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C:\Users\Uporabnik\Desktop\"/>
    </mc:Choice>
  </mc:AlternateContent>
  <xr:revisionPtr revIDLastSave="0" documentId="13_ncr:1_{124EED8A-71EF-41A2-99BB-0E27F12A083B}" xr6:coauthVersionLast="46" xr6:coauthVersionMax="46" xr10:uidLastSave="{00000000-0000-0000-0000-000000000000}"/>
  <workbookProtection workbookAlgorithmName="SHA-512" workbookHashValue="dDjfPEZQqA62hHpZHRkqhwyDyywbYCq8IJ6MLLajL2fQf8nII5rCSm7dQY9cGjIkfT9k/yI/5CXlWD2MCMCcEQ==" workbookSaltValue="8e6S6fIa5pGpgtYGuDCxZA==" workbookSpinCount="100000" lockStructure="1"/>
  <bookViews>
    <workbookView xWindow="28680" yWindow="-120" windowWidth="29040" windowHeight="15990" tabRatio="500" xr2:uid="{00000000-000D-0000-FFFF-FFFF00000000}"/>
  </bookViews>
  <sheets>
    <sheet name="Summary of order" sheetId="11" r:id="rId1"/>
    <sheet name="LYNX plywood" sheetId="5" r:id="rId2"/>
    <sheet name="LYNX grp" sheetId="15" r:id="rId3"/>
    <sheet name="PRODUCTION LIST lynx plywood" sheetId="7" state="hidden" r:id="rId4"/>
    <sheet name="PU-soon" sheetId="14" state="hidden" r:id="rId5"/>
    <sheet name="PRODUCTION LIST lynx grp" sheetId="16" state="hidden" r:id="rId6"/>
    <sheet name="PACKING LIST lynx" sheetId="12" state="hidden" r:id="rId7"/>
    <sheet name="PAKIRANJE " sheetId="17" state="hidden" r:id="rId8"/>
    <sheet name="sum lynx" sheetId="9" state="hidden" r:id="rId9"/>
  </sheets>
  <externalReferences>
    <externalReference r:id="rId10"/>
  </externalReferences>
  <definedNames>
    <definedName name="_xlnm._FilterDatabase" localSheetId="2" hidden="1">'LYNX grp'!$AN$9:$AO$22</definedName>
    <definedName name="_xlnm._FilterDatabase" localSheetId="1" hidden="1">'LYNX plywood'!$AL$8:$AM$53</definedName>
    <definedName name="_xlnm._FilterDatabase" localSheetId="6" hidden="1">'PACKING LIST lynx'!$P$2:$P$32</definedName>
    <definedName name="_xlnm._FilterDatabase" localSheetId="5" hidden="1">'PRODUCTION LIST lynx grp'!$P$5:$P$18</definedName>
    <definedName name="_xlnm._FilterDatabase" localSheetId="3" hidden="1">'PRODUCTION LIST lynx plywood'!$P$5:$P$34</definedName>
    <definedName name="_xlnm._FilterDatabase" localSheetId="4" hidden="1">'PU-soon'!$AH$8:$AI$38</definedName>
    <definedName name="_xlnm.Print_Titles" localSheetId="6">'PACKING LIST lynx'!$2:$2</definedName>
    <definedName name="_xlnm.Print_Titles" localSheetId="5">'PRODUCTION LIST lynx grp'!$3:$5</definedName>
    <definedName name="_xlnm.Print_Titles" localSheetId="3">'PRODUCTION LIST lynx plywood'!$3:$5</definedName>
  </definedNames>
  <calcPr calcId="191029"/>
  <fileRecoveryPr autoRecover="0"/>
</workbook>
</file>

<file path=xl/calcChain.xml><?xml version="1.0" encoding="utf-8"?>
<calcChain xmlns="http://schemas.openxmlformats.org/spreadsheetml/2006/main">
  <c r="AK12" i="5" l="1"/>
  <c r="M3" i="16"/>
  <c r="A3" i="16"/>
  <c r="Y3" i="5"/>
  <c r="B7" i="16"/>
  <c r="B8" i="16"/>
  <c r="B9" i="16"/>
  <c r="B10" i="16"/>
  <c r="B11" i="16"/>
  <c r="B12" i="16"/>
  <c r="B13" i="16"/>
  <c r="B14" i="16"/>
  <c r="B15" i="16"/>
  <c r="B16" i="16"/>
  <c r="B17" i="16"/>
  <c r="B18" i="16"/>
  <c r="B6" i="16"/>
  <c r="I3" i="17"/>
  <c r="A3" i="17"/>
  <c r="C6" i="7" l="1"/>
  <c r="AA3" i="15"/>
  <c r="H15" i="15"/>
  <c r="G10" i="5"/>
  <c r="H10" i="5"/>
  <c r="AM22" i="15"/>
  <c r="AM10" i="15"/>
  <c r="I22" i="15"/>
  <c r="J10" i="15"/>
  <c r="H22" i="15"/>
  <c r="H10" i="15"/>
  <c r="G23" i="5"/>
  <c r="AR20" i="5"/>
  <c r="AR19" i="5"/>
  <c r="AT19" i="15" l="1"/>
  <c r="AT18" i="15"/>
  <c r="I10" i="15" l="1"/>
  <c r="D50" i="12"/>
  <c r="E50" i="12"/>
  <c r="F50" i="12"/>
  <c r="G50" i="12"/>
  <c r="H50" i="12"/>
  <c r="I50" i="12"/>
  <c r="J50" i="12"/>
  <c r="K50" i="12"/>
  <c r="L50" i="12"/>
  <c r="M50" i="12"/>
  <c r="N50" i="12"/>
  <c r="O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E49" i="12"/>
  <c r="F49" i="12"/>
  <c r="G49" i="12"/>
  <c r="H49" i="12"/>
  <c r="I49" i="12"/>
  <c r="J49" i="12"/>
  <c r="K49" i="12"/>
  <c r="L49" i="12"/>
  <c r="M49" i="12"/>
  <c r="N49" i="12"/>
  <c r="O49" i="12"/>
  <c r="D49" i="12"/>
  <c r="C60" i="12"/>
  <c r="C61" i="12"/>
  <c r="C57" i="12"/>
  <c r="C58" i="12"/>
  <c r="C59" i="12"/>
  <c r="C50" i="12"/>
  <c r="C51" i="12"/>
  <c r="C52" i="12"/>
  <c r="C53" i="12"/>
  <c r="C54" i="12"/>
  <c r="C55" i="12"/>
  <c r="C56" i="12"/>
  <c r="C49" i="12"/>
  <c r="C7" i="16"/>
  <c r="D7" i="16"/>
  <c r="E7" i="16"/>
  <c r="F7" i="16"/>
  <c r="G7" i="16"/>
  <c r="H7" i="16"/>
  <c r="I7" i="16"/>
  <c r="J7" i="16"/>
  <c r="K7" i="16"/>
  <c r="L7" i="16"/>
  <c r="M7" i="16"/>
  <c r="N7" i="16"/>
  <c r="C8" i="16"/>
  <c r="D8" i="16"/>
  <c r="E8" i="16"/>
  <c r="F8" i="16"/>
  <c r="G8" i="16"/>
  <c r="H8" i="16"/>
  <c r="I8" i="16"/>
  <c r="J8" i="16"/>
  <c r="K8" i="16"/>
  <c r="L8" i="16"/>
  <c r="M8" i="16"/>
  <c r="N8" i="16"/>
  <c r="C9" i="16"/>
  <c r="D9" i="16"/>
  <c r="E9" i="16"/>
  <c r="F9" i="16"/>
  <c r="G9" i="16"/>
  <c r="H9" i="16"/>
  <c r="I9" i="16"/>
  <c r="J9" i="16"/>
  <c r="K9" i="16"/>
  <c r="L9" i="16"/>
  <c r="M9" i="16"/>
  <c r="N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D6" i="16"/>
  <c r="E6" i="16"/>
  <c r="F6" i="16"/>
  <c r="G6" i="16"/>
  <c r="H6" i="16"/>
  <c r="I6" i="16"/>
  <c r="J6" i="16"/>
  <c r="K6" i="16"/>
  <c r="L6" i="16"/>
  <c r="M6" i="16"/>
  <c r="N6" i="16"/>
  <c r="C6" i="16"/>
  <c r="A17" i="16"/>
  <c r="A18" i="16"/>
  <c r="A7" i="16"/>
  <c r="A8" i="16"/>
  <c r="A9" i="16"/>
  <c r="A10" i="16"/>
  <c r="A11" i="16"/>
  <c r="A12" i="16"/>
  <c r="A13" i="16"/>
  <c r="A14" i="16"/>
  <c r="A15" i="16"/>
  <c r="A16" i="16"/>
  <c r="A6" i="16"/>
  <c r="S17" i="16"/>
  <c r="S12" i="16"/>
  <c r="S7" i="16"/>
  <c r="T18" i="15"/>
  <c r="I18" i="15"/>
  <c r="AT22" i="15"/>
  <c r="AP22" i="15"/>
  <c r="AO22" i="15"/>
  <c r="AN22" i="15"/>
  <c r="T22" i="15"/>
  <c r="S22" i="15"/>
  <c r="R22" i="15"/>
  <c r="Q22" i="15"/>
  <c r="P22" i="15"/>
  <c r="O22" i="15"/>
  <c r="N22" i="15"/>
  <c r="M22" i="15"/>
  <c r="L22" i="15"/>
  <c r="K22" i="15"/>
  <c r="J22" i="15"/>
  <c r="AT21" i="15"/>
  <c r="AO21" i="15"/>
  <c r="AN21" i="15"/>
  <c r="AM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AT20" i="15"/>
  <c r="AO20" i="15"/>
  <c r="AN20" i="15"/>
  <c r="AM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AO19" i="15"/>
  <c r="AN19" i="15"/>
  <c r="AM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AO18" i="15"/>
  <c r="AN18" i="15"/>
  <c r="AM18" i="15"/>
  <c r="S18" i="15"/>
  <c r="R18" i="15"/>
  <c r="Q18" i="15"/>
  <c r="P18" i="15"/>
  <c r="O18" i="15"/>
  <c r="N18" i="15"/>
  <c r="M18" i="15"/>
  <c r="L18" i="15"/>
  <c r="K18" i="15"/>
  <c r="J18" i="15"/>
  <c r="H18" i="15"/>
  <c r="AT17" i="15"/>
  <c r="AQ17" i="15"/>
  <c r="AO17" i="15"/>
  <c r="AN17" i="15"/>
  <c r="AM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AT16" i="15"/>
  <c r="AQ16" i="15"/>
  <c r="AO16" i="15"/>
  <c r="AN16" i="15"/>
  <c r="AM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AT15" i="15"/>
  <c r="AP15" i="15"/>
  <c r="AO15" i="15"/>
  <c r="AN15" i="15"/>
  <c r="AM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AT14" i="15"/>
  <c r="AO14" i="15"/>
  <c r="AN14" i="15"/>
  <c r="AM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AT13" i="15"/>
  <c r="AO13" i="15"/>
  <c r="AN13" i="15"/>
  <c r="AM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AT12" i="15"/>
  <c r="AQ12" i="15"/>
  <c r="AO12" i="15"/>
  <c r="AN12" i="15"/>
  <c r="AM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AT11" i="15"/>
  <c r="AP11" i="15"/>
  <c r="AO11" i="15"/>
  <c r="AN11" i="15"/>
  <c r="AM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AT10" i="15"/>
  <c r="AO10" i="15"/>
  <c r="AN10" i="15"/>
  <c r="T10" i="15"/>
  <c r="S10" i="15"/>
  <c r="R10" i="15"/>
  <c r="Q10" i="15"/>
  <c r="P10" i="15"/>
  <c r="O10" i="15"/>
  <c r="N10" i="15"/>
  <c r="M10" i="15"/>
  <c r="L10" i="15"/>
  <c r="K10" i="15"/>
  <c r="AT9" i="15"/>
  <c r="AQ9" i="15"/>
  <c r="AP9" i="15"/>
  <c r="AN9" i="15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AM42" i="5"/>
  <c r="AK10" i="5"/>
  <c r="AK53" i="5"/>
  <c r="G53" i="5"/>
  <c r="G45" i="5"/>
  <c r="G11" i="5"/>
  <c r="G12" i="5"/>
  <c r="G13" i="5"/>
  <c r="G14" i="5"/>
  <c r="G15" i="5"/>
  <c r="G16" i="5"/>
  <c r="G17" i="5"/>
  <c r="G18" i="5"/>
  <c r="G19" i="5"/>
  <c r="G20" i="5"/>
  <c r="G21" i="5"/>
  <c r="G22" i="5"/>
  <c r="G25" i="5"/>
  <c r="G28" i="5"/>
  <c r="G29" i="5"/>
  <c r="G32" i="5"/>
  <c r="G33" i="5"/>
  <c r="G35" i="5"/>
  <c r="G36" i="5"/>
  <c r="G40" i="5"/>
  <c r="G41" i="5"/>
  <c r="G46" i="5"/>
  <c r="G50" i="5"/>
  <c r="G51" i="5"/>
  <c r="G52" i="5"/>
  <c r="AK50" i="5"/>
  <c r="N35" i="12"/>
  <c r="O35" i="12"/>
  <c r="N36" i="12"/>
  <c r="O36" i="12"/>
  <c r="N37" i="12"/>
  <c r="O37" i="12"/>
  <c r="N38" i="12"/>
  <c r="O38" i="12"/>
  <c r="N39" i="12"/>
  <c r="O39" i="12"/>
  <c r="N40" i="12"/>
  <c r="O40" i="12"/>
  <c r="N41" i="12"/>
  <c r="O41" i="12"/>
  <c r="N42" i="12"/>
  <c r="O42" i="12"/>
  <c r="N43" i="12"/>
  <c r="O43" i="12"/>
  <c r="N44" i="12"/>
  <c r="O44" i="12"/>
  <c r="N45" i="12"/>
  <c r="O45" i="12"/>
  <c r="N46" i="12"/>
  <c r="O46" i="12"/>
  <c r="N47" i="12"/>
  <c r="O47" i="12"/>
  <c r="N34" i="12"/>
  <c r="O34" i="12"/>
  <c r="N5" i="12"/>
  <c r="O5" i="12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4" i="12"/>
  <c r="O4" i="12"/>
  <c r="L1" i="12"/>
  <c r="AA1" i="15" l="1"/>
  <c r="F17" i="11" s="1"/>
  <c r="AA7" i="15"/>
  <c r="P6" i="16"/>
  <c r="S6" i="16" s="1"/>
  <c r="T6" i="16" s="1"/>
  <c r="E17" i="11"/>
  <c r="P12" i="16"/>
  <c r="O12" i="16" s="1"/>
  <c r="P55" i="12" s="1"/>
  <c r="P17" i="16"/>
  <c r="O17" i="16" s="1"/>
  <c r="P60" i="12" s="1"/>
  <c r="P14" i="16"/>
  <c r="O14" i="16" s="1"/>
  <c r="P57" i="12" s="1"/>
  <c r="P13" i="16"/>
  <c r="O13" i="16" s="1"/>
  <c r="P56" i="12" s="1"/>
  <c r="P7" i="16"/>
  <c r="O7" i="16" s="1"/>
  <c r="P50" i="12" s="1"/>
  <c r="P9" i="16"/>
  <c r="O9" i="16" s="1"/>
  <c r="P52" i="12" s="1"/>
  <c r="P11" i="16"/>
  <c r="O11" i="16" s="1"/>
  <c r="P54" i="12" s="1"/>
  <c r="P18" i="16"/>
  <c r="O18" i="16" s="1"/>
  <c r="P61" i="12" s="1"/>
  <c r="P8" i="16"/>
  <c r="O8" i="16" s="1"/>
  <c r="P51" i="12" s="1"/>
  <c r="P10" i="16"/>
  <c r="O10" i="16" s="1"/>
  <c r="P53" i="12" s="1"/>
  <c r="P15" i="16"/>
  <c r="O15" i="16" s="1"/>
  <c r="P58" i="12" s="1"/>
  <c r="P16" i="16"/>
  <c r="O16" i="16" s="1"/>
  <c r="P59" i="12" s="1"/>
  <c r="AL7" i="15"/>
  <c r="AD7" i="15"/>
  <c r="AF7" i="15"/>
  <c r="AE7" i="15"/>
  <c r="AI7" i="15"/>
  <c r="AG7" i="15"/>
  <c r="AB7" i="15"/>
  <c r="AJ7" i="15"/>
  <c r="AH7" i="15"/>
  <c r="AC7" i="15"/>
  <c r="AK7" i="15"/>
  <c r="AA4" i="15"/>
  <c r="J2" i="16" s="1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N36" i="7"/>
  <c r="M3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6" i="7"/>
  <c r="N6" i="7"/>
  <c r="O6" i="16" l="1"/>
  <c r="P4" i="16"/>
  <c r="S18" i="16"/>
  <c r="S14" i="16"/>
  <c r="S16" i="16"/>
  <c r="AA2" i="15"/>
  <c r="S8" i="16"/>
  <c r="S13" i="16"/>
  <c r="S15" i="16"/>
  <c r="T7" i="16"/>
  <c r="S10" i="16"/>
  <c r="S11" i="16"/>
  <c r="S9" i="16"/>
  <c r="AM7" i="15"/>
  <c r="AM19" i="5"/>
  <c r="AM2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5" i="5"/>
  <c r="AL26" i="5"/>
  <c r="AL28" i="5"/>
  <c r="AL29" i="5"/>
  <c r="AL30" i="5"/>
  <c r="AL31" i="5"/>
  <c r="AL32" i="5"/>
  <c r="AL33" i="5"/>
  <c r="AL35" i="5"/>
  <c r="AL36" i="5"/>
  <c r="AL37" i="5"/>
  <c r="AL38" i="5"/>
  <c r="AL40" i="5"/>
  <c r="AL41" i="5"/>
  <c r="AL42" i="5"/>
  <c r="AL43" i="5"/>
  <c r="AL45" i="5"/>
  <c r="AL46" i="5"/>
  <c r="AL47" i="5"/>
  <c r="AL48" i="5"/>
  <c r="AL50" i="5"/>
  <c r="AL51" i="5"/>
  <c r="AL52" i="5"/>
  <c r="AL53" i="5"/>
  <c r="AM10" i="5"/>
  <c r="AL10" i="5"/>
  <c r="AK11" i="5"/>
  <c r="AK13" i="5"/>
  <c r="AK14" i="5"/>
  <c r="AK15" i="5"/>
  <c r="AK16" i="5"/>
  <c r="AK17" i="5"/>
  <c r="AK18" i="5"/>
  <c r="AK19" i="5"/>
  <c r="AK20" i="5"/>
  <c r="AK21" i="5"/>
  <c r="AK22" i="5"/>
  <c r="AK23" i="5"/>
  <c r="AK25" i="5"/>
  <c r="AK26" i="5"/>
  <c r="AK28" i="5"/>
  <c r="AK29" i="5"/>
  <c r="AK30" i="5"/>
  <c r="AK31" i="5"/>
  <c r="AK32" i="5"/>
  <c r="AK33" i="5"/>
  <c r="AK35" i="5"/>
  <c r="AK36" i="5"/>
  <c r="AK37" i="5"/>
  <c r="AK38" i="5"/>
  <c r="AK40" i="5"/>
  <c r="AK41" i="5"/>
  <c r="AK42" i="5"/>
  <c r="AK43" i="5"/>
  <c r="AK45" i="5"/>
  <c r="AK46" i="5"/>
  <c r="AK47" i="5"/>
  <c r="AK48" i="5"/>
  <c r="AK51" i="5"/>
  <c r="AK52" i="5"/>
  <c r="S46" i="5"/>
  <c r="R46" i="5"/>
  <c r="R53" i="5"/>
  <c r="S53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5" i="5"/>
  <c r="S26" i="5"/>
  <c r="S28" i="5"/>
  <c r="S29" i="5"/>
  <c r="S30" i="5"/>
  <c r="S31" i="5"/>
  <c r="S32" i="5"/>
  <c r="S33" i="5"/>
  <c r="S35" i="5"/>
  <c r="S36" i="5"/>
  <c r="S37" i="5"/>
  <c r="S38" i="5"/>
  <c r="S40" i="5"/>
  <c r="S41" i="5"/>
  <c r="S42" i="5"/>
  <c r="S43" i="5"/>
  <c r="S45" i="5"/>
  <c r="S47" i="5"/>
  <c r="S48" i="5"/>
  <c r="S50" i="5"/>
  <c r="S51" i="5"/>
  <c r="S52" i="5"/>
  <c r="S10" i="5"/>
  <c r="Q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5" i="5"/>
  <c r="R26" i="5"/>
  <c r="R28" i="5"/>
  <c r="R29" i="5"/>
  <c r="R30" i="5"/>
  <c r="R31" i="5"/>
  <c r="R32" i="5"/>
  <c r="R33" i="5"/>
  <c r="R35" i="5"/>
  <c r="R36" i="5"/>
  <c r="R37" i="5"/>
  <c r="R38" i="5"/>
  <c r="R40" i="5"/>
  <c r="R41" i="5"/>
  <c r="R42" i="5"/>
  <c r="R43" i="5"/>
  <c r="R45" i="5"/>
  <c r="R47" i="5"/>
  <c r="R48" i="5"/>
  <c r="R50" i="5"/>
  <c r="R51" i="5"/>
  <c r="R52" i="5"/>
  <c r="R10" i="5"/>
  <c r="Y1" i="5" l="1"/>
  <c r="O4" i="16"/>
  <c r="I2" i="16" s="1"/>
  <c r="P49" i="12"/>
  <c r="T8" i="16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AI7" i="5"/>
  <c r="AJ7" i="5"/>
  <c r="C47" i="12" l="1"/>
  <c r="D47" i="12"/>
  <c r="E47" i="12"/>
  <c r="F47" i="12"/>
  <c r="G47" i="12"/>
  <c r="H47" i="12"/>
  <c r="I47" i="12"/>
  <c r="J47" i="12"/>
  <c r="K47" i="12"/>
  <c r="L47" i="12"/>
  <c r="M47" i="12"/>
  <c r="C43" i="12"/>
  <c r="D43" i="12"/>
  <c r="E43" i="12"/>
  <c r="F43" i="12"/>
  <c r="G43" i="12"/>
  <c r="H43" i="12"/>
  <c r="I43" i="12"/>
  <c r="J43" i="12"/>
  <c r="K43" i="12"/>
  <c r="L43" i="12"/>
  <c r="M43" i="12"/>
  <c r="C44" i="12"/>
  <c r="D44" i="12"/>
  <c r="E44" i="12"/>
  <c r="F44" i="12"/>
  <c r="G44" i="12"/>
  <c r="H44" i="12"/>
  <c r="I44" i="12"/>
  <c r="J44" i="12"/>
  <c r="K44" i="12"/>
  <c r="L44" i="12"/>
  <c r="M44" i="12"/>
  <c r="C45" i="12"/>
  <c r="D45" i="12"/>
  <c r="E45" i="12"/>
  <c r="F45" i="12"/>
  <c r="G45" i="12"/>
  <c r="H45" i="12"/>
  <c r="I45" i="12"/>
  <c r="J45" i="12"/>
  <c r="K45" i="12"/>
  <c r="L45" i="12"/>
  <c r="M45" i="12"/>
  <c r="C46" i="12"/>
  <c r="D46" i="12"/>
  <c r="E46" i="12"/>
  <c r="F46" i="12"/>
  <c r="G46" i="12"/>
  <c r="H46" i="12"/>
  <c r="I46" i="12"/>
  <c r="J46" i="12"/>
  <c r="K46" i="12"/>
  <c r="L46" i="12"/>
  <c r="M46" i="12"/>
  <c r="C35" i="12"/>
  <c r="D35" i="12"/>
  <c r="E35" i="12"/>
  <c r="F35" i="12"/>
  <c r="G35" i="12"/>
  <c r="H35" i="12"/>
  <c r="I35" i="12"/>
  <c r="J35" i="12"/>
  <c r="K35" i="12"/>
  <c r="L35" i="12"/>
  <c r="M35" i="12"/>
  <c r="C36" i="12"/>
  <c r="D36" i="12"/>
  <c r="E36" i="12"/>
  <c r="F36" i="12"/>
  <c r="G36" i="12"/>
  <c r="H36" i="12"/>
  <c r="I36" i="12"/>
  <c r="J36" i="12"/>
  <c r="K36" i="12"/>
  <c r="L36" i="12"/>
  <c r="M36" i="12"/>
  <c r="C37" i="12"/>
  <c r="D37" i="12"/>
  <c r="E37" i="12"/>
  <c r="F37" i="12"/>
  <c r="G37" i="12"/>
  <c r="H37" i="12"/>
  <c r="I37" i="12"/>
  <c r="J37" i="12"/>
  <c r="K37" i="12"/>
  <c r="L37" i="12"/>
  <c r="M37" i="12"/>
  <c r="C38" i="12"/>
  <c r="D38" i="12"/>
  <c r="E38" i="12"/>
  <c r="F38" i="12"/>
  <c r="G38" i="12"/>
  <c r="H38" i="12"/>
  <c r="I38" i="12"/>
  <c r="J38" i="12"/>
  <c r="K38" i="12"/>
  <c r="L38" i="12"/>
  <c r="M38" i="12"/>
  <c r="C39" i="12"/>
  <c r="D39" i="12"/>
  <c r="E39" i="12"/>
  <c r="F39" i="12"/>
  <c r="G39" i="12"/>
  <c r="H39" i="12"/>
  <c r="I39" i="12"/>
  <c r="J39" i="12"/>
  <c r="K39" i="12"/>
  <c r="L39" i="12"/>
  <c r="M39" i="12"/>
  <c r="C40" i="12"/>
  <c r="D40" i="12"/>
  <c r="E40" i="12"/>
  <c r="F40" i="12"/>
  <c r="G40" i="12"/>
  <c r="H40" i="12"/>
  <c r="I40" i="12"/>
  <c r="J40" i="12"/>
  <c r="K40" i="12"/>
  <c r="L40" i="12"/>
  <c r="M40" i="12"/>
  <c r="C41" i="12"/>
  <c r="D41" i="12"/>
  <c r="E41" i="12"/>
  <c r="F41" i="12"/>
  <c r="G41" i="12"/>
  <c r="H41" i="12"/>
  <c r="I41" i="12"/>
  <c r="J41" i="12"/>
  <c r="K41" i="12"/>
  <c r="L41" i="12"/>
  <c r="M41" i="12"/>
  <c r="C42" i="12"/>
  <c r="D42" i="12"/>
  <c r="E42" i="12"/>
  <c r="F42" i="12"/>
  <c r="G42" i="12"/>
  <c r="H42" i="12"/>
  <c r="I42" i="12"/>
  <c r="J42" i="12"/>
  <c r="K42" i="12"/>
  <c r="L42" i="12"/>
  <c r="M42" i="12"/>
  <c r="C33" i="12"/>
  <c r="D33" i="12"/>
  <c r="E33" i="12"/>
  <c r="F33" i="12"/>
  <c r="G33" i="12"/>
  <c r="H33" i="12"/>
  <c r="I33" i="12"/>
  <c r="J33" i="12"/>
  <c r="K33" i="12"/>
  <c r="L33" i="12"/>
  <c r="M33" i="12"/>
  <c r="A35" i="7"/>
  <c r="B35" i="7"/>
  <c r="C35" i="7"/>
  <c r="D35" i="7"/>
  <c r="E35" i="7"/>
  <c r="F35" i="7"/>
  <c r="G35" i="7"/>
  <c r="H35" i="7"/>
  <c r="I35" i="7"/>
  <c r="J35" i="7"/>
  <c r="K35" i="7"/>
  <c r="L35" i="7"/>
  <c r="E34" i="12"/>
  <c r="F34" i="12"/>
  <c r="G34" i="12"/>
  <c r="H34" i="12"/>
  <c r="I34" i="12"/>
  <c r="J34" i="12"/>
  <c r="K34" i="12"/>
  <c r="L34" i="12"/>
  <c r="M34" i="12"/>
  <c r="D34" i="12"/>
  <c r="C34" i="12"/>
  <c r="A49" i="7"/>
  <c r="C49" i="7"/>
  <c r="D49" i="7"/>
  <c r="E49" i="7"/>
  <c r="F49" i="7"/>
  <c r="G49" i="7"/>
  <c r="H49" i="7"/>
  <c r="I49" i="7"/>
  <c r="J49" i="7"/>
  <c r="K49" i="7"/>
  <c r="L49" i="7"/>
  <c r="A37" i="7"/>
  <c r="C37" i="7"/>
  <c r="D37" i="7"/>
  <c r="E37" i="7"/>
  <c r="F37" i="7"/>
  <c r="G37" i="7"/>
  <c r="H37" i="7"/>
  <c r="I37" i="7"/>
  <c r="J37" i="7"/>
  <c r="K37" i="7"/>
  <c r="L37" i="7"/>
  <c r="A38" i="7"/>
  <c r="C38" i="7"/>
  <c r="D38" i="7"/>
  <c r="E38" i="7"/>
  <c r="F38" i="7"/>
  <c r="G38" i="7"/>
  <c r="H38" i="7"/>
  <c r="I38" i="7"/>
  <c r="J38" i="7"/>
  <c r="K38" i="7"/>
  <c r="L38" i="7"/>
  <c r="A39" i="7"/>
  <c r="C39" i="7"/>
  <c r="D39" i="7"/>
  <c r="E39" i="7"/>
  <c r="F39" i="7"/>
  <c r="G39" i="7"/>
  <c r="H39" i="7"/>
  <c r="I39" i="7"/>
  <c r="J39" i="7"/>
  <c r="K39" i="7"/>
  <c r="L39" i="7"/>
  <c r="A40" i="7"/>
  <c r="C40" i="7"/>
  <c r="D40" i="7"/>
  <c r="E40" i="7"/>
  <c r="F40" i="7"/>
  <c r="G40" i="7"/>
  <c r="H40" i="7"/>
  <c r="I40" i="7"/>
  <c r="J40" i="7"/>
  <c r="K40" i="7"/>
  <c r="L40" i="7"/>
  <c r="A41" i="7"/>
  <c r="C41" i="7"/>
  <c r="D41" i="7"/>
  <c r="E41" i="7"/>
  <c r="F41" i="7"/>
  <c r="G41" i="7"/>
  <c r="H41" i="7"/>
  <c r="I41" i="7"/>
  <c r="J41" i="7"/>
  <c r="K41" i="7"/>
  <c r="L41" i="7"/>
  <c r="A42" i="7"/>
  <c r="C42" i="7"/>
  <c r="D42" i="7"/>
  <c r="E42" i="7"/>
  <c r="F42" i="7"/>
  <c r="G42" i="7"/>
  <c r="H42" i="7"/>
  <c r="I42" i="7"/>
  <c r="J42" i="7"/>
  <c r="K42" i="7"/>
  <c r="L42" i="7"/>
  <c r="A43" i="7"/>
  <c r="C43" i="7"/>
  <c r="D43" i="7"/>
  <c r="E43" i="7"/>
  <c r="F43" i="7"/>
  <c r="G43" i="7"/>
  <c r="H43" i="7"/>
  <c r="I43" i="7"/>
  <c r="J43" i="7"/>
  <c r="K43" i="7"/>
  <c r="L43" i="7"/>
  <c r="A44" i="7"/>
  <c r="C44" i="7"/>
  <c r="D44" i="7"/>
  <c r="E44" i="7"/>
  <c r="F44" i="7"/>
  <c r="G44" i="7"/>
  <c r="H44" i="7"/>
  <c r="I44" i="7"/>
  <c r="J44" i="7"/>
  <c r="K44" i="7"/>
  <c r="L44" i="7"/>
  <c r="A45" i="7"/>
  <c r="C45" i="7"/>
  <c r="D45" i="7"/>
  <c r="E45" i="7"/>
  <c r="F45" i="7"/>
  <c r="G45" i="7"/>
  <c r="H45" i="7"/>
  <c r="I45" i="7"/>
  <c r="J45" i="7"/>
  <c r="K45" i="7"/>
  <c r="L45" i="7"/>
  <c r="A46" i="7"/>
  <c r="C46" i="7"/>
  <c r="D46" i="7"/>
  <c r="E46" i="7"/>
  <c r="F46" i="7"/>
  <c r="G46" i="7"/>
  <c r="H46" i="7"/>
  <c r="I46" i="7"/>
  <c r="J46" i="7"/>
  <c r="K46" i="7"/>
  <c r="L46" i="7"/>
  <c r="A47" i="7"/>
  <c r="C47" i="7"/>
  <c r="D47" i="7"/>
  <c r="E47" i="7"/>
  <c r="F47" i="7"/>
  <c r="G47" i="7"/>
  <c r="H47" i="7"/>
  <c r="I47" i="7"/>
  <c r="J47" i="7"/>
  <c r="K47" i="7"/>
  <c r="L47" i="7"/>
  <c r="A48" i="7"/>
  <c r="C48" i="7"/>
  <c r="D48" i="7"/>
  <c r="E48" i="7"/>
  <c r="F48" i="7"/>
  <c r="G48" i="7"/>
  <c r="H48" i="7"/>
  <c r="I48" i="7"/>
  <c r="J48" i="7"/>
  <c r="K48" i="7"/>
  <c r="L48" i="7"/>
  <c r="D36" i="7"/>
  <c r="E36" i="7"/>
  <c r="F36" i="7"/>
  <c r="G36" i="7"/>
  <c r="H36" i="7"/>
  <c r="I36" i="7"/>
  <c r="J36" i="7"/>
  <c r="K36" i="7"/>
  <c r="L36" i="7"/>
  <c r="C36" i="7"/>
  <c r="A36" i="7"/>
  <c r="Q20" i="5"/>
  <c r="P20" i="5"/>
  <c r="O20" i="5"/>
  <c r="N20" i="5"/>
  <c r="M20" i="5"/>
  <c r="L20" i="5"/>
  <c r="K20" i="5"/>
  <c r="J20" i="5"/>
  <c r="I20" i="5"/>
  <c r="H20" i="5"/>
  <c r="Q19" i="5"/>
  <c r="P19" i="5"/>
  <c r="O19" i="5"/>
  <c r="N19" i="5"/>
  <c r="M19" i="5"/>
  <c r="L19" i="5"/>
  <c r="K19" i="5"/>
  <c r="J19" i="5"/>
  <c r="I19" i="5"/>
  <c r="H19" i="5"/>
  <c r="AR23" i="5"/>
  <c r="AN23" i="5"/>
  <c r="AM23" i="5"/>
  <c r="Q23" i="5"/>
  <c r="P23" i="5"/>
  <c r="O23" i="5"/>
  <c r="N23" i="5"/>
  <c r="M23" i="5"/>
  <c r="L23" i="5"/>
  <c r="K23" i="5"/>
  <c r="J23" i="5"/>
  <c r="I23" i="5"/>
  <c r="H23" i="5"/>
  <c r="AR22" i="5"/>
  <c r="AM22" i="5"/>
  <c r="Q22" i="5"/>
  <c r="P22" i="5"/>
  <c r="O22" i="5"/>
  <c r="N22" i="5"/>
  <c r="M22" i="5"/>
  <c r="L22" i="5"/>
  <c r="K22" i="5"/>
  <c r="J22" i="5"/>
  <c r="I22" i="5"/>
  <c r="H22" i="5"/>
  <c r="AR21" i="5"/>
  <c r="AM21" i="5"/>
  <c r="Q21" i="5"/>
  <c r="P21" i="5"/>
  <c r="O21" i="5"/>
  <c r="N21" i="5"/>
  <c r="M21" i="5"/>
  <c r="L21" i="5"/>
  <c r="K21" i="5"/>
  <c r="J21" i="5"/>
  <c r="I21" i="5"/>
  <c r="H21" i="5"/>
  <c r="P42" i="7" l="1"/>
  <c r="P35" i="7"/>
  <c r="O35" i="7" s="1"/>
  <c r="P46" i="7"/>
  <c r="P38" i="7"/>
  <c r="P43" i="7"/>
  <c r="P47" i="7"/>
  <c r="P48" i="7"/>
  <c r="P40" i="7"/>
  <c r="P45" i="7"/>
  <c r="P37" i="7"/>
  <c r="P35" i="12" s="1"/>
  <c r="P44" i="7"/>
  <c r="P49" i="7"/>
  <c r="P47" i="12" s="1"/>
  <c r="P39" i="7"/>
  <c r="P36" i="7"/>
  <c r="P41" i="7"/>
  <c r="AN38" i="14"/>
  <c r="AI38" i="14"/>
  <c r="AH38" i="14"/>
  <c r="AG38" i="14"/>
  <c r="Q38" i="14"/>
  <c r="P38" i="14"/>
  <c r="O38" i="14"/>
  <c r="N38" i="14"/>
  <c r="M38" i="14"/>
  <c r="L38" i="14"/>
  <c r="K38" i="14"/>
  <c r="J38" i="14"/>
  <c r="I38" i="14"/>
  <c r="H38" i="14"/>
  <c r="G38" i="14"/>
  <c r="AN37" i="14"/>
  <c r="AI37" i="14"/>
  <c r="AH37" i="14"/>
  <c r="AG37" i="14"/>
  <c r="Q37" i="14"/>
  <c r="P37" i="14"/>
  <c r="O37" i="14"/>
  <c r="N37" i="14"/>
  <c r="M37" i="14"/>
  <c r="L37" i="14"/>
  <c r="K37" i="14"/>
  <c r="J37" i="14"/>
  <c r="I37" i="14"/>
  <c r="H37" i="14"/>
  <c r="G37" i="14"/>
  <c r="AN36" i="14"/>
  <c r="AI36" i="14"/>
  <c r="AH36" i="14"/>
  <c r="AG36" i="14"/>
  <c r="Q36" i="14"/>
  <c r="P36" i="14"/>
  <c r="O36" i="14"/>
  <c r="N36" i="14"/>
  <c r="M36" i="14"/>
  <c r="L36" i="14"/>
  <c r="K36" i="14"/>
  <c r="J36" i="14"/>
  <c r="I36" i="14"/>
  <c r="H36" i="14"/>
  <c r="G36" i="14"/>
  <c r="AN35" i="14"/>
  <c r="AI35" i="14"/>
  <c r="AH35" i="14"/>
  <c r="AG35" i="14"/>
  <c r="Q35" i="14"/>
  <c r="P35" i="14"/>
  <c r="O35" i="14"/>
  <c r="N35" i="14"/>
  <c r="M35" i="14"/>
  <c r="L35" i="14"/>
  <c r="K35" i="14"/>
  <c r="J35" i="14"/>
  <c r="I35" i="14"/>
  <c r="H35" i="14"/>
  <c r="G35" i="14"/>
  <c r="AN34" i="14"/>
  <c r="AK34" i="14"/>
  <c r="AJ34" i="14"/>
  <c r="AH34" i="14"/>
  <c r="AN33" i="14"/>
  <c r="AI33" i="14"/>
  <c r="AH33" i="14"/>
  <c r="AG33" i="14"/>
  <c r="Q33" i="14"/>
  <c r="P33" i="14"/>
  <c r="O33" i="14"/>
  <c r="N33" i="14"/>
  <c r="M33" i="14"/>
  <c r="L33" i="14"/>
  <c r="K33" i="14"/>
  <c r="J33" i="14"/>
  <c r="I33" i="14"/>
  <c r="H33" i="14"/>
  <c r="F33" i="14"/>
  <c r="G33" i="14" s="1"/>
  <c r="AN32" i="14"/>
  <c r="AI32" i="14"/>
  <c r="AH32" i="14"/>
  <c r="AG32" i="14"/>
  <c r="Q32" i="14"/>
  <c r="P32" i="14"/>
  <c r="O32" i="14"/>
  <c r="N32" i="14"/>
  <c r="M32" i="14"/>
  <c r="L32" i="14"/>
  <c r="K32" i="14"/>
  <c r="J32" i="14"/>
  <c r="I32" i="14"/>
  <c r="H32" i="14"/>
  <c r="F32" i="14"/>
  <c r="G32" i="14" s="1"/>
  <c r="AN31" i="14"/>
  <c r="AI31" i="14"/>
  <c r="AH31" i="14"/>
  <c r="AG31" i="14"/>
  <c r="Q31" i="14"/>
  <c r="P31" i="14"/>
  <c r="O31" i="14"/>
  <c r="N31" i="14"/>
  <c r="M31" i="14"/>
  <c r="L31" i="14"/>
  <c r="K31" i="14"/>
  <c r="J31" i="14"/>
  <c r="I31" i="14"/>
  <c r="H31" i="14"/>
  <c r="G31" i="14"/>
  <c r="AN30" i="14"/>
  <c r="AI30" i="14"/>
  <c r="AH30" i="14"/>
  <c r="AG30" i="14"/>
  <c r="Q30" i="14"/>
  <c r="P30" i="14"/>
  <c r="O30" i="14"/>
  <c r="N30" i="14"/>
  <c r="M30" i="14"/>
  <c r="L30" i="14"/>
  <c r="K30" i="14"/>
  <c r="J30" i="14"/>
  <c r="I30" i="14"/>
  <c r="H30" i="14"/>
  <c r="G30" i="14"/>
  <c r="AN29" i="14"/>
  <c r="AK29" i="14"/>
  <c r="AJ29" i="14"/>
  <c r="AH29" i="14"/>
  <c r="AN28" i="14"/>
  <c r="AI28" i="14"/>
  <c r="AH28" i="14"/>
  <c r="AG28" i="14"/>
  <c r="Q28" i="14"/>
  <c r="P28" i="14"/>
  <c r="O28" i="14"/>
  <c r="N28" i="14"/>
  <c r="M28" i="14"/>
  <c r="L28" i="14"/>
  <c r="K28" i="14"/>
  <c r="J28" i="14"/>
  <c r="I28" i="14"/>
  <c r="H28" i="14"/>
  <c r="F28" i="14"/>
  <c r="G28" i="14" s="1"/>
  <c r="AN27" i="14"/>
  <c r="AH27" i="14"/>
  <c r="AG27" i="14"/>
  <c r="Q27" i="14"/>
  <c r="P27" i="14"/>
  <c r="O27" i="14"/>
  <c r="N27" i="14"/>
  <c r="M27" i="14"/>
  <c r="L27" i="14"/>
  <c r="K27" i="14"/>
  <c r="J27" i="14"/>
  <c r="I27" i="14"/>
  <c r="H27" i="14"/>
  <c r="F27" i="14"/>
  <c r="G27" i="14" s="1"/>
  <c r="AN26" i="14"/>
  <c r="AK26" i="14"/>
  <c r="AI26" i="14"/>
  <c r="AH26" i="14"/>
  <c r="AG26" i="14"/>
  <c r="Q26" i="14"/>
  <c r="P26" i="14"/>
  <c r="O26" i="14"/>
  <c r="N26" i="14"/>
  <c r="M26" i="14"/>
  <c r="L26" i="14"/>
  <c r="K26" i="14"/>
  <c r="J26" i="14"/>
  <c r="I26" i="14"/>
  <c r="H26" i="14"/>
  <c r="G26" i="14"/>
  <c r="AN25" i="14"/>
  <c r="AK25" i="14"/>
  <c r="AI25" i="14"/>
  <c r="AH25" i="14"/>
  <c r="AG25" i="14"/>
  <c r="Q25" i="14"/>
  <c r="P25" i="14"/>
  <c r="O25" i="14"/>
  <c r="N25" i="14"/>
  <c r="M25" i="14"/>
  <c r="L25" i="14"/>
  <c r="K25" i="14"/>
  <c r="J25" i="14"/>
  <c r="I25" i="14"/>
  <c r="H25" i="14"/>
  <c r="G25" i="14"/>
  <c r="AN24" i="14"/>
  <c r="AK24" i="14"/>
  <c r="AJ24" i="14"/>
  <c r="AH24" i="14"/>
  <c r="AN23" i="14"/>
  <c r="AI23" i="14"/>
  <c r="AH23" i="14"/>
  <c r="AG23" i="14"/>
  <c r="Q23" i="14"/>
  <c r="P23" i="14"/>
  <c r="O23" i="14"/>
  <c r="N23" i="14"/>
  <c r="M23" i="14"/>
  <c r="L23" i="14"/>
  <c r="K23" i="14"/>
  <c r="J23" i="14"/>
  <c r="I23" i="14"/>
  <c r="H23" i="14"/>
  <c r="F23" i="14"/>
  <c r="G23" i="14" s="1"/>
  <c r="AN22" i="14"/>
  <c r="AI22" i="14"/>
  <c r="AH22" i="14"/>
  <c r="AG22" i="14"/>
  <c r="Q22" i="14"/>
  <c r="P22" i="14"/>
  <c r="O22" i="14"/>
  <c r="N22" i="14"/>
  <c r="M22" i="14"/>
  <c r="L22" i="14"/>
  <c r="K22" i="14"/>
  <c r="J22" i="14"/>
  <c r="I22" i="14"/>
  <c r="H22" i="14"/>
  <c r="F22" i="14"/>
  <c r="G22" i="14" s="1"/>
  <c r="AN21" i="14"/>
  <c r="AI21" i="14"/>
  <c r="AH21" i="14"/>
  <c r="AG21" i="14"/>
  <c r="Q21" i="14"/>
  <c r="P21" i="14"/>
  <c r="O21" i="14"/>
  <c r="N21" i="14"/>
  <c r="M21" i="14"/>
  <c r="L21" i="14"/>
  <c r="K21" i="14"/>
  <c r="J21" i="14"/>
  <c r="I21" i="14"/>
  <c r="X7" i="14" s="1"/>
  <c r="H21" i="14"/>
  <c r="G21" i="14"/>
  <c r="AN20" i="14"/>
  <c r="AI20" i="14"/>
  <c r="AH20" i="14"/>
  <c r="AG20" i="14"/>
  <c r="Q20" i="14"/>
  <c r="P20" i="14"/>
  <c r="AE7" i="14" s="1"/>
  <c r="O20" i="14"/>
  <c r="N20" i="14"/>
  <c r="M20" i="14"/>
  <c r="L20" i="14"/>
  <c r="K20" i="14"/>
  <c r="J20" i="14"/>
  <c r="I20" i="14"/>
  <c r="H20" i="14"/>
  <c r="W7" i="14" s="1"/>
  <c r="G20" i="14"/>
  <c r="AN19" i="14"/>
  <c r="AK19" i="14"/>
  <c r="AJ19" i="14"/>
  <c r="AH19" i="14"/>
  <c r="AN18" i="14"/>
  <c r="AK18" i="14"/>
  <c r="AI18" i="14"/>
  <c r="AH18" i="14"/>
  <c r="AG18" i="14"/>
  <c r="Q18" i="14"/>
  <c r="P18" i="14"/>
  <c r="O18" i="14"/>
  <c r="N18" i="14"/>
  <c r="M18" i="14"/>
  <c r="L18" i="14"/>
  <c r="K18" i="14"/>
  <c r="J18" i="14"/>
  <c r="I18" i="14"/>
  <c r="H18" i="14"/>
  <c r="G18" i="14"/>
  <c r="AN17" i="14"/>
  <c r="AI17" i="14"/>
  <c r="AH17" i="14"/>
  <c r="AG17" i="14"/>
  <c r="Q17" i="14"/>
  <c r="P17" i="14"/>
  <c r="O17" i="14"/>
  <c r="N17" i="14"/>
  <c r="M17" i="14"/>
  <c r="L17" i="14"/>
  <c r="K17" i="14"/>
  <c r="J17" i="14"/>
  <c r="I17" i="14"/>
  <c r="H17" i="14"/>
  <c r="G17" i="14"/>
  <c r="AN16" i="14"/>
  <c r="AK16" i="14"/>
  <c r="AI16" i="14"/>
  <c r="AH16" i="14"/>
  <c r="AG16" i="14"/>
  <c r="Q16" i="14"/>
  <c r="P16" i="14"/>
  <c r="O16" i="14"/>
  <c r="N16" i="14"/>
  <c r="M16" i="14"/>
  <c r="L16" i="14"/>
  <c r="K16" i="14"/>
  <c r="J16" i="14"/>
  <c r="I16" i="14"/>
  <c r="H16" i="14"/>
  <c r="F16" i="14"/>
  <c r="G16" i="14" s="1"/>
  <c r="AN15" i="14"/>
  <c r="AJ15" i="14"/>
  <c r="AI15" i="14"/>
  <c r="AH15" i="14"/>
  <c r="AG15" i="14"/>
  <c r="Q15" i="14"/>
  <c r="P15" i="14"/>
  <c r="O15" i="14"/>
  <c r="N15" i="14"/>
  <c r="M15" i="14"/>
  <c r="L15" i="14"/>
  <c r="K15" i="14"/>
  <c r="J15" i="14"/>
  <c r="I15" i="14"/>
  <c r="H15" i="14"/>
  <c r="F15" i="14"/>
  <c r="G15" i="14" s="1"/>
  <c r="AN14" i="14"/>
  <c r="AI14" i="14"/>
  <c r="AH14" i="14"/>
  <c r="AG14" i="14"/>
  <c r="Q14" i="14"/>
  <c r="P14" i="14"/>
  <c r="O14" i="14"/>
  <c r="N14" i="14"/>
  <c r="M14" i="14"/>
  <c r="L14" i="14"/>
  <c r="AA7" i="14" s="1"/>
  <c r="K14" i="14"/>
  <c r="J14" i="14"/>
  <c r="I14" i="14"/>
  <c r="H14" i="14"/>
  <c r="G14" i="14"/>
  <c r="AN13" i="14"/>
  <c r="AI13" i="14"/>
  <c r="AH13" i="14"/>
  <c r="AG13" i="14"/>
  <c r="W1" i="14" s="1"/>
  <c r="W2" i="14" s="1"/>
  <c r="Q13" i="14"/>
  <c r="P13" i="14"/>
  <c r="O13" i="14"/>
  <c r="N13" i="14"/>
  <c r="M13" i="14"/>
  <c r="L13" i="14"/>
  <c r="K13" i="14"/>
  <c r="Z7" i="14" s="1"/>
  <c r="J13" i="14"/>
  <c r="Y7" i="14" s="1"/>
  <c r="I13" i="14"/>
  <c r="H13" i="14"/>
  <c r="G13" i="14"/>
  <c r="AN12" i="14"/>
  <c r="AK12" i="14"/>
  <c r="AJ12" i="14"/>
  <c r="AH12" i="14"/>
  <c r="AN11" i="14"/>
  <c r="AI11" i="14"/>
  <c r="AH11" i="14"/>
  <c r="AG11" i="14"/>
  <c r="Q11" i="14"/>
  <c r="P11" i="14"/>
  <c r="O11" i="14"/>
  <c r="N11" i="14"/>
  <c r="M11" i="14"/>
  <c r="L11" i="14"/>
  <c r="K11" i="14"/>
  <c r="J11" i="14"/>
  <c r="I11" i="14"/>
  <c r="H11" i="14"/>
  <c r="F11" i="14"/>
  <c r="G11" i="14" s="1"/>
  <c r="AN10" i="14"/>
  <c r="AI10" i="14"/>
  <c r="AH10" i="14"/>
  <c r="AG10" i="14"/>
  <c r="Q10" i="14"/>
  <c r="P10" i="14"/>
  <c r="O10" i="14"/>
  <c r="N10" i="14"/>
  <c r="M10" i="14"/>
  <c r="L10" i="14"/>
  <c r="K10" i="14"/>
  <c r="J10" i="14"/>
  <c r="I10" i="14"/>
  <c r="H10" i="14"/>
  <c r="G10" i="14"/>
  <c r="AF7" i="14"/>
  <c r="AD7" i="14"/>
  <c r="W3" i="14"/>
  <c r="AR17" i="5"/>
  <c r="AO17" i="5"/>
  <c r="AM17" i="5"/>
  <c r="Q17" i="5"/>
  <c r="P17" i="5"/>
  <c r="O17" i="5"/>
  <c r="N17" i="5"/>
  <c r="M17" i="5"/>
  <c r="L17" i="5"/>
  <c r="K17" i="5"/>
  <c r="J17" i="5"/>
  <c r="I17" i="5"/>
  <c r="H17" i="5"/>
  <c r="AR16" i="5"/>
  <c r="AN16" i="5"/>
  <c r="AM16" i="5"/>
  <c r="Q16" i="5"/>
  <c r="P16" i="5"/>
  <c r="O16" i="5"/>
  <c r="N16" i="5"/>
  <c r="M16" i="5"/>
  <c r="L16" i="5"/>
  <c r="K16" i="5"/>
  <c r="J16" i="5"/>
  <c r="I16" i="5"/>
  <c r="H16" i="5"/>
  <c r="AR15" i="5"/>
  <c r="AM15" i="5"/>
  <c r="Q15" i="5"/>
  <c r="P15" i="5"/>
  <c r="O15" i="5"/>
  <c r="N15" i="5"/>
  <c r="M15" i="5"/>
  <c r="L15" i="5"/>
  <c r="K15" i="5"/>
  <c r="J15" i="5"/>
  <c r="I15" i="5"/>
  <c r="H15" i="5"/>
  <c r="AR18" i="5"/>
  <c r="AO18" i="5"/>
  <c r="AM18" i="5"/>
  <c r="Q18" i="5"/>
  <c r="P18" i="5"/>
  <c r="O18" i="5"/>
  <c r="N18" i="5"/>
  <c r="M18" i="5"/>
  <c r="L18" i="5"/>
  <c r="K18" i="5"/>
  <c r="J18" i="5"/>
  <c r="I18" i="5"/>
  <c r="H18" i="5"/>
  <c r="AR14" i="5"/>
  <c r="AM14" i="5"/>
  <c r="Q14" i="5"/>
  <c r="P14" i="5"/>
  <c r="O14" i="5"/>
  <c r="N14" i="5"/>
  <c r="M14" i="5"/>
  <c r="L14" i="5"/>
  <c r="K14" i="5"/>
  <c r="J14" i="5"/>
  <c r="I14" i="5"/>
  <c r="H14" i="5"/>
  <c r="AR13" i="5"/>
  <c r="AO13" i="5"/>
  <c r="AM13" i="5"/>
  <c r="Q13" i="5"/>
  <c r="P13" i="5"/>
  <c r="O13" i="5"/>
  <c r="N13" i="5"/>
  <c r="M13" i="5"/>
  <c r="L13" i="5"/>
  <c r="K13" i="5"/>
  <c r="J13" i="5"/>
  <c r="I13" i="5"/>
  <c r="H13" i="5"/>
  <c r="AR12" i="5"/>
  <c r="AN12" i="5"/>
  <c r="AM12" i="5"/>
  <c r="Q12" i="5"/>
  <c r="P12" i="5"/>
  <c r="O12" i="5"/>
  <c r="N12" i="5"/>
  <c r="M12" i="5"/>
  <c r="L12" i="5"/>
  <c r="K12" i="5"/>
  <c r="J12" i="5"/>
  <c r="I12" i="5"/>
  <c r="H12" i="5"/>
  <c r="AR11" i="5"/>
  <c r="AM11" i="5"/>
  <c r="Q11" i="5"/>
  <c r="P11" i="5"/>
  <c r="O11" i="5"/>
  <c r="N11" i="5"/>
  <c r="M11" i="5"/>
  <c r="L11" i="5"/>
  <c r="K11" i="5"/>
  <c r="J11" i="5"/>
  <c r="I11" i="5"/>
  <c r="H11" i="5"/>
  <c r="AR10" i="5"/>
  <c r="P10" i="5"/>
  <c r="O10" i="5"/>
  <c r="N10" i="5"/>
  <c r="M10" i="5"/>
  <c r="L10" i="5"/>
  <c r="K10" i="5"/>
  <c r="J10" i="5"/>
  <c r="I10" i="5"/>
  <c r="AR9" i="5"/>
  <c r="AO9" i="5"/>
  <c r="AN9" i="5"/>
  <c r="AL9" i="5"/>
  <c r="C5" i="12"/>
  <c r="D5" i="12"/>
  <c r="E5" i="12"/>
  <c r="F5" i="12"/>
  <c r="G5" i="12"/>
  <c r="H5" i="12"/>
  <c r="I5" i="12"/>
  <c r="J5" i="12"/>
  <c r="K5" i="12"/>
  <c r="L5" i="12"/>
  <c r="M5" i="12"/>
  <c r="C7" i="7"/>
  <c r="D7" i="7"/>
  <c r="E7" i="7"/>
  <c r="F7" i="7"/>
  <c r="G7" i="7"/>
  <c r="H7" i="7"/>
  <c r="I7" i="7"/>
  <c r="J7" i="7"/>
  <c r="K7" i="7"/>
  <c r="L7" i="7"/>
  <c r="C6" i="12"/>
  <c r="D6" i="12"/>
  <c r="E6" i="12"/>
  <c r="F6" i="12"/>
  <c r="G6" i="12"/>
  <c r="H6" i="12"/>
  <c r="I6" i="12"/>
  <c r="J6" i="12"/>
  <c r="K6" i="12"/>
  <c r="L6" i="12"/>
  <c r="M6" i="12"/>
  <c r="C8" i="7"/>
  <c r="D8" i="7"/>
  <c r="E8" i="7"/>
  <c r="F8" i="7"/>
  <c r="G8" i="7"/>
  <c r="H8" i="7"/>
  <c r="I8" i="7"/>
  <c r="J8" i="7"/>
  <c r="K8" i="7"/>
  <c r="L8" i="7"/>
  <c r="C7" i="12"/>
  <c r="D7" i="12"/>
  <c r="E7" i="12"/>
  <c r="F7" i="12"/>
  <c r="G7" i="12"/>
  <c r="H7" i="12"/>
  <c r="I7" i="12"/>
  <c r="J7" i="12"/>
  <c r="K7" i="12"/>
  <c r="L7" i="12"/>
  <c r="M7" i="12"/>
  <c r="C9" i="7"/>
  <c r="D9" i="7"/>
  <c r="E9" i="7"/>
  <c r="F9" i="7"/>
  <c r="G9" i="7"/>
  <c r="H9" i="7"/>
  <c r="I9" i="7"/>
  <c r="J9" i="7"/>
  <c r="K9" i="7"/>
  <c r="L9" i="7"/>
  <c r="C8" i="12"/>
  <c r="D8" i="12"/>
  <c r="E8" i="12"/>
  <c r="F8" i="12"/>
  <c r="G8" i="12"/>
  <c r="H8" i="12"/>
  <c r="I8" i="12"/>
  <c r="J8" i="12"/>
  <c r="K8" i="12"/>
  <c r="L8" i="12"/>
  <c r="M8" i="12"/>
  <c r="C10" i="7"/>
  <c r="D10" i="7"/>
  <c r="E10" i="7"/>
  <c r="F10" i="7"/>
  <c r="G10" i="7"/>
  <c r="H10" i="7"/>
  <c r="I10" i="7"/>
  <c r="J10" i="7"/>
  <c r="K10" i="7"/>
  <c r="L10" i="7"/>
  <c r="C9" i="12"/>
  <c r="D9" i="12"/>
  <c r="E9" i="12"/>
  <c r="F9" i="12"/>
  <c r="G9" i="12"/>
  <c r="H9" i="12"/>
  <c r="I9" i="12"/>
  <c r="J9" i="12"/>
  <c r="K9" i="12"/>
  <c r="L9" i="12"/>
  <c r="M9" i="12"/>
  <c r="C11" i="7"/>
  <c r="D11" i="7"/>
  <c r="E11" i="7"/>
  <c r="F11" i="7"/>
  <c r="G11" i="7"/>
  <c r="H11" i="7"/>
  <c r="I11" i="7"/>
  <c r="J11" i="7"/>
  <c r="K11" i="7"/>
  <c r="L11" i="7"/>
  <c r="C10" i="12"/>
  <c r="D10" i="12"/>
  <c r="E10" i="12"/>
  <c r="F10" i="12"/>
  <c r="G10" i="12"/>
  <c r="H10" i="12"/>
  <c r="I10" i="12"/>
  <c r="J10" i="12"/>
  <c r="K10" i="12"/>
  <c r="L10" i="12"/>
  <c r="M10" i="12"/>
  <c r="C12" i="7"/>
  <c r="D12" i="7"/>
  <c r="E12" i="7"/>
  <c r="F12" i="7"/>
  <c r="G12" i="7"/>
  <c r="H12" i="7"/>
  <c r="I12" i="7"/>
  <c r="J12" i="7"/>
  <c r="K12" i="7"/>
  <c r="L12" i="7"/>
  <c r="C11" i="12"/>
  <c r="D11" i="12"/>
  <c r="E11" i="12"/>
  <c r="F11" i="12"/>
  <c r="G11" i="12"/>
  <c r="H11" i="12"/>
  <c r="I11" i="12"/>
  <c r="J11" i="12"/>
  <c r="K11" i="12"/>
  <c r="L11" i="12"/>
  <c r="M11" i="12"/>
  <c r="C13" i="7"/>
  <c r="D13" i="7"/>
  <c r="E13" i="7"/>
  <c r="F13" i="7"/>
  <c r="G13" i="7"/>
  <c r="H13" i="7"/>
  <c r="I13" i="7"/>
  <c r="J13" i="7"/>
  <c r="K13" i="7"/>
  <c r="L13" i="7"/>
  <c r="C12" i="12"/>
  <c r="D12" i="12"/>
  <c r="E12" i="12"/>
  <c r="F12" i="12"/>
  <c r="G12" i="12"/>
  <c r="H12" i="12"/>
  <c r="I12" i="12"/>
  <c r="J12" i="12"/>
  <c r="K12" i="12"/>
  <c r="L12" i="12"/>
  <c r="M12" i="12"/>
  <c r="C14" i="7"/>
  <c r="D14" i="7"/>
  <c r="E14" i="7"/>
  <c r="F14" i="7"/>
  <c r="G14" i="7"/>
  <c r="H14" i="7"/>
  <c r="I14" i="7"/>
  <c r="J14" i="7"/>
  <c r="K14" i="7"/>
  <c r="L14" i="7"/>
  <c r="C13" i="12"/>
  <c r="D13" i="12"/>
  <c r="E13" i="12"/>
  <c r="F13" i="12"/>
  <c r="G13" i="12"/>
  <c r="H13" i="12"/>
  <c r="I13" i="12"/>
  <c r="J13" i="12"/>
  <c r="K13" i="12"/>
  <c r="L13" i="12"/>
  <c r="M13" i="12"/>
  <c r="C15" i="7"/>
  <c r="D15" i="7"/>
  <c r="E15" i="7"/>
  <c r="F15" i="7"/>
  <c r="G15" i="7"/>
  <c r="H15" i="7"/>
  <c r="I15" i="7"/>
  <c r="J15" i="7"/>
  <c r="K15" i="7"/>
  <c r="L15" i="7"/>
  <c r="C14" i="12"/>
  <c r="D14" i="12"/>
  <c r="E14" i="12"/>
  <c r="F14" i="12"/>
  <c r="G14" i="12"/>
  <c r="H14" i="12"/>
  <c r="I14" i="12"/>
  <c r="J14" i="12"/>
  <c r="K14" i="12"/>
  <c r="L14" i="12"/>
  <c r="M14" i="12"/>
  <c r="C16" i="7"/>
  <c r="D16" i="7"/>
  <c r="E16" i="7"/>
  <c r="F16" i="7"/>
  <c r="G16" i="7"/>
  <c r="H16" i="7"/>
  <c r="I16" i="7"/>
  <c r="J16" i="7"/>
  <c r="K16" i="7"/>
  <c r="L16" i="7"/>
  <c r="C15" i="12"/>
  <c r="D15" i="12"/>
  <c r="E15" i="12"/>
  <c r="F15" i="12"/>
  <c r="G15" i="12"/>
  <c r="H15" i="12"/>
  <c r="I15" i="12"/>
  <c r="J15" i="12"/>
  <c r="K15" i="12"/>
  <c r="L15" i="12"/>
  <c r="M15" i="12"/>
  <c r="C17" i="7"/>
  <c r="D17" i="7"/>
  <c r="E17" i="7"/>
  <c r="F17" i="7"/>
  <c r="G17" i="7"/>
  <c r="H17" i="7"/>
  <c r="I17" i="7"/>
  <c r="J17" i="7"/>
  <c r="K17" i="7"/>
  <c r="L17" i="7"/>
  <c r="C16" i="12"/>
  <c r="D16" i="12"/>
  <c r="E16" i="12"/>
  <c r="F16" i="12"/>
  <c r="G16" i="12"/>
  <c r="H16" i="12"/>
  <c r="I16" i="12"/>
  <c r="J16" i="12"/>
  <c r="K16" i="12"/>
  <c r="L16" i="12"/>
  <c r="M16" i="12"/>
  <c r="C18" i="7"/>
  <c r="D18" i="7"/>
  <c r="E18" i="7"/>
  <c r="F18" i="7"/>
  <c r="G18" i="7"/>
  <c r="H18" i="7"/>
  <c r="I18" i="7"/>
  <c r="J18" i="7"/>
  <c r="K18" i="7"/>
  <c r="L18" i="7"/>
  <c r="C17" i="12"/>
  <c r="D17" i="12"/>
  <c r="E17" i="12"/>
  <c r="F17" i="12"/>
  <c r="G17" i="12"/>
  <c r="H17" i="12"/>
  <c r="I17" i="12"/>
  <c r="J17" i="12"/>
  <c r="K17" i="12"/>
  <c r="L17" i="12"/>
  <c r="M17" i="12"/>
  <c r="C19" i="7"/>
  <c r="D19" i="7"/>
  <c r="E19" i="7"/>
  <c r="F19" i="7"/>
  <c r="G19" i="7"/>
  <c r="H19" i="7"/>
  <c r="I19" i="7"/>
  <c r="J19" i="7"/>
  <c r="K19" i="7"/>
  <c r="L19" i="7"/>
  <c r="C18" i="12"/>
  <c r="D18" i="12"/>
  <c r="E18" i="12"/>
  <c r="F18" i="12"/>
  <c r="G18" i="12"/>
  <c r="H18" i="12"/>
  <c r="I18" i="12"/>
  <c r="J18" i="12"/>
  <c r="K18" i="12"/>
  <c r="L18" i="12"/>
  <c r="M18" i="12"/>
  <c r="C20" i="7"/>
  <c r="D20" i="7"/>
  <c r="E20" i="7"/>
  <c r="F20" i="7"/>
  <c r="G20" i="7"/>
  <c r="H20" i="7"/>
  <c r="I20" i="7"/>
  <c r="J20" i="7"/>
  <c r="K20" i="7"/>
  <c r="L20" i="7"/>
  <c r="C19" i="12"/>
  <c r="D19" i="12"/>
  <c r="E19" i="12"/>
  <c r="F19" i="12"/>
  <c r="G19" i="12"/>
  <c r="H19" i="12"/>
  <c r="I19" i="12"/>
  <c r="J19" i="12"/>
  <c r="K19" i="12"/>
  <c r="L19" i="12"/>
  <c r="M19" i="12"/>
  <c r="C21" i="7"/>
  <c r="D21" i="7"/>
  <c r="E21" i="7"/>
  <c r="F21" i="7"/>
  <c r="G21" i="7"/>
  <c r="H21" i="7"/>
  <c r="I21" i="7"/>
  <c r="J21" i="7"/>
  <c r="K21" i="7"/>
  <c r="L21" i="7"/>
  <c r="C20" i="12"/>
  <c r="D20" i="12"/>
  <c r="E20" i="12"/>
  <c r="F20" i="12"/>
  <c r="G20" i="12"/>
  <c r="H20" i="12"/>
  <c r="I20" i="12"/>
  <c r="J20" i="12"/>
  <c r="K20" i="12"/>
  <c r="L20" i="12"/>
  <c r="M20" i="12"/>
  <c r="C22" i="7"/>
  <c r="D22" i="7"/>
  <c r="E22" i="7"/>
  <c r="F22" i="7"/>
  <c r="G22" i="7"/>
  <c r="H22" i="7"/>
  <c r="I22" i="7"/>
  <c r="J22" i="7"/>
  <c r="K22" i="7"/>
  <c r="L22" i="7"/>
  <c r="C21" i="12"/>
  <c r="D21" i="12"/>
  <c r="E21" i="12"/>
  <c r="F21" i="12"/>
  <c r="G21" i="12"/>
  <c r="H21" i="12"/>
  <c r="I21" i="12"/>
  <c r="J21" i="12"/>
  <c r="K21" i="12"/>
  <c r="L21" i="12"/>
  <c r="M21" i="12"/>
  <c r="C23" i="7"/>
  <c r="D23" i="7"/>
  <c r="E23" i="7"/>
  <c r="F23" i="7"/>
  <c r="G23" i="7"/>
  <c r="H23" i="7"/>
  <c r="I23" i="7"/>
  <c r="J23" i="7"/>
  <c r="K23" i="7"/>
  <c r="L23" i="7"/>
  <c r="C22" i="12"/>
  <c r="D22" i="12"/>
  <c r="E22" i="12"/>
  <c r="F22" i="12"/>
  <c r="G22" i="12"/>
  <c r="H22" i="12"/>
  <c r="I22" i="12"/>
  <c r="J22" i="12"/>
  <c r="K22" i="12"/>
  <c r="L22" i="12"/>
  <c r="M22" i="12"/>
  <c r="C24" i="7"/>
  <c r="D24" i="7"/>
  <c r="E24" i="7"/>
  <c r="F24" i="7"/>
  <c r="G24" i="7"/>
  <c r="H24" i="7"/>
  <c r="I24" i="7"/>
  <c r="J24" i="7"/>
  <c r="K24" i="7"/>
  <c r="L24" i="7"/>
  <c r="C23" i="12"/>
  <c r="D23" i="12"/>
  <c r="E23" i="12"/>
  <c r="F23" i="12"/>
  <c r="G23" i="12"/>
  <c r="H23" i="12"/>
  <c r="I23" i="12"/>
  <c r="J23" i="12"/>
  <c r="K23" i="12"/>
  <c r="L23" i="12"/>
  <c r="M23" i="12"/>
  <c r="C25" i="7"/>
  <c r="D25" i="7"/>
  <c r="E25" i="7"/>
  <c r="F25" i="7"/>
  <c r="G25" i="7"/>
  <c r="H25" i="7"/>
  <c r="I25" i="7"/>
  <c r="J25" i="7"/>
  <c r="K25" i="7"/>
  <c r="L25" i="7"/>
  <c r="C24" i="12"/>
  <c r="D24" i="12"/>
  <c r="E24" i="12"/>
  <c r="F24" i="12"/>
  <c r="G24" i="12"/>
  <c r="H24" i="12"/>
  <c r="I24" i="12"/>
  <c r="J24" i="12"/>
  <c r="K24" i="12"/>
  <c r="L24" i="12"/>
  <c r="M24" i="12"/>
  <c r="C26" i="7"/>
  <c r="D26" i="7"/>
  <c r="E26" i="7"/>
  <c r="F26" i="7"/>
  <c r="G26" i="7"/>
  <c r="H26" i="7"/>
  <c r="I26" i="7"/>
  <c r="J26" i="7"/>
  <c r="K26" i="7"/>
  <c r="L26" i="7"/>
  <c r="C25" i="12"/>
  <c r="D25" i="12"/>
  <c r="E25" i="12"/>
  <c r="F25" i="12"/>
  <c r="G25" i="12"/>
  <c r="H25" i="12"/>
  <c r="I25" i="12"/>
  <c r="J25" i="12"/>
  <c r="K25" i="12"/>
  <c r="L25" i="12"/>
  <c r="M25" i="12"/>
  <c r="C27" i="7"/>
  <c r="D27" i="7"/>
  <c r="E27" i="7"/>
  <c r="F27" i="7"/>
  <c r="G27" i="7"/>
  <c r="H27" i="7"/>
  <c r="I27" i="7"/>
  <c r="J27" i="7"/>
  <c r="K27" i="7"/>
  <c r="L27" i="7"/>
  <c r="C26" i="12"/>
  <c r="D26" i="12"/>
  <c r="E26" i="12"/>
  <c r="F26" i="12"/>
  <c r="G26" i="12"/>
  <c r="H26" i="12"/>
  <c r="I26" i="12"/>
  <c r="J26" i="12"/>
  <c r="K26" i="12"/>
  <c r="L26" i="12"/>
  <c r="M26" i="12"/>
  <c r="C28" i="7"/>
  <c r="D28" i="7"/>
  <c r="E28" i="7"/>
  <c r="F28" i="7"/>
  <c r="G28" i="7"/>
  <c r="H28" i="7"/>
  <c r="I28" i="7"/>
  <c r="J28" i="7"/>
  <c r="K28" i="7"/>
  <c r="L28" i="7"/>
  <c r="C27" i="12"/>
  <c r="D27" i="12"/>
  <c r="E27" i="12"/>
  <c r="F27" i="12"/>
  <c r="G27" i="12"/>
  <c r="H27" i="12"/>
  <c r="I27" i="12"/>
  <c r="J27" i="12"/>
  <c r="K27" i="12"/>
  <c r="L27" i="12"/>
  <c r="M27" i="12"/>
  <c r="C29" i="7"/>
  <c r="D29" i="7"/>
  <c r="E29" i="7"/>
  <c r="F29" i="7"/>
  <c r="G29" i="7"/>
  <c r="H29" i="7"/>
  <c r="I29" i="7"/>
  <c r="J29" i="7"/>
  <c r="K29" i="7"/>
  <c r="L29" i="7"/>
  <c r="C28" i="12"/>
  <c r="D28" i="12"/>
  <c r="E28" i="12"/>
  <c r="F28" i="12"/>
  <c r="G28" i="12"/>
  <c r="H28" i="12"/>
  <c r="I28" i="12"/>
  <c r="J28" i="12"/>
  <c r="K28" i="12"/>
  <c r="L28" i="12"/>
  <c r="M28" i="12"/>
  <c r="C30" i="7"/>
  <c r="D30" i="7"/>
  <c r="E30" i="7"/>
  <c r="F30" i="7"/>
  <c r="G30" i="7"/>
  <c r="H30" i="7"/>
  <c r="I30" i="7"/>
  <c r="J30" i="7"/>
  <c r="K30" i="7"/>
  <c r="L30" i="7"/>
  <c r="C29" i="12"/>
  <c r="D29" i="12"/>
  <c r="E29" i="12"/>
  <c r="F29" i="12"/>
  <c r="G29" i="12"/>
  <c r="H29" i="12"/>
  <c r="I29" i="12"/>
  <c r="J29" i="12"/>
  <c r="K29" i="12"/>
  <c r="L29" i="12"/>
  <c r="M29" i="12"/>
  <c r="C30" i="12"/>
  <c r="D30" i="12"/>
  <c r="E30" i="12"/>
  <c r="F30" i="12"/>
  <c r="G30" i="12"/>
  <c r="H30" i="12"/>
  <c r="I30" i="12"/>
  <c r="J30" i="12"/>
  <c r="K30" i="12"/>
  <c r="L30" i="12"/>
  <c r="M30" i="12"/>
  <c r="C32" i="7"/>
  <c r="D32" i="7"/>
  <c r="E32" i="7"/>
  <c r="F32" i="7"/>
  <c r="G32" i="7"/>
  <c r="H32" i="7"/>
  <c r="I32" i="7"/>
  <c r="J32" i="7"/>
  <c r="K32" i="7"/>
  <c r="L32" i="7"/>
  <c r="C31" i="12"/>
  <c r="D31" i="12"/>
  <c r="E31" i="12"/>
  <c r="F31" i="12"/>
  <c r="G31" i="12"/>
  <c r="H31" i="12"/>
  <c r="I31" i="12"/>
  <c r="J31" i="12"/>
  <c r="K31" i="12"/>
  <c r="L31" i="12"/>
  <c r="M31" i="12"/>
  <c r="C33" i="7"/>
  <c r="D33" i="7"/>
  <c r="E33" i="7"/>
  <c r="F33" i="7"/>
  <c r="G33" i="7"/>
  <c r="H33" i="7"/>
  <c r="I33" i="7"/>
  <c r="J33" i="7"/>
  <c r="K33" i="7"/>
  <c r="L33" i="7"/>
  <c r="C32" i="12"/>
  <c r="D32" i="12"/>
  <c r="E32" i="12"/>
  <c r="F32" i="12"/>
  <c r="G32" i="12"/>
  <c r="H32" i="12"/>
  <c r="I32" i="12"/>
  <c r="J32" i="12"/>
  <c r="K32" i="12"/>
  <c r="L32" i="12"/>
  <c r="M32" i="12"/>
  <c r="L34" i="7"/>
  <c r="C34" i="7"/>
  <c r="D34" i="7"/>
  <c r="E34" i="7"/>
  <c r="F34" i="7"/>
  <c r="G34" i="7"/>
  <c r="H34" i="7"/>
  <c r="I34" i="7"/>
  <c r="J34" i="7"/>
  <c r="K34" i="7"/>
  <c r="A7" i="7"/>
  <c r="A5" i="9" s="1"/>
  <c r="B5" i="9"/>
  <c r="C5" i="9"/>
  <c r="D5" i="9"/>
  <c r="F5" i="9" s="1"/>
  <c r="E5" i="9"/>
  <c r="H5" i="9"/>
  <c r="A8" i="7"/>
  <c r="A6" i="9" s="1"/>
  <c r="AN27" i="5"/>
  <c r="B6" i="9" s="1"/>
  <c r="AO27" i="5"/>
  <c r="C6" i="9" s="1"/>
  <c r="D6" i="9"/>
  <c r="F6" i="9" s="1"/>
  <c r="E6" i="9"/>
  <c r="H6" i="9"/>
  <c r="A9" i="7"/>
  <c r="A7" i="9" s="1"/>
  <c r="B7" i="9"/>
  <c r="C7" i="9"/>
  <c r="D7" i="9"/>
  <c r="F7" i="9" s="1"/>
  <c r="E7" i="9"/>
  <c r="H7" i="9"/>
  <c r="A10" i="7"/>
  <c r="A8" i="9" s="1"/>
  <c r="B8" i="9"/>
  <c r="C8" i="9"/>
  <c r="D8" i="9"/>
  <c r="G8" i="9" s="1"/>
  <c r="E8" i="9"/>
  <c r="H8" i="9"/>
  <c r="A11" i="7"/>
  <c r="A9" i="9" s="1"/>
  <c r="AN30" i="5"/>
  <c r="B9" i="9" s="1"/>
  <c r="C9" i="9"/>
  <c r="D9" i="9"/>
  <c r="F9" i="9" s="1"/>
  <c r="E9" i="9"/>
  <c r="H9" i="9"/>
  <c r="A12" i="7"/>
  <c r="A10" i="9" s="1"/>
  <c r="B10" i="9"/>
  <c r="AO31" i="5"/>
  <c r="C10" i="9" s="1"/>
  <c r="D10" i="9"/>
  <c r="F10" i="9" s="1"/>
  <c r="E10" i="9"/>
  <c r="H10" i="9"/>
  <c r="A13" i="7"/>
  <c r="A11" i="9" s="1"/>
  <c r="B11" i="9"/>
  <c r="C11" i="9"/>
  <c r="D11" i="9"/>
  <c r="G11" i="9" s="1"/>
  <c r="E11" i="9"/>
  <c r="H11" i="9"/>
  <c r="A14" i="7"/>
  <c r="A12" i="9" s="1"/>
  <c r="B12" i="9"/>
  <c r="AO33" i="5"/>
  <c r="C12" i="9" s="1"/>
  <c r="D12" i="9"/>
  <c r="F12" i="9" s="1"/>
  <c r="E12" i="9"/>
  <c r="H12" i="9"/>
  <c r="A15" i="7"/>
  <c r="A13" i="9" s="1"/>
  <c r="AN34" i="5"/>
  <c r="B13" i="9" s="1"/>
  <c r="AO34" i="5"/>
  <c r="C13" i="9" s="1"/>
  <c r="D13" i="9"/>
  <c r="F13" i="9" s="1"/>
  <c r="E13" i="9"/>
  <c r="H13" i="9"/>
  <c r="A16" i="7"/>
  <c r="A14" i="9" s="1"/>
  <c r="B14" i="9"/>
  <c r="C14" i="9"/>
  <c r="D14" i="9"/>
  <c r="F14" i="9" s="1"/>
  <c r="E14" i="9"/>
  <c r="H14" i="9"/>
  <c r="A17" i="7"/>
  <c r="A15" i="9" s="1"/>
  <c r="B15" i="9"/>
  <c r="C15" i="9"/>
  <c r="D15" i="9"/>
  <c r="F15" i="9" s="1"/>
  <c r="E15" i="9"/>
  <c r="H15" i="9"/>
  <c r="A18" i="7"/>
  <c r="A16" i="9" s="1"/>
  <c r="B16" i="9"/>
  <c r="C16" i="9"/>
  <c r="D16" i="9"/>
  <c r="F16" i="9" s="1"/>
  <c r="E16" i="9"/>
  <c r="H16" i="9"/>
  <c r="A19" i="7"/>
  <c r="A17" i="9" s="1"/>
  <c r="B17" i="9"/>
  <c r="C17" i="9"/>
  <c r="D17" i="9"/>
  <c r="F17" i="9" s="1"/>
  <c r="E17" i="9"/>
  <c r="H17" i="9"/>
  <c r="A20" i="7"/>
  <c r="A18" i="9" s="1"/>
  <c r="AN39" i="5"/>
  <c r="B18" i="9" s="1"/>
  <c r="AO39" i="5"/>
  <c r="C18" i="9" s="1"/>
  <c r="D18" i="9"/>
  <c r="F18" i="9" s="1"/>
  <c r="E18" i="9"/>
  <c r="H18" i="9"/>
  <c r="A21" i="7"/>
  <c r="A19" i="9" s="1"/>
  <c r="B19" i="9"/>
  <c r="AO40" i="5"/>
  <c r="C19" i="9" s="1"/>
  <c r="D19" i="9"/>
  <c r="F19" i="9" s="1"/>
  <c r="E19" i="9"/>
  <c r="H19" i="9"/>
  <c r="A22" i="7"/>
  <c r="A20" i="9" s="1"/>
  <c r="B20" i="9"/>
  <c r="AO41" i="5"/>
  <c r="C20" i="9" s="1"/>
  <c r="D20" i="9"/>
  <c r="F20" i="9" s="1"/>
  <c r="E20" i="9"/>
  <c r="H20" i="9"/>
  <c r="A23" i="7"/>
  <c r="A21" i="9" s="1"/>
  <c r="B21" i="9"/>
  <c r="C21" i="9"/>
  <c r="D21" i="9"/>
  <c r="F21" i="9" s="1"/>
  <c r="E21" i="9"/>
  <c r="H21" i="9"/>
  <c r="A24" i="7"/>
  <c r="A22" i="9" s="1"/>
  <c r="B22" i="9"/>
  <c r="C22" i="9"/>
  <c r="D22" i="9"/>
  <c r="F22" i="9" s="1"/>
  <c r="E22" i="9"/>
  <c r="H22" i="9"/>
  <c r="A25" i="7"/>
  <c r="A23" i="9" s="1"/>
  <c r="B23" i="9"/>
  <c r="C23" i="9"/>
  <c r="D23" i="9"/>
  <c r="F23" i="9" s="1"/>
  <c r="E23" i="9"/>
  <c r="H23" i="9"/>
  <c r="A26" i="7"/>
  <c r="A24" i="9" s="1"/>
  <c r="B24" i="9"/>
  <c r="C24" i="9"/>
  <c r="D24" i="9"/>
  <c r="F24" i="9" s="1"/>
  <c r="E24" i="9"/>
  <c r="H24" i="9"/>
  <c r="A27" i="7"/>
  <c r="A25" i="9" s="1"/>
  <c r="B25" i="9"/>
  <c r="C25" i="9"/>
  <c r="D25" i="9"/>
  <c r="F25" i="9" s="1"/>
  <c r="E25" i="9"/>
  <c r="H25" i="9"/>
  <c r="A28" i="7"/>
  <c r="A26" i="9" s="1"/>
  <c r="B26" i="9"/>
  <c r="C26" i="9"/>
  <c r="D26" i="9"/>
  <c r="F26" i="9" s="1"/>
  <c r="E26" i="9"/>
  <c r="H26" i="9"/>
  <c r="A29" i="7"/>
  <c r="A27" i="9" s="1"/>
  <c r="B27" i="9"/>
  <c r="C27" i="9"/>
  <c r="D27" i="9"/>
  <c r="E27" i="9"/>
  <c r="H27" i="9"/>
  <c r="A30" i="7"/>
  <c r="A28" i="9" s="1"/>
  <c r="B28" i="9"/>
  <c r="C28" i="9"/>
  <c r="D28" i="9"/>
  <c r="G28" i="9" s="1"/>
  <c r="E28" i="9"/>
  <c r="H28" i="9"/>
  <c r="A31" i="7"/>
  <c r="A29" i="9" s="1"/>
  <c r="B29" i="9"/>
  <c r="C29" i="9"/>
  <c r="D29" i="9"/>
  <c r="F29" i="9" s="1"/>
  <c r="E29" i="9"/>
  <c r="H29" i="9"/>
  <c r="A32" i="7"/>
  <c r="A30" i="9" s="1"/>
  <c r="B30" i="9"/>
  <c r="C30" i="9"/>
  <c r="D30" i="9"/>
  <c r="F30" i="9" s="1"/>
  <c r="E30" i="9"/>
  <c r="H30" i="9"/>
  <c r="A33" i="7"/>
  <c r="A31" i="9" s="1"/>
  <c r="B31" i="9"/>
  <c r="C31" i="9"/>
  <c r="D31" i="9"/>
  <c r="F31" i="9" s="1"/>
  <c r="E31" i="9"/>
  <c r="H31" i="9"/>
  <c r="A34" i="7"/>
  <c r="A32" i="9" s="1"/>
  <c r="B32" i="9"/>
  <c r="C32" i="9"/>
  <c r="D32" i="9"/>
  <c r="F32" i="9" s="1"/>
  <c r="E32" i="9"/>
  <c r="H32" i="9"/>
  <c r="A33" i="9"/>
  <c r="B33" i="9"/>
  <c r="C33" i="9"/>
  <c r="D33" i="9"/>
  <c r="F33" i="9" s="1"/>
  <c r="E33" i="9"/>
  <c r="H33" i="9"/>
  <c r="A34" i="9"/>
  <c r="B34" i="9"/>
  <c r="C34" i="9"/>
  <c r="D34" i="9"/>
  <c r="F34" i="9" s="1"/>
  <c r="E34" i="9"/>
  <c r="H34" i="9"/>
  <c r="A35" i="9"/>
  <c r="B35" i="9"/>
  <c r="C35" i="9"/>
  <c r="D35" i="9"/>
  <c r="F35" i="9" s="1"/>
  <c r="E35" i="9"/>
  <c r="H35" i="9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C31" i="7"/>
  <c r="D31" i="7"/>
  <c r="E31" i="7"/>
  <c r="F31" i="7"/>
  <c r="G31" i="7"/>
  <c r="H31" i="7"/>
  <c r="I31" i="7"/>
  <c r="J31" i="7"/>
  <c r="K31" i="7"/>
  <c r="L31" i="7"/>
  <c r="B32" i="7"/>
  <c r="B33" i="7"/>
  <c r="B34" i="7"/>
  <c r="AM25" i="5"/>
  <c r="AM26" i="5"/>
  <c r="AM28" i="5"/>
  <c r="AM29" i="5"/>
  <c r="AM30" i="5"/>
  <c r="AM31" i="5"/>
  <c r="AM32" i="5"/>
  <c r="AM33" i="5"/>
  <c r="AM35" i="5"/>
  <c r="AM36" i="5"/>
  <c r="AM37" i="5"/>
  <c r="AM38" i="5"/>
  <c r="AM40" i="5"/>
  <c r="AM41" i="5"/>
  <c r="AM43" i="5"/>
  <c r="AM45" i="5"/>
  <c r="AM46" i="5"/>
  <c r="AM47" i="5"/>
  <c r="AM48" i="5"/>
  <c r="AM50" i="5"/>
  <c r="AM51" i="5"/>
  <c r="AM52" i="5"/>
  <c r="AM53" i="5"/>
  <c r="AR53" i="5"/>
  <c r="Q53" i="5"/>
  <c r="P53" i="5"/>
  <c r="O53" i="5"/>
  <c r="N53" i="5"/>
  <c r="M53" i="5"/>
  <c r="L53" i="5"/>
  <c r="K53" i="5"/>
  <c r="J53" i="5"/>
  <c r="I53" i="5"/>
  <c r="H53" i="5"/>
  <c r="AR52" i="5"/>
  <c r="Q52" i="5"/>
  <c r="P52" i="5"/>
  <c r="O52" i="5"/>
  <c r="N52" i="5"/>
  <c r="M52" i="5"/>
  <c r="L52" i="5"/>
  <c r="K52" i="5"/>
  <c r="J52" i="5"/>
  <c r="I52" i="5"/>
  <c r="H52" i="5"/>
  <c r="AR51" i="5"/>
  <c r="Q51" i="5"/>
  <c r="P51" i="5"/>
  <c r="O51" i="5"/>
  <c r="N51" i="5"/>
  <c r="M51" i="5"/>
  <c r="L51" i="5"/>
  <c r="K51" i="5"/>
  <c r="J51" i="5"/>
  <c r="I51" i="5"/>
  <c r="H51" i="5"/>
  <c r="AR50" i="5"/>
  <c r="Q50" i="5"/>
  <c r="P50" i="5"/>
  <c r="O50" i="5"/>
  <c r="N50" i="5"/>
  <c r="M50" i="5"/>
  <c r="L50" i="5"/>
  <c r="K50" i="5"/>
  <c r="J50" i="5"/>
  <c r="I50" i="5"/>
  <c r="H50" i="5"/>
  <c r="AR33" i="5"/>
  <c r="Q33" i="5"/>
  <c r="P33" i="5"/>
  <c r="O33" i="5"/>
  <c r="N33" i="5"/>
  <c r="M33" i="5"/>
  <c r="L33" i="5"/>
  <c r="K33" i="5"/>
  <c r="J33" i="5"/>
  <c r="I33" i="5"/>
  <c r="H33" i="5"/>
  <c r="AR32" i="5"/>
  <c r="Q32" i="5"/>
  <c r="P32" i="5"/>
  <c r="O32" i="5"/>
  <c r="N32" i="5"/>
  <c r="M32" i="5"/>
  <c r="L32" i="5"/>
  <c r="K32" i="5"/>
  <c r="J32" i="5"/>
  <c r="I32" i="5"/>
  <c r="H32" i="5"/>
  <c r="A1" i="12"/>
  <c r="C4" i="9"/>
  <c r="B4" i="9"/>
  <c r="D6" i="7"/>
  <c r="E6" i="7"/>
  <c r="F6" i="7"/>
  <c r="G6" i="7"/>
  <c r="H6" i="7"/>
  <c r="I6" i="7"/>
  <c r="J6" i="7"/>
  <c r="K6" i="7"/>
  <c r="L6" i="7"/>
  <c r="B6" i="7"/>
  <c r="F48" i="5"/>
  <c r="G48" i="5" s="1"/>
  <c r="F47" i="5"/>
  <c r="G47" i="5" s="1"/>
  <c r="F43" i="5"/>
  <c r="G43" i="5" s="1"/>
  <c r="F42" i="5"/>
  <c r="G42" i="5" s="1"/>
  <c r="F38" i="5"/>
  <c r="G38" i="5" s="1"/>
  <c r="F37" i="5"/>
  <c r="G37" i="5" s="1"/>
  <c r="F31" i="5"/>
  <c r="G31" i="5" s="1"/>
  <c r="F30" i="5"/>
  <c r="G30" i="5" s="1"/>
  <c r="F26" i="5"/>
  <c r="G26" i="5" s="1"/>
  <c r="E4" i="12"/>
  <c r="F4" i="12"/>
  <c r="G4" i="12"/>
  <c r="H4" i="12"/>
  <c r="I4" i="12"/>
  <c r="J4" i="12"/>
  <c r="K4" i="12"/>
  <c r="L4" i="12"/>
  <c r="M4" i="12"/>
  <c r="AR26" i="5"/>
  <c r="I5" i="9" s="1"/>
  <c r="AR27" i="5"/>
  <c r="I6" i="9" s="1"/>
  <c r="AR28" i="5"/>
  <c r="I7" i="9" s="1"/>
  <c r="AR29" i="5"/>
  <c r="I8" i="9" s="1"/>
  <c r="AR30" i="5"/>
  <c r="I9" i="9" s="1"/>
  <c r="AR31" i="5"/>
  <c r="I10" i="9" s="1"/>
  <c r="AR34" i="5"/>
  <c r="I11" i="9" s="1"/>
  <c r="AR35" i="5"/>
  <c r="I12" i="9" s="1"/>
  <c r="AR36" i="5"/>
  <c r="I13" i="9" s="1"/>
  <c r="AR37" i="5"/>
  <c r="I14" i="9" s="1"/>
  <c r="AR38" i="5"/>
  <c r="I15" i="9" s="1"/>
  <c r="AR39" i="5"/>
  <c r="I16" i="9" s="1"/>
  <c r="AR40" i="5"/>
  <c r="I17" i="9" s="1"/>
  <c r="AR41" i="5"/>
  <c r="I18" i="9" s="1"/>
  <c r="AR42" i="5"/>
  <c r="I19" i="9" s="1"/>
  <c r="AR43" i="5"/>
  <c r="I20" i="9" s="1"/>
  <c r="I21" i="9"/>
  <c r="AR45" i="5"/>
  <c r="I22" i="9" s="1"/>
  <c r="AR46" i="5"/>
  <c r="I23" i="9" s="1"/>
  <c r="AR47" i="5"/>
  <c r="I24" i="9" s="1"/>
  <c r="AR48" i="5"/>
  <c r="I25" i="9" s="1"/>
  <c r="I26" i="9"/>
  <c r="I27" i="9"/>
  <c r="I28" i="9"/>
  <c r="I29" i="9"/>
  <c r="I30" i="9"/>
  <c r="I31" i="9"/>
  <c r="I32" i="9"/>
  <c r="I33" i="9"/>
  <c r="I34" i="9"/>
  <c r="I35" i="9"/>
  <c r="A36" i="9"/>
  <c r="B36" i="9"/>
  <c r="C36" i="9"/>
  <c r="D36" i="9"/>
  <c r="F36" i="9" s="1"/>
  <c r="E36" i="9"/>
  <c r="H36" i="9"/>
  <c r="I36" i="9"/>
  <c r="A37" i="9"/>
  <c r="B37" i="9"/>
  <c r="C37" i="9"/>
  <c r="D37" i="9"/>
  <c r="F37" i="9" s="1"/>
  <c r="E37" i="9"/>
  <c r="H37" i="9"/>
  <c r="I37" i="9"/>
  <c r="A38" i="9"/>
  <c r="B38" i="9"/>
  <c r="C38" i="9"/>
  <c r="D38" i="9"/>
  <c r="F38" i="9" s="1"/>
  <c r="E38" i="9"/>
  <c r="H38" i="9"/>
  <c r="I38" i="9"/>
  <c r="A39" i="9"/>
  <c r="B39" i="9"/>
  <c r="C39" i="9"/>
  <c r="D39" i="9"/>
  <c r="F39" i="9" s="1"/>
  <c r="E39" i="9"/>
  <c r="H39" i="9"/>
  <c r="I39" i="9"/>
  <c r="A40" i="9"/>
  <c r="B40" i="9"/>
  <c r="C40" i="9"/>
  <c r="D40" i="9"/>
  <c r="F40" i="9" s="1"/>
  <c r="E40" i="9"/>
  <c r="H40" i="9"/>
  <c r="I40" i="9"/>
  <c r="A41" i="9"/>
  <c r="B41" i="9"/>
  <c r="C41" i="9"/>
  <c r="D41" i="9"/>
  <c r="F41" i="9" s="1"/>
  <c r="E41" i="9"/>
  <c r="H41" i="9"/>
  <c r="I41" i="9"/>
  <c r="A42" i="9"/>
  <c r="B42" i="9"/>
  <c r="C42" i="9"/>
  <c r="D42" i="9"/>
  <c r="F42" i="9" s="1"/>
  <c r="E42" i="9"/>
  <c r="H42" i="9"/>
  <c r="I42" i="9"/>
  <c r="A43" i="9"/>
  <c r="B43" i="9"/>
  <c r="C43" i="9"/>
  <c r="D43" i="9"/>
  <c r="F43" i="9" s="1"/>
  <c r="E43" i="9"/>
  <c r="H43" i="9"/>
  <c r="I43" i="9"/>
  <c r="A44" i="9"/>
  <c r="B44" i="9"/>
  <c r="C44" i="9"/>
  <c r="D44" i="9"/>
  <c r="F44" i="9" s="1"/>
  <c r="E44" i="9"/>
  <c r="H44" i="9"/>
  <c r="I44" i="9"/>
  <c r="A45" i="9"/>
  <c r="B45" i="9"/>
  <c r="C45" i="9"/>
  <c r="D45" i="9"/>
  <c r="F45" i="9" s="1"/>
  <c r="E45" i="9"/>
  <c r="H45" i="9"/>
  <c r="I45" i="9"/>
  <c r="A46" i="9"/>
  <c r="B46" i="9"/>
  <c r="C46" i="9"/>
  <c r="D46" i="9"/>
  <c r="G46" i="9" s="1"/>
  <c r="E46" i="9"/>
  <c r="H46" i="9"/>
  <c r="I46" i="9"/>
  <c r="A47" i="9"/>
  <c r="B47" i="9"/>
  <c r="C47" i="9"/>
  <c r="D47" i="9"/>
  <c r="G47" i="9" s="1"/>
  <c r="E47" i="9"/>
  <c r="H47" i="9"/>
  <c r="I47" i="9"/>
  <c r="A48" i="9"/>
  <c r="B48" i="9"/>
  <c r="C48" i="9"/>
  <c r="D48" i="9"/>
  <c r="F48" i="9" s="1"/>
  <c r="E48" i="9"/>
  <c r="H48" i="9"/>
  <c r="I48" i="9"/>
  <c r="A49" i="9"/>
  <c r="B49" i="9"/>
  <c r="C49" i="9"/>
  <c r="D49" i="9"/>
  <c r="G49" i="9" s="1"/>
  <c r="E49" i="9"/>
  <c r="H49" i="9"/>
  <c r="I49" i="9"/>
  <c r="A50" i="9"/>
  <c r="B50" i="9"/>
  <c r="C50" i="9"/>
  <c r="D50" i="9"/>
  <c r="G50" i="9" s="1"/>
  <c r="E50" i="9"/>
  <c r="H50" i="9"/>
  <c r="I50" i="9"/>
  <c r="A51" i="9"/>
  <c r="B51" i="9"/>
  <c r="C51" i="9"/>
  <c r="D51" i="9"/>
  <c r="G51" i="9" s="1"/>
  <c r="E51" i="9"/>
  <c r="H51" i="9"/>
  <c r="I51" i="9"/>
  <c r="A52" i="9"/>
  <c r="B52" i="9"/>
  <c r="C52" i="9"/>
  <c r="D52" i="9"/>
  <c r="G52" i="9" s="1"/>
  <c r="E52" i="9"/>
  <c r="H52" i="9"/>
  <c r="I52" i="9"/>
  <c r="A53" i="9"/>
  <c r="B53" i="9"/>
  <c r="C53" i="9"/>
  <c r="D53" i="9"/>
  <c r="F53" i="9" s="1"/>
  <c r="E53" i="9"/>
  <c r="H53" i="9"/>
  <c r="I53" i="9"/>
  <c r="A54" i="9"/>
  <c r="B54" i="9"/>
  <c r="C54" i="9"/>
  <c r="D54" i="9"/>
  <c r="F54" i="9" s="1"/>
  <c r="E54" i="9"/>
  <c r="H54" i="9"/>
  <c r="I54" i="9"/>
  <c r="A55" i="9"/>
  <c r="B55" i="9"/>
  <c r="C55" i="9"/>
  <c r="D55" i="9"/>
  <c r="F55" i="9" s="1"/>
  <c r="E55" i="9"/>
  <c r="H55" i="9"/>
  <c r="I55" i="9"/>
  <c r="A56" i="9"/>
  <c r="B56" i="9"/>
  <c r="C56" i="9"/>
  <c r="D56" i="9"/>
  <c r="F56" i="9" s="1"/>
  <c r="E56" i="9"/>
  <c r="H56" i="9"/>
  <c r="I56" i="9"/>
  <c r="A57" i="9"/>
  <c r="B57" i="9"/>
  <c r="C57" i="9"/>
  <c r="D57" i="9"/>
  <c r="F57" i="9" s="1"/>
  <c r="E57" i="9"/>
  <c r="H57" i="9"/>
  <c r="I57" i="9"/>
  <c r="A58" i="9"/>
  <c r="B58" i="9"/>
  <c r="C58" i="9"/>
  <c r="D58" i="9"/>
  <c r="F58" i="9" s="1"/>
  <c r="E58" i="9"/>
  <c r="H58" i="9"/>
  <c r="I58" i="9"/>
  <c r="A59" i="9"/>
  <c r="B59" i="9"/>
  <c r="C59" i="9"/>
  <c r="D59" i="9"/>
  <c r="F59" i="9" s="1"/>
  <c r="E59" i="9"/>
  <c r="H59" i="9"/>
  <c r="I59" i="9"/>
  <c r="A60" i="9"/>
  <c r="B60" i="9"/>
  <c r="C60" i="9"/>
  <c r="D60" i="9"/>
  <c r="F60" i="9" s="1"/>
  <c r="E60" i="9"/>
  <c r="H60" i="9"/>
  <c r="I60" i="9"/>
  <c r="A61" i="9"/>
  <c r="B61" i="9"/>
  <c r="C61" i="9"/>
  <c r="D61" i="9"/>
  <c r="G61" i="9" s="1"/>
  <c r="E61" i="9"/>
  <c r="H61" i="9"/>
  <c r="I61" i="9"/>
  <c r="A62" i="9"/>
  <c r="B62" i="9"/>
  <c r="C62" i="9"/>
  <c r="D62" i="9"/>
  <c r="F62" i="9" s="1"/>
  <c r="E62" i="9"/>
  <c r="H62" i="9"/>
  <c r="I62" i="9"/>
  <c r="A63" i="9"/>
  <c r="B63" i="9"/>
  <c r="C63" i="9"/>
  <c r="D63" i="9"/>
  <c r="F63" i="9" s="1"/>
  <c r="E63" i="9"/>
  <c r="H63" i="9"/>
  <c r="I63" i="9"/>
  <c r="A64" i="9"/>
  <c r="B64" i="9"/>
  <c r="C64" i="9"/>
  <c r="D64" i="9"/>
  <c r="F64" i="9" s="1"/>
  <c r="E64" i="9"/>
  <c r="H64" i="9"/>
  <c r="I64" i="9"/>
  <c r="A65" i="9"/>
  <c r="B65" i="9"/>
  <c r="C65" i="9"/>
  <c r="D65" i="9"/>
  <c r="F65" i="9" s="1"/>
  <c r="E65" i="9"/>
  <c r="H65" i="9"/>
  <c r="I65" i="9"/>
  <c r="A66" i="9"/>
  <c r="B66" i="9"/>
  <c r="C66" i="9"/>
  <c r="D66" i="9"/>
  <c r="F66" i="9" s="1"/>
  <c r="E66" i="9"/>
  <c r="H66" i="9"/>
  <c r="I66" i="9"/>
  <c r="A67" i="9"/>
  <c r="B67" i="9"/>
  <c r="C67" i="9"/>
  <c r="D67" i="9"/>
  <c r="F67" i="9" s="1"/>
  <c r="E67" i="9"/>
  <c r="H67" i="9"/>
  <c r="I67" i="9"/>
  <c r="A68" i="9"/>
  <c r="B68" i="9"/>
  <c r="C68" i="9"/>
  <c r="D68" i="9"/>
  <c r="F68" i="9" s="1"/>
  <c r="E68" i="9"/>
  <c r="H68" i="9"/>
  <c r="I68" i="9"/>
  <c r="A69" i="9"/>
  <c r="B69" i="9"/>
  <c r="C69" i="9"/>
  <c r="D69" i="9"/>
  <c r="F69" i="9" s="1"/>
  <c r="E69" i="9"/>
  <c r="H69" i="9"/>
  <c r="I69" i="9"/>
  <c r="A70" i="9"/>
  <c r="B70" i="9"/>
  <c r="C70" i="9"/>
  <c r="D70" i="9"/>
  <c r="G70" i="9" s="1"/>
  <c r="E70" i="9"/>
  <c r="H70" i="9"/>
  <c r="I70" i="9"/>
  <c r="A71" i="9"/>
  <c r="B71" i="9"/>
  <c r="C71" i="9"/>
  <c r="D71" i="9"/>
  <c r="F71" i="9" s="1"/>
  <c r="E71" i="9"/>
  <c r="H71" i="9"/>
  <c r="I71" i="9"/>
  <c r="A72" i="9"/>
  <c r="B72" i="9"/>
  <c r="C72" i="9"/>
  <c r="D72" i="9"/>
  <c r="G72" i="9" s="1"/>
  <c r="E72" i="9"/>
  <c r="H72" i="9"/>
  <c r="I72" i="9"/>
  <c r="A73" i="9"/>
  <c r="B73" i="9"/>
  <c r="C73" i="9"/>
  <c r="D73" i="9"/>
  <c r="F73" i="9" s="1"/>
  <c r="E73" i="9"/>
  <c r="H73" i="9"/>
  <c r="I73" i="9"/>
  <c r="A74" i="9"/>
  <c r="B74" i="9"/>
  <c r="C74" i="9"/>
  <c r="D74" i="9"/>
  <c r="F74" i="9" s="1"/>
  <c r="E74" i="9"/>
  <c r="H74" i="9"/>
  <c r="I74" i="9"/>
  <c r="A75" i="9"/>
  <c r="B75" i="9"/>
  <c r="C75" i="9"/>
  <c r="D75" i="9"/>
  <c r="F75" i="9" s="1"/>
  <c r="E75" i="9"/>
  <c r="H75" i="9"/>
  <c r="I75" i="9"/>
  <c r="A76" i="9"/>
  <c r="B76" i="9"/>
  <c r="C76" i="9"/>
  <c r="D76" i="9"/>
  <c r="F76" i="9" s="1"/>
  <c r="E76" i="9"/>
  <c r="H76" i="9"/>
  <c r="I76" i="9"/>
  <c r="A77" i="9"/>
  <c r="B77" i="9"/>
  <c r="C77" i="9"/>
  <c r="D77" i="9"/>
  <c r="F77" i="9" s="1"/>
  <c r="E77" i="9"/>
  <c r="H77" i="9"/>
  <c r="I77" i="9"/>
  <c r="A78" i="9"/>
  <c r="B78" i="9"/>
  <c r="C78" i="9"/>
  <c r="D78" i="9"/>
  <c r="G78" i="9" s="1"/>
  <c r="E78" i="9"/>
  <c r="H78" i="9"/>
  <c r="I78" i="9"/>
  <c r="A79" i="9"/>
  <c r="B79" i="9"/>
  <c r="C79" i="9"/>
  <c r="D79" i="9"/>
  <c r="G79" i="9" s="1"/>
  <c r="E79" i="9"/>
  <c r="H79" i="9"/>
  <c r="I79" i="9"/>
  <c r="A80" i="9"/>
  <c r="B80" i="9"/>
  <c r="C80" i="9"/>
  <c r="D80" i="9"/>
  <c r="F80" i="9" s="1"/>
  <c r="E80" i="9"/>
  <c r="H80" i="9"/>
  <c r="I80" i="9"/>
  <c r="A81" i="9"/>
  <c r="B81" i="9"/>
  <c r="C81" i="9"/>
  <c r="D81" i="9"/>
  <c r="F81" i="9" s="1"/>
  <c r="E81" i="9"/>
  <c r="H81" i="9"/>
  <c r="I81" i="9"/>
  <c r="A82" i="9"/>
  <c r="B82" i="9"/>
  <c r="C82" i="9"/>
  <c r="D82" i="9"/>
  <c r="G82" i="9" s="1"/>
  <c r="E82" i="9"/>
  <c r="H82" i="9"/>
  <c r="I82" i="9"/>
  <c r="A83" i="9"/>
  <c r="B83" i="9"/>
  <c r="C83" i="9"/>
  <c r="D83" i="9"/>
  <c r="F83" i="9" s="1"/>
  <c r="E83" i="9"/>
  <c r="H83" i="9"/>
  <c r="I83" i="9"/>
  <c r="A84" i="9"/>
  <c r="B84" i="9"/>
  <c r="C84" i="9"/>
  <c r="D84" i="9"/>
  <c r="G84" i="9" s="1"/>
  <c r="E84" i="9"/>
  <c r="H84" i="9"/>
  <c r="I84" i="9"/>
  <c r="A85" i="9"/>
  <c r="B85" i="9"/>
  <c r="C85" i="9"/>
  <c r="D85" i="9"/>
  <c r="G85" i="9" s="1"/>
  <c r="E85" i="9"/>
  <c r="H85" i="9"/>
  <c r="I85" i="9"/>
  <c r="A86" i="9"/>
  <c r="B86" i="9"/>
  <c r="C86" i="9"/>
  <c r="D86" i="9"/>
  <c r="F86" i="9" s="1"/>
  <c r="E86" i="9"/>
  <c r="H86" i="9"/>
  <c r="I86" i="9"/>
  <c r="A87" i="9"/>
  <c r="B87" i="9"/>
  <c r="C87" i="9"/>
  <c r="D87" i="9"/>
  <c r="F87" i="9" s="1"/>
  <c r="E87" i="9"/>
  <c r="H87" i="9"/>
  <c r="I87" i="9"/>
  <c r="A88" i="9"/>
  <c r="B88" i="9"/>
  <c r="C88" i="9"/>
  <c r="D88" i="9"/>
  <c r="E88" i="9"/>
  <c r="H88" i="9"/>
  <c r="I88" i="9"/>
  <c r="A89" i="9"/>
  <c r="B89" i="9"/>
  <c r="C89" i="9"/>
  <c r="D89" i="9"/>
  <c r="F89" i="9" s="1"/>
  <c r="E89" i="9"/>
  <c r="H89" i="9"/>
  <c r="I89" i="9"/>
  <c r="A90" i="9"/>
  <c r="B90" i="9"/>
  <c r="C90" i="9"/>
  <c r="D90" i="9"/>
  <c r="F90" i="9" s="1"/>
  <c r="E90" i="9"/>
  <c r="H90" i="9"/>
  <c r="I90" i="9"/>
  <c r="A91" i="9"/>
  <c r="B91" i="9"/>
  <c r="C91" i="9"/>
  <c r="D91" i="9"/>
  <c r="F91" i="9" s="1"/>
  <c r="E91" i="9"/>
  <c r="H91" i="9"/>
  <c r="I91" i="9"/>
  <c r="A92" i="9"/>
  <c r="B92" i="9"/>
  <c r="C92" i="9"/>
  <c r="D92" i="9"/>
  <c r="F92" i="9" s="1"/>
  <c r="E92" i="9"/>
  <c r="H92" i="9"/>
  <c r="I92" i="9"/>
  <c r="A93" i="9"/>
  <c r="B93" i="9"/>
  <c r="C93" i="9"/>
  <c r="D93" i="9"/>
  <c r="G93" i="9" s="1"/>
  <c r="E93" i="9"/>
  <c r="H93" i="9"/>
  <c r="I93" i="9"/>
  <c r="A94" i="9"/>
  <c r="B94" i="9"/>
  <c r="C94" i="9"/>
  <c r="D94" i="9"/>
  <c r="G94" i="9" s="1"/>
  <c r="E94" i="9"/>
  <c r="H94" i="9"/>
  <c r="I94" i="9"/>
  <c r="A95" i="9"/>
  <c r="B95" i="9"/>
  <c r="C95" i="9"/>
  <c r="D95" i="9"/>
  <c r="F95" i="9" s="1"/>
  <c r="E95" i="9"/>
  <c r="H95" i="9"/>
  <c r="I95" i="9"/>
  <c r="A96" i="9"/>
  <c r="B96" i="9"/>
  <c r="C96" i="9"/>
  <c r="D96" i="9"/>
  <c r="G96" i="9" s="1"/>
  <c r="E96" i="9"/>
  <c r="H96" i="9"/>
  <c r="I96" i="9"/>
  <c r="A97" i="9"/>
  <c r="B97" i="9"/>
  <c r="C97" i="9"/>
  <c r="D97" i="9"/>
  <c r="G97" i="9" s="1"/>
  <c r="E97" i="9"/>
  <c r="H97" i="9"/>
  <c r="I97" i="9"/>
  <c r="A98" i="9"/>
  <c r="B98" i="9"/>
  <c r="C98" i="9"/>
  <c r="D98" i="9"/>
  <c r="F98" i="9" s="1"/>
  <c r="E98" i="9"/>
  <c r="H98" i="9"/>
  <c r="I98" i="9"/>
  <c r="A99" i="9"/>
  <c r="B99" i="9"/>
  <c r="C99" i="9"/>
  <c r="D99" i="9"/>
  <c r="G99" i="9" s="1"/>
  <c r="E99" i="9"/>
  <c r="H99" i="9"/>
  <c r="I99" i="9"/>
  <c r="A100" i="9"/>
  <c r="B100" i="9"/>
  <c r="C100" i="9"/>
  <c r="D100" i="9"/>
  <c r="G100" i="9" s="1"/>
  <c r="E100" i="9"/>
  <c r="H100" i="9"/>
  <c r="I100" i="9"/>
  <c r="A101" i="9"/>
  <c r="B101" i="9"/>
  <c r="C101" i="9"/>
  <c r="D101" i="9"/>
  <c r="F101" i="9" s="1"/>
  <c r="E101" i="9"/>
  <c r="H101" i="9"/>
  <c r="I101" i="9"/>
  <c r="A102" i="9"/>
  <c r="B102" i="9"/>
  <c r="C102" i="9"/>
  <c r="D102" i="9"/>
  <c r="G102" i="9" s="1"/>
  <c r="E102" i="9"/>
  <c r="H102" i="9"/>
  <c r="I102" i="9"/>
  <c r="A103" i="9"/>
  <c r="B103" i="9"/>
  <c r="C103" i="9"/>
  <c r="D103" i="9"/>
  <c r="G103" i="9" s="1"/>
  <c r="E103" i="9"/>
  <c r="H103" i="9"/>
  <c r="I103" i="9"/>
  <c r="A104" i="9"/>
  <c r="B104" i="9"/>
  <c r="C104" i="9"/>
  <c r="D104" i="9"/>
  <c r="F104" i="9" s="1"/>
  <c r="E104" i="9"/>
  <c r="H104" i="9"/>
  <c r="I104" i="9"/>
  <c r="A105" i="9"/>
  <c r="B105" i="9"/>
  <c r="C105" i="9"/>
  <c r="D105" i="9"/>
  <c r="F105" i="9" s="1"/>
  <c r="E105" i="9"/>
  <c r="H105" i="9"/>
  <c r="I105" i="9"/>
  <c r="A106" i="9"/>
  <c r="B106" i="9"/>
  <c r="C106" i="9"/>
  <c r="D106" i="9"/>
  <c r="F106" i="9" s="1"/>
  <c r="E106" i="9"/>
  <c r="H106" i="9"/>
  <c r="I106" i="9"/>
  <c r="A107" i="9"/>
  <c r="B107" i="9"/>
  <c r="C107" i="9"/>
  <c r="D107" i="9"/>
  <c r="F107" i="9" s="1"/>
  <c r="E107" i="9"/>
  <c r="H107" i="9"/>
  <c r="I107" i="9"/>
  <c r="A108" i="9"/>
  <c r="B108" i="9"/>
  <c r="C108" i="9"/>
  <c r="D108" i="9"/>
  <c r="F108" i="9" s="1"/>
  <c r="E108" i="9"/>
  <c r="H108" i="9"/>
  <c r="I108" i="9"/>
  <c r="A109" i="9"/>
  <c r="B109" i="9"/>
  <c r="C109" i="9"/>
  <c r="D109" i="9"/>
  <c r="F109" i="9" s="1"/>
  <c r="E109" i="9"/>
  <c r="H109" i="9"/>
  <c r="I109" i="9"/>
  <c r="A110" i="9"/>
  <c r="B110" i="9"/>
  <c r="C110" i="9"/>
  <c r="D110" i="9"/>
  <c r="G110" i="9" s="1"/>
  <c r="E110" i="9"/>
  <c r="H110" i="9"/>
  <c r="I110" i="9"/>
  <c r="A111" i="9"/>
  <c r="B111" i="9"/>
  <c r="C111" i="9"/>
  <c r="D111" i="9"/>
  <c r="G111" i="9" s="1"/>
  <c r="E111" i="9"/>
  <c r="H111" i="9"/>
  <c r="I111" i="9"/>
  <c r="A112" i="9"/>
  <c r="B112" i="9"/>
  <c r="C112" i="9"/>
  <c r="D112" i="9"/>
  <c r="G112" i="9" s="1"/>
  <c r="E112" i="9"/>
  <c r="H112" i="9"/>
  <c r="I112" i="9"/>
  <c r="A113" i="9"/>
  <c r="B113" i="9"/>
  <c r="C113" i="9"/>
  <c r="D113" i="9"/>
  <c r="F113" i="9" s="1"/>
  <c r="E113" i="9"/>
  <c r="H113" i="9"/>
  <c r="I113" i="9"/>
  <c r="A114" i="9"/>
  <c r="B114" i="9"/>
  <c r="C114" i="9"/>
  <c r="D114" i="9"/>
  <c r="F114" i="9" s="1"/>
  <c r="E114" i="9"/>
  <c r="H114" i="9"/>
  <c r="I114" i="9"/>
  <c r="A115" i="9"/>
  <c r="B115" i="9"/>
  <c r="C115" i="9"/>
  <c r="D115" i="9"/>
  <c r="F115" i="9" s="1"/>
  <c r="E115" i="9"/>
  <c r="H115" i="9"/>
  <c r="I115" i="9"/>
  <c r="A116" i="9"/>
  <c r="B116" i="9"/>
  <c r="C116" i="9"/>
  <c r="D116" i="9"/>
  <c r="F116" i="9" s="1"/>
  <c r="E116" i="9"/>
  <c r="H116" i="9"/>
  <c r="I116" i="9"/>
  <c r="A117" i="9"/>
  <c r="B117" i="9"/>
  <c r="C117" i="9"/>
  <c r="D117" i="9"/>
  <c r="F117" i="9" s="1"/>
  <c r="E117" i="9"/>
  <c r="H117" i="9"/>
  <c r="I117" i="9"/>
  <c r="A118" i="9"/>
  <c r="B118" i="9"/>
  <c r="C118" i="9"/>
  <c r="D118" i="9"/>
  <c r="F118" i="9" s="1"/>
  <c r="E118" i="9"/>
  <c r="H118" i="9"/>
  <c r="I118" i="9"/>
  <c r="A119" i="9"/>
  <c r="B119" i="9"/>
  <c r="C119" i="9"/>
  <c r="D119" i="9"/>
  <c r="F119" i="9" s="1"/>
  <c r="E119" i="9"/>
  <c r="H119" i="9"/>
  <c r="I119" i="9"/>
  <c r="A120" i="9"/>
  <c r="B120" i="9"/>
  <c r="C120" i="9"/>
  <c r="D120" i="9"/>
  <c r="G120" i="9" s="1"/>
  <c r="E120" i="9"/>
  <c r="H120" i="9"/>
  <c r="I120" i="9"/>
  <c r="A121" i="9"/>
  <c r="B121" i="9"/>
  <c r="C121" i="9"/>
  <c r="D121" i="9"/>
  <c r="F121" i="9" s="1"/>
  <c r="E121" i="9"/>
  <c r="H121" i="9"/>
  <c r="I121" i="9"/>
  <c r="A122" i="9"/>
  <c r="B122" i="9"/>
  <c r="C122" i="9"/>
  <c r="D122" i="9"/>
  <c r="F122" i="9" s="1"/>
  <c r="E122" i="9"/>
  <c r="H122" i="9"/>
  <c r="I122" i="9"/>
  <c r="A123" i="9"/>
  <c r="B123" i="9"/>
  <c r="C123" i="9"/>
  <c r="D123" i="9"/>
  <c r="F123" i="9" s="1"/>
  <c r="E123" i="9"/>
  <c r="H123" i="9"/>
  <c r="I123" i="9"/>
  <c r="A124" i="9"/>
  <c r="B124" i="9"/>
  <c r="C124" i="9"/>
  <c r="D124" i="9"/>
  <c r="F124" i="9" s="1"/>
  <c r="E124" i="9"/>
  <c r="H124" i="9"/>
  <c r="I124" i="9"/>
  <c r="A125" i="9"/>
  <c r="B125" i="9"/>
  <c r="C125" i="9"/>
  <c r="D125" i="9"/>
  <c r="G125" i="9" s="1"/>
  <c r="E125" i="9"/>
  <c r="H125" i="9"/>
  <c r="I125" i="9"/>
  <c r="A126" i="9"/>
  <c r="B126" i="9"/>
  <c r="C126" i="9"/>
  <c r="D126" i="9"/>
  <c r="F126" i="9" s="1"/>
  <c r="E126" i="9"/>
  <c r="H126" i="9"/>
  <c r="I126" i="9"/>
  <c r="A127" i="9"/>
  <c r="B127" i="9"/>
  <c r="C127" i="9"/>
  <c r="D127" i="9"/>
  <c r="G127" i="9" s="1"/>
  <c r="E127" i="9"/>
  <c r="H127" i="9"/>
  <c r="I127" i="9"/>
  <c r="A128" i="9"/>
  <c r="B128" i="9"/>
  <c r="C128" i="9"/>
  <c r="D128" i="9"/>
  <c r="F128" i="9" s="1"/>
  <c r="E128" i="9"/>
  <c r="H128" i="9"/>
  <c r="I128" i="9"/>
  <c r="A129" i="9"/>
  <c r="B129" i="9"/>
  <c r="C129" i="9"/>
  <c r="D129" i="9"/>
  <c r="F129" i="9" s="1"/>
  <c r="E129" i="9"/>
  <c r="H129" i="9"/>
  <c r="I129" i="9"/>
  <c r="A130" i="9"/>
  <c r="B130" i="9"/>
  <c r="C130" i="9"/>
  <c r="D130" i="9"/>
  <c r="F130" i="9" s="1"/>
  <c r="E130" i="9"/>
  <c r="H130" i="9"/>
  <c r="I130" i="9"/>
  <c r="A131" i="9"/>
  <c r="B131" i="9"/>
  <c r="C131" i="9"/>
  <c r="D131" i="9"/>
  <c r="F131" i="9" s="1"/>
  <c r="E131" i="9"/>
  <c r="H131" i="9"/>
  <c r="I131" i="9"/>
  <c r="A132" i="9"/>
  <c r="B132" i="9"/>
  <c r="C132" i="9"/>
  <c r="D132" i="9"/>
  <c r="F132" i="9" s="1"/>
  <c r="E132" i="9"/>
  <c r="H132" i="9"/>
  <c r="I132" i="9"/>
  <c r="A133" i="9"/>
  <c r="B133" i="9"/>
  <c r="C133" i="9"/>
  <c r="D133" i="9"/>
  <c r="F133" i="9" s="1"/>
  <c r="E133" i="9"/>
  <c r="H133" i="9"/>
  <c r="I133" i="9"/>
  <c r="A134" i="9"/>
  <c r="B134" i="9"/>
  <c r="C134" i="9"/>
  <c r="D134" i="9"/>
  <c r="G134" i="9" s="1"/>
  <c r="E134" i="9"/>
  <c r="H134" i="9"/>
  <c r="I134" i="9"/>
  <c r="A135" i="9"/>
  <c r="B135" i="9"/>
  <c r="C135" i="9"/>
  <c r="D135" i="9"/>
  <c r="G135" i="9" s="1"/>
  <c r="E135" i="9"/>
  <c r="H135" i="9"/>
  <c r="I135" i="9"/>
  <c r="A136" i="9"/>
  <c r="B136" i="9"/>
  <c r="C136" i="9"/>
  <c r="D136" i="9"/>
  <c r="F136" i="9" s="1"/>
  <c r="E136" i="9"/>
  <c r="H136" i="9"/>
  <c r="I136" i="9"/>
  <c r="A137" i="9"/>
  <c r="B137" i="9"/>
  <c r="C137" i="9"/>
  <c r="D137" i="9"/>
  <c r="F137" i="9" s="1"/>
  <c r="E137" i="9"/>
  <c r="H137" i="9"/>
  <c r="I137" i="9"/>
  <c r="A138" i="9"/>
  <c r="B138" i="9"/>
  <c r="C138" i="9"/>
  <c r="D138" i="9"/>
  <c r="F138" i="9" s="1"/>
  <c r="E138" i="9"/>
  <c r="H138" i="9"/>
  <c r="I138" i="9"/>
  <c r="A139" i="9"/>
  <c r="B139" i="9"/>
  <c r="C139" i="9"/>
  <c r="D139" i="9"/>
  <c r="F139" i="9" s="1"/>
  <c r="E139" i="9"/>
  <c r="H139" i="9"/>
  <c r="I139" i="9"/>
  <c r="A140" i="9"/>
  <c r="B140" i="9"/>
  <c r="C140" i="9"/>
  <c r="D140" i="9"/>
  <c r="F140" i="9" s="1"/>
  <c r="E140" i="9"/>
  <c r="H140" i="9"/>
  <c r="I140" i="9"/>
  <c r="A141" i="9"/>
  <c r="B141" i="9"/>
  <c r="C141" i="9"/>
  <c r="D141" i="9"/>
  <c r="F141" i="9" s="1"/>
  <c r="E141" i="9"/>
  <c r="H141" i="9"/>
  <c r="I141" i="9"/>
  <c r="A142" i="9"/>
  <c r="B142" i="9"/>
  <c r="C142" i="9"/>
  <c r="D142" i="9"/>
  <c r="G142" i="9" s="1"/>
  <c r="E142" i="9"/>
  <c r="H142" i="9"/>
  <c r="I142" i="9"/>
  <c r="A143" i="9"/>
  <c r="B143" i="9"/>
  <c r="C143" i="9"/>
  <c r="D143" i="9"/>
  <c r="G143" i="9" s="1"/>
  <c r="E143" i="9"/>
  <c r="H143" i="9"/>
  <c r="I143" i="9"/>
  <c r="A144" i="9"/>
  <c r="B144" i="9"/>
  <c r="C144" i="9"/>
  <c r="D144" i="9"/>
  <c r="G144" i="9" s="1"/>
  <c r="E144" i="9"/>
  <c r="H144" i="9"/>
  <c r="I144" i="9"/>
  <c r="A145" i="9"/>
  <c r="B145" i="9"/>
  <c r="C145" i="9"/>
  <c r="D145" i="9"/>
  <c r="G145" i="9" s="1"/>
  <c r="E145" i="9"/>
  <c r="H145" i="9"/>
  <c r="I145" i="9"/>
  <c r="A146" i="9"/>
  <c r="B146" i="9"/>
  <c r="C146" i="9"/>
  <c r="D146" i="9"/>
  <c r="F146" i="9" s="1"/>
  <c r="E146" i="9"/>
  <c r="H146" i="9"/>
  <c r="I146" i="9"/>
  <c r="A147" i="9"/>
  <c r="B147" i="9"/>
  <c r="C147" i="9"/>
  <c r="D147" i="9"/>
  <c r="F147" i="9" s="1"/>
  <c r="E147" i="9"/>
  <c r="H147" i="9"/>
  <c r="I147" i="9"/>
  <c r="A148" i="9"/>
  <c r="B148" i="9"/>
  <c r="C148" i="9"/>
  <c r="D148" i="9"/>
  <c r="F148" i="9" s="1"/>
  <c r="E148" i="9"/>
  <c r="H148" i="9"/>
  <c r="I148" i="9"/>
  <c r="A149" i="9"/>
  <c r="B149" i="9"/>
  <c r="C149" i="9"/>
  <c r="D149" i="9"/>
  <c r="F149" i="9" s="1"/>
  <c r="E149" i="9"/>
  <c r="H149" i="9"/>
  <c r="I149" i="9"/>
  <c r="A150" i="9"/>
  <c r="B150" i="9"/>
  <c r="C150" i="9"/>
  <c r="D150" i="9"/>
  <c r="F150" i="9" s="1"/>
  <c r="E150" i="9"/>
  <c r="H150" i="9"/>
  <c r="I150" i="9"/>
  <c r="A151" i="9"/>
  <c r="B151" i="9"/>
  <c r="C151" i="9"/>
  <c r="D151" i="9"/>
  <c r="G151" i="9" s="1"/>
  <c r="E151" i="9"/>
  <c r="H151" i="9"/>
  <c r="I151" i="9"/>
  <c r="A152" i="9"/>
  <c r="B152" i="9"/>
  <c r="C152" i="9"/>
  <c r="D152" i="9"/>
  <c r="E152" i="9"/>
  <c r="H152" i="9"/>
  <c r="I152" i="9"/>
  <c r="A153" i="9"/>
  <c r="B153" i="9"/>
  <c r="C153" i="9"/>
  <c r="D153" i="9"/>
  <c r="G153" i="9" s="1"/>
  <c r="E153" i="9"/>
  <c r="H153" i="9"/>
  <c r="I153" i="9"/>
  <c r="A154" i="9"/>
  <c r="B154" i="9"/>
  <c r="C154" i="9"/>
  <c r="D154" i="9"/>
  <c r="F154" i="9" s="1"/>
  <c r="E154" i="9"/>
  <c r="H154" i="9"/>
  <c r="I154" i="9"/>
  <c r="A155" i="9"/>
  <c r="B155" i="9"/>
  <c r="C155" i="9"/>
  <c r="D155" i="9"/>
  <c r="F155" i="9" s="1"/>
  <c r="E155" i="9"/>
  <c r="H155" i="9"/>
  <c r="I155" i="9"/>
  <c r="A156" i="9"/>
  <c r="B156" i="9"/>
  <c r="C156" i="9"/>
  <c r="D156" i="9"/>
  <c r="F156" i="9" s="1"/>
  <c r="E156" i="9"/>
  <c r="H156" i="9"/>
  <c r="I156" i="9"/>
  <c r="A157" i="9"/>
  <c r="B157" i="9"/>
  <c r="C157" i="9"/>
  <c r="D157" i="9"/>
  <c r="F157" i="9" s="1"/>
  <c r="E157" i="9"/>
  <c r="H157" i="9"/>
  <c r="I157" i="9"/>
  <c r="A158" i="9"/>
  <c r="B158" i="9"/>
  <c r="C158" i="9"/>
  <c r="D158" i="9"/>
  <c r="G158" i="9" s="1"/>
  <c r="E158" i="9"/>
  <c r="H158" i="9"/>
  <c r="I158" i="9"/>
  <c r="A159" i="9"/>
  <c r="B159" i="9"/>
  <c r="C159" i="9"/>
  <c r="D159" i="9"/>
  <c r="F159" i="9" s="1"/>
  <c r="E159" i="9"/>
  <c r="H159" i="9"/>
  <c r="I159" i="9"/>
  <c r="A160" i="9"/>
  <c r="B160" i="9"/>
  <c r="C160" i="9"/>
  <c r="D160" i="9"/>
  <c r="G160" i="9" s="1"/>
  <c r="E160" i="9"/>
  <c r="H160" i="9"/>
  <c r="I160" i="9"/>
  <c r="A161" i="9"/>
  <c r="B161" i="9"/>
  <c r="C161" i="9"/>
  <c r="D161" i="9"/>
  <c r="G161" i="9" s="1"/>
  <c r="E161" i="9"/>
  <c r="H161" i="9"/>
  <c r="I161" i="9"/>
  <c r="A162" i="9"/>
  <c r="B162" i="9"/>
  <c r="C162" i="9"/>
  <c r="D162" i="9"/>
  <c r="G162" i="9" s="1"/>
  <c r="E162" i="9"/>
  <c r="H162" i="9"/>
  <c r="I162" i="9"/>
  <c r="A163" i="9"/>
  <c r="B163" i="9"/>
  <c r="C163" i="9"/>
  <c r="D163" i="9"/>
  <c r="F163" i="9" s="1"/>
  <c r="E163" i="9"/>
  <c r="H163" i="9"/>
  <c r="I163" i="9"/>
  <c r="A164" i="9"/>
  <c r="B164" i="9"/>
  <c r="C164" i="9"/>
  <c r="D164" i="9"/>
  <c r="E164" i="9"/>
  <c r="H164" i="9"/>
  <c r="I164" i="9"/>
  <c r="A165" i="9"/>
  <c r="B165" i="9"/>
  <c r="C165" i="9"/>
  <c r="D165" i="9"/>
  <c r="F165" i="9" s="1"/>
  <c r="E165" i="9"/>
  <c r="H165" i="9"/>
  <c r="I165" i="9"/>
  <c r="A166" i="9"/>
  <c r="B166" i="9"/>
  <c r="C166" i="9"/>
  <c r="D166" i="9"/>
  <c r="G166" i="9" s="1"/>
  <c r="E166" i="9"/>
  <c r="H166" i="9"/>
  <c r="I166" i="9"/>
  <c r="A167" i="9"/>
  <c r="B167" i="9"/>
  <c r="C167" i="9"/>
  <c r="D167" i="9"/>
  <c r="F167" i="9" s="1"/>
  <c r="E167" i="9"/>
  <c r="H167" i="9"/>
  <c r="I167" i="9"/>
  <c r="A168" i="9"/>
  <c r="B168" i="9"/>
  <c r="C168" i="9"/>
  <c r="D168" i="9"/>
  <c r="F168" i="9" s="1"/>
  <c r="E168" i="9"/>
  <c r="H168" i="9"/>
  <c r="I168" i="9"/>
  <c r="A169" i="9"/>
  <c r="B169" i="9"/>
  <c r="C169" i="9"/>
  <c r="D169" i="9"/>
  <c r="F169" i="9" s="1"/>
  <c r="E169" i="9"/>
  <c r="H169" i="9"/>
  <c r="I169" i="9"/>
  <c r="A170" i="9"/>
  <c r="B170" i="9"/>
  <c r="C170" i="9"/>
  <c r="D170" i="9"/>
  <c r="F170" i="9" s="1"/>
  <c r="E170" i="9"/>
  <c r="H170" i="9"/>
  <c r="I170" i="9"/>
  <c r="A171" i="9"/>
  <c r="B171" i="9"/>
  <c r="C171" i="9"/>
  <c r="D171" i="9"/>
  <c r="F171" i="9" s="1"/>
  <c r="E171" i="9"/>
  <c r="H171" i="9"/>
  <c r="I171" i="9"/>
  <c r="A172" i="9"/>
  <c r="B172" i="9"/>
  <c r="C172" i="9"/>
  <c r="D172" i="9"/>
  <c r="F172" i="9" s="1"/>
  <c r="E172" i="9"/>
  <c r="H172" i="9"/>
  <c r="I172" i="9"/>
  <c r="A173" i="9"/>
  <c r="B173" i="9"/>
  <c r="C173" i="9"/>
  <c r="D173" i="9"/>
  <c r="G173" i="9" s="1"/>
  <c r="E173" i="9"/>
  <c r="H173" i="9"/>
  <c r="I173" i="9"/>
  <c r="A174" i="9"/>
  <c r="B174" i="9"/>
  <c r="C174" i="9"/>
  <c r="D174" i="9"/>
  <c r="G174" i="9" s="1"/>
  <c r="E174" i="9"/>
  <c r="H174" i="9"/>
  <c r="I174" i="9"/>
  <c r="A175" i="9"/>
  <c r="B175" i="9"/>
  <c r="C175" i="9"/>
  <c r="D175" i="9"/>
  <c r="G175" i="9" s="1"/>
  <c r="E175" i="9"/>
  <c r="H175" i="9"/>
  <c r="I175" i="9"/>
  <c r="A176" i="9"/>
  <c r="B176" i="9"/>
  <c r="C176" i="9"/>
  <c r="D176" i="9"/>
  <c r="G176" i="9" s="1"/>
  <c r="E176" i="9"/>
  <c r="H176" i="9"/>
  <c r="I176" i="9"/>
  <c r="A177" i="9"/>
  <c r="B177" i="9"/>
  <c r="C177" i="9"/>
  <c r="D177" i="9"/>
  <c r="G177" i="9" s="1"/>
  <c r="E177" i="9"/>
  <c r="H177" i="9"/>
  <c r="I177" i="9"/>
  <c r="A178" i="9"/>
  <c r="B178" i="9"/>
  <c r="C178" i="9"/>
  <c r="D178" i="9"/>
  <c r="F178" i="9" s="1"/>
  <c r="E178" i="9"/>
  <c r="H178" i="9"/>
  <c r="I178" i="9"/>
  <c r="A179" i="9"/>
  <c r="B179" i="9"/>
  <c r="C179" i="9"/>
  <c r="D179" i="9"/>
  <c r="F179" i="9" s="1"/>
  <c r="E179" i="9"/>
  <c r="H179" i="9"/>
  <c r="I179" i="9"/>
  <c r="A180" i="9"/>
  <c r="B180" i="9"/>
  <c r="C180" i="9"/>
  <c r="D180" i="9"/>
  <c r="F180" i="9" s="1"/>
  <c r="E180" i="9"/>
  <c r="H180" i="9"/>
  <c r="I180" i="9"/>
  <c r="A181" i="9"/>
  <c r="B181" i="9"/>
  <c r="C181" i="9"/>
  <c r="D181" i="9"/>
  <c r="F181" i="9" s="1"/>
  <c r="E181" i="9"/>
  <c r="H181" i="9"/>
  <c r="I181" i="9"/>
  <c r="A182" i="9"/>
  <c r="B182" i="9"/>
  <c r="C182" i="9"/>
  <c r="D182" i="9"/>
  <c r="G182" i="9" s="1"/>
  <c r="E182" i="9"/>
  <c r="H182" i="9"/>
  <c r="I182" i="9"/>
  <c r="A183" i="9"/>
  <c r="B183" i="9"/>
  <c r="C183" i="9"/>
  <c r="D183" i="9"/>
  <c r="F183" i="9" s="1"/>
  <c r="E183" i="9"/>
  <c r="H183" i="9"/>
  <c r="I183" i="9"/>
  <c r="A184" i="9"/>
  <c r="B184" i="9"/>
  <c r="C184" i="9"/>
  <c r="D184" i="9"/>
  <c r="F184" i="9" s="1"/>
  <c r="E184" i="9"/>
  <c r="H184" i="9"/>
  <c r="I184" i="9"/>
  <c r="A185" i="9"/>
  <c r="B185" i="9"/>
  <c r="C185" i="9"/>
  <c r="D185" i="9"/>
  <c r="F185" i="9" s="1"/>
  <c r="E185" i="9"/>
  <c r="H185" i="9"/>
  <c r="I185" i="9"/>
  <c r="A186" i="9"/>
  <c r="B186" i="9"/>
  <c r="C186" i="9"/>
  <c r="D186" i="9"/>
  <c r="F186" i="9" s="1"/>
  <c r="E186" i="9"/>
  <c r="H186" i="9"/>
  <c r="I186" i="9"/>
  <c r="A187" i="9"/>
  <c r="B187" i="9"/>
  <c r="C187" i="9"/>
  <c r="D187" i="9"/>
  <c r="F187" i="9" s="1"/>
  <c r="E187" i="9"/>
  <c r="H187" i="9"/>
  <c r="I187" i="9"/>
  <c r="A188" i="9"/>
  <c r="B188" i="9"/>
  <c r="C188" i="9"/>
  <c r="D188" i="9"/>
  <c r="F188" i="9" s="1"/>
  <c r="E188" i="9"/>
  <c r="H188" i="9"/>
  <c r="I188" i="9"/>
  <c r="A189" i="9"/>
  <c r="B189" i="9"/>
  <c r="C189" i="9"/>
  <c r="D189" i="9"/>
  <c r="G189" i="9" s="1"/>
  <c r="E189" i="9"/>
  <c r="H189" i="9"/>
  <c r="I189" i="9"/>
  <c r="A190" i="9"/>
  <c r="B190" i="9"/>
  <c r="C190" i="9"/>
  <c r="D190" i="9"/>
  <c r="F190" i="9" s="1"/>
  <c r="E190" i="9"/>
  <c r="H190" i="9"/>
  <c r="I190" i="9"/>
  <c r="A191" i="9"/>
  <c r="B191" i="9"/>
  <c r="C191" i="9"/>
  <c r="D191" i="9"/>
  <c r="F191" i="9" s="1"/>
  <c r="E191" i="9"/>
  <c r="H191" i="9"/>
  <c r="I191" i="9"/>
  <c r="A192" i="9"/>
  <c r="B192" i="9"/>
  <c r="C192" i="9"/>
  <c r="D192" i="9"/>
  <c r="G192" i="9" s="1"/>
  <c r="E192" i="9"/>
  <c r="H192" i="9"/>
  <c r="I192" i="9"/>
  <c r="A193" i="9"/>
  <c r="B193" i="9"/>
  <c r="C193" i="9"/>
  <c r="D193" i="9"/>
  <c r="G193" i="9" s="1"/>
  <c r="E193" i="9"/>
  <c r="H193" i="9"/>
  <c r="I193" i="9"/>
  <c r="A194" i="9"/>
  <c r="B194" i="9"/>
  <c r="C194" i="9"/>
  <c r="D194" i="9"/>
  <c r="G194" i="9" s="1"/>
  <c r="E194" i="9"/>
  <c r="H194" i="9"/>
  <c r="I194" i="9"/>
  <c r="A195" i="9"/>
  <c r="B195" i="9"/>
  <c r="C195" i="9"/>
  <c r="D195" i="9"/>
  <c r="F195" i="9" s="1"/>
  <c r="E195" i="9"/>
  <c r="H195" i="9"/>
  <c r="I195" i="9"/>
  <c r="A196" i="9"/>
  <c r="B196" i="9"/>
  <c r="C196" i="9"/>
  <c r="D196" i="9"/>
  <c r="G196" i="9" s="1"/>
  <c r="E196" i="9"/>
  <c r="H196" i="9"/>
  <c r="I196" i="9"/>
  <c r="A197" i="9"/>
  <c r="B197" i="9"/>
  <c r="C197" i="9"/>
  <c r="D197" i="9"/>
  <c r="F197" i="9" s="1"/>
  <c r="E197" i="9"/>
  <c r="H197" i="9"/>
  <c r="I197" i="9"/>
  <c r="A198" i="9"/>
  <c r="B198" i="9"/>
  <c r="C198" i="9"/>
  <c r="D198" i="9"/>
  <c r="G198" i="9" s="1"/>
  <c r="E198" i="9"/>
  <c r="H198" i="9"/>
  <c r="I198" i="9"/>
  <c r="A199" i="9"/>
  <c r="B199" i="9"/>
  <c r="C199" i="9"/>
  <c r="D199" i="9"/>
  <c r="F199" i="9" s="1"/>
  <c r="E199" i="9"/>
  <c r="H199" i="9"/>
  <c r="I199" i="9"/>
  <c r="A200" i="9"/>
  <c r="B200" i="9"/>
  <c r="C200" i="9"/>
  <c r="D200" i="9"/>
  <c r="F200" i="9" s="1"/>
  <c r="E200" i="9"/>
  <c r="H200" i="9"/>
  <c r="I200" i="9"/>
  <c r="A201" i="9"/>
  <c r="B201" i="9"/>
  <c r="C201" i="9"/>
  <c r="D201" i="9"/>
  <c r="F201" i="9" s="1"/>
  <c r="E201" i="9"/>
  <c r="H201" i="9"/>
  <c r="I201" i="9"/>
  <c r="A202" i="9"/>
  <c r="B202" i="9"/>
  <c r="C202" i="9"/>
  <c r="D202" i="9"/>
  <c r="F202" i="9" s="1"/>
  <c r="E202" i="9"/>
  <c r="H202" i="9"/>
  <c r="I202" i="9"/>
  <c r="A203" i="9"/>
  <c r="B203" i="9"/>
  <c r="C203" i="9"/>
  <c r="D203" i="9"/>
  <c r="F203" i="9" s="1"/>
  <c r="E203" i="9"/>
  <c r="H203" i="9"/>
  <c r="I203" i="9"/>
  <c r="A204" i="9"/>
  <c r="B204" i="9"/>
  <c r="C204" i="9"/>
  <c r="D204" i="9"/>
  <c r="F204" i="9" s="1"/>
  <c r="E204" i="9"/>
  <c r="H204" i="9"/>
  <c r="I204" i="9"/>
  <c r="A205" i="9"/>
  <c r="B205" i="9"/>
  <c r="C205" i="9"/>
  <c r="D205" i="9"/>
  <c r="G205" i="9" s="1"/>
  <c r="E205" i="9"/>
  <c r="H205" i="9"/>
  <c r="I205" i="9"/>
  <c r="A206" i="9"/>
  <c r="B206" i="9"/>
  <c r="C206" i="9"/>
  <c r="D206" i="9"/>
  <c r="G206" i="9" s="1"/>
  <c r="E206" i="9"/>
  <c r="H206" i="9"/>
  <c r="I206" i="9"/>
  <c r="A207" i="9"/>
  <c r="B207" i="9"/>
  <c r="C207" i="9"/>
  <c r="D207" i="9"/>
  <c r="G207" i="9" s="1"/>
  <c r="E207" i="9"/>
  <c r="H207" i="9"/>
  <c r="I207" i="9"/>
  <c r="A208" i="9"/>
  <c r="B208" i="9"/>
  <c r="C208" i="9"/>
  <c r="D208" i="9"/>
  <c r="F208" i="9" s="1"/>
  <c r="E208" i="9"/>
  <c r="H208" i="9"/>
  <c r="I208" i="9"/>
  <c r="A209" i="9"/>
  <c r="B209" i="9"/>
  <c r="C209" i="9"/>
  <c r="D209" i="9"/>
  <c r="F209" i="9" s="1"/>
  <c r="E209" i="9"/>
  <c r="H209" i="9"/>
  <c r="I209" i="9"/>
  <c r="A210" i="9"/>
  <c r="B210" i="9"/>
  <c r="C210" i="9"/>
  <c r="D210" i="9"/>
  <c r="G210" i="9" s="1"/>
  <c r="E210" i="9"/>
  <c r="H210" i="9"/>
  <c r="I210" i="9"/>
  <c r="A211" i="9"/>
  <c r="B211" i="9"/>
  <c r="C211" i="9"/>
  <c r="D211" i="9"/>
  <c r="G211" i="9" s="1"/>
  <c r="E211" i="9"/>
  <c r="H211" i="9"/>
  <c r="I211" i="9"/>
  <c r="A212" i="9"/>
  <c r="B212" i="9"/>
  <c r="C212" i="9"/>
  <c r="D212" i="9"/>
  <c r="F212" i="9" s="1"/>
  <c r="E212" i="9"/>
  <c r="H212" i="9"/>
  <c r="I212" i="9"/>
  <c r="A213" i="9"/>
  <c r="B213" i="9"/>
  <c r="C213" i="9"/>
  <c r="D213" i="9"/>
  <c r="F213" i="9" s="1"/>
  <c r="E213" i="9"/>
  <c r="H213" i="9"/>
  <c r="I213" i="9"/>
  <c r="A214" i="9"/>
  <c r="B214" i="9"/>
  <c r="C214" i="9"/>
  <c r="D214" i="9"/>
  <c r="F214" i="9" s="1"/>
  <c r="E214" i="9"/>
  <c r="H214" i="9"/>
  <c r="I214" i="9"/>
  <c r="A215" i="9"/>
  <c r="B215" i="9"/>
  <c r="C215" i="9"/>
  <c r="D215" i="9"/>
  <c r="G215" i="9" s="1"/>
  <c r="E215" i="9"/>
  <c r="H215" i="9"/>
  <c r="I215" i="9"/>
  <c r="A216" i="9"/>
  <c r="B216" i="9"/>
  <c r="C216" i="9"/>
  <c r="D216" i="9"/>
  <c r="E216" i="9"/>
  <c r="H216" i="9"/>
  <c r="I216" i="9"/>
  <c r="A217" i="9"/>
  <c r="B217" i="9"/>
  <c r="C217" i="9"/>
  <c r="D217" i="9"/>
  <c r="F217" i="9" s="1"/>
  <c r="E217" i="9"/>
  <c r="H217" i="9"/>
  <c r="I217" i="9"/>
  <c r="A218" i="9"/>
  <c r="B218" i="9"/>
  <c r="C218" i="9"/>
  <c r="D218" i="9"/>
  <c r="F218" i="9" s="1"/>
  <c r="E218" i="9"/>
  <c r="H218" i="9"/>
  <c r="I218" i="9"/>
  <c r="A219" i="9"/>
  <c r="B219" i="9"/>
  <c r="C219" i="9"/>
  <c r="D219" i="9"/>
  <c r="F219" i="9" s="1"/>
  <c r="E219" i="9"/>
  <c r="H219" i="9"/>
  <c r="I219" i="9"/>
  <c r="A220" i="9"/>
  <c r="B220" i="9"/>
  <c r="C220" i="9"/>
  <c r="D220" i="9"/>
  <c r="F220" i="9" s="1"/>
  <c r="E220" i="9"/>
  <c r="H220" i="9"/>
  <c r="I220" i="9"/>
  <c r="A221" i="9"/>
  <c r="B221" i="9"/>
  <c r="C221" i="9"/>
  <c r="D221" i="9"/>
  <c r="F221" i="9" s="1"/>
  <c r="E221" i="9"/>
  <c r="H221" i="9"/>
  <c r="I221" i="9"/>
  <c r="A222" i="9"/>
  <c r="B222" i="9"/>
  <c r="C222" i="9"/>
  <c r="D222" i="9"/>
  <c r="G222" i="9" s="1"/>
  <c r="E222" i="9"/>
  <c r="H222" i="9"/>
  <c r="I222" i="9"/>
  <c r="A223" i="9"/>
  <c r="B223" i="9"/>
  <c r="C223" i="9"/>
  <c r="D223" i="9"/>
  <c r="G223" i="9" s="1"/>
  <c r="E223" i="9"/>
  <c r="H223" i="9"/>
  <c r="I223" i="9"/>
  <c r="A224" i="9"/>
  <c r="B224" i="9"/>
  <c r="C224" i="9"/>
  <c r="D224" i="9"/>
  <c r="F224" i="9" s="1"/>
  <c r="E224" i="9"/>
  <c r="H224" i="9"/>
  <c r="I224" i="9"/>
  <c r="A225" i="9"/>
  <c r="B225" i="9"/>
  <c r="C225" i="9"/>
  <c r="D225" i="9"/>
  <c r="G225" i="9" s="1"/>
  <c r="E225" i="9"/>
  <c r="H225" i="9"/>
  <c r="I225" i="9"/>
  <c r="A226" i="9"/>
  <c r="B226" i="9"/>
  <c r="C226" i="9"/>
  <c r="D226" i="9"/>
  <c r="F226" i="9" s="1"/>
  <c r="E226" i="9"/>
  <c r="H226" i="9"/>
  <c r="I226" i="9"/>
  <c r="A227" i="9"/>
  <c r="B227" i="9"/>
  <c r="C227" i="9"/>
  <c r="D227" i="9"/>
  <c r="F227" i="9" s="1"/>
  <c r="E227" i="9"/>
  <c r="H227" i="9"/>
  <c r="I227" i="9"/>
  <c r="A228" i="9"/>
  <c r="B228" i="9"/>
  <c r="C228" i="9"/>
  <c r="D228" i="9"/>
  <c r="F228" i="9" s="1"/>
  <c r="E228" i="9"/>
  <c r="H228" i="9"/>
  <c r="I228" i="9"/>
  <c r="A229" i="9"/>
  <c r="B229" i="9"/>
  <c r="C229" i="9"/>
  <c r="D229" i="9"/>
  <c r="F229" i="9" s="1"/>
  <c r="E229" i="9"/>
  <c r="H229" i="9"/>
  <c r="I229" i="9"/>
  <c r="A230" i="9"/>
  <c r="B230" i="9"/>
  <c r="C230" i="9"/>
  <c r="D230" i="9"/>
  <c r="G230" i="9" s="1"/>
  <c r="E230" i="9"/>
  <c r="H230" i="9"/>
  <c r="I230" i="9"/>
  <c r="A231" i="9"/>
  <c r="B231" i="9"/>
  <c r="C231" i="9"/>
  <c r="D231" i="9"/>
  <c r="G231" i="9" s="1"/>
  <c r="E231" i="9"/>
  <c r="H231" i="9"/>
  <c r="I231" i="9"/>
  <c r="A232" i="9"/>
  <c r="B232" i="9"/>
  <c r="C232" i="9"/>
  <c r="D232" i="9"/>
  <c r="G232" i="9" s="1"/>
  <c r="E232" i="9"/>
  <c r="H232" i="9"/>
  <c r="I232" i="9"/>
  <c r="A233" i="9"/>
  <c r="B233" i="9"/>
  <c r="C233" i="9"/>
  <c r="D233" i="9"/>
  <c r="F233" i="9" s="1"/>
  <c r="E233" i="9"/>
  <c r="H233" i="9"/>
  <c r="I233" i="9"/>
  <c r="A234" i="9"/>
  <c r="B234" i="9"/>
  <c r="C234" i="9"/>
  <c r="D234" i="9"/>
  <c r="F234" i="9" s="1"/>
  <c r="E234" i="9"/>
  <c r="H234" i="9"/>
  <c r="I234" i="9"/>
  <c r="A235" i="9"/>
  <c r="B235" i="9"/>
  <c r="C235" i="9"/>
  <c r="D235" i="9"/>
  <c r="F235" i="9" s="1"/>
  <c r="E235" i="9"/>
  <c r="H235" i="9"/>
  <c r="I235" i="9"/>
  <c r="A236" i="9"/>
  <c r="B236" i="9"/>
  <c r="C236" i="9"/>
  <c r="D236" i="9"/>
  <c r="F236" i="9" s="1"/>
  <c r="E236" i="9"/>
  <c r="H236" i="9"/>
  <c r="I236" i="9"/>
  <c r="A237" i="9"/>
  <c r="B237" i="9"/>
  <c r="C237" i="9"/>
  <c r="D237" i="9"/>
  <c r="G237" i="9" s="1"/>
  <c r="E237" i="9"/>
  <c r="H237" i="9"/>
  <c r="I237" i="9"/>
  <c r="A238" i="9"/>
  <c r="B238" i="9"/>
  <c r="C238" i="9"/>
  <c r="D238" i="9"/>
  <c r="G238" i="9" s="1"/>
  <c r="E238" i="9"/>
  <c r="H238" i="9"/>
  <c r="I238" i="9"/>
  <c r="A239" i="9"/>
  <c r="B239" i="9"/>
  <c r="C239" i="9"/>
  <c r="D239" i="9"/>
  <c r="G239" i="9" s="1"/>
  <c r="E239" i="9"/>
  <c r="H239" i="9"/>
  <c r="I239" i="9"/>
  <c r="A6" i="7"/>
  <c r="A4" i="9" s="1"/>
  <c r="D4" i="12"/>
  <c r="C4" i="12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" i="9"/>
  <c r="B240" i="9"/>
  <c r="C240" i="9"/>
  <c r="D240" i="9"/>
  <c r="F240" i="9" s="1"/>
  <c r="E240" i="9"/>
  <c r="I240" i="9"/>
  <c r="B241" i="9"/>
  <c r="C241" i="9"/>
  <c r="D241" i="9"/>
  <c r="F241" i="9" s="1"/>
  <c r="E241" i="9"/>
  <c r="I241" i="9"/>
  <c r="B242" i="9"/>
  <c r="C242" i="9"/>
  <c r="D242" i="9"/>
  <c r="F242" i="9" s="1"/>
  <c r="E242" i="9"/>
  <c r="I242" i="9"/>
  <c r="B243" i="9"/>
  <c r="C243" i="9"/>
  <c r="D243" i="9"/>
  <c r="F243" i="9" s="1"/>
  <c r="E243" i="9"/>
  <c r="I243" i="9"/>
  <c r="B244" i="9"/>
  <c r="C244" i="9"/>
  <c r="D244" i="9"/>
  <c r="G244" i="9" s="1"/>
  <c r="E244" i="9"/>
  <c r="I244" i="9"/>
  <c r="B245" i="9"/>
  <c r="C245" i="9"/>
  <c r="D245" i="9"/>
  <c r="G245" i="9" s="1"/>
  <c r="E245" i="9"/>
  <c r="I245" i="9"/>
  <c r="B246" i="9"/>
  <c r="C246" i="9"/>
  <c r="D246" i="9"/>
  <c r="F246" i="9" s="1"/>
  <c r="E246" i="9"/>
  <c r="I246" i="9"/>
  <c r="B247" i="9"/>
  <c r="C247" i="9"/>
  <c r="D247" i="9"/>
  <c r="G247" i="9" s="1"/>
  <c r="E247" i="9"/>
  <c r="I247" i="9"/>
  <c r="B248" i="9"/>
  <c r="C248" i="9"/>
  <c r="D248" i="9"/>
  <c r="F248" i="9" s="1"/>
  <c r="E248" i="9"/>
  <c r="I248" i="9"/>
  <c r="B249" i="9"/>
  <c r="C249" i="9"/>
  <c r="D249" i="9"/>
  <c r="G249" i="9" s="1"/>
  <c r="E249" i="9"/>
  <c r="I249" i="9"/>
  <c r="B250" i="9"/>
  <c r="C250" i="9"/>
  <c r="D250" i="9"/>
  <c r="F250" i="9" s="1"/>
  <c r="E250" i="9"/>
  <c r="I250" i="9"/>
  <c r="B251" i="9"/>
  <c r="C251" i="9"/>
  <c r="D251" i="9"/>
  <c r="F251" i="9" s="1"/>
  <c r="E251" i="9"/>
  <c r="I251" i="9"/>
  <c r="B252" i="9"/>
  <c r="C252" i="9"/>
  <c r="D252" i="9"/>
  <c r="F252" i="9" s="1"/>
  <c r="E252" i="9"/>
  <c r="I252" i="9"/>
  <c r="B253" i="9"/>
  <c r="C253" i="9"/>
  <c r="D253" i="9"/>
  <c r="G253" i="9" s="1"/>
  <c r="E253" i="9"/>
  <c r="I253" i="9"/>
  <c r="B254" i="9"/>
  <c r="C254" i="9"/>
  <c r="D254" i="9"/>
  <c r="F254" i="9" s="1"/>
  <c r="E254" i="9"/>
  <c r="I254" i="9"/>
  <c r="B255" i="9"/>
  <c r="C255" i="9"/>
  <c r="D255" i="9"/>
  <c r="F255" i="9" s="1"/>
  <c r="E255" i="9"/>
  <c r="I255" i="9"/>
  <c r="B256" i="9"/>
  <c r="C256" i="9"/>
  <c r="D256" i="9"/>
  <c r="F256" i="9" s="1"/>
  <c r="E256" i="9"/>
  <c r="I256" i="9"/>
  <c r="B257" i="9"/>
  <c r="C257" i="9"/>
  <c r="D257" i="9"/>
  <c r="G257" i="9" s="1"/>
  <c r="E257" i="9"/>
  <c r="I257" i="9"/>
  <c r="B258" i="9"/>
  <c r="C258" i="9"/>
  <c r="D258" i="9"/>
  <c r="F258" i="9" s="1"/>
  <c r="E258" i="9"/>
  <c r="I258" i="9"/>
  <c r="B259" i="9"/>
  <c r="C259" i="9"/>
  <c r="D259" i="9"/>
  <c r="G259" i="9" s="1"/>
  <c r="E259" i="9"/>
  <c r="I259" i="9"/>
  <c r="B260" i="9"/>
  <c r="C260" i="9"/>
  <c r="D260" i="9"/>
  <c r="F260" i="9" s="1"/>
  <c r="E260" i="9"/>
  <c r="I260" i="9"/>
  <c r="B261" i="9"/>
  <c r="C261" i="9"/>
  <c r="D261" i="9"/>
  <c r="G261" i="9" s="1"/>
  <c r="E261" i="9"/>
  <c r="I261" i="9"/>
  <c r="B262" i="9"/>
  <c r="C262" i="9"/>
  <c r="D262" i="9"/>
  <c r="F262" i="9" s="1"/>
  <c r="E262" i="9"/>
  <c r="I262" i="9"/>
  <c r="B263" i="9"/>
  <c r="C263" i="9"/>
  <c r="D263" i="9"/>
  <c r="G263" i="9" s="1"/>
  <c r="E263" i="9"/>
  <c r="I263" i="9"/>
  <c r="B264" i="9"/>
  <c r="C264" i="9"/>
  <c r="D264" i="9"/>
  <c r="G264" i="9" s="1"/>
  <c r="E264" i="9"/>
  <c r="I264" i="9"/>
  <c r="B265" i="9"/>
  <c r="C265" i="9"/>
  <c r="D265" i="9"/>
  <c r="F265" i="9" s="1"/>
  <c r="E265" i="9"/>
  <c r="I265" i="9"/>
  <c r="B266" i="9"/>
  <c r="C266" i="9"/>
  <c r="D266" i="9"/>
  <c r="F266" i="9" s="1"/>
  <c r="E266" i="9"/>
  <c r="I266" i="9"/>
  <c r="B267" i="9"/>
  <c r="C267" i="9"/>
  <c r="D267" i="9"/>
  <c r="F267" i="9" s="1"/>
  <c r="E267" i="9"/>
  <c r="I267" i="9"/>
  <c r="B268" i="9"/>
  <c r="C268" i="9"/>
  <c r="D268" i="9"/>
  <c r="G268" i="9" s="1"/>
  <c r="E268" i="9"/>
  <c r="I268" i="9"/>
  <c r="B269" i="9"/>
  <c r="C269" i="9"/>
  <c r="D269" i="9"/>
  <c r="F269" i="9" s="1"/>
  <c r="E269" i="9"/>
  <c r="I269" i="9"/>
  <c r="B270" i="9"/>
  <c r="C270" i="9"/>
  <c r="D270" i="9"/>
  <c r="F270" i="9" s="1"/>
  <c r="E270" i="9"/>
  <c r="I270" i="9"/>
  <c r="B271" i="9"/>
  <c r="C271" i="9"/>
  <c r="D271" i="9"/>
  <c r="F271" i="9" s="1"/>
  <c r="E271" i="9"/>
  <c r="I271" i="9"/>
  <c r="B272" i="9"/>
  <c r="C272" i="9"/>
  <c r="D272" i="9"/>
  <c r="G272" i="9" s="1"/>
  <c r="E272" i="9"/>
  <c r="I272" i="9"/>
  <c r="B273" i="9"/>
  <c r="C273" i="9"/>
  <c r="D273" i="9"/>
  <c r="G273" i="9" s="1"/>
  <c r="E273" i="9"/>
  <c r="I273" i="9"/>
  <c r="B274" i="9"/>
  <c r="C274" i="9"/>
  <c r="D274" i="9"/>
  <c r="F274" i="9" s="1"/>
  <c r="E274" i="9"/>
  <c r="I274" i="9"/>
  <c r="B275" i="9"/>
  <c r="C275" i="9"/>
  <c r="D275" i="9"/>
  <c r="F275" i="9" s="1"/>
  <c r="E275" i="9"/>
  <c r="I275" i="9"/>
  <c r="B276" i="9"/>
  <c r="C276" i="9"/>
  <c r="D276" i="9"/>
  <c r="F276" i="9" s="1"/>
  <c r="E276" i="9"/>
  <c r="I276" i="9"/>
  <c r="B277" i="9"/>
  <c r="C277" i="9"/>
  <c r="D277" i="9"/>
  <c r="G277" i="9" s="1"/>
  <c r="E277" i="9"/>
  <c r="I277" i="9"/>
  <c r="B278" i="9"/>
  <c r="C278" i="9"/>
  <c r="D278" i="9"/>
  <c r="F278" i="9" s="1"/>
  <c r="E278" i="9"/>
  <c r="I278" i="9"/>
  <c r="B279" i="9"/>
  <c r="C279" i="9"/>
  <c r="D279" i="9"/>
  <c r="G279" i="9" s="1"/>
  <c r="E279" i="9"/>
  <c r="I279" i="9"/>
  <c r="B280" i="9"/>
  <c r="C280" i="9"/>
  <c r="D280" i="9"/>
  <c r="F280" i="9" s="1"/>
  <c r="E280" i="9"/>
  <c r="I280" i="9"/>
  <c r="B281" i="9"/>
  <c r="C281" i="9"/>
  <c r="D281" i="9"/>
  <c r="F281" i="9" s="1"/>
  <c r="E281" i="9"/>
  <c r="I281" i="9"/>
  <c r="B282" i="9"/>
  <c r="C282" i="9"/>
  <c r="D282" i="9"/>
  <c r="F282" i="9" s="1"/>
  <c r="E282" i="9"/>
  <c r="I282" i="9"/>
  <c r="B283" i="9"/>
  <c r="C283" i="9"/>
  <c r="D283" i="9"/>
  <c r="F283" i="9" s="1"/>
  <c r="E283" i="9"/>
  <c r="I283" i="9"/>
  <c r="B284" i="9"/>
  <c r="C284" i="9"/>
  <c r="D284" i="9"/>
  <c r="F284" i="9" s="1"/>
  <c r="E284" i="9"/>
  <c r="I284" i="9"/>
  <c r="B285" i="9"/>
  <c r="C285" i="9"/>
  <c r="D285" i="9"/>
  <c r="F285" i="9" s="1"/>
  <c r="E285" i="9"/>
  <c r="I285" i="9"/>
  <c r="B286" i="9"/>
  <c r="C286" i="9"/>
  <c r="D286" i="9"/>
  <c r="F286" i="9" s="1"/>
  <c r="E286" i="9"/>
  <c r="I286" i="9"/>
  <c r="B287" i="9"/>
  <c r="C287" i="9"/>
  <c r="D287" i="9"/>
  <c r="F287" i="9" s="1"/>
  <c r="E287" i="9"/>
  <c r="I287" i="9"/>
  <c r="B288" i="9"/>
  <c r="C288" i="9"/>
  <c r="D288" i="9"/>
  <c r="G288" i="9" s="1"/>
  <c r="E288" i="9"/>
  <c r="I288" i="9"/>
  <c r="B289" i="9"/>
  <c r="C289" i="9"/>
  <c r="D289" i="9"/>
  <c r="G289" i="9" s="1"/>
  <c r="E289" i="9"/>
  <c r="I289" i="9"/>
  <c r="B290" i="9"/>
  <c r="C290" i="9"/>
  <c r="D290" i="9"/>
  <c r="G290" i="9" s="1"/>
  <c r="E290" i="9"/>
  <c r="I290" i="9"/>
  <c r="B291" i="9"/>
  <c r="C291" i="9"/>
  <c r="D291" i="9"/>
  <c r="F291" i="9" s="1"/>
  <c r="E291" i="9"/>
  <c r="I291" i="9"/>
  <c r="B292" i="9"/>
  <c r="C292" i="9"/>
  <c r="D292" i="9"/>
  <c r="F292" i="9" s="1"/>
  <c r="E292" i="9"/>
  <c r="I292" i="9"/>
  <c r="B293" i="9"/>
  <c r="C293" i="9"/>
  <c r="D293" i="9"/>
  <c r="F293" i="9" s="1"/>
  <c r="E293" i="9"/>
  <c r="I293" i="9"/>
  <c r="B294" i="9"/>
  <c r="C294" i="9"/>
  <c r="D294" i="9"/>
  <c r="G294" i="9" s="1"/>
  <c r="E294" i="9"/>
  <c r="I294" i="9"/>
  <c r="B295" i="9"/>
  <c r="C295" i="9"/>
  <c r="D295" i="9"/>
  <c r="G295" i="9" s="1"/>
  <c r="E295" i="9"/>
  <c r="I295" i="9"/>
  <c r="B296" i="9"/>
  <c r="C296" i="9"/>
  <c r="D296" i="9"/>
  <c r="G296" i="9" s="1"/>
  <c r="E296" i="9"/>
  <c r="I296" i="9"/>
  <c r="B297" i="9"/>
  <c r="C297" i="9"/>
  <c r="D297" i="9"/>
  <c r="F297" i="9" s="1"/>
  <c r="E297" i="9"/>
  <c r="I297" i="9"/>
  <c r="B298" i="9"/>
  <c r="C298" i="9"/>
  <c r="D298" i="9"/>
  <c r="G298" i="9" s="1"/>
  <c r="E298" i="9"/>
  <c r="I298" i="9"/>
  <c r="B299" i="9"/>
  <c r="C299" i="9"/>
  <c r="D299" i="9"/>
  <c r="F299" i="9" s="1"/>
  <c r="E299" i="9"/>
  <c r="I299" i="9"/>
  <c r="B300" i="9"/>
  <c r="C300" i="9"/>
  <c r="D300" i="9"/>
  <c r="F300" i="9" s="1"/>
  <c r="E300" i="9"/>
  <c r="I300" i="9"/>
  <c r="B301" i="9"/>
  <c r="C301" i="9"/>
  <c r="D301" i="9"/>
  <c r="G301" i="9" s="1"/>
  <c r="E301" i="9"/>
  <c r="I301" i="9"/>
  <c r="B302" i="9"/>
  <c r="C302" i="9"/>
  <c r="D302" i="9"/>
  <c r="F302" i="9" s="1"/>
  <c r="E302" i="9"/>
  <c r="I302" i="9"/>
  <c r="B303" i="9"/>
  <c r="C303" i="9"/>
  <c r="D303" i="9"/>
  <c r="G303" i="9" s="1"/>
  <c r="E303" i="9"/>
  <c r="I303" i="9"/>
  <c r="B304" i="9"/>
  <c r="C304" i="9"/>
  <c r="D304" i="9"/>
  <c r="G304" i="9" s="1"/>
  <c r="E304" i="9"/>
  <c r="I304" i="9"/>
  <c r="B305" i="9"/>
  <c r="C305" i="9"/>
  <c r="D305" i="9"/>
  <c r="F305" i="9" s="1"/>
  <c r="E305" i="9"/>
  <c r="I305" i="9"/>
  <c r="B306" i="9"/>
  <c r="C306" i="9"/>
  <c r="D306" i="9"/>
  <c r="G306" i="9" s="1"/>
  <c r="E306" i="9"/>
  <c r="I306" i="9"/>
  <c r="B307" i="9"/>
  <c r="C307" i="9"/>
  <c r="D307" i="9"/>
  <c r="G307" i="9" s="1"/>
  <c r="E307" i="9"/>
  <c r="I307" i="9"/>
  <c r="B308" i="9"/>
  <c r="C308" i="9"/>
  <c r="D308" i="9"/>
  <c r="G308" i="9" s="1"/>
  <c r="E308" i="9"/>
  <c r="I308" i="9"/>
  <c r="B309" i="9"/>
  <c r="C309" i="9"/>
  <c r="D309" i="9"/>
  <c r="G309" i="9" s="1"/>
  <c r="E309" i="9"/>
  <c r="I309" i="9"/>
  <c r="B310" i="9"/>
  <c r="C310" i="9"/>
  <c r="D310" i="9"/>
  <c r="G310" i="9" s="1"/>
  <c r="E310" i="9"/>
  <c r="I310" i="9"/>
  <c r="B311" i="9"/>
  <c r="C311" i="9"/>
  <c r="D311" i="9"/>
  <c r="G311" i="9" s="1"/>
  <c r="E311" i="9"/>
  <c r="I311" i="9"/>
  <c r="B312" i="9"/>
  <c r="C312" i="9"/>
  <c r="D312" i="9"/>
  <c r="G312" i="9" s="1"/>
  <c r="E312" i="9"/>
  <c r="I312" i="9"/>
  <c r="B313" i="9"/>
  <c r="C313" i="9"/>
  <c r="D313" i="9"/>
  <c r="G313" i="9" s="1"/>
  <c r="E313" i="9"/>
  <c r="I313" i="9"/>
  <c r="B314" i="9"/>
  <c r="C314" i="9"/>
  <c r="D314" i="9"/>
  <c r="G314" i="9" s="1"/>
  <c r="E314" i="9"/>
  <c r="I314" i="9"/>
  <c r="B315" i="9"/>
  <c r="C315" i="9"/>
  <c r="D315" i="9"/>
  <c r="F315" i="9" s="1"/>
  <c r="E315" i="9"/>
  <c r="I315" i="9"/>
  <c r="B316" i="9"/>
  <c r="C316" i="9"/>
  <c r="D316" i="9"/>
  <c r="G316" i="9" s="1"/>
  <c r="E316" i="9"/>
  <c r="I316" i="9"/>
  <c r="B317" i="9"/>
  <c r="C317" i="9"/>
  <c r="D317" i="9"/>
  <c r="G317" i="9" s="1"/>
  <c r="E317" i="9"/>
  <c r="I317" i="9"/>
  <c r="B318" i="9"/>
  <c r="C318" i="9"/>
  <c r="D318" i="9"/>
  <c r="G318" i="9" s="1"/>
  <c r="E318" i="9"/>
  <c r="I318" i="9"/>
  <c r="B319" i="9"/>
  <c r="C319" i="9"/>
  <c r="D319" i="9"/>
  <c r="G319" i="9" s="1"/>
  <c r="E319" i="9"/>
  <c r="I319" i="9"/>
  <c r="B320" i="9"/>
  <c r="C320" i="9"/>
  <c r="D320" i="9"/>
  <c r="F320" i="9" s="1"/>
  <c r="E320" i="9"/>
  <c r="I320" i="9"/>
  <c r="B321" i="9"/>
  <c r="C321" i="9"/>
  <c r="D321" i="9"/>
  <c r="G321" i="9" s="1"/>
  <c r="E321" i="9"/>
  <c r="I321" i="9"/>
  <c r="B322" i="9"/>
  <c r="C322" i="9"/>
  <c r="D322" i="9"/>
  <c r="G322" i="9" s="1"/>
  <c r="E322" i="9"/>
  <c r="I322" i="9"/>
  <c r="B323" i="9"/>
  <c r="C323" i="9"/>
  <c r="D323" i="9"/>
  <c r="F323" i="9" s="1"/>
  <c r="E323" i="9"/>
  <c r="I323" i="9"/>
  <c r="B324" i="9"/>
  <c r="C324" i="9"/>
  <c r="D324" i="9"/>
  <c r="F324" i="9" s="1"/>
  <c r="E324" i="9"/>
  <c r="I324" i="9"/>
  <c r="B325" i="9"/>
  <c r="C325" i="9"/>
  <c r="D325" i="9"/>
  <c r="G325" i="9" s="1"/>
  <c r="E325" i="9"/>
  <c r="I325" i="9"/>
  <c r="B326" i="9"/>
  <c r="C326" i="9"/>
  <c r="D326" i="9"/>
  <c r="F326" i="9" s="1"/>
  <c r="E326" i="9"/>
  <c r="I326" i="9"/>
  <c r="B327" i="9"/>
  <c r="C327" i="9"/>
  <c r="D327" i="9"/>
  <c r="G327" i="9" s="1"/>
  <c r="E327" i="9"/>
  <c r="I327" i="9"/>
  <c r="B328" i="9"/>
  <c r="C328" i="9"/>
  <c r="D328" i="9"/>
  <c r="G328" i="9" s="1"/>
  <c r="E328" i="9"/>
  <c r="I328" i="9"/>
  <c r="B329" i="9"/>
  <c r="C329" i="9"/>
  <c r="D329" i="9"/>
  <c r="G329" i="9" s="1"/>
  <c r="E329" i="9"/>
  <c r="I329" i="9"/>
  <c r="B330" i="9"/>
  <c r="C330" i="9"/>
  <c r="D330" i="9"/>
  <c r="G330" i="9" s="1"/>
  <c r="E330" i="9"/>
  <c r="I330" i="9"/>
  <c r="B331" i="9"/>
  <c r="C331" i="9"/>
  <c r="D331" i="9"/>
  <c r="F331" i="9" s="1"/>
  <c r="E331" i="9"/>
  <c r="I331" i="9"/>
  <c r="B332" i="9"/>
  <c r="C332" i="9"/>
  <c r="D332" i="9"/>
  <c r="G332" i="9" s="1"/>
  <c r="E332" i="9"/>
  <c r="I332" i="9"/>
  <c r="B333" i="9"/>
  <c r="C333" i="9"/>
  <c r="D333" i="9"/>
  <c r="F333" i="9" s="1"/>
  <c r="E333" i="9"/>
  <c r="I333" i="9"/>
  <c r="B334" i="9"/>
  <c r="C334" i="9"/>
  <c r="D334" i="9"/>
  <c r="G334" i="9" s="1"/>
  <c r="E334" i="9"/>
  <c r="I334" i="9"/>
  <c r="B335" i="9"/>
  <c r="C335" i="9"/>
  <c r="D335" i="9"/>
  <c r="G335" i="9" s="1"/>
  <c r="E335" i="9"/>
  <c r="I335" i="9"/>
  <c r="B336" i="9"/>
  <c r="C336" i="9"/>
  <c r="D336" i="9"/>
  <c r="F336" i="9" s="1"/>
  <c r="E336" i="9"/>
  <c r="I336" i="9"/>
  <c r="B337" i="9"/>
  <c r="C337" i="9"/>
  <c r="D337" i="9"/>
  <c r="G337" i="9" s="1"/>
  <c r="E337" i="9"/>
  <c r="I337" i="9"/>
  <c r="B338" i="9"/>
  <c r="C338" i="9"/>
  <c r="D338" i="9"/>
  <c r="F338" i="9" s="1"/>
  <c r="E338" i="9"/>
  <c r="I338" i="9"/>
  <c r="B339" i="9"/>
  <c r="C339" i="9"/>
  <c r="D339" i="9"/>
  <c r="F339" i="9" s="1"/>
  <c r="E339" i="9"/>
  <c r="I339" i="9"/>
  <c r="B340" i="9"/>
  <c r="C340" i="9"/>
  <c r="D340" i="9"/>
  <c r="G340" i="9" s="1"/>
  <c r="E340" i="9"/>
  <c r="I340" i="9"/>
  <c r="B341" i="9"/>
  <c r="C341" i="9"/>
  <c r="D341" i="9"/>
  <c r="F341" i="9" s="1"/>
  <c r="E341" i="9"/>
  <c r="I341" i="9"/>
  <c r="B342" i="9"/>
  <c r="C342" i="9"/>
  <c r="D342" i="9"/>
  <c r="G342" i="9" s="1"/>
  <c r="E342" i="9"/>
  <c r="I342" i="9"/>
  <c r="B343" i="9"/>
  <c r="C343" i="9"/>
  <c r="D343" i="9"/>
  <c r="G343" i="9" s="1"/>
  <c r="E343" i="9"/>
  <c r="I343" i="9"/>
  <c r="B344" i="9"/>
  <c r="C344" i="9"/>
  <c r="D344" i="9"/>
  <c r="F344" i="9" s="1"/>
  <c r="E344" i="9"/>
  <c r="I344" i="9"/>
  <c r="B345" i="9"/>
  <c r="C345" i="9"/>
  <c r="D345" i="9"/>
  <c r="G345" i="9" s="1"/>
  <c r="E345" i="9"/>
  <c r="I345" i="9"/>
  <c r="B346" i="9"/>
  <c r="C346" i="9"/>
  <c r="D346" i="9"/>
  <c r="G346" i="9" s="1"/>
  <c r="E346" i="9"/>
  <c r="I346" i="9"/>
  <c r="B347" i="9"/>
  <c r="C347" i="9"/>
  <c r="D347" i="9"/>
  <c r="G347" i="9" s="1"/>
  <c r="E347" i="9"/>
  <c r="I347" i="9"/>
  <c r="B348" i="9"/>
  <c r="C348" i="9"/>
  <c r="D348" i="9"/>
  <c r="F348" i="9" s="1"/>
  <c r="E348" i="9"/>
  <c r="I348" i="9"/>
  <c r="B349" i="9"/>
  <c r="C349" i="9"/>
  <c r="D349" i="9"/>
  <c r="F349" i="9" s="1"/>
  <c r="E349" i="9"/>
  <c r="I349" i="9"/>
  <c r="B350" i="9"/>
  <c r="C350" i="9"/>
  <c r="D350" i="9"/>
  <c r="F350" i="9" s="1"/>
  <c r="E350" i="9"/>
  <c r="I350" i="9"/>
  <c r="B351" i="9"/>
  <c r="C351" i="9"/>
  <c r="D351" i="9"/>
  <c r="G351" i="9" s="1"/>
  <c r="E351" i="9"/>
  <c r="I351" i="9"/>
  <c r="B352" i="9"/>
  <c r="C352" i="9"/>
  <c r="D352" i="9"/>
  <c r="F352" i="9" s="1"/>
  <c r="E352" i="9"/>
  <c r="I352" i="9"/>
  <c r="B353" i="9"/>
  <c r="C353" i="9"/>
  <c r="D353" i="9"/>
  <c r="F353" i="9" s="1"/>
  <c r="E353" i="9"/>
  <c r="I353" i="9"/>
  <c r="B354" i="9"/>
  <c r="C354" i="9"/>
  <c r="D354" i="9"/>
  <c r="F354" i="9" s="1"/>
  <c r="E354" i="9"/>
  <c r="I354" i="9"/>
  <c r="B355" i="9"/>
  <c r="C355" i="9"/>
  <c r="D355" i="9"/>
  <c r="G355" i="9" s="1"/>
  <c r="E355" i="9"/>
  <c r="I355" i="9"/>
  <c r="B356" i="9"/>
  <c r="C356" i="9"/>
  <c r="D356" i="9"/>
  <c r="G356" i="9" s="1"/>
  <c r="E356" i="9"/>
  <c r="I356" i="9"/>
  <c r="B357" i="9"/>
  <c r="C357" i="9"/>
  <c r="D357" i="9"/>
  <c r="F357" i="9" s="1"/>
  <c r="E357" i="9"/>
  <c r="I357" i="9"/>
  <c r="B358" i="9"/>
  <c r="C358" i="9"/>
  <c r="D358" i="9"/>
  <c r="F358" i="9" s="1"/>
  <c r="E358" i="9"/>
  <c r="I358" i="9"/>
  <c r="B359" i="9"/>
  <c r="C359" i="9"/>
  <c r="D359" i="9"/>
  <c r="G359" i="9" s="1"/>
  <c r="E359" i="9"/>
  <c r="I359" i="9"/>
  <c r="B360" i="9"/>
  <c r="C360" i="9"/>
  <c r="D360" i="9"/>
  <c r="G360" i="9" s="1"/>
  <c r="E360" i="9"/>
  <c r="I360" i="9"/>
  <c r="B361" i="9"/>
  <c r="C361" i="9"/>
  <c r="D361" i="9"/>
  <c r="F361" i="9" s="1"/>
  <c r="E361" i="9"/>
  <c r="I361" i="9"/>
  <c r="B362" i="9"/>
  <c r="C362" i="9"/>
  <c r="D362" i="9"/>
  <c r="G362" i="9" s="1"/>
  <c r="E362" i="9"/>
  <c r="I362" i="9"/>
  <c r="B363" i="9"/>
  <c r="C363" i="9"/>
  <c r="D363" i="9"/>
  <c r="G363" i="9" s="1"/>
  <c r="E363" i="9"/>
  <c r="I363" i="9"/>
  <c r="B364" i="9"/>
  <c r="C364" i="9"/>
  <c r="D364" i="9"/>
  <c r="G364" i="9" s="1"/>
  <c r="E364" i="9"/>
  <c r="I364" i="9"/>
  <c r="B365" i="9"/>
  <c r="C365" i="9"/>
  <c r="D365" i="9"/>
  <c r="F365" i="9" s="1"/>
  <c r="E365" i="9"/>
  <c r="I365" i="9"/>
  <c r="B366" i="9"/>
  <c r="C366" i="9"/>
  <c r="D366" i="9"/>
  <c r="F366" i="9" s="1"/>
  <c r="E366" i="9"/>
  <c r="I366" i="9"/>
  <c r="B367" i="9"/>
  <c r="C367" i="9"/>
  <c r="D367" i="9"/>
  <c r="F367" i="9" s="1"/>
  <c r="E367" i="9"/>
  <c r="I367" i="9"/>
  <c r="B368" i="9"/>
  <c r="C368" i="9"/>
  <c r="D368" i="9"/>
  <c r="G368" i="9" s="1"/>
  <c r="E368" i="9"/>
  <c r="I368" i="9"/>
  <c r="B369" i="9"/>
  <c r="C369" i="9"/>
  <c r="D369" i="9"/>
  <c r="F369" i="9" s="1"/>
  <c r="E369" i="9"/>
  <c r="I369" i="9"/>
  <c r="B370" i="9"/>
  <c r="C370" i="9"/>
  <c r="D370" i="9"/>
  <c r="F370" i="9" s="1"/>
  <c r="E370" i="9"/>
  <c r="I370" i="9"/>
  <c r="B371" i="9"/>
  <c r="C371" i="9"/>
  <c r="D371" i="9"/>
  <c r="G371" i="9" s="1"/>
  <c r="E371" i="9"/>
  <c r="I371" i="9"/>
  <c r="B372" i="9"/>
  <c r="C372" i="9"/>
  <c r="D372" i="9"/>
  <c r="G372" i="9" s="1"/>
  <c r="E372" i="9"/>
  <c r="I372" i="9"/>
  <c r="B373" i="9"/>
  <c r="C373" i="9"/>
  <c r="D373" i="9"/>
  <c r="G373" i="9" s="1"/>
  <c r="E373" i="9"/>
  <c r="I373" i="9"/>
  <c r="B374" i="9"/>
  <c r="C374" i="9"/>
  <c r="D374" i="9"/>
  <c r="G374" i="9" s="1"/>
  <c r="E374" i="9"/>
  <c r="I374" i="9"/>
  <c r="B375" i="9"/>
  <c r="C375" i="9"/>
  <c r="D375" i="9"/>
  <c r="G375" i="9" s="1"/>
  <c r="E375" i="9"/>
  <c r="I375" i="9"/>
  <c r="B376" i="9"/>
  <c r="C376" i="9"/>
  <c r="D376" i="9"/>
  <c r="F376" i="9" s="1"/>
  <c r="E376" i="9"/>
  <c r="I376" i="9"/>
  <c r="B377" i="9"/>
  <c r="C377" i="9"/>
  <c r="D377" i="9"/>
  <c r="G377" i="9" s="1"/>
  <c r="E377" i="9"/>
  <c r="I377" i="9"/>
  <c r="B378" i="9"/>
  <c r="C378" i="9"/>
  <c r="D378" i="9"/>
  <c r="F378" i="9" s="1"/>
  <c r="E378" i="9"/>
  <c r="I378" i="9"/>
  <c r="B379" i="9"/>
  <c r="C379" i="9"/>
  <c r="D379" i="9"/>
  <c r="G379" i="9" s="1"/>
  <c r="E379" i="9"/>
  <c r="I379" i="9"/>
  <c r="B380" i="9"/>
  <c r="C380" i="9"/>
  <c r="D380" i="9"/>
  <c r="F380" i="9" s="1"/>
  <c r="E380" i="9"/>
  <c r="I380" i="9"/>
  <c r="B381" i="9"/>
  <c r="C381" i="9"/>
  <c r="D381" i="9"/>
  <c r="F381" i="9" s="1"/>
  <c r="E381" i="9"/>
  <c r="I381" i="9"/>
  <c r="B382" i="9"/>
  <c r="C382" i="9"/>
  <c r="D382" i="9"/>
  <c r="F382" i="9" s="1"/>
  <c r="E382" i="9"/>
  <c r="I382" i="9"/>
  <c r="B383" i="9"/>
  <c r="C383" i="9"/>
  <c r="D383" i="9"/>
  <c r="G383" i="9" s="1"/>
  <c r="E383" i="9"/>
  <c r="I383" i="9"/>
  <c r="B384" i="9"/>
  <c r="C384" i="9"/>
  <c r="D384" i="9"/>
  <c r="F384" i="9" s="1"/>
  <c r="E384" i="9"/>
  <c r="I384" i="9"/>
  <c r="B385" i="9"/>
  <c r="C385" i="9"/>
  <c r="D385" i="9"/>
  <c r="F385" i="9" s="1"/>
  <c r="E385" i="9"/>
  <c r="I385" i="9"/>
  <c r="B386" i="9"/>
  <c r="C386" i="9"/>
  <c r="D386" i="9"/>
  <c r="F386" i="9" s="1"/>
  <c r="E386" i="9"/>
  <c r="I386" i="9"/>
  <c r="B387" i="9"/>
  <c r="C387" i="9"/>
  <c r="D387" i="9"/>
  <c r="G387" i="9" s="1"/>
  <c r="E387" i="9"/>
  <c r="I387" i="9"/>
  <c r="B388" i="9"/>
  <c r="C388" i="9"/>
  <c r="D388" i="9"/>
  <c r="G388" i="9" s="1"/>
  <c r="E388" i="9"/>
  <c r="I388" i="9"/>
  <c r="B389" i="9"/>
  <c r="C389" i="9"/>
  <c r="D389" i="9"/>
  <c r="G389" i="9" s="1"/>
  <c r="E389" i="9"/>
  <c r="I389" i="9"/>
  <c r="B390" i="9"/>
  <c r="C390" i="9"/>
  <c r="D390" i="9"/>
  <c r="E390" i="9"/>
  <c r="I390" i="9"/>
  <c r="B391" i="9"/>
  <c r="C391" i="9"/>
  <c r="D391" i="9"/>
  <c r="G391" i="9" s="1"/>
  <c r="E391" i="9"/>
  <c r="I391" i="9"/>
  <c r="B392" i="9"/>
  <c r="C392" i="9"/>
  <c r="D392" i="9"/>
  <c r="F392" i="9" s="1"/>
  <c r="E392" i="9"/>
  <c r="I392" i="9"/>
  <c r="B393" i="9"/>
  <c r="C393" i="9"/>
  <c r="D393" i="9"/>
  <c r="F393" i="9" s="1"/>
  <c r="E393" i="9"/>
  <c r="I393" i="9"/>
  <c r="B394" i="9"/>
  <c r="C394" i="9"/>
  <c r="D394" i="9"/>
  <c r="F394" i="9" s="1"/>
  <c r="E394" i="9"/>
  <c r="I394" i="9"/>
  <c r="B395" i="9"/>
  <c r="C395" i="9"/>
  <c r="D395" i="9"/>
  <c r="F395" i="9" s="1"/>
  <c r="E395" i="9"/>
  <c r="I395" i="9"/>
  <c r="B396" i="9"/>
  <c r="C396" i="9"/>
  <c r="D396" i="9"/>
  <c r="G396" i="9" s="1"/>
  <c r="E396" i="9"/>
  <c r="I396" i="9"/>
  <c r="B397" i="9"/>
  <c r="C397" i="9"/>
  <c r="D397" i="9"/>
  <c r="F397" i="9" s="1"/>
  <c r="E397" i="9"/>
  <c r="I397" i="9"/>
  <c r="B398" i="9"/>
  <c r="C398" i="9"/>
  <c r="D398" i="9"/>
  <c r="G398" i="9" s="1"/>
  <c r="E398" i="9"/>
  <c r="I398" i="9"/>
  <c r="B399" i="9"/>
  <c r="C399" i="9"/>
  <c r="D399" i="9"/>
  <c r="G399" i="9" s="1"/>
  <c r="E399" i="9"/>
  <c r="I399" i="9"/>
  <c r="B400" i="9"/>
  <c r="C400" i="9"/>
  <c r="D400" i="9"/>
  <c r="F400" i="9" s="1"/>
  <c r="E400" i="9"/>
  <c r="I400" i="9"/>
  <c r="B401" i="9"/>
  <c r="C401" i="9"/>
  <c r="D401" i="9"/>
  <c r="F401" i="9" s="1"/>
  <c r="E401" i="9"/>
  <c r="I401" i="9"/>
  <c r="B402" i="9"/>
  <c r="C402" i="9"/>
  <c r="D402" i="9"/>
  <c r="G402" i="9" s="1"/>
  <c r="E402" i="9"/>
  <c r="I402" i="9"/>
  <c r="B403" i="9"/>
  <c r="C403" i="9"/>
  <c r="D403" i="9"/>
  <c r="G403" i="9" s="1"/>
  <c r="E403" i="9"/>
  <c r="I403" i="9"/>
  <c r="B404" i="9"/>
  <c r="C404" i="9"/>
  <c r="D404" i="9"/>
  <c r="G404" i="9" s="1"/>
  <c r="E404" i="9"/>
  <c r="I404" i="9"/>
  <c r="B405" i="9"/>
  <c r="C405" i="9"/>
  <c r="D405" i="9"/>
  <c r="G405" i="9" s="1"/>
  <c r="E405" i="9"/>
  <c r="I405" i="9"/>
  <c r="B406" i="9"/>
  <c r="C406" i="9"/>
  <c r="D406" i="9"/>
  <c r="F406" i="9" s="1"/>
  <c r="E406" i="9"/>
  <c r="I406" i="9"/>
  <c r="B407" i="9"/>
  <c r="C407" i="9"/>
  <c r="D407" i="9"/>
  <c r="G407" i="9" s="1"/>
  <c r="E407" i="9"/>
  <c r="I407" i="9"/>
  <c r="B408" i="9"/>
  <c r="C408" i="9"/>
  <c r="D408" i="9"/>
  <c r="G408" i="9" s="1"/>
  <c r="E408" i="9"/>
  <c r="I408" i="9"/>
  <c r="B409" i="9"/>
  <c r="C409" i="9"/>
  <c r="D409" i="9"/>
  <c r="F409" i="9" s="1"/>
  <c r="E409" i="9"/>
  <c r="I409" i="9"/>
  <c r="B410" i="9"/>
  <c r="C410" i="9"/>
  <c r="D410" i="9"/>
  <c r="F410" i="9" s="1"/>
  <c r="E410" i="9"/>
  <c r="I410" i="9"/>
  <c r="B411" i="9"/>
  <c r="C411" i="9"/>
  <c r="D411" i="9"/>
  <c r="F411" i="9" s="1"/>
  <c r="E411" i="9"/>
  <c r="I411" i="9"/>
  <c r="B412" i="9"/>
  <c r="C412" i="9"/>
  <c r="D412" i="9"/>
  <c r="F412" i="9" s="1"/>
  <c r="E412" i="9"/>
  <c r="I412" i="9"/>
  <c r="B413" i="9"/>
  <c r="C413" i="9"/>
  <c r="D413" i="9"/>
  <c r="F413" i="9" s="1"/>
  <c r="E413" i="9"/>
  <c r="I413" i="9"/>
  <c r="B414" i="9"/>
  <c r="C414" i="9"/>
  <c r="D414" i="9"/>
  <c r="F414" i="9" s="1"/>
  <c r="E414" i="9"/>
  <c r="I414" i="9"/>
  <c r="B415" i="9"/>
  <c r="C415" i="9"/>
  <c r="D415" i="9"/>
  <c r="F415" i="9" s="1"/>
  <c r="E415" i="9"/>
  <c r="I415" i="9"/>
  <c r="B416" i="9"/>
  <c r="C416" i="9"/>
  <c r="D416" i="9"/>
  <c r="F416" i="9" s="1"/>
  <c r="E416" i="9"/>
  <c r="I416" i="9"/>
  <c r="B417" i="9"/>
  <c r="C417" i="9"/>
  <c r="D417" i="9"/>
  <c r="F417" i="9" s="1"/>
  <c r="E417" i="9"/>
  <c r="I417" i="9"/>
  <c r="B418" i="9"/>
  <c r="C418" i="9"/>
  <c r="D418" i="9"/>
  <c r="G418" i="9" s="1"/>
  <c r="E418" i="9"/>
  <c r="I418" i="9"/>
  <c r="B419" i="9"/>
  <c r="C419" i="9"/>
  <c r="D419" i="9"/>
  <c r="F419" i="9" s="1"/>
  <c r="E419" i="9"/>
  <c r="I419" i="9"/>
  <c r="B420" i="9"/>
  <c r="C420" i="9"/>
  <c r="D420" i="9"/>
  <c r="G420" i="9" s="1"/>
  <c r="E420" i="9"/>
  <c r="I420" i="9"/>
  <c r="B421" i="9"/>
  <c r="C421" i="9"/>
  <c r="D421" i="9"/>
  <c r="F421" i="9" s="1"/>
  <c r="E421" i="9"/>
  <c r="I421" i="9"/>
  <c r="B422" i="9"/>
  <c r="C422" i="9"/>
  <c r="D422" i="9"/>
  <c r="F422" i="9" s="1"/>
  <c r="E422" i="9"/>
  <c r="I422" i="9"/>
  <c r="B423" i="9"/>
  <c r="C423" i="9"/>
  <c r="D423" i="9"/>
  <c r="G423" i="9" s="1"/>
  <c r="E423" i="9"/>
  <c r="I423" i="9"/>
  <c r="B424" i="9"/>
  <c r="C424" i="9"/>
  <c r="D424" i="9"/>
  <c r="G424" i="9" s="1"/>
  <c r="E424" i="9"/>
  <c r="I424" i="9"/>
  <c r="B425" i="9"/>
  <c r="C425" i="9"/>
  <c r="D425" i="9"/>
  <c r="F425" i="9" s="1"/>
  <c r="E425" i="9"/>
  <c r="I425" i="9"/>
  <c r="B426" i="9"/>
  <c r="C426" i="9"/>
  <c r="D426" i="9"/>
  <c r="F426" i="9" s="1"/>
  <c r="E426" i="9"/>
  <c r="I426" i="9"/>
  <c r="B427" i="9"/>
  <c r="C427" i="9"/>
  <c r="D427" i="9"/>
  <c r="G427" i="9" s="1"/>
  <c r="E427" i="9"/>
  <c r="I427" i="9"/>
  <c r="B428" i="9"/>
  <c r="C428" i="9"/>
  <c r="D428" i="9"/>
  <c r="G428" i="9" s="1"/>
  <c r="E428" i="9"/>
  <c r="I428" i="9"/>
  <c r="B429" i="9"/>
  <c r="C429" i="9"/>
  <c r="D429" i="9"/>
  <c r="G429" i="9" s="1"/>
  <c r="E429" i="9"/>
  <c r="I429" i="9"/>
  <c r="B430" i="9"/>
  <c r="C430" i="9"/>
  <c r="D430" i="9"/>
  <c r="F430" i="9" s="1"/>
  <c r="E430" i="9"/>
  <c r="I430" i="9"/>
  <c r="B431" i="9"/>
  <c r="C431" i="9"/>
  <c r="D431" i="9"/>
  <c r="G431" i="9" s="1"/>
  <c r="E431" i="9"/>
  <c r="I431" i="9"/>
  <c r="B432" i="9"/>
  <c r="C432" i="9"/>
  <c r="D432" i="9"/>
  <c r="G432" i="9" s="1"/>
  <c r="E432" i="9"/>
  <c r="I432" i="9"/>
  <c r="B433" i="9"/>
  <c r="C433" i="9"/>
  <c r="D433" i="9"/>
  <c r="F433" i="9" s="1"/>
  <c r="E433" i="9"/>
  <c r="I433" i="9"/>
  <c r="B434" i="9"/>
  <c r="C434" i="9"/>
  <c r="D434" i="9"/>
  <c r="F434" i="9" s="1"/>
  <c r="E434" i="9"/>
  <c r="I434" i="9"/>
  <c r="B435" i="9"/>
  <c r="C435" i="9"/>
  <c r="D435" i="9"/>
  <c r="G435" i="9" s="1"/>
  <c r="E435" i="9"/>
  <c r="I435" i="9"/>
  <c r="B436" i="9"/>
  <c r="C436" i="9"/>
  <c r="D436" i="9"/>
  <c r="F436" i="9" s="1"/>
  <c r="E436" i="9"/>
  <c r="I436" i="9"/>
  <c r="B437" i="9"/>
  <c r="C437" i="9"/>
  <c r="D437" i="9"/>
  <c r="F437" i="9" s="1"/>
  <c r="E437" i="9"/>
  <c r="I437" i="9"/>
  <c r="B438" i="9"/>
  <c r="C438" i="9"/>
  <c r="D438" i="9"/>
  <c r="F438" i="9" s="1"/>
  <c r="E438" i="9"/>
  <c r="I438" i="9"/>
  <c r="B439" i="9"/>
  <c r="C439" i="9"/>
  <c r="D439" i="9"/>
  <c r="F439" i="9" s="1"/>
  <c r="E439" i="9"/>
  <c r="I439" i="9"/>
  <c r="B440" i="9"/>
  <c r="C440" i="9"/>
  <c r="D440" i="9"/>
  <c r="F440" i="9" s="1"/>
  <c r="E440" i="9"/>
  <c r="I440" i="9"/>
  <c r="B441" i="9"/>
  <c r="C441" i="9"/>
  <c r="D441" i="9"/>
  <c r="F441" i="9" s="1"/>
  <c r="E441" i="9"/>
  <c r="I441" i="9"/>
  <c r="B442" i="9"/>
  <c r="C442" i="9"/>
  <c r="D442" i="9"/>
  <c r="G442" i="9" s="1"/>
  <c r="E442" i="9"/>
  <c r="I442" i="9"/>
  <c r="B443" i="9"/>
  <c r="C443" i="9"/>
  <c r="D443" i="9"/>
  <c r="F443" i="9" s="1"/>
  <c r="E443" i="9"/>
  <c r="I443" i="9"/>
  <c r="B444" i="9"/>
  <c r="C444" i="9"/>
  <c r="D444" i="9"/>
  <c r="F444" i="9" s="1"/>
  <c r="E444" i="9"/>
  <c r="I444" i="9"/>
  <c r="B445" i="9"/>
  <c r="C445" i="9"/>
  <c r="D445" i="9"/>
  <c r="G445" i="9" s="1"/>
  <c r="E445" i="9"/>
  <c r="I445" i="9"/>
  <c r="B446" i="9"/>
  <c r="C446" i="9"/>
  <c r="D446" i="9"/>
  <c r="F446" i="9" s="1"/>
  <c r="E446" i="9"/>
  <c r="I446" i="9"/>
  <c r="B447" i="9"/>
  <c r="C447" i="9"/>
  <c r="D447" i="9"/>
  <c r="G447" i="9" s="1"/>
  <c r="E447" i="9"/>
  <c r="I447" i="9"/>
  <c r="B448" i="9"/>
  <c r="C448" i="9"/>
  <c r="D448" i="9"/>
  <c r="F448" i="9" s="1"/>
  <c r="E448" i="9"/>
  <c r="I448" i="9"/>
  <c r="B449" i="9"/>
  <c r="C449" i="9"/>
  <c r="D449" i="9"/>
  <c r="F449" i="9" s="1"/>
  <c r="E449" i="9"/>
  <c r="I449" i="9"/>
  <c r="B450" i="9"/>
  <c r="C450" i="9"/>
  <c r="D450" i="9"/>
  <c r="G450" i="9" s="1"/>
  <c r="E450" i="9"/>
  <c r="I450" i="9"/>
  <c r="B451" i="9"/>
  <c r="C451" i="9"/>
  <c r="D451" i="9"/>
  <c r="F451" i="9" s="1"/>
  <c r="E451" i="9"/>
  <c r="I451" i="9"/>
  <c r="B452" i="9"/>
  <c r="C452" i="9"/>
  <c r="D452" i="9"/>
  <c r="G452" i="9" s="1"/>
  <c r="E452" i="9"/>
  <c r="I452" i="9"/>
  <c r="L28" i="5"/>
  <c r="L29" i="5"/>
  <c r="L30" i="5"/>
  <c r="L31" i="5"/>
  <c r="L35" i="5"/>
  <c r="L36" i="5"/>
  <c r="L37" i="5"/>
  <c r="L38" i="5"/>
  <c r="L40" i="5"/>
  <c r="L41" i="5"/>
  <c r="L42" i="5"/>
  <c r="L43" i="5"/>
  <c r="L45" i="5"/>
  <c r="L46" i="5"/>
  <c r="L47" i="5"/>
  <c r="L48" i="5"/>
  <c r="L25" i="5"/>
  <c r="L26" i="5"/>
  <c r="N25" i="5"/>
  <c r="N26" i="5"/>
  <c r="N28" i="5"/>
  <c r="N29" i="5"/>
  <c r="N30" i="5"/>
  <c r="N31" i="5"/>
  <c r="N35" i="5"/>
  <c r="N36" i="5"/>
  <c r="N37" i="5"/>
  <c r="N38" i="5"/>
  <c r="N40" i="5"/>
  <c r="N41" i="5"/>
  <c r="N42" i="5"/>
  <c r="N43" i="5"/>
  <c r="N45" i="5"/>
  <c r="N46" i="5"/>
  <c r="N47" i="5"/>
  <c r="N48" i="5"/>
  <c r="O25" i="5"/>
  <c r="O26" i="5"/>
  <c r="O28" i="5"/>
  <c r="O29" i="5"/>
  <c r="O30" i="5"/>
  <c r="O31" i="5"/>
  <c r="O35" i="5"/>
  <c r="O36" i="5"/>
  <c r="O37" i="5"/>
  <c r="O38" i="5"/>
  <c r="O40" i="5"/>
  <c r="O41" i="5"/>
  <c r="O42" i="5"/>
  <c r="O43" i="5"/>
  <c r="O45" i="5"/>
  <c r="O46" i="5"/>
  <c r="O47" i="5"/>
  <c r="O48" i="5"/>
  <c r="AR25" i="5"/>
  <c r="I4" i="9" s="1"/>
  <c r="J47" i="5"/>
  <c r="J42" i="5"/>
  <c r="J25" i="5"/>
  <c r="J26" i="5"/>
  <c r="J28" i="5"/>
  <c r="J29" i="5"/>
  <c r="J30" i="5"/>
  <c r="J31" i="5"/>
  <c r="J35" i="5"/>
  <c r="J36" i="5"/>
  <c r="J37" i="5"/>
  <c r="J38" i="5"/>
  <c r="J40" i="5"/>
  <c r="J41" i="5"/>
  <c r="J43" i="5"/>
  <c r="J45" i="5"/>
  <c r="J46" i="5"/>
  <c r="J48" i="5"/>
  <c r="I48" i="5"/>
  <c r="I41" i="5"/>
  <c r="I25" i="5"/>
  <c r="I28" i="5"/>
  <c r="I29" i="5"/>
  <c r="I30" i="5"/>
  <c r="I31" i="5"/>
  <c r="I35" i="5"/>
  <c r="I36" i="5"/>
  <c r="I37" i="5"/>
  <c r="I38" i="5"/>
  <c r="I40" i="5"/>
  <c r="I42" i="5"/>
  <c r="I43" i="5"/>
  <c r="I45" i="5"/>
  <c r="I46" i="5"/>
  <c r="I47" i="5"/>
  <c r="H40" i="5"/>
  <c r="H25" i="5"/>
  <c r="H26" i="5"/>
  <c r="H28" i="5"/>
  <c r="H29" i="5"/>
  <c r="H30" i="5"/>
  <c r="H31" i="5"/>
  <c r="H35" i="5"/>
  <c r="H36" i="5"/>
  <c r="H37" i="5"/>
  <c r="H38" i="5"/>
  <c r="H42" i="5"/>
  <c r="H41" i="5"/>
  <c r="H43" i="5"/>
  <c r="H45" i="5"/>
  <c r="H46" i="5"/>
  <c r="H47" i="5"/>
  <c r="H48" i="5"/>
  <c r="Q26" i="5"/>
  <c r="Q28" i="5"/>
  <c r="Q29" i="5"/>
  <c r="Q30" i="5"/>
  <c r="Q31" i="5"/>
  <c r="Q35" i="5"/>
  <c r="Q36" i="5"/>
  <c r="Q37" i="5"/>
  <c r="Q38" i="5"/>
  <c r="Q40" i="5"/>
  <c r="Q41" i="5"/>
  <c r="Q42" i="5"/>
  <c r="Q43" i="5"/>
  <c r="Q45" i="5"/>
  <c r="Q46" i="5"/>
  <c r="Q47" i="5"/>
  <c r="Q48" i="5"/>
  <c r="Q25" i="5"/>
  <c r="P26" i="5"/>
  <c r="P28" i="5"/>
  <c r="P29" i="5"/>
  <c r="P30" i="5"/>
  <c r="P31" i="5"/>
  <c r="P35" i="5"/>
  <c r="P36" i="5"/>
  <c r="P37" i="5"/>
  <c r="P38" i="5"/>
  <c r="P40" i="5"/>
  <c r="P41" i="5"/>
  <c r="P42" i="5"/>
  <c r="P43" i="5"/>
  <c r="P45" i="5"/>
  <c r="P46" i="5"/>
  <c r="P47" i="5"/>
  <c r="P48" i="5"/>
  <c r="P25" i="5"/>
  <c r="M26" i="5"/>
  <c r="M28" i="5"/>
  <c r="M29" i="5"/>
  <c r="M30" i="5"/>
  <c r="M31" i="5"/>
  <c r="M35" i="5"/>
  <c r="M36" i="5"/>
  <c r="M37" i="5"/>
  <c r="M38" i="5"/>
  <c r="M40" i="5"/>
  <c r="M41" i="5"/>
  <c r="M42" i="5"/>
  <c r="M43" i="5"/>
  <c r="M45" i="5"/>
  <c r="M46" i="5"/>
  <c r="M47" i="5"/>
  <c r="M48" i="5"/>
  <c r="M25" i="5"/>
  <c r="K26" i="5"/>
  <c r="K28" i="5"/>
  <c r="K29" i="5"/>
  <c r="K30" i="5"/>
  <c r="K31" i="5"/>
  <c r="K35" i="5"/>
  <c r="K36" i="5"/>
  <c r="K37" i="5"/>
  <c r="K38" i="5"/>
  <c r="K40" i="5"/>
  <c r="K41" i="5"/>
  <c r="K42" i="5"/>
  <c r="K43" i="5"/>
  <c r="K45" i="5"/>
  <c r="K46" i="5"/>
  <c r="K47" i="5"/>
  <c r="K48" i="5"/>
  <c r="K25" i="5"/>
  <c r="D19" i="11"/>
  <c r="D4" i="9"/>
  <c r="F4" i="9" s="1"/>
  <c r="B2" i="9"/>
  <c r="C2" i="9"/>
  <c r="E4" i="9"/>
  <c r="I26" i="5"/>
  <c r="G338" i="9"/>
  <c r="G350" i="9"/>
  <c r="G438" i="9"/>
  <c r="G188" i="9"/>
  <c r="G156" i="9"/>
  <c r="G108" i="9"/>
  <c r="F294" i="9"/>
  <c r="F398" i="9"/>
  <c r="G67" i="9"/>
  <c r="G75" i="9"/>
  <c r="G180" i="9"/>
  <c r="G270" i="9"/>
  <c r="F432" i="9"/>
  <c r="G128" i="9"/>
  <c r="F318" i="9"/>
  <c r="G254" i="9"/>
  <c r="F72" i="9"/>
  <c r="F342" i="9"/>
  <c r="G124" i="9"/>
  <c r="G116" i="9"/>
  <c r="F84" i="9"/>
  <c r="G204" i="9"/>
  <c r="G382" i="9"/>
  <c r="F334" i="9"/>
  <c r="G184" i="9"/>
  <c r="G48" i="9"/>
  <c r="G148" i="9"/>
  <c r="F362" i="9"/>
  <c r="F160" i="9"/>
  <c r="G104" i="9"/>
  <c r="F232" i="9"/>
  <c r="G262" i="9"/>
  <c r="G286" i="9"/>
  <c r="G92" i="9"/>
  <c r="G255" i="9"/>
  <c r="G224" i="9"/>
  <c r="G64" i="9"/>
  <c r="G44" i="9"/>
  <c r="G172" i="9"/>
  <c r="G390" i="9"/>
  <c r="F390" i="9"/>
  <c r="G152" i="9"/>
  <c r="F152" i="9"/>
  <c r="G216" i="9"/>
  <c r="F216" i="9"/>
  <c r="G88" i="9"/>
  <c r="F88" i="9"/>
  <c r="G200" i="9"/>
  <c r="G136" i="9"/>
  <c r="F120" i="9"/>
  <c r="G86" i="9"/>
  <c r="G56" i="9"/>
  <c r="F144" i="9"/>
  <c r="G80" i="9"/>
  <c r="G55" i="9"/>
  <c r="G40" i="9"/>
  <c r="Y4" i="5" l="1"/>
  <c r="J2" i="7" s="1"/>
  <c r="P25" i="7"/>
  <c r="O25" i="7" s="1"/>
  <c r="G159" i="9"/>
  <c r="F135" i="9"/>
  <c r="G251" i="9"/>
  <c r="G71" i="9"/>
  <c r="F259" i="9"/>
  <c r="P30" i="7"/>
  <c r="O30" i="7" s="1"/>
  <c r="F127" i="9"/>
  <c r="G365" i="9"/>
  <c r="P15" i="7"/>
  <c r="O15" i="7" s="1"/>
  <c r="G63" i="9"/>
  <c r="G167" i="9"/>
  <c r="G95" i="9"/>
  <c r="P20" i="7"/>
  <c r="O20" i="7" s="1"/>
  <c r="P12" i="7"/>
  <c r="O12" i="7" s="1"/>
  <c r="P8" i="7"/>
  <c r="O8" i="7" s="1"/>
  <c r="E16" i="11"/>
  <c r="E18" i="11" s="1"/>
  <c r="G119" i="9"/>
  <c r="G349" i="9"/>
  <c r="P31" i="7"/>
  <c r="O31" i="7" s="1"/>
  <c r="P32" i="7"/>
  <c r="O32" i="7" s="1"/>
  <c r="P33" i="7"/>
  <c r="O33" i="7" s="1"/>
  <c r="P34" i="7"/>
  <c r="O34" i="7" s="1"/>
  <c r="P28" i="7"/>
  <c r="O28" i="7" s="1"/>
  <c r="P29" i="7"/>
  <c r="O29" i="7" s="1"/>
  <c r="P26" i="7"/>
  <c r="O26" i="7" s="1"/>
  <c r="P27" i="7"/>
  <c r="O27" i="7" s="1"/>
  <c r="P21" i="7"/>
  <c r="O21" i="7" s="1"/>
  <c r="P22" i="7"/>
  <c r="O22" i="7" s="1"/>
  <c r="P23" i="7"/>
  <c r="O23" i="7" s="1"/>
  <c r="P24" i="7"/>
  <c r="O24" i="7" s="1"/>
  <c r="P16" i="7"/>
  <c r="O16" i="7" s="1"/>
  <c r="P17" i="7"/>
  <c r="O17" i="7" s="1"/>
  <c r="P18" i="7"/>
  <c r="O18" i="7" s="1"/>
  <c r="P19" i="7"/>
  <c r="O19" i="7" s="1"/>
  <c r="P13" i="7"/>
  <c r="O13" i="7" s="1"/>
  <c r="P9" i="7"/>
  <c r="O9" i="7" s="1"/>
  <c r="P14" i="7"/>
  <c r="O14" i="7" s="1"/>
  <c r="P10" i="7"/>
  <c r="O10" i="7" s="1"/>
  <c r="P11" i="7"/>
  <c r="O11" i="7" s="1"/>
  <c r="P6" i="7"/>
  <c r="P7" i="7"/>
  <c r="O7" i="7" s="1"/>
  <c r="P34" i="12"/>
  <c r="Y7" i="5"/>
  <c r="G221" i="9"/>
  <c r="F442" i="9"/>
  <c r="G45" i="9"/>
  <c r="G274" i="9"/>
  <c r="G394" i="9"/>
  <c r="F346" i="9"/>
  <c r="G354" i="9"/>
  <c r="G258" i="9"/>
  <c r="G266" i="9"/>
  <c r="G69" i="9"/>
  <c r="G370" i="9"/>
  <c r="AH7" i="5"/>
  <c r="F329" i="9"/>
  <c r="G417" i="9"/>
  <c r="G413" i="9"/>
  <c r="O40" i="7"/>
  <c r="P38" i="12"/>
  <c r="O42" i="7"/>
  <c r="P40" i="12"/>
  <c r="O38" i="7"/>
  <c r="P36" i="12"/>
  <c r="G218" i="9"/>
  <c r="G186" i="9"/>
  <c r="O39" i="7"/>
  <c r="P37" i="12"/>
  <c r="O44" i="7"/>
  <c r="P42" i="12"/>
  <c r="G235" i="9"/>
  <c r="O41" i="7"/>
  <c r="P39" i="12"/>
  <c r="O46" i="7"/>
  <c r="P44" i="12"/>
  <c r="G43" i="9"/>
  <c r="F295" i="9"/>
  <c r="F247" i="9"/>
  <c r="O43" i="7"/>
  <c r="P41" i="12"/>
  <c r="P33" i="12"/>
  <c r="G59" i="9"/>
  <c r="F343" i="9"/>
  <c r="G31" i="9"/>
  <c r="O47" i="7"/>
  <c r="P45" i="12"/>
  <c r="O49" i="7"/>
  <c r="F311" i="9"/>
  <c r="O48" i="7"/>
  <c r="P46" i="12"/>
  <c r="O45" i="7"/>
  <c r="P43" i="12"/>
  <c r="O37" i="7"/>
  <c r="O36" i="7"/>
  <c r="G376" i="9"/>
  <c r="G440" i="9"/>
  <c r="F277" i="9"/>
  <c r="G285" i="9"/>
  <c r="G392" i="9"/>
  <c r="G320" i="9"/>
  <c r="F317" i="9"/>
  <c r="F301" i="9"/>
  <c r="G37" i="9"/>
  <c r="G293" i="9"/>
  <c r="F328" i="9"/>
  <c r="F142" i="9"/>
  <c r="G240" i="9"/>
  <c r="G30" i="9"/>
  <c r="F222" i="9"/>
  <c r="G54" i="9"/>
  <c r="G214" i="9"/>
  <c r="F70" i="9"/>
  <c r="G38" i="9"/>
  <c r="G150" i="9"/>
  <c r="G113" i="9"/>
  <c r="G443" i="9"/>
  <c r="F78" i="9"/>
  <c r="F46" i="9"/>
  <c r="G233" i="9"/>
  <c r="F94" i="9"/>
  <c r="F102" i="9"/>
  <c r="G90" i="9"/>
  <c r="F238" i="9"/>
  <c r="F335" i="9"/>
  <c r="G178" i="9"/>
  <c r="G126" i="9"/>
  <c r="F363" i="9"/>
  <c r="F134" i="9"/>
  <c r="G118" i="9"/>
  <c r="F230" i="9"/>
  <c r="G114" i="9"/>
  <c r="G292" i="9"/>
  <c r="F399" i="9"/>
  <c r="F225" i="9"/>
  <c r="G106" i="9"/>
  <c r="F82" i="9"/>
  <c r="G105" i="9"/>
  <c r="G81" i="9"/>
  <c r="F364" i="9"/>
  <c r="G265" i="9"/>
  <c r="G170" i="9"/>
  <c r="F327" i="9"/>
  <c r="F431" i="9"/>
  <c r="F356" i="9"/>
  <c r="G121" i="9"/>
  <c r="G305" i="9"/>
  <c r="F145" i="9"/>
  <c r="G122" i="9"/>
  <c r="F359" i="9"/>
  <c r="G129" i="9"/>
  <c r="G41" i="9"/>
  <c r="G89" i="9"/>
  <c r="G137" i="9"/>
  <c r="F244" i="9"/>
  <c r="G281" i="9"/>
  <c r="G436" i="9"/>
  <c r="G446" i="9"/>
  <c r="G202" i="9"/>
  <c r="F351" i="9"/>
  <c r="G169" i="9"/>
  <c r="F289" i="9"/>
  <c r="F177" i="9"/>
  <c r="G252" i="9"/>
  <c r="F97" i="9"/>
  <c r="G217" i="9"/>
  <c r="G185" i="9"/>
  <c r="F407" i="9"/>
  <c r="F161" i="9"/>
  <c r="F423" i="9"/>
  <c r="F153" i="9"/>
  <c r="G226" i="9"/>
  <c r="F332" i="9"/>
  <c r="F11" i="9"/>
  <c r="G439" i="9"/>
  <c r="G324" i="9"/>
  <c r="F308" i="9"/>
  <c r="F319" i="9"/>
  <c r="G276" i="9"/>
  <c r="F313" i="9"/>
  <c r="G234" i="9"/>
  <c r="G241" i="9"/>
  <c r="G57" i="9"/>
  <c r="G415" i="9"/>
  <c r="G34" i="9"/>
  <c r="F205" i="9"/>
  <c r="F125" i="9"/>
  <c r="F296" i="9"/>
  <c r="F52" i="9"/>
  <c r="F51" i="9"/>
  <c r="F50" i="9"/>
  <c r="G229" i="9"/>
  <c r="F85" i="9"/>
  <c r="F245" i="9"/>
  <c r="G42" i="9"/>
  <c r="G323" i="9"/>
  <c r="F61" i="9"/>
  <c r="G77" i="9"/>
  <c r="G449" i="9"/>
  <c r="G280" i="9"/>
  <c r="G53" i="9"/>
  <c r="F272" i="9"/>
  <c r="G331" i="9"/>
  <c r="G10" i="9"/>
  <c r="F347" i="9"/>
  <c r="G269" i="9"/>
  <c r="F93" i="9"/>
  <c r="G117" i="9"/>
  <c r="G213" i="9"/>
  <c r="F312" i="9"/>
  <c r="F304" i="9"/>
  <c r="G181" i="9"/>
  <c r="F288" i="9"/>
  <c r="F435" i="9"/>
  <c r="F268" i="9"/>
  <c r="G357" i="9"/>
  <c r="F175" i="9"/>
  <c r="G425" i="9"/>
  <c r="G91" i="9"/>
  <c r="G385" i="9"/>
  <c r="G271" i="9"/>
  <c r="F345" i="9"/>
  <c r="F279" i="9"/>
  <c r="F151" i="9"/>
  <c r="G433" i="9"/>
  <c r="G15" i="9"/>
  <c r="G250" i="9"/>
  <c r="F330" i="9"/>
  <c r="G397" i="9"/>
  <c r="F340" i="9"/>
  <c r="G451" i="9"/>
  <c r="F377" i="9"/>
  <c r="G242" i="9"/>
  <c r="G83" i="9"/>
  <c r="F450" i="9"/>
  <c r="G39" i="9"/>
  <c r="G107" i="9"/>
  <c r="G179" i="9"/>
  <c r="G302" i="9"/>
  <c r="F103" i="9"/>
  <c r="G58" i="9"/>
  <c r="G115" i="9"/>
  <c r="G381" i="9"/>
  <c r="G315" i="9"/>
  <c r="G291" i="9"/>
  <c r="G409" i="9"/>
  <c r="F47" i="9"/>
  <c r="G187" i="9"/>
  <c r="G66" i="9"/>
  <c r="F143" i="9"/>
  <c r="F389" i="9"/>
  <c r="F310" i="9"/>
  <c r="F321" i="9"/>
  <c r="G147" i="9"/>
  <c r="G26" i="9"/>
  <c r="G393" i="9"/>
  <c r="G203" i="9"/>
  <c r="G401" i="9"/>
  <c r="G123" i="9"/>
  <c r="G437" i="9"/>
  <c r="G62" i="9"/>
  <c r="F79" i="9"/>
  <c r="G155" i="9"/>
  <c r="F253" i="9"/>
  <c r="G33" i="9"/>
  <c r="G141" i="9"/>
  <c r="F174" i="9"/>
  <c r="F387" i="9"/>
  <c r="F298" i="9"/>
  <c r="G6" i="9"/>
  <c r="G5" i="9"/>
  <c r="B25" i="12"/>
  <c r="A25" i="12" s="1"/>
  <c r="B24" i="12"/>
  <c r="A24" i="12" s="1"/>
  <c r="B22" i="12"/>
  <c r="A22" i="12" s="1"/>
  <c r="B21" i="12"/>
  <c r="A21" i="12" s="1"/>
  <c r="B18" i="12"/>
  <c r="A18" i="12" s="1"/>
  <c r="B15" i="12"/>
  <c r="A15" i="12" s="1"/>
  <c r="B14" i="12"/>
  <c r="A14" i="12" s="1"/>
  <c r="B12" i="12"/>
  <c r="A12" i="12" s="1"/>
  <c r="B9" i="12"/>
  <c r="A9" i="12" s="1"/>
  <c r="B8" i="12"/>
  <c r="A8" i="12" s="1"/>
  <c r="G133" i="9"/>
  <c r="F337" i="9"/>
  <c r="G282" i="9"/>
  <c r="G76" i="9"/>
  <c r="G60" i="9"/>
  <c r="F290" i="9"/>
  <c r="F261" i="9"/>
  <c r="F96" i="9"/>
  <c r="G191" i="9"/>
  <c r="F166" i="9"/>
  <c r="F49" i="9"/>
  <c r="G101" i="9"/>
  <c r="G299" i="9"/>
  <c r="G165" i="9"/>
  <c r="F403" i="9"/>
  <c r="F325" i="9"/>
  <c r="F314" i="9"/>
  <c r="G14" i="9"/>
  <c r="F223" i="9"/>
  <c r="G353" i="9"/>
  <c r="F263" i="9"/>
  <c r="F264" i="9"/>
  <c r="G149" i="9"/>
  <c r="F379" i="9"/>
  <c r="F215" i="9"/>
  <c r="G68" i="9"/>
  <c r="F360" i="9"/>
  <c r="F307" i="9"/>
  <c r="G32" i="9"/>
  <c r="G9" i="9"/>
  <c r="G183" i="9"/>
  <c r="F239" i="9"/>
  <c r="G361" i="9"/>
  <c r="F396" i="9"/>
  <c r="F112" i="9"/>
  <c r="F452" i="9"/>
  <c r="AB7" i="14"/>
  <c r="AC7" i="14"/>
  <c r="W4" i="14"/>
  <c r="G406" i="9"/>
  <c r="G378" i="9"/>
  <c r="G369" i="9"/>
  <c r="G248" i="9"/>
  <c r="G352" i="9"/>
  <c r="G341" i="9"/>
  <c r="G300" i="9"/>
  <c r="G297" i="9"/>
  <c r="G260" i="9"/>
  <c r="F257" i="9"/>
  <c r="F211" i="9"/>
  <c r="F210" i="9"/>
  <c r="G209" i="9"/>
  <c r="G208" i="9"/>
  <c r="F207" i="9"/>
  <c r="F206" i="9"/>
  <c r="G163" i="9"/>
  <c r="F162" i="9"/>
  <c r="B23" i="12"/>
  <c r="A23" i="12" s="1"/>
  <c r="B19" i="12"/>
  <c r="A19" i="12" s="1"/>
  <c r="B17" i="12"/>
  <c r="A17" i="12" s="1"/>
  <c r="B13" i="12"/>
  <c r="A13" i="12" s="1"/>
  <c r="B11" i="12"/>
  <c r="A11" i="12" s="1"/>
  <c r="B10" i="12"/>
  <c r="A10" i="12" s="1"/>
  <c r="B5" i="12"/>
  <c r="A5" i="12" s="1"/>
  <c r="G220" i="9"/>
  <c r="G146" i="9"/>
  <c r="F445" i="9"/>
  <c r="G395" i="9"/>
  <c r="G336" i="9"/>
  <c r="G283" i="9"/>
  <c r="G414" i="9"/>
  <c r="B16" i="12"/>
  <c r="A16" i="12" s="1"/>
  <c r="F173" i="9"/>
  <c r="G154" i="9"/>
  <c r="G98" i="9"/>
  <c r="G36" i="9"/>
  <c r="F427" i="9"/>
  <c r="F316" i="9"/>
  <c r="G35" i="9"/>
  <c r="G13" i="9"/>
  <c r="G109" i="9"/>
  <c r="G444" i="9"/>
  <c r="G411" i="9"/>
  <c r="G190" i="9"/>
  <c r="G419" i="9"/>
  <c r="B20" i="12"/>
  <c r="A20" i="12" s="1"/>
  <c r="G275" i="9"/>
  <c r="G430" i="9"/>
  <c r="F447" i="9"/>
  <c r="G422" i="9"/>
  <c r="G130" i="9"/>
  <c r="F372" i="9"/>
  <c r="AF7" i="5"/>
  <c r="AE7" i="5"/>
  <c r="AC7" i="5"/>
  <c r="F374" i="9"/>
  <c r="F28" i="9"/>
  <c r="G21" i="9"/>
  <c r="G20" i="9"/>
  <c r="G19" i="9"/>
  <c r="F182" i="9"/>
  <c r="F375" i="9"/>
  <c r="G138" i="9"/>
  <c r="F16" i="11"/>
  <c r="F18" i="11" s="1"/>
  <c r="G326" i="9"/>
  <c r="C3" i="9"/>
  <c r="F355" i="9"/>
  <c r="G197" i="9"/>
  <c r="G358" i="9"/>
  <c r="G140" i="9"/>
  <c r="G168" i="9"/>
  <c r="G243" i="9"/>
  <c r="G278" i="9"/>
  <c r="G131" i="9"/>
  <c r="G426" i="9"/>
  <c r="G434" i="9"/>
  <c r="F303" i="9"/>
  <c r="F309" i="9"/>
  <c r="G400" i="9"/>
  <c r="G25" i="9"/>
  <c r="G24" i="9"/>
  <c r="B6" i="12"/>
  <c r="A6" i="12" s="1"/>
  <c r="AD7" i="5"/>
  <c r="G65" i="9"/>
  <c r="G284" i="9"/>
  <c r="G228" i="9"/>
  <c r="F189" i="9"/>
  <c r="G139" i="9"/>
  <c r="G441" i="9"/>
  <c r="G23" i="9"/>
  <c r="AG7" i="5"/>
  <c r="G219" i="9"/>
  <c r="G236" i="9"/>
  <c r="G386" i="9"/>
  <c r="G410" i="9"/>
  <c r="G380" i="9"/>
  <c r="G267" i="9"/>
  <c r="G339" i="9"/>
  <c r="F306" i="9"/>
  <c r="G87" i="9"/>
  <c r="P27" i="12"/>
  <c r="B7" i="12"/>
  <c r="A7" i="12" s="1"/>
  <c r="F391" i="9"/>
  <c r="G256" i="9"/>
  <c r="F322" i="9"/>
  <c r="G73" i="9"/>
  <c r="F99" i="9"/>
  <c r="F418" i="9"/>
  <c r="F383" i="9"/>
  <c r="F371" i="9"/>
  <c r="F176" i="9"/>
  <c r="G157" i="9"/>
  <c r="F111" i="9"/>
  <c r="F237" i="9"/>
  <c r="G212" i="9"/>
  <c r="G246" i="9"/>
  <c r="F100" i="9"/>
  <c r="G74" i="9"/>
  <c r="F368" i="9"/>
  <c r="G421" i="9"/>
  <c r="G287" i="9"/>
  <c r="G367" i="9"/>
  <c r="G17" i="9"/>
  <c r="G16" i="9"/>
  <c r="P24" i="12"/>
  <c r="AB7" i="5"/>
  <c r="F158" i="9"/>
  <c r="G448" i="9"/>
  <c r="F429" i="9"/>
  <c r="G227" i="9"/>
  <c r="F402" i="9"/>
  <c r="F110" i="9"/>
  <c r="F405" i="9"/>
  <c r="G4" i="9"/>
  <c r="Z7" i="5"/>
  <c r="B4" i="12"/>
  <c r="A4" i="12" s="1"/>
  <c r="H3" i="9"/>
  <c r="E3" i="9"/>
  <c r="B3" i="9"/>
  <c r="AA7" i="5"/>
  <c r="I3" i="9"/>
  <c r="G195" i="9"/>
  <c r="F428" i="9"/>
  <c r="F424" i="9"/>
  <c r="F420" i="9"/>
  <c r="G416" i="9"/>
  <c r="G412" i="9"/>
  <c r="F408" i="9"/>
  <c r="F404" i="9"/>
  <c r="F388" i="9"/>
  <c r="G384" i="9"/>
  <c r="F373" i="9"/>
  <c r="G348" i="9"/>
  <c r="G344" i="9"/>
  <c r="F273" i="9"/>
  <c r="F249" i="9"/>
  <c r="F198" i="9"/>
  <c r="F196" i="9"/>
  <c r="F194" i="9"/>
  <c r="F193" i="9"/>
  <c r="F192" i="9"/>
  <c r="G201" i="9"/>
  <c r="G366" i="9"/>
  <c r="G164" i="9"/>
  <c r="F164" i="9"/>
  <c r="D3" i="9"/>
  <c r="G132" i="9"/>
  <c r="F231" i="9"/>
  <c r="G171" i="9"/>
  <c r="G199" i="9"/>
  <c r="F27" i="9"/>
  <c r="G27" i="9"/>
  <c r="G22" i="9"/>
  <c r="G12" i="9"/>
  <c r="F8" i="9"/>
  <c r="G7" i="9"/>
  <c r="G29" i="9"/>
  <c r="G333" i="9"/>
  <c r="G18" i="9"/>
  <c r="P26" i="12" l="1"/>
  <c r="P21" i="12"/>
  <c r="P32" i="12"/>
  <c r="P16" i="12"/>
  <c r="P4" i="12"/>
  <c r="O6" i="7"/>
  <c r="P4" i="7"/>
  <c r="AK7" i="5"/>
  <c r="P9" i="12"/>
  <c r="P5" i="12"/>
  <c r="P6" i="12"/>
  <c r="P25" i="12"/>
  <c r="P11" i="12"/>
  <c r="P13" i="12"/>
  <c r="P30" i="12"/>
  <c r="P10" i="12"/>
  <c r="P14" i="12"/>
  <c r="P20" i="12"/>
  <c r="P19" i="12"/>
  <c r="P18" i="12"/>
  <c r="P23" i="12"/>
  <c r="P12" i="12"/>
  <c r="Y2" i="5"/>
  <c r="P7" i="12"/>
  <c r="P17" i="12"/>
  <c r="P8" i="12"/>
  <c r="P15" i="12"/>
  <c r="P31" i="12"/>
  <c r="P28" i="12"/>
  <c r="P22" i="12"/>
  <c r="F3" i="9"/>
  <c r="G3" i="9"/>
  <c r="P29" i="12"/>
  <c r="F19" i="11"/>
  <c r="O4" i="7" l="1"/>
  <c r="I2" i="7" s="1"/>
  <c r="F20" i="11"/>
  <c r="F21" i="11" s="1"/>
</calcChain>
</file>

<file path=xl/sharedStrings.xml><?xml version="1.0" encoding="utf-8"?>
<sst xmlns="http://schemas.openxmlformats.org/spreadsheetml/2006/main" count="618" uniqueCount="275">
  <si>
    <t>#</t>
  </si>
  <si>
    <t>Price without VAT</t>
  </si>
  <si>
    <t>black</t>
  </si>
  <si>
    <t>white</t>
  </si>
  <si>
    <t>blue</t>
  </si>
  <si>
    <t xml:space="preserve">Sum </t>
  </si>
  <si>
    <t>kg</t>
  </si>
  <si>
    <t>sum kg</t>
  </si>
  <si>
    <t>Sum Price without VAT</t>
  </si>
  <si>
    <t>EUR</t>
  </si>
  <si>
    <t>NEW</t>
  </si>
  <si>
    <t>no</t>
  </si>
  <si>
    <t>red</t>
  </si>
  <si>
    <t>SUM</t>
  </si>
  <si>
    <t>KG</t>
  </si>
  <si>
    <t>ordered</t>
  </si>
  <si>
    <t>Sum SETS</t>
  </si>
  <si>
    <t>green</t>
  </si>
  <si>
    <t>pink</t>
  </si>
  <si>
    <t>izdelek</t>
  </si>
  <si>
    <t>purple</t>
  </si>
  <si>
    <t>orange</t>
  </si>
  <si>
    <t>sum set</t>
  </si>
  <si>
    <t>sum KOS</t>
  </si>
  <si>
    <t>mali vol</t>
  </si>
  <si>
    <t>veliki</t>
  </si>
  <si>
    <t>polies/g</t>
  </si>
  <si>
    <t>posip/g</t>
  </si>
  <si>
    <t>sum</t>
  </si>
  <si>
    <t>barva kg</t>
  </si>
  <si>
    <t>posip/kg</t>
  </si>
  <si>
    <t>polies/kg</t>
  </si>
  <si>
    <t>pigment kg</t>
  </si>
  <si>
    <t>unit navadne</t>
  </si>
  <si>
    <t>unitke</t>
  </si>
  <si>
    <t>DISCOUNT</t>
  </si>
  <si>
    <t>%</t>
  </si>
  <si>
    <t>Sum pieces</t>
  </si>
  <si>
    <t xml:space="preserve">SUM without vat </t>
  </si>
  <si>
    <t>SUM including vat</t>
  </si>
  <si>
    <t>Yes</t>
  </si>
  <si>
    <t>yellow</t>
  </si>
  <si>
    <t xml:space="preserve"> </t>
  </si>
  <si>
    <t>Costumer:</t>
  </si>
  <si>
    <t>Delivery address:</t>
  </si>
  <si>
    <t>c</t>
  </si>
  <si>
    <t>formula</t>
  </si>
  <si>
    <t>suma</t>
  </si>
  <si>
    <t>plošče/kos</t>
  </si>
  <si>
    <t>WHITE</t>
  </si>
  <si>
    <t>plosce/m2</t>
  </si>
  <si>
    <t>SUM kg</t>
  </si>
  <si>
    <t>grey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</si>
  <si>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</si>
  <si>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</si>
  <si>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</si>
  <si>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</si>
  <si>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</si>
  <si>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</si>
  <si>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</si>
  <si>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</si>
  <si>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ramps</t>
  </si>
  <si>
    <t>Sum Price with VAT</t>
  </si>
  <si>
    <t>L1</t>
  </si>
  <si>
    <r>
      <t xml:space="preserve">BLACK            </t>
    </r>
    <r>
      <rPr>
        <sz val="10"/>
        <color theme="0" tint="-4.9989318521683403E-2"/>
        <rFont val="Calibri Light"/>
        <family val="2"/>
      </rPr>
      <t>RAL 9005</t>
    </r>
  </si>
  <si>
    <r>
      <t xml:space="preserve">YELLOW        </t>
    </r>
    <r>
      <rPr>
        <sz val="10"/>
        <color theme="1"/>
        <rFont val="Calibri Light"/>
        <family val="2"/>
      </rPr>
      <t>RAL 1018</t>
    </r>
    <r>
      <rPr>
        <sz val="12"/>
        <color theme="1"/>
        <rFont val="Calibri Light"/>
        <family val="2"/>
      </rPr>
      <t xml:space="preserve"> </t>
    </r>
  </si>
  <si>
    <r>
      <t xml:space="preserve">GREEN.          </t>
    </r>
    <r>
      <rPr>
        <sz val="10"/>
        <color theme="1"/>
        <rFont val="Calibri Light"/>
        <family val="2"/>
      </rPr>
      <t>RAL 6018</t>
    </r>
  </si>
  <si>
    <r>
      <t xml:space="preserve">ORANGE.      </t>
    </r>
    <r>
      <rPr>
        <sz val="10"/>
        <rFont val="Calibri Light"/>
        <family val="2"/>
      </rPr>
      <t>RAL 1033</t>
    </r>
  </si>
  <si>
    <r>
      <t xml:space="preserve">PINK              </t>
    </r>
    <r>
      <rPr>
        <sz val="10"/>
        <rFont val="Calibri Light"/>
        <family val="2"/>
      </rPr>
      <t xml:space="preserve">  RAL 4003</t>
    </r>
  </si>
  <si>
    <r>
      <t xml:space="preserve">GREY.          </t>
    </r>
    <r>
      <rPr>
        <sz val="10"/>
        <rFont val="Calibri Light"/>
        <family val="2"/>
      </rPr>
      <t xml:space="preserve">    RAL 7001</t>
    </r>
  </si>
  <si>
    <r>
      <t xml:space="preserve">PURPLE      </t>
    </r>
    <r>
      <rPr>
        <sz val="8"/>
        <color theme="0"/>
        <rFont val="Calibri Light"/>
        <family val="2"/>
      </rPr>
      <t>S4050-R60B/M</t>
    </r>
  </si>
  <si>
    <t>kites</t>
  </si>
  <si>
    <t>L2</t>
  </si>
  <si>
    <t>L11</t>
  </si>
  <si>
    <t>L12</t>
  </si>
  <si>
    <t>L13</t>
  </si>
  <si>
    <t>L14</t>
  </si>
  <si>
    <t>low-s</t>
  </si>
  <si>
    <t>L21</t>
  </si>
  <si>
    <t>L22</t>
  </si>
  <si>
    <t>L23</t>
  </si>
  <si>
    <t>L24</t>
  </si>
  <si>
    <t>middle-s</t>
  </si>
  <si>
    <t>L31</t>
  </si>
  <si>
    <t>L32</t>
  </si>
  <si>
    <t>L33</t>
  </si>
  <si>
    <t>L34</t>
  </si>
  <si>
    <t>high-s</t>
  </si>
  <si>
    <t>L41</t>
  </si>
  <si>
    <t>L42</t>
  </si>
  <si>
    <t>L43</t>
  </si>
  <si>
    <t>L44</t>
  </si>
  <si>
    <t>dimensions</t>
  </si>
  <si>
    <t>size</t>
  </si>
  <si>
    <t>no. in set</t>
  </si>
  <si>
    <t>no. of t-nuts</t>
  </si>
  <si>
    <t>price without VAT</t>
  </si>
  <si>
    <r>
      <t xml:space="preserve">RED                     </t>
    </r>
    <r>
      <rPr>
        <sz val="10"/>
        <color theme="1"/>
        <rFont val="Calibri Light"/>
        <family val="2"/>
      </rPr>
      <t xml:space="preserve">RAL 3000 </t>
    </r>
  </si>
  <si>
    <r>
      <t xml:space="preserve">BLUE                  </t>
    </r>
    <r>
      <rPr>
        <sz val="10"/>
        <color theme="1"/>
        <rFont val="Calibri Light"/>
        <family val="2"/>
      </rPr>
      <t>RAL 5015</t>
    </r>
  </si>
  <si>
    <t>LYNX WOODEN VOLUMES</t>
  </si>
  <si>
    <t>SUM pcs.</t>
  </si>
  <si>
    <t>new</t>
  </si>
  <si>
    <t>118x40x10cm</t>
  </si>
  <si>
    <t>93x32x8cm; 74x25x6cm, 60x21x4cm</t>
  </si>
  <si>
    <t>120x70x25cm</t>
  </si>
  <si>
    <t>95x60x20cmx2</t>
  </si>
  <si>
    <t>70x50x15cm x2, 50x30x10cm x2</t>
  </si>
  <si>
    <t>87x72x12 cm</t>
  </si>
  <si>
    <t>58x48x8cm x2</t>
  </si>
  <si>
    <t>44x36x6cm x2, 25x23x4cm x2</t>
  </si>
  <si>
    <t>87x72x20 cm</t>
  </si>
  <si>
    <t>58x48x11cm x2</t>
  </si>
  <si>
    <t>44x36x8cm x2, 25x23x6cm x2</t>
  </si>
  <si>
    <t>87x72x30 cm</t>
  </si>
  <si>
    <t>58x48x20cm x2</t>
  </si>
  <si>
    <t>44x36x15cm x2, 25x23x9cm x2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</si>
  <si>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</si>
  <si>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</si>
  <si>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</si>
  <si>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</si>
  <si>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</si>
  <si>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</si>
  <si>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</si>
  <si>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</si>
  <si>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stranka</t>
  </si>
  <si>
    <t>PAKIRANJE</t>
  </si>
  <si>
    <t>št.naročila</t>
  </si>
  <si>
    <t>ODGOVOREN ZA PAKIRANJE IN ODPREMO:</t>
  </si>
  <si>
    <t>ime in priimek</t>
  </si>
  <si>
    <t>podpis</t>
  </si>
  <si>
    <t>datum SPAKIRANO</t>
  </si>
  <si>
    <t>SUM without vat</t>
  </si>
  <si>
    <t>cnc ID</t>
  </si>
  <si>
    <t>22, 23, 24</t>
  </si>
  <si>
    <t>38, 34</t>
  </si>
  <si>
    <t>39, 35, 40, 36</t>
  </si>
  <si>
    <t>47, 52</t>
  </si>
  <si>
    <t>53, 58, 59, 64</t>
  </si>
  <si>
    <t>48, 51</t>
  </si>
  <si>
    <t>54, 57, 60, 63</t>
  </si>
  <si>
    <t>49, 50</t>
  </si>
  <si>
    <t>55, 56, 61, 62</t>
  </si>
  <si>
    <t>CNC ID</t>
  </si>
  <si>
    <t xml:space="preserve">360LINE D.O.O.         BAČ 49A                             SI- 6253 KNEŽAK      VAT: SI32177330    </t>
  </si>
  <si>
    <t>SUM kosov</t>
  </si>
  <si>
    <t>spakirano</t>
  </si>
  <si>
    <t>360 volumes</t>
  </si>
  <si>
    <t>LYNX wood</t>
  </si>
  <si>
    <t>CHEETA vol.</t>
  </si>
  <si>
    <t>360 grifi (PU)</t>
  </si>
  <si>
    <t>NEO vol.</t>
  </si>
  <si>
    <t>ARTLINE vol.</t>
  </si>
  <si>
    <t>360 hangboards</t>
  </si>
  <si>
    <t>READY volumes</t>
  </si>
  <si>
    <t>BLUE PILL vol.</t>
  </si>
  <si>
    <t>360 accessories</t>
  </si>
  <si>
    <t>READY  wood</t>
  </si>
  <si>
    <t>SO ILL wood</t>
  </si>
  <si>
    <t>SIMPL wood</t>
  </si>
  <si>
    <t>ROCK CITY vol.</t>
  </si>
  <si>
    <t>TENTOMEN vol.</t>
  </si>
  <si>
    <t>TTC (les+grifi)</t>
  </si>
  <si>
    <t>ROCK CITY wood</t>
  </si>
  <si>
    <t>ESPACE vol.</t>
  </si>
  <si>
    <t>PALETA Z ŽIGOM</t>
  </si>
  <si>
    <t>DA</t>
  </si>
  <si>
    <t>NE</t>
  </si>
  <si>
    <t>L15</t>
  </si>
  <si>
    <t>L16</t>
  </si>
  <si>
    <t xml:space="preserve">147x108xx36, 108x45x36 cm </t>
  </si>
  <si>
    <t>179x37x36cm, 179x72,5x36cm</t>
  </si>
  <si>
    <t>L51</t>
  </si>
  <si>
    <t>L52</t>
  </si>
  <si>
    <t>L53</t>
  </si>
  <si>
    <t>L54</t>
  </si>
  <si>
    <t>L</t>
  </si>
  <si>
    <t>M-S</t>
  </si>
  <si>
    <t>M</t>
  </si>
  <si>
    <t>S</t>
  </si>
  <si>
    <t>XL</t>
  </si>
  <si>
    <t>2x  100x80x13 cm</t>
  </si>
  <si>
    <t>2x  59x48x7,      2x  38x31x4 cm</t>
  </si>
  <si>
    <t>canvas</t>
  </si>
  <si>
    <t>125x120x25 cm</t>
  </si>
  <si>
    <t>L61-W</t>
  </si>
  <si>
    <t>L62-W</t>
  </si>
  <si>
    <t>L63-W</t>
  </si>
  <si>
    <t>L64-W</t>
  </si>
  <si>
    <t>L65-W</t>
  </si>
  <si>
    <t>L66-W</t>
  </si>
  <si>
    <t>L67-W</t>
  </si>
  <si>
    <t>L68-W</t>
  </si>
  <si>
    <t>L69-W</t>
  </si>
  <si>
    <t>92x48x6 cm</t>
  </si>
  <si>
    <t>119x66x12 cm</t>
  </si>
  <si>
    <t>144x88x15 cm</t>
  </si>
  <si>
    <t>92x48x10 cm</t>
  </si>
  <si>
    <t>119x67x20 cm</t>
  </si>
  <si>
    <t>144x88x27 cm</t>
  </si>
  <si>
    <t>92x48x12,5 cm</t>
  </si>
  <si>
    <t>120x67x25 cm</t>
  </si>
  <si>
    <t>145x88x32 cm</t>
  </si>
  <si>
    <t>L72-W</t>
  </si>
  <si>
    <t>L73-W</t>
  </si>
  <si>
    <t>L74-W</t>
  </si>
  <si>
    <t>165x47x53 cm</t>
  </si>
  <si>
    <t>177x88x49cm</t>
  </si>
  <si>
    <t>L70-W</t>
  </si>
  <si>
    <t>L71-W</t>
  </si>
  <si>
    <t>XS</t>
  </si>
  <si>
    <t>187x61x65 cm</t>
  </si>
  <si>
    <r>
      <rPr>
        <b/>
        <sz val="12"/>
        <color theme="1"/>
        <rFont val="Calibri"/>
        <family val="2"/>
        <scheme val="minor"/>
      </rPr>
      <t>MINT</t>
    </r>
    <r>
      <rPr>
        <sz val="12"/>
        <color theme="1"/>
        <rFont val="Calibri"/>
        <family val="2"/>
        <scheme val="minor"/>
      </rPr>
      <t xml:space="preserve">   </t>
    </r>
    <r>
      <rPr>
        <sz val="10"/>
        <color theme="1"/>
        <rFont val="Calibri (Body)_x0000_"/>
      </rPr>
      <t>RAL6027</t>
    </r>
  </si>
  <si>
    <r>
      <rPr>
        <b/>
        <sz val="10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8"/>
        <color theme="0"/>
        <rFont val="Calibri (Body)_x0000_"/>
        <charset val="238"/>
      </rPr>
      <t>RAL4008</t>
    </r>
  </si>
  <si>
    <t>SUM of pieces:</t>
  </si>
  <si>
    <t>mint</t>
  </si>
  <si>
    <t>deep rose</t>
  </si>
  <si>
    <t>L1-GRP</t>
  </si>
  <si>
    <t>L3-GRP</t>
  </si>
  <si>
    <t>L4-GRP</t>
  </si>
  <si>
    <t>L5-GRP</t>
  </si>
  <si>
    <t>L6-GRP</t>
  </si>
  <si>
    <t>L7-GRP</t>
  </si>
  <si>
    <t>L8-GRP</t>
  </si>
  <si>
    <t>L9-GRP</t>
  </si>
  <si>
    <t>L10-GRP</t>
  </si>
  <si>
    <t>L11-GRP</t>
  </si>
  <si>
    <t>L12-GRP</t>
  </si>
  <si>
    <t>L13-GRP</t>
  </si>
  <si>
    <t>L14-GRP</t>
  </si>
  <si>
    <t>GRP</t>
  </si>
  <si>
    <t>WOOD</t>
  </si>
  <si>
    <t>LYNX GRP VOLUMES</t>
  </si>
  <si>
    <t>75x30,5x 8,5 cm, 51x19x6 cm</t>
  </si>
  <si>
    <t>107x47,5x8 cm</t>
  </si>
  <si>
    <t xml:space="preserve">63x25,5x12,5 cm, 45,5x15,5x7 cm </t>
  </si>
  <si>
    <t xml:space="preserve">91x37x18 cm </t>
  </si>
  <si>
    <t>52x20x6 cm, 51,5x21x6,5 cm</t>
  </si>
  <si>
    <t>48,5x20x5,5 cm, 
49x19,5x6 cm</t>
  </si>
  <si>
    <t>49x19x15 cm</t>
  </si>
  <si>
    <t>75x30,5x10 cm</t>
  </si>
  <si>
    <t>73,5x32,5x11 cm</t>
  </si>
  <si>
    <t>74,5x29x13,5 cm</t>
  </si>
  <si>
    <t xml:space="preserve">91,5x38x16 cm </t>
  </si>
  <si>
    <t xml:space="preserve">138,5x68x18 cm </t>
  </si>
  <si>
    <t>notes</t>
  </si>
  <si>
    <t>Nr. of pcs.</t>
  </si>
  <si>
    <t>T-nuts</t>
  </si>
  <si>
    <t>Fixing</t>
  </si>
  <si>
    <t>Dual. Tex.</t>
  </si>
  <si>
    <t>screw-ons</t>
  </si>
  <si>
    <t>74x31x9 cm</t>
  </si>
  <si>
    <t>73x31x15 cm</t>
  </si>
  <si>
    <t>L61</t>
  </si>
  <si>
    <t>L63</t>
  </si>
  <si>
    <t>L64</t>
  </si>
  <si>
    <t>L65</t>
  </si>
  <si>
    <t>L66</t>
  </si>
  <si>
    <t>L67</t>
  </si>
  <si>
    <t>L68</t>
  </si>
  <si>
    <t>L69</t>
  </si>
  <si>
    <t>L62</t>
  </si>
  <si>
    <t>L70</t>
  </si>
  <si>
    <t>L71</t>
  </si>
  <si>
    <t>L72</t>
  </si>
  <si>
    <t>L73</t>
  </si>
  <si>
    <t>L74</t>
  </si>
  <si>
    <t>51,5x20x6 cm</t>
  </si>
  <si>
    <t>pentas</t>
  </si>
  <si>
    <t>test</t>
  </si>
  <si>
    <t>LYNX volumes</t>
  </si>
  <si>
    <t>ARTLINE PU</t>
  </si>
  <si>
    <t>TENTOMEN grifi .</t>
  </si>
  <si>
    <t>ROCK CITY pu</t>
  </si>
  <si>
    <t>dt</t>
  </si>
  <si>
    <t>INDOOR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</si>
</sst>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82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6"/>
      <color theme="1"/>
      <name val="Calibri Light"/>
      <family val="2"/>
    </font>
    <font>
      <sz val="12"/>
      <color theme="0"/>
      <name val="Calibri Light"/>
      <family val="2"/>
    </font>
    <font>
      <sz val="12"/>
      <name val="Calibri Light"/>
      <family val="2"/>
    </font>
    <font>
      <sz val="14"/>
      <color theme="1"/>
      <name val="Calibri Light"/>
      <family val="2"/>
    </font>
    <font>
      <b/>
      <sz val="14"/>
      <color theme="1"/>
      <name val="Calibri Light"/>
      <family val="2"/>
    </font>
    <font>
      <sz val="14"/>
      <color theme="0"/>
      <name val="Calibri Light"/>
      <family val="2"/>
    </font>
    <font>
      <sz val="14"/>
      <name val="Calibri Light"/>
      <family val="2"/>
    </font>
    <font>
      <b/>
      <sz val="16"/>
      <color theme="1"/>
      <name val="Calibri Light"/>
      <family val="2"/>
    </font>
    <font>
      <b/>
      <sz val="20"/>
      <color theme="1"/>
      <name val="Calibri Light"/>
      <family val="2"/>
    </font>
    <font>
      <b/>
      <sz val="20"/>
      <color theme="0"/>
      <name val="Calibri Light"/>
      <family val="2"/>
    </font>
    <font>
      <b/>
      <sz val="20"/>
      <name val="Calibri Light"/>
      <family val="2"/>
    </font>
    <font>
      <b/>
      <sz val="12"/>
      <name val="Calibri Light"/>
      <family val="2"/>
    </font>
    <font>
      <sz val="12"/>
      <color theme="0" tint="-4.9989318521683403E-2"/>
      <name val="Calibri Light"/>
      <family val="2"/>
    </font>
    <font>
      <sz val="10"/>
      <color theme="0" tint="-4.9989318521683403E-2"/>
      <name val="Calibri Light"/>
      <family val="2"/>
    </font>
    <font>
      <sz val="10"/>
      <color theme="1"/>
      <name val="Calibri Light"/>
      <family val="2"/>
    </font>
    <font>
      <sz val="10"/>
      <name val="Calibri Light"/>
      <family val="2"/>
    </font>
    <font>
      <sz val="8"/>
      <color theme="0"/>
      <name val="Calibri Light"/>
      <family val="2"/>
    </font>
    <font>
      <sz val="12"/>
      <color rgb="FFFF0000"/>
      <name val="Calibri Light"/>
      <family val="2"/>
    </font>
    <font>
      <b/>
      <sz val="26"/>
      <color theme="1"/>
      <name val="Calibri Light"/>
      <family val="2"/>
    </font>
    <font>
      <b/>
      <sz val="12"/>
      <color theme="0" tint="-4.9989318521683403E-2"/>
      <name val="Calibri Light"/>
      <family val="2"/>
    </font>
    <font>
      <b/>
      <sz val="12"/>
      <color theme="0"/>
      <name val="Calibri Light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sz val="22"/>
      <color theme="1"/>
      <name val="Calibri (Body)_x0000_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b/>
      <sz val="16"/>
      <color rgb="FFFF0000"/>
      <name val="Calibri Light"/>
      <family val="2"/>
    </font>
    <font>
      <sz val="12"/>
      <color rgb="FFFF0000"/>
      <name val="Calibri"/>
      <family val="2"/>
      <scheme val="minor"/>
    </font>
    <font>
      <sz val="10"/>
      <color theme="1"/>
      <name val="Calibri (Body)_x0000_"/>
    </font>
    <font>
      <b/>
      <sz val="10"/>
      <color theme="0"/>
      <name val="Calibri (Body)_x0000_"/>
    </font>
    <font>
      <sz val="8"/>
      <color theme="0"/>
      <name val="Calibri (Body)_x0000_"/>
      <charset val="238"/>
    </font>
    <font>
      <sz val="10"/>
      <color theme="0"/>
      <name val="Calibri Light"/>
      <family val="2"/>
    </font>
    <font>
      <b/>
      <sz val="12"/>
      <color theme="1"/>
      <name val="Calibri"/>
      <family val="2"/>
      <charset val="238"/>
      <scheme val="minor"/>
    </font>
    <font>
      <sz val="14"/>
      <color theme="9" tint="-0.249977111117893"/>
      <name val="Calibri"/>
      <family val="2"/>
      <scheme val="minor"/>
    </font>
    <font>
      <sz val="12"/>
      <color theme="9" tint="-0.249977111117893"/>
      <name val="Calibri Light"/>
      <family val="2"/>
    </font>
    <font>
      <sz val="16"/>
      <name val="Calibri Light"/>
      <family val="2"/>
    </font>
    <font>
      <b/>
      <sz val="8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72F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6A6A6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5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17" applyNumberFormat="0" applyAlignment="0" applyProtection="0"/>
    <xf numFmtId="0" fontId="21" fillId="18" borderId="18" applyNumberFormat="0" applyAlignment="0" applyProtection="0"/>
    <xf numFmtId="0" fontId="22" fillId="18" borderId="17" applyNumberFormat="0" applyAlignment="0" applyProtection="0"/>
    <xf numFmtId="0" fontId="23" fillId="0" borderId="19" applyNumberFormat="0" applyFill="0" applyAlignment="0" applyProtection="0"/>
    <xf numFmtId="0" fontId="24" fillId="19" borderId="2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2" applyNumberFormat="0" applyFill="0" applyAlignment="0" applyProtection="0"/>
    <xf numFmtId="0" fontId="2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20" borderId="21" applyNumberFormat="0" applyFont="0" applyAlignment="0" applyProtection="0"/>
    <xf numFmtId="167" fontId="2" fillId="0" borderId="0"/>
    <xf numFmtId="0" fontId="2" fillId="0" borderId="0"/>
  </cellStyleXfs>
  <cellXfs count="531">
    <xf numFmtId="0" fontId="0" fillId="0" borderId="0" xfId="0"/>
    <xf numFmtId="0" fontId="7" fillId="0" borderId="3" xfId="317" applyNumberFormat="1" applyFont="1" applyBorder="1" applyAlignment="1">
      <alignment horizontal="center" vertical="center"/>
    </xf>
    <xf numFmtId="1" fontId="9" fillId="0" borderId="3" xfId="317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7" fillId="0" borderId="1" xfId="0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3" xfId="317" applyNumberFormat="1" applyFont="1" applyBorder="1" applyAlignment="1">
      <alignment horizontal="center" vertical="center"/>
    </xf>
    <xf numFmtId="0" fontId="2" fillId="0" borderId="0" xfId="317" applyNumberFormat="1" applyFont="1" applyAlignment="1">
      <alignment horizontal="center" vertical="center"/>
    </xf>
    <xf numFmtId="0" fontId="12" fillId="0" borderId="3" xfId="317" applyNumberFormat="1" applyFont="1" applyBorder="1" applyAlignment="1">
      <alignment horizontal="center" vertical="center"/>
    </xf>
    <xf numFmtId="1" fontId="12" fillId="0" borderId="0" xfId="317" applyNumberFormat="1" applyFont="1" applyAlignment="1">
      <alignment horizontal="right" vertical="center"/>
    </xf>
    <xf numFmtId="1" fontId="9" fillId="0" borderId="25" xfId="317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" fontId="7" fillId="0" borderId="0" xfId="317" applyNumberFormat="1" applyFont="1" applyAlignment="1">
      <alignment horizontal="center" vertical="center"/>
    </xf>
    <xf numFmtId="1" fontId="2" fillId="0" borderId="0" xfId="317" applyNumberFormat="1" applyFont="1" applyAlignment="1">
      <alignment horizontal="center" vertical="center"/>
    </xf>
    <xf numFmtId="1" fontId="2" fillId="0" borderId="0" xfId="317" applyNumberFormat="1" applyFont="1" applyAlignment="1">
      <alignment vertical="center"/>
    </xf>
    <xf numFmtId="1" fontId="2" fillId="0" borderId="3" xfId="317" applyNumberFormat="1" applyFont="1" applyBorder="1" applyAlignment="1">
      <alignment horizontal="center" vertical="center"/>
    </xf>
    <xf numFmtId="0" fontId="2" fillId="0" borderId="0" xfId="317" applyNumberFormat="1" applyFont="1" applyBorder="1" applyAlignment="1">
      <alignment horizontal="center" vertical="center"/>
    </xf>
    <xf numFmtId="1" fontId="2" fillId="0" borderId="0" xfId="317" applyNumberFormat="1" applyFont="1" applyBorder="1" applyAlignment="1">
      <alignment horizontal="center" vertical="center"/>
    </xf>
    <xf numFmtId="0" fontId="2" fillId="0" borderId="0" xfId="317" applyNumberFormat="1" applyFont="1" applyAlignment="1">
      <alignment horizontal="left" vertical="center"/>
    </xf>
    <xf numFmtId="1" fontId="2" fillId="0" borderId="0" xfId="317" applyNumberFormat="1" applyFont="1" applyAlignment="1">
      <alignment horizontal="right" vertical="center"/>
    </xf>
    <xf numFmtId="1" fontId="2" fillId="0" borderId="25" xfId="317" applyNumberFormat="1" applyFont="1" applyBorder="1" applyAlignment="1">
      <alignment horizontal="center" vertical="center"/>
    </xf>
    <xf numFmtId="0" fontId="29" fillId="0" borderId="0" xfId="317" applyNumberFormat="1" applyFont="1" applyAlignment="1">
      <alignment horizontal="center" vertical="center"/>
    </xf>
    <xf numFmtId="0" fontId="33" fillId="0" borderId="0" xfId="317" applyNumberFormat="1" applyFont="1" applyAlignment="1">
      <alignment horizontal="left" vertical="center"/>
    </xf>
    <xf numFmtId="0" fontId="35" fillId="4" borderId="11" xfId="0" applyFont="1" applyFill="1" applyBorder="1" applyAlignment="1" applyProtection="1">
      <alignment horizontal="center" vertical="center"/>
      <protection locked="0"/>
    </xf>
    <xf numFmtId="166" fontId="35" fillId="4" borderId="13" xfId="0" applyNumberFormat="1" applyFont="1" applyFill="1" applyBorder="1" applyAlignment="1" applyProtection="1">
      <alignment horizontal="center" vertical="center"/>
      <protection locked="0"/>
    </xf>
    <xf numFmtId="0" fontId="35" fillId="4" borderId="13" xfId="0" applyFont="1" applyFill="1" applyBorder="1" applyAlignment="1" applyProtection="1">
      <alignment horizontal="center" vertical="center"/>
      <protection locked="0"/>
    </xf>
    <xf numFmtId="0" fontId="35" fillId="4" borderId="32" xfId="0" applyFont="1" applyFill="1" applyBorder="1" applyAlignment="1" applyProtection="1">
      <alignment horizontal="center" vertical="center"/>
      <protection locked="0"/>
    </xf>
    <xf numFmtId="0" fontId="35" fillId="4" borderId="29" xfId="0" applyFont="1" applyFill="1" applyBorder="1" applyAlignment="1" applyProtection="1">
      <alignment horizontal="center" vertical="center"/>
      <protection locked="0"/>
    </xf>
    <xf numFmtId="0" fontId="35" fillId="4" borderId="23" xfId="0" applyFont="1" applyFill="1" applyBorder="1" applyAlignment="1" applyProtection="1">
      <alignment horizontal="center" vertical="center"/>
      <protection locked="0"/>
    </xf>
    <xf numFmtId="0" fontId="35" fillId="4" borderId="39" xfId="0" applyFont="1" applyFill="1" applyBorder="1" applyAlignment="1" applyProtection="1">
      <alignment horizontal="center" vertical="center"/>
      <protection locked="0"/>
    </xf>
    <xf numFmtId="0" fontId="35" fillId="4" borderId="48" xfId="0" applyFont="1" applyFill="1" applyBorder="1" applyAlignment="1" applyProtection="1">
      <alignment horizontal="center" vertical="center"/>
      <protection locked="0"/>
    </xf>
    <xf numFmtId="0" fontId="35" fillId="4" borderId="51" xfId="0" applyFont="1" applyFill="1" applyBorder="1" applyAlignment="1" applyProtection="1">
      <alignment horizontal="center" vertical="center"/>
      <protection locked="0"/>
    </xf>
    <xf numFmtId="0" fontId="35" fillId="4" borderId="53" xfId="0" applyFont="1" applyFill="1" applyBorder="1" applyAlignment="1" applyProtection="1">
      <alignment horizontal="center" vertical="center"/>
      <protection locked="0"/>
    </xf>
    <xf numFmtId="1" fontId="35" fillId="49" borderId="10" xfId="494" applyNumberFormat="1" applyFont="1" applyFill="1" applyBorder="1" applyProtection="1">
      <protection locked="0"/>
    </xf>
    <xf numFmtId="0" fontId="35" fillId="50" borderId="31" xfId="0" applyFont="1" applyFill="1" applyBorder="1" applyAlignment="1" applyProtection="1">
      <alignment horizontal="center" vertical="center"/>
      <protection locked="0"/>
    </xf>
    <xf numFmtId="0" fontId="35" fillId="50" borderId="12" xfId="0" applyFont="1" applyFill="1" applyBorder="1" applyAlignment="1" applyProtection="1">
      <alignment horizontal="center" vertical="center"/>
      <protection locked="0"/>
    </xf>
    <xf numFmtId="0" fontId="35" fillId="50" borderId="26" xfId="0" applyFont="1" applyFill="1" applyBorder="1" applyAlignment="1" applyProtection="1">
      <alignment horizontal="center" vertical="center"/>
      <protection locked="0"/>
    </xf>
    <xf numFmtId="0" fontId="35" fillId="50" borderId="39" xfId="0" applyFont="1" applyFill="1" applyBorder="1" applyAlignment="1" applyProtection="1">
      <alignment horizontal="center" vertical="center"/>
      <protection locked="0"/>
    </xf>
    <xf numFmtId="0" fontId="35" fillId="50" borderId="11" xfId="0" applyFont="1" applyFill="1" applyBorder="1" applyAlignment="1" applyProtection="1">
      <alignment horizontal="center" vertical="center"/>
      <protection locked="0"/>
    </xf>
    <xf numFmtId="0" fontId="35" fillId="50" borderId="23" xfId="0" applyFont="1" applyFill="1" applyBorder="1" applyAlignment="1" applyProtection="1">
      <alignment horizontal="center" vertical="center"/>
      <protection locked="0"/>
    </xf>
    <xf numFmtId="0" fontId="35" fillId="50" borderId="50" xfId="0" applyFont="1" applyFill="1" applyBorder="1" applyAlignment="1" applyProtection="1">
      <alignment horizontal="center" vertical="center"/>
      <protection locked="0"/>
    </xf>
    <xf numFmtId="0" fontId="35" fillId="50" borderId="42" xfId="0" applyFont="1" applyFill="1" applyBorder="1" applyAlignment="1" applyProtection="1">
      <alignment horizontal="center" vertical="center"/>
      <protection locked="0"/>
    </xf>
    <xf numFmtId="0" fontId="35" fillId="50" borderId="52" xfId="0" applyFont="1" applyFill="1" applyBorder="1" applyAlignment="1" applyProtection="1">
      <alignment horizontal="center" vertical="center"/>
      <protection locked="0"/>
    </xf>
    <xf numFmtId="1" fontId="10" fillId="0" borderId="3" xfId="317" applyNumberFormat="1" applyFont="1" applyFill="1" applyBorder="1" applyAlignment="1">
      <alignment horizontal="center" vertical="center"/>
    </xf>
    <xf numFmtId="0" fontId="10" fillId="0" borderId="3" xfId="317" applyNumberFormat="1" applyFont="1" applyFill="1" applyBorder="1" applyAlignment="1">
      <alignment horizontal="center" vertical="center"/>
    </xf>
    <xf numFmtId="0" fontId="29" fillId="0" borderId="0" xfId="317" applyNumberFormat="1" applyFont="1" applyAlignment="1">
      <alignment horizontal="center" vertical="center"/>
    </xf>
    <xf numFmtId="0" fontId="58" fillId="0" borderId="0" xfId="317" applyNumberFormat="1" applyFont="1" applyAlignment="1">
      <alignment horizontal="left"/>
    </xf>
    <xf numFmtId="2" fontId="2" fillId="0" borderId="3" xfId="317" applyNumberFormat="1" applyFont="1" applyBorder="1" applyAlignment="1">
      <alignment horizontal="center" vertical="center"/>
    </xf>
    <xf numFmtId="1" fontId="7" fillId="0" borderId="0" xfId="317" applyNumberFormat="1" applyFont="1" applyBorder="1" applyAlignment="1">
      <alignment horizontal="center" vertical="center"/>
    </xf>
    <xf numFmtId="166" fontId="2" fillId="0" borderId="0" xfId="317" applyNumberFormat="1" applyFont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 vertical="center"/>
    </xf>
    <xf numFmtId="0" fontId="6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11" fillId="0" borderId="54" xfId="317" applyNumberFormat="1" applyFont="1" applyBorder="1" applyAlignment="1">
      <alignment horizontal="center" vertical="center" wrapText="1"/>
    </xf>
    <xf numFmtId="0" fontId="32" fillId="0" borderId="54" xfId="317" applyNumberFormat="1" applyFont="1" applyBorder="1" applyAlignment="1">
      <alignment horizontal="center" vertical="center" wrapText="1"/>
    </xf>
    <xf numFmtId="0" fontId="12" fillId="0" borderId="54" xfId="317" applyNumberFormat="1" applyFont="1" applyBorder="1" applyAlignment="1">
      <alignment horizontal="center" vertical="center"/>
    </xf>
    <xf numFmtId="0" fontId="7" fillId="0" borderId="54" xfId="317" applyNumberFormat="1" applyFont="1" applyBorder="1" applyAlignment="1">
      <alignment horizontal="center" vertical="center"/>
    </xf>
    <xf numFmtId="0" fontId="7" fillId="0" borderId="55" xfId="317" applyNumberFormat="1" applyFont="1" applyBorder="1" applyAlignment="1">
      <alignment horizontal="center" vertical="center"/>
    </xf>
    <xf numFmtId="0" fontId="62" fillId="0" borderId="0" xfId="317" applyNumberFormat="1" applyFont="1" applyAlignment="1">
      <alignment horizontal="left" vertical="center"/>
    </xf>
    <xf numFmtId="0" fontId="62" fillId="0" borderId="54" xfId="317" applyNumberFormat="1" applyFont="1" applyBorder="1" applyAlignment="1">
      <alignment horizontal="left" vertical="center"/>
    </xf>
    <xf numFmtId="0" fontId="63" fillId="0" borderId="54" xfId="317" applyNumberFormat="1" applyFont="1" applyBorder="1" applyAlignment="1">
      <alignment horizontal="left" vertical="center"/>
    </xf>
    <xf numFmtId="1" fontId="7" fillId="0" borderId="54" xfId="317" applyNumberFormat="1" applyFont="1" applyBorder="1" applyAlignment="1">
      <alignment horizontal="center" vertical="center"/>
    </xf>
    <xf numFmtId="0" fontId="35" fillId="0" borderId="0" xfId="0" applyFont="1" applyProtection="1"/>
    <xf numFmtId="0" fontId="36" fillId="0" borderId="0" xfId="0" applyFont="1" applyProtection="1"/>
    <xf numFmtId="0" fontId="35" fillId="0" borderId="0" xfId="0" applyFont="1" applyAlignment="1" applyProtection="1">
      <alignment textRotation="90"/>
    </xf>
    <xf numFmtId="0" fontId="35" fillId="8" borderId="0" xfId="0" applyFont="1" applyFill="1" applyProtection="1"/>
    <xf numFmtId="0" fontId="35" fillId="5" borderId="0" xfId="0" applyFont="1" applyFill="1" applyProtection="1"/>
    <xf numFmtId="0" fontId="37" fillId="6" borderId="0" xfId="0" applyFont="1" applyFill="1" applyProtection="1"/>
    <xf numFmtId="0" fontId="38" fillId="4" borderId="0" xfId="0" applyFont="1" applyFill="1" applyProtection="1"/>
    <xf numFmtId="0" fontId="38" fillId="3" borderId="0" xfId="0" applyFont="1" applyFill="1" applyProtection="1"/>
    <xf numFmtId="0" fontId="38" fillId="13" borderId="0" xfId="0" applyFont="1" applyFill="1" applyProtection="1"/>
    <xf numFmtId="0" fontId="38" fillId="7" borderId="0" xfId="0" applyFont="1" applyFill="1" applyProtection="1"/>
    <xf numFmtId="0" fontId="38" fillId="11" borderId="0" xfId="0" applyFont="1" applyFill="1" applyProtection="1"/>
    <xf numFmtId="0" fontId="38" fillId="45" borderId="0" xfId="0" applyFont="1" applyFill="1" applyProtection="1"/>
    <xf numFmtId="0" fontId="38" fillId="10" borderId="0" xfId="0" applyFont="1" applyFill="1" applyProtection="1"/>
    <xf numFmtId="0" fontId="38" fillId="9" borderId="0" xfId="0" applyFont="1" applyFill="1" applyProtection="1"/>
    <xf numFmtId="0" fontId="38" fillId="12" borderId="0" xfId="0" applyFont="1" applyFill="1" applyProtection="1"/>
    <xf numFmtId="0" fontId="39" fillId="0" borderId="0" xfId="0" applyFont="1" applyProtection="1"/>
    <xf numFmtId="0" fontId="36" fillId="0" borderId="0" xfId="0" applyFont="1" applyBorder="1" applyProtection="1"/>
    <xf numFmtId="0" fontId="39" fillId="0" borderId="0" xfId="0" applyFont="1" applyBorder="1" applyProtection="1"/>
    <xf numFmtId="0" fontId="34" fillId="0" borderId="0" xfId="0" applyFont="1" applyBorder="1" applyAlignment="1" applyProtection="1">
      <alignment horizontal="right"/>
    </xf>
    <xf numFmtId="164" fontId="34" fillId="0" borderId="0" xfId="0" applyNumberFormat="1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top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Alignment="1" applyProtection="1">
      <alignment horizontal="center"/>
    </xf>
    <xf numFmtId="0" fontId="38" fillId="0" borderId="0" xfId="0" applyFont="1" applyProtection="1"/>
    <xf numFmtId="0" fontId="35" fillId="0" borderId="0" xfId="0" applyFont="1" applyAlignment="1" applyProtection="1">
      <alignment horizontal="center" vertical="center"/>
    </xf>
    <xf numFmtId="0" fontId="18" fillId="15" borderId="0" xfId="505" applyProtection="1"/>
    <xf numFmtId="0" fontId="35" fillId="0" borderId="0" xfId="0" applyFont="1" applyBorder="1" applyAlignment="1" applyProtection="1">
      <alignment horizontal="right"/>
    </xf>
    <xf numFmtId="164" fontId="35" fillId="0" borderId="0" xfId="0" applyNumberFormat="1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top"/>
    </xf>
    <xf numFmtId="166" fontId="35" fillId="0" borderId="0" xfId="0" applyNumberFormat="1" applyFont="1" applyBorder="1" applyAlignment="1" applyProtection="1">
      <alignment horizontal="center" vertical="center"/>
    </xf>
    <xf numFmtId="0" fontId="39" fillId="8" borderId="0" xfId="0" applyFont="1" applyFill="1" applyProtection="1"/>
    <xf numFmtId="0" fontId="39" fillId="5" borderId="0" xfId="0" applyFont="1" applyFill="1" applyProtection="1"/>
    <xf numFmtId="0" fontId="41" fillId="6" borderId="0" xfId="0" applyFont="1" applyFill="1" applyProtection="1"/>
    <xf numFmtId="0" fontId="42" fillId="4" borderId="0" xfId="0" applyFont="1" applyFill="1" applyProtection="1"/>
    <xf numFmtId="0" fontId="42" fillId="3" borderId="0" xfId="0" applyFont="1" applyFill="1" applyProtection="1"/>
    <xf numFmtId="0" fontId="42" fillId="13" borderId="0" xfId="0" applyFont="1" applyFill="1" applyProtection="1"/>
    <xf numFmtId="0" fontId="42" fillId="7" borderId="0" xfId="0" applyFont="1" applyFill="1" applyProtection="1"/>
    <xf numFmtId="0" fontId="42" fillId="11" borderId="0" xfId="0" applyFont="1" applyFill="1" applyProtection="1"/>
    <xf numFmtId="0" fontId="42" fillId="45" borderId="0" xfId="0" applyFont="1" applyFill="1" applyProtection="1"/>
    <xf numFmtId="0" fontId="42" fillId="10" borderId="0" xfId="0" applyFont="1" applyFill="1" applyProtection="1"/>
    <xf numFmtId="0" fontId="42" fillId="9" borderId="0" xfId="0" applyFont="1" applyFill="1" applyProtection="1"/>
    <xf numFmtId="0" fontId="42" fillId="12" borderId="0" xfId="0" applyFont="1" applyFill="1" applyProtection="1"/>
    <xf numFmtId="2" fontId="35" fillId="0" borderId="0" xfId="0" applyNumberFormat="1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35" fillId="0" borderId="0" xfId="0" applyFont="1" applyBorder="1" applyProtection="1"/>
    <xf numFmtId="0" fontId="43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 textRotation="90"/>
    </xf>
    <xf numFmtId="0" fontId="44" fillId="8" borderId="0" xfId="0" applyFont="1" applyFill="1" applyBorder="1" applyAlignment="1" applyProtection="1">
      <alignment horizontal="center" vertical="center"/>
    </xf>
    <xf numFmtId="0" fontId="44" fillId="5" borderId="0" xfId="0" applyFont="1" applyFill="1" applyBorder="1" applyAlignment="1" applyProtection="1">
      <alignment horizontal="center" vertical="center"/>
    </xf>
    <xf numFmtId="0" fontId="45" fillId="6" borderId="0" xfId="0" applyFont="1" applyFill="1" applyBorder="1" applyAlignment="1" applyProtection="1">
      <alignment horizontal="center" vertical="center"/>
    </xf>
    <xf numFmtId="0" fontId="46" fillId="4" borderId="0" xfId="0" applyFont="1" applyFill="1" applyBorder="1" applyAlignment="1" applyProtection="1">
      <alignment horizontal="center" vertical="center"/>
    </xf>
    <xf numFmtId="0" fontId="46" fillId="3" borderId="0" xfId="0" applyFont="1" applyFill="1" applyBorder="1" applyAlignment="1" applyProtection="1">
      <alignment horizontal="center" vertical="center"/>
    </xf>
    <xf numFmtId="0" fontId="46" fillId="13" borderId="0" xfId="0" applyFont="1" applyFill="1" applyBorder="1" applyAlignment="1" applyProtection="1">
      <alignment horizontal="center" vertical="center"/>
    </xf>
    <xf numFmtId="0" fontId="46" fillId="7" borderId="0" xfId="0" applyFont="1" applyFill="1" applyBorder="1" applyAlignment="1" applyProtection="1">
      <alignment horizontal="center" vertical="center"/>
    </xf>
    <xf numFmtId="0" fontId="46" fillId="11" borderId="0" xfId="0" applyFont="1" applyFill="1" applyBorder="1" applyAlignment="1" applyProtection="1">
      <alignment horizontal="center" vertical="center"/>
    </xf>
    <xf numFmtId="0" fontId="46" fillId="45" borderId="0" xfId="0" applyFont="1" applyFill="1" applyBorder="1" applyAlignment="1" applyProtection="1">
      <alignment horizontal="center" vertical="center"/>
    </xf>
    <xf numFmtId="0" fontId="46" fillId="10" borderId="0" xfId="0" applyFont="1" applyFill="1" applyBorder="1" applyAlignment="1" applyProtection="1">
      <alignment horizontal="center" vertical="center"/>
    </xf>
    <xf numFmtId="0" fontId="46" fillId="9" borderId="0" xfId="0" applyFont="1" applyFill="1" applyBorder="1" applyAlignment="1" applyProtection="1">
      <alignment horizontal="center" vertical="center"/>
    </xf>
    <xf numFmtId="0" fontId="46" fillId="12" borderId="0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</xf>
    <xf numFmtId="0" fontId="47" fillId="0" borderId="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textRotation="90"/>
    </xf>
    <xf numFmtId="0" fontId="35" fillId="8" borderId="0" xfId="0" applyFont="1" applyFill="1" applyBorder="1" applyAlignment="1" applyProtection="1">
      <alignment horizontal="center" vertical="center"/>
    </xf>
    <xf numFmtId="0" fontId="35" fillId="5" borderId="0" xfId="0" applyFont="1" applyFill="1" applyBorder="1" applyAlignment="1" applyProtection="1">
      <alignment horizontal="center" vertical="center"/>
    </xf>
    <xf numFmtId="0" fontId="37" fillId="6" borderId="0" xfId="0" applyFont="1" applyFill="1" applyBorder="1" applyAlignment="1" applyProtection="1">
      <alignment horizontal="center" vertical="center"/>
    </xf>
    <xf numFmtId="0" fontId="38" fillId="4" borderId="0" xfId="0" applyFont="1" applyFill="1" applyBorder="1" applyAlignment="1" applyProtection="1">
      <alignment horizontal="center" vertical="center"/>
    </xf>
    <xf numFmtId="0" fontId="38" fillId="3" borderId="0" xfId="0" applyFont="1" applyFill="1" applyBorder="1" applyAlignment="1" applyProtection="1">
      <alignment horizontal="center" vertical="center"/>
    </xf>
    <xf numFmtId="0" fontId="38" fillId="13" borderId="0" xfId="0" applyFont="1" applyFill="1" applyBorder="1" applyAlignment="1" applyProtection="1">
      <alignment horizontal="center" vertical="center"/>
    </xf>
    <xf numFmtId="0" fontId="38" fillId="7" borderId="0" xfId="0" applyFont="1" applyFill="1" applyBorder="1" applyAlignment="1" applyProtection="1">
      <alignment horizontal="center" vertical="center"/>
    </xf>
    <xf numFmtId="0" fontId="38" fillId="11" borderId="0" xfId="0" applyFont="1" applyFill="1" applyBorder="1" applyAlignment="1" applyProtection="1">
      <alignment horizontal="center" vertical="center"/>
    </xf>
    <xf numFmtId="0" fontId="38" fillId="45" borderId="0" xfId="0" applyFont="1" applyFill="1" applyBorder="1" applyAlignment="1" applyProtection="1">
      <alignment horizontal="center" vertical="center"/>
    </xf>
    <xf numFmtId="0" fontId="38" fillId="10" borderId="0" xfId="0" applyFont="1" applyFill="1" applyBorder="1" applyAlignment="1" applyProtection="1">
      <alignment horizontal="center" vertical="center"/>
    </xf>
    <xf numFmtId="0" fontId="38" fillId="9" borderId="0" xfId="0" applyFont="1" applyFill="1" applyBorder="1" applyAlignment="1" applyProtection="1">
      <alignment horizontal="center" vertical="center"/>
    </xf>
    <xf numFmtId="0" fontId="38" fillId="12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 shrinkToFit="1"/>
    </xf>
    <xf numFmtId="0" fontId="48" fillId="2" borderId="35" xfId="0" applyFont="1" applyFill="1" applyBorder="1" applyAlignment="1" applyProtection="1">
      <alignment horizontal="center" vertical="center" wrapText="1"/>
    </xf>
    <xf numFmtId="0" fontId="35" fillId="0" borderId="36" xfId="0" applyFont="1" applyBorder="1" applyAlignment="1" applyProtection="1">
      <alignment horizontal="center" vertical="center"/>
    </xf>
    <xf numFmtId="0" fontId="35" fillId="3" borderId="36" xfId="0" applyFont="1" applyFill="1" applyBorder="1" applyAlignment="1" applyProtection="1">
      <alignment horizontal="center" vertical="center" wrapText="1"/>
    </xf>
    <xf numFmtId="0" fontId="35" fillId="13" borderId="36" xfId="0" applyFont="1" applyFill="1" applyBorder="1" applyAlignment="1" applyProtection="1">
      <alignment horizontal="center" vertical="center" wrapText="1"/>
    </xf>
    <xf numFmtId="0" fontId="35" fillId="7" borderId="36" xfId="0" applyFont="1" applyFill="1" applyBorder="1" applyAlignment="1" applyProtection="1">
      <alignment horizontal="center" vertical="center" wrapText="1"/>
    </xf>
    <xf numFmtId="0" fontId="35" fillId="46" borderId="36" xfId="0" applyFont="1" applyFill="1" applyBorder="1" applyAlignment="1" applyProtection="1">
      <alignment horizontal="center" vertical="center" wrapText="1"/>
    </xf>
    <xf numFmtId="0" fontId="38" fillId="47" borderId="36" xfId="0" applyFont="1" applyFill="1" applyBorder="1" applyAlignment="1" applyProtection="1">
      <alignment horizontal="center" vertical="center" wrapText="1"/>
    </xf>
    <xf numFmtId="0" fontId="38" fillId="48" borderId="36" xfId="0" applyFont="1" applyFill="1" applyBorder="1" applyAlignment="1" applyProtection="1">
      <alignment horizontal="center" vertical="center" wrapText="1"/>
    </xf>
    <xf numFmtId="0" fontId="38" fillId="9" borderId="36" xfId="0" applyFont="1" applyFill="1" applyBorder="1" applyAlignment="1" applyProtection="1">
      <alignment horizontal="center" vertical="center" wrapText="1"/>
    </xf>
    <xf numFmtId="0" fontId="37" fillId="12" borderId="37" xfId="0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 applyProtection="1">
      <alignment horizontal="center" vertical="center"/>
    </xf>
    <xf numFmtId="0" fontId="53" fillId="0" borderId="0" xfId="0" applyFont="1" applyBorder="1" applyAlignment="1" applyProtection="1">
      <alignment horizontal="center" vertical="center"/>
    </xf>
    <xf numFmtId="0" fontId="18" fillId="15" borderId="0" xfId="505" applyAlignment="1" applyProtection="1">
      <alignment horizontal="center" vertical="center"/>
    </xf>
    <xf numFmtId="0" fontId="44" fillId="4" borderId="0" xfId="0" applyFont="1" applyFill="1" applyAlignment="1" applyProtection="1">
      <alignment horizontal="left" vertical="center"/>
    </xf>
    <xf numFmtId="0" fontId="43" fillId="4" borderId="0" xfId="0" applyFont="1" applyFill="1" applyBorder="1" applyAlignment="1" applyProtection="1">
      <alignment horizontal="center" vertical="center"/>
    </xf>
    <xf numFmtId="0" fontId="34" fillId="4" borderId="0" xfId="0" applyFont="1" applyFill="1" applyBorder="1" applyAlignment="1" applyProtection="1">
      <alignment horizontal="center" vertical="center" textRotation="90"/>
    </xf>
    <xf numFmtId="0" fontId="34" fillId="4" borderId="0" xfId="0" applyFont="1" applyFill="1" applyBorder="1" applyAlignment="1" applyProtection="1">
      <alignment horizontal="center" vertical="center"/>
    </xf>
    <xf numFmtId="0" fontId="35" fillId="4" borderId="0" xfId="0" applyFont="1" applyFill="1" applyBorder="1" applyAlignment="1" applyProtection="1">
      <alignment horizontal="center" vertical="center"/>
    </xf>
    <xf numFmtId="0" fontId="40" fillId="4" borderId="0" xfId="0" applyFont="1" applyFill="1" applyBorder="1" applyAlignment="1" applyProtection="1">
      <alignment horizontal="center" vertical="center"/>
    </xf>
    <xf numFmtId="0" fontId="54" fillId="4" borderId="0" xfId="0" applyFont="1" applyFill="1" applyBorder="1" applyAlignment="1" applyProtection="1">
      <alignment horizontal="center" vertical="center"/>
    </xf>
    <xf numFmtId="0" fontId="55" fillId="4" borderId="0" xfId="0" applyFont="1" applyFill="1" applyBorder="1" applyAlignment="1" applyProtection="1">
      <alignment horizontal="center" vertical="center"/>
    </xf>
    <xf numFmtId="0" fontId="56" fillId="4" borderId="0" xfId="0" applyFont="1" applyFill="1" applyBorder="1" applyAlignment="1" applyProtection="1">
      <alignment horizontal="center" vertical="center"/>
    </xf>
    <xf numFmtId="0" fontId="35" fillId="4" borderId="0" xfId="0" applyFont="1" applyFill="1" applyAlignment="1" applyProtection="1">
      <alignment horizontal="center" vertical="center"/>
    </xf>
    <xf numFmtId="0" fontId="35" fillId="0" borderId="26" xfId="0" applyFont="1" applyBorder="1" applyAlignment="1" applyProtection="1">
      <alignment horizontal="center" vertical="center"/>
    </xf>
    <xf numFmtId="0" fontId="36" fillId="50" borderId="27" xfId="0" applyFont="1" applyFill="1" applyBorder="1" applyAlignment="1" applyProtection="1">
      <alignment horizontal="center" vertical="center"/>
    </xf>
    <xf numFmtId="0" fontId="53" fillId="50" borderId="27" xfId="0" applyFont="1" applyFill="1" applyBorder="1" applyAlignment="1" applyProtection="1">
      <alignment horizontal="center" vertical="center" textRotation="90"/>
    </xf>
    <xf numFmtId="2" fontId="35" fillId="50" borderId="27" xfId="0" applyNumberFormat="1" applyFont="1" applyFill="1" applyBorder="1" applyAlignment="1" applyProtection="1">
      <alignment horizontal="center" vertical="center"/>
    </xf>
    <xf numFmtId="0" fontId="35" fillId="50" borderId="27" xfId="0" applyFont="1" applyFill="1" applyBorder="1" applyAlignment="1" applyProtection="1">
      <alignment horizontal="center" vertical="center"/>
    </xf>
    <xf numFmtId="0" fontId="37" fillId="50" borderId="27" xfId="0" applyFont="1" applyFill="1" applyBorder="1" applyAlignment="1" applyProtection="1">
      <alignment horizontal="center" vertical="center"/>
    </xf>
    <xf numFmtId="0" fontId="38" fillId="50" borderId="27" xfId="0" applyFont="1" applyFill="1" applyBorder="1" applyAlignment="1" applyProtection="1">
      <alignment horizontal="center" vertical="center"/>
    </xf>
    <xf numFmtId="0" fontId="39" fillId="50" borderId="27" xfId="0" applyFont="1" applyFill="1" applyBorder="1" applyAlignment="1" applyProtection="1">
      <alignment horizontal="center" vertical="center" wrapText="1" shrinkToFit="1"/>
    </xf>
    <xf numFmtId="0" fontId="36" fillId="50" borderId="27" xfId="0" applyFont="1" applyFill="1" applyBorder="1" applyAlignment="1" applyProtection="1">
      <alignment horizontal="center" vertical="center" wrapText="1" shrinkToFit="1"/>
    </xf>
    <xf numFmtId="0" fontId="39" fillId="50" borderId="27" xfId="0" applyFont="1" applyFill="1" applyBorder="1" applyAlignment="1" applyProtection="1">
      <alignment horizontal="center" vertical="center"/>
    </xf>
    <xf numFmtId="2" fontId="36" fillId="50" borderId="27" xfId="0" applyNumberFormat="1" applyFont="1" applyFill="1" applyBorder="1" applyAlignment="1" applyProtection="1">
      <alignment horizontal="center" vertical="center"/>
    </xf>
    <xf numFmtId="165" fontId="35" fillId="50" borderId="33" xfId="0" applyNumberFormat="1" applyFont="1" applyFill="1" applyBorder="1" applyAlignment="1" applyProtection="1">
      <alignment horizontal="center" vertical="center"/>
    </xf>
    <xf numFmtId="165" fontId="38" fillId="50" borderId="27" xfId="0" applyNumberFormat="1" applyFont="1" applyFill="1" applyBorder="1" applyAlignment="1" applyProtection="1">
      <alignment horizontal="center" vertical="center"/>
    </xf>
    <xf numFmtId="165" fontId="35" fillId="50" borderId="28" xfId="0" applyNumberFormat="1" applyFont="1" applyFill="1" applyBorder="1" applyAlignment="1" applyProtection="1">
      <alignment horizontal="center" vertical="center"/>
    </xf>
    <xf numFmtId="0" fontId="35" fillId="0" borderId="29" xfId="0" applyFont="1" applyBorder="1" applyAlignment="1" applyProtection="1">
      <alignment horizontal="center" vertical="center"/>
    </xf>
    <xf numFmtId="0" fontId="36" fillId="4" borderId="5" xfId="0" applyFont="1" applyFill="1" applyBorder="1" applyAlignment="1" applyProtection="1">
      <alignment horizontal="center" vertical="center"/>
    </xf>
    <xf numFmtId="0" fontId="36" fillId="4" borderId="5" xfId="0" applyFont="1" applyFill="1" applyBorder="1" applyAlignment="1" applyProtection="1">
      <alignment horizontal="center" vertical="center" wrapText="1"/>
    </xf>
    <xf numFmtId="0" fontId="53" fillId="4" borderId="5" xfId="0" applyFont="1" applyFill="1" applyBorder="1" applyAlignment="1" applyProtection="1">
      <alignment horizontal="center" vertical="center" textRotation="90"/>
    </xf>
    <xf numFmtId="2" fontId="35" fillId="4" borderId="5" xfId="0" applyNumberFormat="1" applyFont="1" applyFill="1" applyBorder="1" applyAlignment="1" applyProtection="1">
      <alignment horizontal="center" vertical="center"/>
    </xf>
    <xf numFmtId="0" fontId="35" fillId="4" borderId="5" xfId="0" applyFont="1" applyFill="1" applyBorder="1" applyAlignment="1" applyProtection="1">
      <alignment horizontal="center" vertical="center"/>
    </xf>
    <xf numFmtId="0" fontId="37" fillId="6" borderId="5" xfId="0" applyFont="1" applyFill="1" applyBorder="1" applyAlignment="1" applyProtection="1">
      <alignment horizontal="center" vertical="center"/>
    </xf>
    <xf numFmtId="0" fontId="38" fillId="4" borderId="5" xfId="0" applyFont="1" applyFill="1" applyBorder="1" applyAlignment="1" applyProtection="1">
      <alignment horizontal="center" vertical="center"/>
    </xf>
    <xf numFmtId="0" fontId="38" fillId="3" borderId="5" xfId="0" applyFont="1" applyFill="1" applyBorder="1" applyAlignment="1" applyProtection="1">
      <alignment horizontal="center" vertical="center"/>
    </xf>
    <xf numFmtId="0" fontId="38" fillId="13" borderId="5" xfId="0" applyFont="1" applyFill="1" applyBorder="1" applyAlignment="1" applyProtection="1">
      <alignment horizontal="center" vertical="center"/>
    </xf>
    <xf numFmtId="0" fontId="38" fillId="7" borderId="5" xfId="0" applyFont="1" applyFill="1" applyBorder="1" applyAlignment="1" applyProtection="1">
      <alignment horizontal="center" vertical="center"/>
    </xf>
    <xf numFmtId="0" fontId="38" fillId="11" borderId="5" xfId="0" applyFont="1" applyFill="1" applyBorder="1" applyAlignment="1" applyProtection="1">
      <alignment horizontal="center" vertical="center"/>
    </xf>
    <xf numFmtId="0" fontId="38" fillId="45" borderId="5" xfId="0" applyFont="1" applyFill="1" applyBorder="1" applyAlignment="1" applyProtection="1">
      <alignment horizontal="center" vertical="center"/>
    </xf>
    <xf numFmtId="0" fontId="38" fillId="10" borderId="5" xfId="0" applyFont="1" applyFill="1" applyBorder="1" applyAlignment="1" applyProtection="1">
      <alignment horizontal="center" vertical="center"/>
    </xf>
    <xf numFmtId="0" fontId="38" fillId="9" borderId="5" xfId="0" applyFont="1" applyFill="1" applyBorder="1" applyAlignment="1" applyProtection="1">
      <alignment horizontal="center" vertical="center"/>
    </xf>
    <xf numFmtId="0" fontId="38" fillId="12" borderId="5" xfId="0" applyFont="1" applyFill="1" applyBorder="1" applyAlignment="1" applyProtection="1">
      <alignment horizontal="center" vertical="center"/>
    </xf>
    <xf numFmtId="0" fontId="39" fillId="4" borderId="5" xfId="0" applyFont="1" applyFill="1" applyBorder="1" applyAlignment="1" applyProtection="1">
      <alignment horizontal="center" vertical="center" wrapText="1" shrinkToFit="1"/>
    </xf>
    <xf numFmtId="0" fontId="36" fillId="4" borderId="5" xfId="0" applyFont="1" applyFill="1" applyBorder="1" applyAlignment="1" applyProtection="1">
      <alignment horizontal="center" vertical="center" wrapText="1" shrinkToFit="1"/>
    </xf>
    <xf numFmtId="0" fontId="39" fillId="4" borderId="5" xfId="0" applyFont="1" applyFill="1" applyBorder="1" applyAlignment="1" applyProtection="1">
      <alignment horizontal="center" vertical="center"/>
    </xf>
    <xf numFmtId="2" fontId="36" fillId="4" borderId="5" xfId="0" applyNumberFormat="1" applyFont="1" applyFill="1" applyBorder="1" applyAlignment="1" applyProtection="1">
      <alignment horizontal="center" vertical="center"/>
    </xf>
    <xf numFmtId="165" fontId="35" fillId="0" borderId="34" xfId="0" applyNumberFormat="1" applyFont="1" applyBorder="1" applyAlignment="1" applyProtection="1">
      <alignment horizontal="center" vertical="center"/>
    </xf>
    <xf numFmtId="165" fontId="38" fillId="4" borderId="5" xfId="0" applyNumberFormat="1" applyFont="1" applyFill="1" applyBorder="1" applyAlignment="1" applyProtection="1">
      <alignment horizontal="center" vertical="center"/>
    </xf>
    <xf numFmtId="165" fontId="35" fillId="4" borderId="30" xfId="0" applyNumberFormat="1" applyFont="1" applyFill="1" applyBorder="1" applyAlignment="1" applyProtection="1">
      <alignment horizontal="center" vertical="center"/>
    </xf>
    <xf numFmtId="2" fontId="34" fillId="4" borderId="0" xfId="0" applyNumberFormat="1" applyFont="1" applyFill="1" applyBorder="1" applyAlignment="1" applyProtection="1">
      <alignment horizontal="center" vertical="center"/>
    </xf>
    <xf numFmtId="165" fontId="35" fillId="50" borderId="26" xfId="0" applyNumberFormat="1" applyFont="1" applyFill="1" applyBorder="1" applyAlignment="1" applyProtection="1">
      <alignment horizontal="center" vertical="center"/>
    </xf>
    <xf numFmtId="0" fontId="35" fillId="0" borderId="23" xfId="0" applyFont="1" applyBorder="1" applyAlignment="1" applyProtection="1">
      <alignment horizontal="center" vertical="center"/>
    </xf>
    <xf numFmtId="0" fontId="36" fillId="4" borderId="0" xfId="0" applyFont="1" applyFill="1" applyBorder="1" applyAlignment="1" applyProtection="1">
      <alignment horizontal="center" vertical="center"/>
    </xf>
    <xf numFmtId="0" fontId="53" fillId="4" borderId="0" xfId="0" applyFont="1" applyFill="1" applyBorder="1" applyAlignment="1" applyProtection="1">
      <alignment horizontal="center" vertical="center" textRotation="90"/>
    </xf>
    <xf numFmtId="2" fontId="35" fillId="4" borderId="0" xfId="0" applyNumberFormat="1" applyFont="1" applyFill="1" applyBorder="1" applyAlignment="1" applyProtection="1">
      <alignment horizontal="center" vertical="center"/>
    </xf>
    <xf numFmtId="0" fontId="39" fillId="4" borderId="0" xfId="0" applyFont="1" applyFill="1" applyBorder="1" applyAlignment="1" applyProtection="1">
      <alignment horizontal="center" vertical="center" wrapText="1" shrinkToFit="1"/>
    </xf>
    <xf numFmtId="0" fontId="36" fillId="4" borderId="0" xfId="0" applyFont="1" applyFill="1" applyBorder="1" applyAlignment="1" applyProtection="1">
      <alignment horizontal="center" vertical="center" wrapText="1" shrinkToFit="1"/>
    </xf>
    <xf numFmtId="0" fontId="39" fillId="4" borderId="0" xfId="0" applyFont="1" applyFill="1" applyBorder="1" applyAlignment="1" applyProtection="1">
      <alignment horizontal="center" vertical="center"/>
    </xf>
    <xf numFmtId="2" fontId="36" fillId="4" borderId="0" xfId="0" applyNumberFormat="1" applyFont="1" applyFill="1" applyBorder="1" applyAlignment="1" applyProtection="1">
      <alignment horizontal="center" vertical="center"/>
    </xf>
    <xf numFmtId="165" fontId="35" fillId="0" borderId="23" xfId="0" applyNumberFormat="1" applyFont="1" applyBorder="1" applyAlignment="1" applyProtection="1">
      <alignment horizontal="center" vertical="center"/>
    </xf>
    <xf numFmtId="165" fontId="38" fillId="4" borderId="0" xfId="0" applyNumberFormat="1" applyFont="1" applyFill="1" applyBorder="1" applyAlignment="1" applyProtection="1">
      <alignment horizontal="center" vertical="center"/>
    </xf>
    <xf numFmtId="165" fontId="35" fillId="4" borderId="38" xfId="0" applyNumberFormat="1" applyFont="1" applyFill="1" applyBorder="1" applyAlignment="1" applyProtection="1">
      <alignment horizontal="center" vertical="center"/>
    </xf>
    <xf numFmtId="0" fontId="36" fillId="50" borderId="0" xfId="0" applyFont="1" applyFill="1" applyBorder="1" applyAlignment="1" applyProtection="1">
      <alignment horizontal="center" vertical="center"/>
    </xf>
    <xf numFmtId="0" fontId="53" fillId="50" borderId="0" xfId="0" applyFont="1" applyFill="1" applyBorder="1" applyAlignment="1" applyProtection="1">
      <alignment horizontal="center" vertical="center" textRotation="90"/>
    </xf>
    <xf numFmtId="2" fontId="35" fillId="50" borderId="0" xfId="0" applyNumberFormat="1" applyFont="1" applyFill="1" applyBorder="1" applyAlignment="1" applyProtection="1">
      <alignment horizontal="center" vertical="center"/>
    </xf>
    <xf numFmtId="0" fontId="35" fillId="50" borderId="0" xfId="0" applyFont="1" applyFill="1" applyBorder="1" applyAlignment="1" applyProtection="1">
      <alignment horizontal="center" vertical="center"/>
    </xf>
    <xf numFmtId="0" fontId="37" fillId="50" borderId="0" xfId="0" applyFont="1" applyFill="1" applyBorder="1" applyAlignment="1" applyProtection="1">
      <alignment horizontal="center" vertical="center"/>
    </xf>
    <xf numFmtId="0" fontId="38" fillId="50" borderId="0" xfId="0" applyFont="1" applyFill="1" applyBorder="1" applyAlignment="1" applyProtection="1">
      <alignment horizontal="center" vertical="center"/>
    </xf>
    <xf numFmtId="0" fontId="39" fillId="50" borderId="0" xfId="0" applyFont="1" applyFill="1" applyBorder="1" applyAlignment="1" applyProtection="1">
      <alignment horizontal="center" vertical="center" wrapText="1" shrinkToFit="1"/>
    </xf>
    <xf numFmtId="0" fontId="36" fillId="50" borderId="0" xfId="0" applyFont="1" applyFill="1" applyBorder="1" applyAlignment="1" applyProtection="1">
      <alignment horizontal="center" vertical="center" wrapText="1" shrinkToFit="1"/>
    </xf>
    <xf numFmtId="0" fontId="39" fillId="50" borderId="0" xfId="0" applyFont="1" applyFill="1" applyBorder="1" applyAlignment="1" applyProtection="1">
      <alignment horizontal="center" vertical="center"/>
    </xf>
    <xf numFmtId="2" fontId="36" fillId="50" borderId="0" xfId="0" applyNumberFormat="1" applyFont="1" applyFill="1" applyBorder="1" applyAlignment="1" applyProtection="1">
      <alignment horizontal="center" vertical="center"/>
    </xf>
    <xf numFmtId="165" fontId="35" fillId="50" borderId="23" xfId="0" applyNumberFormat="1" applyFont="1" applyFill="1" applyBorder="1" applyAlignment="1" applyProtection="1">
      <alignment horizontal="center" vertical="center"/>
    </xf>
    <xf numFmtId="165" fontId="38" fillId="50" borderId="0" xfId="0" applyNumberFormat="1" applyFont="1" applyFill="1" applyBorder="1" applyAlignment="1" applyProtection="1">
      <alignment horizontal="center" vertical="center"/>
    </xf>
    <xf numFmtId="165" fontId="35" fillId="50" borderId="38" xfId="0" applyNumberFormat="1" applyFont="1" applyFill="1" applyBorder="1" applyAlignment="1" applyProtection="1">
      <alignment horizontal="center" vertical="center"/>
    </xf>
    <xf numFmtId="165" fontId="35" fillId="0" borderId="29" xfId="0" applyNumberFormat="1" applyFont="1" applyBorder="1" applyAlignment="1" applyProtection="1">
      <alignment horizontal="center" vertical="center"/>
    </xf>
    <xf numFmtId="0" fontId="37" fillId="6" borderId="0" xfId="0" applyFont="1" applyFill="1" applyAlignment="1" applyProtection="1">
      <alignment horizontal="center" vertical="center"/>
    </xf>
    <xf numFmtId="0" fontId="38" fillId="4" borderId="0" xfId="0" applyFont="1" applyFill="1" applyAlignment="1" applyProtection="1">
      <alignment horizontal="center" vertical="center"/>
    </xf>
    <xf numFmtId="0" fontId="38" fillId="3" borderId="0" xfId="0" applyFont="1" applyFill="1" applyAlignment="1" applyProtection="1">
      <alignment horizontal="center" vertical="center"/>
    </xf>
    <xf numFmtId="0" fontId="38" fillId="13" borderId="0" xfId="0" applyFont="1" applyFill="1" applyAlignment="1" applyProtection="1">
      <alignment horizontal="center" vertical="center"/>
    </xf>
    <xf numFmtId="0" fontId="38" fillId="7" borderId="0" xfId="0" applyFont="1" applyFill="1" applyAlignment="1" applyProtection="1">
      <alignment horizontal="center" vertical="center"/>
    </xf>
    <xf numFmtId="0" fontId="38" fillId="11" borderId="0" xfId="0" applyFont="1" applyFill="1" applyAlignment="1" applyProtection="1">
      <alignment horizontal="center" vertical="center"/>
    </xf>
    <xf numFmtId="0" fontId="38" fillId="45" borderId="0" xfId="0" applyFont="1" applyFill="1" applyAlignment="1" applyProtection="1">
      <alignment horizontal="center" vertical="center"/>
    </xf>
    <xf numFmtId="0" fontId="34" fillId="4" borderId="0" xfId="0" applyFont="1" applyFill="1" applyAlignment="1" applyProtection="1">
      <alignment horizontal="center" vertical="center"/>
    </xf>
    <xf numFmtId="0" fontId="35" fillId="0" borderId="40" xfId="0" applyFont="1" applyBorder="1" applyAlignment="1" applyProtection="1">
      <alignment horizontal="center" vertical="center"/>
    </xf>
    <xf numFmtId="0" fontId="36" fillId="50" borderId="41" xfId="0" applyFont="1" applyFill="1" applyBorder="1" applyAlignment="1" applyProtection="1">
      <alignment horizontal="center" vertical="center"/>
    </xf>
    <xf numFmtId="0" fontId="53" fillId="50" borderId="41" xfId="0" applyFont="1" applyFill="1" applyBorder="1" applyAlignment="1" applyProtection="1">
      <alignment horizontal="center" vertical="center" textRotation="90"/>
    </xf>
    <xf numFmtId="2" fontId="35" fillId="50" borderId="41" xfId="0" applyNumberFormat="1" applyFont="1" applyFill="1" applyBorder="1" applyAlignment="1" applyProtection="1">
      <alignment horizontal="center" vertical="center"/>
    </xf>
    <xf numFmtId="0" fontId="35" fillId="50" borderId="41" xfId="0" applyFont="1" applyFill="1" applyBorder="1" applyAlignment="1" applyProtection="1">
      <alignment horizontal="center" vertical="center"/>
    </xf>
    <xf numFmtId="0" fontId="37" fillId="50" borderId="41" xfId="0" applyFont="1" applyFill="1" applyBorder="1" applyAlignment="1" applyProtection="1">
      <alignment horizontal="center" vertical="center"/>
    </xf>
    <xf numFmtId="0" fontId="38" fillId="50" borderId="41" xfId="0" applyFont="1" applyFill="1" applyBorder="1" applyAlignment="1" applyProtection="1">
      <alignment horizontal="center" vertical="center"/>
    </xf>
    <xf numFmtId="0" fontId="39" fillId="50" borderId="41" xfId="0" applyFont="1" applyFill="1" applyBorder="1" applyAlignment="1" applyProtection="1">
      <alignment horizontal="center" vertical="center" wrapText="1" shrinkToFit="1"/>
    </xf>
    <xf numFmtId="0" fontId="36" fillId="50" borderId="41" xfId="0" applyFont="1" applyFill="1" applyBorder="1" applyAlignment="1" applyProtection="1">
      <alignment horizontal="center" vertical="center" wrapText="1" shrinkToFit="1"/>
    </xf>
    <xf numFmtId="0" fontId="39" fillId="50" borderId="41" xfId="0" applyFont="1" applyFill="1" applyBorder="1" applyAlignment="1" applyProtection="1">
      <alignment horizontal="center" vertical="center"/>
    </xf>
    <xf numFmtId="2" fontId="36" fillId="50" borderId="41" xfId="0" applyNumberFormat="1" applyFont="1" applyFill="1" applyBorder="1" applyAlignment="1" applyProtection="1">
      <alignment horizontal="center" vertical="center"/>
    </xf>
    <xf numFmtId="165" fontId="35" fillId="50" borderId="40" xfId="0" applyNumberFormat="1" applyFont="1" applyFill="1" applyBorder="1" applyAlignment="1" applyProtection="1">
      <alignment horizontal="center" vertical="center"/>
    </xf>
    <xf numFmtId="165" fontId="38" fillId="50" borderId="41" xfId="0" applyNumberFormat="1" applyFont="1" applyFill="1" applyBorder="1" applyAlignment="1" applyProtection="1">
      <alignment horizontal="center" vertical="center"/>
    </xf>
    <xf numFmtId="165" fontId="35" fillId="50" borderId="43" xfId="0" applyNumberFormat="1" applyFont="1" applyFill="1" applyBorder="1" applyAlignment="1" applyProtection="1">
      <alignment horizontal="center" vertical="center"/>
    </xf>
    <xf numFmtId="0" fontId="35" fillId="0" borderId="44" xfId="0" applyFont="1" applyBorder="1" applyAlignment="1" applyProtection="1">
      <alignment horizontal="center" vertical="center"/>
    </xf>
    <xf numFmtId="165" fontId="35" fillId="0" borderId="44" xfId="0" applyNumberFormat="1" applyFont="1" applyBorder="1" applyAlignment="1" applyProtection="1">
      <alignment horizontal="center" vertical="center"/>
    </xf>
    <xf numFmtId="165" fontId="35" fillId="4" borderId="45" xfId="0" applyNumberFormat="1" applyFont="1" applyFill="1" applyBorder="1" applyAlignment="1" applyProtection="1">
      <alignment horizontal="center" vertical="center"/>
    </xf>
    <xf numFmtId="0" fontId="36" fillId="50" borderId="0" xfId="0" applyFont="1" applyFill="1" applyBorder="1" applyAlignment="1" applyProtection="1">
      <alignment horizontal="center" vertical="center" wrapText="1"/>
    </xf>
    <xf numFmtId="165" fontId="35" fillId="50" borderId="44" xfId="0" applyNumberFormat="1" applyFont="1" applyFill="1" applyBorder="1" applyAlignment="1" applyProtection="1">
      <alignment horizontal="center" vertical="center"/>
    </xf>
    <xf numFmtId="165" fontId="35" fillId="50" borderId="45" xfId="0" applyNumberFormat="1" applyFont="1" applyFill="1" applyBorder="1" applyAlignment="1" applyProtection="1">
      <alignment horizontal="center" vertical="center"/>
    </xf>
    <xf numFmtId="0" fontId="35" fillId="0" borderId="46" xfId="0" applyFont="1" applyBorder="1" applyAlignment="1" applyProtection="1">
      <alignment horizontal="center" vertical="center"/>
    </xf>
    <xf numFmtId="0" fontId="36" fillId="4" borderId="47" xfId="0" applyFont="1" applyFill="1" applyBorder="1" applyAlignment="1" applyProtection="1">
      <alignment horizontal="center" vertical="center"/>
    </xf>
    <xf numFmtId="0" fontId="36" fillId="4" borderId="47" xfId="0" applyFont="1" applyFill="1" applyBorder="1" applyAlignment="1" applyProtection="1">
      <alignment horizontal="center" vertical="center" wrapText="1"/>
    </xf>
    <xf numFmtId="0" fontId="53" fillId="4" borderId="47" xfId="0" applyFont="1" applyFill="1" applyBorder="1" applyAlignment="1" applyProtection="1">
      <alignment horizontal="center" vertical="center" textRotation="90"/>
    </xf>
    <xf numFmtId="2" fontId="35" fillId="4" borderId="47" xfId="0" applyNumberFormat="1" applyFont="1" applyFill="1" applyBorder="1" applyAlignment="1" applyProtection="1">
      <alignment horizontal="center" vertical="center"/>
    </xf>
    <xf numFmtId="0" fontId="35" fillId="4" borderId="47" xfId="0" applyFont="1" applyFill="1" applyBorder="1" applyAlignment="1" applyProtection="1">
      <alignment horizontal="center" vertical="center"/>
    </xf>
    <xf numFmtId="0" fontId="37" fillId="6" borderId="47" xfId="0" applyFont="1" applyFill="1" applyBorder="1" applyAlignment="1" applyProtection="1">
      <alignment horizontal="center" vertical="center"/>
    </xf>
    <xf numFmtId="0" fontId="38" fillId="4" borderId="47" xfId="0" applyFont="1" applyFill="1" applyBorder="1" applyAlignment="1" applyProtection="1">
      <alignment horizontal="center" vertical="center"/>
    </xf>
    <xf numFmtId="0" fontId="38" fillId="3" borderId="47" xfId="0" applyFont="1" applyFill="1" applyBorder="1" applyAlignment="1" applyProtection="1">
      <alignment horizontal="center" vertical="center"/>
    </xf>
    <xf numFmtId="0" fontId="38" fillId="13" borderId="47" xfId="0" applyFont="1" applyFill="1" applyBorder="1" applyAlignment="1" applyProtection="1">
      <alignment horizontal="center" vertical="center"/>
    </xf>
    <xf numFmtId="0" fontId="38" fillId="7" borderId="47" xfId="0" applyFont="1" applyFill="1" applyBorder="1" applyAlignment="1" applyProtection="1">
      <alignment horizontal="center" vertical="center"/>
    </xf>
    <xf numFmtId="0" fontId="38" fillId="11" borderId="47" xfId="0" applyFont="1" applyFill="1" applyBorder="1" applyAlignment="1" applyProtection="1">
      <alignment horizontal="center" vertical="center"/>
    </xf>
    <xf numFmtId="0" fontId="38" fillId="45" borderId="47" xfId="0" applyFont="1" applyFill="1" applyBorder="1" applyAlignment="1" applyProtection="1">
      <alignment horizontal="center" vertical="center"/>
    </xf>
    <xf numFmtId="0" fontId="38" fillId="10" borderId="47" xfId="0" applyFont="1" applyFill="1" applyBorder="1" applyAlignment="1" applyProtection="1">
      <alignment horizontal="center" vertical="center"/>
    </xf>
    <xf numFmtId="0" fontId="38" fillId="9" borderId="47" xfId="0" applyFont="1" applyFill="1" applyBorder="1" applyAlignment="1" applyProtection="1">
      <alignment horizontal="center" vertical="center"/>
    </xf>
    <xf numFmtId="0" fontId="38" fillId="12" borderId="47" xfId="0" applyFont="1" applyFill="1" applyBorder="1" applyAlignment="1" applyProtection="1">
      <alignment horizontal="center" vertical="center"/>
    </xf>
    <xf numFmtId="0" fontId="39" fillId="4" borderId="47" xfId="0" applyFont="1" applyFill="1" applyBorder="1" applyAlignment="1" applyProtection="1">
      <alignment horizontal="center" vertical="center" wrapText="1" shrinkToFit="1"/>
    </xf>
    <xf numFmtId="0" fontId="36" fillId="4" borderId="47" xfId="0" applyFont="1" applyFill="1" applyBorder="1" applyAlignment="1" applyProtection="1">
      <alignment horizontal="center" vertical="center" wrapText="1" shrinkToFit="1"/>
    </xf>
    <xf numFmtId="0" fontId="39" fillId="4" borderId="47" xfId="0" applyFont="1" applyFill="1" applyBorder="1" applyAlignment="1" applyProtection="1">
      <alignment horizontal="center" vertical="center"/>
    </xf>
    <xf numFmtId="2" fontId="36" fillId="4" borderId="47" xfId="0" applyNumberFormat="1" applyFont="1" applyFill="1" applyBorder="1" applyAlignment="1" applyProtection="1">
      <alignment horizontal="center" vertical="center"/>
    </xf>
    <xf numFmtId="165" fontId="35" fillId="0" borderId="46" xfId="0" applyNumberFormat="1" applyFont="1" applyBorder="1" applyAlignment="1" applyProtection="1">
      <alignment horizontal="center" vertical="center"/>
    </xf>
    <xf numFmtId="165" fontId="38" fillId="4" borderId="47" xfId="0" applyNumberFormat="1" applyFont="1" applyFill="1" applyBorder="1" applyAlignment="1" applyProtection="1">
      <alignment horizontal="center" vertical="center"/>
    </xf>
    <xf numFmtId="165" fontId="35" fillId="4" borderId="49" xfId="0" applyNumberFormat="1" applyFont="1" applyFill="1" applyBorder="1" applyAlignment="1" applyProtection="1">
      <alignment horizontal="center" vertical="center"/>
    </xf>
    <xf numFmtId="0" fontId="43" fillId="4" borderId="0" xfId="0" applyFont="1" applyFill="1" applyAlignment="1" applyProtection="1">
      <alignment horizontal="center" vertical="center"/>
    </xf>
    <xf numFmtId="0" fontId="34" fillId="4" borderId="0" xfId="0" applyFont="1" applyFill="1" applyAlignment="1" applyProtection="1">
      <alignment horizontal="center" vertical="center" textRotation="90"/>
    </xf>
    <xf numFmtId="2" fontId="34" fillId="4" borderId="0" xfId="0" applyNumberFormat="1" applyFont="1" applyFill="1" applyAlignment="1" applyProtection="1">
      <alignment horizontal="center" vertical="center"/>
    </xf>
    <xf numFmtId="0" fontId="40" fillId="4" borderId="0" xfId="0" applyFont="1" applyFill="1" applyAlignment="1" applyProtection="1">
      <alignment horizontal="center" vertical="center"/>
    </xf>
    <xf numFmtId="0" fontId="54" fillId="4" borderId="0" xfId="0" applyFont="1" applyFill="1" applyAlignment="1" applyProtection="1">
      <alignment horizontal="center" vertical="center"/>
    </xf>
    <xf numFmtId="165" fontId="35" fillId="0" borderId="0" xfId="0" applyNumberFormat="1" applyFont="1" applyAlignment="1" applyProtection="1">
      <alignment horizontal="center" vertical="center"/>
    </xf>
    <xf numFmtId="0" fontId="56" fillId="4" borderId="0" xfId="0" applyFont="1" applyFill="1" applyAlignment="1" applyProtection="1">
      <alignment horizontal="center" vertical="center"/>
    </xf>
    <xf numFmtId="0" fontId="38" fillId="12" borderId="0" xfId="0" applyFont="1" applyFill="1" applyAlignment="1" applyProtection="1">
      <alignment horizontal="center" vertical="center"/>
    </xf>
    <xf numFmtId="0" fontId="50" fillId="0" borderId="0" xfId="0" applyFont="1" applyAlignment="1" applyProtection="1">
      <alignment wrapText="1"/>
    </xf>
    <xf numFmtId="9" fontId="35" fillId="0" borderId="0" xfId="494" applyFont="1" applyProtection="1"/>
    <xf numFmtId="0" fontId="34" fillId="0" borderId="0" xfId="0" applyFont="1" applyAlignment="1" applyProtection="1">
      <alignment horizontal="center" vertical="center"/>
    </xf>
    <xf numFmtId="44" fontId="35" fillId="0" borderId="0" xfId="493" applyFont="1" applyAlignment="1" applyProtection="1">
      <alignment horizontal="center" vertical="center"/>
    </xf>
    <xf numFmtId="0" fontId="34" fillId="0" borderId="0" xfId="0" applyFont="1" applyAlignment="1" applyProtection="1">
      <alignment horizontal="right" vertical="center"/>
    </xf>
    <xf numFmtId="0" fontId="34" fillId="49" borderId="56" xfId="0" applyFont="1" applyFill="1" applyBorder="1" applyAlignment="1" applyProtection="1">
      <alignment horizontal="center" vertical="center"/>
    </xf>
    <xf numFmtId="0" fontId="34" fillId="49" borderId="57" xfId="0" applyFont="1" applyFill="1" applyBorder="1" applyAlignment="1" applyProtection="1">
      <alignment horizontal="center" vertical="center"/>
    </xf>
    <xf numFmtId="44" fontId="34" fillId="49" borderId="57" xfId="0" applyNumberFormat="1" applyFont="1" applyFill="1" applyBorder="1" applyAlignment="1" applyProtection="1">
      <alignment horizontal="center" vertical="center"/>
    </xf>
    <xf numFmtId="0" fontId="34" fillId="49" borderId="58" xfId="0" applyFont="1" applyFill="1" applyBorder="1" applyAlignment="1" applyProtection="1">
      <alignment horizontal="center" vertical="center"/>
    </xf>
    <xf numFmtId="0" fontId="34" fillId="49" borderId="8" xfId="0" applyFont="1" applyFill="1" applyBorder="1" applyAlignment="1" applyProtection="1">
      <alignment horizontal="center" vertical="center"/>
    </xf>
    <xf numFmtId="0" fontId="34" fillId="49" borderId="2" xfId="0" applyFont="1" applyFill="1" applyBorder="1" applyAlignment="1" applyProtection="1">
      <alignment horizontal="center" vertical="center"/>
    </xf>
    <xf numFmtId="44" fontId="34" fillId="49" borderId="2" xfId="0" applyNumberFormat="1" applyFont="1" applyFill="1" applyBorder="1" applyAlignment="1" applyProtection="1">
      <alignment horizontal="center" vertical="center"/>
    </xf>
    <xf numFmtId="0" fontId="34" fillId="49" borderId="7" xfId="0" applyFont="1" applyFill="1" applyBorder="1" applyAlignment="1" applyProtection="1">
      <alignment horizontal="center" vertical="center"/>
    </xf>
    <xf numFmtId="0" fontId="2" fillId="0" borderId="0" xfId="0" applyFont="1"/>
    <xf numFmtId="0" fontId="66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317" applyNumberFormat="1" applyFont="1" applyBorder="1" applyAlignment="1">
      <alignment horizontal="center" vertical="center"/>
    </xf>
    <xf numFmtId="0" fontId="67" fillId="0" borderId="5" xfId="0" applyFont="1" applyBorder="1"/>
    <xf numFmtId="0" fontId="2" fillId="0" borderId="9" xfId="0" applyFont="1" applyBorder="1"/>
    <xf numFmtId="0" fontId="2" fillId="0" borderId="9" xfId="317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8" fillId="0" borderId="0" xfId="0" applyFont="1" applyAlignment="1">
      <alignment horizontal="center"/>
    </xf>
    <xf numFmtId="0" fontId="69" fillId="0" borderId="12" xfId="0" applyFont="1" applyBorder="1" applyAlignment="1">
      <alignment horizontal="center"/>
    </xf>
    <xf numFmtId="0" fontId="69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9" fillId="0" borderId="11" xfId="0" applyFont="1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0" xfId="0" applyAlignment="1">
      <alignment vertical="center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36" fillId="4" borderId="0" xfId="0" applyFont="1" applyFill="1" applyBorder="1" applyAlignment="1" applyProtection="1">
      <alignment horizontal="center" vertical="center" wrapText="1"/>
    </xf>
    <xf numFmtId="0" fontId="12" fillId="0" borderId="0" xfId="317" applyNumberFormat="1" applyFont="1" applyBorder="1" applyAlignment="1">
      <alignment horizontal="center" vertical="center"/>
    </xf>
    <xf numFmtId="0" fontId="7" fillId="0" borderId="0" xfId="317" applyNumberFormat="1" applyFont="1" applyBorder="1" applyAlignment="1">
      <alignment horizontal="center" vertical="center"/>
    </xf>
    <xf numFmtId="0" fontId="48" fillId="4" borderId="0" xfId="0" applyFont="1" applyFill="1" applyBorder="1" applyAlignment="1" applyProtection="1">
      <alignment horizontal="center" vertical="center"/>
      <protection locked="0"/>
    </xf>
    <xf numFmtId="0" fontId="35" fillId="4" borderId="0" xfId="0" applyFont="1" applyFill="1" applyBorder="1" applyAlignment="1" applyProtection="1">
      <alignment horizontal="center" vertical="center"/>
      <protection locked="0"/>
    </xf>
    <xf numFmtId="0" fontId="35" fillId="4" borderId="0" xfId="0" applyFont="1" applyFill="1" applyAlignment="1" applyProtection="1">
      <alignment horizontal="center" vertical="center"/>
      <protection locked="0"/>
    </xf>
    <xf numFmtId="1" fontId="2" fillId="0" borderId="0" xfId="317" applyNumberFormat="1" applyFont="1" applyAlignment="1">
      <alignment horizontal="center" vertical="center"/>
    </xf>
    <xf numFmtId="0" fontId="71" fillId="4" borderId="0" xfId="0" applyFont="1" applyFill="1" applyBorder="1" applyAlignment="1" applyProtection="1">
      <alignment horizontal="center" vertical="center"/>
    </xf>
    <xf numFmtId="1" fontId="2" fillId="0" borderId="0" xfId="317" applyNumberFormat="1" applyFont="1" applyAlignment="1">
      <alignment horizontal="center" vertical="center"/>
    </xf>
    <xf numFmtId="0" fontId="38" fillId="51" borderId="0" xfId="0" applyFont="1" applyFill="1" applyProtection="1"/>
    <xf numFmtId="0" fontId="42" fillId="51" borderId="0" xfId="0" applyFont="1" applyFill="1" applyProtection="1"/>
    <xf numFmtId="0" fontId="46" fillId="51" borderId="0" xfId="0" applyFont="1" applyFill="1" applyBorder="1" applyAlignment="1" applyProtection="1">
      <alignment horizontal="center" vertical="center"/>
    </xf>
    <xf numFmtId="0" fontId="38" fillId="51" borderId="0" xfId="0" applyFont="1" applyFill="1" applyBorder="1" applyAlignment="1" applyProtection="1">
      <alignment horizontal="center" vertical="center"/>
    </xf>
    <xf numFmtId="0" fontId="38" fillId="52" borderId="0" xfId="0" applyFont="1" applyFill="1" applyProtection="1"/>
    <xf numFmtId="0" fontId="42" fillId="52" borderId="0" xfId="0" applyFont="1" applyFill="1" applyProtection="1"/>
    <xf numFmtId="0" fontId="46" fillId="52" borderId="0" xfId="0" applyFont="1" applyFill="1" applyBorder="1" applyAlignment="1" applyProtection="1">
      <alignment horizontal="center" vertical="center"/>
    </xf>
    <xf numFmtId="0" fontId="38" fillId="52" borderId="0" xfId="0" applyFont="1" applyFill="1" applyBorder="1" applyAlignment="1" applyProtection="1">
      <alignment horizontal="center" vertical="center"/>
    </xf>
    <xf numFmtId="0" fontId="38" fillId="52" borderId="0" xfId="0" applyFont="1" applyFill="1" applyAlignment="1" applyProtection="1">
      <alignment horizontal="center" vertical="center"/>
    </xf>
    <xf numFmtId="165" fontId="35" fillId="0" borderId="23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center" vertical="center"/>
    </xf>
    <xf numFmtId="165" fontId="35" fillId="0" borderId="0" xfId="0" applyNumberFormat="1" applyFont="1" applyFill="1" applyBorder="1" applyAlignment="1" applyProtection="1">
      <alignment horizontal="center" vertical="center"/>
    </xf>
    <xf numFmtId="165" fontId="35" fillId="0" borderId="29" xfId="0" applyNumberFormat="1" applyFont="1" applyFill="1" applyBorder="1" applyAlignment="1" applyProtection="1">
      <alignment horizontal="center" vertical="center"/>
    </xf>
    <xf numFmtId="165" fontId="38" fillId="0" borderId="5" xfId="0" applyNumberFormat="1" applyFont="1" applyFill="1" applyBorder="1" applyAlignment="1" applyProtection="1">
      <alignment horizontal="center" vertical="center"/>
    </xf>
    <xf numFmtId="165" fontId="35" fillId="0" borderId="30" xfId="0" applyNumberFormat="1" applyFont="1" applyFill="1" applyBorder="1" applyAlignment="1" applyProtection="1">
      <alignment horizontal="center" vertical="center"/>
    </xf>
    <xf numFmtId="165" fontId="35" fillId="0" borderId="38" xfId="0" applyNumberFormat="1" applyFont="1" applyFill="1" applyBorder="1" applyAlignment="1" applyProtection="1">
      <alignment horizontal="center" vertical="center"/>
    </xf>
    <xf numFmtId="0" fontId="35" fillId="0" borderId="23" xfId="0" applyFont="1" applyFill="1" applyBorder="1" applyAlignment="1" applyProtection="1">
      <alignment horizontal="center" vertical="center"/>
      <protection locked="0"/>
    </xf>
    <xf numFmtId="0" fontId="35" fillId="0" borderId="29" xfId="0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Alignment="1" applyProtection="1">
      <alignment horizontal="center" vertical="center"/>
    </xf>
    <xf numFmtId="0" fontId="18" fillId="0" borderId="0" xfId="505" applyFill="1" applyAlignment="1" applyProtection="1">
      <alignment horizontal="center" vertical="center"/>
    </xf>
    <xf numFmtId="0" fontId="47" fillId="4" borderId="0" xfId="0" applyFont="1" applyFill="1" applyBorder="1" applyAlignment="1" applyProtection="1">
      <alignment horizontal="center" vertical="center"/>
    </xf>
    <xf numFmtId="0" fontId="48" fillId="2" borderId="24" xfId="0" applyFont="1" applyFill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/>
    </xf>
    <xf numFmtId="0" fontId="35" fillId="3" borderId="9" xfId="0" applyFont="1" applyFill="1" applyBorder="1" applyAlignment="1" applyProtection="1">
      <alignment horizontal="center" vertical="center" wrapText="1"/>
    </xf>
    <xf numFmtId="0" fontId="35" fillId="13" borderId="9" xfId="0" applyFont="1" applyFill="1" applyBorder="1" applyAlignment="1" applyProtection="1">
      <alignment horizontal="center" vertical="center" wrapText="1"/>
    </xf>
    <xf numFmtId="0" fontId="35" fillId="46" borderId="9" xfId="0" applyFont="1" applyFill="1" applyBorder="1" applyAlignment="1" applyProtection="1">
      <alignment horizontal="center" vertical="center" wrapText="1"/>
    </xf>
    <xf numFmtId="0" fontId="38" fillId="48" borderId="9" xfId="0" applyFont="1" applyFill="1" applyBorder="1" applyAlignment="1" applyProtection="1">
      <alignment horizontal="center" vertical="center" wrapText="1"/>
    </xf>
    <xf numFmtId="0" fontId="37" fillId="12" borderId="65" xfId="0" applyFont="1" applyFill="1" applyBorder="1" applyAlignment="1" applyProtection="1">
      <alignment horizontal="center" vertical="center" wrapText="1"/>
    </xf>
    <xf numFmtId="0" fontId="35" fillId="53" borderId="9" xfId="0" applyFont="1" applyFill="1" applyBorder="1" applyAlignment="1" applyProtection="1">
      <alignment horizontal="center" vertical="center" wrapText="1"/>
    </xf>
    <xf numFmtId="0" fontId="38" fillId="54" borderId="9" xfId="0" applyFont="1" applyFill="1" applyBorder="1" applyAlignment="1" applyProtection="1">
      <alignment horizontal="center" vertical="center" wrapText="1"/>
    </xf>
    <xf numFmtId="0" fontId="38" fillId="55" borderId="9" xfId="0" applyFont="1" applyFill="1" applyBorder="1" applyAlignment="1" applyProtection="1">
      <alignment horizontal="center" vertical="center" wrapText="1"/>
    </xf>
    <xf numFmtId="2" fontId="2" fillId="0" borderId="0" xfId="317" applyNumberFormat="1" applyFont="1" applyBorder="1" applyAlignment="1">
      <alignment horizontal="center" vertical="center"/>
    </xf>
    <xf numFmtId="1" fontId="2" fillId="0" borderId="0" xfId="317" applyNumberFormat="1" applyFont="1" applyBorder="1" applyAlignment="1">
      <alignment horizontal="right" vertical="center"/>
    </xf>
    <xf numFmtId="0" fontId="30" fillId="0" borderId="3" xfId="317" applyNumberFormat="1" applyFont="1" applyBorder="1" applyAlignment="1">
      <alignment horizontal="center" vertical="center" wrapText="1"/>
    </xf>
    <xf numFmtId="1" fontId="32" fillId="0" borderId="3" xfId="317" applyNumberFormat="1" applyFont="1" applyBorder="1" applyAlignment="1">
      <alignment horizontal="center" vertical="center" wrapText="1"/>
    </xf>
    <xf numFmtId="1" fontId="63" fillId="0" borderId="3" xfId="317" applyNumberFormat="1" applyFont="1" applyBorder="1" applyAlignment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0" fontId="51" fillId="50" borderId="27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7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0" fontId="0" fillId="51" borderId="9" xfId="0" applyFill="1" applyBorder="1" applyAlignment="1" applyProtection="1">
      <alignment horizontal="center" vertical="center" wrapText="1"/>
    </xf>
    <xf numFmtId="0" fontId="10" fillId="52" borderId="25" xfId="0" applyFont="1" applyFill="1" applyBorder="1" applyAlignment="1" applyProtection="1">
      <alignment horizontal="center" vertical="center" wrapText="1"/>
    </xf>
    <xf numFmtId="0" fontId="48" fillId="4" borderId="0" xfId="0" applyFont="1" applyFill="1" applyBorder="1" applyAlignment="1" applyProtection="1">
      <alignment horizontal="center" vertical="center"/>
    </xf>
    <xf numFmtId="0" fontId="64" fillId="0" borderId="0" xfId="317" applyNumberFormat="1" applyFont="1" applyBorder="1" applyAlignment="1">
      <alignment horizontal="center" vertical="center" wrapText="1"/>
    </xf>
    <xf numFmtId="0" fontId="11" fillId="0" borderId="0" xfId="317" applyNumberFormat="1" applyFont="1" applyBorder="1" applyAlignment="1">
      <alignment horizontal="center" vertical="center"/>
    </xf>
    <xf numFmtId="1" fontId="77" fillId="0" borderId="3" xfId="317" applyNumberFormat="1" applyFont="1" applyBorder="1" applyAlignment="1">
      <alignment horizontal="center" vertical="center"/>
    </xf>
    <xf numFmtId="0" fontId="35" fillId="50" borderId="0" xfId="0" applyFont="1" applyFill="1" applyBorder="1" applyAlignment="1" applyProtection="1">
      <alignment horizontal="center" vertical="center"/>
      <protection locked="0"/>
    </xf>
    <xf numFmtId="165" fontId="35" fillId="50" borderId="0" xfId="0" applyNumberFormat="1" applyFont="1" applyFill="1" applyBorder="1" applyAlignment="1" applyProtection="1">
      <alignment horizontal="center" vertical="center"/>
    </xf>
    <xf numFmtId="0" fontId="35" fillId="50" borderId="27" xfId="0" applyFont="1" applyFill="1" applyBorder="1" applyAlignment="1" applyProtection="1">
      <alignment horizontal="center" vertical="center"/>
      <protection locked="0"/>
    </xf>
    <xf numFmtId="165" fontId="35" fillId="50" borderId="27" xfId="0" applyNumberFormat="1" applyFont="1" applyFill="1" applyBorder="1" applyAlignment="1" applyProtection="1">
      <alignment horizontal="center" vertical="center"/>
    </xf>
    <xf numFmtId="0" fontId="36" fillId="50" borderId="5" xfId="0" applyFont="1" applyFill="1" applyBorder="1" applyAlignment="1" applyProtection="1">
      <alignment horizontal="center" vertical="center"/>
    </xf>
    <xf numFmtId="2" fontId="35" fillId="50" borderId="5" xfId="0" applyNumberFormat="1" applyFont="1" applyFill="1" applyBorder="1" applyAlignment="1" applyProtection="1">
      <alignment horizontal="center" vertical="center"/>
    </xf>
    <xf numFmtId="0" fontId="35" fillId="50" borderId="5" xfId="0" applyFont="1" applyFill="1" applyBorder="1" applyAlignment="1" applyProtection="1">
      <alignment horizontal="center" vertical="center"/>
    </xf>
    <xf numFmtId="0" fontId="38" fillId="50" borderId="5" xfId="0" applyFont="1" applyFill="1" applyBorder="1" applyAlignment="1" applyProtection="1">
      <alignment horizontal="center" vertical="center"/>
    </xf>
    <xf numFmtId="0" fontId="36" fillId="50" borderId="5" xfId="0" applyFont="1" applyFill="1" applyBorder="1" applyAlignment="1" applyProtection="1">
      <alignment horizontal="center" vertical="center" wrapText="1" shrinkToFit="1"/>
    </xf>
    <xf numFmtId="0" fontId="35" fillId="50" borderId="5" xfId="0" applyFont="1" applyFill="1" applyBorder="1" applyAlignment="1" applyProtection="1">
      <alignment horizontal="center" vertical="center"/>
      <protection locked="0"/>
    </xf>
    <xf numFmtId="165" fontId="35" fillId="50" borderId="5" xfId="0" applyNumberFormat="1" applyFont="1" applyFill="1" applyBorder="1" applyAlignment="1" applyProtection="1">
      <alignment horizontal="center" vertical="center"/>
    </xf>
    <xf numFmtId="165" fontId="38" fillId="50" borderId="5" xfId="0" applyNumberFormat="1" applyFont="1" applyFill="1" applyBorder="1" applyAlignment="1" applyProtection="1">
      <alignment horizontal="center" vertical="center"/>
    </xf>
    <xf numFmtId="165" fontId="35" fillId="50" borderId="30" xfId="0" applyNumberFormat="1" applyFont="1" applyFill="1" applyBorder="1" applyAlignment="1" applyProtection="1">
      <alignment horizontal="center" vertical="center"/>
    </xf>
    <xf numFmtId="0" fontId="35" fillId="50" borderId="13" xfId="0" applyFont="1" applyFill="1" applyBorder="1" applyAlignment="1" applyProtection="1">
      <alignment horizontal="center" vertical="center"/>
      <protection locked="0"/>
    </xf>
    <xf numFmtId="0" fontId="9" fillId="0" borderId="0" xfId="317" applyNumberFormat="1" applyFont="1" applyBorder="1" applyAlignment="1">
      <alignment horizontal="center" vertical="center"/>
    </xf>
    <xf numFmtId="1" fontId="10" fillId="0" borderId="0" xfId="317" applyNumberFormat="1" applyFont="1" applyFill="1" applyBorder="1" applyAlignment="1">
      <alignment horizontal="center" vertical="center"/>
    </xf>
    <xf numFmtId="0" fontId="10" fillId="0" borderId="0" xfId="317" applyNumberFormat="1" applyFont="1" applyFill="1" applyBorder="1" applyAlignment="1">
      <alignment horizontal="center" vertical="center"/>
    </xf>
    <xf numFmtId="0" fontId="9" fillId="13" borderId="3" xfId="317" applyNumberFormat="1" applyFont="1" applyFill="1" applyBorder="1" applyAlignment="1">
      <alignment horizontal="center" vertical="center"/>
    </xf>
    <xf numFmtId="1" fontId="10" fillId="13" borderId="3" xfId="317" applyNumberFormat="1" applyFont="1" applyFill="1" applyBorder="1" applyAlignment="1">
      <alignment horizontal="center" vertical="center"/>
    </xf>
    <xf numFmtId="0" fontId="10" fillId="13" borderId="3" xfId="317" applyNumberFormat="1" applyFont="1" applyFill="1" applyBorder="1" applyAlignment="1">
      <alignment horizontal="center" vertical="center"/>
    </xf>
    <xf numFmtId="0" fontId="7" fillId="13" borderId="3" xfId="317" applyNumberFormat="1" applyFont="1" applyFill="1" applyBorder="1" applyAlignment="1">
      <alignment horizontal="center" vertical="center"/>
    </xf>
    <xf numFmtId="1" fontId="9" fillId="13" borderId="3" xfId="317" applyNumberFormat="1" applyFont="1" applyFill="1" applyBorder="1" applyAlignment="1">
      <alignment horizontal="center" vertical="center"/>
    </xf>
    <xf numFmtId="1" fontId="63" fillId="13" borderId="3" xfId="317" applyNumberFormat="1" applyFont="1" applyFill="1" applyBorder="1" applyAlignment="1">
      <alignment horizontal="center" vertical="center" wrapText="1"/>
    </xf>
    <xf numFmtId="44" fontId="35" fillId="0" borderId="0" xfId="493" applyFont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right" vertical="center"/>
    </xf>
    <xf numFmtId="44" fontId="35" fillId="0" borderId="2" xfId="493" applyFont="1" applyBorder="1" applyAlignment="1" applyProtection="1">
      <alignment horizontal="center" vertical="center"/>
    </xf>
    <xf numFmtId="0" fontId="36" fillId="50" borderId="27" xfId="0" applyFont="1" applyFill="1" applyBorder="1" applyAlignment="1" applyProtection="1">
      <alignment horizontal="center" vertical="center" wrapText="1"/>
    </xf>
    <xf numFmtId="0" fontId="35" fillId="0" borderId="0" xfId="0" applyFont="1" applyFill="1" applyAlignment="1" applyProtection="1">
      <alignment textRotation="90"/>
    </xf>
    <xf numFmtId="0" fontId="44" fillId="0" borderId="0" xfId="0" applyFont="1" applyFill="1" applyBorder="1" applyAlignment="1" applyProtection="1">
      <alignment horizontal="center" vertical="center" textRotation="90"/>
    </xf>
    <xf numFmtId="0" fontId="35" fillId="0" borderId="0" xfId="0" applyFont="1" applyFill="1" applyBorder="1" applyAlignment="1" applyProtection="1">
      <alignment horizontal="center" vertical="center" textRotation="90"/>
    </xf>
    <xf numFmtId="0" fontId="34" fillId="0" borderId="0" xfId="0" applyFont="1" applyFill="1" applyBorder="1" applyAlignment="1" applyProtection="1">
      <alignment horizontal="center" vertical="center" textRotation="90"/>
    </xf>
    <xf numFmtId="0" fontId="38" fillId="50" borderId="28" xfId="0" applyFont="1" applyFill="1" applyBorder="1" applyAlignment="1" applyProtection="1">
      <alignment horizontal="center" vertical="center"/>
      <protection locked="0"/>
    </xf>
    <xf numFmtId="0" fontId="38" fillId="4" borderId="38" xfId="0" applyFont="1" applyFill="1" applyBorder="1" applyAlignment="1" applyProtection="1">
      <alignment horizontal="center" vertical="center"/>
      <protection locked="0"/>
    </xf>
    <xf numFmtId="0" fontId="38" fillId="50" borderId="38" xfId="0" applyFont="1" applyFill="1" applyBorder="1" applyAlignment="1" applyProtection="1">
      <alignment horizontal="center" vertical="center"/>
      <protection locked="0"/>
    </xf>
    <xf numFmtId="0" fontId="38" fillId="50" borderId="30" xfId="0" applyFont="1" applyFill="1" applyBorder="1" applyAlignment="1" applyProtection="1">
      <alignment horizontal="center" vertical="center"/>
      <protection locked="0"/>
    </xf>
    <xf numFmtId="0" fontId="35" fillId="0" borderId="27" xfId="0" applyFont="1" applyBorder="1" applyAlignment="1" applyProtection="1">
      <alignment horizontal="center" vertical="center"/>
    </xf>
    <xf numFmtId="2" fontId="36" fillId="50" borderId="28" xfId="0" applyNumberFormat="1" applyFont="1" applyFill="1" applyBorder="1" applyAlignment="1" applyProtection="1">
      <alignment horizontal="center" vertical="center"/>
    </xf>
    <xf numFmtId="2" fontId="36" fillId="4" borderId="38" xfId="0" applyNumberFormat="1" applyFont="1" applyFill="1" applyBorder="1" applyAlignment="1" applyProtection="1">
      <alignment horizontal="center" vertical="center"/>
    </xf>
    <xf numFmtId="2" fontId="36" fillId="50" borderId="38" xfId="0" applyNumberFormat="1" applyFont="1" applyFill="1" applyBorder="1" applyAlignment="1" applyProtection="1">
      <alignment horizontal="center" vertical="center"/>
    </xf>
    <xf numFmtId="0" fontId="35" fillId="0" borderId="5" xfId="0" applyFont="1" applyBorder="1" applyAlignment="1" applyProtection="1">
      <alignment horizontal="center" vertical="center"/>
    </xf>
    <xf numFmtId="2" fontId="36" fillId="50" borderId="30" xfId="0" applyNumberFormat="1" applyFont="1" applyFill="1" applyBorder="1" applyAlignment="1" applyProtection="1">
      <alignment horizontal="center" vertical="center"/>
    </xf>
    <xf numFmtId="0" fontId="79" fillId="0" borderId="26" xfId="0" applyFont="1" applyFill="1" applyBorder="1" applyAlignment="1" applyProtection="1">
      <alignment horizontal="center" vertical="center" textRotation="90"/>
    </xf>
    <xf numFmtId="0" fontId="79" fillId="0" borderId="23" xfId="0" applyFont="1" applyFill="1" applyBorder="1" applyAlignment="1" applyProtection="1">
      <alignment horizontal="center" vertical="center" textRotation="90"/>
    </xf>
    <xf numFmtId="0" fontId="79" fillId="0" borderId="29" xfId="0" applyFont="1" applyFill="1" applyBorder="1" applyAlignment="1" applyProtection="1">
      <alignment horizontal="center" vertical="center" textRotation="90"/>
    </xf>
    <xf numFmtId="1" fontId="2" fillId="0" borderId="0" xfId="317" applyNumberFormat="1" applyFont="1" applyAlignment="1">
      <alignment horizontal="center" vertical="center"/>
    </xf>
    <xf numFmtId="0" fontId="69" fillId="0" borderId="26" xfId="0" applyFont="1" applyBorder="1" applyAlignment="1">
      <alignment horizontal="left" vertical="center"/>
    </xf>
    <xf numFmtId="0" fontId="69" fillId="0" borderId="28" xfId="0" applyFont="1" applyBorder="1" applyAlignment="1">
      <alignment horizontal="left" vertical="center"/>
    </xf>
    <xf numFmtId="0" fontId="69" fillId="0" borderId="29" xfId="0" applyFont="1" applyBorder="1" applyAlignment="1">
      <alignment horizontal="left" vertical="center"/>
    </xf>
    <xf numFmtId="0" fontId="69" fillId="0" borderId="30" xfId="0" applyFont="1" applyBorder="1" applyAlignment="1">
      <alignment horizontal="left" vertical="center"/>
    </xf>
    <xf numFmtId="0" fontId="69" fillId="0" borderId="23" xfId="0" applyFont="1" applyBorder="1" applyAlignment="1">
      <alignment horizontal="left" vertical="center"/>
    </xf>
    <xf numFmtId="0" fontId="69" fillId="0" borderId="38" xfId="0" applyFont="1" applyBorder="1" applyAlignment="1">
      <alignment horizontal="left" vertical="center"/>
    </xf>
    <xf numFmtId="0" fontId="80" fillId="50" borderId="0" xfId="0" applyFont="1" applyFill="1" applyBorder="1" applyAlignment="1" applyProtection="1">
      <alignment horizontal="center" vertical="center"/>
    </xf>
    <xf numFmtId="0" fontId="34" fillId="0" borderId="0" xfId="0" applyFont="1" applyFill="1" applyAlignment="1" applyProtection="1">
      <alignment horizontal="center" vertical="center" textRotation="90"/>
    </xf>
    <xf numFmtId="0" fontId="38" fillId="4" borderId="30" xfId="0" applyFont="1" applyFill="1" applyBorder="1" applyAlignment="1" applyProtection="1">
      <alignment horizontal="center" vertical="center"/>
      <protection locked="0"/>
    </xf>
    <xf numFmtId="2" fontId="36" fillId="4" borderId="30" xfId="0" applyNumberFormat="1" applyFont="1" applyFill="1" applyBorder="1" applyAlignment="1" applyProtection="1">
      <alignment horizontal="center" vertical="center"/>
    </xf>
    <xf numFmtId="0" fontId="53" fillId="0" borderId="26" xfId="0" applyFont="1" applyFill="1" applyBorder="1" applyAlignment="1" applyProtection="1">
      <alignment horizontal="center" vertical="center" textRotation="90"/>
    </xf>
    <xf numFmtId="0" fontId="53" fillId="0" borderId="23" xfId="0" applyFont="1" applyFill="1" applyBorder="1" applyAlignment="1" applyProtection="1">
      <alignment horizontal="center" vertical="center" textRotation="90"/>
    </xf>
    <xf numFmtId="0" fontId="53" fillId="0" borderId="29" xfId="0" applyFont="1" applyFill="1" applyBorder="1" applyAlignment="1" applyProtection="1">
      <alignment horizontal="center" vertical="center" textRotation="90"/>
    </xf>
    <xf numFmtId="0" fontId="38" fillId="51" borderId="5" xfId="0" applyFont="1" applyFill="1" applyBorder="1" applyAlignment="1" applyProtection="1">
      <alignment horizontal="center" vertical="center"/>
    </xf>
    <xf numFmtId="0" fontId="38" fillId="52" borderId="5" xfId="0" applyFont="1" applyFill="1" applyBorder="1" applyAlignment="1" applyProtection="1">
      <alignment horizontal="center" vertical="center"/>
    </xf>
    <xf numFmtId="0" fontId="38" fillId="50" borderId="66" xfId="0" applyFont="1" applyFill="1" applyBorder="1" applyAlignment="1" applyProtection="1">
      <alignment horizontal="center" vertical="center"/>
      <protection locked="0"/>
    </xf>
    <xf numFmtId="0" fontId="38" fillId="4" borderId="67" xfId="0" applyFont="1" applyFill="1" applyBorder="1" applyAlignment="1" applyProtection="1">
      <alignment horizontal="center" vertical="center"/>
      <protection locked="0"/>
    </xf>
    <xf numFmtId="0" fontId="76" fillId="52" borderId="5" xfId="0" applyFont="1" applyFill="1" applyBorder="1" applyAlignment="1" applyProtection="1">
      <alignment horizontal="center" vertical="center"/>
    </xf>
    <xf numFmtId="0" fontId="78" fillId="50" borderId="27" xfId="0" applyFont="1" applyFill="1" applyBorder="1" applyAlignment="1" applyProtection="1">
      <alignment horizontal="center" vertical="center" textRotation="90"/>
    </xf>
    <xf numFmtId="0" fontId="78" fillId="0" borderId="0" xfId="0" applyFont="1" applyAlignment="1" applyProtection="1">
      <alignment horizontal="center" vertical="center" textRotation="90"/>
    </xf>
    <xf numFmtId="0" fontId="78" fillId="50" borderId="0" xfId="0" applyFont="1" applyFill="1" applyBorder="1" applyAlignment="1" applyProtection="1">
      <alignment horizontal="center" vertical="center" textRotation="90"/>
    </xf>
    <xf numFmtId="0" fontId="78" fillId="50" borderId="5" xfId="0" applyFont="1" applyFill="1" applyBorder="1" applyAlignment="1" applyProtection="1">
      <alignment horizontal="center" vertical="center" textRotation="90"/>
    </xf>
    <xf numFmtId="1" fontId="63" fillId="0" borderId="3" xfId="317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541" applyNumberFormat="1" applyFont="1" applyAlignment="1">
      <alignment horizontal="left" vertical="center"/>
    </xf>
    <xf numFmtId="0" fontId="0" fillId="0" borderId="0" xfId="541" applyNumberFormat="1" applyFont="1" applyAlignment="1">
      <alignment horizontal="center" vertical="center"/>
    </xf>
    <xf numFmtId="0" fontId="69" fillId="0" borderId="12" xfId="0" applyFont="1" applyBorder="1"/>
    <xf numFmtId="0" fontId="69" fillId="0" borderId="0" xfId="0" applyFont="1"/>
    <xf numFmtId="0" fontId="0" fillId="0" borderId="12" xfId="0" applyBorder="1"/>
    <xf numFmtId="0" fontId="69" fillId="0" borderId="13" xfId="0" applyFont="1" applyBorder="1"/>
    <xf numFmtId="0" fontId="0" fillId="0" borderId="13" xfId="0" applyBorder="1"/>
    <xf numFmtId="0" fontId="69" fillId="0" borderId="0" xfId="0" applyFont="1" applyAlignment="1">
      <alignment horizontal="center"/>
    </xf>
    <xf numFmtId="0" fontId="0" fillId="0" borderId="11" xfId="0" applyBorder="1"/>
    <xf numFmtId="0" fontId="2" fillId="0" borderId="26" xfId="542" applyBorder="1"/>
    <xf numFmtId="0" fontId="2" fillId="0" borderId="27" xfId="542" applyBorder="1"/>
    <xf numFmtId="0" fontId="2" fillId="0" borderId="27" xfId="542" applyBorder="1" applyAlignment="1">
      <alignment horizontal="left" vertical="center"/>
    </xf>
    <xf numFmtId="0" fontId="2" fillId="0" borderId="28" xfId="542" applyBorder="1" applyAlignment="1">
      <alignment horizontal="center"/>
    </xf>
    <xf numFmtId="0" fontId="61" fillId="0" borderId="3" xfId="542" applyFont="1" applyBorder="1" applyAlignment="1">
      <alignment horizontal="center" vertical="center" wrapText="1"/>
    </xf>
    <xf numFmtId="0" fontId="61" fillId="0" borderId="38" xfId="542" applyFont="1" applyBorder="1" applyAlignment="1">
      <alignment horizontal="center" vertical="center" wrapText="1"/>
    </xf>
    <xf numFmtId="0" fontId="2" fillId="0" borderId="23" xfId="542" applyBorder="1"/>
    <xf numFmtId="0" fontId="61" fillId="0" borderId="0" xfId="542" applyFont="1" applyAlignment="1">
      <alignment horizontal="center" wrapText="1"/>
    </xf>
    <xf numFmtId="0" fontId="61" fillId="0" borderId="0" xfId="542" applyFont="1" applyAlignment="1">
      <alignment horizontal="left" vertical="center" wrapText="1"/>
    </xf>
    <xf numFmtId="0" fontId="61" fillId="0" borderId="3" xfId="542" applyFont="1" applyBorder="1" applyAlignment="1">
      <alignment horizontal="center" wrapText="1"/>
    </xf>
    <xf numFmtId="0" fontId="61" fillId="0" borderId="29" xfId="542" applyFont="1" applyBorder="1" applyAlignment="1">
      <alignment horizontal="center" wrapText="1"/>
    </xf>
    <xf numFmtId="0" fontId="61" fillId="0" borderId="5" xfId="542" applyFont="1" applyBorder="1" applyAlignment="1">
      <alignment horizontal="center" wrapText="1"/>
    </xf>
    <xf numFmtId="0" fontId="61" fillId="0" borderId="5" xfId="542" applyFont="1" applyBorder="1" applyAlignment="1">
      <alignment horizontal="left" vertical="center" wrapText="1"/>
    </xf>
    <xf numFmtId="0" fontId="61" fillId="0" borderId="30" xfId="542" applyFont="1" applyBorder="1" applyAlignment="1">
      <alignment horizontal="center" wrapText="1"/>
    </xf>
    <xf numFmtId="0" fontId="69" fillId="0" borderId="23" xfId="0" applyFont="1" applyFill="1" applyBorder="1" applyAlignment="1">
      <alignment horizontal="left" vertical="center"/>
    </xf>
    <xf numFmtId="0" fontId="69" fillId="0" borderId="38" xfId="0" applyFont="1" applyFill="1" applyBorder="1" applyAlignment="1">
      <alignment horizontal="left" vertical="center"/>
    </xf>
    <xf numFmtId="0" fontId="69" fillId="0" borderId="29" xfId="0" applyFont="1" applyFill="1" applyBorder="1" applyAlignment="1">
      <alignment horizontal="left" vertical="center"/>
    </xf>
    <xf numFmtId="0" fontId="69" fillId="0" borderId="30" xfId="0" applyFont="1" applyFill="1" applyBorder="1" applyAlignment="1">
      <alignment horizontal="left" vertical="center"/>
    </xf>
    <xf numFmtId="0" fontId="69" fillId="0" borderId="26" xfId="0" applyFont="1" applyFill="1" applyBorder="1" applyAlignment="1">
      <alignment horizontal="left" vertical="center"/>
    </xf>
    <xf numFmtId="0" fontId="69" fillId="0" borderId="28" xfId="0" applyFont="1" applyFill="1" applyBorder="1" applyAlignment="1">
      <alignment horizontal="left" vertical="center"/>
    </xf>
    <xf numFmtId="0" fontId="7" fillId="0" borderId="35" xfId="317" applyNumberFormat="1" applyFont="1" applyBorder="1" applyAlignment="1">
      <alignment horizontal="center" vertical="center"/>
    </xf>
    <xf numFmtId="0" fontId="81" fillId="0" borderId="3" xfId="317" applyNumberFormat="1" applyFont="1" applyBorder="1" applyAlignment="1">
      <alignment horizontal="center" vertical="center" wrapText="1"/>
    </xf>
    <xf numFmtId="0" fontId="35" fillId="49" borderId="56" xfId="0" applyFont="1" applyFill="1" applyBorder="1" applyAlignment="1" applyProtection="1">
      <alignment horizontal="center" vertical="center"/>
      <protection locked="0"/>
    </xf>
    <xf numFmtId="0" fontId="35" fillId="49" borderId="58" xfId="0" applyFont="1" applyFill="1" applyBorder="1" applyAlignment="1" applyProtection="1">
      <alignment horizontal="center" vertical="center"/>
      <protection locked="0"/>
    </xf>
    <xf numFmtId="0" fontId="35" fillId="49" borderId="59" xfId="0" applyFont="1" applyFill="1" applyBorder="1" applyAlignment="1" applyProtection="1">
      <alignment horizontal="center"/>
      <protection locked="0"/>
    </xf>
    <xf numFmtId="0" fontId="35" fillId="49" borderId="60" xfId="0" applyFont="1" applyFill="1" applyBorder="1" applyAlignment="1" applyProtection="1">
      <alignment horizontal="center"/>
      <protection locked="0"/>
    </xf>
    <xf numFmtId="0" fontId="35" fillId="49" borderId="61" xfId="0" applyFont="1" applyFill="1" applyBorder="1" applyAlignment="1" applyProtection="1">
      <alignment horizontal="center"/>
      <protection locked="0"/>
    </xf>
    <xf numFmtId="0" fontId="35" fillId="49" borderId="62" xfId="0" applyFont="1" applyFill="1" applyBorder="1" applyAlignment="1" applyProtection="1">
      <alignment horizontal="center"/>
      <protection locked="0"/>
    </xf>
    <xf numFmtId="0" fontId="35" fillId="49" borderId="63" xfId="0" applyFont="1" applyFill="1" applyBorder="1" applyAlignment="1" applyProtection="1">
      <alignment horizontal="center"/>
      <protection locked="0"/>
    </xf>
    <xf numFmtId="0" fontId="35" fillId="49" borderId="64" xfId="0" applyFont="1" applyFill="1" applyBorder="1" applyAlignment="1" applyProtection="1">
      <alignment horizontal="center"/>
      <protection locked="0"/>
    </xf>
    <xf numFmtId="1" fontId="2" fillId="0" borderId="5" xfId="317" applyNumberFormat="1" applyFont="1" applyBorder="1" applyAlignment="1">
      <alignment horizontal="center" vertical="center"/>
    </xf>
    <xf numFmtId="1" fontId="59" fillId="0" borderId="0" xfId="317" applyNumberFormat="1" applyFont="1" applyBorder="1" applyAlignment="1">
      <alignment horizontal="left"/>
    </xf>
    <xf numFmtId="1" fontId="31" fillId="0" borderId="0" xfId="317" applyNumberFormat="1" applyFont="1" applyBorder="1" applyAlignment="1">
      <alignment horizontal="center" vertical="center"/>
    </xf>
    <xf numFmtId="1" fontId="65" fillId="0" borderId="0" xfId="317" applyNumberFormat="1" applyFont="1" applyBorder="1" applyAlignment="1">
      <alignment horizontal="left" vertical="center"/>
    </xf>
    <xf numFmtId="1" fontId="2" fillId="0" borderId="0" xfId="317" applyNumberFormat="1" applyFont="1" applyAlignment="1">
      <alignment horizontal="center" vertical="center"/>
    </xf>
    <xf numFmtId="0" fontId="29" fillId="0" borderId="2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1" fontId="57" fillId="0" borderId="24" xfId="0" applyNumberFormat="1" applyFont="1" applyBorder="1" applyAlignment="1">
      <alignment horizontal="left" vertical="center" wrapText="1"/>
    </xf>
    <xf numFmtId="0" fontId="57" fillId="0" borderId="9" xfId="0" applyFont="1" applyBorder="1" applyAlignment="1">
      <alignment horizontal="left" vertical="center" wrapText="1"/>
    </xf>
    <xf numFmtId="0" fontId="57" fillId="0" borderId="2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9" fillId="0" borderId="26" xfId="0" applyFont="1" applyBorder="1" applyAlignment="1">
      <alignment horizontal="left" vertical="center"/>
    </xf>
    <xf numFmtId="0" fontId="69" fillId="0" borderId="28" xfId="0" applyFont="1" applyBorder="1" applyAlignment="1">
      <alignment horizontal="left" vertical="center"/>
    </xf>
    <xf numFmtId="0" fontId="69" fillId="0" borderId="29" xfId="0" applyFont="1" applyBorder="1" applyAlignment="1">
      <alignment horizontal="left" vertical="center"/>
    </xf>
    <xf numFmtId="0" fontId="69" fillId="0" borderId="30" xfId="0" applyFont="1" applyBorder="1" applyAlignment="1">
      <alignment horizontal="left" vertical="center"/>
    </xf>
    <xf numFmtId="0" fontId="69" fillId="13" borderId="26" xfId="0" applyFont="1" applyFill="1" applyBorder="1" applyAlignment="1">
      <alignment horizontal="left" vertical="center"/>
    </xf>
    <xf numFmtId="0" fontId="69" fillId="13" borderId="28" xfId="0" applyFont="1" applyFill="1" applyBorder="1" applyAlignment="1">
      <alignment horizontal="left" vertical="center"/>
    </xf>
    <xf numFmtId="0" fontId="69" fillId="13" borderId="29" xfId="0" applyFont="1" applyFill="1" applyBorder="1" applyAlignment="1">
      <alignment horizontal="left" vertical="center"/>
    </xf>
    <xf numFmtId="0" fontId="69" fillId="13" borderId="30" xfId="0" applyFont="1" applyFill="1" applyBorder="1" applyAlignment="1">
      <alignment horizontal="left" vertical="center"/>
    </xf>
    <xf numFmtId="0" fontId="69" fillId="13" borderId="23" xfId="0" applyFont="1" applyFill="1" applyBorder="1" applyAlignment="1">
      <alignment horizontal="left" vertical="center"/>
    </xf>
    <xf numFmtId="0" fontId="69" fillId="13" borderId="38" xfId="0" applyFont="1" applyFill="1" applyBorder="1" applyAlignment="1">
      <alignment horizontal="left" vertical="center"/>
    </xf>
    <xf numFmtId="0" fontId="69" fillId="0" borderId="23" xfId="0" applyFont="1" applyBorder="1" applyAlignment="1">
      <alignment horizontal="left" vertical="center"/>
    </xf>
    <xf numFmtId="0" fontId="69" fillId="0" borderId="38" xfId="0" applyFont="1" applyBorder="1" applyAlignment="1">
      <alignment horizontal="left" vertical="center"/>
    </xf>
    <xf numFmtId="0" fontId="70" fillId="0" borderId="23" xfId="542" applyFont="1" applyBorder="1" applyAlignment="1">
      <alignment horizontal="center" vertical="center" wrapText="1"/>
    </xf>
    <xf numFmtId="0" fontId="70" fillId="0" borderId="0" xfId="542" applyFont="1" applyAlignment="1">
      <alignment horizontal="center" vertical="center" wrapText="1"/>
    </xf>
    <xf numFmtId="0" fontId="69" fillId="0" borderId="26" xfId="0" applyFont="1" applyBorder="1" applyAlignment="1">
      <alignment horizontal="left" vertical="center" wrapText="1"/>
    </xf>
    <xf numFmtId="0" fontId="69" fillId="0" borderId="28" xfId="0" applyFont="1" applyBorder="1" applyAlignment="1">
      <alignment horizontal="left" vertical="center" wrapText="1"/>
    </xf>
    <xf numFmtId="0" fontId="69" fillId="0" borderId="29" xfId="0" applyFont="1" applyBorder="1" applyAlignment="1">
      <alignment horizontal="left" vertical="center" wrapText="1"/>
    </xf>
    <xf numFmtId="0" fontId="69" fillId="0" borderId="30" xfId="0" applyFont="1" applyBorder="1" applyAlignment="1">
      <alignment horizontal="left" vertical="center" wrapText="1"/>
    </xf>
  </cellXfs>
  <cellStyles count="543">
    <cellStyle name="20 % – Poudarek1" xfId="516" builtinId="30" customBuiltin="1"/>
    <cellStyle name="20 % – Poudarek2" xfId="520" builtinId="34" customBuiltin="1"/>
    <cellStyle name="20 % – Poudarek3" xfId="524" builtinId="38" customBuiltin="1"/>
    <cellStyle name="20 % – Poudarek4" xfId="528" builtinId="42" customBuiltin="1"/>
    <cellStyle name="20 % – Poudarek5" xfId="532" builtinId="46" customBuiltin="1"/>
    <cellStyle name="20 % – Poudarek6" xfId="536" builtinId="50" customBuiltin="1"/>
    <cellStyle name="40 % – Poudarek1" xfId="517" builtinId="31" customBuiltin="1"/>
    <cellStyle name="40 % – Poudarek2" xfId="521" builtinId="35" customBuiltin="1"/>
    <cellStyle name="40 % – Poudarek3" xfId="525" builtinId="39" customBuiltin="1"/>
    <cellStyle name="40 % – Poudarek4" xfId="529" builtinId="43" customBuiltin="1"/>
    <cellStyle name="40 % – Poudarek5" xfId="533" builtinId="47" customBuiltin="1"/>
    <cellStyle name="40 % – Poudarek6" xfId="537" builtinId="51" customBuiltin="1"/>
    <cellStyle name="60 % – Poudarek1" xfId="518" builtinId="32" customBuiltin="1"/>
    <cellStyle name="60 % – Poudarek2" xfId="522" builtinId="36" customBuiltin="1"/>
    <cellStyle name="60 % – Poudarek3" xfId="526" builtinId="40" customBuiltin="1"/>
    <cellStyle name="60 % – Poudarek4" xfId="530" builtinId="44" customBuiltin="1"/>
    <cellStyle name="60 % – Poudarek5" xfId="534" builtinId="48" customBuiltin="1"/>
    <cellStyle name="60 % – Poudarek6" xfId="538" builtinId="52" customBuiltin="1"/>
    <cellStyle name="Currency 2" xfId="318" xr:uid="{00000000-0005-0000-0000-000000000000}"/>
    <cellStyle name="Dobro" xfId="504" builtinId="26" customBuiltin="1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5" builtinId="8" hidden="1"/>
    <cellStyle name="Hiperpovezava" xfId="497" builtinId="8" hidden="1"/>
    <cellStyle name="Izhod" xfId="508" builtinId="21" customBuiltin="1"/>
    <cellStyle name="Naslov" xfId="499" builtinId="15" customBuiltin="1"/>
    <cellStyle name="Naslov 1" xfId="500" builtinId="16" customBuiltin="1"/>
    <cellStyle name="Naslov 2" xfId="501" builtinId="17" customBuiltin="1"/>
    <cellStyle name="Naslov 3" xfId="502" builtinId="18" customBuiltin="1"/>
    <cellStyle name="Naslov 4" xfId="503" builtinId="19" customBuiltin="1"/>
    <cellStyle name="Navadno" xfId="0" builtinId="0"/>
    <cellStyle name="Navadno 2" xfId="539" xr:uid="{A5C7CE03-C78E-4763-899C-15E19DB14DB5}"/>
    <cellStyle name="Navadno 2 2" xfId="542" xr:uid="{BF6F3A91-E378-4B29-A66D-DFFFCE617AE3}"/>
    <cellStyle name="Nevtralno" xfId="506" builtinId="28" customBuiltin="1"/>
    <cellStyle name="Normal 2" xfId="317" xr:uid="{00000000-0005-0000-0000-0000F9000000}"/>
    <cellStyle name="Normal 2 2" xfId="541" xr:uid="{76DDCC86-D175-4F1A-9153-39F4D64BA94D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6" builtinId="9" hidden="1"/>
    <cellStyle name="Obiskana hiperpovezava" xfId="498" builtinId="9" hidden="1"/>
    <cellStyle name="Odstotek" xfId="494" builtinId="5"/>
    <cellStyle name="Opomba 2" xfId="540" xr:uid="{D7CF3504-4E46-4054-AC03-0056C5E5C4C0}"/>
    <cellStyle name="Opozorilo" xfId="512" builtinId="11" customBuiltin="1"/>
    <cellStyle name="Pojasnjevalno besedilo" xfId="513" builtinId="53" customBuiltin="1"/>
    <cellStyle name="Poudarek1" xfId="515" builtinId="29" customBuiltin="1"/>
    <cellStyle name="Poudarek2" xfId="519" builtinId="33" customBuiltin="1"/>
    <cellStyle name="Poudarek3" xfId="523" builtinId="37" customBuiltin="1"/>
    <cellStyle name="Poudarek4" xfId="527" builtinId="41" customBuiltin="1"/>
    <cellStyle name="Poudarek5" xfId="531" builtinId="45" customBuiltin="1"/>
    <cellStyle name="Poudarek6" xfId="535" builtinId="49" customBuiltin="1"/>
    <cellStyle name="Povezana celica" xfId="510" builtinId="24" customBuiltin="1"/>
    <cellStyle name="Preveri celico" xfId="511" builtinId="23" customBuiltin="1"/>
    <cellStyle name="Računanje" xfId="509" builtinId="22" customBuiltin="1"/>
    <cellStyle name="Slabo" xfId="505" builtinId="27" customBuiltin="1"/>
    <cellStyle name="Valuta" xfId="493" builtinId="4"/>
    <cellStyle name="Vnos" xfId="507" builtinId="20" customBuiltin="1"/>
    <cellStyle name="Vsota" xfId="514" builtinId="25" customBuiltin="1"/>
  </cellStyles>
  <dxfs count="96"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FF00"/>
      <color rgb="FFC21AA0"/>
      <color rgb="FF00CBD9"/>
      <color rgb="FF7030A0"/>
      <color rgb="FFA6A6A6"/>
      <color rgb="FFFF72FD"/>
      <color rgb="FFF79646"/>
      <color rgb="FF92D050"/>
      <color rgb="FF538DD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JPG"/><Relationship Id="rId34" Type="http://schemas.openxmlformats.org/officeDocument/2006/relationships/image" Target="../media/image34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JPG"/><Relationship Id="rId3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Relationship Id="rId14" Type="http://schemas.openxmlformats.org/officeDocument/2006/relationships/image" Target="../media/image5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27313</xdr:colOff>
      <xdr:row>0</xdr:row>
      <xdr:rowOff>0</xdr:rowOff>
    </xdr:from>
    <xdr:to>
      <xdr:col>3</xdr:col>
      <xdr:colOff>791839</xdr:colOff>
      <xdr:row>5</xdr:row>
      <xdr:rowOff>1457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32F113-FF25-8E4C-B021-86124F0D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3" y="0"/>
          <a:ext cx="3352800" cy="1039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279175</xdr:colOff>
      <xdr:row>0</xdr:row>
      <xdr:rowOff>165922</xdr:rowOff>
    </xdr:from>
    <xdr:to>
      <xdr:col>20</xdr:col>
      <xdr:colOff>568971</xdr:colOff>
      <xdr:row>7</xdr:row>
      <xdr:rowOff>130735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BD61384-ADDE-A14E-B97C-03EDF994C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475" y="165922"/>
          <a:ext cx="4209536" cy="1294578"/>
        </a:xfrm>
        <a:prstGeom prst="rect">
          <a:avLst/>
        </a:prstGeom>
      </xdr:spPr>
    </xdr:pic>
    <xdr:clientData/>
  </xdr:twoCellAnchor>
  <xdr:twoCellAnchor>
    <xdr:from>
      <xdr:col>2</xdr:col>
      <xdr:colOff>132170</xdr:colOff>
      <xdr:row>24</xdr:row>
      <xdr:rowOff>166784</xdr:rowOff>
    </xdr:from>
    <xdr:to>
      <xdr:col>2</xdr:col>
      <xdr:colOff>1517257</xdr:colOff>
      <xdr:row>24</xdr:row>
      <xdr:rowOff>1090175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82F7EE-2D0C-4C43-950D-CB5CDDB8C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090" y="2796696"/>
          <a:ext cx="1385087" cy="923391"/>
        </a:xfrm>
        <a:prstGeom prst="rect">
          <a:avLst/>
        </a:prstGeom>
      </xdr:spPr>
    </xdr:pic>
    <xdr:clientData/>
  </xdr:twoCellAnchor>
  <xdr:twoCellAnchor>
    <xdr:from>
      <xdr:col>2</xdr:col>
      <xdr:colOff>166650</xdr:colOff>
      <xdr:row>25</xdr:row>
      <xdr:rowOff>174787</xdr:rowOff>
    </xdr:from>
    <xdr:to>
      <xdr:col>2</xdr:col>
      <xdr:colOff>1607168</xdr:colOff>
      <xdr:row>25</xdr:row>
      <xdr:rowOff>1135132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C8CE2767-E12F-644A-B3DF-6771B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7535" y="4097176"/>
          <a:ext cx="1440518" cy="960345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27</xdr:row>
      <xdr:rowOff>165100</xdr:rowOff>
    </xdr:from>
    <xdr:to>
      <xdr:col>2</xdr:col>
      <xdr:colOff>1581150</xdr:colOff>
      <xdr:row>27</xdr:row>
      <xdr:rowOff>1143000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C2E2666-DC26-D047-855F-085FAAC4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600" y="5956300"/>
          <a:ext cx="1466850" cy="9779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28</xdr:row>
      <xdr:rowOff>122518</xdr:rowOff>
    </xdr:from>
    <xdr:to>
      <xdr:col>2</xdr:col>
      <xdr:colOff>1536700</xdr:colOff>
      <xdr:row>28</xdr:row>
      <xdr:rowOff>1087718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C435389-6098-FE4C-AEA6-C2454F5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429" y="6577106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29</xdr:row>
      <xdr:rowOff>105336</xdr:rowOff>
    </xdr:from>
    <xdr:to>
      <xdr:col>2</xdr:col>
      <xdr:colOff>1612900</xdr:colOff>
      <xdr:row>29</xdr:row>
      <xdr:rowOff>1070536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BB2CE3A-0CC4-1842-8A67-906F26CBF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8629" y="7710395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30</xdr:row>
      <xdr:rowOff>182033</xdr:rowOff>
    </xdr:from>
    <xdr:to>
      <xdr:col>2</xdr:col>
      <xdr:colOff>1485900</xdr:colOff>
      <xdr:row>30</xdr:row>
      <xdr:rowOff>1054100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851B2ED-A806-FC41-9863-E344B12C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100" y="9783233"/>
          <a:ext cx="1308100" cy="872067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34</xdr:row>
      <xdr:rowOff>194733</xdr:rowOff>
    </xdr:from>
    <xdr:to>
      <xdr:col>2</xdr:col>
      <xdr:colOff>1524000</xdr:colOff>
      <xdr:row>34</xdr:row>
      <xdr:rowOff>1083733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89367C5-D88F-7C43-ACFF-FC0E7BB4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8800" y="11700933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35</xdr:row>
      <xdr:rowOff>165100</xdr:rowOff>
    </xdr:from>
    <xdr:to>
      <xdr:col>2</xdr:col>
      <xdr:colOff>1524000</xdr:colOff>
      <xdr:row>35</xdr:row>
      <xdr:rowOff>1079500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A2E876-8AF1-334C-A0E3-4DBF17F7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0700" y="129413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36</xdr:row>
      <xdr:rowOff>215900</xdr:rowOff>
    </xdr:from>
    <xdr:to>
      <xdr:col>2</xdr:col>
      <xdr:colOff>1511300</xdr:colOff>
      <xdr:row>36</xdr:row>
      <xdr:rowOff>1104900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F5254-1562-AE4D-8B31-F986912D1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100" y="14262100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37</xdr:row>
      <xdr:rowOff>148167</xdr:rowOff>
    </xdr:from>
    <xdr:to>
      <xdr:col>2</xdr:col>
      <xdr:colOff>1498600</xdr:colOff>
      <xdr:row>37</xdr:row>
      <xdr:rowOff>1028700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FAA54E9-B8FD-444F-B264-8F076080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100" y="15464367"/>
          <a:ext cx="1320800" cy="880533"/>
        </a:xfrm>
        <a:prstGeom prst="rect">
          <a:avLst/>
        </a:prstGeom>
      </xdr:spPr>
    </xdr:pic>
    <xdr:clientData/>
  </xdr:twoCellAnchor>
  <xdr:twoCellAnchor>
    <xdr:from>
      <xdr:col>2</xdr:col>
      <xdr:colOff>101600</xdr:colOff>
      <xdr:row>39</xdr:row>
      <xdr:rowOff>114300</xdr:rowOff>
    </xdr:from>
    <xdr:to>
      <xdr:col>2</xdr:col>
      <xdr:colOff>1625600</xdr:colOff>
      <xdr:row>39</xdr:row>
      <xdr:rowOff>1137023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DEEF08D-9C55-DB48-B9E2-F857E11B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9900" y="1733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40</xdr:row>
      <xdr:rowOff>177800</xdr:rowOff>
    </xdr:from>
    <xdr:to>
      <xdr:col>2</xdr:col>
      <xdr:colOff>1549400</xdr:colOff>
      <xdr:row>40</xdr:row>
      <xdr:rowOff>1124323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1840896-ABF0-C941-8EB9-795B550A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8000" y="18669000"/>
          <a:ext cx="1409700" cy="9398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41</xdr:row>
      <xdr:rowOff>127000</xdr:rowOff>
    </xdr:from>
    <xdr:to>
      <xdr:col>2</xdr:col>
      <xdr:colOff>1600200</xdr:colOff>
      <xdr:row>41</xdr:row>
      <xdr:rowOff>1124323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CA484E6-C72A-3041-8178-CC4365F8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2600" y="19888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42</xdr:row>
      <xdr:rowOff>114300</xdr:rowOff>
    </xdr:from>
    <xdr:to>
      <xdr:col>2</xdr:col>
      <xdr:colOff>1600200</xdr:colOff>
      <xdr:row>42</xdr:row>
      <xdr:rowOff>1137023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B3EBD8D-E951-6547-AAC2-F5C10544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4500" y="2114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44</xdr:row>
      <xdr:rowOff>114300</xdr:rowOff>
    </xdr:from>
    <xdr:to>
      <xdr:col>2</xdr:col>
      <xdr:colOff>1612900</xdr:colOff>
      <xdr:row>44</xdr:row>
      <xdr:rowOff>1137023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E30DF1F-5286-DF4B-AD7D-F64384E0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200" y="23050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45</xdr:row>
      <xdr:rowOff>127000</xdr:rowOff>
    </xdr:from>
    <xdr:to>
      <xdr:col>2</xdr:col>
      <xdr:colOff>1631950</xdr:colOff>
      <xdr:row>45</xdr:row>
      <xdr:rowOff>1162423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DFEDD7-2102-7840-AE0A-B00F5129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7200" y="24333200"/>
          <a:ext cx="1543050" cy="10287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46</xdr:row>
      <xdr:rowOff>177800</xdr:rowOff>
    </xdr:from>
    <xdr:to>
      <xdr:col>2</xdr:col>
      <xdr:colOff>1536700</xdr:colOff>
      <xdr:row>46</xdr:row>
      <xdr:rowOff>1098923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EE08363-4EC4-AA4B-BB9C-7246D6C9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3400" y="256540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47</xdr:row>
      <xdr:rowOff>127000</xdr:rowOff>
    </xdr:from>
    <xdr:to>
      <xdr:col>2</xdr:col>
      <xdr:colOff>1612900</xdr:colOff>
      <xdr:row>47</xdr:row>
      <xdr:rowOff>1124323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A9A9978-5D74-6E43-B3F6-A70294B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5300" y="26873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169831</xdr:colOff>
      <xdr:row>31</xdr:row>
      <xdr:rowOff>120277</xdr:rowOff>
    </xdr:from>
    <xdr:to>
      <xdr:col>2</xdr:col>
      <xdr:colOff>1608168</xdr:colOff>
      <xdr:row>31</xdr:row>
      <xdr:rowOff>1085477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786B54-F0D9-7547-9742-2F6A4809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3360" y="10026277"/>
          <a:ext cx="1438337" cy="965200"/>
        </a:xfrm>
        <a:prstGeom prst="rect">
          <a:avLst/>
        </a:prstGeom>
      </xdr:spPr>
    </xdr:pic>
    <xdr:clientData/>
  </xdr:twoCellAnchor>
  <xdr:twoCellAnchor>
    <xdr:from>
      <xdr:col>2</xdr:col>
      <xdr:colOff>182075</xdr:colOff>
      <xdr:row>32</xdr:row>
      <xdr:rowOff>137210</xdr:rowOff>
    </xdr:from>
    <xdr:to>
      <xdr:col>2</xdr:col>
      <xdr:colOff>1481625</xdr:colOff>
      <xdr:row>32</xdr:row>
      <xdr:rowOff>1009277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39B5129-4636-B94D-B302-2826DE10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5604" y="11193681"/>
          <a:ext cx="1299550" cy="872067"/>
        </a:xfrm>
        <a:prstGeom prst="rect">
          <a:avLst/>
        </a:prstGeom>
      </xdr:spPr>
    </xdr:pic>
    <xdr:clientData/>
  </xdr:twoCellAnchor>
  <xdr:twoCellAnchor>
    <xdr:from>
      <xdr:col>2</xdr:col>
      <xdr:colOff>194235</xdr:colOff>
      <xdr:row>49</xdr:row>
      <xdr:rowOff>119528</xdr:rowOff>
    </xdr:from>
    <xdr:to>
      <xdr:col>2</xdr:col>
      <xdr:colOff>1554692</xdr:colOff>
      <xdr:row>49</xdr:row>
      <xdr:rowOff>1037772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2D6A6-FC18-2047-AD85-155AF0D6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66768" y="30176195"/>
          <a:ext cx="1363632" cy="915069"/>
        </a:xfrm>
        <a:prstGeom prst="rect">
          <a:avLst/>
        </a:prstGeom>
      </xdr:spPr>
    </xdr:pic>
    <xdr:clientData/>
  </xdr:twoCellAnchor>
  <xdr:twoCellAnchor>
    <xdr:from>
      <xdr:col>2</xdr:col>
      <xdr:colOff>89646</xdr:colOff>
      <xdr:row>50</xdr:row>
      <xdr:rowOff>59765</xdr:rowOff>
    </xdr:from>
    <xdr:to>
      <xdr:col>2</xdr:col>
      <xdr:colOff>1645040</xdr:colOff>
      <xdr:row>50</xdr:row>
      <xdr:rowOff>1108822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BC1A6-D365-8346-B236-01EAA9A7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3175" y="31346589"/>
          <a:ext cx="1558569" cy="1045882"/>
        </a:xfrm>
        <a:prstGeom prst="rect">
          <a:avLst/>
        </a:prstGeom>
      </xdr:spPr>
    </xdr:pic>
    <xdr:clientData/>
  </xdr:twoCellAnchor>
  <xdr:twoCellAnchor>
    <xdr:from>
      <xdr:col>2</xdr:col>
      <xdr:colOff>59764</xdr:colOff>
      <xdr:row>51</xdr:row>
      <xdr:rowOff>59764</xdr:rowOff>
    </xdr:from>
    <xdr:to>
      <xdr:col>2</xdr:col>
      <xdr:colOff>1631763</xdr:colOff>
      <xdr:row>51</xdr:row>
      <xdr:rowOff>1109352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B143BD-28A1-8A49-B668-8D74BC42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293" y="32616588"/>
          <a:ext cx="1568824" cy="1052763"/>
        </a:xfrm>
        <a:prstGeom prst="rect">
          <a:avLst/>
        </a:prstGeom>
      </xdr:spPr>
    </xdr:pic>
    <xdr:clientData/>
  </xdr:twoCellAnchor>
  <xdr:twoCellAnchor>
    <xdr:from>
      <xdr:col>2</xdr:col>
      <xdr:colOff>81803</xdr:colOff>
      <xdr:row>52</xdr:row>
      <xdr:rowOff>121396</xdr:rowOff>
    </xdr:from>
    <xdr:to>
      <xdr:col>2</xdr:col>
      <xdr:colOff>1555564</xdr:colOff>
      <xdr:row>52</xdr:row>
      <xdr:rowOff>1113500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81C586-2FAF-8A45-9E61-74AED40C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46928" y="50508646"/>
          <a:ext cx="1470586" cy="995279"/>
        </a:xfrm>
        <a:prstGeom prst="rect">
          <a:avLst/>
        </a:prstGeom>
      </xdr:spPr>
    </xdr:pic>
    <xdr:clientData/>
  </xdr:twoCellAnchor>
  <xdr:twoCellAnchor>
    <xdr:from>
      <xdr:col>2</xdr:col>
      <xdr:colOff>47626</xdr:colOff>
      <xdr:row>9</xdr:row>
      <xdr:rowOff>276226</xdr:rowOff>
    </xdr:from>
    <xdr:to>
      <xdr:col>2</xdr:col>
      <xdr:colOff>1612399</xdr:colOff>
      <xdr:row>9</xdr:row>
      <xdr:rowOff>942976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D94FEFB8-9E85-4324-8811-19FF4099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12751" y="2752726"/>
          <a:ext cx="1564773" cy="66675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10</xdr:row>
      <xdr:rowOff>174626</xdr:rowOff>
    </xdr:from>
    <xdr:to>
      <xdr:col>2</xdr:col>
      <xdr:colOff>1675835</xdr:colOff>
      <xdr:row>10</xdr:row>
      <xdr:rowOff>955676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5578A5D2-BB10-4CA4-A805-DE1E8652C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93700" y="3794126"/>
          <a:ext cx="1647260" cy="781050"/>
        </a:xfrm>
        <a:prstGeom prst="rect">
          <a:avLst/>
        </a:prstGeom>
      </xdr:spPr>
    </xdr:pic>
    <xdr:clientData/>
  </xdr:twoCellAnchor>
  <xdr:twoCellAnchor>
    <xdr:from>
      <xdr:col>2</xdr:col>
      <xdr:colOff>82550</xdr:colOff>
      <xdr:row>11</xdr:row>
      <xdr:rowOff>212726</xdr:rowOff>
    </xdr:from>
    <xdr:to>
      <xdr:col>2</xdr:col>
      <xdr:colOff>1649974</xdr:colOff>
      <xdr:row>11</xdr:row>
      <xdr:rowOff>860426</xdr:rowOff>
    </xdr:to>
    <xdr:pic>
      <xdr:nvPicPr>
        <xdr:cNvPr id="17" name="Slika 16">
          <a:extLst>
            <a:ext uri="{FF2B5EF4-FFF2-40B4-BE49-F238E27FC236}">
              <a16:creationId xmlns:a16="http://schemas.microsoft.com/office/drawing/2014/main" id="{E65B04A1-1C9D-49AA-811B-32B311DFC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47675" y="4975226"/>
          <a:ext cx="1567424" cy="647700"/>
        </a:xfrm>
        <a:prstGeom prst="rect">
          <a:avLst/>
        </a:prstGeom>
      </xdr:spPr>
    </xdr:pic>
    <xdr:clientData/>
  </xdr:twoCellAnchor>
  <xdr:twoCellAnchor>
    <xdr:from>
      <xdr:col>2</xdr:col>
      <xdr:colOff>98425</xdr:colOff>
      <xdr:row>12</xdr:row>
      <xdr:rowOff>196851</xdr:rowOff>
    </xdr:from>
    <xdr:to>
      <xdr:col>2</xdr:col>
      <xdr:colOff>1606550</xdr:colOff>
      <xdr:row>12</xdr:row>
      <xdr:rowOff>879055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3A726F28-6315-49C6-AAB4-11557643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63550" y="6102351"/>
          <a:ext cx="1508125" cy="682204"/>
        </a:xfrm>
        <a:prstGeom prst="rect">
          <a:avLst/>
        </a:prstGeom>
      </xdr:spPr>
    </xdr:pic>
    <xdr:clientData/>
  </xdr:twoCellAnchor>
  <xdr:twoCellAnchor>
    <xdr:from>
      <xdr:col>2</xdr:col>
      <xdr:colOff>44451</xdr:colOff>
      <xdr:row>13</xdr:row>
      <xdr:rowOff>193675</xdr:rowOff>
    </xdr:from>
    <xdr:to>
      <xdr:col>2</xdr:col>
      <xdr:colOff>1647826</xdr:colOff>
      <xdr:row>13</xdr:row>
      <xdr:rowOff>918248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B02AE965-2DDC-4E0E-85DE-65C3F1513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9576" y="7242175"/>
          <a:ext cx="1603375" cy="724573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14</xdr:row>
      <xdr:rowOff>146051</xdr:rowOff>
    </xdr:from>
    <xdr:to>
      <xdr:col>2</xdr:col>
      <xdr:colOff>1646618</xdr:colOff>
      <xdr:row>14</xdr:row>
      <xdr:rowOff>908051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C0AF037B-F95E-4D75-A94A-B01B78B4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3700" y="8337551"/>
          <a:ext cx="1618043" cy="762000"/>
        </a:xfrm>
        <a:prstGeom prst="rect">
          <a:avLst/>
        </a:prstGeom>
      </xdr:spPr>
    </xdr:pic>
    <xdr:clientData/>
  </xdr:twoCellAnchor>
  <xdr:twoCellAnchor>
    <xdr:from>
      <xdr:col>2</xdr:col>
      <xdr:colOff>41275</xdr:colOff>
      <xdr:row>15</xdr:row>
      <xdr:rowOff>82550</xdr:rowOff>
    </xdr:from>
    <xdr:to>
      <xdr:col>2</xdr:col>
      <xdr:colOff>1624794</xdr:colOff>
      <xdr:row>15</xdr:row>
      <xdr:rowOff>838200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CE3D7C91-6744-473B-AE25-EB2B5CF5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06400" y="9417050"/>
          <a:ext cx="1583519" cy="755650"/>
        </a:xfrm>
        <a:prstGeom prst="rect">
          <a:avLst/>
        </a:prstGeom>
      </xdr:spPr>
    </xdr:pic>
    <xdr:clientData/>
  </xdr:twoCellAnchor>
  <xdr:twoCellAnchor>
    <xdr:from>
      <xdr:col>2</xdr:col>
      <xdr:colOff>79375</xdr:colOff>
      <xdr:row>16</xdr:row>
      <xdr:rowOff>101600</xdr:rowOff>
    </xdr:from>
    <xdr:to>
      <xdr:col>2</xdr:col>
      <xdr:colOff>1623559</xdr:colOff>
      <xdr:row>16</xdr:row>
      <xdr:rowOff>904875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89104EEF-5840-46CD-8222-7B77CDE48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500" y="10579100"/>
          <a:ext cx="1544184" cy="803275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17</xdr:row>
      <xdr:rowOff>44450</xdr:rowOff>
    </xdr:from>
    <xdr:to>
      <xdr:col>2</xdr:col>
      <xdr:colOff>1555750</xdr:colOff>
      <xdr:row>17</xdr:row>
      <xdr:rowOff>941421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362A20AF-4AE9-4EB7-A386-804B97E9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28625" y="11664950"/>
          <a:ext cx="1492250" cy="896971"/>
        </a:xfrm>
        <a:prstGeom prst="rect">
          <a:avLst/>
        </a:prstGeom>
      </xdr:spPr>
    </xdr:pic>
    <xdr:clientData/>
  </xdr:twoCellAnchor>
  <xdr:twoCellAnchor>
    <xdr:from>
      <xdr:col>2</xdr:col>
      <xdr:colOff>358775</xdr:colOff>
      <xdr:row>22</xdr:row>
      <xdr:rowOff>168275</xdr:rowOff>
    </xdr:from>
    <xdr:to>
      <xdr:col>2</xdr:col>
      <xdr:colOff>1341135</xdr:colOff>
      <xdr:row>22</xdr:row>
      <xdr:rowOff>971550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C4FCBBF1-70E2-4D0C-85C1-69EBE4BE7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3900" y="17503775"/>
          <a:ext cx="982360" cy="803275"/>
        </a:xfrm>
        <a:prstGeom prst="rect">
          <a:avLst/>
        </a:prstGeom>
      </xdr:spPr>
    </xdr:pic>
    <xdr:clientData/>
  </xdr:twoCellAnchor>
  <xdr:twoCellAnchor>
    <xdr:from>
      <xdr:col>2</xdr:col>
      <xdr:colOff>425450</xdr:colOff>
      <xdr:row>21</xdr:row>
      <xdr:rowOff>88900</xdr:rowOff>
    </xdr:from>
    <xdr:to>
      <xdr:col>2</xdr:col>
      <xdr:colOff>1334679</xdr:colOff>
      <xdr:row>21</xdr:row>
      <xdr:rowOff>1012825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A4BDE97-C232-4AE5-9A32-4826B8C2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16281400"/>
          <a:ext cx="909229" cy="923925"/>
        </a:xfrm>
        <a:prstGeom prst="rect">
          <a:avLst/>
        </a:prstGeom>
      </xdr:spPr>
    </xdr:pic>
    <xdr:clientData/>
  </xdr:twoCellAnchor>
  <xdr:twoCellAnchor>
    <xdr:from>
      <xdr:col>2</xdr:col>
      <xdr:colOff>514351</xdr:colOff>
      <xdr:row>20</xdr:row>
      <xdr:rowOff>95250</xdr:rowOff>
    </xdr:from>
    <xdr:to>
      <xdr:col>2</xdr:col>
      <xdr:colOff>1221289</xdr:colOff>
      <xdr:row>20</xdr:row>
      <xdr:rowOff>1047750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A49F5868-FDB8-4E55-85AB-B3359B02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79476" y="15144750"/>
          <a:ext cx="706938" cy="952500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18</xdr:row>
      <xdr:rowOff>111125</xdr:rowOff>
    </xdr:from>
    <xdr:to>
      <xdr:col>2</xdr:col>
      <xdr:colOff>1389566</xdr:colOff>
      <xdr:row>18</xdr:row>
      <xdr:rowOff>698500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A881EABC-C429-4189-A5F5-E76CB038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7050" y="12874625"/>
          <a:ext cx="1227641" cy="587375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19</xdr:row>
      <xdr:rowOff>82550</xdr:rowOff>
    </xdr:from>
    <xdr:to>
      <xdr:col>2</xdr:col>
      <xdr:colOff>1575271</xdr:colOff>
      <xdr:row>19</xdr:row>
      <xdr:rowOff>889000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F718DB2-0E48-44A9-B958-D2AF7FF39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04825" y="13989050"/>
          <a:ext cx="1435571" cy="806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279175</xdr:colOff>
      <xdr:row>0</xdr:row>
      <xdr:rowOff>165922</xdr:rowOff>
    </xdr:from>
    <xdr:to>
      <xdr:col>21</xdr:col>
      <xdr:colOff>507588</xdr:colOff>
      <xdr:row>7</xdr:row>
      <xdr:rowOff>130735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2DD85631-02E4-4885-A2BF-88782A9A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475" y="162747"/>
          <a:ext cx="4190813" cy="1301488"/>
        </a:xfrm>
        <a:prstGeom prst="rect">
          <a:avLst/>
        </a:prstGeom>
      </xdr:spPr>
    </xdr:pic>
    <xdr:clientData/>
  </xdr:twoCellAnchor>
  <xdr:twoCellAnchor>
    <xdr:from>
      <xdr:col>3</xdr:col>
      <xdr:colOff>184151</xdr:colOff>
      <xdr:row>10</xdr:row>
      <xdr:rowOff>142875</xdr:rowOff>
    </xdr:from>
    <xdr:to>
      <xdr:col>3</xdr:col>
      <xdr:colOff>1514476</xdr:colOff>
      <xdr:row>10</xdr:row>
      <xdr:rowOff>935679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BEF6878E-5EA2-4D54-BC80-87D539E61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734" y="3730625"/>
          <a:ext cx="1330325" cy="792804"/>
        </a:xfrm>
        <a:prstGeom prst="rect">
          <a:avLst/>
        </a:prstGeom>
      </xdr:spPr>
    </xdr:pic>
    <xdr:clientData/>
  </xdr:twoCellAnchor>
  <xdr:twoCellAnchor>
    <xdr:from>
      <xdr:col>3</xdr:col>
      <xdr:colOff>120650</xdr:colOff>
      <xdr:row>11</xdr:row>
      <xdr:rowOff>95251</xdr:rowOff>
    </xdr:from>
    <xdr:to>
      <xdr:col>3</xdr:col>
      <xdr:colOff>1578552</xdr:colOff>
      <xdr:row>11</xdr:row>
      <xdr:rowOff>981076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35A31E4-29E2-4304-8C88-A5CB2CE2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650" y="4857751"/>
          <a:ext cx="1457902" cy="885825"/>
        </a:xfrm>
        <a:prstGeom prst="rect">
          <a:avLst/>
        </a:prstGeom>
      </xdr:spPr>
    </xdr:pic>
    <xdr:clientData/>
  </xdr:twoCellAnchor>
  <xdr:twoCellAnchor>
    <xdr:from>
      <xdr:col>3</xdr:col>
      <xdr:colOff>82551</xdr:colOff>
      <xdr:row>12</xdr:row>
      <xdr:rowOff>28575</xdr:rowOff>
    </xdr:from>
    <xdr:to>
      <xdr:col>3</xdr:col>
      <xdr:colOff>1534611</xdr:colOff>
      <xdr:row>12</xdr:row>
      <xdr:rowOff>952500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D034D4CE-87A4-4873-B4FB-97001AE8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551" y="5934075"/>
          <a:ext cx="1445710" cy="923925"/>
        </a:xfrm>
        <a:prstGeom prst="rect">
          <a:avLst/>
        </a:prstGeom>
      </xdr:spPr>
    </xdr:pic>
    <xdr:clientData/>
  </xdr:twoCellAnchor>
  <xdr:twoCellAnchor>
    <xdr:from>
      <xdr:col>3</xdr:col>
      <xdr:colOff>139700</xdr:colOff>
      <xdr:row>13</xdr:row>
      <xdr:rowOff>123825</xdr:rowOff>
    </xdr:from>
    <xdr:to>
      <xdr:col>3</xdr:col>
      <xdr:colOff>1539875</xdr:colOff>
      <xdr:row>13</xdr:row>
      <xdr:rowOff>940084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18371B3A-E057-4E0B-B5BC-00AC1B82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700" y="7172325"/>
          <a:ext cx="1400175" cy="816259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14</xdr:row>
      <xdr:rowOff>28575</xdr:rowOff>
    </xdr:from>
    <xdr:to>
      <xdr:col>3</xdr:col>
      <xdr:colOff>1541096</xdr:colOff>
      <xdr:row>14</xdr:row>
      <xdr:rowOff>1016000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A178560A-DD8F-40B2-9B45-3F150F7C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676" y="8220075"/>
          <a:ext cx="1474420" cy="987425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15</xdr:row>
      <xdr:rowOff>126999</xdr:rowOff>
    </xdr:from>
    <xdr:to>
      <xdr:col>3</xdr:col>
      <xdr:colOff>1619250</xdr:colOff>
      <xdr:row>15</xdr:row>
      <xdr:rowOff>941250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FFCA9C7D-22ED-4B22-8E8D-CFC14224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9300" y="9461499"/>
          <a:ext cx="1504950" cy="814251"/>
        </a:xfrm>
        <a:prstGeom prst="rect">
          <a:avLst/>
        </a:prstGeom>
      </xdr:spPr>
    </xdr:pic>
    <xdr:clientData/>
  </xdr:twoCellAnchor>
  <xdr:twoCellAnchor>
    <xdr:from>
      <xdr:col>3</xdr:col>
      <xdr:colOff>111126</xdr:colOff>
      <xdr:row>16</xdr:row>
      <xdr:rowOff>79375</xdr:rowOff>
    </xdr:from>
    <xdr:to>
      <xdr:col>3</xdr:col>
      <xdr:colOff>1580574</xdr:colOff>
      <xdr:row>16</xdr:row>
      <xdr:rowOff>904875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2AE529DF-25F3-45C9-8D22-555E5F2B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126" y="10556875"/>
          <a:ext cx="1469448" cy="825500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17</xdr:row>
      <xdr:rowOff>66675</xdr:rowOff>
    </xdr:from>
    <xdr:to>
      <xdr:col>3</xdr:col>
      <xdr:colOff>1428220</xdr:colOff>
      <xdr:row>17</xdr:row>
      <xdr:rowOff>952500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2E36A322-E2EB-4004-9A42-A59B8BA3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1675" y="11687175"/>
          <a:ext cx="1361545" cy="885825"/>
        </a:xfrm>
        <a:prstGeom prst="rect">
          <a:avLst/>
        </a:prstGeom>
      </xdr:spPr>
    </xdr:pic>
    <xdr:clientData/>
  </xdr:twoCellAnchor>
  <xdr:twoCellAnchor>
    <xdr:from>
      <xdr:col>3</xdr:col>
      <xdr:colOff>88900</xdr:colOff>
      <xdr:row>18</xdr:row>
      <xdr:rowOff>127000</xdr:rowOff>
    </xdr:from>
    <xdr:to>
      <xdr:col>3</xdr:col>
      <xdr:colOff>1643376</xdr:colOff>
      <xdr:row>18</xdr:row>
      <xdr:rowOff>923925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70BBD5A-B5DA-4BEC-89A6-30B42504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3900" y="12890500"/>
          <a:ext cx="1554476" cy="79692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19</xdr:row>
      <xdr:rowOff>142875</xdr:rowOff>
    </xdr:from>
    <xdr:to>
      <xdr:col>3</xdr:col>
      <xdr:colOff>1612782</xdr:colOff>
      <xdr:row>19</xdr:row>
      <xdr:rowOff>933450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CE20326A-D32B-4A95-8116-7AFF044E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2625" y="14049375"/>
          <a:ext cx="1565157" cy="790575"/>
        </a:xfrm>
        <a:prstGeom prst="rect">
          <a:avLst/>
        </a:prstGeom>
      </xdr:spPr>
    </xdr:pic>
    <xdr:clientData/>
  </xdr:twoCellAnchor>
  <xdr:twoCellAnchor>
    <xdr:from>
      <xdr:col>3</xdr:col>
      <xdr:colOff>79376</xdr:colOff>
      <xdr:row>20</xdr:row>
      <xdr:rowOff>63500</xdr:rowOff>
    </xdr:from>
    <xdr:to>
      <xdr:col>3</xdr:col>
      <xdr:colOff>1596651</xdr:colOff>
      <xdr:row>20</xdr:row>
      <xdr:rowOff>1028700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90E85949-B18A-45DF-BA8F-5971A1DC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4376" y="15113000"/>
          <a:ext cx="1517275" cy="965200"/>
        </a:xfrm>
        <a:prstGeom prst="rect">
          <a:avLst/>
        </a:prstGeom>
      </xdr:spPr>
    </xdr:pic>
    <xdr:clientData/>
  </xdr:twoCellAnchor>
  <xdr:twoCellAnchor>
    <xdr:from>
      <xdr:col>3</xdr:col>
      <xdr:colOff>174625</xdr:colOff>
      <xdr:row>21</xdr:row>
      <xdr:rowOff>190500</xdr:rowOff>
    </xdr:from>
    <xdr:to>
      <xdr:col>3</xdr:col>
      <xdr:colOff>1539963</xdr:colOff>
      <xdr:row>21</xdr:row>
      <xdr:rowOff>904875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92E319A6-BA94-4828-A509-BFCBF6BC7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9625" y="16383000"/>
          <a:ext cx="1365338" cy="714375"/>
        </a:xfrm>
        <a:prstGeom prst="rect">
          <a:avLst/>
        </a:prstGeom>
      </xdr:spPr>
    </xdr:pic>
    <xdr:clientData/>
  </xdr:twoCellAnchor>
  <xdr:twoCellAnchor>
    <xdr:from>
      <xdr:col>3</xdr:col>
      <xdr:colOff>206376</xdr:colOff>
      <xdr:row>9</xdr:row>
      <xdr:rowOff>63501</xdr:rowOff>
    </xdr:from>
    <xdr:to>
      <xdr:col>3</xdr:col>
      <xdr:colOff>1510371</xdr:colOff>
      <xdr:row>9</xdr:row>
      <xdr:rowOff>1092201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D435385B-A5AD-4E62-B585-29B8C7EE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1376" y="2540001"/>
          <a:ext cx="1303995" cy="102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177800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B2B95-69E2-0040-8846-FBDD43EE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203200"/>
          <a:ext cx="1676400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279175</xdr:colOff>
      <xdr:row>0</xdr:row>
      <xdr:rowOff>165922</xdr:rowOff>
    </xdr:from>
    <xdr:to>
      <xdr:col>18</xdr:col>
      <xdr:colOff>656813</xdr:colOff>
      <xdr:row>7</xdr:row>
      <xdr:rowOff>130735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609D0EB5-90F2-4C51-AA37-F3A53787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475" y="162747"/>
          <a:ext cx="4209863" cy="1301488"/>
        </a:xfrm>
        <a:prstGeom prst="rect">
          <a:avLst/>
        </a:prstGeom>
      </xdr:spPr>
    </xdr:pic>
    <xdr:clientData/>
  </xdr:twoCellAnchor>
  <xdr:twoCellAnchor>
    <xdr:from>
      <xdr:col>1</xdr:col>
      <xdr:colOff>132170</xdr:colOff>
      <xdr:row>9</xdr:row>
      <xdr:rowOff>166784</xdr:rowOff>
    </xdr:from>
    <xdr:to>
      <xdr:col>1</xdr:col>
      <xdr:colOff>1517257</xdr:colOff>
      <xdr:row>9</xdr:row>
      <xdr:rowOff>1090175</xdr:rowOff>
    </xdr:to>
    <xdr:pic>
      <xdr:nvPicPr>
        <xdr:cNvPr id="3" name="Picture 123">
          <a:extLst>
            <a:ext uri="{FF2B5EF4-FFF2-40B4-BE49-F238E27FC236}">
              <a16:creationId xmlns:a16="http://schemas.microsoft.com/office/drawing/2014/main" id="{79516BCD-93FA-4263-AA6C-E6A769AB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3645" y="13450984"/>
          <a:ext cx="1381912" cy="929741"/>
        </a:xfrm>
        <a:prstGeom prst="rect">
          <a:avLst/>
        </a:prstGeom>
      </xdr:spPr>
    </xdr:pic>
    <xdr:clientData/>
  </xdr:twoCellAnchor>
  <xdr:twoCellAnchor>
    <xdr:from>
      <xdr:col>1</xdr:col>
      <xdr:colOff>166650</xdr:colOff>
      <xdr:row>10</xdr:row>
      <xdr:rowOff>174787</xdr:rowOff>
    </xdr:from>
    <xdr:to>
      <xdr:col>1</xdr:col>
      <xdr:colOff>1607168</xdr:colOff>
      <xdr:row>10</xdr:row>
      <xdr:rowOff>1135132</xdr:rowOff>
    </xdr:to>
    <xdr:pic>
      <xdr:nvPicPr>
        <xdr:cNvPr id="4" name="Picture 124">
          <a:extLst>
            <a:ext uri="{FF2B5EF4-FFF2-40B4-BE49-F238E27FC236}">
              <a16:creationId xmlns:a16="http://schemas.microsoft.com/office/drawing/2014/main" id="{4C0D4C56-A432-44AE-90F1-9636C26C9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950" y="14608337"/>
          <a:ext cx="1446868" cy="953995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12</xdr:row>
      <xdr:rowOff>165100</xdr:rowOff>
    </xdr:from>
    <xdr:to>
      <xdr:col>1</xdr:col>
      <xdr:colOff>1581150</xdr:colOff>
      <xdr:row>12</xdr:row>
      <xdr:rowOff>1143000</xdr:rowOff>
    </xdr:to>
    <xdr:pic>
      <xdr:nvPicPr>
        <xdr:cNvPr id="5" name="Picture 125">
          <a:extLst>
            <a:ext uri="{FF2B5EF4-FFF2-40B4-BE49-F238E27FC236}">
              <a16:creationId xmlns:a16="http://schemas.microsoft.com/office/drawing/2014/main" id="{E943A990-2AB4-4982-AFED-3D33CD88A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16373475"/>
          <a:ext cx="1466850" cy="981075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13</xdr:row>
      <xdr:rowOff>122518</xdr:rowOff>
    </xdr:from>
    <xdr:to>
      <xdr:col>1</xdr:col>
      <xdr:colOff>1536700</xdr:colOff>
      <xdr:row>13</xdr:row>
      <xdr:rowOff>1087718</xdr:rowOff>
    </xdr:to>
    <xdr:pic>
      <xdr:nvPicPr>
        <xdr:cNvPr id="6" name="Picture 126">
          <a:extLst>
            <a:ext uri="{FF2B5EF4-FFF2-40B4-BE49-F238E27FC236}">
              <a16:creationId xmlns:a16="http://schemas.microsoft.com/office/drawing/2014/main" id="{303FD8AF-1036-42B0-B80F-0B6B9CB32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7480243"/>
          <a:ext cx="1447800" cy="962025"/>
        </a:xfrm>
        <a:prstGeom prst="rect">
          <a:avLst/>
        </a:prstGeom>
      </xdr:spPr>
    </xdr:pic>
    <xdr:clientData/>
  </xdr:twoCellAnchor>
  <xdr:twoCellAnchor>
    <xdr:from>
      <xdr:col>1</xdr:col>
      <xdr:colOff>165100</xdr:colOff>
      <xdr:row>14</xdr:row>
      <xdr:rowOff>105336</xdr:rowOff>
    </xdr:from>
    <xdr:to>
      <xdr:col>1</xdr:col>
      <xdr:colOff>1612900</xdr:colOff>
      <xdr:row>14</xdr:row>
      <xdr:rowOff>1070536</xdr:rowOff>
    </xdr:to>
    <xdr:pic>
      <xdr:nvPicPr>
        <xdr:cNvPr id="7" name="Picture 127">
          <a:extLst>
            <a:ext uri="{FF2B5EF4-FFF2-40B4-BE49-F238E27FC236}">
              <a16:creationId xmlns:a16="http://schemas.microsoft.com/office/drawing/2014/main" id="{977EBBDB-0CE5-47D3-99A7-E253A51B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18599711"/>
          <a:ext cx="1447800" cy="97155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15</xdr:row>
      <xdr:rowOff>182033</xdr:rowOff>
    </xdr:from>
    <xdr:to>
      <xdr:col>1</xdr:col>
      <xdr:colOff>1485900</xdr:colOff>
      <xdr:row>15</xdr:row>
      <xdr:rowOff>1054100</xdr:rowOff>
    </xdr:to>
    <xdr:pic>
      <xdr:nvPicPr>
        <xdr:cNvPr id="8" name="Picture 128">
          <a:extLst>
            <a:ext uri="{FF2B5EF4-FFF2-40B4-BE49-F238E27FC236}">
              <a16:creationId xmlns:a16="http://schemas.microsoft.com/office/drawing/2014/main" id="{9249F952-4A92-4F87-B8C9-842C3E606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50" y="19819408"/>
          <a:ext cx="1304925" cy="878417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19</xdr:row>
      <xdr:rowOff>194733</xdr:rowOff>
    </xdr:from>
    <xdr:to>
      <xdr:col>1</xdr:col>
      <xdr:colOff>1524000</xdr:colOff>
      <xdr:row>19</xdr:row>
      <xdr:rowOff>1083733</xdr:rowOff>
    </xdr:to>
    <xdr:pic>
      <xdr:nvPicPr>
        <xdr:cNvPr id="9" name="Picture 129">
          <a:extLst>
            <a:ext uri="{FF2B5EF4-FFF2-40B4-BE49-F238E27FC236}">
              <a16:creationId xmlns:a16="http://schemas.microsoft.com/office/drawing/2014/main" id="{B6030859-ABC0-4A89-99C2-FE2F9FE1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1975" y="23905633"/>
          <a:ext cx="1333500" cy="885825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20</xdr:row>
      <xdr:rowOff>165100</xdr:rowOff>
    </xdr:from>
    <xdr:to>
      <xdr:col>1</xdr:col>
      <xdr:colOff>1524000</xdr:colOff>
      <xdr:row>20</xdr:row>
      <xdr:rowOff>1079500</xdr:rowOff>
    </xdr:to>
    <xdr:pic>
      <xdr:nvPicPr>
        <xdr:cNvPr id="10" name="Picture 130">
          <a:extLst>
            <a:ext uri="{FF2B5EF4-FFF2-40B4-BE49-F238E27FC236}">
              <a16:creationId xmlns:a16="http://schemas.microsoft.com/office/drawing/2014/main" id="{8A84E571-CA36-486B-9F02-266BBA85D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25136475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21</xdr:row>
      <xdr:rowOff>215900</xdr:rowOff>
    </xdr:from>
    <xdr:to>
      <xdr:col>1</xdr:col>
      <xdr:colOff>1511300</xdr:colOff>
      <xdr:row>21</xdr:row>
      <xdr:rowOff>1104900</xdr:rowOff>
    </xdr:to>
    <xdr:pic>
      <xdr:nvPicPr>
        <xdr:cNvPr id="11" name="Picture 131">
          <a:extLst>
            <a:ext uri="{FF2B5EF4-FFF2-40B4-BE49-F238E27FC236}">
              <a16:creationId xmlns:a16="http://schemas.microsoft.com/office/drawing/2014/main" id="{5B464EDA-C76B-4141-BF16-9D3206B96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26460450"/>
          <a:ext cx="1333500" cy="885825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22</xdr:row>
      <xdr:rowOff>148167</xdr:rowOff>
    </xdr:from>
    <xdr:to>
      <xdr:col>1</xdr:col>
      <xdr:colOff>1498600</xdr:colOff>
      <xdr:row>22</xdr:row>
      <xdr:rowOff>1028700</xdr:rowOff>
    </xdr:to>
    <xdr:pic>
      <xdr:nvPicPr>
        <xdr:cNvPr id="12" name="Picture 132">
          <a:extLst>
            <a:ext uri="{FF2B5EF4-FFF2-40B4-BE49-F238E27FC236}">
              <a16:creationId xmlns:a16="http://schemas.microsoft.com/office/drawing/2014/main" id="{BFFAD033-A84C-43A3-9548-08981061A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2450" y="27653192"/>
          <a:ext cx="1314450" cy="883708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24</xdr:row>
      <xdr:rowOff>114300</xdr:rowOff>
    </xdr:from>
    <xdr:to>
      <xdr:col>1</xdr:col>
      <xdr:colOff>1625600</xdr:colOff>
      <xdr:row>24</xdr:row>
      <xdr:rowOff>1137023</xdr:rowOff>
    </xdr:to>
    <xdr:pic>
      <xdr:nvPicPr>
        <xdr:cNvPr id="13" name="Picture 133">
          <a:extLst>
            <a:ext uri="{FF2B5EF4-FFF2-40B4-BE49-F238E27FC236}">
              <a16:creationId xmlns:a16="http://schemas.microsoft.com/office/drawing/2014/main" id="{27BE7F33-A076-4325-8FD2-26D31FF20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29527500"/>
          <a:ext cx="1524000" cy="1019548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25</xdr:row>
      <xdr:rowOff>177800</xdr:rowOff>
    </xdr:from>
    <xdr:to>
      <xdr:col>1</xdr:col>
      <xdr:colOff>1549400</xdr:colOff>
      <xdr:row>25</xdr:row>
      <xdr:rowOff>1124323</xdr:rowOff>
    </xdr:to>
    <xdr:pic>
      <xdr:nvPicPr>
        <xdr:cNvPr id="14" name="Picture 134">
          <a:extLst>
            <a:ext uri="{FF2B5EF4-FFF2-40B4-BE49-F238E27FC236}">
              <a16:creationId xmlns:a16="http://schemas.microsoft.com/office/drawing/2014/main" id="{B21AF5A7-ADEB-49C9-A6CC-AF28B2BF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4350" y="30861000"/>
          <a:ext cx="1409700" cy="943348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26</xdr:row>
      <xdr:rowOff>127000</xdr:rowOff>
    </xdr:from>
    <xdr:to>
      <xdr:col>1</xdr:col>
      <xdr:colOff>1600200</xdr:colOff>
      <xdr:row>26</xdr:row>
      <xdr:rowOff>1124323</xdr:rowOff>
    </xdr:to>
    <xdr:pic>
      <xdr:nvPicPr>
        <xdr:cNvPr id="15" name="Picture 135">
          <a:extLst>
            <a:ext uri="{FF2B5EF4-FFF2-40B4-BE49-F238E27FC236}">
              <a16:creationId xmlns:a16="http://schemas.microsoft.com/office/drawing/2014/main" id="{6716992E-B849-41BA-AF70-A7B4B8D13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5775" y="32070675"/>
          <a:ext cx="1485900" cy="1000498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27</xdr:row>
      <xdr:rowOff>114300</xdr:rowOff>
    </xdr:from>
    <xdr:to>
      <xdr:col>1</xdr:col>
      <xdr:colOff>1600200</xdr:colOff>
      <xdr:row>27</xdr:row>
      <xdr:rowOff>1137023</xdr:rowOff>
    </xdr:to>
    <xdr:pic>
      <xdr:nvPicPr>
        <xdr:cNvPr id="16" name="Picture 136">
          <a:extLst>
            <a:ext uri="{FF2B5EF4-FFF2-40B4-BE49-F238E27FC236}">
              <a16:creationId xmlns:a16="http://schemas.microsoft.com/office/drawing/2014/main" id="{F99C42BA-166E-40BA-9363-AF9B15B8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7675" y="33327975"/>
          <a:ext cx="1524000" cy="1019548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29</xdr:row>
      <xdr:rowOff>114300</xdr:rowOff>
    </xdr:from>
    <xdr:to>
      <xdr:col>1</xdr:col>
      <xdr:colOff>1612900</xdr:colOff>
      <xdr:row>29</xdr:row>
      <xdr:rowOff>1137023</xdr:rowOff>
    </xdr:to>
    <xdr:pic>
      <xdr:nvPicPr>
        <xdr:cNvPr id="17" name="Picture 137">
          <a:extLst>
            <a:ext uri="{FF2B5EF4-FFF2-40B4-BE49-F238E27FC236}">
              <a16:creationId xmlns:a16="http://schemas.microsoft.com/office/drawing/2014/main" id="{5E0E4046-3241-4B6B-A5A3-B9D7A6DCC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200" y="35232975"/>
          <a:ext cx="1524000" cy="1019548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30</xdr:row>
      <xdr:rowOff>127000</xdr:rowOff>
    </xdr:from>
    <xdr:to>
      <xdr:col>1</xdr:col>
      <xdr:colOff>1631950</xdr:colOff>
      <xdr:row>30</xdr:row>
      <xdr:rowOff>1162423</xdr:rowOff>
    </xdr:to>
    <xdr:pic>
      <xdr:nvPicPr>
        <xdr:cNvPr id="18" name="Picture 138">
          <a:extLst>
            <a:ext uri="{FF2B5EF4-FFF2-40B4-BE49-F238E27FC236}">
              <a16:creationId xmlns:a16="http://schemas.microsoft.com/office/drawing/2014/main" id="{6571E7D7-D02D-432F-B4D9-3F65E9E1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7200" y="36509325"/>
          <a:ext cx="1543050" cy="1038598"/>
        </a:xfrm>
        <a:prstGeom prst="rect">
          <a:avLst/>
        </a:prstGeom>
      </xdr:spPr>
    </xdr:pic>
    <xdr:clientData/>
  </xdr:twoCellAnchor>
  <xdr:twoCellAnchor>
    <xdr:from>
      <xdr:col>1</xdr:col>
      <xdr:colOff>165100</xdr:colOff>
      <xdr:row>31</xdr:row>
      <xdr:rowOff>177800</xdr:rowOff>
    </xdr:from>
    <xdr:to>
      <xdr:col>1</xdr:col>
      <xdr:colOff>1536700</xdr:colOff>
      <xdr:row>31</xdr:row>
      <xdr:rowOff>1098923</xdr:rowOff>
    </xdr:to>
    <xdr:pic>
      <xdr:nvPicPr>
        <xdr:cNvPr id="19" name="Picture 139">
          <a:extLst>
            <a:ext uri="{FF2B5EF4-FFF2-40B4-BE49-F238E27FC236}">
              <a16:creationId xmlns:a16="http://schemas.microsoft.com/office/drawing/2014/main" id="{64E155FA-A5E4-4927-9F7C-75BEB5958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3400" y="37833300"/>
          <a:ext cx="1371600" cy="914773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32</xdr:row>
      <xdr:rowOff>127000</xdr:rowOff>
    </xdr:from>
    <xdr:to>
      <xdr:col>1</xdr:col>
      <xdr:colOff>1612900</xdr:colOff>
      <xdr:row>32</xdr:row>
      <xdr:rowOff>1124323</xdr:rowOff>
    </xdr:to>
    <xdr:pic>
      <xdr:nvPicPr>
        <xdr:cNvPr id="20" name="Picture 140">
          <a:extLst>
            <a:ext uri="{FF2B5EF4-FFF2-40B4-BE49-F238E27FC236}">
              <a16:creationId xmlns:a16="http://schemas.microsoft.com/office/drawing/2014/main" id="{43AA66BA-3C81-4920-B763-B907B23EE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5300" y="39042975"/>
          <a:ext cx="1485900" cy="1000498"/>
        </a:xfrm>
        <a:prstGeom prst="rect">
          <a:avLst/>
        </a:prstGeom>
      </xdr:spPr>
    </xdr:pic>
    <xdr:clientData/>
  </xdr:twoCellAnchor>
  <xdr:twoCellAnchor>
    <xdr:from>
      <xdr:col>1</xdr:col>
      <xdr:colOff>169831</xdr:colOff>
      <xdr:row>16</xdr:row>
      <xdr:rowOff>120277</xdr:rowOff>
    </xdr:from>
    <xdr:to>
      <xdr:col>1</xdr:col>
      <xdr:colOff>1608168</xdr:colOff>
      <xdr:row>16</xdr:row>
      <xdr:rowOff>1085477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6A6051-D2B1-48ED-95F5-ED949E925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1306" y="20907002"/>
          <a:ext cx="1441512" cy="962025"/>
        </a:xfrm>
        <a:prstGeom prst="rect">
          <a:avLst/>
        </a:prstGeom>
      </xdr:spPr>
    </xdr:pic>
    <xdr:clientData/>
  </xdr:twoCellAnchor>
  <xdr:twoCellAnchor>
    <xdr:from>
      <xdr:col>1</xdr:col>
      <xdr:colOff>182075</xdr:colOff>
      <xdr:row>17</xdr:row>
      <xdr:rowOff>137210</xdr:rowOff>
    </xdr:from>
    <xdr:to>
      <xdr:col>1</xdr:col>
      <xdr:colOff>1481625</xdr:colOff>
      <xdr:row>17</xdr:row>
      <xdr:rowOff>1009277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F763727-68BB-43AD-8468-D4B03CFD1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0375" y="22066935"/>
          <a:ext cx="1299550" cy="868892"/>
        </a:xfrm>
        <a:prstGeom prst="rect">
          <a:avLst/>
        </a:prstGeom>
      </xdr:spPr>
    </xdr:pic>
    <xdr:clientData/>
  </xdr:twoCellAnchor>
  <xdr:twoCellAnchor editAs="oneCell">
    <xdr:from>
      <xdr:col>1</xdr:col>
      <xdr:colOff>194235</xdr:colOff>
      <xdr:row>34</xdr:row>
      <xdr:rowOff>119528</xdr:rowOff>
    </xdr:from>
    <xdr:to>
      <xdr:col>1</xdr:col>
      <xdr:colOff>1554692</xdr:colOff>
      <xdr:row>34</xdr:row>
      <xdr:rowOff>1037772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C85956CD-FCB7-4720-8634-BCECC83B0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68885" y="40946853"/>
          <a:ext cx="1357282" cy="915069"/>
        </a:xfrm>
        <a:prstGeom prst="rect">
          <a:avLst/>
        </a:prstGeom>
      </xdr:spPr>
    </xdr:pic>
    <xdr:clientData/>
  </xdr:twoCellAnchor>
  <xdr:twoCellAnchor editAs="oneCell">
    <xdr:from>
      <xdr:col>1</xdr:col>
      <xdr:colOff>89646</xdr:colOff>
      <xdr:row>35</xdr:row>
      <xdr:rowOff>59765</xdr:rowOff>
    </xdr:from>
    <xdr:to>
      <xdr:col>1</xdr:col>
      <xdr:colOff>1645040</xdr:colOff>
      <xdr:row>35</xdr:row>
      <xdr:rowOff>1105647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F4015B5D-0639-4521-99EC-FEAAE34D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7946" y="42150740"/>
          <a:ext cx="1558569" cy="1045882"/>
        </a:xfrm>
        <a:prstGeom prst="rect">
          <a:avLst/>
        </a:prstGeom>
      </xdr:spPr>
    </xdr:pic>
    <xdr:clientData/>
  </xdr:twoCellAnchor>
  <xdr:twoCellAnchor editAs="oneCell">
    <xdr:from>
      <xdr:col>1</xdr:col>
      <xdr:colOff>59764</xdr:colOff>
      <xdr:row>36</xdr:row>
      <xdr:rowOff>59764</xdr:rowOff>
    </xdr:from>
    <xdr:to>
      <xdr:col>1</xdr:col>
      <xdr:colOff>1631763</xdr:colOff>
      <xdr:row>36</xdr:row>
      <xdr:rowOff>1115702</xdr:rowOff>
    </xdr:to>
    <xdr:pic>
      <xdr:nvPicPr>
        <xdr:cNvPr id="25" name="Picture 6">
          <a:extLst>
            <a:ext uri="{FF2B5EF4-FFF2-40B4-BE49-F238E27FC236}">
              <a16:creationId xmlns:a16="http://schemas.microsoft.com/office/drawing/2014/main" id="{2E247FFE-B480-4C9C-9C6B-0FFDAF30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1239" y="43417564"/>
          <a:ext cx="1571999" cy="1055938"/>
        </a:xfrm>
        <a:prstGeom prst="rect">
          <a:avLst/>
        </a:prstGeom>
      </xdr:spPr>
    </xdr:pic>
    <xdr:clientData/>
  </xdr:twoCellAnchor>
  <xdr:twoCellAnchor editAs="oneCell">
    <xdr:from>
      <xdr:col>1</xdr:col>
      <xdr:colOff>164353</xdr:colOff>
      <xdr:row>37</xdr:row>
      <xdr:rowOff>89646</xdr:rowOff>
    </xdr:from>
    <xdr:to>
      <xdr:col>1</xdr:col>
      <xdr:colOff>1631764</xdr:colOff>
      <xdr:row>37</xdr:row>
      <xdr:rowOff>1075400</xdr:rowOff>
    </xdr:to>
    <xdr:pic>
      <xdr:nvPicPr>
        <xdr:cNvPr id="26" name="Picture 8">
          <a:extLst>
            <a:ext uri="{FF2B5EF4-FFF2-40B4-BE49-F238E27FC236}">
              <a16:creationId xmlns:a16="http://schemas.microsoft.com/office/drawing/2014/main" id="{E476E284-6292-45A4-9BCB-3E0009E06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32653" y="44711096"/>
          <a:ext cx="1470586" cy="9889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333375</xdr:colOff>
      <xdr:row>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2A3BD4-BA7C-45C2-9981-7EF316A35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0"/>
          <a:ext cx="1673225" cy="568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TOMEN-orderlist-2021_Nov_DELOVNA%20VERZI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order"/>
      <sheetName val="TENTOMEN grp"/>
      <sheetName val="TENTOMEN pu"/>
      <sheetName val="PROD.LIST GRP Tentomen"/>
      <sheetName val="sum TENTOME"/>
      <sheetName val="PACKING LIST GRP tentomen"/>
      <sheetName val="PROD.LIST PU Tentomen"/>
      <sheetName val="PACKING LIST PU tentomen "/>
      <sheetName val="PAKIRANJE"/>
    </sheetNames>
    <sheetDataSet>
      <sheetData sheetId="0"/>
      <sheetData sheetId="1"/>
      <sheetData sheetId="2"/>
      <sheetData sheetId="3">
        <row r="4">
          <cell r="A4"/>
          <cell r="B4"/>
          <cell r="C4"/>
          <cell r="D4"/>
          <cell r="E4"/>
          <cell r="F4"/>
          <cell r="G4"/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9" tint="0.59999389629810485"/>
  </sheetPr>
  <dimension ref="B3:G37"/>
  <sheetViews>
    <sheetView showGridLines="0" showRowColHeaders="0" tabSelected="1" zoomScale="93" zoomScaleNormal="93" workbookViewId="0">
      <selection activeCell="E6" sqref="E6:F6"/>
    </sheetView>
  </sheetViews>
  <sheetFormatPr defaultColWidth="11" defaultRowHeight="15.5"/>
  <cols>
    <col min="1" max="1" width="2.5" style="75" customWidth="1"/>
    <col min="2" max="2" width="16.33203125" style="75" customWidth="1"/>
    <col min="3" max="3" width="15.1640625" style="75" bestFit="1" customWidth="1"/>
    <col min="4" max="4" width="15.5" style="75" bestFit="1" customWidth="1"/>
    <col min="5" max="5" width="17.33203125" style="75" customWidth="1"/>
    <col min="6" max="6" width="17.1640625" style="75" customWidth="1"/>
    <col min="7" max="7" width="11.1640625" style="75" customWidth="1"/>
    <col min="8" max="16384" width="11" style="75"/>
  </cols>
  <sheetData>
    <row r="3" spans="2:7">
      <c r="F3" s="75" t="s">
        <v>42</v>
      </c>
    </row>
    <row r="5" spans="2:7" ht="16" thickBot="1">
      <c r="E5" s="75" t="s">
        <v>43</v>
      </c>
    </row>
    <row r="6" spans="2:7" ht="65.25" customHeight="1" thickBot="1">
      <c r="B6" s="299" t="s">
        <v>143</v>
      </c>
      <c r="E6" s="493"/>
      <c r="F6" s="494"/>
    </row>
    <row r="7" spans="2:7" ht="16" thickBot="1">
      <c r="E7" s="75" t="s">
        <v>44</v>
      </c>
    </row>
    <row r="8" spans="2:7">
      <c r="E8" s="495"/>
      <c r="F8" s="496"/>
    </row>
    <row r="9" spans="2:7">
      <c r="E9" s="497"/>
      <c r="F9" s="498"/>
    </row>
    <row r="10" spans="2:7">
      <c r="E10" s="497"/>
      <c r="F10" s="498"/>
    </row>
    <row r="11" spans="2:7" ht="16" thickBot="1">
      <c r="E11" s="499"/>
      <c r="F11" s="500"/>
    </row>
    <row r="12" spans="2:7" ht="16" thickBot="1">
      <c r="B12" s="75" t="s">
        <v>35</v>
      </c>
      <c r="C12" s="37"/>
      <c r="D12" s="300" t="s">
        <v>36</v>
      </c>
    </row>
    <row r="15" spans="2:7">
      <c r="C15" s="119"/>
      <c r="D15" s="119"/>
      <c r="E15" s="119" t="s">
        <v>37</v>
      </c>
      <c r="F15" s="119" t="s">
        <v>1</v>
      </c>
      <c r="G15" s="119"/>
    </row>
    <row r="16" spans="2:7" s="99" customFormat="1" ht="23" customHeight="1">
      <c r="C16" s="96"/>
      <c r="D16" s="134" t="s">
        <v>99</v>
      </c>
      <c r="E16" s="96">
        <f>SUM('LYNX plywood'!H10:S53)</f>
        <v>0</v>
      </c>
      <c r="F16" s="414">
        <f>'LYNX plywood'!$Y$1</f>
        <v>0</v>
      </c>
      <c r="G16" s="96"/>
    </row>
    <row r="17" spans="2:7" s="99" customFormat="1" ht="23" customHeight="1" thickBot="1">
      <c r="C17" s="415"/>
      <c r="D17" s="416" t="s">
        <v>231</v>
      </c>
      <c r="E17" s="415">
        <f>SUM('LYNX grp'!I10:T22)</f>
        <v>0</v>
      </c>
      <c r="F17" s="417">
        <f>'LYNX grp'!AA1</f>
        <v>0</v>
      </c>
      <c r="G17" s="415"/>
    </row>
    <row r="18" spans="2:7" s="99" customFormat="1" ht="23" customHeight="1">
      <c r="D18" s="301" t="s">
        <v>38</v>
      </c>
      <c r="E18" s="99">
        <f>SUM(E16:E16)+SUM('LYNX grp'!I10:T22)</f>
        <v>0</v>
      </c>
      <c r="F18" s="302">
        <f>SUM(F16:F17)</f>
        <v>0</v>
      </c>
    </row>
    <row r="19" spans="2:7" s="99" customFormat="1" ht="23" customHeight="1" thickBot="1">
      <c r="D19" s="303" t="str">
        <f>"DISCOUNT "&amp;C12&amp;" %"</f>
        <v>DISCOUNT  %</v>
      </c>
      <c r="F19" s="302">
        <f>SUM(F16:F16)*C12/100</f>
        <v>0</v>
      </c>
    </row>
    <row r="20" spans="2:7" s="99" customFormat="1" ht="23" customHeight="1" thickBot="1">
      <c r="C20" s="304"/>
      <c r="D20" s="305" t="s">
        <v>131</v>
      </c>
      <c r="E20" s="305"/>
      <c r="F20" s="306">
        <f>F18-F19</f>
        <v>0</v>
      </c>
      <c r="G20" s="307"/>
    </row>
    <row r="21" spans="2:7" s="99" customFormat="1" ht="23" hidden="1" customHeight="1" thickBot="1">
      <c r="C21" s="308"/>
      <c r="D21" s="309" t="s">
        <v>39</v>
      </c>
      <c r="E21" s="309"/>
      <c r="F21" s="310">
        <f>F20*1.22</f>
        <v>0</v>
      </c>
      <c r="G21" s="311"/>
    </row>
    <row r="25" spans="2:7">
      <c r="B25" s="75" t="s">
        <v>116</v>
      </c>
    </row>
    <row r="26" spans="2:7">
      <c r="B26" s="75" t="s">
        <v>117</v>
      </c>
    </row>
    <row r="28" spans="2:7">
      <c r="B28" s="75" t="s">
        <v>118</v>
      </c>
    </row>
    <row r="30" spans="2:7">
      <c r="B30" s="75" t="s">
        <v>119</v>
      </c>
    </row>
    <row r="32" spans="2:7">
      <c r="B32" s="75" t="s">
        <v>116</v>
      </c>
    </row>
    <row r="33" spans="2:2">
      <c r="B33" s="75" t="s">
        <v>120</v>
      </c>
    </row>
    <row r="34" spans="2:2">
      <c r="B34" s="75" t="s">
        <v>121</v>
      </c>
    </row>
    <row r="36" spans="2:2">
      <c r="B36" s="75" t="s">
        <v>122</v>
      </c>
    </row>
    <row r="37" spans="2:2">
      <c r="B37" s="75" t="s">
        <v>123</v>
      </c>
    </row>
  </sheetData>
  <sheetProtection algorithmName="SHA-512" hashValue="q07Gf2kSE7TqckMb55RzQKddtlloZMmh13lpv+xNxxZVxzUqWgAMze4V24ITW6IiFOymG+w3sahnd3K+HpBKrQ==" saltValue="voKKHsPXG0OecLCjTFzk6w==" spinCount="100000" sheet="1" objects="1" scenarios="1"/>
  <mergeCells count="2">
    <mergeCell ref="E6:F6"/>
    <mergeCell ref="E8:F11"/>
  </mergeCells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>
    <tabColor theme="1"/>
    <pageSetUpPr fitToPage="1"/>
  </sheetPr>
  <dimension ref="B1:AT77"/>
  <sheetViews>
    <sheetView showGridLines="0" showRowColHeaders="0" zoomScale="60" zoomScaleNormal="60" zoomScalePageLayoutView="75" workbookViewId="0">
      <pane ySplit="8" topLeftCell="A9" activePane="bottomLeft" state="frozen"/>
      <selection activeCell="Q1" sqref="Q1"/>
      <selection pane="bottomLeft" activeCell="Y10" sqref="Y10"/>
    </sheetView>
  </sheetViews>
  <sheetFormatPr defaultColWidth="11" defaultRowHeight="21"/>
  <cols>
    <col min="1" max="1" width="4.83203125" style="75" customWidth="1"/>
    <col min="2" max="2" width="3.6640625" style="419" customWidth="1"/>
    <col min="3" max="3" width="22.1640625" style="75" customWidth="1"/>
    <col min="4" max="4" width="12.1640625" style="76" customWidth="1"/>
    <col min="5" max="5" width="7.5" style="76" hidden="1" customWidth="1"/>
    <col min="6" max="6" width="6.5" style="78" hidden="1" customWidth="1"/>
    <col min="7" max="7" width="9" style="79" hidden="1" customWidth="1"/>
    <col min="8" max="8" width="5" style="80" hidden="1" customWidth="1"/>
    <col min="9" max="9" width="4.6640625" style="81" hidden="1" customWidth="1"/>
    <col min="10" max="10" width="4.83203125" style="82" hidden="1" customWidth="1"/>
    <col min="11" max="11" width="5" style="83" hidden="1" customWidth="1"/>
    <col min="12" max="12" width="5" style="84" hidden="1" customWidth="1"/>
    <col min="13" max="13" width="5" style="85" hidden="1" customWidth="1"/>
    <col min="14" max="14" width="4.33203125" style="86" hidden="1" customWidth="1"/>
    <col min="15" max="15" width="5.6640625" style="87" hidden="1" customWidth="1"/>
    <col min="16" max="16" width="5" style="88" hidden="1" customWidth="1"/>
    <col min="17" max="19" width="5" style="89" hidden="1" customWidth="1"/>
    <col min="20" max="20" width="17" style="90" customWidth="1"/>
    <col min="21" max="21" width="10.1640625" style="76" customWidth="1"/>
    <col min="22" max="22" width="8.33203125" style="76" bestFit="1" customWidth="1"/>
    <col min="23" max="23" width="15.33203125" style="75" customWidth="1"/>
    <col min="24" max="24" width="18.1640625" style="75" customWidth="1"/>
    <col min="25" max="25" width="13" style="99" customWidth="1"/>
    <col min="26" max="36" width="12.6640625" style="99" customWidth="1"/>
    <col min="37" max="37" width="15.6640625" style="97" customWidth="1"/>
    <col min="38" max="38" width="8.33203125" style="98" customWidth="1"/>
    <col min="39" max="39" width="8" style="75" customWidth="1"/>
    <col min="40" max="41" width="11" style="75" hidden="1" customWidth="1"/>
    <col min="42" max="43" width="11" style="99" hidden="1" customWidth="1"/>
    <col min="44" max="44" width="11" style="75" hidden="1" customWidth="1"/>
    <col min="45" max="45" width="11" style="100" hidden="1" customWidth="1"/>
    <col min="46" max="46" width="11" style="75" customWidth="1"/>
    <col min="47" max="16384" width="11" style="75"/>
  </cols>
  <sheetData>
    <row r="1" spans="2:45">
      <c r="R1" s="342"/>
      <c r="S1" s="346"/>
      <c r="V1" s="91"/>
      <c r="W1" s="92"/>
      <c r="X1" s="93" t="s">
        <v>62</v>
      </c>
      <c r="Y1" s="379">
        <f>SUM(AK$10:AK$1048576)*1.22</f>
        <v>0</v>
      </c>
      <c r="Z1" s="95" t="s">
        <v>9</v>
      </c>
      <c r="AA1" s="96"/>
      <c r="AB1" s="75"/>
      <c r="AC1" s="75"/>
      <c r="AD1" s="75"/>
      <c r="AE1" s="75"/>
      <c r="AF1" s="75"/>
      <c r="AG1" s="75"/>
      <c r="AH1" s="75"/>
      <c r="AI1" s="75"/>
      <c r="AJ1" s="75"/>
    </row>
    <row r="2" spans="2:45" hidden="1">
      <c r="R2" s="342"/>
      <c r="S2" s="346"/>
      <c r="V2" s="91"/>
      <c r="W2" s="92"/>
      <c r="X2" s="101" t="s">
        <v>62</v>
      </c>
      <c r="Y2" s="102">
        <f>Y1*1.22</f>
        <v>0</v>
      </c>
      <c r="Z2" s="103" t="s">
        <v>9</v>
      </c>
      <c r="AA2" s="96"/>
      <c r="AB2" s="75"/>
      <c r="AC2" s="75"/>
      <c r="AD2" s="75"/>
      <c r="AE2" s="75"/>
      <c r="AF2" s="75"/>
      <c r="AG2" s="75"/>
      <c r="AH2" s="75"/>
      <c r="AI2" s="75"/>
      <c r="AJ2" s="75"/>
    </row>
    <row r="3" spans="2:45" ht="16" customHeight="1">
      <c r="R3" s="342"/>
      <c r="S3" s="346"/>
      <c r="V3" s="91"/>
      <c r="W3" s="92"/>
      <c r="X3" s="101" t="s">
        <v>16</v>
      </c>
      <c r="Y3" s="104">
        <f>SUM(Y10:AJ53)</f>
        <v>0</v>
      </c>
      <c r="Z3" s="103"/>
      <c r="AA3" s="96"/>
      <c r="AB3" s="75"/>
      <c r="AC3" s="75"/>
      <c r="AD3" s="75"/>
      <c r="AE3" s="75"/>
      <c r="AF3" s="75"/>
      <c r="AG3" s="75"/>
      <c r="AH3" s="75"/>
      <c r="AI3" s="75"/>
      <c r="AJ3" s="75"/>
    </row>
    <row r="4" spans="2:45">
      <c r="F4" s="105"/>
      <c r="G4" s="106"/>
      <c r="H4" s="107"/>
      <c r="I4" s="108"/>
      <c r="J4" s="109"/>
      <c r="K4" s="110"/>
      <c r="L4" s="111"/>
      <c r="M4" s="112"/>
      <c r="N4" s="113"/>
      <c r="O4" s="114"/>
      <c r="P4" s="115"/>
      <c r="Q4" s="116"/>
      <c r="R4" s="343"/>
      <c r="S4" s="347"/>
      <c r="V4" s="91"/>
      <c r="W4" s="92"/>
      <c r="X4" s="101" t="s">
        <v>51</v>
      </c>
      <c r="Y4" s="117">
        <f>SUM(G:G)</f>
        <v>0</v>
      </c>
      <c r="Z4" s="118" t="s">
        <v>14</v>
      </c>
      <c r="AA4" s="96"/>
      <c r="AB4" s="75"/>
      <c r="AC4" s="75"/>
      <c r="AD4" s="75"/>
      <c r="AE4" s="75"/>
      <c r="AF4" s="75"/>
      <c r="AG4" s="75"/>
      <c r="AH4" s="75"/>
      <c r="AI4" s="75"/>
      <c r="AJ4" s="75"/>
    </row>
    <row r="5" spans="2:45">
      <c r="R5" s="342"/>
      <c r="S5" s="346"/>
      <c r="X5" s="99"/>
      <c r="AB5" s="75"/>
      <c r="AC5" s="75"/>
      <c r="AD5" s="75"/>
      <c r="AE5" s="75"/>
      <c r="AF5" s="75"/>
      <c r="AG5" s="75"/>
      <c r="AH5" s="75"/>
      <c r="AI5" s="383" t="s">
        <v>10</v>
      </c>
      <c r="AJ5" s="383" t="s">
        <v>10</v>
      </c>
      <c r="AK5" s="384" t="s">
        <v>213</v>
      </c>
    </row>
    <row r="6" spans="2:45" hidden="1">
      <c r="R6" s="342"/>
      <c r="S6" s="346"/>
    </row>
    <row r="7" spans="2:45" ht="26">
      <c r="B7" s="420"/>
      <c r="C7" s="119"/>
      <c r="D7" s="120"/>
      <c r="E7" s="120"/>
      <c r="F7" s="122"/>
      <c r="G7" s="123"/>
      <c r="H7" s="124"/>
      <c r="I7" s="125"/>
      <c r="J7" s="126"/>
      <c r="K7" s="127"/>
      <c r="L7" s="128"/>
      <c r="M7" s="129"/>
      <c r="N7" s="130"/>
      <c r="O7" s="131"/>
      <c r="P7" s="132"/>
      <c r="Q7" s="133"/>
      <c r="R7" s="344"/>
      <c r="S7" s="348"/>
      <c r="T7" s="92"/>
      <c r="U7" s="91"/>
      <c r="V7" s="91"/>
      <c r="W7" s="119"/>
      <c r="X7" s="134" t="s">
        <v>100</v>
      </c>
      <c r="Y7" s="135">
        <f t="shared" ref="Y7:AJ7" si="0">SUM(H:H)</f>
        <v>0</v>
      </c>
      <c r="Z7" s="135">
        <f t="shared" si="0"/>
        <v>0</v>
      </c>
      <c r="AA7" s="135">
        <f t="shared" si="0"/>
        <v>0</v>
      </c>
      <c r="AB7" s="135">
        <f t="shared" si="0"/>
        <v>0</v>
      </c>
      <c r="AC7" s="135">
        <f t="shared" si="0"/>
        <v>0</v>
      </c>
      <c r="AD7" s="135">
        <f t="shared" si="0"/>
        <v>0</v>
      </c>
      <c r="AE7" s="135">
        <f t="shared" si="0"/>
        <v>0</v>
      </c>
      <c r="AF7" s="135">
        <f t="shared" si="0"/>
        <v>0</v>
      </c>
      <c r="AG7" s="135">
        <f t="shared" si="0"/>
        <v>0</v>
      </c>
      <c r="AH7" s="135">
        <f t="shared" si="0"/>
        <v>0</v>
      </c>
      <c r="AI7" s="135">
        <f t="shared" si="0"/>
        <v>0</v>
      </c>
      <c r="AJ7" s="135">
        <f t="shared" si="0"/>
        <v>0</v>
      </c>
      <c r="AK7" s="135">
        <f>SUM(Y7:AJ7)</f>
        <v>0</v>
      </c>
      <c r="AL7" s="137"/>
      <c r="AM7" s="136"/>
    </row>
    <row r="8" spans="2:45" s="99" customFormat="1" ht="38.25" customHeight="1">
      <c r="B8" s="421"/>
      <c r="C8" s="96"/>
      <c r="D8" s="138" t="s">
        <v>0</v>
      </c>
      <c r="E8" s="138" t="s">
        <v>132</v>
      </c>
      <c r="F8" s="140" t="s">
        <v>6</v>
      </c>
      <c r="G8" s="141" t="s">
        <v>7</v>
      </c>
      <c r="H8" s="142" t="s">
        <v>2</v>
      </c>
      <c r="I8" s="143" t="s">
        <v>3</v>
      </c>
      <c r="J8" s="144" t="s">
        <v>12</v>
      </c>
      <c r="K8" s="145" t="s">
        <v>41</v>
      </c>
      <c r="L8" s="146" t="s">
        <v>4</v>
      </c>
      <c r="M8" s="147" t="s">
        <v>17</v>
      </c>
      <c r="N8" s="148" t="s">
        <v>21</v>
      </c>
      <c r="O8" s="149" t="s">
        <v>18</v>
      </c>
      <c r="P8" s="150" t="s">
        <v>52</v>
      </c>
      <c r="Q8" s="151" t="s">
        <v>20</v>
      </c>
      <c r="R8" s="345" t="s">
        <v>214</v>
      </c>
      <c r="S8" s="349" t="s">
        <v>215</v>
      </c>
      <c r="T8" s="99" t="s">
        <v>92</v>
      </c>
      <c r="U8" s="118" t="s">
        <v>93</v>
      </c>
      <c r="V8" s="96" t="s">
        <v>94</v>
      </c>
      <c r="W8" s="96" t="s">
        <v>95</v>
      </c>
      <c r="X8" s="152" t="s">
        <v>96</v>
      </c>
      <c r="Y8" s="364" t="s">
        <v>64</v>
      </c>
      <c r="Z8" s="365" t="s">
        <v>49</v>
      </c>
      <c r="AA8" s="366" t="s">
        <v>97</v>
      </c>
      <c r="AB8" s="367" t="s">
        <v>65</v>
      </c>
      <c r="AC8" s="371" t="s">
        <v>98</v>
      </c>
      <c r="AD8" s="368" t="s">
        <v>66</v>
      </c>
      <c r="AE8" s="372" t="s">
        <v>67</v>
      </c>
      <c r="AF8" s="369" t="s">
        <v>68</v>
      </c>
      <c r="AG8" s="373" t="s">
        <v>69</v>
      </c>
      <c r="AH8" s="370" t="s">
        <v>70</v>
      </c>
      <c r="AI8" s="385" t="s">
        <v>211</v>
      </c>
      <c r="AJ8" s="386" t="s">
        <v>212</v>
      </c>
      <c r="AK8" s="96" t="s">
        <v>5</v>
      </c>
      <c r="AL8" s="163" t="s">
        <v>15</v>
      </c>
      <c r="AM8" s="164" t="s">
        <v>10</v>
      </c>
      <c r="AN8" s="99" t="s">
        <v>24</v>
      </c>
      <c r="AO8" s="99" t="s">
        <v>25</v>
      </c>
      <c r="AP8" s="99" t="s">
        <v>26</v>
      </c>
      <c r="AQ8" s="99" t="s">
        <v>27</v>
      </c>
      <c r="AR8" s="99" t="s">
        <v>34</v>
      </c>
      <c r="AS8" s="165" t="s">
        <v>50</v>
      </c>
    </row>
    <row r="9" spans="2:45" s="175" customFormat="1" ht="50" customHeight="1">
      <c r="B9" s="422"/>
      <c r="C9" s="166" t="s">
        <v>267</v>
      </c>
      <c r="D9" s="340"/>
      <c r="E9" s="167"/>
      <c r="F9" s="213"/>
      <c r="G9" s="170"/>
      <c r="H9" s="142"/>
      <c r="I9" s="143"/>
      <c r="J9" s="144"/>
      <c r="K9" s="145"/>
      <c r="L9" s="146"/>
      <c r="M9" s="147"/>
      <c r="N9" s="148"/>
      <c r="O9" s="149"/>
      <c r="P9" s="150"/>
      <c r="Q9" s="151"/>
      <c r="R9" s="345"/>
      <c r="S9" s="349"/>
      <c r="T9" s="171"/>
      <c r="U9" s="167"/>
      <c r="V9" s="167"/>
      <c r="W9" s="171"/>
      <c r="X9" s="172"/>
      <c r="Y9" s="387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69"/>
      <c r="AL9" s="174" t="str">
        <f t="shared" ref="AL9" si="1">IF(SUM(Y9:AH9)&gt;0,"Yes","No")</f>
        <v>No</v>
      </c>
      <c r="AM9" s="169"/>
      <c r="AN9" s="99">
        <f>V9</f>
        <v>0</v>
      </c>
      <c r="AO9" s="99">
        <f t="shared" ref="AO9" si="2">V9</f>
        <v>0</v>
      </c>
      <c r="AR9" s="99">
        <f t="shared" ref="AR9:AR13" si="3">SUM(Y9:AH9)*W9</f>
        <v>0</v>
      </c>
      <c r="AS9" s="165"/>
    </row>
    <row r="10" spans="2:45" s="99" customFormat="1" ht="90" customHeight="1">
      <c r="B10" s="447" t="s">
        <v>101</v>
      </c>
      <c r="C10" s="427"/>
      <c r="D10" s="177" t="s">
        <v>184</v>
      </c>
      <c r="E10" s="177" t="s">
        <v>252</v>
      </c>
      <c r="F10" s="179">
        <v>3.25</v>
      </c>
      <c r="G10" s="180">
        <f>SUM(Y10:AJ10)*F10</f>
        <v>0</v>
      </c>
      <c r="H10" s="380">
        <f>Y10*V10</f>
        <v>0</v>
      </c>
      <c r="I10" s="182">
        <f t="shared" ref="I10:I19" si="4">Z10*V10</f>
        <v>0</v>
      </c>
      <c r="J10" s="182">
        <f t="shared" ref="J10:J19" si="5">AA10*V10</f>
        <v>0</v>
      </c>
      <c r="K10" s="182">
        <f t="shared" ref="K10:K19" si="6">AB10*V10</f>
        <v>0</v>
      </c>
      <c r="L10" s="182">
        <f t="shared" ref="L10:L19" si="7">AC10*V10</f>
        <v>0</v>
      </c>
      <c r="M10" s="182">
        <f t="shared" ref="M10:M19" si="8">AD10*V10</f>
        <v>0</v>
      </c>
      <c r="N10" s="182">
        <f t="shared" ref="N10:N19" si="9">AE10*V10</f>
        <v>0</v>
      </c>
      <c r="O10" s="182">
        <f t="shared" ref="O10:O19" si="10">AF10*V10</f>
        <v>0</v>
      </c>
      <c r="P10" s="182">
        <f t="shared" ref="P10:P19" si="11">AG10*V10</f>
        <v>0</v>
      </c>
      <c r="Q10" s="182">
        <f>AH10*V10</f>
        <v>0</v>
      </c>
      <c r="R10" s="182">
        <f>AI10*V10</f>
        <v>0</v>
      </c>
      <c r="S10" s="182">
        <f>AJ10*V10</f>
        <v>0</v>
      </c>
      <c r="T10" s="177" t="s">
        <v>193</v>
      </c>
      <c r="U10" s="184" t="s">
        <v>178</v>
      </c>
      <c r="V10" s="177">
        <v>1</v>
      </c>
      <c r="W10" s="177">
        <v>0</v>
      </c>
      <c r="X10" s="428">
        <v>140</v>
      </c>
      <c r="Y10" s="423"/>
      <c r="Z10" s="39"/>
      <c r="AA10" s="39"/>
      <c r="AB10" s="39"/>
      <c r="AC10" s="39"/>
      <c r="AD10" s="39"/>
      <c r="AE10" s="39"/>
      <c r="AF10" s="39"/>
      <c r="AG10" s="39"/>
      <c r="AH10" s="40"/>
      <c r="AI10" s="40"/>
      <c r="AJ10" s="39"/>
      <c r="AK10" s="214">
        <f>X10*Y10+X10*Z10+X10*AA10+X10*AB10+X10*AC10+X10*AD10+X10*AE10+X10*AF10+X10*AG10+X10*AH10+X10*AI10+X10*AJ10</f>
        <v>0</v>
      </c>
      <c r="AL10" s="188" t="str">
        <f>IF(SUM(Y10:AJ10)&gt;0,"Yes","No")</f>
        <v>No</v>
      </c>
      <c r="AM10" s="189" t="str">
        <f t="shared" ref="AM10:AM23" si="12">IF(B10="New","Yes","No")</f>
        <v>Yes</v>
      </c>
      <c r="AO10" s="99">
        <v>1</v>
      </c>
      <c r="AP10" s="99">
        <v>500</v>
      </c>
      <c r="AQ10" s="99">
        <v>60</v>
      </c>
      <c r="AR10" s="99">
        <f t="shared" si="3"/>
        <v>0</v>
      </c>
      <c r="AS10" s="165">
        <v>0.4</v>
      </c>
    </row>
    <row r="11" spans="2:45" s="175" customFormat="1" ht="90" customHeight="1">
      <c r="B11" s="448" t="s">
        <v>101</v>
      </c>
      <c r="C11" s="96"/>
      <c r="D11" s="216" t="s">
        <v>185</v>
      </c>
      <c r="E11" s="216" t="s">
        <v>260</v>
      </c>
      <c r="F11" s="218">
        <v>6.3</v>
      </c>
      <c r="G11" s="218">
        <f t="shared" ref="G11:G52" si="13">SUM(Y11:AJ11)*F11</f>
        <v>0</v>
      </c>
      <c r="H11" s="142">
        <f t="shared" ref="H11:H19" si="14">Y11*V11</f>
        <v>0</v>
      </c>
      <c r="I11" s="143">
        <f t="shared" si="4"/>
        <v>0</v>
      </c>
      <c r="J11" s="144">
        <f t="shared" si="5"/>
        <v>0</v>
      </c>
      <c r="K11" s="145">
        <f t="shared" si="6"/>
        <v>0</v>
      </c>
      <c r="L11" s="146">
        <f t="shared" si="7"/>
        <v>0</v>
      </c>
      <c r="M11" s="147">
        <f t="shared" si="8"/>
        <v>0</v>
      </c>
      <c r="N11" s="148">
        <f t="shared" si="9"/>
        <v>0</v>
      </c>
      <c r="O11" s="149">
        <f t="shared" si="10"/>
        <v>0</v>
      </c>
      <c r="P11" s="150">
        <f t="shared" si="11"/>
        <v>0</v>
      </c>
      <c r="Q11" s="151">
        <f t="shared" ref="Q11:Q19" si="15">AH11*V11</f>
        <v>0</v>
      </c>
      <c r="R11" s="345">
        <f t="shared" ref="R11:R52" si="16">AI11*V11</f>
        <v>0</v>
      </c>
      <c r="S11" s="349">
        <f t="shared" ref="S11:S52" si="17">AJ11*V11</f>
        <v>0</v>
      </c>
      <c r="T11" s="220" t="s">
        <v>194</v>
      </c>
      <c r="U11" s="220" t="s">
        <v>177</v>
      </c>
      <c r="V11" s="216">
        <v>1</v>
      </c>
      <c r="W11" s="216">
        <v>0</v>
      </c>
      <c r="X11" s="429">
        <v>170</v>
      </c>
      <c r="Y11" s="424"/>
      <c r="Z11" s="27"/>
      <c r="AA11" s="27"/>
      <c r="AB11" s="27"/>
      <c r="AC11" s="27"/>
      <c r="AD11" s="27"/>
      <c r="AE11" s="27"/>
      <c r="AF11" s="27"/>
      <c r="AG11" s="27"/>
      <c r="AH11" s="32"/>
      <c r="AI11" s="32"/>
      <c r="AJ11" s="27"/>
      <c r="AK11" s="351">
        <f t="shared" ref="AK11:AK52" si="18">X11*Y11+X11*Z11+X11*AA11+X11*AB11+X11*AC11+X11*AD11+X11*AE11+X11*AF11+X11*AG11+X11*AH11+X11*AI11+X11*AJ11</f>
        <v>0</v>
      </c>
      <c r="AL11" s="352" t="str">
        <f t="shared" ref="AL11:AL53" si="19">IF(SUM(Y11:AJ11)&gt;0,"Yes","No")</f>
        <v>No</v>
      </c>
      <c r="AM11" s="225" t="str">
        <f t="shared" si="12"/>
        <v>Yes</v>
      </c>
      <c r="AN11" s="99"/>
      <c r="AO11" s="99">
        <v>1</v>
      </c>
      <c r="AP11" s="175">
        <v>500</v>
      </c>
      <c r="AQ11" s="175">
        <v>60</v>
      </c>
      <c r="AR11" s="99">
        <f t="shared" si="3"/>
        <v>0</v>
      </c>
      <c r="AS11" s="165">
        <v>0.55376000000000003</v>
      </c>
    </row>
    <row r="12" spans="2:45" s="99" customFormat="1" ht="90" customHeight="1">
      <c r="B12" s="448" t="s">
        <v>101</v>
      </c>
      <c r="C12" s="96"/>
      <c r="D12" s="226" t="s">
        <v>186</v>
      </c>
      <c r="E12" s="226" t="s">
        <v>253</v>
      </c>
      <c r="F12" s="228">
        <v>9.9</v>
      </c>
      <c r="G12" s="229">
        <f t="shared" si="13"/>
        <v>0</v>
      </c>
      <c r="H12" s="230">
        <f t="shared" si="14"/>
        <v>0</v>
      </c>
      <c r="I12" s="231">
        <f t="shared" si="4"/>
        <v>0</v>
      </c>
      <c r="J12" s="231">
        <f t="shared" si="5"/>
        <v>0</v>
      </c>
      <c r="K12" s="231">
        <f t="shared" si="6"/>
        <v>0</v>
      </c>
      <c r="L12" s="231">
        <f t="shared" si="7"/>
        <v>0</v>
      </c>
      <c r="M12" s="231">
        <f t="shared" si="8"/>
        <v>0</v>
      </c>
      <c r="N12" s="231">
        <f t="shared" si="9"/>
        <v>0</v>
      </c>
      <c r="O12" s="231">
        <f t="shared" si="10"/>
        <v>0</v>
      </c>
      <c r="P12" s="231">
        <f t="shared" si="11"/>
        <v>0</v>
      </c>
      <c r="Q12" s="231">
        <f t="shared" si="15"/>
        <v>0</v>
      </c>
      <c r="R12" s="231">
        <f t="shared" si="16"/>
        <v>0</v>
      </c>
      <c r="S12" s="231">
        <f t="shared" si="17"/>
        <v>0</v>
      </c>
      <c r="T12" s="233" t="s">
        <v>195</v>
      </c>
      <c r="U12" s="233" t="s">
        <v>175</v>
      </c>
      <c r="V12" s="226">
        <v>1</v>
      </c>
      <c r="W12" s="226">
        <v>0</v>
      </c>
      <c r="X12" s="430">
        <v>260</v>
      </c>
      <c r="Y12" s="425"/>
      <c r="Z12" s="42"/>
      <c r="AA12" s="42"/>
      <c r="AB12" s="42"/>
      <c r="AC12" s="42"/>
      <c r="AD12" s="42"/>
      <c r="AE12" s="42"/>
      <c r="AF12" s="42"/>
      <c r="AG12" s="42"/>
      <c r="AH12" s="43"/>
      <c r="AI12" s="43"/>
      <c r="AJ12" s="42"/>
      <c r="AK12" s="236">
        <f>X12*Y12+X12*Z12+X12*AA12+X12*AB12+X12*AC12+X12*AD12+X12*AE12+X12*AF12+X12*AG12+X12*AH12+X12*AI12+X12*AJ12</f>
        <v>0</v>
      </c>
      <c r="AL12" s="237" t="str">
        <f t="shared" si="19"/>
        <v>No</v>
      </c>
      <c r="AM12" s="238" t="str">
        <f t="shared" si="12"/>
        <v>Yes</v>
      </c>
      <c r="AN12" s="99">
        <f>V12</f>
        <v>1</v>
      </c>
      <c r="AP12" s="99">
        <v>600</v>
      </c>
      <c r="AQ12" s="99">
        <v>70</v>
      </c>
      <c r="AR12" s="99">
        <f t="shared" si="3"/>
        <v>0</v>
      </c>
      <c r="AS12" s="165">
        <v>0.75539999999999996</v>
      </c>
    </row>
    <row r="13" spans="2:45" s="99" customFormat="1" ht="90" customHeight="1">
      <c r="B13" s="448" t="s">
        <v>101</v>
      </c>
      <c r="C13" s="96"/>
      <c r="D13" s="216" t="s">
        <v>187</v>
      </c>
      <c r="E13" s="333" t="s">
        <v>254</v>
      </c>
      <c r="F13" s="218">
        <v>4.05</v>
      </c>
      <c r="G13" s="218">
        <f t="shared" si="13"/>
        <v>0</v>
      </c>
      <c r="H13" s="142">
        <f t="shared" si="14"/>
        <v>0</v>
      </c>
      <c r="I13" s="143">
        <f t="shared" si="4"/>
        <v>0</v>
      </c>
      <c r="J13" s="144">
        <f t="shared" si="5"/>
        <v>0</v>
      </c>
      <c r="K13" s="145">
        <f t="shared" si="6"/>
        <v>0</v>
      </c>
      <c r="L13" s="146">
        <f t="shared" si="7"/>
        <v>0</v>
      </c>
      <c r="M13" s="147">
        <f t="shared" si="8"/>
        <v>0</v>
      </c>
      <c r="N13" s="148">
        <f t="shared" si="9"/>
        <v>0</v>
      </c>
      <c r="O13" s="149">
        <f t="shared" si="10"/>
        <v>0</v>
      </c>
      <c r="P13" s="150">
        <f t="shared" si="11"/>
        <v>0</v>
      </c>
      <c r="Q13" s="151">
        <f t="shared" si="15"/>
        <v>0</v>
      </c>
      <c r="R13" s="345">
        <f t="shared" si="16"/>
        <v>0</v>
      </c>
      <c r="S13" s="349">
        <f t="shared" si="17"/>
        <v>0</v>
      </c>
      <c r="T13" s="220" t="s">
        <v>196</v>
      </c>
      <c r="U13" s="220" t="s">
        <v>178</v>
      </c>
      <c r="V13" s="216">
        <v>1</v>
      </c>
      <c r="W13" s="216">
        <v>0</v>
      </c>
      <c r="X13" s="429">
        <v>145</v>
      </c>
      <c r="Y13" s="424"/>
      <c r="Z13" s="27"/>
      <c r="AA13" s="27"/>
      <c r="AB13" s="27"/>
      <c r="AC13" s="27"/>
      <c r="AD13" s="27"/>
      <c r="AE13" s="27"/>
      <c r="AF13" s="27"/>
      <c r="AG13" s="27"/>
      <c r="AH13" s="32"/>
      <c r="AI13" s="32"/>
      <c r="AJ13" s="27"/>
      <c r="AK13" s="351">
        <f t="shared" si="18"/>
        <v>0</v>
      </c>
      <c r="AL13" s="352" t="str">
        <f t="shared" si="19"/>
        <v>No</v>
      </c>
      <c r="AM13" s="225" t="str">
        <f t="shared" si="12"/>
        <v>Yes</v>
      </c>
      <c r="AN13" s="99">
        <v>4</v>
      </c>
      <c r="AO13" s="99">
        <f>V13</f>
        <v>1</v>
      </c>
      <c r="AP13" s="99">
        <v>800</v>
      </c>
      <c r="AQ13" s="99">
        <v>90</v>
      </c>
      <c r="AR13" s="99">
        <f t="shared" si="3"/>
        <v>0</v>
      </c>
      <c r="AS13" s="165">
        <v>1.09378</v>
      </c>
    </row>
    <row r="14" spans="2:45" s="99" customFormat="1" ht="90" customHeight="1">
      <c r="B14" s="448" t="s">
        <v>101</v>
      </c>
      <c r="C14" s="96"/>
      <c r="D14" s="226" t="s">
        <v>188</v>
      </c>
      <c r="E14" s="226" t="s">
        <v>255</v>
      </c>
      <c r="F14" s="228">
        <v>8.1</v>
      </c>
      <c r="G14" s="229">
        <f t="shared" si="13"/>
        <v>0</v>
      </c>
      <c r="H14" s="230">
        <f t="shared" si="14"/>
        <v>0</v>
      </c>
      <c r="I14" s="231">
        <f t="shared" si="4"/>
        <v>0</v>
      </c>
      <c r="J14" s="231">
        <f t="shared" si="5"/>
        <v>0</v>
      </c>
      <c r="K14" s="231">
        <f t="shared" si="6"/>
        <v>0</v>
      </c>
      <c r="L14" s="231">
        <f t="shared" si="7"/>
        <v>0</v>
      </c>
      <c r="M14" s="231">
        <f t="shared" si="8"/>
        <v>0</v>
      </c>
      <c r="N14" s="231">
        <f t="shared" si="9"/>
        <v>0</v>
      </c>
      <c r="O14" s="231">
        <f t="shared" si="10"/>
        <v>0</v>
      </c>
      <c r="P14" s="231">
        <f t="shared" si="11"/>
        <v>0</v>
      </c>
      <c r="Q14" s="231">
        <f t="shared" si="15"/>
        <v>0</v>
      </c>
      <c r="R14" s="231">
        <f t="shared" si="16"/>
        <v>0</v>
      </c>
      <c r="S14" s="231">
        <f t="shared" si="17"/>
        <v>0</v>
      </c>
      <c r="T14" s="233" t="s">
        <v>197</v>
      </c>
      <c r="U14" s="233" t="s">
        <v>177</v>
      </c>
      <c r="V14" s="226">
        <v>1</v>
      </c>
      <c r="W14" s="226">
        <v>0</v>
      </c>
      <c r="X14" s="430">
        <v>175</v>
      </c>
      <c r="Y14" s="425"/>
      <c r="Z14" s="42"/>
      <c r="AA14" s="42"/>
      <c r="AB14" s="42"/>
      <c r="AC14" s="42"/>
      <c r="AD14" s="42"/>
      <c r="AE14" s="42"/>
      <c r="AF14" s="42"/>
      <c r="AG14" s="42"/>
      <c r="AH14" s="43"/>
      <c r="AI14" s="43"/>
      <c r="AJ14" s="42"/>
      <c r="AK14" s="236">
        <f t="shared" si="18"/>
        <v>0</v>
      </c>
      <c r="AL14" s="237" t="str">
        <f t="shared" si="19"/>
        <v>No</v>
      </c>
      <c r="AM14" s="238" t="str">
        <f t="shared" si="12"/>
        <v>Yes</v>
      </c>
      <c r="AO14" s="99">
        <v>2</v>
      </c>
      <c r="AP14" s="99">
        <v>1000</v>
      </c>
      <c r="AQ14" s="99">
        <v>100</v>
      </c>
      <c r="AR14" s="99">
        <f t="shared" ref="AR14:AR20" si="20">SUM(Y14:AH14)*W14</f>
        <v>0</v>
      </c>
      <c r="AS14" s="165">
        <v>0.75539999999999996</v>
      </c>
    </row>
    <row r="15" spans="2:45" s="175" customFormat="1" ht="90" customHeight="1">
      <c r="B15" s="448" t="s">
        <v>101</v>
      </c>
      <c r="C15" s="96"/>
      <c r="D15" s="216" t="s">
        <v>189</v>
      </c>
      <c r="E15" s="216" t="s">
        <v>256</v>
      </c>
      <c r="F15" s="218">
        <v>12.5</v>
      </c>
      <c r="G15" s="218">
        <f t="shared" si="13"/>
        <v>0</v>
      </c>
      <c r="H15" s="142">
        <f t="shared" ref="H15:H17" si="21">Y15*V15</f>
        <v>0</v>
      </c>
      <c r="I15" s="143">
        <f t="shared" ref="I15:I17" si="22">Z15*V15</f>
        <v>0</v>
      </c>
      <c r="J15" s="144">
        <f t="shared" ref="J15:J17" si="23">AA15*V15</f>
        <v>0</v>
      </c>
      <c r="K15" s="145">
        <f t="shared" ref="K15:K17" si="24">AB15*V15</f>
        <v>0</v>
      </c>
      <c r="L15" s="146">
        <f t="shared" ref="L15:L17" si="25">AC15*V15</f>
        <v>0</v>
      </c>
      <c r="M15" s="147">
        <f t="shared" ref="M15:M17" si="26">AD15*V15</f>
        <v>0</v>
      </c>
      <c r="N15" s="148">
        <f t="shared" ref="N15:N17" si="27">AE15*V15</f>
        <v>0</v>
      </c>
      <c r="O15" s="149">
        <f t="shared" ref="O15:O17" si="28">AF15*V15</f>
        <v>0</v>
      </c>
      <c r="P15" s="150">
        <f t="shared" ref="P15:P17" si="29">AG15*V15</f>
        <v>0</v>
      </c>
      <c r="Q15" s="151">
        <f t="shared" ref="Q15:Q17" si="30">AH15*V15</f>
        <v>0</v>
      </c>
      <c r="R15" s="345">
        <f t="shared" si="16"/>
        <v>0</v>
      </c>
      <c r="S15" s="349">
        <f t="shared" si="17"/>
        <v>0</v>
      </c>
      <c r="T15" s="220" t="s">
        <v>198</v>
      </c>
      <c r="U15" s="220" t="s">
        <v>175</v>
      </c>
      <c r="V15" s="216">
        <v>1</v>
      </c>
      <c r="W15" s="216">
        <v>0</v>
      </c>
      <c r="X15" s="429">
        <v>265</v>
      </c>
      <c r="Y15" s="424"/>
      <c r="Z15" s="27"/>
      <c r="AA15" s="27"/>
      <c r="AB15" s="27"/>
      <c r="AC15" s="27"/>
      <c r="AD15" s="27"/>
      <c r="AE15" s="27"/>
      <c r="AF15" s="27"/>
      <c r="AG15" s="27"/>
      <c r="AH15" s="32"/>
      <c r="AI15" s="32"/>
      <c r="AJ15" s="27"/>
      <c r="AK15" s="351">
        <f t="shared" si="18"/>
        <v>0</v>
      </c>
      <c r="AL15" s="352" t="str">
        <f t="shared" si="19"/>
        <v>No</v>
      </c>
      <c r="AM15" s="225" t="str">
        <f t="shared" si="12"/>
        <v>Yes</v>
      </c>
      <c r="AN15" s="99"/>
      <c r="AO15" s="99">
        <v>1</v>
      </c>
      <c r="AP15" s="175">
        <v>500</v>
      </c>
      <c r="AQ15" s="175">
        <v>60</v>
      </c>
      <c r="AR15" s="99">
        <f t="shared" ref="AR15:AR17" si="31">SUM(Y15:AH15)*W15</f>
        <v>0</v>
      </c>
      <c r="AS15" s="165">
        <v>0.55376000000000003</v>
      </c>
    </row>
    <row r="16" spans="2:45" s="99" customFormat="1" ht="90" customHeight="1">
      <c r="B16" s="448" t="s">
        <v>101</v>
      </c>
      <c r="C16" s="96"/>
      <c r="D16" s="226" t="s">
        <v>190</v>
      </c>
      <c r="E16" s="226" t="s">
        <v>257</v>
      </c>
      <c r="F16" s="228">
        <v>4.5</v>
      </c>
      <c r="G16" s="229">
        <f t="shared" si="13"/>
        <v>0</v>
      </c>
      <c r="H16" s="230">
        <f t="shared" si="21"/>
        <v>0</v>
      </c>
      <c r="I16" s="231">
        <f t="shared" si="22"/>
        <v>0</v>
      </c>
      <c r="J16" s="231">
        <f t="shared" si="23"/>
        <v>0</v>
      </c>
      <c r="K16" s="231">
        <f t="shared" si="24"/>
        <v>0</v>
      </c>
      <c r="L16" s="231">
        <f t="shared" si="25"/>
        <v>0</v>
      </c>
      <c r="M16" s="231">
        <f t="shared" si="26"/>
        <v>0</v>
      </c>
      <c r="N16" s="231">
        <f t="shared" si="27"/>
        <v>0</v>
      </c>
      <c r="O16" s="231">
        <f t="shared" si="28"/>
        <v>0</v>
      </c>
      <c r="P16" s="231">
        <f t="shared" si="29"/>
        <v>0</v>
      </c>
      <c r="Q16" s="231">
        <f t="shared" si="30"/>
        <v>0</v>
      </c>
      <c r="R16" s="231">
        <f t="shared" si="16"/>
        <v>0</v>
      </c>
      <c r="S16" s="231">
        <f t="shared" si="17"/>
        <v>0</v>
      </c>
      <c r="T16" s="233" t="s">
        <v>199</v>
      </c>
      <c r="U16" s="233" t="s">
        <v>178</v>
      </c>
      <c r="V16" s="226">
        <v>1</v>
      </c>
      <c r="W16" s="226">
        <v>0</v>
      </c>
      <c r="X16" s="430">
        <v>150</v>
      </c>
      <c r="Y16" s="425"/>
      <c r="Z16" s="42"/>
      <c r="AA16" s="42"/>
      <c r="AB16" s="42"/>
      <c r="AC16" s="42"/>
      <c r="AD16" s="42"/>
      <c r="AE16" s="42"/>
      <c r="AF16" s="42"/>
      <c r="AG16" s="42"/>
      <c r="AH16" s="43"/>
      <c r="AI16" s="43"/>
      <c r="AJ16" s="42"/>
      <c r="AK16" s="236">
        <f t="shared" si="18"/>
        <v>0</v>
      </c>
      <c r="AL16" s="237" t="str">
        <f t="shared" si="19"/>
        <v>No</v>
      </c>
      <c r="AM16" s="238" t="str">
        <f t="shared" si="12"/>
        <v>Yes</v>
      </c>
      <c r="AN16" s="99">
        <f>V16</f>
        <v>1</v>
      </c>
      <c r="AP16" s="99">
        <v>600</v>
      </c>
      <c r="AQ16" s="99">
        <v>70</v>
      </c>
      <c r="AR16" s="99">
        <f t="shared" si="31"/>
        <v>0</v>
      </c>
      <c r="AS16" s="165">
        <v>0.75539999999999996</v>
      </c>
    </row>
    <row r="17" spans="2:45" s="99" customFormat="1" ht="90" customHeight="1">
      <c r="B17" s="448" t="s">
        <v>101</v>
      </c>
      <c r="C17" s="96"/>
      <c r="D17" s="216" t="s">
        <v>191</v>
      </c>
      <c r="E17" s="333" t="s">
        <v>258</v>
      </c>
      <c r="F17" s="218">
        <v>8.6</v>
      </c>
      <c r="G17" s="218">
        <f t="shared" si="13"/>
        <v>0</v>
      </c>
      <c r="H17" s="142">
        <f t="shared" si="21"/>
        <v>0</v>
      </c>
      <c r="I17" s="143">
        <f t="shared" si="22"/>
        <v>0</v>
      </c>
      <c r="J17" s="144">
        <f t="shared" si="23"/>
        <v>0</v>
      </c>
      <c r="K17" s="145">
        <f t="shared" si="24"/>
        <v>0</v>
      </c>
      <c r="L17" s="146">
        <f t="shared" si="25"/>
        <v>0</v>
      </c>
      <c r="M17" s="147">
        <f t="shared" si="26"/>
        <v>0</v>
      </c>
      <c r="N17" s="148">
        <f t="shared" si="27"/>
        <v>0</v>
      </c>
      <c r="O17" s="149">
        <f t="shared" si="28"/>
        <v>0</v>
      </c>
      <c r="P17" s="150">
        <f t="shared" si="29"/>
        <v>0</v>
      </c>
      <c r="Q17" s="151">
        <f t="shared" si="30"/>
        <v>0</v>
      </c>
      <c r="R17" s="345">
        <f t="shared" si="16"/>
        <v>0</v>
      </c>
      <c r="S17" s="349">
        <f t="shared" si="17"/>
        <v>0</v>
      </c>
      <c r="T17" s="220" t="s">
        <v>200</v>
      </c>
      <c r="U17" s="220" t="s">
        <v>177</v>
      </c>
      <c r="V17" s="216">
        <v>1</v>
      </c>
      <c r="W17" s="216">
        <v>0</v>
      </c>
      <c r="X17" s="429">
        <v>180</v>
      </c>
      <c r="Y17" s="424"/>
      <c r="Z17" s="27"/>
      <c r="AA17" s="27"/>
      <c r="AB17" s="27"/>
      <c r="AC17" s="27"/>
      <c r="AD17" s="27"/>
      <c r="AE17" s="27"/>
      <c r="AF17" s="27"/>
      <c r="AG17" s="27"/>
      <c r="AH17" s="32"/>
      <c r="AI17" s="32"/>
      <c r="AJ17" s="27"/>
      <c r="AK17" s="351">
        <f t="shared" si="18"/>
        <v>0</v>
      </c>
      <c r="AL17" s="352" t="str">
        <f t="shared" si="19"/>
        <v>No</v>
      </c>
      <c r="AM17" s="225" t="str">
        <f t="shared" si="12"/>
        <v>Yes</v>
      </c>
      <c r="AN17" s="99">
        <v>4</v>
      </c>
      <c r="AO17" s="99">
        <f>V17</f>
        <v>1</v>
      </c>
      <c r="AP17" s="99">
        <v>800</v>
      </c>
      <c r="AQ17" s="99">
        <v>90</v>
      </c>
      <c r="AR17" s="99">
        <f t="shared" si="31"/>
        <v>0</v>
      </c>
      <c r="AS17" s="165">
        <v>1.09378</v>
      </c>
    </row>
    <row r="18" spans="2:45" s="99" customFormat="1" ht="90" customHeight="1">
      <c r="B18" s="448" t="s">
        <v>101</v>
      </c>
      <c r="C18" s="96"/>
      <c r="D18" s="226" t="s">
        <v>192</v>
      </c>
      <c r="E18" s="226" t="s">
        <v>259</v>
      </c>
      <c r="F18" s="228">
        <v>13.4</v>
      </c>
      <c r="G18" s="229">
        <f t="shared" si="13"/>
        <v>0</v>
      </c>
      <c r="H18" s="230">
        <f t="shared" si="14"/>
        <v>0</v>
      </c>
      <c r="I18" s="231">
        <f t="shared" si="4"/>
        <v>0</v>
      </c>
      <c r="J18" s="231">
        <f t="shared" si="5"/>
        <v>0</v>
      </c>
      <c r="K18" s="231">
        <f t="shared" si="6"/>
        <v>0</v>
      </c>
      <c r="L18" s="231">
        <f t="shared" si="7"/>
        <v>0</v>
      </c>
      <c r="M18" s="231">
        <f t="shared" si="8"/>
        <v>0</v>
      </c>
      <c r="N18" s="231">
        <f t="shared" si="9"/>
        <v>0</v>
      </c>
      <c r="O18" s="231">
        <f t="shared" si="10"/>
        <v>0</v>
      </c>
      <c r="P18" s="231">
        <f t="shared" si="11"/>
        <v>0</v>
      </c>
      <c r="Q18" s="231">
        <f t="shared" si="15"/>
        <v>0</v>
      </c>
      <c r="R18" s="231">
        <f t="shared" si="16"/>
        <v>0</v>
      </c>
      <c r="S18" s="231">
        <f t="shared" si="17"/>
        <v>0</v>
      </c>
      <c r="T18" s="233" t="s">
        <v>201</v>
      </c>
      <c r="U18" s="233" t="s">
        <v>175</v>
      </c>
      <c r="V18" s="226">
        <v>1</v>
      </c>
      <c r="W18" s="226">
        <v>0</v>
      </c>
      <c r="X18" s="430">
        <v>270</v>
      </c>
      <c r="Y18" s="425"/>
      <c r="Z18" s="42"/>
      <c r="AA18" s="42"/>
      <c r="AB18" s="42"/>
      <c r="AC18" s="42"/>
      <c r="AD18" s="42"/>
      <c r="AE18" s="42"/>
      <c r="AF18" s="42"/>
      <c r="AG18" s="42"/>
      <c r="AH18" s="43"/>
      <c r="AI18" s="43"/>
      <c r="AJ18" s="42"/>
      <c r="AK18" s="236">
        <f t="shared" si="18"/>
        <v>0</v>
      </c>
      <c r="AL18" s="237" t="str">
        <f t="shared" si="19"/>
        <v>No</v>
      </c>
      <c r="AM18" s="238" t="str">
        <f t="shared" si="12"/>
        <v>Yes</v>
      </c>
      <c r="AO18" s="99">
        <f>V18</f>
        <v>1</v>
      </c>
      <c r="AP18" s="99">
        <v>1000</v>
      </c>
      <c r="AQ18" s="99">
        <v>100</v>
      </c>
      <c r="AR18" s="99">
        <f t="shared" si="20"/>
        <v>0</v>
      </c>
      <c r="AS18" s="165">
        <v>1.09378</v>
      </c>
    </row>
    <row r="19" spans="2:45" s="99" customFormat="1" ht="90" customHeight="1">
      <c r="B19" s="448" t="s">
        <v>101</v>
      </c>
      <c r="C19" s="96"/>
      <c r="D19" s="216" t="s">
        <v>207</v>
      </c>
      <c r="E19" s="333" t="s">
        <v>261</v>
      </c>
      <c r="F19" s="218">
        <v>4.5999999999999996</v>
      </c>
      <c r="G19" s="218">
        <f t="shared" si="13"/>
        <v>0</v>
      </c>
      <c r="H19" s="142">
        <f t="shared" si="14"/>
        <v>0</v>
      </c>
      <c r="I19" s="143">
        <f t="shared" si="4"/>
        <v>0</v>
      </c>
      <c r="J19" s="144">
        <f t="shared" si="5"/>
        <v>0</v>
      </c>
      <c r="K19" s="145">
        <f t="shared" si="6"/>
        <v>0</v>
      </c>
      <c r="L19" s="146">
        <f t="shared" si="7"/>
        <v>0</v>
      </c>
      <c r="M19" s="147">
        <f t="shared" si="8"/>
        <v>0</v>
      </c>
      <c r="N19" s="148">
        <f t="shared" si="9"/>
        <v>0</v>
      </c>
      <c r="O19" s="149">
        <f t="shared" si="10"/>
        <v>0</v>
      </c>
      <c r="P19" s="150">
        <f t="shared" si="11"/>
        <v>0</v>
      </c>
      <c r="Q19" s="151">
        <f t="shared" si="15"/>
        <v>0</v>
      </c>
      <c r="R19" s="345">
        <f t="shared" si="16"/>
        <v>0</v>
      </c>
      <c r="S19" s="349">
        <f t="shared" si="17"/>
        <v>0</v>
      </c>
      <c r="T19" s="220" t="s">
        <v>250</v>
      </c>
      <c r="U19" s="220" t="s">
        <v>209</v>
      </c>
      <c r="V19" s="216">
        <v>1</v>
      </c>
      <c r="W19" s="216">
        <v>0</v>
      </c>
      <c r="X19" s="429">
        <v>180</v>
      </c>
      <c r="Y19" s="424"/>
      <c r="Z19" s="27"/>
      <c r="AA19" s="27"/>
      <c r="AB19" s="27"/>
      <c r="AC19" s="27"/>
      <c r="AD19" s="27"/>
      <c r="AE19" s="27"/>
      <c r="AF19" s="27"/>
      <c r="AG19" s="27"/>
      <c r="AH19" s="32"/>
      <c r="AI19" s="32"/>
      <c r="AJ19" s="27"/>
      <c r="AK19" s="351">
        <f t="shared" si="18"/>
        <v>0</v>
      </c>
      <c r="AL19" s="352" t="str">
        <f t="shared" si="19"/>
        <v>No</v>
      </c>
      <c r="AM19" s="358" t="str">
        <f t="shared" si="12"/>
        <v>Yes</v>
      </c>
      <c r="AR19" s="99">
        <f t="shared" si="20"/>
        <v>0</v>
      </c>
      <c r="AS19" s="165"/>
    </row>
    <row r="20" spans="2:45" s="99" customFormat="1" ht="90" customHeight="1">
      <c r="B20" s="448" t="s">
        <v>101</v>
      </c>
      <c r="C20" s="96"/>
      <c r="D20" s="226" t="s">
        <v>208</v>
      </c>
      <c r="E20" s="226" t="s">
        <v>262</v>
      </c>
      <c r="F20" s="228">
        <v>2.5</v>
      </c>
      <c r="G20" s="229">
        <f t="shared" si="13"/>
        <v>0</v>
      </c>
      <c r="H20" s="230">
        <f t="shared" ref="H20" si="32">Y20*V20</f>
        <v>0</v>
      </c>
      <c r="I20" s="231">
        <f t="shared" ref="I20" si="33">Z20*V20</f>
        <v>0</v>
      </c>
      <c r="J20" s="231">
        <f t="shared" ref="J20" si="34">AA20*V20</f>
        <v>0</v>
      </c>
      <c r="K20" s="231">
        <f t="shared" ref="K20" si="35">AB20*V20</f>
        <v>0</v>
      </c>
      <c r="L20" s="231">
        <f t="shared" ref="L20" si="36">AC20*V20</f>
        <v>0</v>
      </c>
      <c r="M20" s="231">
        <f t="shared" ref="M20" si="37">AD20*V20</f>
        <v>0</v>
      </c>
      <c r="N20" s="231">
        <f t="shared" ref="N20" si="38">AE20*V20</f>
        <v>0</v>
      </c>
      <c r="O20" s="231">
        <f t="shared" ref="O20" si="39">AF20*V20</f>
        <v>0</v>
      </c>
      <c r="P20" s="231">
        <f t="shared" ref="P20" si="40">AG20*V20</f>
        <v>0</v>
      </c>
      <c r="Q20" s="231">
        <f t="shared" ref="Q20" si="41">AH20*V20</f>
        <v>0</v>
      </c>
      <c r="R20" s="231">
        <f t="shared" si="16"/>
        <v>0</v>
      </c>
      <c r="S20" s="231">
        <f t="shared" si="17"/>
        <v>0</v>
      </c>
      <c r="T20" s="233" t="s">
        <v>251</v>
      </c>
      <c r="U20" s="233" t="s">
        <v>209</v>
      </c>
      <c r="V20" s="226">
        <v>1</v>
      </c>
      <c r="W20" s="226">
        <v>0</v>
      </c>
      <c r="X20" s="430">
        <v>270</v>
      </c>
      <c r="Y20" s="425"/>
      <c r="Z20" s="42"/>
      <c r="AA20" s="42"/>
      <c r="AB20" s="42"/>
      <c r="AC20" s="42"/>
      <c r="AD20" s="42"/>
      <c r="AE20" s="42"/>
      <c r="AF20" s="42"/>
      <c r="AG20" s="42"/>
      <c r="AH20" s="43"/>
      <c r="AI20" s="43"/>
      <c r="AJ20" s="42"/>
      <c r="AK20" s="236">
        <f t="shared" si="18"/>
        <v>0</v>
      </c>
      <c r="AL20" s="237" t="str">
        <f t="shared" si="19"/>
        <v>No</v>
      </c>
      <c r="AM20" s="238" t="str">
        <f t="shared" si="12"/>
        <v>Yes</v>
      </c>
      <c r="AR20" s="99">
        <f t="shared" si="20"/>
        <v>0</v>
      </c>
      <c r="AS20" s="165"/>
    </row>
    <row r="21" spans="2:45" s="99" customFormat="1" ht="90" customHeight="1">
      <c r="B21" s="448" t="s">
        <v>101</v>
      </c>
      <c r="C21" s="96"/>
      <c r="D21" s="216" t="s">
        <v>202</v>
      </c>
      <c r="E21" s="333" t="s">
        <v>263</v>
      </c>
      <c r="F21" s="218">
        <v>18.100000000000001</v>
      </c>
      <c r="G21" s="229">
        <f t="shared" si="13"/>
        <v>0</v>
      </c>
      <c r="H21" s="142">
        <f t="shared" ref="H21:H23" si="42">Y21*V21</f>
        <v>0</v>
      </c>
      <c r="I21" s="143">
        <f t="shared" ref="I21:I23" si="43">Z21*V21</f>
        <v>0</v>
      </c>
      <c r="J21" s="144">
        <f t="shared" ref="J21:J23" si="44">AA21*V21</f>
        <v>0</v>
      </c>
      <c r="K21" s="145">
        <f t="shared" ref="K21:K23" si="45">AB21*V21</f>
        <v>0</v>
      </c>
      <c r="L21" s="146">
        <f t="shared" ref="L21:L23" si="46">AC21*V21</f>
        <v>0</v>
      </c>
      <c r="M21" s="147">
        <f t="shared" ref="M21:M23" si="47">AD21*V21</f>
        <v>0</v>
      </c>
      <c r="N21" s="148">
        <f t="shared" ref="N21:N23" si="48">AE21*V21</f>
        <v>0</v>
      </c>
      <c r="O21" s="149">
        <f t="shared" ref="O21:O23" si="49">AF21*V21</f>
        <v>0</v>
      </c>
      <c r="P21" s="150">
        <f t="shared" ref="P21:P23" si="50">AG21*V21</f>
        <v>0</v>
      </c>
      <c r="Q21" s="151">
        <f t="shared" ref="Q21:Q23" si="51">AH21*V21</f>
        <v>0</v>
      </c>
      <c r="R21" s="345">
        <f t="shared" si="16"/>
        <v>0</v>
      </c>
      <c r="S21" s="349">
        <f t="shared" si="17"/>
        <v>0</v>
      </c>
      <c r="T21" s="220" t="s">
        <v>210</v>
      </c>
      <c r="U21" s="220" t="s">
        <v>179</v>
      </c>
      <c r="V21" s="216">
        <v>1</v>
      </c>
      <c r="W21" s="216">
        <v>0</v>
      </c>
      <c r="X21" s="429">
        <v>310</v>
      </c>
      <c r="Y21" s="424"/>
      <c r="Z21" s="27"/>
      <c r="AA21" s="27"/>
      <c r="AB21" s="27"/>
      <c r="AC21" s="27"/>
      <c r="AD21" s="27"/>
      <c r="AE21" s="27"/>
      <c r="AF21" s="27"/>
      <c r="AG21" s="27"/>
      <c r="AH21" s="32"/>
      <c r="AI21" s="32"/>
      <c r="AJ21" s="27"/>
      <c r="AK21" s="351">
        <f t="shared" si="18"/>
        <v>0</v>
      </c>
      <c r="AL21" s="352" t="str">
        <f t="shared" si="19"/>
        <v>No</v>
      </c>
      <c r="AM21" s="225" t="str">
        <f t="shared" si="12"/>
        <v>Yes</v>
      </c>
      <c r="AO21" s="99">
        <v>1</v>
      </c>
      <c r="AP21" s="99">
        <v>500</v>
      </c>
      <c r="AQ21" s="99">
        <v>60</v>
      </c>
      <c r="AR21" s="99">
        <f>SUM(Y21:AH21)*W21</f>
        <v>0</v>
      </c>
      <c r="AS21" s="165">
        <v>0.4</v>
      </c>
    </row>
    <row r="22" spans="2:45" s="99" customFormat="1" ht="90" customHeight="1">
      <c r="B22" s="448" t="s">
        <v>101</v>
      </c>
      <c r="C22" s="96"/>
      <c r="D22" s="226" t="s">
        <v>203</v>
      </c>
      <c r="E22" s="226" t="s">
        <v>264</v>
      </c>
      <c r="F22" s="228">
        <v>13.2</v>
      </c>
      <c r="G22" s="229">
        <f t="shared" si="13"/>
        <v>0</v>
      </c>
      <c r="H22" s="230">
        <f t="shared" si="42"/>
        <v>0</v>
      </c>
      <c r="I22" s="231">
        <f t="shared" si="43"/>
        <v>0</v>
      </c>
      <c r="J22" s="231">
        <f t="shared" si="44"/>
        <v>0</v>
      </c>
      <c r="K22" s="231">
        <f t="shared" si="45"/>
        <v>0</v>
      </c>
      <c r="L22" s="231">
        <f t="shared" si="46"/>
        <v>0</v>
      </c>
      <c r="M22" s="231">
        <f t="shared" si="47"/>
        <v>0</v>
      </c>
      <c r="N22" s="231">
        <f t="shared" si="48"/>
        <v>0</v>
      </c>
      <c r="O22" s="231">
        <f t="shared" si="49"/>
        <v>0</v>
      </c>
      <c r="P22" s="231">
        <f t="shared" si="50"/>
        <v>0</v>
      </c>
      <c r="Q22" s="231">
        <f t="shared" si="51"/>
        <v>0</v>
      </c>
      <c r="R22" s="231">
        <f t="shared" si="16"/>
        <v>0</v>
      </c>
      <c r="S22" s="231">
        <f t="shared" si="17"/>
        <v>0</v>
      </c>
      <c r="T22" s="233" t="s">
        <v>205</v>
      </c>
      <c r="U22" s="233" t="s">
        <v>179</v>
      </c>
      <c r="V22" s="226">
        <v>1</v>
      </c>
      <c r="W22" s="226">
        <v>0</v>
      </c>
      <c r="X22" s="430">
        <v>270</v>
      </c>
      <c r="Y22" s="425"/>
      <c r="Z22" s="42"/>
      <c r="AA22" s="42"/>
      <c r="AB22" s="42"/>
      <c r="AC22" s="42"/>
      <c r="AD22" s="42"/>
      <c r="AE22" s="42"/>
      <c r="AF22" s="42"/>
      <c r="AG22" s="42"/>
      <c r="AH22" s="43"/>
      <c r="AI22" s="43"/>
      <c r="AJ22" s="42"/>
      <c r="AK22" s="236">
        <f t="shared" si="18"/>
        <v>0</v>
      </c>
      <c r="AL22" s="237" t="str">
        <f t="shared" si="19"/>
        <v>No</v>
      </c>
      <c r="AM22" s="238" t="str">
        <f t="shared" si="12"/>
        <v>Yes</v>
      </c>
      <c r="AO22" s="99">
        <v>1</v>
      </c>
      <c r="AP22" s="99">
        <v>500</v>
      </c>
      <c r="AQ22" s="99">
        <v>60</v>
      </c>
      <c r="AR22" s="99">
        <f>SUM(Y22:AH22)*W22</f>
        <v>0</v>
      </c>
      <c r="AS22" s="165">
        <v>0.55376000000000003</v>
      </c>
    </row>
    <row r="23" spans="2:45" s="99" customFormat="1" ht="90" customHeight="1">
      <c r="B23" s="449" t="s">
        <v>101</v>
      </c>
      <c r="C23" s="431"/>
      <c r="D23" s="191" t="s">
        <v>204</v>
      </c>
      <c r="E23" s="192" t="s">
        <v>265</v>
      </c>
      <c r="F23" s="194">
        <v>16.5</v>
      </c>
      <c r="G23" s="382">
        <f>SUM(Y23:AJ23)*F23</f>
        <v>0</v>
      </c>
      <c r="H23" s="196">
        <f t="shared" si="42"/>
        <v>0</v>
      </c>
      <c r="I23" s="197">
        <f t="shared" si="43"/>
        <v>0</v>
      </c>
      <c r="J23" s="198">
        <f t="shared" si="44"/>
        <v>0</v>
      </c>
      <c r="K23" s="199">
        <f t="shared" si="45"/>
        <v>0</v>
      </c>
      <c r="L23" s="200">
        <f t="shared" si="46"/>
        <v>0</v>
      </c>
      <c r="M23" s="201">
        <f t="shared" si="47"/>
        <v>0</v>
      </c>
      <c r="N23" s="202">
        <f t="shared" si="48"/>
        <v>0</v>
      </c>
      <c r="O23" s="203">
        <f t="shared" si="49"/>
        <v>0</v>
      </c>
      <c r="P23" s="204">
        <f t="shared" si="50"/>
        <v>0</v>
      </c>
      <c r="Q23" s="205">
        <f t="shared" si="51"/>
        <v>0</v>
      </c>
      <c r="R23" s="450">
        <f t="shared" si="16"/>
        <v>0</v>
      </c>
      <c r="S23" s="451">
        <f t="shared" si="17"/>
        <v>0</v>
      </c>
      <c r="T23" s="207" t="s">
        <v>206</v>
      </c>
      <c r="U23" s="207" t="s">
        <v>179</v>
      </c>
      <c r="V23" s="191">
        <v>1</v>
      </c>
      <c r="W23" s="191">
        <v>0</v>
      </c>
      <c r="X23" s="446">
        <v>290</v>
      </c>
      <c r="Y23" s="445"/>
      <c r="Z23" s="29"/>
      <c r="AA23" s="29"/>
      <c r="AB23" s="29"/>
      <c r="AC23" s="29"/>
      <c r="AD23" s="29"/>
      <c r="AE23" s="29"/>
      <c r="AF23" s="29"/>
      <c r="AG23" s="29"/>
      <c r="AH23" s="31"/>
      <c r="AI23" s="31"/>
      <c r="AJ23" s="29"/>
      <c r="AK23" s="355">
        <f t="shared" si="18"/>
        <v>0</v>
      </c>
      <c r="AL23" s="356" t="str">
        <f t="shared" si="19"/>
        <v>No</v>
      </c>
      <c r="AM23" s="212" t="str">
        <f t="shared" si="12"/>
        <v>Yes</v>
      </c>
      <c r="AN23" s="99">
        <f>V23</f>
        <v>1</v>
      </c>
      <c r="AP23" s="99">
        <v>600</v>
      </c>
      <c r="AQ23" s="99">
        <v>70</v>
      </c>
      <c r="AR23" s="99">
        <f>SUM(Y23:AH23)*W23</f>
        <v>0</v>
      </c>
      <c r="AS23" s="165">
        <v>0.75539999999999996</v>
      </c>
    </row>
    <row r="24" spans="2:45" s="175" customFormat="1" ht="42.75" customHeight="1">
      <c r="B24" s="422"/>
      <c r="C24" s="166" t="s">
        <v>61</v>
      </c>
      <c r="D24" s="167"/>
      <c r="E24" s="167"/>
      <c r="F24" s="169"/>
      <c r="G24" s="381"/>
      <c r="H24" s="142"/>
      <c r="I24" s="143"/>
      <c r="J24" s="144"/>
      <c r="K24" s="145"/>
      <c r="L24" s="146"/>
      <c r="M24" s="147"/>
      <c r="N24" s="148"/>
      <c r="O24" s="149"/>
      <c r="P24" s="150"/>
      <c r="Q24" s="151"/>
      <c r="R24" s="345"/>
      <c r="S24" s="349"/>
      <c r="T24" s="167"/>
      <c r="U24" s="167"/>
      <c r="V24" s="167"/>
      <c r="W24" s="167"/>
      <c r="X24" s="172"/>
      <c r="Y24" s="363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353"/>
      <c r="AK24" s="354"/>
      <c r="AL24" s="352"/>
      <c r="AM24" s="169"/>
      <c r="AS24" s="165"/>
    </row>
    <row r="25" spans="2:45" s="99" customFormat="1" ht="90" customHeight="1">
      <c r="B25" s="447"/>
      <c r="C25" s="427"/>
      <c r="D25" s="177" t="s">
        <v>63</v>
      </c>
      <c r="E25" s="177">
        <v>21</v>
      </c>
      <c r="F25" s="179">
        <v>5.4</v>
      </c>
      <c r="G25" s="180">
        <f t="shared" si="13"/>
        <v>0</v>
      </c>
      <c r="H25" s="181">
        <f t="shared" ref="H25:H26" si="52">Y25*V25</f>
        <v>0</v>
      </c>
      <c r="I25" s="182">
        <f t="shared" ref="I25:I26" si="53">Z25*V25</f>
        <v>0</v>
      </c>
      <c r="J25" s="182">
        <f t="shared" ref="J25:J26" si="54">AA25*V25</f>
        <v>0</v>
      </c>
      <c r="K25" s="182">
        <f t="shared" ref="K25:K26" si="55">AB25*V25</f>
        <v>0</v>
      </c>
      <c r="L25" s="182">
        <f t="shared" ref="L25:L26" si="56">AC25*V25</f>
        <v>0</v>
      </c>
      <c r="M25" s="182">
        <f t="shared" ref="M25:M26" si="57">AD25*V25</f>
        <v>0</v>
      </c>
      <c r="N25" s="182">
        <f t="shared" ref="N25:N26" si="58">AE25*V25</f>
        <v>0</v>
      </c>
      <c r="O25" s="182">
        <f t="shared" ref="O25:O26" si="59">AF25*V25</f>
        <v>0</v>
      </c>
      <c r="P25" s="182">
        <f t="shared" ref="P25:P26" si="60">AG25*V25</f>
        <v>0</v>
      </c>
      <c r="Q25" s="182">
        <f t="shared" ref="Q25:Q26" si="61">AH25*V25</f>
        <v>0</v>
      </c>
      <c r="R25" s="182">
        <f t="shared" si="16"/>
        <v>0</v>
      </c>
      <c r="S25" s="182">
        <f t="shared" si="17"/>
        <v>0</v>
      </c>
      <c r="T25" s="184" t="s">
        <v>102</v>
      </c>
      <c r="U25" s="184" t="s">
        <v>175</v>
      </c>
      <c r="V25" s="177">
        <v>1</v>
      </c>
      <c r="W25" s="177">
        <v>0</v>
      </c>
      <c r="X25" s="428">
        <v>175</v>
      </c>
      <c r="Y25" s="423"/>
      <c r="Z25" s="39"/>
      <c r="AA25" s="39"/>
      <c r="AB25" s="39"/>
      <c r="AC25" s="39"/>
      <c r="AD25" s="39"/>
      <c r="AE25" s="39"/>
      <c r="AF25" s="39"/>
      <c r="AG25" s="39"/>
      <c r="AH25" s="40"/>
      <c r="AI25" s="40"/>
      <c r="AJ25" s="40"/>
      <c r="AK25" s="214">
        <f t="shared" si="18"/>
        <v>0</v>
      </c>
      <c r="AL25" s="188" t="str">
        <f t="shared" si="19"/>
        <v>No</v>
      </c>
      <c r="AM25" s="189" t="str">
        <f>IF(B25="New","Yes","No")</f>
        <v>No</v>
      </c>
      <c r="AO25" s="99">
        <v>1</v>
      </c>
      <c r="AP25" s="99">
        <v>700</v>
      </c>
      <c r="AQ25" s="99">
        <v>80</v>
      </c>
      <c r="AR25" s="99">
        <f>SUM(Y25:AH25)*W25</f>
        <v>0</v>
      </c>
      <c r="AS25" s="165">
        <v>0.18</v>
      </c>
    </row>
    <row r="26" spans="2:45" s="175" customFormat="1" ht="90" customHeight="1">
      <c r="B26" s="449"/>
      <c r="C26" s="431"/>
      <c r="D26" s="191" t="s">
        <v>72</v>
      </c>
      <c r="E26" s="192" t="s">
        <v>133</v>
      </c>
      <c r="F26" s="194">
        <f>3.3+2.1+1.5</f>
        <v>6.9</v>
      </c>
      <c r="G26" s="382">
        <f t="shared" si="13"/>
        <v>0</v>
      </c>
      <c r="H26" s="196">
        <f t="shared" si="52"/>
        <v>0</v>
      </c>
      <c r="I26" s="197">
        <f t="shared" si="53"/>
        <v>0</v>
      </c>
      <c r="J26" s="198">
        <f t="shared" si="54"/>
        <v>0</v>
      </c>
      <c r="K26" s="199">
        <f t="shared" si="55"/>
        <v>0</v>
      </c>
      <c r="L26" s="200">
        <f t="shared" si="56"/>
        <v>0</v>
      </c>
      <c r="M26" s="201">
        <f t="shared" si="57"/>
        <v>0</v>
      </c>
      <c r="N26" s="202">
        <f t="shared" si="58"/>
        <v>0</v>
      </c>
      <c r="O26" s="203">
        <f t="shared" si="59"/>
        <v>0</v>
      </c>
      <c r="P26" s="204">
        <f t="shared" si="60"/>
        <v>0</v>
      </c>
      <c r="Q26" s="205">
        <f t="shared" si="61"/>
        <v>0</v>
      </c>
      <c r="R26" s="450">
        <f t="shared" si="16"/>
        <v>0</v>
      </c>
      <c r="S26" s="451">
        <f t="shared" si="17"/>
        <v>0</v>
      </c>
      <c r="T26" s="207" t="s">
        <v>103</v>
      </c>
      <c r="U26" s="207" t="s">
        <v>176</v>
      </c>
      <c r="V26" s="191">
        <v>3</v>
      </c>
      <c r="W26" s="191">
        <v>0</v>
      </c>
      <c r="X26" s="446">
        <v>290</v>
      </c>
      <c r="Y26" s="445"/>
      <c r="Z26" s="28"/>
      <c r="AA26" s="29"/>
      <c r="AB26" s="29"/>
      <c r="AC26" s="29"/>
      <c r="AD26" s="29"/>
      <c r="AE26" s="29"/>
      <c r="AF26" s="29"/>
      <c r="AG26" s="29"/>
      <c r="AH26" s="31"/>
      <c r="AI26" s="31"/>
      <c r="AJ26" s="31"/>
      <c r="AK26" s="355">
        <f t="shared" si="18"/>
        <v>0</v>
      </c>
      <c r="AL26" s="356" t="str">
        <f t="shared" si="19"/>
        <v>No</v>
      </c>
      <c r="AM26" s="212" t="str">
        <f>IF(B26="New","Yes","No")</f>
        <v>No</v>
      </c>
      <c r="AN26" s="99">
        <v>3</v>
      </c>
      <c r="AO26" s="99"/>
      <c r="AP26" s="175">
        <v>1000</v>
      </c>
      <c r="AQ26" s="175">
        <v>100</v>
      </c>
      <c r="AR26" s="99">
        <f t="shared" ref="AR26:AR48" si="62">SUM(Y26:AH26)*W26</f>
        <v>0</v>
      </c>
      <c r="AS26" s="165">
        <v>0.23</v>
      </c>
    </row>
    <row r="27" spans="2:45" s="175" customFormat="1" ht="50" customHeight="1">
      <c r="B27" s="422"/>
      <c r="C27" s="166" t="s">
        <v>71</v>
      </c>
      <c r="D27" s="167"/>
      <c r="E27" s="167"/>
      <c r="F27" s="213"/>
      <c r="G27" s="381"/>
      <c r="H27" s="142"/>
      <c r="I27" s="143"/>
      <c r="J27" s="144"/>
      <c r="K27" s="145"/>
      <c r="L27" s="146"/>
      <c r="M27" s="147"/>
      <c r="N27" s="148"/>
      <c r="O27" s="149"/>
      <c r="P27" s="150"/>
      <c r="Q27" s="151"/>
      <c r="R27" s="345"/>
      <c r="S27" s="349"/>
      <c r="T27" s="167"/>
      <c r="U27" s="167"/>
      <c r="V27" s="167"/>
      <c r="W27" s="167"/>
      <c r="X27" s="172"/>
      <c r="Y27" s="143"/>
      <c r="Z27" s="170"/>
      <c r="AA27" s="170"/>
      <c r="AB27" s="170"/>
      <c r="AC27" s="170"/>
      <c r="AD27" s="170"/>
      <c r="AE27" s="170"/>
      <c r="AF27" s="170"/>
      <c r="AG27" s="170"/>
      <c r="AH27" s="170"/>
      <c r="AI27" s="381"/>
      <c r="AJ27" s="381"/>
      <c r="AK27" s="354"/>
      <c r="AL27" s="352"/>
      <c r="AM27" s="353"/>
      <c r="AN27" s="99">
        <f>V27</f>
        <v>0</v>
      </c>
      <c r="AO27" s="99">
        <f t="shared" ref="AO27" si="63">V27</f>
        <v>0</v>
      </c>
      <c r="AR27" s="99">
        <f t="shared" si="62"/>
        <v>0</v>
      </c>
      <c r="AS27" s="165"/>
    </row>
    <row r="28" spans="2:45" s="99" customFormat="1" ht="90" customHeight="1">
      <c r="B28" s="447"/>
      <c r="C28" s="427"/>
      <c r="D28" s="177" t="s">
        <v>73</v>
      </c>
      <c r="E28" s="177">
        <v>33</v>
      </c>
      <c r="F28" s="179">
        <v>8.4</v>
      </c>
      <c r="G28" s="180">
        <f t="shared" si="13"/>
        <v>0</v>
      </c>
      <c r="H28" s="181">
        <f t="shared" ref="H28:H31" si="64">Y28*V28</f>
        <v>0</v>
      </c>
      <c r="I28" s="182">
        <f t="shared" ref="I28:I31" si="65">Z28*V28</f>
        <v>0</v>
      </c>
      <c r="J28" s="182">
        <f t="shared" ref="J28:J31" si="66">AA28*V28</f>
        <v>0</v>
      </c>
      <c r="K28" s="182">
        <f t="shared" ref="K28:K31" si="67">AB28*V28</f>
        <v>0</v>
      </c>
      <c r="L28" s="182">
        <f t="shared" ref="L28:L31" si="68">AC28*V28</f>
        <v>0</v>
      </c>
      <c r="M28" s="182">
        <f t="shared" ref="M28:M31" si="69">AD28*V28</f>
        <v>0</v>
      </c>
      <c r="N28" s="182">
        <f t="shared" ref="N28:N31" si="70">AE28*V28</f>
        <v>0</v>
      </c>
      <c r="O28" s="182">
        <f t="shared" ref="O28:O31" si="71">AF28*V28</f>
        <v>0</v>
      </c>
      <c r="P28" s="182">
        <f t="shared" ref="P28:P31" si="72">AG28*V28</f>
        <v>0</v>
      </c>
      <c r="Q28" s="182">
        <f t="shared" ref="Q28:Q31" si="73">AH28*V28</f>
        <v>0</v>
      </c>
      <c r="R28" s="182">
        <f t="shared" si="16"/>
        <v>0</v>
      </c>
      <c r="S28" s="182">
        <f t="shared" si="17"/>
        <v>0</v>
      </c>
      <c r="T28" s="184" t="s">
        <v>104</v>
      </c>
      <c r="U28" s="184" t="s">
        <v>175</v>
      </c>
      <c r="V28" s="177">
        <v>1</v>
      </c>
      <c r="W28" s="177">
        <v>0</v>
      </c>
      <c r="X28" s="428">
        <v>210</v>
      </c>
      <c r="Y28" s="423"/>
      <c r="Z28" s="39"/>
      <c r="AA28" s="39"/>
      <c r="AB28" s="39"/>
      <c r="AC28" s="39"/>
      <c r="AD28" s="39"/>
      <c r="AE28" s="39"/>
      <c r="AF28" s="39"/>
      <c r="AG28" s="39"/>
      <c r="AH28" s="40"/>
      <c r="AI28" s="40"/>
      <c r="AJ28" s="40"/>
      <c r="AK28" s="214">
        <f t="shared" si="18"/>
        <v>0</v>
      </c>
      <c r="AL28" s="188" t="str">
        <f t="shared" si="19"/>
        <v>No</v>
      </c>
      <c r="AM28" s="189" t="str">
        <f t="shared" ref="AM28:AM33" si="74">IF(B28="New","Yes","No")</f>
        <v>No</v>
      </c>
      <c r="AO28" s="99">
        <v>1</v>
      </c>
      <c r="AP28" s="99">
        <v>500</v>
      </c>
      <c r="AQ28" s="99">
        <v>60</v>
      </c>
      <c r="AR28" s="99">
        <f t="shared" si="62"/>
        <v>0</v>
      </c>
      <c r="AS28" s="165">
        <v>0.4</v>
      </c>
    </row>
    <row r="29" spans="2:45" s="175" customFormat="1" ht="90" customHeight="1">
      <c r="B29" s="448"/>
      <c r="C29" s="96"/>
      <c r="D29" s="216" t="s">
        <v>74</v>
      </c>
      <c r="E29" s="216">
        <v>37</v>
      </c>
      <c r="F29" s="218">
        <v>8.4</v>
      </c>
      <c r="G29" s="381">
        <f t="shared" si="13"/>
        <v>0</v>
      </c>
      <c r="H29" s="142">
        <f t="shared" si="64"/>
        <v>0</v>
      </c>
      <c r="I29" s="143">
        <f t="shared" si="65"/>
        <v>0</v>
      </c>
      <c r="J29" s="144">
        <f t="shared" si="66"/>
        <v>0</v>
      </c>
      <c r="K29" s="145">
        <f t="shared" si="67"/>
        <v>0</v>
      </c>
      <c r="L29" s="146">
        <f t="shared" si="68"/>
        <v>0</v>
      </c>
      <c r="M29" s="147">
        <f t="shared" si="69"/>
        <v>0</v>
      </c>
      <c r="N29" s="148">
        <f t="shared" si="70"/>
        <v>0</v>
      </c>
      <c r="O29" s="149">
        <f t="shared" si="71"/>
        <v>0</v>
      </c>
      <c r="P29" s="150">
        <f t="shared" si="72"/>
        <v>0</v>
      </c>
      <c r="Q29" s="151">
        <f t="shared" si="73"/>
        <v>0</v>
      </c>
      <c r="R29" s="345">
        <f t="shared" si="16"/>
        <v>0</v>
      </c>
      <c r="S29" s="349">
        <f t="shared" si="17"/>
        <v>0</v>
      </c>
      <c r="T29" s="220" t="s">
        <v>104</v>
      </c>
      <c r="U29" s="220" t="s">
        <v>175</v>
      </c>
      <c r="V29" s="216">
        <v>1</v>
      </c>
      <c r="W29" s="216">
        <v>0</v>
      </c>
      <c r="X29" s="429">
        <v>210</v>
      </c>
      <c r="Y29" s="424"/>
      <c r="Z29" s="27"/>
      <c r="AA29" s="27"/>
      <c r="AB29" s="27"/>
      <c r="AC29" s="27"/>
      <c r="AD29" s="27"/>
      <c r="AE29" s="27"/>
      <c r="AF29" s="27"/>
      <c r="AG29" s="27"/>
      <c r="AH29" s="32"/>
      <c r="AI29" s="32"/>
      <c r="AJ29" s="32"/>
      <c r="AK29" s="351">
        <f t="shared" si="18"/>
        <v>0</v>
      </c>
      <c r="AL29" s="352" t="str">
        <f t="shared" si="19"/>
        <v>No</v>
      </c>
      <c r="AM29" s="358" t="str">
        <f t="shared" si="74"/>
        <v>No</v>
      </c>
      <c r="AN29" s="99"/>
      <c r="AO29" s="99">
        <v>1</v>
      </c>
      <c r="AP29" s="175">
        <v>500</v>
      </c>
      <c r="AQ29" s="175">
        <v>60</v>
      </c>
      <c r="AR29" s="99">
        <f t="shared" si="62"/>
        <v>0</v>
      </c>
      <c r="AS29" s="165">
        <v>0.55376000000000003</v>
      </c>
    </row>
    <row r="30" spans="2:45" s="99" customFormat="1" ht="90" customHeight="1">
      <c r="B30" s="448"/>
      <c r="C30" s="96"/>
      <c r="D30" s="226" t="s">
        <v>75</v>
      </c>
      <c r="E30" s="226" t="s">
        <v>134</v>
      </c>
      <c r="F30" s="228">
        <f>5.7*2</f>
        <v>11.4</v>
      </c>
      <c r="G30" s="229">
        <f t="shared" si="13"/>
        <v>0</v>
      </c>
      <c r="H30" s="230">
        <f t="shared" si="64"/>
        <v>0</v>
      </c>
      <c r="I30" s="231">
        <f t="shared" si="65"/>
        <v>0</v>
      </c>
      <c r="J30" s="231">
        <f t="shared" si="66"/>
        <v>0</v>
      </c>
      <c r="K30" s="231">
        <f t="shared" si="67"/>
        <v>0</v>
      </c>
      <c r="L30" s="231">
        <f t="shared" si="68"/>
        <v>0</v>
      </c>
      <c r="M30" s="231">
        <f t="shared" si="69"/>
        <v>0</v>
      </c>
      <c r="N30" s="231">
        <f t="shared" si="70"/>
        <v>0</v>
      </c>
      <c r="O30" s="231">
        <f t="shared" si="71"/>
        <v>0</v>
      </c>
      <c r="P30" s="231">
        <f t="shared" si="72"/>
        <v>0</v>
      </c>
      <c r="Q30" s="231">
        <f t="shared" si="73"/>
        <v>0</v>
      </c>
      <c r="R30" s="231">
        <f t="shared" si="16"/>
        <v>0</v>
      </c>
      <c r="S30" s="231">
        <f t="shared" si="17"/>
        <v>0</v>
      </c>
      <c r="T30" s="233" t="s">
        <v>105</v>
      </c>
      <c r="U30" s="233" t="s">
        <v>177</v>
      </c>
      <c r="V30" s="226">
        <v>2</v>
      </c>
      <c r="W30" s="226">
        <v>0</v>
      </c>
      <c r="X30" s="430">
        <v>250</v>
      </c>
      <c r="Y30" s="425"/>
      <c r="Z30" s="42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236">
        <f t="shared" si="18"/>
        <v>0</v>
      </c>
      <c r="AL30" s="237" t="str">
        <f t="shared" si="19"/>
        <v>No</v>
      </c>
      <c r="AM30" s="238" t="str">
        <f t="shared" si="74"/>
        <v>No</v>
      </c>
      <c r="AN30" s="99">
        <f>V30</f>
        <v>2</v>
      </c>
      <c r="AP30" s="99">
        <v>600</v>
      </c>
      <c r="AQ30" s="99">
        <v>70</v>
      </c>
      <c r="AR30" s="99">
        <f t="shared" si="62"/>
        <v>0</v>
      </c>
      <c r="AS30" s="165">
        <v>0.75539999999999996</v>
      </c>
    </row>
    <row r="31" spans="2:45" s="99" customFormat="1" ht="90" customHeight="1">
      <c r="B31" s="448"/>
      <c r="C31" s="96"/>
      <c r="D31" s="216" t="s">
        <v>76</v>
      </c>
      <c r="E31" s="333" t="s">
        <v>135</v>
      </c>
      <c r="F31" s="218">
        <f>(1.2+2.5)*2</f>
        <v>7.4</v>
      </c>
      <c r="G31" s="381">
        <f t="shared" si="13"/>
        <v>0</v>
      </c>
      <c r="H31" s="142">
        <f t="shared" si="64"/>
        <v>0</v>
      </c>
      <c r="I31" s="143">
        <f t="shared" si="65"/>
        <v>0</v>
      </c>
      <c r="J31" s="144">
        <f t="shared" si="66"/>
        <v>0</v>
      </c>
      <c r="K31" s="145">
        <f t="shared" si="67"/>
        <v>0</v>
      </c>
      <c r="L31" s="146">
        <f t="shared" si="68"/>
        <v>0</v>
      </c>
      <c r="M31" s="147">
        <f t="shared" si="69"/>
        <v>0</v>
      </c>
      <c r="N31" s="148">
        <f t="shared" si="70"/>
        <v>0</v>
      </c>
      <c r="O31" s="149">
        <f t="shared" si="71"/>
        <v>0</v>
      </c>
      <c r="P31" s="150">
        <f t="shared" si="72"/>
        <v>0</v>
      </c>
      <c r="Q31" s="151">
        <f t="shared" si="73"/>
        <v>0</v>
      </c>
      <c r="R31" s="345">
        <f t="shared" si="16"/>
        <v>0</v>
      </c>
      <c r="S31" s="349">
        <f t="shared" si="17"/>
        <v>0</v>
      </c>
      <c r="T31" s="220" t="s">
        <v>106</v>
      </c>
      <c r="U31" s="220" t="s">
        <v>178</v>
      </c>
      <c r="V31" s="216">
        <v>4</v>
      </c>
      <c r="W31" s="216">
        <v>0</v>
      </c>
      <c r="X31" s="429">
        <v>370</v>
      </c>
      <c r="Y31" s="424"/>
      <c r="Z31" s="27"/>
      <c r="AA31" s="27"/>
      <c r="AB31" s="27"/>
      <c r="AC31" s="27"/>
      <c r="AD31" s="27"/>
      <c r="AE31" s="27"/>
      <c r="AF31" s="27"/>
      <c r="AG31" s="27"/>
      <c r="AH31" s="32"/>
      <c r="AI31" s="32"/>
      <c r="AJ31" s="32"/>
      <c r="AK31" s="351">
        <f t="shared" si="18"/>
        <v>0</v>
      </c>
      <c r="AL31" s="352" t="str">
        <f t="shared" si="19"/>
        <v>No</v>
      </c>
      <c r="AM31" s="358" t="str">
        <f t="shared" si="74"/>
        <v>No</v>
      </c>
      <c r="AN31" s="99">
        <v>4</v>
      </c>
      <c r="AO31" s="99">
        <f>V31</f>
        <v>4</v>
      </c>
      <c r="AP31" s="99">
        <v>800</v>
      </c>
      <c r="AQ31" s="99">
        <v>90</v>
      </c>
      <c r="AR31" s="99">
        <f t="shared" si="62"/>
        <v>0</v>
      </c>
      <c r="AS31" s="165">
        <v>1.09378</v>
      </c>
    </row>
    <row r="32" spans="2:45" s="99" customFormat="1" ht="90" customHeight="1">
      <c r="B32" s="448"/>
      <c r="C32" s="96"/>
      <c r="D32" s="226" t="s">
        <v>167</v>
      </c>
      <c r="E32" s="226"/>
      <c r="F32" s="228">
        <v>23.5</v>
      </c>
      <c r="G32" s="229">
        <f t="shared" si="13"/>
        <v>0</v>
      </c>
      <c r="H32" s="230">
        <f t="shared" ref="H32:H33" si="75">Y32*V32</f>
        <v>0</v>
      </c>
      <c r="I32" s="231">
        <f t="shared" ref="I32:I33" si="76">Z32*V32</f>
        <v>0</v>
      </c>
      <c r="J32" s="231">
        <f t="shared" ref="J32:J33" si="77">AA32*V32</f>
        <v>0</v>
      </c>
      <c r="K32" s="231">
        <f t="shared" ref="K32:K33" si="78">AB32*V32</f>
        <v>0</v>
      </c>
      <c r="L32" s="231">
        <f t="shared" ref="L32:L33" si="79">AC32*V32</f>
        <v>0</v>
      </c>
      <c r="M32" s="231">
        <f t="shared" ref="M32:M33" si="80">AD32*V32</f>
        <v>0</v>
      </c>
      <c r="N32" s="231">
        <f t="shared" ref="N32:N33" si="81">AE32*V32</f>
        <v>0</v>
      </c>
      <c r="O32" s="231">
        <f t="shared" ref="O32:O33" si="82">AF32*V32</f>
        <v>0</v>
      </c>
      <c r="P32" s="231">
        <f t="shared" ref="P32:P33" si="83">AG32*V32</f>
        <v>0</v>
      </c>
      <c r="Q32" s="231">
        <f t="shared" ref="Q32:Q33" si="84">AH32*V32</f>
        <v>0</v>
      </c>
      <c r="R32" s="231">
        <f t="shared" si="16"/>
        <v>0</v>
      </c>
      <c r="S32" s="231">
        <f t="shared" si="17"/>
        <v>0</v>
      </c>
      <c r="T32" s="233" t="s">
        <v>169</v>
      </c>
      <c r="U32" s="233" t="s">
        <v>179</v>
      </c>
      <c r="V32" s="226">
        <v>2</v>
      </c>
      <c r="W32" s="226">
        <v>0</v>
      </c>
      <c r="X32" s="430">
        <v>490</v>
      </c>
      <c r="Y32" s="425"/>
      <c r="Z32" s="42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236">
        <f t="shared" si="18"/>
        <v>0</v>
      </c>
      <c r="AL32" s="237" t="str">
        <f t="shared" si="19"/>
        <v>No</v>
      </c>
      <c r="AM32" s="238" t="str">
        <f t="shared" si="74"/>
        <v>No</v>
      </c>
      <c r="AO32" s="99">
        <v>2</v>
      </c>
      <c r="AP32" s="99">
        <v>1000</v>
      </c>
      <c r="AQ32" s="99">
        <v>100</v>
      </c>
      <c r="AR32" s="99">
        <f t="shared" ref="AR32:AR33" si="85">SUM(Y32:AH32)*W32</f>
        <v>0</v>
      </c>
      <c r="AS32" s="165">
        <v>0.75539999999999996</v>
      </c>
    </row>
    <row r="33" spans="2:45" s="99" customFormat="1" ht="90" customHeight="1">
      <c r="B33" s="449"/>
      <c r="C33" s="431"/>
      <c r="D33" s="191" t="s">
        <v>168</v>
      </c>
      <c r="E33" s="192"/>
      <c r="F33" s="194">
        <v>26.9</v>
      </c>
      <c r="G33" s="382">
        <f t="shared" si="13"/>
        <v>0</v>
      </c>
      <c r="H33" s="196">
        <f t="shared" si="75"/>
        <v>0</v>
      </c>
      <c r="I33" s="197">
        <f t="shared" si="76"/>
        <v>0</v>
      </c>
      <c r="J33" s="198">
        <f t="shared" si="77"/>
        <v>0</v>
      </c>
      <c r="K33" s="199">
        <f t="shared" si="78"/>
        <v>0</v>
      </c>
      <c r="L33" s="200">
        <f t="shared" si="79"/>
        <v>0</v>
      </c>
      <c r="M33" s="201">
        <f t="shared" si="80"/>
        <v>0</v>
      </c>
      <c r="N33" s="202">
        <f t="shared" si="81"/>
        <v>0</v>
      </c>
      <c r="O33" s="203">
        <f t="shared" si="82"/>
        <v>0</v>
      </c>
      <c r="P33" s="204">
        <f t="shared" si="83"/>
        <v>0</v>
      </c>
      <c r="Q33" s="205">
        <f t="shared" si="84"/>
        <v>0</v>
      </c>
      <c r="R33" s="450">
        <f t="shared" si="16"/>
        <v>0</v>
      </c>
      <c r="S33" s="451">
        <f t="shared" si="17"/>
        <v>0</v>
      </c>
      <c r="T33" s="207" t="s">
        <v>170</v>
      </c>
      <c r="U33" s="207" t="s">
        <v>179</v>
      </c>
      <c r="V33" s="191">
        <v>2</v>
      </c>
      <c r="W33" s="191">
        <v>0</v>
      </c>
      <c r="X33" s="446">
        <v>540</v>
      </c>
      <c r="Y33" s="445"/>
      <c r="Z33" s="29"/>
      <c r="AA33" s="29"/>
      <c r="AB33" s="29"/>
      <c r="AC33" s="29"/>
      <c r="AD33" s="29"/>
      <c r="AE33" s="29"/>
      <c r="AF33" s="29"/>
      <c r="AG33" s="29"/>
      <c r="AH33" s="31"/>
      <c r="AI33" s="31"/>
      <c r="AJ33" s="31"/>
      <c r="AK33" s="355">
        <f t="shared" si="18"/>
        <v>0</v>
      </c>
      <c r="AL33" s="356" t="str">
        <f t="shared" si="19"/>
        <v>No</v>
      </c>
      <c r="AM33" s="357" t="str">
        <f t="shared" si="74"/>
        <v>No</v>
      </c>
      <c r="AO33" s="99">
        <f>V33</f>
        <v>2</v>
      </c>
      <c r="AP33" s="99">
        <v>1000</v>
      </c>
      <c r="AQ33" s="99">
        <v>100</v>
      </c>
      <c r="AR33" s="99">
        <f t="shared" si="85"/>
        <v>0</v>
      </c>
      <c r="AS33" s="165">
        <v>1.09378</v>
      </c>
    </row>
    <row r="34" spans="2:45" s="175" customFormat="1" ht="50" customHeight="1">
      <c r="B34" s="422"/>
      <c r="C34" s="166" t="s">
        <v>77</v>
      </c>
      <c r="D34" s="167"/>
      <c r="E34" s="167"/>
      <c r="F34" s="213"/>
      <c r="G34" s="381"/>
      <c r="H34" s="240"/>
      <c r="I34" s="241"/>
      <c r="J34" s="242"/>
      <c r="K34" s="243"/>
      <c r="L34" s="244"/>
      <c r="M34" s="245"/>
      <c r="N34" s="246"/>
      <c r="O34" s="149"/>
      <c r="P34" s="150"/>
      <c r="Q34" s="151"/>
      <c r="R34" s="345"/>
      <c r="S34" s="349"/>
      <c r="T34" s="167"/>
      <c r="U34" s="167"/>
      <c r="V34" s="167"/>
      <c r="W34" s="167"/>
      <c r="X34" s="172"/>
      <c r="Y34" s="143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354"/>
      <c r="AL34" s="352"/>
      <c r="AM34" s="353"/>
      <c r="AN34" s="99">
        <f>V34</f>
        <v>0</v>
      </c>
      <c r="AO34" s="99">
        <f>V34</f>
        <v>0</v>
      </c>
      <c r="AR34" s="99">
        <f t="shared" si="62"/>
        <v>0</v>
      </c>
      <c r="AS34" s="165"/>
    </row>
    <row r="35" spans="2:45" s="99" customFormat="1" ht="100" customHeight="1">
      <c r="B35" s="447"/>
      <c r="C35" s="427"/>
      <c r="D35" s="177" t="s">
        <v>78</v>
      </c>
      <c r="E35" s="177">
        <v>41</v>
      </c>
      <c r="F35" s="179">
        <v>4.2</v>
      </c>
      <c r="G35" s="180">
        <f t="shared" si="13"/>
        <v>0</v>
      </c>
      <c r="H35" s="181">
        <f t="shared" ref="H35:H38" si="86">Y35*V35</f>
        <v>0</v>
      </c>
      <c r="I35" s="182">
        <f t="shared" ref="I35:I38" si="87">Z35*V35</f>
        <v>0</v>
      </c>
      <c r="J35" s="182">
        <f t="shared" ref="J35:J38" si="88">AA35*V35</f>
        <v>0</v>
      </c>
      <c r="K35" s="182">
        <f t="shared" ref="K35:K38" si="89">AB35*V35</f>
        <v>0</v>
      </c>
      <c r="L35" s="182">
        <f t="shared" ref="L35:L38" si="90">AC35*V35</f>
        <v>0</v>
      </c>
      <c r="M35" s="182">
        <f t="shared" ref="M35:M38" si="91">AD35*V35</f>
        <v>0</v>
      </c>
      <c r="N35" s="182">
        <f t="shared" ref="N35:N38" si="92">AE35*V35</f>
        <v>0</v>
      </c>
      <c r="O35" s="182">
        <f t="shared" ref="O35:O38" si="93">AF35*V35</f>
        <v>0</v>
      </c>
      <c r="P35" s="182">
        <f t="shared" ref="P35:P38" si="94">AG35*V35</f>
        <v>0</v>
      </c>
      <c r="Q35" s="182">
        <f t="shared" ref="Q35:Q38" si="95">AH35*V35</f>
        <v>0</v>
      </c>
      <c r="R35" s="182">
        <f t="shared" si="16"/>
        <v>0</v>
      </c>
      <c r="S35" s="182">
        <f t="shared" si="17"/>
        <v>0</v>
      </c>
      <c r="T35" s="184" t="s">
        <v>107</v>
      </c>
      <c r="U35" s="184" t="s">
        <v>175</v>
      </c>
      <c r="V35" s="177">
        <v>1</v>
      </c>
      <c r="W35" s="177">
        <v>0</v>
      </c>
      <c r="X35" s="428">
        <v>150</v>
      </c>
      <c r="Y35" s="452"/>
      <c r="Z35" s="45"/>
      <c r="AA35" s="45"/>
      <c r="AB35" s="45"/>
      <c r="AC35" s="45"/>
      <c r="AD35" s="45"/>
      <c r="AE35" s="45"/>
      <c r="AF35" s="45"/>
      <c r="AG35" s="45"/>
      <c r="AH35" s="46"/>
      <c r="AI35" s="46"/>
      <c r="AJ35" s="40"/>
      <c r="AK35" s="214">
        <f t="shared" si="18"/>
        <v>0</v>
      </c>
      <c r="AL35" s="188" t="str">
        <f t="shared" si="19"/>
        <v>No</v>
      </c>
      <c r="AM35" s="189" t="str">
        <f>IF(B35="New","Yes","No")</f>
        <v>No</v>
      </c>
      <c r="AO35" s="99">
        <v>1</v>
      </c>
      <c r="AP35" s="99">
        <v>500</v>
      </c>
      <c r="AQ35" s="99">
        <v>60</v>
      </c>
      <c r="AR35" s="99">
        <f t="shared" si="62"/>
        <v>0</v>
      </c>
      <c r="AS35" s="165">
        <v>0.57840000000000003</v>
      </c>
    </row>
    <row r="36" spans="2:45" s="175" customFormat="1" ht="100" customHeight="1">
      <c r="B36" s="448"/>
      <c r="C36" s="96"/>
      <c r="D36" s="216" t="s">
        <v>79</v>
      </c>
      <c r="E36" s="216">
        <v>46</v>
      </c>
      <c r="F36" s="218">
        <v>4.2</v>
      </c>
      <c r="G36" s="381">
        <f t="shared" si="13"/>
        <v>0</v>
      </c>
      <c r="H36" s="142">
        <f t="shared" si="86"/>
        <v>0</v>
      </c>
      <c r="I36" s="143">
        <f t="shared" si="87"/>
        <v>0</v>
      </c>
      <c r="J36" s="144">
        <f t="shared" si="88"/>
        <v>0</v>
      </c>
      <c r="K36" s="145">
        <f t="shared" si="89"/>
        <v>0</v>
      </c>
      <c r="L36" s="146">
        <f t="shared" si="90"/>
        <v>0</v>
      </c>
      <c r="M36" s="147">
        <f t="shared" si="91"/>
        <v>0</v>
      </c>
      <c r="N36" s="148">
        <f t="shared" si="92"/>
        <v>0</v>
      </c>
      <c r="O36" s="149">
        <f t="shared" si="93"/>
        <v>0</v>
      </c>
      <c r="P36" s="150">
        <f t="shared" si="94"/>
        <v>0</v>
      </c>
      <c r="Q36" s="151">
        <f t="shared" si="95"/>
        <v>0</v>
      </c>
      <c r="R36" s="345">
        <f t="shared" si="16"/>
        <v>0</v>
      </c>
      <c r="S36" s="349">
        <f t="shared" si="17"/>
        <v>0</v>
      </c>
      <c r="T36" s="220" t="s">
        <v>107</v>
      </c>
      <c r="U36" s="220" t="s">
        <v>175</v>
      </c>
      <c r="V36" s="216">
        <v>1</v>
      </c>
      <c r="W36" s="216">
        <v>0</v>
      </c>
      <c r="X36" s="429">
        <v>150</v>
      </c>
      <c r="Y36" s="424"/>
      <c r="Z36" s="27"/>
      <c r="AA36" s="27"/>
      <c r="AB36" s="27"/>
      <c r="AC36" s="27"/>
      <c r="AD36" s="27"/>
      <c r="AE36" s="27"/>
      <c r="AF36" s="27"/>
      <c r="AG36" s="27"/>
      <c r="AH36" s="32"/>
      <c r="AI36" s="32"/>
      <c r="AJ36" s="32"/>
      <c r="AK36" s="351">
        <f t="shared" si="18"/>
        <v>0</v>
      </c>
      <c r="AL36" s="352" t="str">
        <f t="shared" si="19"/>
        <v>No</v>
      </c>
      <c r="AM36" s="358" t="str">
        <f>IF(B36="New","Yes","No")</f>
        <v>No</v>
      </c>
      <c r="AN36" s="99"/>
      <c r="AO36" s="99">
        <v>1</v>
      </c>
      <c r="AP36" s="175">
        <v>500</v>
      </c>
      <c r="AQ36" s="175">
        <v>60</v>
      </c>
      <c r="AR36" s="99">
        <f t="shared" si="62"/>
        <v>0</v>
      </c>
      <c r="AS36" s="165">
        <v>0.58484000000000003</v>
      </c>
    </row>
    <row r="37" spans="2:45" s="99" customFormat="1" ht="100" customHeight="1">
      <c r="B37" s="448"/>
      <c r="C37" s="96"/>
      <c r="D37" s="226" t="s">
        <v>80</v>
      </c>
      <c r="E37" s="265" t="s">
        <v>136</v>
      </c>
      <c r="F37" s="228">
        <f>1.8*2</f>
        <v>3.6</v>
      </c>
      <c r="G37" s="229">
        <f t="shared" si="13"/>
        <v>0</v>
      </c>
      <c r="H37" s="230">
        <f t="shared" si="86"/>
        <v>0</v>
      </c>
      <c r="I37" s="231">
        <f t="shared" si="87"/>
        <v>0</v>
      </c>
      <c r="J37" s="231">
        <f t="shared" si="88"/>
        <v>0</v>
      </c>
      <c r="K37" s="231">
        <f t="shared" si="89"/>
        <v>0</v>
      </c>
      <c r="L37" s="231">
        <f t="shared" si="90"/>
        <v>0</v>
      </c>
      <c r="M37" s="231">
        <f t="shared" si="91"/>
        <v>0</v>
      </c>
      <c r="N37" s="231">
        <f t="shared" si="92"/>
        <v>0</v>
      </c>
      <c r="O37" s="231">
        <f t="shared" si="93"/>
        <v>0</v>
      </c>
      <c r="P37" s="231">
        <f t="shared" si="94"/>
        <v>0</v>
      </c>
      <c r="Q37" s="231">
        <f t="shared" si="95"/>
        <v>0</v>
      </c>
      <c r="R37" s="231">
        <f t="shared" si="16"/>
        <v>0</v>
      </c>
      <c r="S37" s="231">
        <f t="shared" si="17"/>
        <v>0</v>
      </c>
      <c r="T37" s="233" t="s">
        <v>108</v>
      </c>
      <c r="U37" s="233" t="s">
        <v>177</v>
      </c>
      <c r="V37" s="226">
        <v>2</v>
      </c>
      <c r="W37" s="226">
        <v>0</v>
      </c>
      <c r="X37" s="430">
        <v>190</v>
      </c>
      <c r="Y37" s="425"/>
      <c r="Z37" s="42"/>
      <c r="AA37" s="42"/>
      <c r="AB37" s="42"/>
      <c r="AC37" s="42"/>
      <c r="AD37" s="42"/>
      <c r="AE37" s="42"/>
      <c r="AF37" s="42"/>
      <c r="AG37" s="42"/>
      <c r="AH37" s="43"/>
      <c r="AI37" s="43"/>
      <c r="AJ37" s="43"/>
      <c r="AK37" s="236">
        <f t="shared" si="18"/>
        <v>0</v>
      </c>
      <c r="AL37" s="237" t="str">
        <f t="shared" si="19"/>
        <v>No</v>
      </c>
      <c r="AM37" s="238" t="str">
        <f>IF(B37="New","Yes","No")</f>
        <v>No</v>
      </c>
      <c r="AN37" s="99">
        <v>2</v>
      </c>
      <c r="AP37" s="99">
        <v>600</v>
      </c>
      <c r="AQ37" s="99">
        <v>70</v>
      </c>
      <c r="AR37" s="99">
        <f t="shared" si="62"/>
        <v>0</v>
      </c>
      <c r="AS37" s="165">
        <v>0.39317000000000002</v>
      </c>
    </row>
    <row r="38" spans="2:45" s="99" customFormat="1" ht="100" customHeight="1">
      <c r="B38" s="449"/>
      <c r="C38" s="431"/>
      <c r="D38" s="191" t="s">
        <v>81</v>
      </c>
      <c r="E38" s="192" t="s">
        <v>137</v>
      </c>
      <c r="F38" s="194">
        <f>0.9*2+0.4*2</f>
        <v>2.6</v>
      </c>
      <c r="G38" s="382">
        <f t="shared" si="13"/>
        <v>0</v>
      </c>
      <c r="H38" s="196">
        <f t="shared" si="86"/>
        <v>0</v>
      </c>
      <c r="I38" s="197">
        <f t="shared" si="87"/>
        <v>0</v>
      </c>
      <c r="J38" s="198">
        <f t="shared" si="88"/>
        <v>0</v>
      </c>
      <c r="K38" s="199">
        <f t="shared" si="89"/>
        <v>0</v>
      </c>
      <c r="L38" s="200">
        <f t="shared" si="90"/>
        <v>0</v>
      </c>
      <c r="M38" s="201">
        <f t="shared" si="91"/>
        <v>0</v>
      </c>
      <c r="N38" s="202">
        <f t="shared" si="92"/>
        <v>0</v>
      </c>
      <c r="O38" s="203">
        <f t="shared" si="93"/>
        <v>0</v>
      </c>
      <c r="P38" s="204">
        <f t="shared" si="94"/>
        <v>0</v>
      </c>
      <c r="Q38" s="205">
        <f t="shared" si="95"/>
        <v>0</v>
      </c>
      <c r="R38" s="450">
        <f t="shared" si="16"/>
        <v>0</v>
      </c>
      <c r="S38" s="451">
        <f t="shared" si="17"/>
        <v>0</v>
      </c>
      <c r="T38" s="207" t="s">
        <v>109</v>
      </c>
      <c r="U38" s="207" t="s">
        <v>178</v>
      </c>
      <c r="V38" s="191">
        <v>4</v>
      </c>
      <c r="W38" s="191">
        <v>0</v>
      </c>
      <c r="X38" s="446">
        <v>230</v>
      </c>
      <c r="Y38" s="453"/>
      <c r="Z38" s="34"/>
      <c r="AA38" s="34"/>
      <c r="AB38" s="34"/>
      <c r="AC38" s="34"/>
      <c r="AD38" s="34"/>
      <c r="AE38" s="34"/>
      <c r="AF38" s="34"/>
      <c r="AG38" s="34"/>
      <c r="AH38" s="36"/>
      <c r="AI38" s="36"/>
      <c r="AJ38" s="31"/>
      <c r="AK38" s="355">
        <f t="shared" si="18"/>
        <v>0</v>
      </c>
      <c r="AL38" s="356" t="str">
        <f t="shared" si="19"/>
        <v>No</v>
      </c>
      <c r="AM38" s="357" t="str">
        <f>IF(B38="New","Yes","No")</f>
        <v>No</v>
      </c>
      <c r="AN38" s="99">
        <v>4</v>
      </c>
      <c r="AP38" s="99">
        <v>800</v>
      </c>
      <c r="AQ38" s="99">
        <v>90</v>
      </c>
      <c r="AR38" s="99">
        <f t="shared" si="62"/>
        <v>0</v>
      </c>
      <c r="AS38" s="165">
        <v>0.52339000000000002</v>
      </c>
    </row>
    <row r="39" spans="2:45" s="175" customFormat="1" ht="50" customHeight="1">
      <c r="B39" s="444"/>
      <c r="C39" s="166" t="s">
        <v>82</v>
      </c>
      <c r="D39" s="291"/>
      <c r="E39" s="291"/>
      <c r="F39" s="293"/>
      <c r="G39" s="381"/>
      <c r="H39" s="240"/>
      <c r="I39" s="241"/>
      <c r="J39" s="242"/>
      <c r="K39" s="243"/>
      <c r="L39" s="244"/>
      <c r="M39" s="245"/>
      <c r="N39" s="148"/>
      <c r="O39" s="149"/>
      <c r="P39" s="150"/>
      <c r="Q39" s="151"/>
      <c r="R39" s="345"/>
      <c r="S39" s="349"/>
      <c r="T39" s="167"/>
      <c r="U39" s="167"/>
      <c r="V39" s="167"/>
      <c r="W39" s="167"/>
      <c r="X39" s="172"/>
      <c r="Y39" s="143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354"/>
      <c r="AL39" s="352"/>
      <c r="AM39" s="353"/>
      <c r="AN39" s="99">
        <f>V39</f>
        <v>0</v>
      </c>
      <c r="AO39" s="99">
        <f t="shared" ref="AO39:AO41" si="96">V39</f>
        <v>0</v>
      </c>
      <c r="AR39" s="99">
        <f t="shared" si="62"/>
        <v>0</v>
      </c>
      <c r="AS39" s="165"/>
    </row>
    <row r="40" spans="2:45" s="99" customFormat="1" ht="100" customHeight="1">
      <c r="B40" s="447"/>
      <c r="C40" s="427"/>
      <c r="D40" s="177" t="s">
        <v>83</v>
      </c>
      <c r="E40" s="177">
        <v>42</v>
      </c>
      <c r="F40" s="179">
        <v>4.8</v>
      </c>
      <c r="G40" s="180">
        <f t="shared" si="13"/>
        <v>0</v>
      </c>
      <c r="H40" s="181">
        <f t="shared" ref="H40:H43" si="97">Y40*V40</f>
        <v>0</v>
      </c>
      <c r="I40" s="182">
        <f t="shared" ref="I40:I43" si="98">Z40*V40</f>
        <v>0</v>
      </c>
      <c r="J40" s="182">
        <f t="shared" ref="J40:J43" si="99">AA40*V40</f>
        <v>0</v>
      </c>
      <c r="K40" s="182">
        <f t="shared" ref="K40:K43" si="100">AB40*V40</f>
        <v>0</v>
      </c>
      <c r="L40" s="182">
        <f t="shared" ref="L40:L43" si="101">AC40*V40</f>
        <v>0</v>
      </c>
      <c r="M40" s="182">
        <f t="shared" ref="M40:M43" si="102">AD40*V40</f>
        <v>0</v>
      </c>
      <c r="N40" s="182">
        <f t="shared" ref="N40:N43" si="103">AE40*V40</f>
        <v>0</v>
      </c>
      <c r="O40" s="182">
        <f t="shared" ref="O40:O43" si="104">AF40*V40</f>
        <v>0</v>
      </c>
      <c r="P40" s="182">
        <f t="shared" ref="P40:P43" si="105">AG40*V40</f>
        <v>0</v>
      </c>
      <c r="Q40" s="182">
        <f t="shared" ref="Q40:Q43" si="106">AH40*V40</f>
        <v>0</v>
      </c>
      <c r="R40" s="182">
        <f t="shared" si="16"/>
        <v>0</v>
      </c>
      <c r="S40" s="182">
        <f t="shared" si="17"/>
        <v>0</v>
      </c>
      <c r="T40" s="184" t="s">
        <v>110</v>
      </c>
      <c r="U40" s="184" t="s">
        <v>175</v>
      </c>
      <c r="V40" s="177">
        <v>1</v>
      </c>
      <c r="W40" s="177">
        <v>0</v>
      </c>
      <c r="X40" s="428">
        <v>150</v>
      </c>
      <c r="Y40" s="452"/>
      <c r="Z40" s="45"/>
      <c r="AA40" s="45"/>
      <c r="AB40" s="45"/>
      <c r="AC40" s="45"/>
      <c r="AD40" s="45"/>
      <c r="AE40" s="45"/>
      <c r="AF40" s="45"/>
      <c r="AG40" s="45"/>
      <c r="AH40" s="46"/>
      <c r="AI40" s="46"/>
      <c r="AJ40" s="40"/>
      <c r="AK40" s="214">
        <f t="shared" si="18"/>
        <v>0</v>
      </c>
      <c r="AL40" s="188" t="str">
        <f t="shared" si="19"/>
        <v>No</v>
      </c>
      <c r="AM40" s="189" t="str">
        <f>IF(B40="New","Yes","No")</f>
        <v>No</v>
      </c>
      <c r="AO40" s="99">
        <f t="shared" si="96"/>
        <v>1</v>
      </c>
      <c r="AP40" s="99">
        <v>500</v>
      </c>
      <c r="AQ40" s="99">
        <v>60</v>
      </c>
      <c r="AR40" s="99">
        <f t="shared" si="62"/>
        <v>0</v>
      </c>
      <c r="AS40" s="165">
        <v>0.85131999999999997</v>
      </c>
    </row>
    <row r="41" spans="2:45" s="175" customFormat="1" ht="100" customHeight="1">
      <c r="B41" s="448"/>
      <c r="C41" s="96"/>
      <c r="D41" s="216" t="s">
        <v>84</v>
      </c>
      <c r="E41" s="216">
        <v>45</v>
      </c>
      <c r="F41" s="218">
        <v>4.8</v>
      </c>
      <c r="G41" s="381">
        <f t="shared" si="13"/>
        <v>0</v>
      </c>
      <c r="H41" s="142">
        <f t="shared" si="97"/>
        <v>0</v>
      </c>
      <c r="I41" s="143">
        <f t="shared" si="98"/>
        <v>0</v>
      </c>
      <c r="J41" s="144">
        <f t="shared" si="99"/>
        <v>0</v>
      </c>
      <c r="K41" s="145">
        <f t="shared" si="100"/>
        <v>0</v>
      </c>
      <c r="L41" s="146">
        <f t="shared" si="101"/>
        <v>0</v>
      </c>
      <c r="M41" s="147">
        <f t="shared" si="102"/>
        <v>0</v>
      </c>
      <c r="N41" s="148">
        <f t="shared" si="103"/>
        <v>0</v>
      </c>
      <c r="O41" s="149">
        <f t="shared" si="104"/>
        <v>0</v>
      </c>
      <c r="P41" s="150">
        <f t="shared" si="105"/>
        <v>0</v>
      </c>
      <c r="Q41" s="151">
        <f t="shared" si="106"/>
        <v>0</v>
      </c>
      <c r="R41" s="345">
        <f t="shared" si="16"/>
        <v>0</v>
      </c>
      <c r="S41" s="349">
        <f t="shared" si="17"/>
        <v>0</v>
      </c>
      <c r="T41" s="220" t="s">
        <v>110</v>
      </c>
      <c r="U41" s="220" t="s">
        <v>175</v>
      </c>
      <c r="V41" s="216">
        <v>1</v>
      </c>
      <c r="W41" s="216">
        <v>0</v>
      </c>
      <c r="X41" s="429">
        <v>150</v>
      </c>
      <c r="Y41" s="424"/>
      <c r="Z41" s="27"/>
      <c r="AA41" s="27"/>
      <c r="AB41" s="27"/>
      <c r="AC41" s="27"/>
      <c r="AD41" s="27"/>
      <c r="AE41" s="27"/>
      <c r="AF41" s="27"/>
      <c r="AG41" s="27"/>
      <c r="AH41" s="32"/>
      <c r="AI41" s="32"/>
      <c r="AJ41" s="359"/>
      <c r="AK41" s="351">
        <f t="shared" si="18"/>
        <v>0</v>
      </c>
      <c r="AL41" s="352" t="str">
        <f t="shared" si="19"/>
        <v>No</v>
      </c>
      <c r="AM41" s="358" t="str">
        <f>IF(B41="New","Yes","No")</f>
        <v>No</v>
      </c>
      <c r="AN41" s="99"/>
      <c r="AO41" s="99">
        <f t="shared" si="96"/>
        <v>1</v>
      </c>
      <c r="AP41" s="175">
        <v>500</v>
      </c>
      <c r="AQ41" s="175">
        <v>60</v>
      </c>
      <c r="AR41" s="99">
        <f t="shared" si="62"/>
        <v>0</v>
      </c>
      <c r="AS41" s="165">
        <v>0.98136000000000001</v>
      </c>
    </row>
    <row r="42" spans="2:45" s="99" customFormat="1" ht="100" customHeight="1">
      <c r="B42" s="448"/>
      <c r="C42" s="96"/>
      <c r="D42" s="226" t="s">
        <v>85</v>
      </c>
      <c r="E42" s="265" t="s">
        <v>138</v>
      </c>
      <c r="F42" s="228">
        <f>2*2</f>
        <v>4</v>
      </c>
      <c r="G42" s="229">
        <f t="shared" si="13"/>
        <v>0</v>
      </c>
      <c r="H42" s="230">
        <f t="shared" si="97"/>
        <v>0</v>
      </c>
      <c r="I42" s="231">
        <f t="shared" si="98"/>
        <v>0</v>
      </c>
      <c r="J42" s="231">
        <f t="shared" si="99"/>
        <v>0</v>
      </c>
      <c r="K42" s="231">
        <f t="shared" si="100"/>
        <v>0</v>
      </c>
      <c r="L42" s="231">
        <f t="shared" si="101"/>
        <v>0</v>
      </c>
      <c r="M42" s="231">
        <f t="shared" si="102"/>
        <v>0</v>
      </c>
      <c r="N42" s="231">
        <f t="shared" si="103"/>
        <v>0</v>
      </c>
      <c r="O42" s="231">
        <f t="shared" si="104"/>
        <v>0</v>
      </c>
      <c r="P42" s="231">
        <f t="shared" si="105"/>
        <v>0</v>
      </c>
      <c r="Q42" s="231">
        <f t="shared" si="106"/>
        <v>0</v>
      </c>
      <c r="R42" s="231">
        <f t="shared" si="16"/>
        <v>0</v>
      </c>
      <c r="S42" s="231">
        <f t="shared" si="17"/>
        <v>0</v>
      </c>
      <c r="T42" s="233" t="s">
        <v>111</v>
      </c>
      <c r="U42" s="233" t="s">
        <v>177</v>
      </c>
      <c r="V42" s="226">
        <v>2</v>
      </c>
      <c r="W42" s="226">
        <v>0</v>
      </c>
      <c r="X42" s="430">
        <v>190</v>
      </c>
      <c r="Y42" s="425"/>
      <c r="Z42" s="42"/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236">
        <f t="shared" si="18"/>
        <v>0</v>
      </c>
      <c r="AL42" s="237" t="str">
        <f t="shared" si="19"/>
        <v>No</v>
      </c>
      <c r="AM42" s="238" t="str">
        <f>IF(B42="New","Yes","No")</f>
        <v>No</v>
      </c>
      <c r="AN42" s="99">
        <v>2</v>
      </c>
      <c r="AP42" s="99">
        <v>600</v>
      </c>
      <c r="AQ42" s="99">
        <v>70</v>
      </c>
      <c r="AR42" s="99">
        <f t="shared" si="62"/>
        <v>0</v>
      </c>
      <c r="AS42" s="165">
        <v>0.75538000000000005</v>
      </c>
    </row>
    <row r="43" spans="2:45" s="99" customFormat="1" ht="100" customHeight="1">
      <c r="B43" s="449"/>
      <c r="C43" s="431"/>
      <c r="D43" s="191" t="s">
        <v>86</v>
      </c>
      <c r="E43" s="192" t="s">
        <v>139</v>
      </c>
      <c r="F43" s="194">
        <f>1.1*2 + 0.5*2</f>
        <v>3.2</v>
      </c>
      <c r="G43" s="382">
        <f t="shared" si="13"/>
        <v>0</v>
      </c>
      <c r="H43" s="196">
        <f t="shared" si="97"/>
        <v>0</v>
      </c>
      <c r="I43" s="197">
        <f t="shared" si="98"/>
        <v>0</v>
      </c>
      <c r="J43" s="198">
        <f t="shared" si="99"/>
        <v>0</v>
      </c>
      <c r="K43" s="199">
        <f t="shared" si="100"/>
        <v>0</v>
      </c>
      <c r="L43" s="200">
        <f t="shared" si="101"/>
        <v>0</v>
      </c>
      <c r="M43" s="201">
        <f t="shared" si="102"/>
        <v>0</v>
      </c>
      <c r="N43" s="202">
        <f t="shared" si="103"/>
        <v>0</v>
      </c>
      <c r="O43" s="203">
        <f t="shared" si="104"/>
        <v>0</v>
      </c>
      <c r="P43" s="204">
        <f t="shared" si="105"/>
        <v>0</v>
      </c>
      <c r="Q43" s="205">
        <f t="shared" si="106"/>
        <v>0</v>
      </c>
      <c r="R43" s="450">
        <f t="shared" si="16"/>
        <v>0</v>
      </c>
      <c r="S43" s="451">
        <f t="shared" si="17"/>
        <v>0</v>
      </c>
      <c r="T43" s="207" t="s">
        <v>112</v>
      </c>
      <c r="U43" s="207" t="s">
        <v>178</v>
      </c>
      <c r="V43" s="191">
        <v>4</v>
      </c>
      <c r="W43" s="191">
        <v>0</v>
      </c>
      <c r="X43" s="446">
        <v>230</v>
      </c>
      <c r="Y43" s="453"/>
      <c r="Z43" s="34"/>
      <c r="AA43" s="34"/>
      <c r="AB43" s="34"/>
      <c r="AC43" s="34"/>
      <c r="AD43" s="34"/>
      <c r="AE43" s="34"/>
      <c r="AF43" s="34"/>
      <c r="AG43" s="34"/>
      <c r="AH43" s="36"/>
      <c r="AI43" s="36"/>
      <c r="AJ43" s="360"/>
      <c r="AK43" s="355">
        <f t="shared" si="18"/>
        <v>0</v>
      </c>
      <c r="AL43" s="356" t="str">
        <f t="shared" si="19"/>
        <v>No</v>
      </c>
      <c r="AM43" s="357" t="str">
        <f>IF(B43="New","Yes","No")</f>
        <v>No</v>
      </c>
      <c r="AN43" s="99">
        <v>4</v>
      </c>
      <c r="AP43" s="99">
        <v>800</v>
      </c>
      <c r="AQ43" s="99">
        <v>90</v>
      </c>
      <c r="AR43" s="99">
        <f t="shared" si="62"/>
        <v>0</v>
      </c>
      <c r="AS43" s="165">
        <v>1.8327</v>
      </c>
    </row>
    <row r="44" spans="2:45" s="175" customFormat="1" ht="50" customHeight="1">
      <c r="B44" s="444"/>
      <c r="C44" s="166" t="s">
        <v>87</v>
      </c>
      <c r="D44" s="291"/>
      <c r="E44" s="291"/>
      <c r="F44" s="293"/>
      <c r="G44" s="381"/>
      <c r="H44" s="142"/>
      <c r="I44" s="143"/>
      <c r="J44" s="144"/>
      <c r="K44" s="145"/>
      <c r="L44" s="146"/>
      <c r="M44" s="147"/>
      <c r="N44" s="148"/>
      <c r="O44" s="149"/>
      <c r="P44" s="150"/>
      <c r="Q44" s="151"/>
      <c r="R44" s="345"/>
      <c r="S44" s="349"/>
      <c r="T44" s="167"/>
      <c r="U44" s="291"/>
      <c r="V44" s="291"/>
      <c r="W44" s="291"/>
      <c r="X44" s="295"/>
      <c r="Y44" s="143"/>
      <c r="AJ44" s="361"/>
      <c r="AK44" s="354"/>
      <c r="AL44" s="352"/>
      <c r="AM44" s="353"/>
      <c r="AN44" s="99"/>
      <c r="AO44" s="99"/>
      <c r="AR44" s="99"/>
      <c r="AS44" s="165"/>
    </row>
    <row r="45" spans="2:45" s="99" customFormat="1" ht="100" customHeight="1">
      <c r="B45" s="447"/>
      <c r="C45" s="427"/>
      <c r="D45" s="177" t="s">
        <v>88</v>
      </c>
      <c r="E45" s="177">
        <v>43</v>
      </c>
      <c r="F45" s="179">
        <v>5.7</v>
      </c>
      <c r="G45" s="180">
        <f>SUM(Y45:AJ45)*F45</f>
        <v>0</v>
      </c>
      <c r="H45" s="181">
        <f t="shared" ref="H45:H48" si="107">Y45*V45</f>
        <v>0</v>
      </c>
      <c r="I45" s="182">
        <f t="shared" ref="I45:I48" si="108">Z45*V45</f>
        <v>0</v>
      </c>
      <c r="J45" s="182">
        <f t="shared" ref="J45:J48" si="109">AA45*V45</f>
        <v>0</v>
      </c>
      <c r="K45" s="182">
        <f t="shared" ref="K45:K48" si="110">AB45*V45</f>
        <v>0</v>
      </c>
      <c r="L45" s="182">
        <f t="shared" ref="L45:L48" si="111">AC45*V45</f>
        <v>0</v>
      </c>
      <c r="M45" s="182">
        <f t="shared" ref="M45:M48" si="112">AD45*V45</f>
        <v>0</v>
      </c>
      <c r="N45" s="182">
        <f t="shared" ref="N45:N48" si="113">AE45*V45</f>
        <v>0</v>
      </c>
      <c r="O45" s="182">
        <f t="shared" ref="O45:O48" si="114">AF45*V45</f>
        <v>0</v>
      </c>
      <c r="P45" s="182">
        <f t="shared" ref="P45:P48" si="115">AG45*V45</f>
        <v>0</v>
      </c>
      <c r="Q45" s="182">
        <f t="shared" ref="Q45:Q48" si="116">AH45*V45</f>
        <v>0</v>
      </c>
      <c r="R45" s="182">
        <f t="shared" si="16"/>
        <v>0</v>
      </c>
      <c r="S45" s="182">
        <f t="shared" si="17"/>
        <v>0</v>
      </c>
      <c r="T45" s="184" t="s">
        <v>113</v>
      </c>
      <c r="U45" s="184" t="s">
        <v>175</v>
      </c>
      <c r="V45" s="177">
        <v>1</v>
      </c>
      <c r="W45" s="177">
        <v>0</v>
      </c>
      <c r="X45" s="428">
        <v>160</v>
      </c>
      <c r="Y45" s="452"/>
      <c r="Z45" s="45"/>
      <c r="AA45" s="45"/>
      <c r="AB45" s="45"/>
      <c r="AC45" s="45"/>
      <c r="AD45" s="45"/>
      <c r="AE45" s="45"/>
      <c r="AF45" s="45"/>
      <c r="AG45" s="45"/>
      <c r="AH45" s="46"/>
      <c r="AI45" s="46"/>
      <c r="AJ45" s="40"/>
      <c r="AK45" s="214">
        <f t="shared" si="18"/>
        <v>0</v>
      </c>
      <c r="AL45" s="188" t="str">
        <f t="shared" si="19"/>
        <v>No</v>
      </c>
      <c r="AM45" s="189" t="str">
        <f>IF(B45="New","Yes","No")</f>
        <v>No</v>
      </c>
      <c r="AO45" s="99">
        <v>1</v>
      </c>
      <c r="AP45" s="99">
        <v>500</v>
      </c>
      <c r="AQ45" s="99">
        <v>60</v>
      </c>
      <c r="AR45" s="99">
        <f t="shared" si="62"/>
        <v>0</v>
      </c>
      <c r="AS45" s="165">
        <v>0.19797000000000001</v>
      </c>
    </row>
    <row r="46" spans="2:45" s="175" customFormat="1" ht="100" customHeight="1">
      <c r="B46" s="448"/>
      <c r="C46" s="96"/>
      <c r="D46" s="216" t="s">
        <v>89</v>
      </c>
      <c r="E46" s="216">
        <v>44</v>
      </c>
      <c r="F46" s="218">
        <v>5.7</v>
      </c>
      <c r="G46" s="381">
        <f t="shared" si="13"/>
        <v>0</v>
      </c>
      <c r="H46" s="142">
        <f t="shared" si="107"/>
        <v>0</v>
      </c>
      <c r="I46" s="143">
        <f t="shared" si="108"/>
        <v>0</v>
      </c>
      <c r="J46" s="144">
        <f t="shared" si="109"/>
        <v>0</v>
      </c>
      <c r="K46" s="145">
        <f t="shared" si="110"/>
        <v>0</v>
      </c>
      <c r="L46" s="146">
        <f t="shared" si="111"/>
        <v>0</v>
      </c>
      <c r="M46" s="147">
        <f t="shared" si="112"/>
        <v>0</v>
      </c>
      <c r="N46" s="148">
        <f t="shared" si="113"/>
        <v>0</v>
      </c>
      <c r="O46" s="149">
        <f t="shared" si="114"/>
        <v>0</v>
      </c>
      <c r="P46" s="150">
        <f t="shared" si="115"/>
        <v>0</v>
      </c>
      <c r="Q46" s="151">
        <f t="shared" si="116"/>
        <v>0</v>
      </c>
      <c r="R46" s="345">
        <f>AI46*V46</f>
        <v>0</v>
      </c>
      <c r="S46" s="349">
        <f>AJ46*V46</f>
        <v>0</v>
      </c>
      <c r="T46" s="220" t="s">
        <v>113</v>
      </c>
      <c r="U46" s="220" t="s">
        <v>175</v>
      </c>
      <c r="V46" s="216">
        <v>1</v>
      </c>
      <c r="W46" s="216">
        <v>0</v>
      </c>
      <c r="X46" s="429">
        <v>160</v>
      </c>
      <c r="Y46" s="424"/>
      <c r="Z46" s="27"/>
      <c r="AA46" s="27"/>
      <c r="AB46" s="27"/>
      <c r="AC46" s="27"/>
      <c r="AD46" s="27"/>
      <c r="AE46" s="27"/>
      <c r="AF46" s="27"/>
      <c r="AG46" s="27"/>
      <c r="AH46" s="32"/>
      <c r="AI46" s="32"/>
      <c r="AJ46" s="32"/>
      <c r="AK46" s="351">
        <f t="shared" si="18"/>
        <v>0</v>
      </c>
      <c r="AL46" s="352" t="str">
        <f t="shared" si="19"/>
        <v>No</v>
      </c>
      <c r="AM46" s="225" t="str">
        <f>IF(B46="New","Yes","No")</f>
        <v>No</v>
      </c>
      <c r="AN46" s="99"/>
      <c r="AO46" s="99">
        <v>1</v>
      </c>
      <c r="AP46" s="175">
        <v>500</v>
      </c>
      <c r="AQ46" s="175">
        <v>60</v>
      </c>
      <c r="AR46" s="99">
        <f t="shared" si="62"/>
        <v>0</v>
      </c>
      <c r="AS46" s="165">
        <v>0.39567000000000002</v>
      </c>
    </row>
    <row r="47" spans="2:45" s="99" customFormat="1" ht="100" customHeight="1">
      <c r="B47" s="448"/>
      <c r="C47" s="96"/>
      <c r="D47" s="226" t="s">
        <v>90</v>
      </c>
      <c r="E47" s="265" t="s">
        <v>140</v>
      </c>
      <c r="F47" s="228">
        <f>2.5*2</f>
        <v>5</v>
      </c>
      <c r="G47" s="229">
        <f t="shared" si="13"/>
        <v>0</v>
      </c>
      <c r="H47" s="230">
        <f t="shared" si="107"/>
        <v>0</v>
      </c>
      <c r="I47" s="231">
        <f t="shared" si="108"/>
        <v>0</v>
      </c>
      <c r="J47" s="231">
        <f t="shared" si="109"/>
        <v>0</v>
      </c>
      <c r="K47" s="231">
        <f t="shared" si="110"/>
        <v>0</v>
      </c>
      <c r="L47" s="231">
        <f t="shared" si="111"/>
        <v>0</v>
      </c>
      <c r="M47" s="231">
        <f t="shared" si="112"/>
        <v>0</v>
      </c>
      <c r="N47" s="231">
        <f t="shared" si="113"/>
        <v>0</v>
      </c>
      <c r="O47" s="231">
        <f t="shared" si="114"/>
        <v>0</v>
      </c>
      <c r="P47" s="231">
        <f t="shared" si="115"/>
        <v>0</v>
      </c>
      <c r="Q47" s="231">
        <f t="shared" si="116"/>
        <v>0</v>
      </c>
      <c r="R47" s="231">
        <f t="shared" si="16"/>
        <v>0</v>
      </c>
      <c r="S47" s="231">
        <f t="shared" si="17"/>
        <v>0</v>
      </c>
      <c r="T47" s="233" t="s">
        <v>114</v>
      </c>
      <c r="U47" s="233" t="s">
        <v>177</v>
      </c>
      <c r="V47" s="226">
        <v>2</v>
      </c>
      <c r="W47" s="226">
        <v>0</v>
      </c>
      <c r="X47" s="430">
        <v>195</v>
      </c>
      <c r="Y47" s="425"/>
      <c r="Z47" s="42"/>
      <c r="AA47" s="42"/>
      <c r="AB47" s="42"/>
      <c r="AC47" s="42"/>
      <c r="AD47" s="42"/>
      <c r="AE47" s="42"/>
      <c r="AF47" s="42"/>
      <c r="AG47" s="42"/>
      <c r="AH47" s="43"/>
      <c r="AI47" s="43"/>
      <c r="AJ47" s="43"/>
      <c r="AK47" s="236">
        <f t="shared" si="18"/>
        <v>0</v>
      </c>
      <c r="AL47" s="237" t="str">
        <f t="shared" si="19"/>
        <v>No</v>
      </c>
      <c r="AM47" s="238" t="str">
        <f>IF(B47="New","Yes","No")</f>
        <v>No</v>
      </c>
      <c r="AN47" s="99">
        <v>2</v>
      </c>
      <c r="AP47" s="99">
        <v>600</v>
      </c>
      <c r="AQ47" s="99">
        <v>70</v>
      </c>
      <c r="AR47" s="99">
        <f t="shared" si="62"/>
        <v>0</v>
      </c>
      <c r="AS47" s="165">
        <v>0.75885000000000002</v>
      </c>
    </row>
    <row r="48" spans="2:45" s="99" customFormat="1" ht="100" customHeight="1">
      <c r="B48" s="449"/>
      <c r="C48" s="431"/>
      <c r="D48" s="191" t="s">
        <v>91</v>
      </c>
      <c r="E48" s="192" t="s">
        <v>141</v>
      </c>
      <c r="F48" s="194">
        <f>(1.3+0.5)*2</f>
        <v>3.6</v>
      </c>
      <c r="G48" s="382">
        <f t="shared" si="13"/>
        <v>0</v>
      </c>
      <c r="H48" s="196">
        <f t="shared" si="107"/>
        <v>0</v>
      </c>
      <c r="I48" s="197">
        <f t="shared" si="108"/>
        <v>0</v>
      </c>
      <c r="J48" s="198">
        <f t="shared" si="109"/>
        <v>0</v>
      </c>
      <c r="K48" s="199">
        <f t="shared" si="110"/>
        <v>0</v>
      </c>
      <c r="L48" s="200">
        <f t="shared" si="111"/>
        <v>0</v>
      </c>
      <c r="M48" s="201">
        <f t="shared" si="112"/>
        <v>0</v>
      </c>
      <c r="N48" s="202">
        <f t="shared" si="113"/>
        <v>0</v>
      </c>
      <c r="O48" s="203">
        <f t="shared" si="114"/>
        <v>0</v>
      </c>
      <c r="P48" s="204">
        <f t="shared" si="115"/>
        <v>0</v>
      </c>
      <c r="Q48" s="205">
        <f t="shared" si="116"/>
        <v>0</v>
      </c>
      <c r="R48" s="450">
        <f t="shared" si="16"/>
        <v>0</v>
      </c>
      <c r="S48" s="451">
        <f t="shared" si="17"/>
        <v>0</v>
      </c>
      <c r="T48" s="207" t="s">
        <v>115</v>
      </c>
      <c r="U48" s="207" t="s">
        <v>178</v>
      </c>
      <c r="V48" s="191">
        <v>4</v>
      </c>
      <c r="W48" s="191">
        <v>0</v>
      </c>
      <c r="X48" s="446">
        <v>240</v>
      </c>
      <c r="Y48" s="453"/>
      <c r="Z48" s="34"/>
      <c r="AA48" s="34"/>
      <c r="AB48" s="34"/>
      <c r="AC48" s="34"/>
      <c r="AD48" s="34"/>
      <c r="AE48" s="34"/>
      <c r="AF48" s="34"/>
      <c r="AG48" s="34"/>
      <c r="AH48" s="36"/>
      <c r="AI48" s="36"/>
      <c r="AJ48" s="31"/>
      <c r="AK48" s="355">
        <f t="shared" si="18"/>
        <v>0</v>
      </c>
      <c r="AL48" s="356" t="str">
        <f t="shared" si="19"/>
        <v>No</v>
      </c>
      <c r="AM48" s="212" t="str">
        <f>IF(B48="New","Yes","No")</f>
        <v>No</v>
      </c>
      <c r="AN48" s="99">
        <v>4</v>
      </c>
      <c r="AP48" s="99">
        <v>800</v>
      </c>
      <c r="AQ48" s="99">
        <v>90</v>
      </c>
      <c r="AR48" s="99">
        <f t="shared" si="62"/>
        <v>0</v>
      </c>
      <c r="AS48" s="165">
        <v>1.1112</v>
      </c>
    </row>
    <row r="49" spans="2:46" s="175" customFormat="1" ht="50" customHeight="1">
      <c r="B49" s="444"/>
      <c r="C49" s="166" t="s">
        <v>182</v>
      </c>
      <c r="D49" s="291"/>
      <c r="E49" s="291"/>
      <c r="F49" s="293"/>
      <c r="G49" s="381"/>
      <c r="H49" s="142"/>
      <c r="I49" s="143"/>
      <c r="J49" s="144"/>
      <c r="K49" s="145"/>
      <c r="L49" s="146"/>
      <c r="M49" s="147"/>
      <c r="N49" s="148"/>
      <c r="O49" s="149"/>
      <c r="P49" s="150"/>
      <c r="Q49" s="151"/>
      <c r="R49" s="345"/>
      <c r="S49" s="349"/>
      <c r="T49" s="167"/>
      <c r="U49" s="291"/>
      <c r="V49" s="291"/>
      <c r="W49" s="291"/>
      <c r="X49" s="295"/>
      <c r="Y49" s="143"/>
      <c r="AI49" s="361"/>
      <c r="AJ49" s="381"/>
      <c r="AK49" s="354"/>
      <c r="AL49" s="352"/>
      <c r="AM49" s="353"/>
      <c r="AN49" s="361"/>
      <c r="AO49" s="361"/>
      <c r="AP49" s="361"/>
      <c r="AQ49" s="361"/>
      <c r="AR49" s="361"/>
      <c r="AS49" s="362"/>
      <c r="AT49" s="361"/>
    </row>
    <row r="50" spans="2:46" s="99" customFormat="1" ht="100" customHeight="1">
      <c r="B50" s="447"/>
      <c r="C50" s="427"/>
      <c r="D50" s="177" t="s">
        <v>171</v>
      </c>
      <c r="E50" s="177"/>
      <c r="F50" s="179">
        <v>19.5</v>
      </c>
      <c r="G50" s="180">
        <f t="shared" si="13"/>
        <v>0</v>
      </c>
      <c r="H50" s="181">
        <f t="shared" ref="H50:H53" si="117">Y50*V50</f>
        <v>0</v>
      </c>
      <c r="I50" s="182">
        <f t="shared" ref="I50:I53" si="118">Z50*V50</f>
        <v>0</v>
      </c>
      <c r="J50" s="182">
        <f t="shared" ref="J50:J53" si="119">AA50*V50</f>
        <v>0</v>
      </c>
      <c r="K50" s="182">
        <f t="shared" ref="K50:K53" si="120">AB50*V50</f>
        <v>0</v>
      </c>
      <c r="L50" s="182">
        <f>AC50*V50</f>
        <v>0</v>
      </c>
      <c r="M50" s="182">
        <f t="shared" ref="M50:M53" si="121">AD50*V50</f>
        <v>0</v>
      </c>
      <c r="N50" s="182">
        <f t="shared" ref="N50:N53" si="122">AE50*V50</f>
        <v>0</v>
      </c>
      <c r="O50" s="182">
        <f t="shared" ref="O50:O53" si="123">AF50*V50</f>
        <v>0</v>
      </c>
      <c r="P50" s="182">
        <f t="shared" ref="P50:P53" si="124">AG50*V50</f>
        <v>0</v>
      </c>
      <c r="Q50" s="182">
        <f t="shared" ref="Q50:Q53" si="125">AH50*V50</f>
        <v>0</v>
      </c>
      <c r="R50" s="182">
        <f t="shared" si="16"/>
        <v>0</v>
      </c>
      <c r="S50" s="182">
        <f t="shared" si="17"/>
        <v>0</v>
      </c>
      <c r="T50" s="184" t="s">
        <v>183</v>
      </c>
      <c r="U50" s="184" t="s">
        <v>175</v>
      </c>
      <c r="V50" s="177">
        <v>1</v>
      </c>
      <c r="W50" s="177">
        <v>0</v>
      </c>
      <c r="X50" s="428">
        <v>240</v>
      </c>
      <c r="Y50" s="423"/>
      <c r="Z50" s="39"/>
      <c r="AA50" s="39"/>
      <c r="AB50" s="39"/>
      <c r="AC50" s="39"/>
      <c r="AD50" s="39"/>
      <c r="AE50" s="39"/>
      <c r="AF50" s="39"/>
      <c r="AG50" s="39"/>
      <c r="AH50" s="40"/>
      <c r="AI50" s="40"/>
      <c r="AJ50" s="39"/>
      <c r="AK50" s="214">
        <f>X50*Y50+X50*Z50+X50*AA50+X50*AB50+X50*AC50+X50*AD50+X50*AE50+X50*AF50+X50*AG50+X50*AH50+X50*AI50+X50*AJ50</f>
        <v>0</v>
      </c>
      <c r="AL50" s="188" t="str">
        <f t="shared" si="19"/>
        <v>No</v>
      </c>
      <c r="AM50" s="189" t="str">
        <f>IF(B50="New","Yes","No")</f>
        <v>No</v>
      </c>
      <c r="AO50" s="99">
        <v>1</v>
      </c>
      <c r="AP50" s="99">
        <v>500</v>
      </c>
      <c r="AQ50" s="99">
        <v>60</v>
      </c>
      <c r="AR50" s="99">
        <f t="shared" ref="AR50:AR53" si="126">SUM(Y50:AH50)*W50</f>
        <v>0</v>
      </c>
      <c r="AS50" s="165">
        <v>0.19797000000000001</v>
      </c>
    </row>
    <row r="51" spans="2:46" s="175" customFormat="1" ht="100" customHeight="1">
      <c r="B51" s="448"/>
      <c r="C51" s="96"/>
      <c r="D51" s="216" t="s">
        <v>172</v>
      </c>
      <c r="E51" s="216"/>
      <c r="F51" s="218">
        <v>19.5</v>
      </c>
      <c r="G51" s="381">
        <f t="shared" si="13"/>
        <v>0</v>
      </c>
      <c r="H51" s="142">
        <f t="shared" si="117"/>
        <v>0</v>
      </c>
      <c r="I51" s="143">
        <f t="shared" si="118"/>
        <v>0</v>
      </c>
      <c r="J51" s="144">
        <f t="shared" si="119"/>
        <v>0</v>
      </c>
      <c r="K51" s="145">
        <f t="shared" si="120"/>
        <v>0</v>
      </c>
      <c r="L51" s="146">
        <f>AC51*V51</f>
        <v>0</v>
      </c>
      <c r="M51" s="147">
        <f t="shared" si="121"/>
        <v>0</v>
      </c>
      <c r="N51" s="148">
        <f t="shared" si="122"/>
        <v>0</v>
      </c>
      <c r="O51" s="149">
        <f t="shared" si="123"/>
        <v>0</v>
      </c>
      <c r="P51" s="150">
        <f t="shared" si="124"/>
        <v>0</v>
      </c>
      <c r="Q51" s="151">
        <f t="shared" si="125"/>
        <v>0</v>
      </c>
      <c r="R51" s="345">
        <f t="shared" si="16"/>
        <v>0</v>
      </c>
      <c r="S51" s="349">
        <f t="shared" si="17"/>
        <v>0</v>
      </c>
      <c r="T51" s="220" t="s">
        <v>183</v>
      </c>
      <c r="U51" s="220" t="s">
        <v>175</v>
      </c>
      <c r="V51" s="216">
        <v>1</v>
      </c>
      <c r="W51" s="216">
        <v>0</v>
      </c>
      <c r="X51" s="429">
        <v>240</v>
      </c>
      <c r="Y51" s="424"/>
      <c r="Z51" s="27"/>
      <c r="AA51" s="27"/>
      <c r="AB51" s="27"/>
      <c r="AC51" s="27"/>
      <c r="AD51" s="27"/>
      <c r="AE51" s="27"/>
      <c r="AF51" s="27"/>
      <c r="AG51" s="27"/>
      <c r="AH51" s="32"/>
      <c r="AI51" s="32"/>
      <c r="AJ51" s="27"/>
      <c r="AK51" s="351">
        <f>X51*Y51+X51*Z51+X51*AA51+X51*AB51+X51*AC51+X51*AD51+X51*AE51+X51*AF51+X51*AG51+X51*AH51+X51*AI51+X51*AJ51</f>
        <v>0</v>
      </c>
      <c r="AL51" s="352" t="str">
        <f t="shared" si="19"/>
        <v>No</v>
      </c>
      <c r="AM51" s="225" t="str">
        <f>IF(B51="New","Yes","No")</f>
        <v>No</v>
      </c>
      <c r="AN51" s="99"/>
      <c r="AO51" s="99">
        <v>1</v>
      </c>
      <c r="AP51" s="175">
        <v>500</v>
      </c>
      <c r="AQ51" s="175">
        <v>60</v>
      </c>
      <c r="AR51" s="99">
        <f t="shared" si="126"/>
        <v>0</v>
      </c>
      <c r="AS51" s="165">
        <v>0.39567000000000002</v>
      </c>
    </row>
    <row r="52" spans="2:46" s="99" customFormat="1" ht="100" customHeight="1">
      <c r="B52" s="448"/>
      <c r="C52" s="96"/>
      <c r="D52" s="226" t="s">
        <v>173</v>
      </c>
      <c r="E52" s="265"/>
      <c r="F52" s="228">
        <v>7.2</v>
      </c>
      <c r="G52" s="229">
        <f t="shared" si="13"/>
        <v>0</v>
      </c>
      <c r="H52" s="230">
        <f t="shared" si="117"/>
        <v>0</v>
      </c>
      <c r="I52" s="231">
        <f t="shared" si="118"/>
        <v>0</v>
      </c>
      <c r="J52" s="231">
        <f t="shared" si="119"/>
        <v>0</v>
      </c>
      <c r="K52" s="231">
        <f t="shared" si="120"/>
        <v>0</v>
      </c>
      <c r="L52" s="231">
        <f t="shared" ref="L52:L53" si="127">AC52*V52</f>
        <v>0</v>
      </c>
      <c r="M52" s="231">
        <f t="shared" si="121"/>
        <v>0</v>
      </c>
      <c r="N52" s="231">
        <f t="shared" si="122"/>
        <v>0</v>
      </c>
      <c r="O52" s="231">
        <f t="shared" si="123"/>
        <v>0</v>
      </c>
      <c r="P52" s="231">
        <f t="shared" si="124"/>
        <v>0</v>
      </c>
      <c r="Q52" s="231">
        <f t="shared" si="125"/>
        <v>0</v>
      </c>
      <c r="R52" s="231">
        <f t="shared" si="16"/>
        <v>0</v>
      </c>
      <c r="S52" s="231">
        <f t="shared" si="17"/>
        <v>0</v>
      </c>
      <c r="T52" s="233" t="s">
        <v>180</v>
      </c>
      <c r="U52" s="233" t="s">
        <v>177</v>
      </c>
      <c r="V52" s="226">
        <v>2</v>
      </c>
      <c r="W52" s="226">
        <v>0</v>
      </c>
      <c r="X52" s="430">
        <v>260</v>
      </c>
      <c r="Y52" s="425"/>
      <c r="Z52" s="42"/>
      <c r="AA52" s="42"/>
      <c r="AB52" s="42"/>
      <c r="AC52" s="42"/>
      <c r="AD52" s="42"/>
      <c r="AE52" s="42"/>
      <c r="AF52" s="42"/>
      <c r="AG52" s="42"/>
      <c r="AH52" s="43"/>
      <c r="AI52" s="43"/>
      <c r="AJ52" s="42"/>
      <c r="AK52" s="236">
        <f t="shared" si="18"/>
        <v>0</v>
      </c>
      <c r="AL52" s="237" t="str">
        <f t="shared" si="19"/>
        <v>No</v>
      </c>
      <c r="AM52" s="238" t="str">
        <f>IF(B52="New","Yes","No")</f>
        <v>No</v>
      </c>
      <c r="AN52" s="99">
        <v>2</v>
      </c>
      <c r="AP52" s="99">
        <v>600</v>
      </c>
      <c r="AQ52" s="99">
        <v>70</v>
      </c>
      <c r="AR52" s="99">
        <f t="shared" si="126"/>
        <v>0</v>
      </c>
      <c r="AS52" s="165">
        <v>0.75885000000000002</v>
      </c>
    </row>
    <row r="53" spans="2:46" s="99" customFormat="1" ht="100" customHeight="1">
      <c r="B53" s="449"/>
      <c r="C53" s="431"/>
      <c r="D53" s="191" t="s">
        <v>174</v>
      </c>
      <c r="E53" s="192"/>
      <c r="F53" s="194">
        <v>3.5</v>
      </c>
      <c r="G53" s="382">
        <f>SUM(Y53:AJ53)*F53</f>
        <v>0</v>
      </c>
      <c r="H53" s="196">
        <f t="shared" si="117"/>
        <v>0</v>
      </c>
      <c r="I53" s="197">
        <f t="shared" si="118"/>
        <v>0</v>
      </c>
      <c r="J53" s="198">
        <f t="shared" si="119"/>
        <v>0</v>
      </c>
      <c r="K53" s="199">
        <f t="shared" si="120"/>
        <v>0</v>
      </c>
      <c r="L53" s="200">
        <f t="shared" si="127"/>
        <v>0</v>
      </c>
      <c r="M53" s="201">
        <f t="shared" si="121"/>
        <v>0</v>
      </c>
      <c r="N53" s="202">
        <f t="shared" si="122"/>
        <v>0</v>
      </c>
      <c r="O53" s="203">
        <f t="shared" si="123"/>
        <v>0</v>
      </c>
      <c r="P53" s="204">
        <f t="shared" si="124"/>
        <v>0</v>
      </c>
      <c r="Q53" s="205">
        <f t="shared" si="125"/>
        <v>0</v>
      </c>
      <c r="R53" s="450">
        <f>AI53*V53</f>
        <v>0</v>
      </c>
      <c r="S53" s="454">
        <f>AJ53*V53</f>
        <v>0</v>
      </c>
      <c r="T53" s="207" t="s">
        <v>181</v>
      </c>
      <c r="U53" s="207" t="s">
        <v>178</v>
      </c>
      <c r="V53" s="191">
        <v>4</v>
      </c>
      <c r="W53" s="191">
        <v>0</v>
      </c>
      <c r="X53" s="446">
        <v>310</v>
      </c>
      <c r="Y53" s="445"/>
      <c r="Z53" s="29"/>
      <c r="AA53" s="29"/>
      <c r="AB53" s="29"/>
      <c r="AC53" s="29"/>
      <c r="AD53" s="29"/>
      <c r="AE53" s="29"/>
      <c r="AF53" s="29"/>
      <c r="AG53" s="29"/>
      <c r="AH53" s="31"/>
      <c r="AI53" s="31"/>
      <c r="AJ53" s="29"/>
      <c r="AK53" s="355">
        <f>X53*Y53+X53*Z53+X53*AA53+X53*AB53+X53*AC53+X53*AD53+X53*AE53+X53*AF53+X53*AG53+X53*AH53+X53*AI53+X53*AJ53</f>
        <v>0</v>
      </c>
      <c r="AL53" s="356" t="str">
        <f t="shared" si="19"/>
        <v>No</v>
      </c>
      <c r="AM53" s="357" t="str">
        <f>IF(B53="New","Yes","No")</f>
        <v>No</v>
      </c>
      <c r="AN53" s="99">
        <v>4</v>
      </c>
      <c r="AP53" s="99">
        <v>800</v>
      </c>
      <c r="AQ53" s="99">
        <v>90</v>
      </c>
      <c r="AR53" s="99">
        <f t="shared" si="126"/>
        <v>0</v>
      </c>
      <c r="AS53" s="165">
        <v>1.1112</v>
      </c>
    </row>
    <row r="54" spans="2:46">
      <c r="Q54" s="298"/>
      <c r="R54" s="342"/>
      <c r="S54" s="350"/>
    </row>
    <row r="55" spans="2:46">
      <c r="R55" s="342"/>
      <c r="S55" s="346"/>
    </row>
    <row r="56" spans="2:46">
      <c r="R56" s="342"/>
      <c r="S56" s="346"/>
    </row>
    <row r="57" spans="2:46">
      <c r="R57" s="342"/>
      <c r="S57" s="346"/>
    </row>
    <row r="58" spans="2:46">
      <c r="R58" s="342"/>
      <c r="S58" s="346"/>
    </row>
    <row r="59" spans="2:46">
      <c r="R59" s="342"/>
      <c r="S59" s="346"/>
    </row>
    <row r="60" spans="2:46">
      <c r="R60" s="342"/>
      <c r="S60" s="346"/>
    </row>
    <row r="61" spans="2:46">
      <c r="R61" s="342"/>
      <c r="S61" s="346"/>
    </row>
    <row r="62" spans="2:46">
      <c r="R62" s="342"/>
      <c r="S62" s="346"/>
    </row>
    <row r="63" spans="2:46">
      <c r="R63" s="342"/>
      <c r="S63" s="346"/>
    </row>
    <row r="64" spans="2:46">
      <c r="R64" s="342"/>
      <c r="S64" s="346"/>
    </row>
    <row r="65" spans="18:19">
      <c r="R65" s="342"/>
      <c r="S65" s="346"/>
    </row>
    <row r="66" spans="18:19">
      <c r="R66" s="342"/>
      <c r="S66" s="346"/>
    </row>
    <row r="67" spans="18:19">
      <c r="R67" s="342"/>
      <c r="S67" s="346"/>
    </row>
    <row r="68" spans="18:19">
      <c r="R68" s="342"/>
      <c r="S68" s="346"/>
    </row>
    <row r="69" spans="18:19">
      <c r="R69" s="342"/>
      <c r="S69" s="346"/>
    </row>
    <row r="70" spans="18:19">
      <c r="R70" s="342"/>
      <c r="S70" s="346"/>
    </row>
    <row r="71" spans="18:19">
      <c r="R71" s="342"/>
      <c r="S71" s="346"/>
    </row>
    <row r="72" spans="18:19">
      <c r="R72" s="342"/>
      <c r="S72" s="346"/>
    </row>
    <row r="73" spans="18:19">
      <c r="R73" s="342"/>
      <c r="S73" s="346"/>
    </row>
    <row r="74" spans="18:19">
      <c r="R74" s="342"/>
      <c r="S74" s="346"/>
    </row>
    <row r="75" spans="18:19">
      <c r="R75" s="342"/>
      <c r="S75" s="346"/>
    </row>
    <row r="76" spans="18:19">
      <c r="R76" s="342"/>
      <c r="S76" s="346"/>
    </row>
    <row r="77" spans="18:19">
      <c r="R77" s="342"/>
      <c r="S77" s="346"/>
    </row>
  </sheetData>
  <sheetProtection algorithmName="SHA-512" hashValue="Z7bzHO1U4nXIqyVbbA+5dj6w5cVzKyw8FK3A4ZL+tgthP8NxJ64K0PJfUNulmGGaRNDnr5MWy+dhzptjFUgGjw==" saltValue="yrD4LhFVR8+tHWytQm4tuA==" spinCount="100000" sheet="1" sort="0" autoFilter="0"/>
  <autoFilter ref="AL8:AM53" xr:uid="{00000000-0009-0000-0000-000001000000}"/>
  <conditionalFormatting sqref="Y10:Y23 Y25:Y26 Y28:Y33 Y35:Y38 Y40:Y43 Y45:Y48 Y50:Y53">
    <cfRule type="notContainsBlanks" dxfId="95" priority="18">
      <formula>LEN(TRIM(Y10))&gt;0</formula>
    </cfRule>
  </conditionalFormatting>
  <conditionalFormatting sqref="Z10:Z23 Z25:Z26 Z28:Z33 Z35:Z38 Z40:Z43 Z45:Z48 Z50:Z53">
    <cfRule type="notContainsBlanks" dxfId="94" priority="15">
      <formula>LEN(TRIM(Z10))&gt;0</formula>
    </cfRule>
  </conditionalFormatting>
  <conditionalFormatting sqref="AA10:AA23 AA25:AA26 AA28:AA33 AA35:AA38 AA40:AA43 AA45:AA48 AA50:AA53">
    <cfRule type="notContainsBlanks" dxfId="93" priority="19">
      <formula>LEN(TRIM(AA10))&gt;0</formula>
    </cfRule>
  </conditionalFormatting>
  <conditionalFormatting sqref="AB10:AB23 AB25:AB26 AB28:AB33 AB35:AB38 AB40:AB43 AB45:AB48 AB50:AB53">
    <cfRule type="notContainsBlanks" dxfId="92" priority="10">
      <formula>LEN(TRIM(AB10))&gt;0</formula>
    </cfRule>
  </conditionalFormatting>
  <conditionalFormatting sqref="AC10:AC23 AC25:AC26 AC28:AC33 AC35:AC38 AC40:AC43 AC45:AC48 AC50:AC53">
    <cfRule type="notContainsBlanks" dxfId="91" priority="9">
      <formula>LEN(TRIM(AC10))&gt;0</formula>
    </cfRule>
  </conditionalFormatting>
  <conditionalFormatting sqref="AD10:AD23 AD25:AD26 AD28:AD33 AD35:AD38 AD40:AD43 AD45:AD48 AD50:AD53">
    <cfRule type="notContainsBlanks" dxfId="90" priority="8">
      <formula>LEN(TRIM(AD10))&gt;0</formula>
    </cfRule>
  </conditionalFormatting>
  <conditionalFormatting sqref="AE10:AE23 AE25:AE26 AE28:AE33 AE35:AE38 AE40:AE43 AE45:AE48 AE50:AE53">
    <cfRule type="notContainsBlanks" dxfId="89" priority="7">
      <formula>LEN(TRIM(AE10))&gt;0</formula>
    </cfRule>
  </conditionalFormatting>
  <conditionalFormatting sqref="AF10:AF23 AF25:AF26 AF28:AF33 AF35:AF38 AF40:AF43 AF45:AF48 AF50:AF53">
    <cfRule type="notContainsBlanks" dxfId="88" priority="5">
      <formula>LEN(TRIM(AF10))&gt;0</formula>
    </cfRule>
  </conditionalFormatting>
  <conditionalFormatting sqref="AG10:AG23 AG25:AG26 AG28:AG33 AG35:AG38 AG40:AG43 AG45:AG48 AG50:AG53">
    <cfRule type="notContainsBlanks" dxfId="87" priority="4">
      <formula>LEN(TRIM(AG10))&gt;0</formula>
    </cfRule>
  </conditionalFormatting>
  <conditionalFormatting sqref="AH10:AH23 AH25:AH26 AH28:AH33 AH35:AH38 AH40:AH43 AH45:AH48 AH50:AH53">
    <cfRule type="notContainsBlanks" dxfId="86" priority="3">
      <formula>LEN(TRIM(AH10))&gt;0</formula>
    </cfRule>
  </conditionalFormatting>
  <conditionalFormatting sqref="AI10:AI23 AI25:AI26 AI28:AI33 AI35:AI38 AI40:AI43 AI45:AI48 AI50:AI53">
    <cfRule type="notContainsBlanks" dxfId="85" priority="2">
      <formula>LEN(TRIM(AI10))&gt;0</formula>
    </cfRule>
  </conditionalFormatting>
  <conditionalFormatting sqref="AJ10:AJ23 AJ25:AJ26 AJ28:AJ33 AJ35:AJ38 AJ40:AJ43 AJ45:AJ48 AJ50:AJ53">
    <cfRule type="notContainsBlanks" dxfId="84" priority="1">
      <formula>LEN(TRIM(AJ10))&gt;0</formula>
    </cfRule>
  </conditionalFormatting>
  <pageMargins left="0.25" right="0.25" top="0.75" bottom="0.75" header="0.3" footer="0.3"/>
  <pageSetup paperSize="9" scale="29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6BD-7870-49BD-89F6-3D9C0E4E790D}">
  <sheetPr>
    <tabColor theme="1"/>
    <pageSetUpPr fitToPage="1"/>
  </sheetPr>
  <dimension ref="A1:AV46"/>
  <sheetViews>
    <sheetView showGridLines="0" showRowColHeaders="0" topLeftCell="B1" zoomScale="60" zoomScaleNormal="60" zoomScalePageLayoutView="75" workbookViewId="0">
      <pane ySplit="8" topLeftCell="A9" activePane="bottomLeft" state="frozen"/>
      <selection activeCell="Q1" sqref="Q1"/>
      <selection pane="bottomLeft" activeCell="AA10" sqref="AA10"/>
    </sheetView>
  </sheetViews>
  <sheetFormatPr defaultColWidth="11" defaultRowHeight="21"/>
  <cols>
    <col min="1" max="1" width="4.83203125" style="75" customWidth="1"/>
    <col min="2" max="2" width="5.33203125" style="75" customWidth="1"/>
    <col min="3" max="3" width="3.6640625" style="419" customWidth="1"/>
    <col min="4" max="4" width="22.1640625" style="75" customWidth="1"/>
    <col min="5" max="5" width="12.1640625" style="76" customWidth="1"/>
    <col min="6" max="6" width="7.5" style="76" customWidth="1"/>
    <col min="7" max="7" width="6.5" style="78" hidden="1" customWidth="1"/>
    <col min="8" max="8" width="8.4140625" style="79" hidden="1" customWidth="1"/>
    <col min="9" max="9" width="5" style="80" hidden="1" customWidth="1"/>
    <col min="10" max="10" width="4.6640625" style="81" hidden="1" customWidth="1"/>
    <col min="11" max="11" width="4.83203125" style="82" hidden="1" customWidth="1"/>
    <col min="12" max="12" width="5" style="83" hidden="1" customWidth="1"/>
    <col min="13" max="13" width="5" style="84" hidden="1" customWidth="1"/>
    <col min="14" max="14" width="5" style="85" hidden="1" customWidth="1"/>
    <col min="15" max="15" width="4.33203125" style="86" hidden="1" customWidth="1"/>
    <col min="16" max="16" width="5.6640625" style="87" hidden="1" customWidth="1"/>
    <col min="17" max="17" width="5" style="88" hidden="1" customWidth="1"/>
    <col min="18" max="20" width="5" style="89" hidden="1" customWidth="1"/>
    <col min="21" max="21" width="10.1640625" style="76" customWidth="1"/>
    <col min="22" max="22" width="17" style="90" customWidth="1"/>
    <col min="23" max="23" width="8.33203125" style="76" bestFit="1" customWidth="1"/>
    <col min="24" max="25" width="15.33203125" style="75" customWidth="1"/>
    <col min="26" max="26" width="18.1640625" style="75" customWidth="1"/>
    <col min="27" max="27" width="13.25" style="99" customWidth="1"/>
    <col min="28" max="38" width="12.6640625" style="99" customWidth="1"/>
    <col min="39" max="39" width="15.6640625" style="97" customWidth="1"/>
    <col min="40" max="40" width="8.33203125" style="98" customWidth="1"/>
    <col min="41" max="41" width="8" style="75" customWidth="1"/>
    <col min="42" max="43" width="11" style="75" hidden="1" customWidth="1"/>
    <col min="44" max="45" width="11" style="99" hidden="1" customWidth="1"/>
    <col min="46" max="46" width="11" style="75" hidden="1" customWidth="1"/>
    <col min="47" max="47" width="11" style="100" hidden="1" customWidth="1"/>
    <col min="48" max="48" width="11" style="75" customWidth="1"/>
    <col min="49" max="16384" width="11" style="75"/>
  </cols>
  <sheetData>
    <row r="1" spans="1:47">
      <c r="S1" s="342"/>
      <c r="T1" s="346"/>
      <c r="V1" s="92"/>
      <c r="W1" s="91"/>
      <c r="X1" s="92"/>
      <c r="Y1" s="92"/>
      <c r="Z1" s="93" t="s">
        <v>8</v>
      </c>
      <c r="AA1" s="379">
        <f>SUM(AM$10:AM$1048576)</f>
        <v>0</v>
      </c>
      <c r="AB1" s="95" t="s">
        <v>9</v>
      </c>
      <c r="AC1" s="96"/>
      <c r="AD1" s="75"/>
      <c r="AE1" s="75"/>
      <c r="AF1" s="75"/>
      <c r="AG1" s="75"/>
      <c r="AH1" s="75"/>
      <c r="AI1" s="75"/>
      <c r="AJ1" s="75"/>
      <c r="AK1" s="75"/>
      <c r="AL1" s="75"/>
    </row>
    <row r="2" spans="1:47" hidden="1">
      <c r="S2" s="342"/>
      <c r="T2" s="346"/>
      <c r="W2" s="91"/>
      <c r="X2" s="92"/>
      <c r="Y2" s="92"/>
      <c r="Z2" s="101" t="s">
        <v>62</v>
      </c>
      <c r="AA2" s="102">
        <f>AA1*1.22</f>
        <v>0</v>
      </c>
      <c r="AB2" s="103" t="s">
        <v>9</v>
      </c>
      <c r="AC2" s="96"/>
      <c r="AD2" s="75"/>
      <c r="AE2" s="75"/>
      <c r="AF2" s="75"/>
      <c r="AG2" s="75"/>
      <c r="AH2" s="75"/>
      <c r="AI2" s="75"/>
      <c r="AJ2" s="75"/>
      <c r="AK2" s="75"/>
      <c r="AL2" s="75"/>
    </row>
    <row r="3" spans="1:47" ht="16" customHeight="1">
      <c r="S3" s="342"/>
      <c r="T3" s="346"/>
      <c r="W3" s="91"/>
      <c r="X3" s="92"/>
      <c r="Y3" s="92"/>
      <c r="Z3" s="101" t="s">
        <v>16</v>
      </c>
      <c r="AA3" s="104">
        <f>SUM(AA10:AL22)</f>
        <v>0</v>
      </c>
      <c r="AB3" s="103"/>
      <c r="AC3" s="96"/>
      <c r="AD3" s="75"/>
      <c r="AE3" s="75"/>
      <c r="AF3" s="75"/>
      <c r="AG3" s="75"/>
      <c r="AH3" s="75"/>
      <c r="AI3" s="75"/>
      <c r="AJ3" s="75"/>
      <c r="AK3" s="75"/>
      <c r="AL3" s="75"/>
    </row>
    <row r="4" spans="1:47">
      <c r="G4" s="105"/>
      <c r="H4" s="106"/>
      <c r="I4" s="107"/>
      <c r="J4" s="108"/>
      <c r="K4" s="109"/>
      <c r="L4" s="110"/>
      <c r="M4" s="111"/>
      <c r="N4" s="112"/>
      <c r="O4" s="113"/>
      <c r="P4" s="114"/>
      <c r="Q4" s="115"/>
      <c r="R4" s="116"/>
      <c r="S4" s="343"/>
      <c r="T4" s="347"/>
      <c r="W4" s="91"/>
      <c r="X4" s="92"/>
      <c r="Y4" s="92"/>
      <c r="Z4" s="101" t="s">
        <v>51</v>
      </c>
      <c r="AA4" s="117">
        <f>SUM(H:H)</f>
        <v>0</v>
      </c>
      <c r="AB4" s="118" t="s">
        <v>14</v>
      </c>
      <c r="AC4" s="96"/>
      <c r="AD4" s="75"/>
      <c r="AE4" s="75"/>
      <c r="AF4" s="75"/>
      <c r="AG4" s="75"/>
      <c r="AH4" s="75"/>
      <c r="AI4" s="75"/>
      <c r="AJ4" s="75"/>
      <c r="AK4" s="75"/>
      <c r="AL4" s="75"/>
    </row>
    <row r="5" spans="1:47">
      <c r="S5" s="342"/>
      <c r="T5" s="346"/>
      <c r="Z5" s="99"/>
      <c r="AD5" s="75"/>
      <c r="AE5" s="75"/>
      <c r="AF5" s="75"/>
      <c r="AG5" s="75"/>
      <c r="AH5" s="75"/>
      <c r="AI5" s="75"/>
      <c r="AJ5" s="75"/>
      <c r="AK5" s="383"/>
      <c r="AL5" s="383"/>
      <c r="AM5" s="384" t="s">
        <v>213</v>
      </c>
    </row>
    <row r="6" spans="1:47" hidden="1">
      <c r="S6" s="342"/>
      <c r="T6" s="346"/>
    </row>
    <row r="7" spans="1:47" ht="26">
      <c r="C7" s="420"/>
      <c r="D7" s="119"/>
      <c r="E7" s="120"/>
      <c r="F7" s="120"/>
      <c r="G7" s="122"/>
      <c r="H7" s="123"/>
      <c r="I7" s="124"/>
      <c r="J7" s="125"/>
      <c r="K7" s="126"/>
      <c r="L7" s="127"/>
      <c r="M7" s="128"/>
      <c r="N7" s="129"/>
      <c r="O7" s="130"/>
      <c r="P7" s="131"/>
      <c r="Q7" s="132"/>
      <c r="R7" s="133"/>
      <c r="S7" s="344"/>
      <c r="T7" s="348"/>
      <c r="U7" s="91"/>
      <c r="V7" s="92"/>
      <c r="W7" s="99"/>
      <c r="X7" s="99"/>
      <c r="Y7" s="99"/>
      <c r="Z7" s="134" t="s">
        <v>100</v>
      </c>
      <c r="AA7" s="135">
        <f>SUM(I:I)</f>
        <v>0</v>
      </c>
      <c r="AB7" s="135">
        <f t="shared" ref="AB7:AL7" si="0">SUM(J:J)</f>
        <v>0</v>
      </c>
      <c r="AC7" s="135">
        <f t="shared" si="0"/>
        <v>0</v>
      </c>
      <c r="AD7" s="135">
        <f t="shared" si="0"/>
        <v>0</v>
      </c>
      <c r="AE7" s="135">
        <f t="shared" si="0"/>
        <v>0</v>
      </c>
      <c r="AF7" s="135">
        <f t="shared" si="0"/>
        <v>0</v>
      </c>
      <c r="AG7" s="135">
        <f t="shared" si="0"/>
        <v>0</v>
      </c>
      <c r="AH7" s="135">
        <f t="shared" si="0"/>
        <v>0</v>
      </c>
      <c r="AI7" s="135">
        <f t="shared" si="0"/>
        <v>0</v>
      </c>
      <c r="AJ7" s="135">
        <f t="shared" si="0"/>
        <v>0</v>
      </c>
      <c r="AK7" s="135">
        <f t="shared" si="0"/>
        <v>0</v>
      </c>
      <c r="AL7" s="135">
        <f t="shared" si="0"/>
        <v>0</v>
      </c>
      <c r="AM7" s="135">
        <f>SUM(AA7:AL7)</f>
        <v>0</v>
      </c>
      <c r="AN7" s="137"/>
      <c r="AO7" s="136"/>
    </row>
    <row r="8" spans="1:47" s="99" customFormat="1" ht="38.25" customHeight="1">
      <c r="A8" s="96"/>
      <c r="B8" s="96"/>
      <c r="C8" s="421"/>
      <c r="D8" s="96"/>
      <c r="E8" s="138" t="s">
        <v>0</v>
      </c>
      <c r="F8" s="118" t="s">
        <v>244</v>
      </c>
      <c r="G8" s="140" t="s">
        <v>6</v>
      </c>
      <c r="H8" s="141" t="s">
        <v>7</v>
      </c>
      <c r="I8" s="142" t="s">
        <v>2</v>
      </c>
      <c r="J8" s="143" t="s">
        <v>3</v>
      </c>
      <c r="K8" s="144" t="s">
        <v>12</v>
      </c>
      <c r="L8" s="145" t="s">
        <v>41</v>
      </c>
      <c r="M8" s="146" t="s">
        <v>4</v>
      </c>
      <c r="N8" s="147" t="s">
        <v>17</v>
      </c>
      <c r="O8" s="148" t="s">
        <v>21</v>
      </c>
      <c r="P8" s="149" t="s">
        <v>18</v>
      </c>
      <c r="Q8" s="150" t="s">
        <v>52</v>
      </c>
      <c r="R8" s="151" t="s">
        <v>20</v>
      </c>
      <c r="S8" s="345" t="s">
        <v>214</v>
      </c>
      <c r="T8" s="349" t="s">
        <v>215</v>
      </c>
      <c r="U8" s="118" t="s">
        <v>93</v>
      </c>
      <c r="V8" s="99" t="s">
        <v>92</v>
      </c>
      <c r="W8" s="99" t="s">
        <v>245</v>
      </c>
      <c r="X8" s="99" t="s">
        <v>246</v>
      </c>
      <c r="Y8" s="99" t="s">
        <v>247</v>
      </c>
      <c r="Z8" s="152" t="s">
        <v>96</v>
      </c>
      <c r="AA8" s="364" t="s">
        <v>64</v>
      </c>
      <c r="AB8" s="365" t="s">
        <v>49</v>
      </c>
      <c r="AC8" s="366" t="s">
        <v>97</v>
      </c>
      <c r="AD8" s="367" t="s">
        <v>65</v>
      </c>
      <c r="AE8" s="371" t="s">
        <v>98</v>
      </c>
      <c r="AF8" s="368" t="s">
        <v>66</v>
      </c>
      <c r="AG8" s="372" t="s">
        <v>67</v>
      </c>
      <c r="AH8" s="369" t="s">
        <v>68</v>
      </c>
      <c r="AI8" s="373" t="s">
        <v>69</v>
      </c>
      <c r="AJ8" s="370" t="s">
        <v>70</v>
      </c>
      <c r="AK8" s="385" t="s">
        <v>211</v>
      </c>
      <c r="AL8" s="386" t="s">
        <v>212</v>
      </c>
      <c r="AM8" s="96" t="s">
        <v>5</v>
      </c>
      <c r="AN8" s="163" t="s">
        <v>15</v>
      </c>
      <c r="AO8" s="164" t="s">
        <v>10</v>
      </c>
      <c r="AP8" s="99" t="s">
        <v>24</v>
      </c>
      <c r="AQ8" s="99" t="s">
        <v>25</v>
      </c>
      <c r="AR8" s="99" t="s">
        <v>26</v>
      </c>
      <c r="AS8" s="99" t="s">
        <v>27</v>
      </c>
      <c r="AT8" s="99" t="s">
        <v>34</v>
      </c>
      <c r="AU8" s="165" t="s">
        <v>50</v>
      </c>
    </row>
    <row r="9" spans="1:47" s="175" customFormat="1" ht="50" customHeight="1">
      <c r="C9" s="422"/>
      <c r="D9" s="166" t="s">
        <v>267</v>
      </c>
      <c r="E9" s="340"/>
      <c r="F9" s="167"/>
      <c r="G9" s="213"/>
      <c r="H9" s="170"/>
      <c r="I9" s="142"/>
      <c r="J9" s="143"/>
      <c r="K9" s="144"/>
      <c r="L9" s="145"/>
      <c r="M9" s="146"/>
      <c r="N9" s="147"/>
      <c r="O9" s="148"/>
      <c r="P9" s="149"/>
      <c r="Q9" s="150"/>
      <c r="R9" s="151"/>
      <c r="S9" s="345"/>
      <c r="T9" s="349"/>
      <c r="U9" s="167"/>
      <c r="V9" s="171"/>
      <c r="W9" s="167"/>
      <c r="X9" s="171"/>
      <c r="Y9" s="171"/>
      <c r="Z9" s="172"/>
      <c r="AA9" s="387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69"/>
      <c r="AN9" s="174" t="str">
        <f t="shared" ref="AN9" si="1">IF(SUM(AA9:AJ9)&gt;0,"Yes","No")</f>
        <v>No</v>
      </c>
      <c r="AO9" s="169"/>
      <c r="AP9" s="99">
        <f>W9</f>
        <v>0</v>
      </c>
      <c r="AQ9" s="99">
        <f t="shared" ref="AQ9" si="2">W9</f>
        <v>0</v>
      </c>
      <c r="AT9" s="99">
        <f t="shared" ref="AT9:AT12" si="3">SUM(AA9:AJ9)*X9</f>
        <v>0</v>
      </c>
      <c r="AU9" s="165"/>
    </row>
    <row r="10" spans="1:47" s="99" customFormat="1" ht="90" customHeight="1">
      <c r="C10" s="433" t="s">
        <v>101</v>
      </c>
      <c r="D10" s="427"/>
      <c r="E10" s="177" t="s">
        <v>216</v>
      </c>
      <c r="F10" s="455" t="s">
        <v>248</v>
      </c>
      <c r="G10" s="179">
        <v>2.4750000000000001</v>
      </c>
      <c r="H10" s="180">
        <f>SUM(AA10:AL10)*G10</f>
        <v>0</v>
      </c>
      <c r="I10" s="380">
        <f t="shared" ref="I10:I21" si="4">AA10*W10</f>
        <v>0</v>
      </c>
      <c r="J10" s="182">
        <f>AB10*W10</f>
        <v>0</v>
      </c>
      <c r="K10" s="182">
        <f t="shared" ref="K10:K22" si="5">AC10*W10</f>
        <v>0</v>
      </c>
      <c r="L10" s="182">
        <f t="shared" ref="L10:L22" si="6">AD10*W10</f>
        <v>0</v>
      </c>
      <c r="M10" s="182">
        <f t="shared" ref="M10:M22" si="7">AE10*W10</f>
        <v>0</v>
      </c>
      <c r="N10" s="182">
        <f t="shared" ref="N10:N22" si="8">AF10*W10</f>
        <v>0</v>
      </c>
      <c r="O10" s="182">
        <f t="shared" ref="O10:O22" si="9">AG10*W10</f>
        <v>0</v>
      </c>
      <c r="P10" s="182">
        <f t="shared" ref="P10:P22" si="10">AH10*W10</f>
        <v>0</v>
      </c>
      <c r="Q10" s="182">
        <f t="shared" ref="Q10:Q22" si="11">AI10*W10</f>
        <v>0</v>
      </c>
      <c r="R10" s="182">
        <f t="shared" ref="R10:R22" si="12">AJ10*W10</f>
        <v>0</v>
      </c>
      <c r="S10" s="182">
        <f t="shared" ref="S10:S22" si="13">AK10*W10</f>
        <v>0</v>
      </c>
      <c r="T10" s="182">
        <f t="shared" ref="T10:T22" si="14">AL10*W10</f>
        <v>0</v>
      </c>
      <c r="U10" s="184" t="s">
        <v>177</v>
      </c>
      <c r="V10" s="418" t="s">
        <v>232</v>
      </c>
      <c r="W10" s="177">
        <v>2</v>
      </c>
      <c r="X10" s="177">
        <v>0</v>
      </c>
      <c r="Y10" s="177" t="s">
        <v>249</v>
      </c>
      <c r="Z10" s="428">
        <v>230</v>
      </c>
      <c r="AA10" s="423"/>
      <c r="AB10" s="393"/>
      <c r="AC10" s="39"/>
      <c r="AD10" s="393"/>
      <c r="AE10" s="39"/>
      <c r="AF10" s="393"/>
      <c r="AG10" s="39"/>
      <c r="AH10" s="393"/>
      <c r="AI10" s="39"/>
      <c r="AJ10" s="393"/>
      <c r="AK10" s="39"/>
      <c r="AL10" s="39"/>
      <c r="AM10" s="394">
        <f>Z10*AA10+Z10*AB10+Z10*AC10+Z10*AD10+Z10*AE10+Z10*AF10+Z10*AG10+Z10*AH10+Z10*AI10+Z10*AJ10+Z10*AK10+Z10*AL10</f>
        <v>0</v>
      </c>
      <c r="AN10" s="188" t="str">
        <f>IF(SUM(AA10:AL10)&gt;0,"Yes","No")</f>
        <v>No</v>
      </c>
      <c r="AO10" s="189" t="str">
        <f t="shared" ref="AO10:AO22" si="15">IF(C10="New","Yes","No")</f>
        <v>Yes</v>
      </c>
      <c r="AQ10" s="99">
        <v>1</v>
      </c>
      <c r="AR10" s="99">
        <v>500</v>
      </c>
      <c r="AS10" s="99">
        <v>60</v>
      </c>
      <c r="AT10" s="99">
        <f t="shared" si="3"/>
        <v>0</v>
      </c>
      <c r="AU10" s="165">
        <v>0.4</v>
      </c>
    </row>
    <row r="11" spans="1:47" s="99" customFormat="1" ht="90" customHeight="1">
      <c r="C11" s="434" t="s">
        <v>101</v>
      </c>
      <c r="D11" s="96"/>
      <c r="E11" s="216" t="s">
        <v>217</v>
      </c>
      <c r="F11" s="456" t="s">
        <v>248</v>
      </c>
      <c r="G11" s="218">
        <v>3.52</v>
      </c>
      <c r="H11" s="218">
        <f t="shared" ref="H11:H21" si="16">SUM(AA11:AL11)*G11</f>
        <v>0</v>
      </c>
      <c r="I11" s="142">
        <f t="shared" si="4"/>
        <v>0</v>
      </c>
      <c r="J11" s="143">
        <f t="shared" ref="J11:J22" si="17">AB11*W11</f>
        <v>0</v>
      </c>
      <c r="K11" s="144">
        <f t="shared" si="5"/>
        <v>0</v>
      </c>
      <c r="L11" s="145">
        <f t="shared" si="6"/>
        <v>0</v>
      </c>
      <c r="M11" s="146">
        <f t="shared" si="7"/>
        <v>0</v>
      </c>
      <c r="N11" s="147">
        <f t="shared" si="8"/>
        <v>0</v>
      </c>
      <c r="O11" s="148">
        <f t="shared" si="9"/>
        <v>0</v>
      </c>
      <c r="P11" s="149">
        <f t="shared" si="10"/>
        <v>0</v>
      </c>
      <c r="Q11" s="150">
        <f t="shared" si="11"/>
        <v>0</v>
      </c>
      <c r="R11" s="151">
        <f t="shared" si="12"/>
        <v>0</v>
      </c>
      <c r="S11" s="345">
        <f t="shared" si="13"/>
        <v>0</v>
      </c>
      <c r="T11" s="349">
        <f t="shared" si="14"/>
        <v>0</v>
      </c>
      <c r="U11" s="220" t="s">
        <v>175</v>
      </c>
      <c r="V11" s="220" t="s">
        <v>233</v>
      </c>
      <c r="W11" s="216">
        <v>1</v>
      </c>
      <c r="X11" s="216">
        <v>0</v>
      </c>
      <c r="Y11" s="216" t="s">
        <v>249</v>
      </c>
      <c r="Z11" s="429">
        <v>265</v>
      </c>
      <c r="AA11" s="424"/>
      <c r="AB11" s="337"/>
      <c r="AC11" s="27"/>
      <c r="AD11" s="337"/>
      <c r="AE11" s="27"/>
      <c r="AF11" s="337"/>
      <c r="AG11" s="27"/>
      <c r="AH11" s="337"/>
      <c r="AI11" s="27"/>
      <c r="AJ11" s="337"/>
      <c r="AK11" s="27"/>
      <c r="AL11" s="27"/>
      <c r="AM11" s="354">
        <f t="shared" ref="AM11:AM21" si="18">Z11*AA11+Z11*AB11+Z11*AC11+Z11*AD11+Z11*AE11+Z11*AF11+Z11*AG11+Z11*AH11+Z11*AI11+Z11*AJ11+Z11*AK11+Z11*AL11</f>
        <v>0</v>
      </c>
      <c r="AN11" s="352" t="str">
        <f t="shared" ref="AN11:AN22" si="19">IF(SUM(AA11:AL11)&gt;0,"Yes","No")</f>
        <v>No</v>
      </c>
      <c r="AO11" s="225" t="str">
        <f t="shared" si="15"/>
        <v>Yes</v>
      </c>
      <c r="AP11" s="99">
        <f>W11</f>
        <v>1</v>
      </c>
      <c r="AR11" s="99">
        <v>600</v>
      </c>
      <c r="AS11" s="99">
        <v>70</v>
      </c>
      <c r="AT11" s="99">
        <f t="shared" si="3"/>
        <v>0</v>
      </c>
      <c r="AU11" s="165">
        <v>0.75539999999999996</v>
      </c>
    </row>
    <row r="12" spans="1:47" s="99" customFormat="1" ht="90" customHeight="1">
      <c r="C12" s="434" t="s">
        <v>101</v>
      </c>
      <c r="D12" s="96"/>
      <c r="E12" s="226" t="s">
        <v>218</v>
      </c>
      <c r="F12" s="457" t="s">
        <v>248</v>
      </c>
      <c r="G12" s="228">
        <v>1.925</v>
      </c>
      <c r="H12" s="229">
        <f t="shared" si="16"/>
        <v>0</v>
      </c>
      <c r="I12" s="230">
        <f t="shared" si="4"/>
        <v>0</v>
      </c>
      <c r="J12" s="231">
        <f t="shared" si="17"/>
        <v>0</v>
      </c>
      <c r="K12" s="231">
        <f t="shared" si="5"/>
        <v>0</v>
      </c>
      <c r="L12" s="231">
        <f t="shared" si="6"/>
        <v>0</v>
      </c>
      <c r="M12" s="231">
        <f t="shared" si="7"/>
        <v>0</v>
      </c>
      <c r="N12" s="231">
        <f t="shared" si="8"/>
        <v>0</v>
      </c>
      <c r="O12" s="231">
        <f t="shared" si="9"/>
        <v>0</v>
      </c>
      <c r="P12" s="231">
        <f t="shared" si="10"/>
        <v>0</v>
      </c>
      <c r="Q12" s="231">
        <f t="shared" si="11"/>
        <v>0</v>
      </c>
      <c r="R12" s="231">
        <f t="shared" si="12"/>
        <v>0</v>
      </c>
      <c r="S12" s="231">
        <f t="shared" si="13"/>
        <v>0</v>
      </c>
      <c r="T12" s="231">
        <f t="shared" si="14"/>
        <v>0</v>
      </c>
      <c r="U12" s="233" t="s">
        <v>177</v>
      </c>
      <c r="V12" s="233" t="s">
        <v>234</v>
      </c>
      <c r="W12" s="226">
        <v>2</v>
      </c>
      <c r="X12" s="226">
        <v>0</v>
      </c>
      <c r="Y12" s="226" t="s">
        <v>249</v>
      </c>
      <c r="Z12" s="430">
        <v>270</v>
      </c>
      <c r="AA12" s="425"/>
      <c r="AB12" s="391"/>
      <c r="AC12" s="42"/>
      <c r="AD12" s="391"/>
      <c r="AE12" s="42"/>
      <c r="AF12" s="391"/>
      <c r="AG12" s="42"/>
      <c r="AH12" s="391"/>
      <c r="AI12" s="42"/>
      <c r="AJ12" s="391"/>
      <c r="AK12" s="42"/>
      <c r="AL12" s="42"/>
      <c r="AM12" s="392">
        <f t="shared" si="18"/>
        <v>0</v>
      </c>
      <c r="AN12" s="237" t="str">
        <f t="shared" si="19"/>
        <v>No</v>
      </c>
      <c r="AO12" s="238" t="str">
        <f t="shared" si="15"/>
        <v>Yes</v>
      </c>
      <c r="AP12" s="99">
        <v>4</v>
      </c>
      <c r="AQ12" s="99">
        <f>W12</f>
        <v>2</v>
      </c>
      <c r="AR12" s="99">
        <v>800</v>
      </c>
      <c r="AS12" s="99">
        <v>90</v>
      </c>
      <c r="AT12" s="99">
        <f t="shared" si="3"/>
        <v>0</v>
      </c>
      <c r="AU12" s="165">
        <v>1.09378</v>
      </c>
    </row>
    <row r="13" spans="1:47" s="99" customFormat="1" ht="90" customHeight="1">
      <c r="C13" s="434" t="s">
        <v>101</v>
      </c>
      <c r="D13" s="96"/>
      <c r="E13" s="216" t="s">
        <v>219</v>
      </c>
      <c r="F13" s="456" t="s">
        <v>248</v>
      </c>
      <c r="G13" s="218">
        <v>2.97</v>
      </c>
      <c r="H13" s="218">
        <f t="shared" si="16"/>
        <v>0</v>
      </c>
      <c r="I13" s="142">
        <f t="shared" si="4"/>
        <v>0</v>
      </c>
      <c r="J13" s="143">
        <f t="shared" si="17"/>
        <v>0</v>
      </c>
      <c r="K13" s="144">
        <f t="shared" si="5"/>
        <v>0</v>
      </c>
      <c r="L13" s="145">
        <f t="shared" si="6"/>
        <v>0</v>
      </c>
      <c r="M13" s="146">
        <f t="shared" si="7"/>
        <v>0</v>
      </c>
      <c r="N13" s="147">
        <f t="shared" si="8"/>
        <v>0</v>
      </c>
      <c r="O13" s="148">
        <f t="shared" si="9"/>
        <v>0</v>
      </c>
      <c r="P13" s="149">
        <f t="shared" si="10"/>
        <v>0</v>
      </c>
      <c r="Q13" s="150">
        <f t="shared" si="11"/>
        <v>0</v>
      </c>
      <c r="R13" s="151">
        <f t="shared" si="12"/>
        <v>0</v>
      </c>
      <c r="S13" s="345">
        <f t="shared" si="13"/>
        <v>0</v>
      </c>
      <c r="T13" s="349">
        <f t="shared" si="14"/>
        <v>0</v>
      </c>
      <c r="U13" s="220" t="s">
        <v>175</v>
      </c>
      <c r="V13" s="220" t="s">
        <v>235</v>
      </c>
      <c r="W13" s="216">
        <v>1</v>
      </c>
      <c r="X13" s="216">
        <v>0</v>
      </c>
      <c r="Y13" s="216" t="s">
        <v>249</v>
      </c>
      <c r="Z13" s="429">
        <v>270</v>
      </c>
      <c r="AA13" s="424"/>
      <c r="AB13" s="337"/>
      <c r="AC13" s="27"/>
      <c r="AD13" s="337"/>
      <c r="AE13" s="27"/>
      <c r="AF13" s="337"/>
      <c r="AG13" s="27"/>
      <c r="AH13" s="337"/>
      <c r="AI13" s="27"/>
      <c r="AJ13" s="337"/>
      <c r="AK13" s="27"/>
      <c r="AL13" s="27"/>
      <c r="AM13" s="354">
        <f t="shared" si="18"/>
        <v>0</v>
      </c>
      <c r="AN13" s="352" t="str">
        <f t="shared" si="19"/>
        <v>No</v>
      </c>
      <c r="AO13" s="225" t="str">
        <f t="shared" si="15"/>
        <v>Yes</v>
      </c>
      <c r="AQ13" s="99">
        <v>2</v>
      </c>
      <c r="AR13" s="99">
        <v>1000</v>
      </c>
      <c r="AS13" s="99">
        <v>100</v>
      </c>
      <c r="AT13" s="99">
        <f t="shared" ref="AT13:AT19" si="20">SUM(AA13:AJ13)*X13</f>
        <v>0</v>
      </c>
      <c r="AU13" s="165">
        <v>0.75539999999999996</v>
      </c>
    </row>
    <row r="14" spans="1:47" s="99" customFormat="1" ht="90" customHeight="1">
      <c r="C14" s="434" t="s">
        <v>101</v>
      </c>
      <c r="D14" s="96"/>
      <c r="E14" s="226" t="s">
        <v>220</v>
      </c>
      <c r="F14" s="457" t="s">
        <v>248</v>
      </c>
      <c r="G14" s="228">
        <v>1.87</v>
      </c>
      <c r="H14" s="229">
        <f t="shared" si="16"/>
        <v>0</v>
      </c>
      <c r="I14" s="230">
        <f t="shared" si="4"/>
        <v>0</v>
      </c>
      <c r="J14" s="231">
        <f t="shared" si="17"/>
        <v>0</v>
      </c>
      <c r="K14" s="231">
        <f t="shared" si="5"/>
        <v>0</v>
      </c>
      <c r="L14" s="231">
        <f t="shared" si="6"/>
        <v>0</v>
      </c>
      <c r="M14" s="231">
        <f t="shared" si="7"/>
        <v>0</v>
      </c>
      <c r="N14" s="231">
        <f t="shared" si="8"/>
        <v>0</v>
      </c>
      <c r="O14" s="231">
        <f t="shared" si="9"/>
        <v>0</v>
      </c>
      <c r="P14" s="231">
        <f t="shared" si="10"/>
        <v>0</v>
      </c>
      <c r="Q14" s="231">
        <f t="shared" si="11"/>
        <v>0</v>
      </c>
      <c r="R14" s="231">
        <f t="shared" si="12"/>
        <v>0</v>
      </c>
      <c r="S14" s="231">
        <f t="shared" si="13"/>
        <v>0</v>
      </c>
      <c r="T14" s="231">
        <f t="shared" si="14"/>
        <v>0</v>
      </c>
      <c r="U14" s="233" t="s">
        <v>177</v>
      </c>
      <c r="V14" s="233" t="s">
        <v>236</v>
      </c>
      <c r="W14" s="226">
        <v>2</v>
      </c>
      <c r="X14" s="226">
        <v>0</v>
      </c>
      <c r="Y14" s="226" t="s">
        <v>249</v>
      </c>
      <c r="Z14" s="430">
        <v>290</v>
      </c>
      <c r="AA14" s="425"/>
      <c r="AB14" s="391"/>
      <c r="AC14" s="42"/>
      <c r="AD14" s="391"/>
      <c r="AE14" s="42"/>
      <c r="AF14" s="391"/>
      <c r="AG14" s="42"/>
      <c r="AH14" s="391"/>
      <c r="AI14" s="42"/>
      <c r="AJ14" s="391"/>
      <c r="AK14" s="42"/>
      <c r="AL14" s="42"/>
      <c r="AM14" s="392">
        <f t="shared" si="18"/>
        <v>0</v>
      </c>
      <c r="AN14" s="237" t="str">
        <f t="shared" si="19"/>
        <v>No</v>
      </c>
      <c r="AO14" s="238" t="str">
        <f t="shared" si="15"/>
        <v>Yes</v>
      </c>
      <c r="AQ14" s="99">
        <v>1</v>
      </c>
      <c r="AR14" s="99">
        <v>500</v>
      </c>
      <c r="AS14" s="99">
        <v>60</v>
      </c>
      <c r="AT14" s="99">
        <f t="shared" si="20"/>
        <v>0</v>
      </c>
      <c r="AU14" s="165">
        <v>0.55376000000000003</v>
      </c>
    </row>
    <row r="15" spans="1:47" s="99" customFormat="1" ht="90" customHeight="1">
      <c r="C15" s="434" t="s">
        <v>101</v>
      </c>
      <c r="D15" s="96"/>
      <c r="E15" s="216" t="s">
        <v>221</v>
      </c>
      <c r="F15" s="456" t="s">
        <v>248</v>
      </c>
      <c r="G15" s="218">
        <v>0.95</v>
      </c>
      <c r="H15" s="218">
        <f>SUM(AA15:AL15)*G15</f>
        <v>0</v>
      </c>
      <c r="I15" s="142">
        <f t="shared" si="4"/>
        <v>0</v>
      </c>
      <c r="J15" s="143">
        <f t="shared" si="17"/>
        <v>0</v>
      </c>
      <c r="K15" s="144">
        <f t="shared" si="5"/>
        <v>0</v>
      </c>
      <c r="L15" s="145">
        <f t="shared" si="6"/>
        <v>0</v>
      </c>
      <c r="M15" s="146">
        <f t="shared" si="7"/>
        <v>0</v>
      </c>
      <c r="N15" s="147">
        <f t="shared" si="8"/>
        <v>0</v>
      </c>
      <c r="O15" s="148">
        <f t="shared" si="9"/>
        <v>0</v>
      </c>
      <c r="P15" s="149">
        <f t="shared" si="10"/>
        <v>0</v>
      </c>
      <c r="Q15" s="150">
        <f t="shared" si="11"/>
        <v>0</v>
      </c>
      <c r="R15" s="151">
        <f t="shared" si="12"/>
        <v>0</v>
      </c>
      <c r="S15" s="345">
        <f t="shared" si="13"/>
        <v>0</v>
      </c>
      <c r="T15" s="349">
        <f t="shared" si="14"/>
        <v>0</v>
      </c>
      <c r="U15" s="220" t="s">
        <v>177</v>
      </c>
      <c r="V15" s="220" t="s">
        <v>237</v>
      </c>
      <c r="W15" s="216">
        <v>2</v>
      </c>
      <c r="X15" s="216">
        <v>0</v>
      </c>
      <c r="Y15" s="216" t="s">
        <v>249</v>
      </c>
      <c r="Z15" s="429">
        <v>280</v>
      </c>
      <c r="AA15" s="424"/>
      <c r="AB15" s="337"/>
      <c r="AC15" s="27"/>
      <c r="AD15" s="337"/>
      <c r="AE15" s="27"/>
      <c r="AF15" s="337"/>
      <c r="AG15" s="27"/>
      <c r="AH15" s="337"/>
      <c r="AI15" s="27"/>
      <c r="AJ15" s="337"/>
      <c r="AK15" s="27"/>
      <c r="AL15" s="27"/>
      <c r="AM15" s="354">
        <f t="shared" si="18"/>
        <v>0</v>
      </c>
      <c r="AN15" s="352" t="str">
        <f t="shared" si="19"/>
        <v>No</v>
      </c>
      <c r="AO15" s="225" t="str">
        <f t="shared" si="15"/>
        <v>Yes</v>
      </c>
      <c r="AP15" s="99">
        <f>W15</f>
        <v>2</v>
      </c>
      <c r="AR15" s="99">
        <v>600</v>
      </c>
      <c r="AS15" s="99">
        <v>70</v>
      </c>
      <c r="AT15" s="99">
        <f t="shared" si="20"/>
        <v>0</v>
      </c>
      <c r="AU15" s="165">
        <v>0.75539999999999996</v>
      </c>
    </row>
    <row r="16" spans="1:47" s="99" customFormat="1" ht="90" customHeight="1">
      <c r="C16" s="434" t="s">
        <v>101</v>
      </c>
      <c r="D16" s="381"/>
      <c r="E16" s="226" t="s">
        <v>222</v>
      </c>
      <c r="F16" s="457" t="s">
        <v>248</v>
      </c>
      <c r="G16" s="228">
        <v>1.0449999999999999</v>
      </c>
      <c r="H16" s="229">
        <f t="shared" si="16"/>
        <v>0</v>
      </c>
      <c r="I16" s="230">
        <f t="shared" si="4"/>
        <v>0</v>
      </c>
      <c r="J16" s="229">
        <f t="shared" si="17"/>
        <v>0</v>
      </c>
      <c r="K16" s="229">
        <f t="shared" si="5"/>
        <v>0</v>
      </c>
      <c r="L16" s="229">
        <f t="shared" si="6"/>
        <v>0</v>
      </c>
      <c r="M16" s="229">
        <f t="shared" si="7"/>
        <v>0</v>
      </c>
      <c r="N16" s="229">
        <f t="shared" si="8"/>
        <v>0</v>
      </c>
      <c r="O16" s="229">
        <f t="shared" si="9"/>
        <v>0</v>
      </c>
      <c r="P16" s="229">
        <f t="shared" si="10"/>
        <v>0</v>
      </c>
      <c r="Q16" s="229">
        <f t="shared" si="11"/>
        <v>0</v>
      </c>
      <c r="R16" s="229">
        <f t="shared" si="12"/>
        <v>0</v>
      </c>
      <c r="S16" s="229">
        <f t="shared" si="13"/>
        <v>0</v>
      </c>
      <c r="T16" s="229">
        <f t="shared" si="14"/>
        <v>0</v>
      </c>
      <c r="U16" s="233" t="s">
        <v>177</v>
      </c>
      <c r="V16" s="233" t="s">
        <v>266</v>
      </c>
      <c r="W16" s="443">
        <v>1</v>
      </c>
      <c r="X16" s="226">
        <v>0</v>
      </c>
      <c r="Y16" s="226" t="s">
        <v>249</v>
      </c>
      <c r="Z16" s="430">
        <v>170</v>
      </c>
      <c r="AA16" s="425"/>
      <c r="AB16" s="391"/>
      <c r="AC16" s="42"/>
      <c r="AD16" s="391"/>
      <c r="AE16" s="42"/>
      <c r="AF16" s="391"/>
      <c r="AG16" s="42"/>
      <c r="AH16" s="391"/>
      <c r="AI16" s="42"/>
      <c r="AJ16" s="391"/>
      <c r="AK16" s="42"/>
      <c r="AL16" s="42"/>
      <c r="AM16" s="392">
        <f t="shared" si="18"/>
        <v>0</v>
      </c>
      <c r="AN16" s="237" t="str">
        <f t="shared" si="19"/>
        <v>No</v>
      </c>
      <c r="AO16" s="238" t="str">
        <f t="shared" si="15"/>
        <v>Yes</v>
      </c>
      <c r="AP16" s="99">
        <v>4</v>
      </c>
      <c r="AQ16" s="99">
        <f>W16</f>
        <v>1</v>
      </c>
      <c r="AR16" s="99">
        <v>800</v>
      </c>
      <c r="AS16" s="99">
        <v>90</v>
      </c>
      <c r="AT16" s="99">
        <f t="shared" si="20"/>
        <v>0</v>
      </c>
      <c r="AU16" s="165">
        <v>1.09378</v>
      </c>
    </row>
    <row r="17" spans="3:47" s="99" customFormat="1" ht="90" customHeight="1">
      <c r="C17" s="434" t="s">
        <v>101</v>
      </c>
      <c r="D17" s="96"/>
      <c r="E17" s="216" t="s">
        <v>223</v>
      </c>
      <c r="F17" s="456" t="s">
        <v>248</v>
      </c>
      <c r="G17" s="218">
        <v>1.54</v>
      </c>
      <c r="H17" s="218">
        <f t="shared" si="16"/>
        <v>0</v>
      </c>
      <c r="I17" s="142">
        <f t="shared" si="4"/>
        <v>0</v>
      </c>
      <c r="J17" s="143">
        <f t="shared" si="17"/>
        <v>0</v>
      </c>
      <c r="K17" s="144">
        <f t="shared" si="5"/>
        <v>0</v>
      </c>
      <c r="L17" s="145">
        <f t="shared" si="6"/>
        <v>0</v>
      </c>
      <c r="M17" s="146">
        <f t="shared" si="7"/>
        <v>0</v>
      </c>
      <c r="N17" s="147">
        <f t="shared" si="8"/>
        <v>0</v>
      </c>
      <c r="O17" s="148">
        <f t="shared" si="9"/>
        <v>0</v>
      </c>
      <c r="P17" s="149">
        <f t="shared" si="10"/>
        <v>0</v>
      </c>
      <c r="Q17" s="150">
        <f t="shared" si="11"/>
        <v>0</v>
      </c>
      <c r="R17" s="151">
        <f t="shared" si="12"/>
        <v>0</v>
      </c>
      <c r="S17" s="345">
        <f t="shared" si="13"/>
        <v>0</v>
      </c>
      <c r="T17" s="349">
        <f t="shared" si="14"/>
        <v>0</v>
      </c>
      <c r="U17" s="220" t="s">
        <v>177</v>
      </c>
      <c r="V17" s="220" t="s">
        <v>238</v>
      </c>
      <c r="W17" s="216">
        <v>1</v>
      </c>
      <c r="X17" s="216">
        <v>0</v>
      </c>
      <c r="Y17" s="216" t="s">
        <v>249</v>
      </c>
      <c r="Z17" s="429">
        <v>155</v>
      </c>
      <c r="AA17" s="424"/>
      <c r="AB17" s="337"/>
      <c r="AC17" s="27"/>
      <c r="AD17" s="337"/>
      <c r="AE17" s="27"/>
      <c r="AF17" s="337"/>
      <c r="AG17" s="27"/>
      <c r="AH17" s="337"/>
      <c r="AI17" s="27"/>
      <c r="AJ17" s="337"/>
      <c r="AK17" s="27"/>
      <c r="AL17" s="27"/>
      <c r="AM17" s="354">
        <f t="shared" si="18"/>
        <v>0</v>
      </c>
      <c r="AN17" s="352" t="str">
        <f t="shared" si="19"/>
        <v>No</v>
      </c>
      <c r="AO17" s="225" t="str">
        <f t="shared" si="15"/>
        <v>Yes</v>
      </c>
      <c r="AQ17" s="99">
        <f>W17</f>
        <v>1</v>
      </c>
      <c r="AR17" s="99">
        <v>1000</v>
      </c>
      <c r="AS17" s="99">
        <v>100</v>
      </c>
      <c r="AT17" s="99">
        <f t="shared" si="20"/>
        <v>0</v>
      </c>
      <c r="AU17" s="165">
        <v>1.09378</v>
      </c>
    </row>
    <row r="18" spans="3:47" s="99" customFormat="1" ht="90" customHeight="1">
      <c r="C18" s="434" t="s">
        <v>101</v>
      </c>
      <c r="D18" s="96"/>
      <c r="E18" s="226" t="s">
        <v>224</v>
      </c>
      <c r="F18" s="457" t="s">
        <v>248</v>
      </c>
      <c r="G18" s="228">
        <v>2.0350000000000001</v>
      </c>
      <c r="H18" s="229">
        <f t="shared" si="16"/>
        <v>0</v>
      </c>
      <c r="I18" s="230">
        <f t="shared" si="4"/>
        <v>0</v>
      </c>
      <c r="J18" s="231">
        <f t="shared" si="17"/>
        <v>0</v>
      </c>
      <c r="K18" s="231">
        <f t="shared" si="5"/>
        <v>0</v>
      </c>
      <c r="L18" s="231">
        <f t="shared" si="6"/>
        <v>0</v>
      </c>
      <c r="M18" s="231">
        <f t="shared" si="7"/>
        <v>0</v>
      </c>
      <c r="N18" s="231">
        <f t="shared" si="8"/>
        <v>0</v>
      </c>
      <c r="O18" s="231">
        <f t="shared" si="9"/>
        <v>0</v>
      </c>
      <c r="P18" s="231">
        <f t="shared" si="10"/>
        <v>0</v>
      </c>
      <c r="Q18" s="231">
        <f t="shared" si="11"/>
        <v>0</v>
      </c>
      <c r="R18" s="231">
        <f t="shared" si="12"/>
        <v>0</v>
      </c>
      <c r="S18" s="231">
        <f t="shared" si="13"/>
        <v>0</v>
      </c>
      <c r="T18" s="231">
        <f t="shared" si="14"/>
        <v>0</v>
      </c>
      <c r="U18" s="233" t="s">
        <v>175</v>
      </c>
      <c r="V18" s="233" t="s">
        <v>239</v>
      </c>
      <c r="W18" s="226">
        <v>1</v>
      </c>
      <c r="X18" s="226">
        <v>0</v>
      </c>
      <c r="Y18" s="226" t="s">
        <v>249</v>
      </c>
      <c r="Z18" s="430">
        <v>210</v>
      </c>
      <c r="AA18" s="425"/>
      <c r="AB18" s="391"/>
      <c r="AC18" s="42"/>
      <c r="AD18" s="391"/>
      <c r="AE18" s="42"/>
      <c r="AF18" s="391"/>
      <c r="AG18" s="42"/>
      <c r="AH18" s="391"/>
      <c r="AI18" s="42"/>
      <c r="AJ18" s="391"/>
      <c r="AK18" s="42"/>
      <c r="AL18" s="42"/>
      <c r="AM18" s="392">
        <f t="shared" si="18"/>
        <v>0</v>
      </c>
      <c r="AN18" s="237" t="str">
        <f t="shared" si="19"/>
        <v>No</v>
      </c>
      <c r="AO18" s="238" t="str">
        <f t="shared" si="15"/>
        <v>Yes</v>
      </c>
      <c r="AT18" s="99">
        <f t="shared" si="20"/>
        <v>0</v>
      </c>
      <c r="AU18" s="165"/>
    </row>
    <row r="19" spans="3:47" s="99" customFormat="1" ht="90" customHeight="1">
      <c r="C19" s="434" t="s">
        <v>101</v>
      </c>
      <c r="D19" s="96"/>
      <c r="E19" s="216" t="s">
        <v>225</v>
      </c>
      <c r="F19" s="456"/>
      <c r="G19" s="218">
        <v>2.5299999999999998</v>
      </c>
      <c r="H19" s="218">
        <f t="shared" si="16"/>
        <v>0</v>
      </c>
      <c r="I19" s="142">
        <f t="shared" si="4"/>
        <v>0</v>
      </c>
      <c r="J19" s="143">
        <f t="shared" si="17"/>
        <v>0</v>
      </c>
      <c r="K19" s="144">
        <f t="shared" si="5"/>
        <v>0</v>
      </c>
      <c r="L19" s="145">
        <f t="shared" si="6"/>
        <v>0</v>
      </c>
      <c r="M19" s="146">
        <f t="shared" si="7"/>
        <v>0</v>
      </c>
      <c r="N19" s="147">
        <f t="shared" si="8"/>
        <v>0</v>
      </c>
      <c r="O19" s="148">
        <f t="shared" si="9"/>
        <v>0</v>
      </c>
      <c r="P19" s="149">
        <f t="shared" si="10"/>
        <v>0</v>
      </c>
      <c r="Q19" s="150">
        <f t="shared" si="11"/>
        <v>0</v>
      </c>
      <c r="R19" s="151">
        <f t="shared" si="12"/>
        <v>0</v>
      </c>
      <c r="S19" s="345">
        <f t="shared" si="13"/>
        <v>0</v>
      </c>
      <c r="T19" s="349">
        <f t="shared" si="14"/>
        <v>0</v>
      </c>
      <c r="U19" s="220" t="s">
        <v>175</v>
      </c>
      <c r="V19" s="220" t="s">
        <v>240</v>
      </c>
      <c r="W19" s="216">
        <v>1</v>
      </c>
      <c r="X19" s="216">
        <v>0</v>
      </c>
      <c r="Y19" s="216" t="s">
        <v>249</v>
      </c>
      <c r="Z19" s="429">
        <v>180</v>
      </c>
      <c r="AA19" s="424"/>
      <c r="AB19" s="337"/>
      <c r="AC19" s="27"/>
      <c r="AD19" s="337"/>
      <c r="AE19" s="27"/>
      <c r="AF19" s="337"/>
      <c r="AG19" s="27"/>
      <c r="AH19" s="337"/>
      <c r="AI19" s="27"/>
      <c r="AJ19" s="337"/>
      <c r="AK19" s="27"/>
      <c r="AL19" s="27"/>
      <c r="AM19" s="354">
        <f t="shared" si="18"/>
        <v>0</v>
      </c>
      <c r="AN19" s="352" t="str">
        <f t="shared" si="19"/>
        <v>No</v>
      </c>
      <c r="AO19" s="225" t="str">
        <f t="shared" si="15"/>
        <v>Yes</v>
      </c>
      <c r="AT19" s="99">
        <f t="shared" si="20"/>
        <v>0</v>
      </c>
      <c r="AU19" s="165"/>
    </row>
    <row r="20" spans="3:47" s="99" customFormat="1" ht="90" customHeight="1">
      <c r="C20" s="434" t="s">
        <v>101</v>
      </c>
      <c r="D20" s="96"/>
      <c r="E20" s="226" t="s">
        <v>226</v>
      </c>
      <c r="F20" s="457" t="s">
        <v>248</v>
      </c>
      <c r="G20" s="228">
        <v>2.3650000000000002</v>
      </c>
      <c r="H20" s="229">
        <f t="shared" si="16"/>
        <v>0</v>
      </c>
      <c r="I20" s="230">
        <f t="shared" si="4"/>
        <v>0</v>
      </c>
      <c r="J20" s="231">
        <f t="shared" si="17"/>
        <v>0</v>
      </c>
      <c r="K20" s="231">
        <f t="shared" si="5"/>
        <v>0</v>
      </c>
      <c r="L20" s="231">
        <f t="shared" si="6"/>
        <v>0</v>
      </c>
      <c r="M20" s="231">
        <f t="shared" si="7"/>
        <v>0</v>
      </c>
      <c r="N20" s="231">
        <f t="shared" si="8"/>
        <v>0</v>
      </c>
      <c r="O20" s="231">
        <f t="shared" si="9"/>
        <v>0</v>
      </c>
      <c r="P20" s="231">
        <f t="shared" si="10"/>
        <v>0</v>
      </c>
      <c r="Q20" s="231">
        <f t="shared" si="11"/>
        <v>0</v>
      </c>
      <c r="R20" s="231">
        <f t="shared" si="12"/>
        <v>0</v>
      </c>
      <c r="S20" s="231">
        <f t="shared" si="13"/>
        <v>0</v>
      </c>
      <c r="T20" s="231">
        <f t="shared" si="14"/>
        <v>0</v>
      </c>
      <c r="U20" s="233" t="s">
        <v>175</v>
      </c>
      <c r="V20" s="233" t="s">
        <v>241</v>
      </c>
      <c r="W20" s="226">
        <v>1</v>
      </c>
      <c r="X20" s="226">
        <v>0</v>
      </c>
      <c r="Y20" s="226" t="s">
        <v>249</v>
      </c>
      <c r="Z20" s="430">
        <v>245</v>
      </c>
      <c r="AA20" s="425"/>
      <c r="AB20" s="391"/>
      <c r="AC20" s="42"/>
      <c r="AD20" s="391"/>
      <c r="AE20" s="42"/>
      <c r="AF20" s="391"/>
      <c r="AG20" s="42"/>
      <c r="AH20" s="391"/>
      <c r="AI20" s="42"/>
      <c r="AJ20" s="391"/>
      <c r="AK20" s="42"/>
      <c r="AL20" s="42"/>
      <c r="AM20" s="392">
        <f t="shared" si="18"/>
        <v>0</v>
      </c>
      <c r="AN20" s="237" t="str">
        <f t="shared" si="19"/>
        <v>No</v>
      </c>
      <c r="AO20" s="238" t="str">
        <f t="shared" si="15"/>
        <v>Yes</v>
      </c>
      <c r="AQ20" s="99">
        <v>1</v>
      </c>
      <c r="AR20" s="99">
        <v>500</v>
      </c>
      <c r="AS20" s="99">
        <v>60</v>
      </c>
      <c r="AT20" s="99">
        <f>SUM(AA20:AJ20)*X20</f>
        <v>0</v>
      </c>
      <c r="AU20" s="165">
        <v>0.4</v>
      </c>
    </row>
    <row r="21" spans="3:47" s="99" customFormat="1" ht="90" customHeight="1">
      <c r="C21" s="434" t="s">
        <v>101</v>
      </c>
      <c r="D21" s="96"/>
      <c r="E21" s="216" t="s">
        <v>227</v>
      </c>
      <c r="F21" s="456"/>
      <c r="G21" s="218">
        <v>3.74</v>
      </c>
      <c r="H21" s="218">
        <f t="shared" si="16"/>
        <v>0</v>
      </c>
      <c r="I21" s="142">
        <f t="shared" si="4"/>
        <v>0</v>
      </c>
      <c r="J21" s="143">
        <f t="shared" si="17"/>
        <v>0</v>
      </c>
      <c r="K21" s="144">
        <f t="shared" si="5"/>
        <v>0</v>
      </c>
      <c r="L21" s="145">
        <f t="shared" si="6"/>
        <v>0</v>
      </c>
      <c r="M21" s="146">
        <f t="shared" si="7"/>
        <v>0</v>
      </c>
      <c r="N21" s="147">
        <f t="shared" si="8"/>
        <v>0</v>
      </c>
      <c r="O21" s="148">
        <f t="shared" si="9"/>
        <v>0</v>
      </c>
      <c r="P21" s="149">
        <f t="shared" si="10"/>
        <v>0</v>
      </c>
      <c r="Q21" s="150">
        <f t="shared" si="11"/>
        <v>0</v>
      </c>
      <c r="R21" s="151">
        <f t="shared" si="12"/>
        <v>0</v>
      </c>
      <c r="S21" s="345">
        <f t="shared" si="13"/>
        <v>0</v>
      </c>
      <c r="T21" s="349">
        <f t="shared" si="14"/>
        <v>0</v>
      </c>
      <c r="U21" s="220" t="s">
        <v>175</v>
      </c>
      <c r="V21" s="220" t="s">
        <v>242</v>
      </c>
      <c r="W21" s="216">
        <v>1</v>
      </c>
      <c r="X21" s="216">
        <v>0</v>
      </c>
      <c r="Y21" s="216" t="s">
        <v>249</v>
      </c>
      <c r="Z21" s="429">
        <v>230</v>
      </c>
      <c r="AA21" s="424"/>
      <c r="AB21" s="337"/>
      <c r="AC21" s="27"/>
      <c r="AD21" s="337"/>
      <c r="AE21" s="27"/>
      <c r="AF21" s="337"/>
      <c r="AG21" s="27"/>
      <c r="AH21" s="337"/>
      <c r="AI21" s="27"/>
      <c r="AJ21" s="337"/>
      <c r="AK21" s="27"/>
      <c r="AL21" s="27"/>
      <c r="AM21" s="354">
        <f t="shared" si="18"/>
        <v>0</v>
      </c>
      <c r="AN21" s="352" t="str">
        <f t="shared" si="19"/>
        <v>No</v>
      </c>
      <c r="AO21" s="225" t="str">
        <f t="shared" si="15"/>
        <v>Yes</v>
      </c>
      <c r="AQ21" s="99">
        <v>1</v>
      </c>
      <c r="AR21" s="99">
        <v>500</v>
      </c>
      <c r="AS21" s="99">
        <v>60</v>
      </c>
      <c r="AT21" s="99">
        <f>SUM(AA21:AJ21)*X21</f>
        <v>0</v>
      </c>
      <c r="AU21" s="165">
        <v>0.55376000000000003</v>
      </c>
    </row>
    <row r="22" spans="3:47" s="99" customFormat="1" ht="90" customHeight="1">
      <c r="C22" s="435" t="s">
        <v>101</v>
      </c>
      <c r="D22" s="431"/>
      <c r="E22" s="395" t="s">
        <v>228</v>
      </c>
      <c r="F22" s="458" t="s">
        <v>248</v>
      </c>
      <c r="G22" s="396">
        <v>7.81</v>
      </c>
      <c r="H22" s="397">
        <f>SUM(AA22:AL22)*G22</f>
        <v>0</v>
      </c>
      <c r="I22" s="398">
        <f>AA22*W22</f>
        <v>0</v>
      </c>
      <c r="J22" s="398">
        <f t="shared" si="17"/>
        <v>0</v>
      </c>
      <c r="K22" s="398">
        <f t="shared" si="5"/>
        <v>0</v>
      </c>
      <c r="L22" s="398">
        <f t="shared" si="6"/>
        <v>0</v>
      </c>
      <c r="M22" s="398">
        <f t="shared" si="7"/>
        <v>0</v>
      </c>
      <c r="N22" s="398">
        <f t="shared" si="8"/>
        <v>0</v>
      </c>
      <c r="O22" s="398">
        <f t="shared" si="9"/>
        <v>0</v>
      </c>
      <c r="P22" s="398">
        <f t="shared" si="10"/>
        <v>0</v>
      </c>
      <c r="Q22" s="398">
        <f t="shared" si="11"/>
        <v>0</v>
      </c>
      <c r="R22" s="398">
        <f t="shared" si="12"/>
        <v>0</v>
      </c>
      <c r="S22" s="398">
        <f t="shared" si="13"/>
        <v>0</v>
      </c>
      <c r="T22" s="398">
        <f t="shared" si="14"/>
        <v>0</v>
      </c>
      <c r="U22" s="399" t="s">
        <v>179</v>
      </c>
      <c r="V22" s="399" t="s">
        <v>243</v>
      </c>
      <c r="W22" s="395">
        <v>1</v>
      </c>
      <c r="X22" s="395">
        <v>0</v>
      </c>
      <c r="Y22" s="395" t="s">
        <v>249</v>
      </c>
      <c r="Z22" s="432">
        <v>310</v>
      </c>
      <c r="AA22" s="426"/>
      <c r="AB22" s="400"/>
      <c r="AC22" s="404"/>
      <c r="AD22" s="400"/>
      <c r="AE22" s="404"/>
      <c r="AF22" s="400"/>
      <c r="AG22" s="404"/>
      <c r="AH22" s="400"/>
      <c r="AI22" s="404"/>
      <c r="AJ22" s="400"/>
      <c r="AK22" s="404"/>
      <c r="AL22" s="404"/>
      <c r="AM22" s="401">
        <f>Z22*AA22+Z22*AB22+Z22*AC22+Z22*AD22+Z22*AE22+Z22*AF22+Z22*AG22+Z22*AH22+Z22*AI22+Z22*AJ22+Z22*AK22+Z22*AL22</f>
        <v>0</v>
      </c>
      <c r="AN22" s="402" t="str">
        <f t="shared" si="19"/>
        <v>No</v>
      </c>
      <c r="AO22" s="403" t="str">
        <f t="shared" si="15"/>
        <v>Yes</v>
      </c>
      <c r="AP22" s="99">
        <f>W22</f>
        <v>1</v>
      </c>
      <c r="AR22" s="99">
        <v>600</v>
      </c>
      <c r="AS22" s="99">
        <v>70</v>
      </c>
      <c r="AT22" s="99">
        <f>SUM(AA22:AJ22)*X22</f>
        <v>0</v>
      </c>
      <c r="AU22" s="165">
        <v>0.75539999999999996</v>
      </c>
    </row>
    <row r="23" spans="3:47">
      <c r="R23" s="298"/>
      <c r="S23" s="342"/>
      <c r="T23" s="350"/>
    </row>
    <row r="24" spans="3:47">
      <c r="S24" s="342"/>
      <c r="T24" s="346"/>
    </row>
    <row r="25" spans="3:47">
      <c r="S25" s="342"/>
      <c r="T25" s="346"/>
    </row>
    <row r="26" spans="3:47">
      <c r="S26" s="342"/>
      <c r="T26" s="346"/>
    </row>
    <row r="27" spans="3:47">
      <c r="S27" s="342"/>
      <c r="T27" s="346"/>
    </row>
    <row r="28" spans="3:47">
      <c r="S28" s="342"/>
      <c r="T28" s="346"/>
    </row>
    <row r="29" spans="3:47">
      <c r="S29" s="342"/>
      <c r="T29" s="346"/>
    </row>
    <row r="30" spans="3:47">
      <c r="S30" s="342"/>
      <c r="T30" s="346"/>
    </row>
    <row r="31" spans="3:47">
      <c r="S31" s="342"/>
      <c r="T31" s="346"/>
    </row>
    <row r="32" spans="3:47">
      <c r="S32" s="342"/>
      <c r="T32" s="346"/>
    </row>
    <row r="33" spans="1:48">
      <c r="S33" s="342"/>
      <c r="T33" s="346"/>
    </row>
    <row r="34" spans="1:48" s="90" customFormat="1">
      <c r="A34" s="75"/>
      <c r="B34" s="75"/>
      <c r="C34" s="419"/>
      <c r="D34" s="75"/>
      <c r="E34" s="76"/>
      <c r="F34" s="76"/>
      <c r="G34" s="78"/>
      <c r="H34" s="79"/>
      <c r="I34" s="80"/>
      <c r="J34" s="81"/>
      <c r="K34" s="82"/>
      <c r="L34" s="83"/>
      <c r="M34" s="84"/>
      <c r="N34" s="85"/>
      <c r="O34" s="86"/>
      <c r="P34" s="87"/>
      <c r="Q34" s="88"/>
      <c r="R34" s="89"/>
      <c r="S34" s="342"/>
      <c r="T34" s="346"/>
      <c r="U34" s="76"/>
      <c r="W34" s="76"/>
      <c r="X34" s="75"/>
      <c r="Y34" s="75"/>
      <c r="Z34" s="75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7"/>
      <c r="AN34" s="98"/>
      <c r="AO34" s="75"/>
      <c r="AP34" s="75"/>
      <c r="AQ34" s="75"/>
      <c r="AR34" s="99"/>
      <c r="AS34" s="99"/>
      <c r="AT34" s="75"/>
      <c r="AU34" s="100"/>
      <c r="AV34" s="75"/>
    </row>
    <row r="35" spans="1:48" s="90" customFormat="1">
      <c r="A35" s="75"/>
      <c r="B35" s="75"/>
      <c r="C35" s="419"/>
      <c r="D35" s="75"/>
      <c r="E35" s="76"/>
      <c r="F35" s="76"/>
      <c r="G35" s="78"/>
      <c r="H35" s="79"/>
      <c r="I35" s="80"/>
      <c r="J35" s="81"/>
      <c r="K35" s="82"/>
      <c r="L35" s="83"/>
      <c r="M35" s="84"/>
      <c r="N35" s="85"/>
      <c r="O35" s="86"/>
      <c r="P35" s="87"/>
      <c r="Q35" s="88"/>
      <c r="R35" s="89"/>
      <c r="S35" s="342"/>
      <c r="T35" s="346"/>
      <c r="U35" s="76"/>
      <c r="W35" s="76"/>
      <c r="X35" s="75"/>
      <c r="Y35" s="75"/>
      <c r="Z35" s="75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7"/>
      <c r="AN35" s="98"/>
      <c r="AO35" s="75"/>
      <c r="AP35" s="75"/>
      <c r="AQ35" s="75"/>
      <c r="AR35" s="99"/>
      <c r="AS35" s="99"/>
      <c r="AT35" s="75"/>
      <c r="AU35" s="100"/>
      <c r="AV35" s="75"/>
    </row>
    <row r="36" spans="1:48" s="90" customFormat="1">
      <c r="A36" s="75"/>
      <c r="B36" s="75"/>
      <c r="C36" s="419"/>
      <c r="D36" s="75"/>
      <c r="E36" s="76"/>
      <c r="F36" s="76"/>
      <c r="G36" s="78"/>
      <c r="H36" s="79"/>
      <c r="I36" s="80"/>
      <c r="J36" s="81"/>
      <c r="K36" s="82"/>
      <c r="L36" s="83"/>
      <c r="M36" s="84"/>
      <c r="N36" s="85"/>
      <c r="O36" s="86"/>
      <c r="P36" s="87"/>
      <c r="Q36" s="88"/>
      <c r="R36" s="89"/>
      <c r="S36" s="342"/>
      <c r="T36" s="346"/>
      <c r="U36" s="76"/>
      <c r="W36" s="76"/>
      <c r="X36" s="75"/>
      <c r="Y36" s="75"/>
      <c r="Z36" s="75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7"/>
      <c r="AN36" s="98"/>
      <c r="AO36" s="75"/>
      <c r="AP36" s="75"/>
      <c r="AQ36" s="75"/>
      <c r="AR36" s="99"/>
      <c r="AS36" s="99"/>
      <c r="AT36" s="75"/>
      <c r="AU36" s="100"/>
      <c r="AV36" s="75"/>
    </row>
    <row r="37" spans="1:48" s="90" customFormat="1">
      <c r="A37" s="75"/>
      <c r="B37" s="75"/>
      <c r="C37" s="419"/>
      <c r="D37" s="75"/>
      <c r="E37" s="76"/>
      <c r="F37" s="76"/>
      <c r="G37" s="78"/>
      <c r="H37" s="79"/>
      <c r="I37" s="80"/>
      <c r="J37" s="81"/>
      <c r="K37" s="82"/>
      <c r="L37" s="83"/>
      <c r="M37" s="84"/>
      <c r="N37" s="85"/>
      <c r="O37" s="86"/>
      <c r="P37" s="87"/>
      <c r="Q37" s="88"/>
      <c r="R37" s="89"/>
      <c r="S37" s="342"/>
      <c r="T37" s="346"/>
      <c r="U37" s="76"/>
      <c r="W37" s="76"/>
      <c r="X37" s="75"/>
      <c r="Y37" s="75"/>
      <c r="Z37" s="75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7"/>
      <c r="AN37" s="98"/>
      <c r="AO37" s="75"/>
      <c r="AP37" s="75"/>
      <c r="AQ37" s="75"/>
      <c r="AR37" s="99"/>
      <c r="AS37" s="99"/>
      <c r="AT37" s="75"/>
      <c r="AU37" s="100"/>
      <c r="AV37" s="75"/>
    </row>
    <row r="38" spans="1:48" s="90" customFormat="1">
      <c r="A38" s="75"/>
      <c r="B38" s="75"/>
      <c r="C38" s="419"/>
      <c r="D38" s="75"/>
      <c r="E38" s="76"/>
      <c r="F38" s="76"/>
      <c r="G38" s="78"/>
      <c r="H38" s="79"/>
      <c r="I38" s="80"/>
      <c r="J38" s="81"/>
      <c r="K38" s="82"/>
      <c r="L38" s="83"/>
      <c r="M38" s="84"/>
      <c r="N38" s="85"/>
      <c r="O38" s="86"/>
      <c r="P38" s="87"/>
      <c r="Q38" s="88"/>
      <c r="R38" s="89"/>
      <c r="S38" s="342"/>
      <c r="T38" s="346"/>
      <c r="U38" s="76"/>
      <c r="W38" s="76"/>
      <c r="X38" s="75"/>
      <c r="Y38" s="75"/>
      <c r="Z38" s="75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7"/>
      <c r="AN38" s="98"/>
      <c r="AO38" s="75"/>
      <c r="AP38" s="75"/>
      <c r="AQ38" s="75"/>
      <c r="AR38" s="99"/>
      <c r="AS38" s="99"/>
      <c r="AT38" s="75"/>
      <c r="AU38" s="100"/>
      <c r="AV38" s="75"/>
    </row>
    <row r="39" spans="1:48" s="90" customFormat="1">
      <c r="A39" s="75"/>
      <c r="B39" s="75"/>
      <c r="C39" s="419"/>
      <c r="D39" s="75"/>
      <c r="E39" s="76"/>
      <c r="F39" s="76"/>
      <c r="G39" s="78"/>
      <c r="H39" s="79"/>
      <c r="I39" s="80"/>
      <c r="J39" s="81"/>
      <c r="K39" s="82"/>
      <c r="L39" s="83"/>
      <c r="M39" s="84"/>
      <c r="N39" s="85"/>
      <c r="O39" s="86"/>
      <c r="P39" s="87"/>
      <c r="Q39" s="88"/>
      <c r="R39" s="89"/>
      <c r="S39" s="342"/>
      <c r="T39" s="346"/>
      <c r="U39" s="76"/>
      <c r="W39" s="76"/>
      <c r="X39" s="75"/>
      <c r="Y39" s="75"/>
      <c r="Z39" s="75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7"/>
      <c r="AN39" s="98"/>
      <c r="AO39" s="75"/>
      <c r="AP39" s="75"/>
      <c r="AQ39" s="75"/>
      <c r="AR39" s="99"/>
      <c r="AS39" s="99"/>
      <c r="AT39" s="75"/>
      <c r="AU39" s="100"/>
      <c r="AV39" s="75"/>
    </row>
    <row r="40" spans="1:48" s="90" customFormat="1">
      <c r="A40" s="75"/>
      <c r="B40" s="75"/>
      <c r="C40" s="419"/>
      <c r="D40" s="75"/>
      <c r="E40" s="76"/>
      <c r="F40" s="76"/>
      <c r="G40" s="78"/>
      <c r="H40" s="79"/>
      <c r="I40" s="80"/>
      <c r="J40" s="81"/>
      <c r="K40" s="82"/>
      <c r="L40" s="83"/>
      <c r="M40" s="84"/>
      <c r="N40" s="85"/>
      <c r="O40" s="86"/>
      <c r="P40" s="87"/>
      <c r="Q40" s="88"/>
      <c r="R40" s="89"/>
      <c r="S40" s="342"/>
      <c r="T40" s="346"/>
      <c r="U40" s="76"/>
      <c r="W40" s="76"/>
      <c r="X40" s="75"/>
      <c r="Y40" s="75"/>
      <c r="Z40" s="75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7"/>
      <c r="AN40" s="98"/>
      <c r="AO40" s="75"/>
      <c r="AP40" s="75"/>
      <c r="AQ40" s="75"/>
      <c r="AR40" s="99"/>
      <c r="AS40" s="99"/>
      <c r="AT40" s="75"/>
      <c r="AU40" s="100"/>
      <c r="AV40" s="75"/>
    </row>
    <row r="41" spans="1:48" s="90" customFormat="1">
      <c r="A41" s="75"/>
      <c r="B41" s="75"/>
      <c r="C41" s="419"/>
      <c r="D41" s="75"/>
      <c r="E41" s="76"/>
      <c r="F41" s="76"/>
      <c r="G41" s="78"/>
      <c r="H41" s="79"/>
      <c r="I41" s="80"/>
      <c r="J41" s="81"/>
      <c r="K41" s="82"/>
      <c r="L41" s="83"/>
      <c r="M41" s="84"/>
      <c r="N41" s="85"/>
      <c r="O41" s="86"/>
      <c r="P41" s="87"/>
      <c r="Q41" s="88"/>
      <c r="R41" s="89"/>
      <c r="S41" s="342"/>
      <c r="T41" s="346"/>
      <c r="U41" s="76"/>
      <c r="W41" s="76"/>
      <c r="X41" s="75"/>
      <c r="Y41" s="75"/>
      <c r="Z41" s="75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7"/>
      <c r="AN41" s="98"/>
      <c r="AO41" s="75"/>
      <c r="AP41" s="75"/>
      <c r="AQ41" s="75"/>
      <c r="AR41" s="99"/>
      <c r="AS41" s="99"/>
      <c r="AT41" s="75"/>
      <c r="AU41" s="100"/>
      <c r="AV41" s="75"/>
    </row>
    <row r="42" spans="1:48" s="90" customFormat="1">
      <c r="A42" s="75"/>
      <c r="B42" s="75"/>
      <c r="C42" s="419"/>
      <c r="D42" s="75"/>
      <c r="E42" s="76"/>
      <c r="F42" s="76"/>
      <c r="G42" s="78"/>
      <c r="H42" s="79"/>
      <c r="I42" s="80"/>
      <c r="J42" s="81"/>
      <c r="K42" s="82"/>
      <c r="L42" s="83"/>
      <c r="M42" s="84"/>
      <c r="N42" s="85"/>
      <c r="O42" s="86"/>
      <c r="P42" s="87"/>
      <c r="Q42" s="88"/>
      <c r="R42" s="89"/>
      <c r="S42" s="342"/>
      <c r="T42" s="346"/>
      <c r="U42" s="76"/>
      <c r="W42" s="76"/>
      <c r="X42" s="75"/>
      <c r="Y42" s="75"/>
      <c r="Z42" s="75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7"/>
      <c r="AN42" s="98"/>
      <c r="AO42" s="75"/>
      <c r="AP42" s="75"/>
      <c r="AQ42" s="75"/>
      <c r="AR42" s="99"/>
      <c r="AS42" s="99"/>
      <c r="AT42" s="75"/>
      <c r="AU42" s="100"/>
      <c r="AV42" s="75"/>
    </row>
    <row r="43" spans="1:48" s="90" customFormat="1">
      <c r="A43" s="75"/>
      <c r="B43" s="75"/>
      <c r="C43" s="419"/>
      <c r="D43" s="75"/>
      <c r="E43" s="76"/>
      <c r="F43" s="76"/>
      <c r="G43" s="78"/>
      <c r="H43" s="79"/>
      <c r="I43" s="80"/>
      <c r="J43" s="81"/>
      <c r="K43" s="82"/>
      <c r="L43" s="83"/>
      <c r="M43" s="84"/>
      <c r="N43" s="85"/>
      <c r="O43" s="86"/>
      <c r="P43" s="87"/>
      <c r="Q43" s="88"/>
      <c r="R43" s="89"/>
      <c r="S43" s="342"/>
      <c r="T43" s="346"/>
      <c r="U43" s="76"/>
      <c r="W43" s="76"/>
      <c r="X43" s="75"/>
      <c r="Y43" s="75"/>
      <c r="Z43" s="75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7"/>
      <c r="AN43" s="98"/>
      <c r="AO43" s="75"/>
      <c r="AP43" s="75"/>
      <c r="AQ43" s="75"/>
      <c r="AR43" s="99"/>
      <c r="AS43" s="99"/>
      <c r="AT43" s="75"/>
      <c r="AU43" s="100"/>
      <c r="AV43" s="75"/>
    </row>
    <row r="44" spans="1:48" s="90" customFormat="1">
      <c r="A44" s="75"/>
      <c r="B44" s="75"/>
      <c r="C44" s="419"/>
      <c r="D44" s="75"/>
      <c r="E44" s="76"/>
      <c r="F44" s="76"/>
      <c r="G44" s="78"/>
      <c r="H44" s="79"/>
      <c r="I44" s="80"/>
      <c r="J44" s="81"/>
      <c r="K44" s="82"/>
      <c r="L44" s="83"/>
      <c r="M44" s="84"/>
      <c r="N44" s="85"/>
      <c r="O44" s="86"/>
      <c r="P44" s="87"/>
      <c r="Q44" s="88"/>
      <c r="R44" s="89"/>
      <c r="S44" s="342"/>
      <c r="T44" s="346"/>
      <c r="U44" s="76"/>
      <c r="W44" s="76"/>
      <c r="X44" s="75"/>
      <c r="Y44" s="75"/>
      <c r="Z44" s="75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7"/>
      <c r="AN44" s="98"/>
      <c r="AO44" s="75"/>
      <c r="AP44" s="75"/>
      <c r="AQ44" s="75"/>
      <c r="AR44" s="99"/>
      <c r="AS44" s="99"/>
      <c r="AT44" s="75"/>
      <c r="AU44" s="100"/>
      <c r="AV44" s="75"/>
    </row>
    <row r="45" spans="1:48" s="90" customFormat="1">
      <c r="A45" s="75"/>
      <c r="B45" s="75"/>
      <c r="C45" s="419"/>
      <c r="D45" s="75"/>
      <c r="E45" s="76"/>
      <c r="F45" s="76"/>
      <c r="G45" s="78"/>
      <c r="H45" s="79"/>
      <c r="I45" s="80"/>
      <c r="J45" s="81"/>
      <c r="K45" s="82"/>
      <c r="L45" s="83"/>
      <c r="M45" s="84"/>
      <c r="N45" s="85"/>
      <c r="O45" s="86"/>
      <c r="P45" s="87"/>
      <c r="Q45" s="88"/>
      <c r="R45" s="89"/>
      <c r="S45" s="342"/>
      <c r="T45" s="346"/>
      <c r="U45" s="76"/>
      <c r="W45" s="76"/>
      <c r="X45" s="75"/>
      <c r="Y45" s="75"/>
      <c r="Z45" s="75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7"/>
      <c r="AN45" s="98"/>
      <c r="AO45" s="75"/>
      <c r="AP45" s="75"/>
      <c r="AQ45" s="75"/>
      <c r="AR45" s="99"/>
      <c r="AS45" s="99"/>
      <c r="AT45" s="75"/>
      <c r="AU45" s="100"/>
      <c r="AV45" s="75"/>
    </row>
    <row r="46" spans="1:48" s="90" customFormat="1">
      <c r="A46" s="75"/>
      <c r="B46" s="75"/>
      <c r="C46" s="419"/>
      <c r="D46" s="75"/>
      <c r="E46" s="76"/>
      <c r="F46" s="76"/>
      <c r="G46" s="78"/>
      <c r="H46" s="79"/>
      <c r="I46" s="80"/>
      <c r="J46" s="81"/>
      <c r="K46" s="82"/>
      <c r="L46" s="83"/>
      <c r="M46" s="84"/>
      <c r="N46" s="85"/>
      <c r="O46" s="86"/>
      <c r="P46" s="87"/>
      <c r="Q46" s="88"/>
      <c r="R46" s="89"/>
      <c r="S46" s="342"/>
      <c r="T46" s="346"/>
      <c r="U46" s="76"/>
      <c r="W46" s="76"/>
      <c r="X46" s="75"/>
      <c r="Y46" s="75"/>
      <c r="Z46" s="75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7"/>
      <c r="AN46" s="98"/>
      <c r="AO46" s="75"/>
      <c r="AP46" s="75"/>
      <c r="AQ46" s="75"/>
      <c r="AR46" s="99"/>
      <c r="AS46" s="99"/>
      <c r="AT46" s="75"/>
      <c r="AU46" s="100"/>
      <c r="AV46" s="75"/>
    </row>
  </sheetData>
  <sheetProtection algorithmName="SHA-512" hashValue="9Z6lteGp7WuOD2kN8tchusE+r5qWJ3gmTYuoWOvzDRYljI168NrI9GiKmBySNVw39Nkw9CcrXDDo9QH1DBbdRA==" saltValue="dE6bQZ9UexWQu4FesM4HZQ==" spinCount="100000" sheet="1" sort="0" autoFilter="0"/>
  <autoFilter ref="AN9:AO22" xr:uid="{25EBBBC2-E5F2-4365-A897-00F49AE2C601}"/>
  <conditionalFormatting sqref="AA13 AA15 AA17 AA19 AA21 AA10:AA11">
    <cfRule type="notContainsBlanks" dxfId="83" priority="107">
      <formula>LEN(TRIM(AA10))&gt;0</formula>
    </cfRule>
  </conditionalFormatting>
  <conditionalFormatting sqref="AB13 AB15 AB17 AB19 AB21 AB10:AB11">
    <cfRule type="notContainsBlanks" dxfId="82" priority="106">
      <formula>LEN(TRIM(AB10))&gt;0</formula>
    </cfRule>
  </conditionalFormatting>
  <conditionalFormatting sqref="AC13 AC15 AC17 AC19 AC21 AC10:AC11">
    <cfRule type="notContainsBlanks" dxfId="81" priority="108">
      <formula>LEN(TRIM(AC10))&gt;0</formula>
    </cfRule>
  </conditionalFormatting>
  <conditionalFormatting sqref="AD13 AD15 AD17 AD19 AD21 AD10:AD11">
    <cfRule type="notContainsBlanks" dxfId="80" priority="105">
      <formula>LEN(TRIM(AD10))&gt;0</formula>
    </cfRule>
  </conditionalFormatting>
  <conditionalFormatting sqref="AE13 AE15 AE17 AE19 AE21 AE10:AE11">
    <cfRule type="notContainsBlanks" dxfId="79" priority="104">
      <formula>LEN(TRIM(AE10))&gt;0</formula>
    </cfRule>
  </conditionalFormatting>
  <conditionalFormatting sqref="AF13 AF15 AF17 AF19 AF21 AF10:AF11">
    <cfRule type="notContainsBlanks" dxfId="78" priority="103">
      <formula>LEN(TRIM(AF10))&gt;0</formula>
    </cfRule>
  </conditionalFormatting>
  <conditionalFormatting sqref="AG13 AG15 AG17 AG19 AG21 AG10:AG11">
    <cfRule type="notContainsBlanks" dxfId="77" priority="102">
      <formula>LEN(TRIM(AG10))&gt;0</formula>
    </cfRule>
  </conditionalFormatting>
  <conditionalFormatting sqref="AH13 AH15 AH17 AH19 AH21 AH10:AH11">
    <cfRule type="notContainsBlanks" dxfId="76" priority="101">
      <formula>LEN(TRIM(AH10))&gt;0</formula>
    </cfRule>
  </conditionalFormatting>
  <conditionalFormatting sqref="AI13 AI15 AI17 AI19 AI21 AI10:AI11">
    <cfRule type="notContainsBlanks" dxfId="75" priority="100">
      <formula>LEN(TRIM(AI10))&gt;0</formula>
    </cfRule>
  </conditionalFormatting>
  <conditionalFormatting sqref="AJ13 AJ15 AJ17 AJ19 AJ21 AJ10:AJ11">
    <cfRule type="notContainsBlanks" dxfId="74" priority="99">
      <formula>LEN(TRIM(AJ10))&gt;0</formula>
    </cfRule>
  </conditionalFormatting>
  <conditionalFormatting sqref="AK13 AK15 AK17 AK19 AK21 AK10:AK11">
    <cfRule type="notContainsBlanks" dxfId="73" priority="98">
      <formula>LEN(TRIM(AK10))&gt;0</formula>
    </cfRule>
  </conditionalFormatting>
  <conditionalFormatting sqref="AL13 AL15 AL17 AL19 AL21 AL10:AL11">
    <cfRule type="notContainsBlanks" dxfId="72" priority="97">
      <formula>LEN(TRIM(AL10))&gt;0</formula>
    </cfRule>
  </conditionalFormatting>
  <conditionalFormatting sqref="AA12">
    <cfRule type="notContainsBlanks" dxfId="71" priority="95">
      <formula>LEN(TRIM(AA12))&gt;0</formula>
    </cfRule>
  </conditionalFormatting>
  <conditionalFormatting sqref="AB12">
    <cfRule type="notContainsBlanks" dxfId="70" priority="94">
      <formula>LEN(TRIM(AB12))&gt;0</formula>
    </cfRule>
  </conditionalFormatting>
  <conditionalFormatting sqref="AC12">
    <cfRule type="notContainsBlanks" dxfId="69" priority="96">
      <formula>LEN(TRIM(AC12))&gt;0</formula>
    </cfRule>
  </conditionalFormatting>
  <conditionalFormatting sqref="AD12">
    <cfRule type="notContainsBlanks" dxfId="68" priority="93">
      <formula>LEN(TRIM(AD12))&gt;0</formula>
    </cfRule>
  </conditionalFormatting>
  <conditionalFormatting sqref="AE12">
    <cfRule type="notContainsBlanks" dxfId="67" priority="92">
      <formula>LEN(TRIM(AE12))&gt;0</formula>
    </cfRule>
  </conditionalFormatting>
  <conditionalFormatting sqref="AF12">
    <cfRule type="notContainsBlanks" dxfId="66" priority="91">
      <formula>LEN(TRIM(AF12))&gt;0</formula>
    </cfRule>
  </conditionalFormatting>
  <conditionalFormatting sqref="AG12">
    <cfRule type="notContainsBlanks" dxfId="65" priority="90">
      <formula>LEN(TRIM(AG12))&gt;0</formula>
    </cfRule>
  </conditionalFormatting>
  <conditionalFormatting sqref="AH12">
    <cfRule type="notContainsBlanks" dxfId="64" priority="89">
      <formula>LEN(TRIM(AH12))&gt;0</formula>
    </cfRule>
  </conditionalFormatting>
  <conditionalFormatting sqref="AI12">
    <cfRule type="notContainsBlanks" dxfId="63" priority="88">
      <formula>LEN(TRIM(AI12))&gt;0</formula>
    </cfRule>
  </conditionalFormatting>
  <conditionalFormatting sqref="AJ12">
    <cfRule type="notContainsBlanks" dxfId="62" priority="87">
      <formula>LEN(TRIM(AJ12))&gt;0</formula>
    </cfRule>
  </conditionalFormatting>
  <conditionalFormatting sqref="AK12">
    <cfRule type="notContainsBlanks" dxfId="61" priority="86">
      <formula>LEN(TRIM(AK12))&gt;0</formula>
    </cfRule>
  </conditionalFormatting>
  <conditionalFormatting sqref="AL12">
    <cfRule type="notContainsBlanks" dxfId="60" priority="85">
      <formula>LEN(TRIM(AL12))&gt;0</formula>
    </cfRule>
  </conditionalFormatting>
  <conditionalFormatting sqref="AA14">
    <cfRule type="notContainsBlanks" dxfId="59" priority="71">
      <formula>LEN(TRIM(AA14))&gt;0</formula>
    </cfRule>
  </conditionalFormatting>
  <conditionalFormatting sqref="AB14">
    <cfRule type="notContainsBlanks" dxfId="58" priority="70">
      <formula>LEN(TRIM(AB14))&gt;0</formula>
    </cfRule>
  </conditionalFormatting>
  <conditionalFormatting sqref="AC14">
    <cfRule type="notContainsBlanks" dxfId="57" priority="72">
      <formula>LEN(TRIM(AC14))&gt;0</formula>
    </cfRule>
  </conditionalFormatting>
  <conditionalFormatting sqref="AD14">
    <cfRule type="notContainsBlanks" dxfId="56" priority="69">
      <formula>LEN(TRIM(AD14))&gt;0</formula>
    </cfRule>
  </conditionalFormatting>
  <conditionalFormatting sqref="AE14">
    <cfRule type="notContainsBlanks" dxfId="55" priority="68">
      <formula>LEN(TRIM(AE14))&gt;0</formula>
    </cfRule>
  </conditionalFormatting>
  <conditionalFormatting sqref="AF14">
    <cfRule type="notContainsBlanks" dxfId="54" priority="67">
      <formula>LEN(TRIM(AF14))&gt;0</formula>
    </cfRule>
  </conditionalFormatting>
  <conditionalFormatting sqref="AG14">
    <cfRule type="notContainsBlanks" dxfId="53" priority="66">
      <formula>LEN(TRIM(AG14))&gt;0</formula>
    </cfRule>
  </conditionalFormatting>
  <conditionalFormatting sqref="AH14">
    <cfRule type="notContainsBlanks" dxfId="52" priority="65">
      <formula>LEN(TRIM(AH14))&gt;0</formula>
    </cfRule>
  </conditionalFormatting>
  <conditionalFormatting sqref="AI14">
    <cfRule type="notContainsBlanks" dxfId="51" priority="64">
      <formula>LEN(TRIM(AI14))&gt;0</formula>
    </cfRule>
  </conditionalFormatting>
  <conditionalFormatting sqref="AJ14">
    <cfRule type="notContainsBlanks" dxfId="50" priority="63">
      <formula>LEN(TRIM(AJ14))&gt;0</formula>
    </cfRule>
  </conditionalFormatting>
  <conditionalFormatting sqref="AK14">
    <cfRule type="notContainsBlanks" dxfId="49" priority="62">
      <formula>LEN(TRIM(AK14))&gt;0</formula>
    </cfRule>
  </conditionalFormatting>
  <conditionalFormatting sqref="AL14">
    <cfRule type="notContainsBlanks" dxfId="48" priority="61">
      <formula>LEN(TRIM(AL14))&gt;0</formula>
    </cfRule>
  </conditionalFormatting>
  <conditionalFormatting sqref="AA16">
    <cfRule type="notContainsBlanks" dxfId="47" priority="59">
      <formula>LEN(TRIM(AA16))&gt;0</formula>
    </cfRule>
  </conditionalFormatting>
  <conditionalFormatting sqref="AB16">
    <cfRule type="notContainsBlanks" dxfId="46" priority="58">
      <formula>LEN(TRIM(AB16))&gt;0</formula>
    </cfRule>
  </conditionalFormatting>
  <conditionalFormatting sqref="AC16">
    <cfRule type="notContainsBlanks" dxfId="45" priority="60">
      <formula>LEN(TRIM(AC16))&gt;0</formula>
    </cfRule>
  </conditionalFormatting>
  <conditionalFormatting sqref="AD16">
    <cfRule type="notContainsBlanks" dxfId="44" priority="57">
      <formula>LEN(TRIM(AD16))&gt;0</formula>
    </cfRule>
  </conditionalFormatting>
  <conditionalFormatting sqref="AE16">
    <cfRule type="notContainsBlanks" dxfId="43" priority="56">
      <formula>LEN(TRIM(AE16))&gt;0</formula>
    </cfRule>
  </conditionalFormatting>
  <conditionalFormatting sqref="AF16">
    <cfRule type="notContainsBlanks" dxfId="42" priority="55">
      <formula>LEN(TRIM(AF16))&gt;0</formula>
    </cfRule>
  </conditionalFormatting>
  <conditionalFormatting sqref="AG16">
    <cfRule type="notContainsBlanks" dxfId="41" priority="54">
      <formula>LEN(TRIM(AG16))&gt;0</formula>
    </cfRule>
  </conditionalFormatting>
  <conditionalFormatting sqref="AH16">
    <cfRule type="notContainsBlanks" dxfId="40" priority="53">
      <formula>LEN(TRIM(AH16))&gt;0</formula>
    </cfRule>
  </conditionalFormatting>
  <conditionalFormatting sqref="AI16">
    <cfRule type="notContainsBlanks" dxfId="39" priority="52">
      <formula>LEN(TRIM(AI16))&gt;0</formula>
    </cfRule>
  </conditionalFormatting>
  <conditionalFormatting sqref="AJ16">
    <cfRule type="notContainsBlanks" dxfId="38" priority="51">
      <formula>LEN(TRIM(AJ16))&gt;0</formula>
    </cfRule>
  </conditionalFormatting>
  <conditionalFormatting sqref="AK16">
    <cfRule type="notContainsBlanks" dxfId="37" priority="50">
      <formula>LEN(TRIM(AK16))&gt;0</formula>
    </cfRule>
  </conditionalFormatting>
  <conditionalFormatting sqref="AL16">
    <cfRule type="notContainsBlanks" dxfId="36" priority="49">
      <formula>LEN(TRIM(AL16))&gt;0</formula>
    </cfRule>
  </conditionalFormatting>
  <conditionalFormatting sqref="AA18">
    <cfRule type="notContainsBlanks" dxfId="35" priority="47">
      <formula>LEN(TRIM(AA18))&gt;0</formula>
    </cfRule>
  </conditionalFormatting>
  <conditionalFormatting sqref="AB18">
    <cfRule type="notContainsBlanks" dxfId="34" priority="46">
      <formula>LEN(TRIM(AB18))&gt;0</formula>
    </cfRule>
  </conditionalFormatting>
  <conditionalFormatting sqref="AC18">
    <cfRule type="notContainsBlanks" dxfId="33" priority="48">
      <formula>LEN(TRIM(AC18))&gt;0</formula>
    </cfRule>
  </conditionalFormatting>
  <conditionalFormatting sqref="AD18">
    <cfRule type="notContainsBlanks" dxfId="32" priority="45">
      <formula>LEN(TRIM(AD18))&gt;0</formula>
    </cfRule>
  </conditionalFormatting>
  <conditionalFormatting sqref="AE18">
    <cfRule type="notContainsBlanks" dxfId="31" priority="44">
      <formula>LEN(TRIM(AE18))&gt;0</formula>
    </cfRule>
  </conditionalFormatting>
  <conditionalFormatting sqref="AF18">
    <cfRule type="notContainsBlanks" dxfId="30" priority="43">
      <formula>LEN(TRIM(AF18))&gt;0</formula>
    </cfRule>
  </conditionalFormatting>
  <conditionalFormatting sqref="AG18">
    <cfRule type="notContainsBlanks" dxfId="29" priority="42">
      <formula>LEN(TRIM(AG18))&gt;0</formula>
    </cfRule>
  </conditionalFormatting>
  <conditionalFormatting sqref="AH18">
    <cfRule type="notContainsBlanks" dxfId="28" priority="41">
      <formula>LEN(TRIM(AH18))&gt;0</formula>
    </cfRule>
  </conditionalFormatting>
  <conditionalFormatting sqref="AI18">
    <cfRule type="notContainsBlanks" dxfId="27" priority="40">
      <formula>LEN(TRIM(AI18))&gt;0</formula>
    </cfRule>
  </conditionalFormatting>
  <conditionalFormatting sqref="AJ18">
    <cfRule type="notContainsBlanks" dxfId="26" priority="39">
      <formula>LEN(TRIM(AJ18))&gt;0</formula>
    </cfRule>
  </conditionalFormatting>
  <conditionalFormatting sqref="AK18">
    <cfRule type="notContainsBlanks" dxfId="25" priority="38">
      <formula>LEN(TRIM(AK18))&gt;0</formula>
    </cfRule>
  </conditionalFormatting>
  <conditionalFormatting sqref="AL18">
    <cfRule type="notContainsBlanks" dxfId="24" priority="37">
      <formula>LEN(TRIM(AL18))&gt;0</formula>
    </cfRule>
  </conditionalFormatting>
  <conditionalFormatting sqref="AA20">
    <cfRule type="notContainsBlanks" dxfId="23" priority="35">
      <formula>LEN(TRIM(AA20))&gt;0</formula>
    </cfRule>
  </conditionalFormatting>
  <conditionalFormatting sqref="AB20">
    <cfRule type="notContainsBlanks" dxfId="22" priority="34">
      <formula>LEN(TRIM(AB20))&gt;0</formula>
    </cfRule>
  </conditionalFormatting>
  <conditionalFormatting sqref="AC20">
    <cfRule type="notContainsBlanks" dxfId="21" priority="36">
      <formula>LEN(TRIM(AC20))&gt;0</formula>
    </cfRule>
  </conditionalFormatting>
  <conditionalFormatting sqref="AD20">
    <cfRule type="notContainsBlanks" dxfId="20" priority="33">
      <formula>LEN(TRIM(AD20))&gt;0</formula>
    </cfRule>
  </conditionalFormatting>
  <conditionalFormatting sqref="AE20">
    <cfRule type="notContainsBlanks" dxfId="19" priority="32">
      <formula>LEN(TRIM(AE20))&gt;0</formula>
    </cfRule>
  </conditionalFormatting>
  <conditionalFormatting sqref="AF20">
    <cfRule type="notContainsBlanks" dxfId="18" priority="31">
      <formula>LEN(TRIM(AF20))&gt;0</formula>
    </cfRule>
  </conditionalFormatting>
  <conditionalFormatting sqref="AG20">
    <cfRule type="notContainsBlanks" dxfId="17" priority="30">
      <formula>LEN(TRIM(AG20))&gt;0</formula>
    </cfRule>
  </conditionalFormatting>
  <conditionalFormatting sqref="AH20">
    <cfRule type="notContainsBlanks" dxfId="16" priority="29">
      <formula>LEN(TRIM(AH20))&gt;0</formula>
    </cfRule>
  </conditionalFormatting>
  <conditionalFormatting sqref="AI20">
    <cfRule type="notContainsBlanks" dxfId="15" priority="28">
      <formula>LEN(TRIM(AI20))&gt;0</formula>
    </cfRule>
  </conditionalFormatting>
  <conditionalFormatting sqref="AJ20">
    <cfRule type="notContainsBlanks" dxfId="14" priority="27">
      <formula>LEN(TRIM(AJ20))&gt;0</formula>
    </cfRule>
  </conditionalFormatting>
  <conditionalFormatting sqref="AK20">
    <cfRule type="notContainsBlanks" dxfId="13" priority="26">
      <formula>LEN(TRIM(AK20))&gt;0</formula>
    </cfRule>
  </conditionalFormatting>
  <conditionalFormatting sqref="AL20">
    <cfRule type="notContainsBlanks" dxfId="12" priority="25">
      <formula>LEN(TRIM(AL20))&gt;0</formula>
    </cfRule>
  </conditionalFormatting>
  <conditionalFormatting sqref="AA22">
    <cfRule type="notContainsBlanks" dxfId="11" priority="23">
      <formula>LEN(TRIM(AA22))&gt;0</formula>
    </cfRule>
  </conditionalFormatting>
  <conditionalFormatting sqref="AB22">
    <cfRule type="notContainsBlanks" dxfId="10" priority="22">
      <formula>LEN(TRIM(AB22))&gt;0</formula>
    </cfRule>
  </conditionalFormatting>
  <conditionalFormatting sqref="AC22">
    <cfRule type="notContainsBlanks" dxfId="9" priority="24">
      <formula>LEN(TRIM(AC22))&gt;0</formula>
    </cfRule>
  </conditionalFormatting>
  <conditionalFormatting sqref="AD22">
    <cfRule type="notContainsBlanks" dxfId="8" priority="21">
      <formula>LEN(TRIM(AD22))&gt;0</formula>
    </cfRule>
  </conditionalFormatting>
  <conditionalFormatting sqref="AE22">
    <cfRule type="notContainsBlanks" dxfId="7" priority="20">
      <formula>LEN(TRIM(AE22))&gt;0</formula>
    </cfRule>
  </conditionalFormatting>
  <conditionalFormatting sqref="AF22">
    <cfRule type="notContainsBlanks" dxfId="6" priority="19">
      <formula>LEN(TRIM(AF22))&gt;0</formula>
    </cfRule>
  </conditionalFormatting>
  <conditionalFormatting sqref="AG22">
    <cfRule type="notContainsBlanks" dxfId="5" priority="18">
      <formula>LEN(TRIM(AG22))&gt;0</formula>
    </cfRule>
  </conditionalFormatting>
  <conditionalFormatting sqref="AH22">
    <cfRule type="notContainsBlanks" dxfId="4" priority="17">
      <formula>LEN(TRIM(AH22))&gt;0</formula>
    </cfRule>
  </conditionalFormatting>
  <conditionalFormatting sqref="AI22">
    <cfRule type="notContainsBlanks" dxfId="3" priority="16">
      <formula>LEN(TRIM(AI22))&gt;0</formula>
    </cfRule>
  </conditionalFormatting>
  <conditionalFormatting sqref="AJ22">
    <cfRule type="notContainsBlanks" dxfId="2" priority="15">
      <formula>LEN(TRIM(AJ22))&gt;0</formula>
    </cfRule>
  </conditionalFormatting>
  <conditionalFormatting sqref="AK22">
    <cfRule type="notContainsBlanks" dxfId="1" priority="14">
      <formula>LEN(TRIM(AK22))&gt;0</formula>
    </cfRule>
  </conditionalFormatting>
  <conditionalFormatting sqref="AL22">
    <cfRule type="notContainsBlanks" dxfId="0" priority="13">
      <formula>LEN(TRIM(AL22))&gt;0</formula>
    </cfRule>
  </conditionalFormatting>
  <pageMargins left="0.25" right="0.25" top="0.75" bottom="0.75" header="0.3" footer="0.3"/>
  <pageSetup paperSize="9" scale="38" fitToHeight="0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T49"/>
  <sheetViews>
    <sheetView showGridLines="0" topLeftCell="A25" zoomScaleNormal="100" workbookViewId="0">
      <selection activeCell="C6" sqref="C6"/>
    </sheetView>
  </sheetViews>
  <sheetFormatPr defaultColWidth="12.33203125" defaultRowHeight="23" customHeight="1"/>
  <cols>
    <col min="1" max="1" width="6.1640625" style="9" customWidth="1"/>
    <col min="2" max="2" width="9.1640625" style="71" customWidth="1"/>
    <col min="3" max="12" width="7.33203125" style="17" customWidth="1"/>
    <col min="13" max="14" width="7.33203125" style="339" customWidth="1"/>
    <col min="15" max="15" width="5.83203125" style="9" customWidth="1"/>
    <col min="16" max="16" width="6.1640625" style="9" customWidth="1"/>
    <col min="17" max="21" width="12.33203125" style="9" customWidth="1"/>
    <col min="22" max="16384" width="12.33203125" style="9"/>
  </cols>
  <sheetData>
    <row r="1" spans="1:20" ht="29" customHeight="1">
      <c r="A1" s="25"/>
      <c r="C1" s="25"/>
      <c r="D1" s="25"/>
      <c r="E1" s="25"/>
      <c r="F1" s="25"/>
      <c r="G1" s="25"/>
      <c r="H1" s="25"/>
      <c r="I1" s="376" t="s">
        <v>144</v>
      </c>
      <c r="J1" s="390" t="s">
        <v>6</v>
      </c>
      <c r="K1" s="388"/>
      <c r="L1" s="21"/>
      <c r="M1" s="21"/>
      <c r="N1" s="21"/>
      <c r="O1" s="26"/>
      <c r="P1" s="25"/>
    </row>
    <row r="2" spans="1:20" ht="22" customHeight="1">
      <c r="C2" s="49"/>
      <c r="D2" s="49"/>
      <c r="E2" s="49"/>
      <c r="F2" s="49"/>
      <c r="G2" s="49"/>
      <c r="H2" s="49"/>
      <c r="I2" s="19">
        <f>O4</f>
        <v>0</v>
      </c>
      <c r="J2" s="51">
        <f>'LYNX plywood'!Y4</f>
        <v>0</v>
      </c>
      <c r="K2" s="389"/>
      <c r="L2" s="21"/>
      <c r="M2" s="374"/>
      <c r="N2" s="374"/>
      <c r="P2" s="49"/>
    </row>
    <row r="3" spans="1:20" ht="44" customHeight="1">
      <c r="A3" s="502" t="s">
        <v>268</v>
      </c>
      <c r="B3" s="502"/>
      <c r="C3" s="502"/>
      <c r="D3" s="502"/>
      <c r="E3" s="502"/>
      <c r="F3" s="502"/>
      <c r="G3" s="502"/>
      <c r="H3" s="502"/>
      <c r="I3" s="502"/>
      <c r="J3" s="502"/>
      <c r="K3" s="18"/>
      <c r="L3" s="23" t="s">
        <v>53</v>
      </c>
      <c r="M3" s="375" t="s">
        <v>268</v>
      </c>
      <c r="N3" s="375"/>
      <c r="O3" s="503"/>
      <c r="P3" s="503"/>
    </row>
    <row r="4" spans="1:20" ht="21" customHeight="1">
      <c r="A4" s="50" t="s">
        <v>99</v>
      </c>
      <c r="I4" s="11"/>
      <c r="J4" s="501"/>
      <c r="K4" s="501"/>
      <c r="O4" s="17">
        <f>SUM(O6:O49)</f>
        <v>0</v>
      </c>
      <c r="P4" s="16">
        <f>SUM(P6:P49)</f>
        <v>0</v>
      </c>
    </row>
    <row r="5" spans="1:20" ht="23" customHeight="1">
      <c r="A5" s="69" t="s">
        <v>19</v>
      </c>
      <c r="B5" s="73" t="s">
        <v>142</v>
      </c>
      <c r="C5" s="12" t="s">
        <v>2</v>
      </c>
      <c r="D5" s="2" t="s">
        <v>3</v>
      </c>
      <c r="E5" s="2" t="s">
        <v>12</v>
      </c>
      <c r="F5" s="2" t="s">
        <v>41</v>
      </c>
      <c r="G5" s="2" t="s">
        <v>4</v>
      </c>
      <c r="H5" s="2" t="s">
        <v>17</v>
      </c>
      <c r="I5" s="2" t="s">
        <v>21</v>
      </c>
      <c r="J5" s="2" t="s">
        <v>18</v>
      </c>
      <c r="K5" s="2" t="s">
        <v>52</v>
      </c>
      <c r="L5" s="2" t="s">
        <v>20</v>
      </c>
      <c r="M5" s="2" t="s">
        <v>214</v>
      </c>
      <c r="N5" s="377" t="s">
        <v>215</v>
      </c>
      <c r="O5" s="66" t="s">
        <v>23</v>
      </c>
      <c r="P5" s="67" t="s">
        <v>22</v>
      </c>
    </row>
    <row r="6" spans="1:20" ht="23" customHeight="1">
      <c r="A6" s="70" t="str">
        <f>'LYNX plywood'!D25</f>
        <v>L1</v>
      </c>
      <c r="B6" s="72">
        <f>'LYNX plywood'!E25</f>
        <v>21</v>
      </c>
      <c r="C6" s="24" t="str">
        <f>IF('LYNX plywood'!Y25=0,"",'LYNX plywood'!Y25)</f>
        <v/>
      </c>
      <c r="D6" s="19" t="str">
        <f>IF('LYNX plywood'!Z25=0,"",'LYNX plywood'!Z25)</f>
        <v/>
      </c>
      <c r="E6" s="19" t="str">
        <f>IF('LYNX plywood'!AA25=0,"",'LYNX plywood'!AA25)</f>
        <v/>
      </c>
      <c r="F6" s="19" t="str">
        <f>IF('LYNX plywood'!AB25=0,"",'LYNX plywood'!AB25)</f>
        <v/>
      </c>
      <c r="G6" s="19" t="str">
        <f>IF('LYNX plywood'!AC25=0,"",'LYNX plywood'!AC25)</f>
        <v/>
      </c>
      <c r="H6" s="19" t="str">
        <f>IF('LYNX plywood'!AD25=0,"",'LYNX plywood'!AD25)</f>
        <v/>
      </c>
      <c r="I6" s="19" t="str">
        <f>IF('LYNX plywood'!AE25=0,"",'LYNX plywood'!AE25)</f>
        <v/>
      </c>
      <c r="J6" s="19" t="str">
        <f>IF('LYNX plywood'!AF25=0,"",'LYNX plywood'!AF25)</f>
        <v/>
      </c>
      <c r="K6" s="19" t="str">
        <f>IF('LYNX plywood'!AG25=0,"",'LYNX plywood'!AG25)</f>
        <v/>
      </c>
      <c r="L6" s="19" t="str">
        <f>IF('LYNX plywood'!AH25=0,"",'LYNX plywood'!AH25)</f>
        <v/>
      </c>
      <c r="M6" s="19" t="str">
        <f>IF('LYNX plywood'!AI25=0,"",'LYNX plywood'!AI25)</f>
        <v/>
      </c>
      <c r="N6" s="19" t="str">
        <f>IF('LYNX plywood'!AJ25=0,"",'LYNX plywood'!AJ25)</f>
        <v/>
      </c>
      <c r="O6" s="68">
        <f>P6*'LYNX plywood'!V25</f>
        <v>0</v>
      </c>
      <c r="P6" s="74">
        <f>SUM(C6:N6)</f>
        <v>0</v>
      </c>
    </row>
    <row r="7" spans="1:20" ht="23" customHeight="1">
      <c r="A7" s="70" t="str">
        <f>'LYNX plywood'!D26</f>
        <v>L2</v>
      </c>
      <c r="B7" s="72" t="str">
        <f>'LYNX plywood'!E26</f>
        <v>22, 23, 24</v>
      </c>
      <c r="C7" s="24" t="str">
        <f>IF('LYNX plywood'!Y26=0,"",'LYNX plywood'!Y26)</f>
        <v/>
      </c>
      <c r="D7" s="19" t="str">
        <f>IF('LYNX plywood'!Z26=0,"",'LYNX plywood'!Z26)</f>
        <v/>
      </c>
      <c r="E7" s="19" t="str">
        <f>IF('LYNX plywood'!AA26=0,"",'LYNX plywood'!AA26)</f>
        <v/>
      </c>
      <c r="F7" s="19" t="str">
        <f>IF('LYNX plywood'!AB26=0,"",'LYNX plywood'!AB26)</f>
        <v/>
      </c>
      <c r="G7" s="19" t="str">
        <f>IF('LYNX plywood'!AC26=0,"",'LYNX plywood'!AC26)</f>
        <v/>
      </c>
      <c r="H7" s="19" t="str">
        <f>IF('LYNX plywood'!AD26=0,"",'LYNX plywood'!AD26)</f>
        <v/>
      </c>
      <c r="I7" s="19" t="str">
        <f>IF('LYNX plywood'!AE26=0,"",'LYNX plywood'!AE26)</f>
        <v/>
      </c>
      <c r="J7" s="19" t="str">
        <f>IF('LYNX plywood'!AF26=0,"",'LYNX plywood'!AF26)</f>
        <v/>
      </c>
      <c r="K7" s="19" t="str">
        <f>IF('LYNX plywood'!AG26=0,"",'LYNX plywood'!AG26)</f>
        <v/>
      </c>
      <c r="L7" s="19" t="str">
        <f>IF('LYNX plywood'!AH26=0,"",'LYNX plywood'!AH26)</f>
        <v/>
      </c>
      <c r="M7" s="19" t="str">
        <f>IF('LYNX plywood'!AI26=0,"",'LYNX plywood'!AI26)</f>
        <v/>
      </c>
      <c r="N7" s="19" t="str">
        <f>IF('LYNX plywood'!AJ26=0,"",'LYNX plywood'!AJ26)</f>
        <v/>
      </c>
      <c r="O7" s="68">
        <f>P7*'LYNX plywood'!V26</f>
        <v>0</v>
      </c>
      <c r="P7" s="74">
        <f t="shared" ref="P7:P35" si="0">SUM(C7:N7)</f>
        <v>0</v>
      </c>
    </row>
    <row r="8" spans="1:20" ht="23" customHeight="1">
      <c r="A8" s="70">
        <f>'LYNX plywood'!D27</f>
        <v>0</v>
      </c>
      <c r="B8" s="72">
        <f>'LYNX plywood'!E27</f>
        <v>0</v>
      </c>
      <c r="C8" s="24" t="str">
        <f>IF('LYNX plywood'!Y27=0,"",'LYNX plywood'!Y27)</f>
        <v/>
      </c>
      <c r="D8" s="19" t="str">
        <f>IF('LYNX plywood'!Z27=0,"",'LYNX plywood'!Z27)</f>
        <v/>
      </c>
      <c r="E8" s="19" t="str">
        <f>IF('LYNX plywood'!AA27=0,"",'LYNX plywood'!AA27)</f>
        <v/>
      </c>
      <c r="F8" s="19" t="str">
        <f>IF('LYNX plywood'!AB27=0,"",'LYNX plywood'!AB27)</f>
        <v/>
      </c>
      <c r="G8" s="19" t="str">
        <f>IF('LYNX plywood'!AC27=0,"",'LYNX plywood'!AC27)</f>
        <v/>
      </c>
      <c r="H8" s="19" t="str">
        <f>IF('LYNX plywood'!AD27=0,"",'LYNX plywood'!AD27)</f>
        <v/>
      </c>
      <c r="I8" s="19" t="str">
        <f>IF('LYNX plywood'!AE27=0,"",'LYNX plywood'!AE27)</f>
        <v/>
      </c>
      <c r="J8" s="19" t="str">
        <f>IF('LYNX plywood'!AF27=0,"",'LYNX plywood'!AF27)</f>
        <v/>
      </c>
      <c r="K8" s="19" t="str">
        <f>IF('LYNX plywood'!AG27=0,"",'LYNX plywood'!AG27)</f>
        <v/>
      </c>
      <c r="L8" s="19" t="str">
        <f>IF('LYNX plywood'!AH27=0,"",'LYNX plywood'!AH27)</f>
        <v/>
      </c>
      <c r="M8" s="19" t="str">
        <f>IF('LYNX plywood'!AI27=0,"",'LYNX plywood'!AI27)</f>
        <v/>
      </c>
      <c r="N8" s="19" t="str">
        <f>IF('LYNX plywood'!AJ27=0,"",'LYNX plywood'!AJ27)</f>
        <v/>
      </c>
      <c r="O8" s="68">
        <f>P8*'LYNX plywood'!V27</f>
        <v>0</v>
      </c>
      <c r="P8" s="74">
        <f t="shared" si="0"/>
        <v>0</v>
      </c>
    </row>
    <row r="9" spans="1:20" ht="23" customHeight="1">
      <c r="A9" s="70" t="str">
        <f>'LYNX plywood'!D28</f>
        <v>L11</v>
      </c>
      <c r="B9" s="72">
        <f>'LYNX plywood'!E28</f>
        <v>33</v>
      </c>
      <c r="C9" s="24" t="str">
        <f>IF('LYNX plywood'!Y28=0,"",'LYNX plywood'!Y28)</f>
        <v/>
      </c>
      <c r="D9" s="19" t="str">
        <f>IF('LYNX plywood'!Z28=0,"",'LYNX plywood'!Z28)</f>
        <v/>
      </c>
      <c r="E9" s="19" t="str">
        <f>IF('LYNX plywood'!AA28=0,"",'LYNX plywood'!AA28)</f>
        <v/>
      </c>
      <c r="F9" s="19" t="str">
        <f>IF('LYNX plywood'!AB28=0,"",'LYNX plywood'!AB28)</f>
        <v/>
      </c>
      <c r="G9" s="19" t="str">
        <f>IF('LYNX plywood'!AC28=0,"",'LYNX plywood'!AC28)</f>
        <v/>
      </c>
      <c r="H9" s="19" t="str">
        <f>IF('LYNX plywood'!AD28=0,"",'LYNX plywood'!AD28)</f>
        <v/>
      </c>
      <c r="I9" s="19" t="str">
        <f>IF('LYNX plywood'!AE28=0,"",'LYNX plywood'!AE28)</f>
        <v/>
      </c>
      <c r="J9" s="19" t="str">
        <f>IF('LYNX plywood'!AF28=0,"",'LYNX plywood'!AF28)</f>
        <v/>
      </c>
      <c r="K9" s="19" t="str">
        <f>IF('LYNX plywood'!AG28=0,"",'LYNX plywood'!AG28)</f>
        <v/>
      </c>
      <c r="L9" s="19" t="str">
        <f>IF('LYNX plywood'!AH28=0,"",'LYNX plywood'!AH28)</f>
        <v/>
      </c>
      <c r="M9" s="19" t="str">
        <f>IF('LYNX plywood'!AI28=0,"",'LYNX plywood'!AI28)</f>
        <v/>
      </c>
      <c r="N9" s="19" t="str">
        <f>IF('LYNX plywood'!AJ28=0,"",'LYNX plywood'!AJ28)</f>
        <v/>
      </c>
      <c r="O9" s="68">
        <f>P9*'LYNX plywood'!V28</f>
        <v>0</v>
      </c>
      <c r="P9" s="74">
        <f t="shared" si="0"/>
        <v>0</v>
      </c>
    </row>
    <row r="10" spans="1:20" ht="23" customHeight="1">
      <c r="A10" s="70" t="str">
        <f>'LYNX plywood'!D29</f>
        <v>L12</v>
      </c>
      <c r="B10" s="72">
        <f>'LYNX plywood'!E29</f>
        <v>37</v>
      </c>
      <c r="C10" s="24" t="str">
        <f>IF('LYNX plywood'!Y29=0,"",'LYNX plywood'!Y29)</f>
        <v/>
      </c>
      <c r="D10" s="19" t="str">
        <f>IF('LYNX plywood'!Z29=0,"",'LYNX plywood'!Z29)</f>
        <v/>
      </c>
      <c r="E10" s="19" t="str">
        <f>IF('LYNX plywood'!AA29=0,"",'LYNX plywood'!AA29)</f>
        <v/>
      </c>
      <c r="F10" s="19" t="str">
        <f>IF('LYNX plywood'!AB29=0,"",'LYNX plywood'!AB29)</f>
        <v/>
      </c>
      <c r="G10" s="19" t="str">
        <f>IF('LYNX plywood'!AC29=0,"",'LYNX plywood'!AC29)</f>
        <v/>
      </c>
      <c r="H10" s="19" t="str">
        <f>IF('LYNX plywood'!AD29=0,"",'LYNX plywood'!AD29)</f>
        <v/>
      </c>
      <c r="I10" s="19" t="str">
        <f>IF('LYNX plywood'!AE29=0,"",'LYNX plywood'!AE29)</f>
        <v/>
      </c>
      <c r="J10" s="19" t="str">
        <f>IF('LYNX plywood'!AF29=0,"",'LYNX plywood'!AF29)</f>
        <v/>
      </c>
      <c r="K10" s="19" t="str">
        <f>IF('LYNX plywood'!AG29=0,"",'LYNX plywood'!AG29)</f>
        <v/>
      </c>
      <c r="L10" s="19" t="str">
        <f>IF('LYNX plywood'!AH29=0,"",'LYNX plywood'!AH29)</f>
        <v/>
      </c>
      <c r="M10" s="19" t="str">
        <f>IF('LYNX plywood'!AI29=0,"",'LYNX plywood'!AI29)</f>
        <v/>
      </c>
      <c r="N10" s="19" t="str">
        <f>IF('LYNX plywood'!AJ29=0,"",'LYNX plywood'!AJ29)</f>
        <v/>
      </c>
      <c r="O10" s="68">
        <f>P10*'LYNX plywood'!V29</f>
        <v>0</v>
      </c>
      <c r="P10" s="74">
        <f t="shared" si="0"/>
        <v>0</v>
      </c>
    </row>
    <row r="11" spans="1:20" ht="23" customHeight="1">
      <c r="A11" s="70" t="str">
        <f>'LYNX plywood'!D30</f>
        <v>L13</v>
      </c>
      <c r="B11" s="72" t="str">
        <f>'LYNX plywood'!E30</f>
        <v>38, 34</v>
      </c>
      <c r="C11" s="24" t="str">
        <f>IF('LYNX plywood'!Y30=0,"",'LYNX plywood'!Y30)</f>
        <v/>
      </c>
      <c r="D11" s="19" t="str">
        <f>IF('LYNX plywood'!Z30=0,"",'LYNX plywood'!Z30)</f>
        <v/>
      </c>
      <c r="E11" s="19" t="str">
        <f>IF('LYNX plywood'!AA30=0,"",'LYNX plywood'!AA30)</f>
        <v/>
      </c>
      <c r="F11" s="19" t="str">
        <f>IF('LYNX plywood'!AB30=0,"",'LYNX plywood'!AB30)</f>
        <v/>
      </c>
      <c r="G11" s="19" t="str">
        <f>IF('LYNX plywood'!AC30=0,"",'LYNX plywood'!AC30)</f>
        <v/>
      </c>
      <c r="H11" s="19" t="str">
        <f>IF('LYNX plywood'!AD30=0,"",'LYNX plywood'!AD30)</f>
        <v/>
      </c>
      <c r="I11" s="19" t="str">
        <f>IF('LYNX plywood'!AE30=0,"",'LYNX plywood'!AE30)</f>
        <v/>
      </c>
      <c r="J11" s="19" t="str">
        <f>IF('LYNX plywood'!AF30=0,"",'LYNX plywood'!AF30)</f>
        <v/>
      </c>
      <c r="K11" s="19" t="str">
        <f>IF('LYNX plywood'!AG30=0,"",'LYNX plywood'!AG30)</f>
        <v/>
      </c>
      <c r="L11" s="19" t="str">
        <f>IF('LYNX plywood'!AH30=0,"",'LYNX plywood'!AH30)</f>
        <v/>
      </c>
      <c r="M11" s="19" t="str">
        <f>IF('LYNX plywood'!AI30=0,"",'LYNX plywood'!AI30)</f>
        <v/>
      </c>
      <c r="N11" s="19" t="str">
        <f>IF('LYNX plywood'!AJ30=0,"",'LYNX plywood'!AJ30)</f>
        <v/>
      </c>
      <c r="O11" s="68">
        <f>P11*'LYNX plywood'!V30</f>
        <v>0</v>
      </c>
      <c r="P11" s="74">
        <f t="shared" si="0"/>
        <v>0</v>
      </c>
      <c r="Q11" s="21"/>
      <c r="R11" s="21"/>
      <c r="S11" s="21"/>
      <c r="T11" s="20"/>
    </row>
    <row r="12" spans="1:20" ht="23" customHeight="1">
      <c r="A12" s="70" t="str">
        <f>'LYNX plywood'!D31</f>
        <v>L14</v>
      </c>
      <c r="B12" s="72" t="str">
        <f>'LYNX plywood'!E31</f>
        <v>39, 35, 40, 36</v>
      </c>
      <c r="C12" s="24" t="str">
        <f>IF('LYNX plywood'!Y31=0,"",'LYNX plywood'!Y31)</f>
        <v/>
      </c>
      <c r="D12" s="19" t="str">
        <f>IF('LYNX plywood'!Z31=0,"",'LYNX plywood'!Z31)</f>
        <v/>
      </c>
      <c r="E12" s="19" t="str">
        <f>IF('LYNX plywood'!AA31=0,"",'LYNX plywood'!AA31)</f>
        <v/>
      </c>
      <c r="F12" s="19" t="str">
        <f>IF('LYNX plywood'!AB31=0,"",'LYNX plywood'!AB31)</f>
        <v/>
      </c>
      <c r="G12" s="19" t="str">
        <f>IF('LYNX plywood'!AC31=0,"",'LYNX plywood'!AC31)</f>
        <v/>
      </c>
      <c r="H12" s="19" t="str">
        <f>IF('LYNX plywood'!AD31=0,"",'LYNX plywood'!AD31)</f>
        <v/>
      </c>
      <c r="I12" s="19" t="str">
        <f>IF('LYNX plywood'!AE31=0,"",'LYNX plywood'!AE31)</f>
        <v/>
      </c>
      <c r="J12" s="19" t="str">
        <f>IF('LYNX plywood'!AF31=0,"",'LYNX plywood'!AF31)</f>
        <v/>
      </c>
      <c r="K12" s="19" t="str">
        <f>IF('LYNX plywood'!AG31=0,"",'LYNX plywood'!AG31)</f>
        <v/>
      </c>
      <c r="L12" s="19" t="str">
        <f>IF('LYNX plywood'!AH31=0,"",'LYNX plywood'!AH31)</f>
        <v/>
      </c>
      <c r="M12" s="19" t="str">
        <f>IF('LYNX plywood'!AI31=0,"",'LYNX plywood'!AI31)</f>
        <v/>
      </c>
      <c r="N12" s="19" t="str">
        <f>IF('LYNX plywood'!AJ31=0,"",'LYNX plywood'!AJ31)</f>
        <v/>
      </c>
      <c r="O12" s="68">
        <f>P12*'LYNX plywood'!V31</f>
        <v>0</v>
      </c>
      <c r="P12" s="74">
        <f t="shared" si="0"/>
        <v>0</v>
      </c>
      <c r="Q12" s="52"/>
      <c r="R12" s="53"/>
      <c r="S12" s="21"/>
      <c r="T12" s="20"/>
    </row>
    <row r="13" spans="1:20" ht="23" customHeight="1">
      <c r="A13" s="70" t="str">
        <f>'LYNX plywood'!D32</f>
        <v>L15</v>
      </c>
      <c r="B13" s="72">
        <f>'LYNX plywood'!E32</f>
        <v>0</v>
      </c>
      <c r="C13" s="24" t="str">
        <f>IF('LYNX plywood'!Y32=0,"",'LYNX plywood'!Y32)</f>
        <v/>
      </c>
      <c r="D13" s="19" t="str">
        <f>IF('LYNX plywood'!Z32=0,"",'LYNX plywood'!Z32)</f>
        <v/>
      </c>
      <c r="E13" s="19" t="str">
        <f>IF('LYNX plywood'!AA32=0,"",'LYNX plywood'!AA32)</f>
        <v/>
      </c>
      <c r="F13" s="19" t="str">
        <f>IF('LYNX plywood'!AB32=0,"",'LYNX plywood'!AB32)</f>
        <v/>
      </c>
      <c r="G13" s="19" t="str">
        <f>IF('LYNX plywood'!AC32=0,"",'LYNX plywood'!AC32)</f>
        <v/>
      </c>
      <c r="H13" s="19" t="str">
        <f>IF('LYNX plywood'!AD32=0,"",'LYNX plywood'!AD32)</f>
        <v/>
      </c>
      <c r="I13" s="19" t="str">
        <f>IF('LYNX plywood'!AE32=0,"",'LYNX plywood'!AE32)</f>
        <v/>
      </c>
      <c r="J13" s="19" t="str">
        <f>IF('LYNX plywood'!AF32=0,"",'LYNX plywood'!AF32)</f>
        <v/>
      </c>
      <c r="K13" s="19" t="str">
        <f>IF('LYNX plywood'!AG32=0,"",'LYNX plywood'!AG32)</f>
        <v/>
      </c>
      <c r="L13" s="19" t="str">
        <f>IF('LYNX plywood'!AH32=0,"",'LYNX plywood'!AH32)</f>
        <v/>
      </c>
      <c r="M13" s="19" t="str">
        <f>IF('LYNX plywood'!AI32=0,"",'LYNX plywood'!AI32)</f>
        <v/>
      </c>
      <c r="N13" s="19" t="str">
        <f>IF('LYNX plywood'!AJ32=0,"",'LYNX plywood'!AJ32)</f>
        <v/>
      </c>
      <c r="O13" s="68">
        <f>P13*'LYNX plywood'!V32</f>
        <v>0</v>
      </c>
      <c r="P13" s="74">
        <f t="shared" si="0"/>
        <v>0</v>
      </c>
    </row>
    <row r="14" spans="1:20" ht="23" customHeight="1">
      <c r="A14" s="70" t="str">
        <f>'LYNX plywood'!D33</f>
        <v>L16</v>
      </c>
      <c r="B14" s="72">
        <f>'LYNX plywood'!E33</f>
        <v>0</v>
      </c>
      <c r="C14" s="24" t="str">
        <f>IF('LYNX plywood'!Y33=0,"",'LYNX plywood'!Y33)</f>
        <v/>
      </c>
      <c r="D14" s="19" t="str">
        <f>IF('LYNX plywood'!Z33=0,"",'LYNX plywood'!Z33)</f>
        <v/>
      </c>
      <c r="E14" s="19" t="str">
        <f>IF('LYNX plywood'!AA33=0,"",'LYNX plywood'!AA33)</f>
        <v/>
      </c>
      <c r="F14" s="19" t="str">
        <f>IF('LYNX plywood'!AB33=0,"",'LYNX plywood'!AB33)</f>
        <v/>
      </c>
      <c r="G14" s="19" t="str">
        <f>IF('LYNX plywood'!AC33=0,"",'LYNX plywood'!AC33)</f>
        <v/>
      </c>
      <c r="H14" s="19" t="str">
        <f>IF('LYNX plywood'!AD33=0,"",'LYNX plywood'!AD33)</f>
        <v/>
      </c>
      <c r="I14" s="19" t="str">
        <f>IF('LYNX plywood'!AE33=0,"",'LYNX plywood'!AE33)</f>
        <v/>
      </c>
      <c r="J14" s="19" t="str">
        <f>IF('LYNX plywood'!AF33=0,"",'LYNX plywood'!AF33)</f>
        <v/>
      </c>
      <c r="K14" s="19" t="str">
        <f>IF('LYNX plywood'!AG33=0,"",'LYNX plywood'!AG33)</f>
        <v/>
      </c>
      <c r="L14" s="19" t="str">
        <f>IF('LYNX plywood'!AH33=0,"",'LYNX plywood'!AH33)</f>
        <v/>
      </c>
      <c r="M14" s="19" t="str">
        <f>IF('LYNX plywood'!AI33=0,"",'LYNX plywood'!AI33)</f>
        <v/>
      </c>
      <c r="N14" s="19" t="str">
        <f>IF('LYNX plywood'!AJ33=0,"",'LYNX plywood'!AJ33)</f>
        <v/>
      </c>
      <c r="O14" s="68">
        <f>P14*'LYNX plywood'!V33</f>
        <v>0</v>
      </c>
      <c r="P14" s="74">
        <f t="shared" si="0"/>
        <v>0</v>
      </c>
      <c r="Q14" s="20"/>
      <c r="R14" s="20"/>
      <c r="S14" s="20"/>
      <c r="T14" s="20"/>
    </row>
    <row r="15" spans="1:20" ht="23" customHeight="1">
      <c r="A15" s="70">
        <f>'LYNX plywood'!D34</f>
        <v>0</v>
      </c>
      <c r="B15" s="72">
        <f>'LYNX plywood'!E34</f>
        <v>0</v>
      </c>
      <c r="C15" s="24" t="str">
        <f>IF('LYNX plywood'!Y34=0,"",'LYNX plywood'!Y34)</f>
        <v/>
      </c>
      <c r="D15" s="19" t="str">
        <f>IF('LYNX plywood'!Z34=0,"",'LYNX plywood'!Z34)</f>
        <v/>
      </c>
      <c r="E15" s="19" t="str">
        <f>IF('LYNX plywood'!AA34=0,"",'LYNX plywood'!AA34)</f>
        <v/>
      </c>
      <c r="F15" s="19" t="str">
        <f>IF('LYNX plywood'!AB34=0,"",'LYNX plywood'!AB34)</f>
        <v/>
      </c>
      <c r="G15" s="19" t="str">
        <f>IF('LYNX plywood'!AC34=0,"",'LYNX plywood'!AC34)</f>
        <v/>
      </c>
      <c r="H15" s="19" t="str">
        <f>IF('LYNX plywood'!AD34=0,"",'LYNX plywood'!AD34)</f>
        <v/>
      </c>
      <c r="I15" s="19" t="str">
        <f>IF('LYNX plywood'!AE34=0,"",'LYNX plywood'!AE34)</f>
        <v/>
      </c>
      <c r="J15" s="19" t="str">
        <f>IF('LYNX plywood'!AF34=0,"",'LYNX plywood'!AF34)</f>
        <v/>
      </c>
      <c r="K15" s="19" t="str">
        <f>IF('LYNX plywood'!AG34=0,"",'LYNX plywood'!AG34)</f>
        <v/>
      </c>
      <c r="L15" s="19" t="str">
        <f>IF('LYNX plywood'!AH34=0,"",'LYNX plywood'!AH34)</f>
        <v/>
      </c>
      <c r="M15" s="19" t="str">
        <f>IF('LYNX plywood'!AI34=0,"",'LYNX plywood'!AI34)</f>
        <v/>
      </c>
      <c r="N15" s="19" t="str">
        <f>IF('LYNX plywood'!AJ34=0,"",'LYNX plywood'!AJ34)</f>
        <v/>
      </c>
      <c r="O15" s="68">
        <f>P15*'LYNX plywood'!V34</f>
        <v>0</v>
      </c>
      <c r="P15" s="74">
        <f t="shared" si="0"/>
        <v>0</v>
      </c>
    </row>
    <row r="16" spans="1:20" ht="23" customHeight="1">
      <c r="A16" s="70" t="str">
        <f>'LYNX plywood'!D35</f>
        <v>L21</v>
      </c>
      <c r="B16" s="72">
        <f>'LYNX plywood'!E35</f>
        <v>41</v>
      </c>
      <c r="C16" s="24" t="str">
        <f>IF('LYNX plywood'!Y35=0,"",'LYNX plywood'!Y35)</f>
        <v/>
      </c>
      <c r="D16" s="19" t="str">
        <f>IF('LYNX plywood'!Z35=0,"",'LYNX plywood'!Z35)</f>
        <v/>
      </c>
      <c r="E16" s="19" t="str">
        <f>IF('LYNX plywood'!AA35=0,"",'LYNX plywood'!AA35)</f>
        <v/>
      </c>
      <c r="F16" s="19" t="str">
        <f>IF('LYNX plywood'!AB35=0,"",'LYNX plywood'!AB35)</f>
        <v/>
      </c>
      <c r="G16" s="19" t="str">
        <f>IF('LYNX plywood'!AC35=0,"",'LYNX plywood'!AC35)</f>
        <v/>
      </c>
      <c r="H16" s="19" t="str">
        <f>IF('LYNX plywood'!AD35=0,"",'LYNX plywood'!AD35)</f>
        <v/>
      </c>
      <c r="I16" s="19" t="str">
        <f>IF('LYNX plywood'!AE35=0,"",'LYNX plywood'!AE35)</f>
        <v/>
      </c>
      <c r="J16" s="19" t="str">
        <f>IF('LYNX plywood'!AF35=0,"",'LYNX plywood'!AF35)</f>
        <v/>
      </c>
      <c r="K16" s="19" t="str">
        <f>IF('LYNX plywood'!AG35=0,"",'LYNX plywood'!AG35)</f>
        <v/>
      </c>
      <c r="L16" s="19" t="str">
        <f>IF('LYNX plywood'!AH35=0,"",'LYNX plywood'!AH35)</f>
        <v/>
      </c>
      <c r="M16" s="19" t="str">
        <f>IF('LYNX plywood'!AI35=0,"",'LYNX plywood'!AI35)</f>
        <v/>
      </c>
      <c r="N16" s="19" t="str">
        <f>IF('LYNX plywood'!AJ35=0,"",'LYNX plywood'!AJ35)</f>
        <v/>
      </c>
      <c r="O16" s="68">
        <f>P16*'LYNX plywood'!V35</f>
        <v>0</v>
      </c>
      <c r="P16" s="74">
        <f t="shared" si="0"/>
        <v>0</v>
      </c>
    </row>
    <row r="17" spans="1:16" ht="23" customHeight="1">
      <c r="A17" s="70" t="str">
        <f>'LYNX plywood'!D36</f>
        <v>L22</v>
      </c>
      <c r="B17" s="72">
        <f>'LYNX plywood'!E36</f>
        <v>46</v>
      </c>
      <c r="C17" s="24" t="str">
        <f>IF('LYNX plywood'!Y36=0,"",'LYNX plywood'!Y36)</f>
        <v/>
      </c>
      <c r="D17" s="19" t="str">
        <f>IF('LYNX plywood'!Z36=0,"",'LYNX plywood'!Z36)</f>
        <v/>
      </c>
      <c r="E17" s="19" t="str">
        <f>IF('LYNX plywood'!AA36=0,"",'LYNX plywood'!AA36)</f>
        <v/>
      </c>
      <c r="F17" s="19" t="str">
        <f>IF('LYNX plywood'!AB36=0,"",'LYNX plywood'!AB36)</f>
        <v/>
      </c>
      <c r="G17" s="19" t="str">
        <f>IF('LYNX plywood'!AC36=0,"",'LYNX plywood'!AC36)</f>
        <v/>
      </c>
      <c r="H17" s="19" t="str">
        <f>IF('LYNX plywood'!AD36=0,"",'LYNX plywood'!AD36)</f>
        <v/>
      </c>
      <c r="I17" s="19" t="str">
        <f>IF('LYNX plywood'!AE36=0,"",'LYNX plywood'!AE36)</f>
        <v/>
      </c>
      <c r="J17" s="19" t="str">
        <f>IF('LYNX plywood'!AF36=0,"",'LYNX plywood'!AF36)</f>
        <v/>
      </c>
      <c r="K17" s="19" t="str">
        <f>IF('LYNX plywood'!AG36=0,"",'LYNX plywood'!AG36)</f>
        <v/>
      </c>
      <c r="L17" s="19" t="str">
        <f>IF('LYNX plywood'!AH36=0,"",'LYNX plywood'!AH36)</f>
        <v/>
      </c>
      <c r="M17" s="19" t="str">
        <f>IF('LYNX plywood'!AI36=0,"",'LYNX plywood'!AI36)</f>
        <v/>
      </c>
      <c r="N17" s="19" t="str">
        <f>IF('LYNX plywood'!AJ36=0,"",'LYNX plywood'!AJ36)</f>
        <v/>
      </c>
      <c r="O17" s="68">
        <f>P17*'LYNX plywood'!V36</f>
        <v>0</v>
      </c>
      <c r="P17" s="74">
        <f t="shared" si="0"/>
        <v>0</v>
      </c>
    </row>
    <row r="18" spans="1:16" ht="23" customHeight="1">
      <c r="A18" s="70" t="str">
        <f>'LYNX plywood'!D37</f>
        <v>L23</v>
      </c>
      <c r="B18" s="72" t="str">
        <f>'LYNX plywood'!E37</f>
        <v>47, 52</v>
      </c>
      <c r="C18" s="24" t="str">
        <f>IF('LYNX plywood'!Y37=0,"",'LYNX plywood'!Y37)</f>
        <v/>
      </c>
      <c r="D18" s="19" t="str">
        <f>IF('LYNX plywood'!Z37=0,"",'LYNX plywood'!Z37)</f>
        <v/>
      </c>
      <c r="E18" s="19" t="str">
        <f>IF('LYNX plywood'!AA37=0,"",'LYNX plywood'!AA37)</f>
        <v/>
      </c>
      <c r="F18" s="19" t="str">
        <f>IF('LYNX plywood'!AB37=0,"",'LYNX plywood'!AB37)</f>
        <v/>
      </c>
      <c r="G18" s="19" t="str">
        <f>IF('LYNX plywood'!AC37=0,"",'LYNX plywood'!AC37)</f>
        <v/>
      </c>
      <c r="H18" s="19" t="str">
        <f>IF('LYNX plywood'!AD37=0,"",'LYNX plywood'!AD37)</f>
        <v/>
      </c>
      <c r="I18" s="19" t="str">
        <f>IF('LYNX plywood'!AE37=0,"",'LYNX plywood'!AE37)</f>
        <v/>
      </c>
      <c r="J18" s="19" t="str">
        <f>IF('LYNX plywood'!AF37=0,"",'LYNX plywood'!AF37)</f>
        <v/>
      </c>
      <c r="K18" s="19" t="str">
        <f>IF('LYNX plywood'!AG37=0,"",'LYNX plywood'!AG37)</f>
        <v/>
      </c>
      <c r="L18" s="19" t="str">
        <f>IF('LYNX plywood'!AH37=0,"",'LYNX plywood'!AH37)</f>
        <v/>
      </c>
      <c r="M18" s="19" t="str">
        <f>IF('LYNX plywood'!AI37=0,"",'LYNX plywood'!AI37)</f>
        <v/>
      </c>
      <c r="N18" s="19" t="str">
        <f>IF('LYNX plywood'!AJ37=0,"",'LYNX plywood'!AJ37)</f>
        <v/>
      </c>
      <c r="O18" s="68">
        <f>P18*'LYNX plywood'!V37</f>
        <v>0</v>
      </c>
      <c r="P18" s="74">
        <f t="shared" si="0"/>
        <v>0</v>
      </c>
    </row>
    <row r="19" spans="1:16" ht="23" customHeight="1">
      <c r="A19" s="70" t="str">
        <f>'LYNX plywood'!D38</f>
        <v>L24</v>
      </c>
      <c r="B19" s="72" t="str">
        <f>'LYNX plywood'!E38</f>
        <v>53, 58, 59, 64</v>
      </c>
      <c r="C19" s="24" t="str">
        <f>IF('LYNX plywood'!Y38=0,"",'LYNX plywood'!Y38)</f>
        <v/>
      </c>
      <c r="D19" s="19" t="str">
        <f>IF('LYNX plywood'!Z38=0,"",'LYNX plywood'!Z38)</f>
        <v/>
      </c>
      <c r="E19" s="19" t="str">
        <f>IF('LYNX plywood'!AA38=0,"",'LYNX plywood'!AA38)</f>
        <v/>
      </c>
      <c r="F19" s="19" t="str">
        <f>IF('LYNX plywood'!AB38=0,"",'LYNX plywood'!AB38)</f>
        <v/>
      </c>
      <c r="G19" s="19" t="str">
        <f>IF('LYNX plywood'!AC38=0,"",'LYNX plywood'!AC38)</f>
        <v/>
      </c>
      <c r="H19" s="19" t="str">
        <f>IF('LYNX plywood'!AD38=0,"",'LYNX plywood'!AD38)</f>
        <v/>
      </c>
      <c r="I19" s="19" t="str">
        <f>IF('LYNX plywood'!AE38=0,"",'LYNX plywood'!AE38)</f>
        <v/>
      </c>
      <c r="J19" s="19" t="str">
        <f>IF('LYNX plywood'!AF38=0,"",'LYNX plywood'!AF38)</f>
        <v/>
      </c>
      <c r="K19" s="19" t="str">
        <f>IF('LYNX plywood'!AG38=0,"",'LYNX plywood'!AG38)</f>
        <v/>
      </c>
      <c r="L19" s="19" t="str">
        <f>IF('LYNX plywood'!AH38=0,"",'LYNX plywood'!AH38)</f>
        <v/>
      </c>
      <c r="M19" s="19" t="str">
        <f>IF('LYNX plywood'!AI38=0,"",'LYNX plywood'!AI38)</f>
        <v/>
      </c>
      <c r="N19" s="19" t="str">
        <f>IF('LYNX plywood'!AJ38=0,"",'LYNX plywood'!AJ38)</f>
        <v/>
      </c>
      <c r="O19" s="68">
        <f>P19*'LYNX plywood'!V38</f>
        <v>0</v>
      </c>
      <c r="P19" s="74">
        <f t="shared" si="0"/>
        <v>0</v>
      </c>
    </row>
    <row r="20" spans="1:16" ht="23" customHeight="1">
      <c r="A20" s="70">
        <f>'LYNX plywood'!D39</f>
        <v>0</v>
      </c>
      <c r="B20" s="72">
        <f>'LYNX plywood'!E39</f>
        <v>0</v>
      </c>
      <c r="C20" s="24" t="str">
        <f>IF('LYNX plywood'!Y39=0,"",'LYNX plywood'!Y39)</f>
        <v/>
      </c>
      <c r="D20" s="19" t="str">
        <f>IF('LYNX plywood'!Z39=0,"",'LYNX plywood'!Z39)</f>
        <v/>
      </c>
      <c r="E20" s="19" t="str">
        <f>IF('LYNX plywood'!AA39=0,"",'LYNX plywood'!AA39)</f>
        <v/>
      </c>
      <c r="F20" s="19" t="str">
        <f>IF('LYNX plywood'!AB39=0,"",'LYNX plywood'!AB39)</f>
        <v/>
      </c>
      <c r="G20" s="19" t="str">
        <f>IF('LYNX plywood'!AC39=0,"",'LYNX plywood'!AC39)</f>
        <v/>
      </c>
      <c r="H20" s="19" t="str">
        <f>IF('LYNX plywood'!AD39=0,"",'LYNX plywood'!AD39)</f>
        <v/>
      </c>
      <c r="I20" s="19" t="str">
        <f>IF('LYNX plywood'!AE39=0,"",'LYNX plywood'!AE39)</f>
        <v/>
      </c>
      <c r="J20" s="19" t="str">
        <f>IF('LYNX plywood'!AF39=0,"",'LYNX plywood'!AF39)</f>
        <v/>
      </c>
      <c r="K20" s="19" t="str">
        <f>IF('LYNX plywood'!AG39=0,"",'LYNX plywood'!AG39)</f>
        <v/>
      </c>
      <c r="L20" s="19" t="str">
        <f>IF('LYNX plywood'!AH39=0,"",'LYNX plywood'!AH39)</f>
        <v/>
      </c>
      <c r="M20" s="19" t="str">
        <f>IF('LYNX plywood'!AI39=0,"",'LYNX plywood'!AI39)</f>
        <v/>
      </c>
      <c r="N20" s="19" t="str">
        <f>IF('LYNX plywood'!AJ39=0,"",'LYNX plywood'!AJ39)</f>
        <v/>
      </c>
      <c r="O20" s="68">
        <f>P20*'LYNX plywood'!V39</f>
        <v>0</v>
      </c>
      <c r="P20" s="74">
        <f t="shared" si="0"/>
        <v>0</v>
      </c>
    </row>
    <row r="21" spans="1:16" ht="23" customHeight="1">
      <c r="A21" s="70" t="str">
        <f>'LYNX plywood'!D40</f>
        <v>L31</v>
      </c>
      <c r="B21" s="72">
        <f>'LYNX plywood'!E40</f>
        <v>42</v>
      </c>
      <c r="C21" s="24" t="str">
        <f>IF('LYNX plywood'!Y40=0,"",'LYNX plywood'!Y40)</f>
        <v/>
      </c>
      <c r="D21" s="19" t="str">
        <f>IF('LYNX plywood'!Z40=0,"",'LYNX plywood'!Z40)</f>
        <v/>
      </c>
      <c r="E21" s="19" t="str">
        <f>IF('LYNX plywood'!AA40=0,"",'LYNX plywood'!AA40)</f>
        <v/>
      </c>
      <c r="F21" s="19" t="str">
        <f>IF('LYNX plywood'!AB40=0,"",'LYNX plywood'!AB40)</f>
        <v/>
      </c>
      <c r="G21" s="19" t="str">
        <f>IF('LYNX plywood'!AC40=0,"",'LYNX plywood'!AC40)</f>
        <v/>
      </c>
      <c r="H21" s="19" t="str">
        <f>IF('LYNX plywood'!AD40=0,"",'LYNX plywood'!AD40)</f>
        <v/>
      </c>
      <c r="I21" s="19" t="str">
        <f>IF('LYNX plywood'!AE40=0,"",'LYNX plywood'!AE40)</f>
        <v/>
      </c>
      <c r="J21" s="19" t="str">
        <f>IF('LYNX plywood'!AF40=0,"",'LYNX plywood'!AF40)</f>
        <v/>
      </c>
      <c r="K21" s="19" t="str">
        <f>IF('LYNX plywood'!AG40=0,"",'LYNX plywood'!AG40)</f>
        <v/>
      </c>
      <c r="L21" s="19" t="str">
        <f>IF('LYNX plywood'!AH40=0,"",'LYNX plywood'!AH40)</f>
        <v/>
      </c>
      <c r="M21" s="19" t="str">
        <f>IF('LYNX plywood'!AI40=0,"",'LYNX plywood'!AI40)</f>
        <v/>
      </c>
      <c r="N21" s="19" t="str">
        <f>IF('LYNX plywood'!AJ40=0,"",'LYNX plywood'!AJ40)</f>
        <v/>
      </c>
      <c r="O21" s="68">
        <f>P21*'LYNX plywood'!V40</f>
        <v>0</v>
      </c>
      <c r="P21" s="74">
        <f t="shared" si="0"/>
        <v>0</v>
      </c>
    </row>
    <row r="22" spans="1:16" ht="23" customHeight="1">
      <c r="A22" s="70" t="str">
        <f>'LYNX plywood'!D41</f>
        <v>L32</v>
      </c>
      <c r="B22" s="72">
        <f>'LYNX plywood'!E41</f>
        <v>45</v>
      </c>
      <c r="C22" s="24" t="str">
        <f>IF('LYNX plywood'!Y41=0,"",'LYNX plywood'!Y41)</f>
        <v/>
      </c>
      <c r="D22" s="19" t="str">
        <f>IF('LYNX plywood'!Z41=0,"",'LYNX plywood'!Z41)</f>
        <v/>
      </c>
      <c r="E22" s="19" t="str">
        <f>IF('LYNX plywood'!AA41=0,"",'LYNX plywood'!AA41)</f>
        <v/>
      </c>
      <c r="F22" s="19" t="str">
        <f>IF('LYNX plywood'!AB41=0,"",'LYNX plywood'!AB41)</f>
        <v/>
      </c>
      <c r="G22" s="19" t="str">
        <f>IF('LYNX plywood'!AC41=0,"",'LYNX plywood'!AC41)</f>
        <v/>
      </c>
      <c r="H22" s="19" t="str">
        <f>IF('LYNX plywood'!AD41=0,"",'LYNX plywood'!AD41)</f>
        <v/>
      </c>
      <c r="I22" s="19" t="str">
        <f>IF('LYNX plywood'!AE41=0,"",'LYNX plywood'!AE41)</f>
        <v/>
      </c>
      <c r="J22" s="19" t="str">
        <f>IF('LYNX plywood'!AF41=0,"",'LYNX plywood'!AF41)</f>
        <v/>
      </c>
      <c r="K22" s="19" t="str">
        <f>IF('LYNX plywood'!AG41=0,"",'LYNX plywood'!AG41)</f>
        <v/>
      </c>
      <c r="L22" s="19" t="str">
        <f>IF('LYNX plywood'!AH41=0,"",'LYNX plywood'!AH41)</f>
        <v/>
      </c>
      <c r="M22" s="19" t="str">
        <f>IF('LYNX plywood'!AI41=0,"",'LYNX plywood'!AI41)</f>
        <v/>
      </c>
      <c r="N22" s="19" t="str">
        <f>IF('LYNX plywood'!AJ41=0,"",'LYNX plywood'!AJ41)</f>
        <v/>
      </c>
      <c r="O22" s="68">
        <f>P22*'LYNX plywood'!V41</f>
        <v>0</v>
      </c>
      <c r="P22" s="74">
        <f t="shared" si="0"/>
        <v>0</v>
      </c>
    </row>
    <row r="23" spans="1:16" ht="23" customHeight="1">
      <c r="A23" s="70" t="str">
        <f>'LYNX plywood'!D42</f>
        <v>L33</v>
      </c>
      <c r="B23" s="72" t="str">
        <f>'LYNX plywood'!E42</f>
        <v>48, 51</v>
      </c>
      <c r="C23" s="24" t="str">
        <f>IF('LYNX plywood'!Y42=0,"",'LYNX plywood'!Y42)</f>
        <v/>
      </c>
      <c r="D23" s="19" t="str">
        <f>IF('LYNX plywood'!Z42=0,"",'LYNX plywood'!Z42)</f>
        <v/>
      </c>
      <c r="E23" s="19" t="str">
        <f>IF('LYNX plywood'!AA42=0,"",'LYNX plywood'!AA42)</f>
        <v/>
      </c>
      <c r="F23" s="19" t="str">
        <f>IF('LYNX plywood'!AB42=0,"",'LYNX plywood'!AB42)</f>
        <v/>
      </c>
      <c r="G23" s="19" t="str">
        <f>IF('LYNX plywood'!AC42=0,"",'LYNX plywood'!AC42)</f>
        <v/>
      </c>
      <c r="H23" s="19" t="str">
        <f>IF('LYNX plywood'!AD42=0,"",'LYNX plywood'!AD42)</f>
        <v/>
      </c>
      <c r="I23" s="19" t="str">
        <f>IF('LYNX plywood'!AE42=0,"",'LYNX plywood'!AE42)</f>
        <v/>
      </c>
      <c r="J23" s="19" t="str">
        <f>IF('LYNX plywood'!AF42=0,"",'LYNX plywood'!AF42)</f>
        <v/>
      </c>
      <c r="K23" s="19" t="str">
        <f>IF('LYNX plywood'!AG42=0,"",'LYNX plywood'!AG42)</f>
        <v/>
      </c>
      <c r="L23" s="19" t="str">
        <f>IF('LYNX plywood'!AH42=0,"",'LYNX plywood'!AH42)</f>
        <v/>
      </c>
      <c r="M23" s="19" t="str">
        <f>IF('LYNX plywood'!AI42=0,"",'LYNX plywood'!AI42)</f>
        <v/>
      </c>
      <c r="N23" s="19" t="str">
        <f>IF('LYNX plywood'!AJ42=0,"",'LYNX plywood'!AJ42)</f>
        <v/>
      </c>
      <c r="O23" s="68">
        <f>P23*'LYNX plywood'!V42</f>
        <v>0</v>
      </c>
      <c r="P23" s="74">
        <f t="shared" si="0"/>
        <v>0</v>
      </c>
    </row>
    <row r="24" spans="1:16" ht="23" customHeight="1">
      <c r="A24" s="70" t="str">
        <f>'LYNX plywood'!D43</f>
        <v>L34</v>
      </c>
      <c r="B24" s="72" t="str">
        <f>'LYNX plywood'!E43</f>
        <v>54, 57, 60, 63</v>
      </c>
      <c r="C24" s="24" t="str">
        <f>IF('LYNX plywood'!Y43=0,"",'LYNX plywood'!Y43)</f>
        <v/>
      </c>
      <c r="D24" s="19" t="str">
        <f>IF('LYNX plywood'!Z43=0,"",'LYNX plywood'!Z43)</f>
        <v/>
      </c>
      <c r="E24" s="19" t="str">
        <f>IF('LYNX plywood'!AA43=0,"",'LYNX plywood'!AA43)</f>
        <v/>
      </c>
      <c r="F24" s="19" t="str">
        <f>IF('LYNX plywood'!AB43=0,"",'LYNX plywood'!AB43)</f>
        <v/>
      </c>
      <c r="G24" s="19" t="str">
        <f>IF('LYNX plywood'!AC43=0,"",'LYNX plywood'!AC43)</f>
        <v/>
      </c>
      <c r="H24" s="19" t="str">
        <f>IF('LYNX plywood'!AD43=0,"",'LYNX plywood'!AD43)</f>
        <v/>
      </c>
      <c r="I24" s="19" t="str">
        <f>IF('LYNX plywood'!AE43=0,"",'LYNX plywood'!AE43)</f>
        <v/>
      </c>
      <c r="J24" s="19" t="str">
        <f>IF('LYNX plywood'!AF43=0,"",'LYNX plywood'!AF43)</f>
        <v/>
      </c>
      <c r="K24" s="19" t="str">
        <f>IF('LYNX plywood'!AG43=0,"",'LYNX plywood'!AG43)</f>
        <v/>
      </c>
      <c r="L24" s="19" t="str">
        <f>IF('LYNX plywood'!AH43=0,"",'LYNX plywood'!AH43)</f>
        <v/>
      </c>
      <c r="M24" s="19" t="str">
        <f>IF('LYNX plywood'!AI43=0,"",'LYNX plywood'!AI43)</f>
        <v/>
      </c>
      <c r="N24" s="19" t="str">
        <f>IF('LYNX plywood'!AJ43=0,"",'LYNX plywood'!AJ43)</f>
        <v/>
      </c>
      <c r="O24" s="68">
        <f>P24*'LYNX plywood'!V43</f>
        <v>0</v>
      </c>
      <c r="P24" s="74">
        <f t="shared" si="0"/>
        <v>0</v>
      </c>
    </row>
    <row r="25" spans="1:16" ht="23" customHeight="1">
      <c r="A25" s="70">
        <f>'LYNX plywood'!D44</f>
        <v>0</v>
      </c>
      <c r="B25" s="72">
        <f>'LYNX plywood'!E44</f>
        <v>0</v>
      </c>
      <c r="C25" s="24" t="str">
        <f>IF('LYNX plywood'!Y44=0,"",'LYNX plywood'!Y44)</f>
        <v/>
      </c>
      <c r="D25" s="19" t="str">
        <f>IF('LYNX plywood'!Z44=0,"",'LYNX plywood'!Z44)</f>
        <v/>
      </c>
      <c r="E25" s="19" t="str">
        <f>IF('LYNX plywood'!AA44=0,"",'LYNX plywood'!AA44)</f>
        <v/>
      </c>
      <c r="F25" s="19" t="str">
        <f>IF('LYNX plywood'!AB44=0,"",'LYNX plywood'!AB44)</f>
        <v/>
      </c>
      <c r="G25" s="19" t="str">
        <f>IF('LYNX plywood'!AC44=0,"",'LYNX plywood'!AC44)</f>
        <v/>
      </c>
      <c r="H25" s="19" t="str">
        <f>IF('LYNX plywood'!AD44=0,"",'LYNX plywood'!AD44)</f>
        <v/>
      </c>
      <c r="I25" s="19" t="str">
        <f>IF('LYNX plywood'!AE44=0,"",'LYNX plywood'!AE44)</f>
        <v/>
      </c>
      <c r="J25" s="19" t="str">
        <f>IF('LYNX plywood'!AF44=0,"",'LYNX plywood'!AF44)</f>
        <v/>
      </c>
      <c r="K25" s="19" t="str">
        <f>IF('LYNX plywood'!AG44=0,"",'LYNX plywood'!AG44)</f>
        <v/>
      </c>
      <c r="L25" s="19" t="str">
        <f>IF('LYNX plywood'!AH44=0,"",'LYNX plywood'!AH44)</f>
        <v/>
      </c>
      <c r="M25" s="19" t="str">
        <f>IF('LYNX plywood'!AI44=0,"",'LYNX plywood'!AI44)</f>
        <v/>
      </c>
      <c r="N25" s="19" t="str">
        <f>IF('LYNX plywood'!AJ44=0,"",'LYNX plywood'!AJ44)</f>
        <v/>
      </c>
      <c r="O25" s="68">
        <f>P25*'LYNX plywood'!V44</f>
        <v>0</v>
      </c>
      <c r="P25" s="74">
        <f t="shared" si="0"/>
        <v>0</v>
      </c>
    </row>
    <row r="26" spans="1:16" ht="23" customHeight="1">
      <c r="A26" s="70" t="str">
        <f>'LYNX plywood'!D45</f>
        <v>L41</v>
      </c>
      <c r="B26" s="72">
        <f>'LYNX plywood'!E45</f>
        <v>43</v>
      </c>
      <c r="C26" s="24" t="str">
        <f>IF('LYNX plywood'!Y45=0,"",'LYNX plywood'!Y45)</f>
        <v/>
      </c>
      <c r="D26" s="19" t="str">
        <f>IF('LYNX plywood'!Z45=0,"",'LYNX plywood'!Z45)</f>
        <v/>
      </c>
      <c r="E26" s="19" t="str">
        <f>IF('LYNX plywood'!AA45=0,"",'LYNX plywood'!AA45)</f>
        <v/>
      </c>
      <c r="F26" s="19" t="str">
        <f>IF('LYNX plywood'!AB45=0,"",'LYNX plywood'!AB45)</f>
        <v/>
      </c>
      <c r="G26" s="19" t="str">
        <f>IF('LYNX plywood'!AC45=0,"",'LYNX plywood'!AC45)</f>
        <v/>
      </c>
      <c r="H26" s="19" t="str">
        <f>IF('LYNX plywood'!AD45=0,"",'LYNX plywood'!AD45)</f>
        <v/>
      </c>
      <c r="I26" s="19" t="str">
        <f>IF('LYNX plywood'!AE45=0,"",'LYNX plywood'!AE45)</f>
        <v/>
      </c>
      <c r="J26" s="19" t="str">
        <f>IF('LYNX plywood'!AF45=0,"",'LYNX plywood'!AF45)</f>
        <v/>
      </c>
      <c r="K26" s="19" t="str">
        <f>IF('LYNX plywood'!AG45=0,"",'LYNX plywood'!AG45)</f>
        <v/>
      </c>
      <c r="L26" s="19" t="str">
        <f>IF('LYNX plywood'!AH45=0,"",'LYNX plywood'!AH45)</f>
        <v/>
      </c>
      <c r="M26" s="19" t="str">
        <f>IF('LYNX plywood'!AI45=0,"",'LYNX plywood'!AI45)</f>
        <v/>
      </c>
      <c r="N26" s="19" t="str">
        <f>IF('LYNX plywood'!AJ45=0,"",'LYNX plywood'!AJ45)</f>
        <v/>
      </c>
      <c r="O26" s="68">
        <f>P26*'LYNX plywood'!V45</f>
        <v>0</v>
      </c>
      <c r="P26" s="74">
        <f t="shared" si="0"/>
        <v>0</v>
      </c>
    </row>
    <row r="27" spans="1:16" ht="23" customHeight="1">
      <c r="A27" s="70" t="str">
        <f>'LYNX plywood'!D46</f>
        <v>L42</v>
      </c>
      <c r="B27" s="72">
        <f>'LYNX plywood'!E46</f>
        <v>44</v>
      </c>
      <c r="C27" s="24" t="str">
        <f>IF('LYNX plywood'!Y46=0,"",'LYNX plywood'!Y46)</f>
        <v/>
      </c>
      <c r="D27" s="19" t="str">
        <f>IF('LYNX plywood'!Z46=0,"",'LYNX plywood'!Z46)</f>
        <v/>
      </c>
      <c r="E27" s="19" t="str">
        <f>IF('LYNX plywood'!AA46=0,"",'LYNX plywood'!AA46)</f>
        <v/>
      </c>
      <c r="F27" s="19" t="str">
        <f>IF('LYNX plywood'!AB46=0,"",'LYNX plywood'!AB46)</f>
        <v/>
      </c>
      <c r="G27" s="19" t="str">
        <f>IF('LYNX plywood'!AC46=0,"",'LYNX plywood'!AC46)</f>
        <v/>
      </c>
      <c r="H27" s="19" t="str">
        <f>IF('LYNX plywood'!AD46=0,"",'LYNX plywood'!AD46)</f>
        <v/>
      </c>
      <c r="I27" s="19" t="str">
        <f>IF('LYNX plywood'!AE46=0,"",'LYNX plywood'!AE46)</f>
        <v/>
      </c>
      <c r="J27" s="19" t="str">
        <f>IF('LYNX plywood'!AF46=0,"",'LYNX plywood'!AF46)</f>
        <v/>
      </c>
      <c r="K27" s="19" t="str">
        <f>IF('LYNX plywood'!AG46=0,"",'LYNX plywood'!AG46)</f>
        <v/>
      </c>
      <c r="L27" s="19" t="str">
        <f>IF('LYNX plywood'!AH46=0,"",'LYNX plywood'!AH46)</f>
        <v/>
      </c>
      <c r="M27" s="19" t="str">
        <f>IF('LYNX plywood'!AI46=0,"",'LYNX plywood'!AI46)</f>
        <v/>
      </c>
      <c r="N27" s="19" t="str">
        <f>IF('LYNX plywood'!AJ46=0,"",'LYNX plywood'!AJ46)</f>
        <v/>
      </c>
      <c r="O27" s="68">
        <f>P27*'LYNX plywood'!V46</f>
        <v>0</v>
      </c>
      <c r="P27" s="74">
        <f t="shared" si="0"/>
        <v>0</v>
      </c>
    </row>
    <row r="28" spans="1:16" ht="23" customHeight="1">
      <c r="A28" s="70" t="str">
        <f>'LYNX plywood'!D47</f>
        <v>L43</v>
      </c>
      <c r="B28" s="72" t="str">
        <f>'LYNX plywood'!E47</f>
        <v>49, 50</v>
      </c>
      <c r="C28" s="24" t="str">
        <f>IF('LYNX plywood'!Y47=0,"",'LYNX plywood'!Y47)</f>
        <v/>
      </c>
      <c r="D28" s="19" t="str">
        <f>IF('LYNX plywood'!Z47=0,"",'LYNX plywood'!Z47)</f>
        <v/>
      </c>
      <c r="E28" s="19" t="str">
        <f>IF('LYNX plywood'!AA47=0,"",'LYNX plywood'!AA47)</f>
        <v/>
      </c>
      <c r="F28" s="19" t="str">
        <f>IF('LYNX plywood'!AB47=0,"",'LYNX plywood'!AB47)</f>
        <v/>
      </c>
      <c r="G28" s="19" t="str">
        <f>IF('LYNX plywood'!AC47=0,"",'LYNX plywood'!AC47)</f>
        <v/>
      </c>
      <c r="H28" s="19" t="str">
        <f>IF('LYNX plywood'!AD47=0,"",'LYNX plywood'!AD47)</f>
        <v/>
      </c>
      <c r="I28" s="19" t="str">
        <f>IF('LYNX plywood'!AE47=0,"",'LYNX plywood'!AE47)</f>
        <v/>
      </c>
      <c r="J28" s="19" t="str">
        <f>IF('LYNX plywood'!AF47=0,"",'LYNX plywood'!AF47)</f>
        <v/>
      </c>
      <c r="K28" s="19" t="str">
        <f>IF('LYNX plywood'!AG47=0,"",'LYNX plywood'!AG47)</f>
        <v/>
      </c>
      <c r="L28" s="19" t="str">
        <f>IF('LYNX plywood'!AH47=0,"",'LYNX plywood'!AH47)</f>
        <v/>
      </c>
      <c r="M28" s="19" t="str">
        <f>IF('LYNX plywood'!AI47=0,"",'LYNX plywood'!AI47)</f>
        <v/>
      </c>
      <c r="N28" s="19" t="str">
        <f>IF('LYNX plywood'!AJ47=0,"",'LYNX plywood'!AJ47)</f>
        <v/>
      </c>
      <c r="O28" s="68">
        <f>P28*'LYNX plywood'!V47</f>
        <v>0</v>
      </c>
      <c r="P28" s="74">
        <f t="shared" si="0"/>
        <v>0</v>
      </c>
    </row>
    <row r="29" spans="1:16" ht="23" customHeight="1">
      <c r="A29" s="70" t="str">
        <f>'LYNX plywood'!D48</f>
        <v>L44</v>
      </c>
      <c r="B29" s="72" t="str">
        <f>'LYNX plywood'!E48</f>
        <v>55, 56, 61, 62</v>
      </c>
      <c r="C29" s="24" t="str">
        <f>IF('LYNX plywood'!Y48=0,"",'LYNX plywood'!Y48)</f>
        <v/>
      </c>
      <c r="D29" s="19" t="str">
        <f>IF('LYNX plywood'!Z48=0,"",'LYNX plywood'!Z48)</f>
        <v/>
      </c>
      <c r="E29" s="19" t="str">
        <f>IF('LYNX plywood'!AA48=0,"",'LYNX plywood'!AA48)</f>
        <v/>
      </c>
      <c r="F29" s="19" t="str">
        <f>IF('LYNX plywood'!AB48=0,"",'LYNX plywood'!AB48)</f>
        <v/>
      </c>
      <c r="G29" s="19" t="str">
        <f>IF('LYNX plywood'!AC48=0,"",'LYNX plywood'!AC48)</f>
        <v/>
      </c>
      <c r="H29" s="19" t="str">
        <f>IF('LYNX plywood'!AD48=0,"",'LYNX plywood'!AD48)</f>
        <v/>
      </c>
      <c r="I29" s="19" t="str">
        <f>IF('LYNX plywood'!AE48=0,"",'LYNX plywood'!AE48)</f>
        <v/>
      </c>
      <c r="J29" s="19" t="str">
        <f>IF('LYNX plywood'!AF48=0,"",'LYNX plywood'!AF48)</f>
        <v/>
      </c>
      <c r="K29" s="19" t="str">
        <f>IF('LYNX plywood'!AG48=0,"",'LYNX plywood'!AG48)</f>
        <v/>
      </c>
      <c r="L29" s="19" t="str">
        <f>IF('LYNX plywood'!AH48=0,"",'LYNX plywood'!AH48)</f>
        <v/>
      </c>
      <c r="M29" s="19" t="str">
        <f>IF('LYNX plywood'!AI48=0,"",'LYNX plywood'!AI48)</f>
        <v/>
      </c>
      <c r="N29" s="19" t="str">
        <f>IF('LYNX plywood'!AJ48=0,"",'LYNX plywood'!AJ48)</f>
        <v/>
      </c>
      <c r="O29" s="68">
        <f>P29*'LYNX plywood'!V48</f>
        <v>0</v>
      </c>
      <c r="P29" s="74">
        <f t="shared" si="0"/>
        <v>0</v>
      </c>
    </row>
    <row r="30" spans="1:16" ht="23" customHeight="1">
      <c r="A30" s="70">
        <f>'LYNX plywood'!D49</f>
        <v>0</v>
      </c>
      <c r="B30" s="72">
        <f>'LYNX plywood'!E49</f>
        <v>0</v>
      </c>
      <c r="C30" s="24" t="str">
        <f>IF('LYNX plywood'!Y49=0,"",'LYNX plywood'!Y49)</f>
        <v/>
      </c>
      <c r="D30" s="19" t="str">
        <f>IF('LYNX plywood'!Z49=0,"",'LYNX plywood'!Z49)</f>
        <v/>
      </c>
      <c r="E30" s="19" t="str">
        <f>IF('LYNX plywood'!AA49=0,"",'LYNX plywood'!AA49)</f>
        <v/>
      </c>
      <c r="F30" s="19" t="str">
        <f>IF('LYNX plywood'!AB49=0,"",'LYNX plywood'!AB49)</f>
        <v/>
      </c>
      <c r="G30" s="19" t="str">
        <f>IF('LYNX plywood'!AC49=0,"",'LYNX plywood'!AC49)</f>
        <v/>
      </c>
      <c r="H30" s="19" t="str">
        <f>IF('LYNX plywood'!AD49=0,"",'LYNX plywood'!AD49)</f>
        <v/>
      </c>
      <c r="I30" s="19" t="str">
        <f>IF('LYNX plywood'!AE49=0,"",'LYNX plywood'!AE49)</f>
        <v/>
      </c>
      <c r="J30" s="19" t="str">
        <f>IF('LYNX plywood'!AF49=0,"",'LYNX plywood'!AF49)</f>
        <v/>
      </c>
      <c r="K30" s="19" t="str">
        <f>IF('LYNX plywood'!AG49=0,"",'LYNX plywood'!AG49)</f>
        <v/>
      </c>
      <c r="L30" s="19" t="str">
        <f>IF('LYNX plywood'!AH49=0,"",'LYNX plywood'!AH49)</f>
        <v/>
      </c>
      <c r="M30" s="19" t="str">
        <f>IF('LYNX plywood'!AI49=0,"",'LYNX plywood'!AI49)</f>
        <v/>
      </c>
      <c r="N30" s="19" t="str">
        <f>IF('LYNX plywood'!AJ49=0,"",'LYNX plywood'!AJ49)</f>
        <v/>
      </c>
      <c r="O30" s="68">
        <f>P30*'LYNX plywood'!V49</f>
        <v>0</v>
      </c>
      <c r="P30" s="74">
        <f t="shared" si="0"/>
        <v>0</v>
      </c>
    </row>
    <row r="31" spans="1:16" ht="23" customHeight="1">
      <c r="A31" s="70" t="str">
        <f>'LYNX plywood'!D50</f>
        <v>L51</v>
      </c>
      <c r="B31" s="72">
        <f>'LYNX plywood'!E50</f>
        <v>0</v>
      </c>
      <c r="C31" s="24" t="str">
        <f>IF('LYNX plywood'!Y50=0,"",'LYNX plywood'!Y50)</f>
        <v/>
      </c>
      <c r="D31" s="19" t="str">
        <f>IF('LYNX plywood'!Z50=0,"",'LYNX plywood'!Z50)</f>
        <v/>
      </c>
      <c r="E31" s="19" t="str">
        <f>IF('LYNX plywood'!AA50=0,"",'LYNX plywood'!AA50)</f>
        <v/>
      </c>
      <c r="F31" s="19" t="str">
        <f>IF('LYNX plywood'!AB50=0,"",'LYNX plywood'!AB50)</f>
        <v/>
      </c>
      <c r="G31" s="19" t="str">
        <f>IF('LYNX plywood'!AC50=0,"",'LYNX plywood'!AC50)</f>
        <v/>
      </c>
      <c r="H31" s="19" t="str">
        <f>IF('LYNX plywood'!AD50=0,"",'LYNX plywood'!AD50)</f>
        <v/>
      </c>
      <c r="I31" s="19" t="str">
        <f>IF('LYNX plywood'!AE50=0,"",'LYNX plywood'!AE50)</f>
        <v/>
      </c>
      <c r="J31" s="19" t="str">
        <f>IF('LYNX plywood'!AF50=0,"",'LYNX plywood'!AF50)</f>
        <v/>
      </c>
      <c r="K31" s="19" t="str">
        <f>IF('LYNX plywood'!AG50=0,"",'LYNX plywood'!AG50)</f>
        <v/>
      </c>
      <c r="L31" s="19" t="str">
        <f>IF('LYNX plywood'!AH50=0,"",'LYNX plywood'!AH50)</f>
        <v/>
      </c>
      <c r="M31" s="19" t="str">
        <f>IF('LYNX plywood'!AI50=0,"",'LYNX plywood'!AI50)</f>
        <v/>
      </c>
      <c r="N31" s="19" t="str">
        <f>IF('LYNX plywood'!AJ50=0,"",'LYNX plywood'!AJ50)</f>
        <v/>
      </c>
      <c r="O31" s="68">
        <f>P31*'LYNX plywood'!V50</f>
        <v>0</v>
      </c>
      <c r="P31" s="74">
        <f t="shared" si="0"/>
        <v>0</v>
      </c>
    </row>
    <row r="32" spans="1:16" ht="23" customHeight="1">
      <c r="A32" s="70" t="str">
        <f>'LYNX plywood'!D51</f>
        <v>L52</v>
      </c>
      <c r="B32" s="72">
        <f>'LYNX plywood'!E51</f>
        <v>0</v>
      </c>
      <c r="C32" s="24" t="str">
        <f>IF('LYNX plywood'!Y51=0,"",'LYNX plywood'!Y51)</f>
        <v/>
      </c>
      <c r="D32" s="19" t="str">
        <f>IF('LYNX plywood'!Z51=0,"",'LYNX plywood'!Z51)</f>
        <v/>
      </c>
      <c r="E32" s="19" t="str">
        <f>IF('LYNX plywood'!AA51=0,"",'LYNX plywood'!AA51)</f>
        <v/>
      </c>
      <c r="F32" s="19" t="str">
        <f>IF('LYNX plywood'!AB51=0,"",'LYNX plywood'!AB51)</f>
        <v/>
      </c>
      <c r="G32" s="19" t="str">
        <f>IF('LYNX plywood'!AC51=0,"",'LYNX plywood'!AC51)</f>
        <v/>
      </c>
      <c r="H32" s="19" t="str">
        <f>IF('LYNX plywood'!AD51=0,"",'LYNX plywood'!AD51)</f>
        <v/>
      </c>
      <c r="I32" s="19" t="str">
        <f>IF('LYNX plywood'!AE51=0,"",'LYNX plywood'!AE51)</f>
        <v/>
      </c>
      <c r="J32" s="19" t="str">
        <f>IF('LYNX plywood'!AF51=0,"",'LYNX plywood'!AF51)</f>
        <v/>
      </c>
      <c r="K32" s="19" t="str">
        <f>IF('LYNX plywood'!AG51=0,"",'LYNX plywood'!AG51)</f>
        <v/>
      </c>
      <c r="L32" s="19" t="str">
        <f>IF('LYNX plywood'!AH51=0,"",'LYNX plywood'!AH51)</f>
        <v/>
      </c>
      <c r="M32" s="19" t="str">
        <f>IF('LYNX plywood'!AI51=0,"",'LYNX plywood'!AI51)</f>
        <v/>
      </c>
      <c r="N32" s="19" t="str">
        <f>IF('LYNX plywood'!AJ51=0,"",'LYNX plywood'!AJ51)</f>
        <v/>
      </c>
      <c r="O32" s="68">
        <f>P32*'LYNX plywood'!V51</f>
        <v>0</v>
      </c>
      <c r="P32" s="74">
        <f t="shared" si="0"/>
        <v>0</v>
      </c>
    </row>
    <row r="33" spans="1:16" ht="23" customHeight="1">
      <c r="A33" s="70" t="str">
        <f>'LYNX plywood'!D52</f>
        <v>L53</v>
      </c>
      <c r="B33" s="72">
        <f>'LYNX plywood'!E52</f>
        <v>0</v>
      </c>
      <c r="C33" s="24" t="str">
        <f>IF('LYNX plywood'!Y52=0,"",'LYNX plywood'!Y52)</f>
        <v/>
      </c>
      <c r="D33" s="19" t="str">
        <f>IF('LYNX plywood'!Z52=0,"",'LYNX plywood'!Z52)</f>
        <v/>
      </c>
      <c r="E33" s="19" t="str">
        <f>IF('LYNX plywood'!AA52=0,"",'LYNX plywood'!AA52)</f>
        <v/>
      </c>
      <c r="F33" s="19" t="str">
        <f>IF('LYNX plywood'!AB52=0,"",'LYNX plywood'!AB52)</f>
        <v/>
      </c>
      <c r="G33" s="19" t="str">
        <f>IF('LYNX plywood'!AC52=0,"",'LYNX plywood'!AC52)</f>
        <v/>
      </c>
      <c r="H33" s="19" t="str">
        <f>IF('LYNX plywood'!AD52=0,"",'LYNX plywood'!AD52)</f>
        <v/>
      </c>
      <c r="I33" s="19" t="str">
        <f>IF('LYNX plywood'!AE52=0,"",'LYNX plywood'!AE52)</f>
        <v/>
      </c>
      <c r="J33" s="19" t="str">
        <f>IF('LYNX plywood'!AF52=0,"",'LYNX plywood'!AF52)</f>
        <v/>
      </c>
      <c r="K33" s="19" t="str">
        <f>IF('LYNX plywood'!AG52=0,"",'LYNX plywood'!AG52)</f>
        <v/>
      </c>
      <c r="L33" s="19" t="str">
        <f>IF('LYNX plywood'!AH52=0,"",'LYNX plywood'!AH52)</f>
        <v/>
      </c>
      <c r="M33" s="19" t="str">
        <f>IF('LYNX plywood'!AI52=0,"",'LYNX plywood'!AI52)</f>
        <v/>
      </c>
      <c r="N33" s="19" t="str">
        <f>IF('LYNX plywood'!AJ52=0,"",'LYNX plywood'!AJ52)</f>
        <v/>
      </c>
      <c r="O33" s="68">
        <f>P33*'LYNX plywood'!V52</f>
        <v>0</v>
      </c>
      <c r="P33" s="74">
        <f t="shared" si="0"/>
        <v>0</v>
      </c>
    </row>
    <row r="34" spans="1:16" ht="23" customHeight="1">
      <c r="A34" s="70" t="str">
        <f>'LYNX plywood'!D53</f>
        <v>L54</v>
      </c>
      <c r="B34" s="72">
        <f>'LYNX plywood'!E53</f>
        <v>0</v>
      </c>
      <c r="C34" s="24" t="str">
        <f>IF('LYNX plywood'!Y53=0,"",'LYNX plywood'!Y53)</f>
        <v/>
      </c>
      <c r="D34" s="19" t="str">
        <f>IF('LYNX plywood'!Z53=0,"",'LYNX plywood'!Z53)</f>
        <v/>
      </c>
      <c r="E34" s="19" t="str">
        <f>IF('LYNX plywood'!AA53=0,"",'LYNX plywood'!AA53)</f>
        <v/>
      </c>
      <c r="F34" s="19" t="str">
        <f>IF('LYNX plywood'!AB53=0,"",'LYNX plywood'!AB53)</f>
        <v/>
      </c>
      <c r="G34" s="19" t="str">
        <f>IF('LYNX plywood'!AC53=0,"",'LYNX plywood'!AC53)</f>
        <v/>
      </c>
      <c r="H34" s="19" t="str">
        <f>IF('LYNX plywood'!AD53=0,"",'LYNX plywood'!AD53)</f>
        <v/>
      </c>
      <c r="I34" s="19" t="str">
        <f>IF('LYNX plywood'!AE53=0,"",'LYNX plywood'!AE53)</f>
        <v/>
      </c>
      <c r="J34" s="19" t="str">
        <f>IF('LYNX plywood'!AF53=0,"",'LYNX plywood'!AF53)</f>
        <v/>
      </c>
      <c r="K34" s="19" t="str">
        <f>IF('LYNX plywood'!AG53=0,"",'LYNX plywood'!AG53)</f>
        <v/>
      </c>
      <c r="L34" s="19" t="str">
        <f>IF('LYNX plywood'!AH53=0,"",'LYNX plywood'!AH53)</f>
        <v/>
      </c>
      <c r="M34" s="19" t="str">
        <f>IF('LYNX plywood'!AI53=0,"",'LYNX plywood'!AI53)</f>
        <v/>
      </c>
      <c r="N34" s="19" t="str">
        <f>IF('LYNX plywood'!AJ53=0,"",'LYNX plywood'!AJ53)</f>
        <v/>
      </c>
      <c r="O34" s="68">
        <f>P34*'LYNX plywood'!V53</f>
        <v>0</v>
      </c>
      <c r="P34" s="74">
        <f t="shared" si="0"/>
        <v>0</v>
      </c>
    </row>
    <row r="35" spans="1:16" ht="23" customHeight="1">
      <c r="A35" s="70">
        <f>'LYNX plywood'!D54</f>
        <v>0</v>
      </c>
      <c r="B35" s="72">
        <f>'LYNX plywood'!E54</f>
        <v>0</v>
      </c>
      <c r="C35" s="24" t="str">
        <f>IF('LYNX plywood'!Y54=0,"",'LYNX plywood'!Y54)</f>
        <v/>
      </c>
      <c r="D35" s="19" t="str">
        <f>IF('LYNX plywood'!Z54=0,"",'LYNX plywood'!Z54)</f>
        <v/>
      </c>
      <c r="E35" s="19" t="str">
        <f>IF('LYNX plywood'!AA54=0,"",'LYNX plywood'!AA54)</f>
        <v/>
      </c>
      <c r="F35" s="19" t="str">
        <f>IF('LYNX plywood'!AB54=0,"",'LYNX plywood'!AB54)</f>
        <v/>
      </c>
      <c r="G35" s="19" t="str">
        <f>IF('LYNX plywood'!AC54=0,"",'LYNX plywood'!AC54)</f>
        <v/>
      </c>
      <c r="H35" s="19" t="str">
        <f>IF('LYNX plywood'!AD54=0,"",'LYNX plywood'!AD54)</f>
        <v/>
      </c>
      <c r="I35" s="19" t="str">
        <f>IF('LYNX plywood'!AE54=0,"",'LYNX plywood'!AE54)</f>
        <v/>
      </c>
      <c r="J35" s="19" t="str">
        <f>IF('LYNX plywood'!AF54=0,"",'LYNX plywood'!AF54)</f>
        <v/>
      </c>
      <c r="K35" s="19" t="str">
        <f>IF('LYNX plywood'!AG54=0,"",'LYNX plywood'!AG54)</f>
        <v/>
      </c>
      <c r="L35" s="19" t="str">
        <f>IF('LYNX plywood'!AH54=0,"",'LYNX plywood'!AH54)</f>
        <v/>
      </c>
      <c r="M35" s="19" t="str">
        <f>IF('LYNX plywood'!AI54=0,"",'LYNX plywood'!AI54)</f>
        <v/>
      </c>
      <c r="N35" s="19" t="str">
        <f>IF('LYNX plywood'!AJ54=0,"",'LYNX plywood'!AJ54)</f>
        <v/>
      </c>
      <c r="O35" s="68">
        <f>P35*'LYNX plywood'!V54</f>
        <v>0</v>
      </c>
      <c r="P35" s="74">
        <f t="shared" si="0"/>
        <v>0</v>
      </c>
    </row>
    <row r="36" spans="1:16" ht="22" customHeight="1">
      <c r="A36" s="70" t="str">
        <f>'LYNX plywood'!D10</f>
        <v>L61-W</v>
      </c>
      <c r="B36" s="72" t="str">
        <f>'LYNX plywood'!E10</f>
        <v>L61</v>
      </c>
      <c r="C36" s="24" t="str">
        <f>IF('LYNX plywood'!Y10=0,"",'LYNX plywood'!Y10)</f>
        <v/>
      </c>
      <c r="D36" s="24" t="str">
        <f>IF('LYNX plywood'!Z10=0,"",'LYNX plywood'!Z10)</f>
        <v/>
      </c>
      <c r="E36" s="24" t="str">
        <f>IF('LYNX plywood'!AA10=0,"",'LYNX plywood'!AA10)</f>
        <v/>
      </c>
      <c r="F36" s="24" t="str">
        <f>IF('LYNX plywood'!AB10=0,"",'LYNX plywood'!AB10)</f>
        <v/>
      </c>
      <c r="G36" s="24" t="str">
        <f>IF('LYNX plywood'!AC10=0,"",'LYNX plywood'!AC10)</f>
        <v/>
      </c>
      <c r="H36" s="24" t="str">
        <f>IF('LYNX plywood'!AD10=0,"",'LYNX plywood'!AD10)</f>
        <v/>
      </c>
      <c r="I36" s="24" t="str">
        <f>IF('LYNX plywood'!AE10=0,"",'LYNX plywood'!AE10)</f>
        <v/>
      </c>
      <c r="J36" s="24" t="str">
        <f>IF('LYNX plywood'!AF10=0,"",'LYNX plywood'!AF10)</f>
        <v/>
      </c>
      <c r="K36" s="24" t="str">
        <f>IF('LYNX plywood'!AG10=0,"",'LYNX plywood'!AG10)</f>
        <v/>
      </c>
      <c r="L36" s="24" t="str">
        <f>IF('LYNX plywood'!AH10=0,"",'LYNX plywood'!AH10)</f>
        <v/>
      </c>
      <c r="M36" s="19" t="str">
        <f>IF('LYNX plywood'!AI10=0,"",'LYNX plywood'!AI10)</f>
        <v/>
      </c>
      <c r="N36" s="19" t="str">
        <f>IF('LYNX plywood'!AJ10=0,"",'LYNX plywood'!AJ10)</f>
        <v/>
      </c>
      <c r="O36" s="68">
        <f>P36*'LYNX plywood'!V10</f>
        <v>0</v>
      </c>
      <c r="P36" s="74">
        <f>SUM(C36:N36)</f>
        <v>0</v>
      </c>
    </row>
    <row r="37" spans="1:16" ht="23" customHeight="1">
      <c r="A37" s="70" t="str">
        <f>'LYNX plywood'!D11</f>
        <v>L62-W</v>
      </c>
      <c r="B37" s="72" t="str">
        <f>'LYNX plywood'!E11</f>
        <v>L62</v>
      </c>
      <c r="C37" s="24" t="str">
        <f>IF('LYNX plywood'!Y11=0,"",'LYNX plywood'!Y11)</f>
        <v/>
      </c>
      <c r="D37" s="24" t="str">
        <f>IF('LYNX plywood'!Z11=0,"",'LYNX plywood'!Z11)</f>
        <v/>
      </c>
      <c r="E37" s="24" t="str">
        <f>IF('LYNX plywood'!AA11=0,"",'LYNX plywood'!AA11)</f>
        <v/>
      </c>
      <c r="F37" s="24" t="str">
        <f>IF('LYNX plywood'!AB11=0,"",'LYNX plywood'!AB11)</f>
        <v/>
      </c>
      <c r="G37" s="24" t="str">
        <f>IF('LYNX plywood'!AC11=0,"",'LYNX plywood'!AC11)</f>
        <v/>
      </c>
      <c r="H37" s="24" t="str">
        <f>IF('LYNX plywood'!AD11=0,"",'LYNX plywood'!AD11)</f>
        <v/>
      </c>
      <c r="I37" s="24" t="str">
        <f>IF('LYNX plywood'!AE11=0,"",'LYNX plywood'!AE11)</f>
        <v/>
      </c>
      <c r="J37" s="24" t="str">
        <f>IF('LYNX plywood'!AF11=0,"",'LYNX plywood'!AF11)</f>
        <v/>
      </c>
      <c r="K37" s="24" t="str">
        <f>IF('LYNX plywood'!AG11=0,"",'LYNX plywood'!AG11)</f>
        <v/>
      </c>
      <c r="L37" s="24" t="str">
        <f>IF('LYNX plywood'!AH11=0,"",'LYNX plywood'!AH11)</f>
        <v/>
      </c>
      <c r="M37" s="19" t="str">
        <f>IF('LYNX plywood'!AI11=0,"",'LYNX plywood'!AI11)</f>
        <v/>
      </c>
      <c r="N37" s="19" t="str">
        <f>IF('LYNX plywood'!AJ11=0,"",'LYNX plywood'!AJ11)</f>
        <v/>
      </c>
      <c r="O37" s="68">
        <f>P37*'LYNX plywood'!V11</f>
        <v>0</v>
      </c>
      <c r="P37" s="74">
        <f t="shared" ref="P37:P49" si="1">SUM(C37:N37)</f>
        <v>0</v>
      </c>
    </row>
    <row r="38" spans="1:16" ht="23" customHeight="1">
      <c r="A38" s="70" t="str">
        <f>'LYNX plywood'!D12</f>
        <v>L63-W</v>
      </c>
      <c r="B38" s="72" t="str">
        <f>'LYNX plywood'!E12</f>
        <v>L63</v>
      </c>
      <c r="C38" s="24" t="str">
        <f>IF('LYNX plywood'!Y12=0,"",'LYNX plywood'!Y12)</f>
        <v/>
      </c>
      <c r="D38" s="24" t="str">
        <f>IF('LYNX plywood'!Z12=0,"",'LYNX plywood'!Z12)</f>
        <v/>
      </c>
      <c r="E38" s="24" t="str">
        <f>IF('LYNX plywood'!AA12=0,"",'LYNX plywood'!AA12)</f>
        <v/>
      </c>
      <c r="F38" s="24" t="str">
        <f>IF('LYNX plywood'!AB12=0,"",'LYNX plywood'!AB12)</f>
        <v/>
      </c>
      <c r="G38" s="24" t="str">
        <f>IF('LYNX plywood'!AC12=0,"",'LYNX plywood'!AC12)</f>
        <v/>
      </c>
      <c r="H38" s="24" t="str">
        <f>IF('LYNX plywood'!AD12=0,"",'LYNX plywood'!AD12)</f>
        <v/>
      </c>
      <c r="I38" s="24" t="str">
        <f>IF('LYNX plywood'!AE12=0,"",'LYNX plywood'!AE12)</f>
        <v/>
      </c>
      <c r="J38" s="24" t="str">
        <f>IF('LYNX plywood'!AF12=0,"",'LYNX plywood'!AF12)</f>
        <v/>
      </c>
      <c r="K38" s="24" t="str">
        <f>IF('LYNX plywood'!AG12=0,"",'LYNX plywood'!AG12)</f>
        <v/>
      </c>
      <c r="L38" s="24" t="str">
        <f>IF('LYNX plywood'!AH12=0,"",'LYNX plywood'!AH12)</f>
        <v/>
      </c>
      <c r="M38" s="19" t="str">
        <f>IF('LYNX plywood'!AI12=0,"",'LYNX plywood'!AI12)</f>
        <v/>
      </c>
      <c r="N38" s="19" t="str">
        <f>IF('LYNX plywood'!AJ12=0,"",'LYNX plywood'!AJ12)</f>
        <v/>
      </c>
      <c r="O38" s="68">
        <f>P38*'LYNX plywood'!V12</f>
        <v>0</v>
      </c>
      <c r="P38" s="74">
        <f t="shared" si="1"/>
        <v>0</v>
      </c>
    </row>
    <row r="39" spans="1:16" ht="23" customHeight="1">
      <c r="A39" s="70" t="str">
        <f>'LYNX plywood'!D13</f>
        <v>L64-W</v>
      </c>
      <c r="B39" s="72" t="str">
        <f>'LYNX plywood'!E13</f>
        <v>L64</v>
      </c>
      <c r="C39" s="24" t="str">
        <f>IF('LYNX plywood'!Y13=0,"",'LYNX plywood'!Y13)</f>
        <v/>
      </c>
      <c r="D39" s="24" t="str">
        <f>IF('LYNX plywood'!Z13=0,"",'LYNX plywood'!Z13)</f>
        <v/>
      </c>
      <c r="E39" s="24" t="str">
        <f>IF('LYNX plywood'!AA13=0,"",'LYNX plywood'!AA13)</f>
        <v/>
      </c>
      <c r="F39" s="24" t="str">
        <f>IF('LYNX plywood'!AB13=0,"",'LYNX plywood'!AB13)</f>
        <v/>
      </c>
      <c r="G39" s="24" t="str">
        <f>IF('LYNX plywood'!AC13=0,"",'LYNX plywood'!AC13)</f>
        <v/>
      </c>
      <c r="H39" s="24" t="str">
        <f>IF('LYNX plywood'!AD13=0,"",'LYNX plywood'!AD13)</f>
        <v/>
      </c>
      <c r="I39" s="24" t="str">
        <f>IF('LYNX plywood'!AE13=0,"",'LYNX plywood'!AE13)</f>
        <v/>
      </c>
      <c r="J39" s="24" t="str">
        <f>IF('LYNX plywood'!AF13=0,"",'LYNX plywood'!AF13)</f>
        <v/>
      </c>
      <c r="K39" s="24" t="str">
        <f>IF('LYNX plywood'!AG13=0,"",'LYNX plywood'!AG13)</f>
        <v/>
      </c>
      <c r="L39" s="24" t="str">
        <f>IF('LYNX plywood'!AH13=0,"",'LYNX plywood'!AH13)</f>
        <v/>
      </c>
      <c r="M39" s="19" t="str">
        <f>IF('LYNX plywood'!AI13=0,"",'LYNX plywood'!AI13)</f>
        <v/>
      </c>
      <c r="N39" s="19" t="str">
        <f>IF('LYNX plywood'!AJ13=0,"",'LYNX plywood'!AJ13)</f>
        <v/>
      </c>
      <c r="O39" s="68">
        <f>P39*'LYNX plywood'!V13</f>
        <v>0</v>
      </c>
      <c r="P39" s="74">
        <f t="shared" si="1"/>
        <v>0</v>
      </c>
    </row>
    <row r="40" spans="1:16" ht="23" customHeight="1">
      <c r="A40" s="70" t="str">
        <f>'LYNX plywood'!D14</f>
        <v>L65-W</v>
      </c>
      <c r="B40" s="72" t="str">
        <f>'LYNX plywood'!E14</f>
        <v>L65</v>
      </c>
      <c r="C40" s="24" t="str">
        <f>IF('LYNX plywood'!Y14=0,"",'LYNX plywood'!Y14)</f>
        <v/>
      </c>
      <c r="D40" s="24" t="str">
        <f>IF('LYNX plywood'!Z14=0,"",'LYNX plywood'!Z14)</f>
        <v/>
      </c>
      <c r="E40" s="24" t="str">
        <f>IF('LYNX plywood'!AA14=0,"",'LYNX plywood'!AA14)</f>
        <v/>
      </c>
      <c r="F40" s="24" t="str">
        <f>IF('LYNX plywood'!AB14=0,"",'LYNX plywood'!AB14)</f>
        <v/>
      </c>
      <c r="G40" s="24" t="str">
        <f>IF('LYNX plywood'!AC14=0,"",'LYNX plywood'!AC14)</f>
        <v/>
      </c>
      <c r="H40" s="24" t="str">
        <f>IF('LYNX plywood'!AD14=0,"",'LYNX plywood'!AD14)</f>
        <v/>
      </c>
      <c r="I40" s="24" t="str">
        <f>IF('LYNX plywood'!AE14=0,"",'LYNX plywood'!AE14)</f>
        <v/>
      </c>
      <c r="J40" s="24" t="str">
        <f>IF('LYNX plywood'!AF14=0,"",'LYNX plywood'!AF14)</f>
        <v/>
      </c>
      <c r="K40" s="24" t="str">
        <f>IF('LYNX plywood'!AG14=0,"",'LYNX plywood'!AG14)</f>
        <v/>
      </c>
      <c r="L40" s="24" t="str">
        <f>IF('LYNX plywood'!AH14=0,"",'LYNX plywood'!AH14)</f>
        <v/>
      </c>
      <c r="M40" s="19" t="str">
        <f>IF('LYNX plywood'!AI14=0,"",'LYNX plywood'!AI14)</f>
        <v/>
      </c>
      <c r="N40" s="19" t="str">
        <f>IF('LYNX plywood'!AJ14=0,"",'LYNX plywood'!AJ14)</f>
        <v/>
      </c>
      <c r="O40" s="68">
        <f>P40*'LYNX plywood'!V14</f>
        <v>0</v>
      </c>
      <c r="P40" s="74">
        <f t="shared" si="1"/>
        <v>0</v>
      </c>
    </row>
    <row r="41" spans="1:16" ht="23" customHeight="1">
      <c r="A41" s="70" t="str">
        <f>'LYNX plywood'!D15</f>
        <v>L66-W</v>
      </c>
      <c r="B41" s="72" t="str">
        <f>'LYNX plywood'!E15</f>
        <v>L66</v>
      </c>
      <c r="C41" s="24" t="str">
        <f>IF('LYNX plywood'!Y15=0,"",'LYNX plywood'!Y15)</f>
        <v/>
      </c>
      <c r="D41" s="24" t="str">
        <f>IF('LYNX plywood'!Z15=0,"",'LYNX plywood'!Z15)</f>
        <v/>
      </c>
      <c r="E41" s="24" t="str">
        <f>IF('LYNX plywood'!AA15=0,"",'LYNX plywood'!AA15)</f>
        <v/>
      </c>
      <c r="F41" s="24" t="str">
        <f>IF('LYNX plywood'!AB15=0,"",'LYNX plywood'!AB15)</f>
        <v/>
      </c>
      <c r="G41" s="24" t="str">
        <f>IF('LYNX plywood'!AC15=0,"",'LYNX plywood'!AC15)</f>
        <v/>
      </c>
      <c r="H41" s="24" t="str">
        <f>IF('LYNX plywood'!AD15=0,"",'LYNX plywood'!AD15)</f>
        <v/>
      </c>
      <c r="I41" s="24" t="str">
        <f>IF('LYNX plywood'!AE15=0,"",'LYNX plywood'!AE15)</f>
        <v/>
      </c>
      <c r="J41" s="24" t="str">
        <f>IF('LYNX plywood'!AF15=0,"",'LYNX plywood'!AF15)</f>
        <v/>
      </c>
      <c r="K41" s="24" t="str">
        <f>IF('LYNX plywood'!AG15=0,"",'LYNX plywood'!AG15)</f>
        <v/>
      </c>
      <c r="L41" s="24" t="str">
        <f>IF('LYNX plywood'!AH15=0,"",'LYNX plywood'!AH15)</f>
        <v/>
      </c>
      <c r="M41" s="19" t="str">
        <f>IF('LYNX plywood'!AI15=0,"",'LYNX plywood'!AI15)</f>
        <v/>
      </c>
      <c r="N41" s="19" t="str">
        <f>IF('LYNX plywood'!AJ15=0,"",'LYNX plywood'!AJ15)</f>
        <v/>
      </c>
      <c r="O41" s="68">
        <f>P41*'LYNX plywood'!V15</f>
        <v>0</v>
      </c>
      <c r="P41" s="74">
        <f t="shared" si="1"/>
        <v>0</v>
      </c>
    </row>
    <row r="42" spans="1:16" ht="23" customHeight="1">
      <c r="A42" s="70" t="str">
        <f>'LYNX plywood'!D16</f>
        <v>L67-W</v>
      </c>
      <c r="B42" s="72" t="str">
        <f>'LYNX plywood'!E16</f>
        <v>L67</v>
      </c>
      <c r="C42" s="24" t="str">
        <f>IF('LYNX plywood'!Y16=0,"",'LYNX plywood'!Y16)</f>
        <v/>
      </c>
      <c r="D42" s="24" t="str">
        <f>IF('LYNX plywood'!Z16=0,"",'LYNX plywood'!Z16)</f>
        <v/>
      </c>
      <c r="E42" s="24" t="str">
        <f>IF('LYNX plywood'!AA16=0,"",'LYNX plywood'!AA16)</f>
        <v/>
      </c>
      <c r="F42" s="24" t="str">
        <f>IF('LYNX plywood'!AB16=0,"",'LYNX plywood'!AB16)</f>
        <v/>
      </c>
      <c r="G42" s="24" t="str">
        <f>IF('LYNX plywood'!AC16=0,"",'LYNX plywood'!AC16)</f>
        <v/>
      </c>
      <c r="H42" s="24" t="str">
        <f>IF('LYNX plywood'!AD16=0,"",'LYNX plywood'!AD16)</f>
        <v/>
      </c>
      <c r="I42" s="24" t="str">
        <f>IF('LYNX plywood'!AE16=0,"",'LYNX plywood'!AE16)</f>
        <v/>
      </c>
      <c r="J42" s="24" t="str">
        <f>IF('LYNX plywood'!AF16=0,"",'LYNX plywood'!AF16)</f>
        <v/>
      </c>
      <c r="K42" s="24" t="str">
        <f>IF('LYNX plywood'!AG16=0,"",'LYNX plywood'!AG16)</f>
        <v/>
      </c>
      <c r="L42" s="24" t="str">
        <f>IF('LYNX plywood'!AH16=0,"",'LYNX plywood'!AH16)</f>
        <v/>
      </c>
      <c r="M42" s="19" t="str">
        <f>IF('LYNX plywood'!AI16=0,"",'LYNX plywood'!AI16)</f>
        <v/>
      </c>
      <c r="N42" s="19" t="str">
        <f>IF('LYNX plywood'!AJ16=0,"",'LYNX plywood'!AJ16)</f>
        <v/>
      </c>
      <c r="O42" s="68">
        <f>P42*'LYNX plywood'!V16</f>
        <v>0</v>
      </c>
      <c r="P42" s="74">
        <f t="shared" si="1"/>
        <v>0</v>
      </c>
    </row>
    <row r="43" spans="1:16" ht="23" customHeight="1">
      <c r="A43" s="70" t="str">
        <f>'LYNX plywood'!D17</f>
        <v>L68-W</v>
      </c>
      <c r="B43" s="72" t="str">
        <f>'LYNX plywood'!E17</f>
        <v>L68</v>
      </c>
      <c r="C43" s="24" t="str">
        <f>IF('LYNX plywood'!Y17=0,"",'LYNX plywood'!Y17)</f>
        <v/>
      </c>
      <c r="D43" s="24" t="str">
        <f>IF('LYNX plywood'!Z17=0,"",'LYNX plywood'!Z17)</f>
        <v/>
      </c>
      <c r="E43" s="24" t="str">
        <f>IF('LYNX plywood'!AA17=0,"",'LYNX plywood'!AA17)</f>
        <v/>
      </c>
      <c r="F43" s="24" t="str">
        <f>IF('LYNX plywood'!AB17=0,"",'LYNX plywood'!AB17)</f>
        <v/>
      </c>
      <c r="G43" s="24" t="str">
        <f>IF('LYNX plywood'!AC17=0,"",'LYNX plywood'!AC17)</f>
        <v/>
      </c>
      <c r="H43" s="24" t="str">
        <f>IF('LYNX plywood'!AD17=0,"",'LYNX plywood'!AD17)</f>
        <v/>
      </c>
      <c r="I43" s="24" t="str">
        <f>IF('LYNX plywood'!AE17=0,"",'LYNX plywood'!AE17)</f>
        <v/>
      </c>
      <c r="J43" s="24" t="str">
        <f>IF('LYNX plywood'!AF17=0,"",'LYNX plywood'!AF17)</f>
        <v/>
      </c>
      <c r="K43" s="24" t="str">
        <f>IF('LYNX plywood'!AG17=0,"",'LYNX plywood'!AG17)</f>
        <v/>
      </c>
      <c r="L43" s="24" t="str">
        <f>IF('LYNX plywood'!AH17=0,"",'LYNX plywood'!AH17)</f>
        <v/>
      </c>
      <c r="M43" s="19" t="str">
        <f>IF('LYNX plywood'!AI17=0,"",'LYNX plywood'!AI17)</f>
        <v/>
      </c>
      <c r="N43" s="19" t="str">
        <f>IF('LYNX plywood'!AJ17=0,"",'LYNX plywood'!AJ17)</f>
        <v/>
      </c>
      <c r="O43" s="68">
        <f>P43*'LYNX plywood'!V17</f>
        <v>0</v>
      </c>
      <c r="P43" s="74">
        <f t="shared" si="1"/>
        <v>0</v>
      </c>
    </row>
    <row r="44" spans="1:16" ht="23" customHeight="1">
      <c r="A44" s="70" t="str">
        <f>'LYNX plywood'!D18</f>
        <v>L69-W</v>
      </c>
      <c r="B44" s="72" t="str">
        <f>'LYNX plywood'!E18</f>
        <v>L69</v>
      </c>
      <c r="C44" s="24" t="str">
        <f>IF('LYNX plywood'!Y18=0,"",'LYNX plywood'!Y18)</f>
        <v/>
      </c>
      <c r="D44" s="24" t="str">
        <f>IF('LYNX plywood'!Z18=0,"",'LYNX plywood'!Z18)</f>
        <v/>
      </c>
      <c r="E44" s="24" t="str">
        <f>IF('LYNX plywood'!AA18=0,"",'LYNX plywood'!AA18)</f>
        <v/>
      </c>
      <c r="F44" s="24" t="str">
        <f>IF('LYNX plywood'!AB18=0,"",'LYNX plywood'!AB18)</f>
        <v/>
      </c>
      <c r="G44" s="24" t="str">
        <f>IF('LYNX plywood'!AC18=0,"",'LYNX plywood'!AC18)</f>
        <v/>
      </c>
      <c r="H44" s="24" t="str">
        <f>IF('LYNX plywood'!AD18=0,"",'LYNX plywood'!AD18)</f>
        <v/>
      </c>
      <c r="I44" s="24" t="str">
        <f>IF('LYNX plywood'!AE18=0,"",'LYNX plywood'!AE18)</f>
        <v/>
      </c>
      <c r="J44" s="24" t="str">
        <f>IF('LYNX plywood'!AF18=0,"",'LYNX plywood'!AF18)</f>
        <v/>
      </c>
      <c r="K44" s="24" t="str">
        <f>IF('LYNX plywood'!AG18=0,"",'LYNX plywood'!AG18)</f>
        <v/>
      </c>
      <c r="L44" s="24" t="str">
        <f>IF('LYNX plywood'!AH18=0,"",'LYNX plywood'!AH18)</f>
        <v/>
      </c>
      <c r="M44" s="19" t="str">
        <f>IF('LYNX plywood'!AI18=0,"",'LYNX plywood'!AI18)</f>
        <v/>
      </c>
      <c r="N44" s="19" t="str">
        <f>IF('LYNX plywood'!AJ18=0,"",'LYNX plywood'!AJ18)</f>
        <v/>
      </c>
      <c r="O44" s="68">
        <f>P44*'LYNX plywood'!V18</f>
        <v>0</v>
      </c>
      <c r="P44" s="74">
        <f t="shared" si="1"/>
        <v>0</v>
      </c>
    </row>
    <row r="45" spans="1:16" ht="23" customHeight="1">
      <c r="A45" s="70" t="str">
        <f>'LYNX plywood'!D19</f>
        <v>L70-W</v>
      </c>
      <c r="B45" s="72" t="str">
        <f>'LYNX plywood'!E19</f>
        <v>L70</v>
      </c>
      <c r="C45" s="24" t="str">
        <f>IF('LYNX plywood'!Y19=0,"",'LYNX plywood'!Y19)</f>
        <v/>
      </c>
      <c r="D45" s="24" t="str">
        <f>IF('LYNX plywood'!Z19=0,"",'LYNX plywood'!Z19)</f>
        <v/>
      </c>
      <c r="E45" s="24" t="str">
        <f>IF('LYNX plywood'!AA19=0,"",'LYNX plywood'!AA19)</f>
        <v/>
      </c>
      <c r="F45" s="24" t="str">
        <f>IF('LYNX plywood'!AB19=0,"",'LYNX plywood'!AB19)</f>
        <v/>
      </c>
      <c r="G45" s="24" t="str">
        <f>IF('LYNX plywood'!AC19=0,"",'LYNX plywood'!AC19)</f>
        <v/>
      </c>
      <c r="H45" s="24" t="str">
        <f>IF('LYNX plywood'!AD19=0,"",'LYNX plywood'!AD19)</f>
        <v/>
      </c>
      <c r="I45" s="24" t="str">
        <f>IF('LYNX plywood'!AE19=0,"",'LYNX plywood'!AE19)</f>
        <v/>
      </c>
      <c r="J45" s="24" t="str">
        <f>IF('LYNX plywood'!AF19=0,"",'LYNX plywood'!AF19)</f>
        <v/>
      </c>
      <c r="K45" s="24" t="str">
        <f>IF('LYNX plywood'!AG19=0,"",'LYNX plywood'!AG19)</f>
        <v/>
      </c>
      <c r="L45" s="24" t="str">
        <f>IF('LYNX plywood'!AH19=0,"",'LYNX plywood'!AH19)</f>
        <v/>
      </c>
      <c r="M45" s="19" t="str">
        <f>IF('LYNX plywood'!AI19=0,"",'LYNX plywood'!AI19)</f>
        <v/>
      </c>
      <c r="N45" s="19" t="str">
        <f>IF('LYNX plywood'!AJ19=0,"",'LYNX plywood'!AJ19)</f>
        <v/>
      </c>
      <c r="O45" s="68">
        <f>P45*'LYNX plywood'!V19</f>
        <v>0</v>
      </c>
      <c r="P45" s="74">
        <f t="shared" si="1"/>
        <v>0</v>
      </c>
    </row>
    <row r="46" spans="1:16" ht="23" customHeight="1">
      <c r="A46" s="70" t="str">
        <f>'LYNX plywood'!D20</f>
        <v>L71-W</v>
      </c>
      <c r="B46" s="72" t="str">
        <f>'LYNX plywood'!E20</f>
        <v>L71</v>
      </c>
      <c r="C46" s="24" t="str">
        <f>IF('LYNX plywood'!Y20=0,"",'LYNX plywood'!Y20)</f>
        <v/>
      </c>
      <c r="D46" s="24" t="str">
        <f>IF('LYNX plywood'!Z20=0,"",'LYNX plywood'!Z20)</f>
        <v/>
      </c>
      <c r="E46" s="24" t="str">
        <f>IF('LYNX plywood'!AA20=0,"",'LYNX plywood'!AA20)</f>
        <v/>
      </c>
      <c r="F46" s="24" t="str">
        <f>IF('LYNX plywood'!AB20=0,"",'LYNX plywood'!AB20)</f>
        <v/>
      </c>
      <c r="G46" s="24" t="str">
        <f>IF('LYNX plywood'!AC20=0,"",'LYNX plywood'!AC20)</f>
        <v/>
      </c>
      <c r="H46" s="24" t="str">
        <f>IF('LYNX plywood'!AD20=0,"",'LYNX plywood'!AD20)</f>
        <v/>
      </c>
      <c r="I46" s="24" t="str">
        <f>IF('LYNX plywood'!AE20=0,"",'LYNX plywood'!AE20)</f>
        <v/>
      </c>
      <c r="J46" s="24" t="str">
        <f>IF('LYNX plywood'!AF20=0,"",'LYNX plywood'!AF20)</f>
        <v/>
      </c>
      <c r="K46" s="24" t="str">
        <f>IF('LYNX plywood'!AG20=0,"",'LYNX plywood'!AG20)</f>
        <v/>
      </c>
      <c r="L46" s="24" t="str">
        <f>IF('LYNX plywood'!AH20=0,"",'LYNX plywood'!AH20)</f>
        <v/>
      </c>
      <c r="M46" s="19" t="str">
        <f>IF('LYNX plywood'!AI20=0,"",'LYNX plywood'!AI20)</f>
        <v/>
      </c>
      <c r="N46" s="19" t="str">
        <f>IF('LYNX plywood'!AJ20=0,"",'LYNX plywood'!AJ20)</f>
        <v/>
      </c>
      <c r="O46" s="68">
        <f>P46*'LYNX plywood'!V20</f>
        <v>0</v>
      </c>
      <c r="P46" s="74">
        <f t="shared" si="1"/>
        <v>0</v>
      </c>
    </row>
    <row r="47" spans="1:16" ht="23" customHeight="1">
      <c r="A47" s="70" t="str">
        <f>'LYNX plywood'!D21</f>
        <v>L72-W</v>
      </c>
      <c r="B47" s="72" t="str">
        <f>'LYNX plywood'!E21</f>
        <v>L72</v>
      </c>
      <c r="C47" s="24" t="str">
        <f>IF('LYNX plywood'!Y21=0,"",'LYNX plywood'!Y21)</f>
        <v/>
      </c>
      <c r="D47" s="24" t="str">
        <f>IF('LYNX plywood'!Z21=0,"",'LYNX plywood'!Z21)</f>
        <v/>
      </c>
      <c r="E47" s="24" t="str">
        <f>IF('LYNX plywood'!AA21=0,"",'LYNX plywood'!AA21)</f>
        <v/>
      </c>
      <c r="F47" s="24" t="str">
        <f>IF('LYNX plywood'!AB21=0,"",'LYNX plywood'!AB21)</f>
        <v/>
      </c>
      <c r="G47" s="24" t="str">
        <f>IF('LYNX plywood'!AC21=0,"",'LYNX plywood'!AC21)</f>
        <v/>
      </c>
      <c r="H47" s="24" t="str">
        <f>IF('LYNX plywood'!AD21=0,"",'LYNX plywood'!AD21)</f>
        <v/>
      </c>
      <c r="I47" s="24" t="str">
        <f>IF('LYNX plywood'!AE21=0,"",'LYNX plywood'!AE21)</f>
        <v/>
      </c>
      <c r="J47" s="24" t="str">
        <f>IF('LYNX plywood'!AF21=0,"",'LYNX plywood'!AF21)</f>
        <v/>
      </c>
      <c r="K47" s="24" t="str">
        <f>IF('LYNX plywood'!AG21=0,"",'LYNX plywood'!AG21)</f>
        <v/>
      </c>
      <c r="L47" s="24" t="str">
        <f>IF('LYNX plywood'!AH21=0,"",'LYNX plywood'!AH21)</f>
        <v/>
      </c>
      <c r="M47" s="19" t="str">
        <f>IF('LYNX plywood'!AI21=0,"",'LYNX plywood'!AI21)</f>
        <v/>
      </c>
      <c r="N47" s="19" t="str">
        <f>IF('LYNX plywood'!AJ21=0,"",'LYNX plywood'!AJ21)</f>
        <v/>
      </c>
      <c r="O47" s="68">
        <f>P47*'LYNX plywood'!V21</f>
        <v>0</v>
      </c>
      <c r="P47" s="74">
        <f t="shared" si="1"/>
        <v>0</v>
      </c>
    </row>
    <row r="48" spans="1:16" ht="23" customHeight="1">
      <c r="A48" s="70" t="str">
        <f>'LYNX plywood'!D22</f>
        <v>L73-W</v>
      </c>
      <c r="B48" s="72" t="str">
        <f>'LYNX plywood'!E22</f>
        <v>L73</v>
      </c>
      <c r="C48" s="24" t="str">
        <f>IF('LYNX plywood'!Y22=0,"",'LYNX plywood'!Y22)</f>
        <v/>
      </c>
      <c r="D48" s="24" t="str">
        <f>IF('LYNX plywood'!Z22=0,"",'LYNX plywood'!Z22)</f>
        <v/>
      </c>
      <c r="E48" s="24" t="str">
        <f>IF('LYNX plywood'!AA22=0,"",'LYNX plywood'!AA22)</f>
        <v/>
      </c>
      <c r="F48" s="24" t="str">
        <f>IF('LYNX plywood'!AB22=0,"",'LYNX plywood'!AB22)</f>
        <v/>
      </c>
      <c r="G48" s="24" t="str">
        <f>IF('LYNX plywood'!AC22=0,"",'LYNX plywood'!AC22)</f>
        <v/>
      </c>
      <c r="H48" s="24" t="str">
        <f>IF('LYNX plywood'!AD22=0,"",'LYNX plywood'!AD22)</f>
        <v/>
      </c>
      <c r="I48" s="24" t="str">
        <f>IF('LYNX plywood'!AE22=0,"",'LYNX plywood'!AE22)</f>
        <v/>
      </c>
      <c r="J48" s="24" t="str">
        <f>IF('LYNX plywood'!AF22=0,"",'LYNX plywood'!AF22)</f>
        <v/>
      </c>
      <c r="K48" s="24" t="str">
        <f>IF('LYNX plywood'!AG22=0,"",'LYNX plywood'!AG22)</f>
        <v/>
      </c>
      <c r="L48" s="24" t="str">
        <f>IF('LYNX plywood'!AH22=0,"",'LYNX plywood'!AH22)</f>
        <v/>
      </c>
      <c r="M48" s="19" t="str">
        <f>IF('LYNX plywood'!AI22=0,"",'LYNX plywood'!AI22)</f>
        <v/>
      </c>
      <c r="N48" s="19" t="str">
        <f>IF('LYNX plywood'!AJ22=0,"",'LYNX plywood'!AJ22)</f>
        <v/>
      </c>
      <c r="O48" s="68">
        <f>P48*'LYNX plywood'!V22</f>
        <v>0</v>
      </c>
      <c r="P48" s="74">
        <f t="shared" si="1"/>
        <v>0</v>
      </c>
    </row>
    <row r="49" spans="1:16" ht="23" customHeight="1">
      <c r="A49" s="70" t="str">
        <f>'LYNX plywood'!D23</f>
        <v>L74-W</v>
      </c>
      <c r="B49" s="72" t="str">
        <f>'LYNX plywood'!E23</f>
        <v>L74</v>
      </c>
      <c r="C49" s="24" t="str">
        <f>IF('LYNX plywood'!Y23=0,"",'LYNX plywood'!Y23)</f>
        <v/>
      </c>
      <c r="D49" s="24" t="str">
        <f>IF('LYNX plywood'!Z23=0,"",'LYNX plywood'!Z23)</f>
        <v/>
      </c>
      <c r="E49" s="24" t="str">
        <f>IF('LYNX plywood'!AA23=0,"",'LYNX plywood'!AA23)</f>
        <v/>
      </c>
      <c r="F49" s="24" t="str">
        <f>IF('LYNX plywood'!AB23=0,"",'LYNX plywood'!AB23)</f>
        <v/>
      </c>
      <c r="G49" s="24" t="str">
        <f>IF('LYNX plywood'!AC23=0,"",'LYNX plywood'!AC23)</f>
        <v/>
      </c>
      <c r="H49" s="24" t="str">
        <f>IF('LYNX plywood'!AD23=0,"",'LYNX plywood'!AD23)</f>
        <v/>
      </c>
      <c r="I49" s="24" t="str">
        <f>IF('LYNX plywood'!AE23=0,"",'LYNX plywood'!AE23)</f>
        <v/>
      </c>
      <c r="J49" s="24" t="str">
        <f>IF('LYNX plywood'!AF23=0,"",'LYNX plywood'!AF23)</f>
        <v/>
      </c>
      <c r="K49" s="24" t="str">
        <f>IF('LYNX plywood'!AG23=0,"",'LYNX plywood'!AG23)</f>
        <v/>
      </c>
      <c r="L49" s="24" t="str">
        <f>IF('LYNX plywood'!AH23=0,"",'LYNX plywood'!AH23)</f>
        <v/>
      </c>
      <c r="M49" s="19" t="str">
        <f>IF('LYNX plywood'!AI23=0,"",'LYNX plywood'!AI23)</f>
        <v/>
      </c>
      <c r="N49" s="19" t="str">
        <f>IF('LYNX plywood'!AJ23=0,"",'LYNX plywood'!AJ23)</f>
        <v/>
      </c>
      <c r="O49" s="68">
        <f>P49*'LYNX plywood'!V23</f>
        <v>0</v>
      </c>
      <c r="P49" s="74">
        <f t="shared" si="1"/>
        <v>0</v>
      </c>
    </row>
  </sheetData>
  <sheetProtection selectLockedCells="1" selectUnlockedCells="1"/>
  <autoFilter ref="P5:P34" xr:uid="{00000000-0009-0000-0000-000002000000}"/>
  <mergeCells count="3">
    <mergeCell ref="J4:K4"/>
    <mergeCell ref="A3:J3"/>
    <mergeCell ref="O3:P3"/>
  </mergeCells>
  <phoneticPr fontId="6" type="noConversion"/>
  <conditionalFormatting sqref="M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{8C93604B-32DA-4E46-9EBB-FDAAE2709B19}</x14:id>
        </ext>
      </extLst>
    </cfRule>
  </conditionalFormatting>
  <conditionalFormatting sqref="N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{F211AB2B-BE3A-4216-8A04-CDF61245B9CD}</x14:id>
        </ext>
      </extLst>
    </cfRule>
  </conditionalFormatting>
  <conditionalFormatting sqref="A5:L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74803149606299202" right="0.74803149606299202" top="0.98425196850393704" bottom="0.98425196850393704" header="0.511811023622047" footer="0.511811023622047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3604B-32DA-4E46-9EBB-FDAAE2709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F211AB2B-BE3A-4216-8A04-CDF61245B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A5:L5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357B-1188-4E2F-986C-F023AE57C792}">
  <sheetPr>
    <tabColor theme="1"/>
    <pageSetUpPr fitToPage="1"/>
  </sheetPr>
  <dimension ref="B1:AO39"/>
  <sheetViews>
    <sheetView zoomScale="50" zoomScaleNormal="50" zoomScalePageLayoutView="75" workbookViewId="0">
      <pane ySplit="8" topLeftCell="A9" activePane="bottomLeft" state="frozen"/>
      <selection activeCell="Q1" sqref="Q1"/>
      <selection pane="bottomLeft" activeCell="X18" sqref="X18"/>
    </sheetView>
  </sheetViews>
  <sheetFormatPr defaultColWidth="11" defaultRowHeight="21"/>
  <cols>
    <col min="1" max="1" width="4.83203125" style="75" customWidth="1"/>
    <col min="2" max="2" width="22.1640625" style="75" customWidth="1"/>
    <col min="3" max="3" width="7.5" style="76" customWidth="1"/>
    <col min="4" max="4" width="7.5" style="76" hidden="1" customWidth="1"/>
    <col min="5" max="5" width="3.6640625" style="77" customWidth="1"/>
    <col min="6" max="6" width="6.5" style="78" hidden="1" customWidth="1"/>
    <col min="7" max="7" width="6.5" style="79" hidden="1" customWidth="1"/>
    <col min="8" max="8" width="5" style="80" hidden="1" customWidth="1"/>
    <col min="9" max="9" width="4.6640625" style="81" hidden="1" customWidth="1"/>
    <col min="10" max="10" width="4.83203125" style="82" hidden="1" customWidth="1"/>
    <col min="11" max="11" width="5" style="83" hidden="1" customWidth="1"/>
    <col min="12" max="12" width="5" style="84" hidden="1" customWidth="1"/>
    <col min="13" max="13" width="5" style="85" hidden="1" customWidth="1"/>
    <col min="14" max="14" width="4.33203125" style="86" hidden="1" customWidth="1"/>
    <col min="15" max="15" width="5.6640625" style="87" hidden="1" customWidth="1"/>
    <col min="16" max="16" width="5" style="88" hidden="1" customWidth="1"/>
    <col min="17" max="17" width="5" style="89" hidden="1" customWidth="1"/>
    <col min="18" max="18" width="17" style="90" customWidth="1"/>
    <col min="19" max="19" width="10.1640625" style="76" customWidth="1"/>
    <col min="20" max="20" width="8.33203125" style="76" bestFit="1" customWidth="1"/>
    <col min="21" max="21" width="15.33203125" style="75" customWidth="1"/>
    <col min="22" max="22" width="18.1640625" style="75" customWidth="1"/>
    <col min="23" max="32" width="12.6640625" style="99" customWidth="1"/>
    <col min="33" max="33" width="15.6640625" style="97" customWidth="1"/>
    <col min="34" max="34" width="8.33203125" style="98" customWidth="1"/>
    <col min="35" max="35" width="8" style="75" customWidth="1"/>
    <col min="36" max="37" width="11" style="75" hidden="1" customWidth="1"/>
    <col min="38" max="39" width="11" style="99" hidden="1" customWidth="1"/>
    <col min="40" max="40" width="11" style="75" hidden="1" customWidth="1"/>
    <col min="41" max="41" width="11" style="100" hidden="1" customWidth="1"/>
    <col min="42" max="42" width="11" style="75" customWidth="1"/>
    <col min="43" max="16384" width="11" style="75"/>
  </cols>
  <sheetData>
    <row r="1" spans="2:41">
      <c r="T1" s="91"/>
      <c r="U1" s="92"/>
      <c r="V1" s="93" t="s">
        <v>8</v>
      </c>
      <c r="W1" s="94">
        <f>SUM(AG:AG)</f>
        <v>0</v>
      </c>
      <c r="X1" s="95" t="s">
        <v>9</v>
      </c>
      <c r="Y1" s="96"/>
      <c r="Z1" s="75"/>
      <c r="AA1" s="75"/>
      <c r="AB1" s="75"/>
      <c r="AC1" s="75"/>
      <c r="AD1" s="75"/>
      <c r="AE1" s="75"/>
      <c r="AF1" s="75"/>
    </row>
    <row r="2" spans="2:41" hidden="1">
      <c r="T2" s="91"/>
      <c r="U2" s="92"/>
      <c r="V2" s="101" t="s">
        <v>62</v>
      </c>
      <c r="W2" s="102">
        <f>W1*1.22</f>
        <v>0</v>
      </c>
      <c r="X2" s="103" t="s">
        <v>9</v>
      </c>
      <c r="Y2" s="96"/>
      <c r="Z2" s="75"/>
      <c r="AA2" s="75"/>
      <c r="AB2" s="75"/>
      <c r="AC2" s="75"/>
      <c r="AD2" s="75"/>
      <c r="AE2" s="75"/>
      <c r="AF2" s="75"/>
    </row>
    <row r="3" spans="2:41" ht="16" customHeight="1">
      <c r="T3" s="91"/>
      <c r="U3" s="92"/>
      <c r="V3" s="101" t="s">
        <v>16</v>
      </c>
      <c r="W3" s="104">
        <f>SUM(W10:AF38)</f>
        <v>0</v>
      </c>
      <c r="X3" s="103"/>
      <c r="Y3" s="96"/>
      <c r="Z3" s="75"/>
      <c r="AA3" s="75"/>
      <c r="AB3" s="75"/>
      <c r="AC3" s="75"/>
      <c r="AD3" s="75"/>
      <c r="AE3" s="75"/>
      <c r="AF3" s="75"/>
    </row>
    <row r="4" spans="2:41">
      <c r="F4" s="105"/>
      <c r="G4" s="106"/>
      <c r="H4" s="107"/>
      <c r="I4" s="108"/>
      <c r="J4" s="109"/>
      <c r="K4" s="110"/>
      <c r="L4" s="111"/>
      <c r="M4" s="112"/>
      <c r="N4" s="113"/>
      <c r="O4" s="114"/>
      <c r="P4" s="115"/>
      <c r="Q4" s="116"/>
      <c r="T4" s="91"/>
      <c r="U4" s="92"/>
      <c r="V4" s="101" t="s">
        <v>51</v>
      </c>
      <c r="W4" s="117">
        <f>SUM(G:G)</f>
        <v>0</v>
      </c>
      <c r="X4" s="118" t="s">
        <v>14</v>
      </c>
      <c r="Y4" s="96"/>
      <c r="Z4" s="75"/>
      <c r="AA4" s="75"/>
      <c r="AB4" s="75"/>
      <c r="AC4" s="75"/>
      <c r="AD4" s="75"/>
      <c r="AE4" s="75"/>
      <c r="AF4" s="75"/>
    </row>
    <row r="5" spans="2:41">
      <c r="V5" s="99"/>
      <c r="Z5" s="75"/>
      <c r="AA5" s="75"/>
      <c r="AB5" s="75"/>
      <c r="AC5" s="75"/>
      <c r="AD5" s="75"/>
      <c r="AE5" s="75"/>
      <c r="AF5" s="75"/>
    </row>
    <row r="6" spans="2:41" hidden="1"/>
    <row r="7" spans="2:41" ht="26">
      <c r="B7" s="119"/>
      <c r="C7" s="120"/>
      <c r="D7" s="120"/>
      <c r="E7" s="121"/>
      <c r="F7" s="122"/>
      <c r="G7" s="123"/>
      <c r="H7" s="124"/>
      <c r="I7" s="125"/>
      <c r="J7" s="126"/>
      <c r="K7" s="127"/>
      <c r="L7" s="128"/>
      <c r="M7" s="129"/>
      <c r="N7" s="130"/>
      <c r="O7" s="131"/>
      <c r="P7" s="132"/>
      <c r="Q7" s="133"/>
      <c r="R7" s="92"/>
      <c r="S7" s="91"/>
      <c r="T7" s="91"/>
      <c r="U7" s="119"/>
      <c r="V7" s="134" t="s">
        <v>100</v>
      </c>
      <c r="W7" s="135">
        <f t="shared" ref="W7:AF7" si="0">SUM(H:H)</f>
        <v>0</v>
      </c>
      <c r="X7" s="135">
        <f t="shared" si="0"/>
        <v>0</v>
      </c>
      <c r="Y7" s="135">
        <f t="shared" si="0"/>
        <v>0</v>
      </c>
      <c r="Z7" s="135">
        <f t="shared" si="0"/>
        <v>0</v>
      </c>
      <c r="AA7" s="135">
        <f t="shared" si="0"/>
        <v>0</v>
      </c>
      <c r="AB7" s="135">
        <f t="shared" si="0"/>
        <v>0</v>
      </c>
      <c r="AC7" s="135">
        <f t="shared" si="0"/>
        <v>0</v>
      </c>
      <c r="AD7" s="135">
        <f t="shared" si="0"/>
        <v>0</v>
      </c>
      <c r="AE7" s="135">
        <f t="shared" si="0"/>
        <v>0</v>
      </c>
      <c r="AF7" s="135">
        <f t="shared" si="0"/>
        <v>0</v>
      </c>
      <c r="AG7" s="136"/>
      <c r="AH7" s="137"/>
      <c r="AI7" s="136"/>
    </row>
    <row r="8" spans="2:41" s="99" customFormat="1" ht="38.25" customHeight="1">
      <c r="B8" s="96"/>
      <c r="C8" s="138" t="s">
        <v>0</v>
      </c>
      <c r="D8" s="138" t="s">
        <v>132</v>
      </c>
      <c r="E8" s="139" t="s">
        <v>101</v>
      </c>
      <c r="F8" s="140" t="s">
        <v>6</v>
      </c>
      <c r="G8" s="141" t="s">
        <v>7</v>
      </c>
      <c r="H8" s="142" t="s">
        <v>2</v>
      </c>
      <c r="I8" s="143" t="s">
        <v>3</v>
      </c>
      <c r="J8" s="144" t="s">
        <v>12</v>
      </c>
      <c r="K8" s="145" t="s">
        <v>41</v>
      </c>
      <c r="L8" s="146" t="s">
        <v>4</v>
      </c>
      <c r="M8" s="147" t="s">
        <v>17</v>
      </c>
      <c r="N8" s="148" t="s">
        <v>21</v>
      </c>
      <c r="O8" s="149" t="s">
        <v>18</v>
      </c>
      <c r="P8" s="150" t="s">
        <v>52</v>
      </c>
      <c r="Q8" s="151" t="s">
        <v>20</v>
      </c>
      <c r="R8" s="99" t="s">
        <v>92</v>
      </c>
      <c r="S8" s="118" t="s">
        <v>93</v>
      </c>
      <c r="T8" s="96" t="s">
        <v>94</v>
      </c>
      <c r="U8" s="96" t="s">
        <v>95</v>
      </c>
      <c r="V8" s="152" t="s">
        <v>96</v>
      </c>
      <c r="W8" s="153" t="s">
        <v>64</v>
      </c>
      <c r="X8" s="154" t="s">
        <v>49</v>
      </c>
      <c r="Y8" s="155" t="s">
        <v>97</v>
      </c>
      <c r="Z8" s="156" t="s">
        <v>65</v>
      </c>
      <c r="AA8" s="157" t="s">
        <v>98</v>
      </c>
      <c r="AB8" s="158" t="s">
        <v>66</v>
      </c>
      <c r="AC8" s="159" t="s">
        <v>67</v>
      </c>
      <c r="AD8" s="160" t="s">
        <v>68</v>
      </c>
      <c r="AE8" s="161" t="s">
        <v>69</v>
      </c>
      <c r="AF8" s="162" t="s">
        <v>70</v>
      </c>
      <c r="AG8" s="96" t="s">
        <v>5</v>
      </c>
      <c r="AH8" s="163" t="s">
        <v>15</v>
      </c>
      <c r="AI8" s="164" t="s">
        <v>10</v>
      </c>
      <c r="AJ8" s="99" t="s">
        <v>24</v>
      </c>
      <c r="AK8" s="99" t="s">
        <v>25</v>
      </c>
      <c r="AL8" s="99" t="s">
        <v>26</v>
      </c>
      <c r="AM8" s="99" t="s">
        <v>27</v>
      </c>
      <c r="AN8" s="99" t="s">
        <v>34</v>
      </c>
      <c r="AO8" s="165" t="s">
        <v>50</v>
      </c>
    </row>
    <row r="9" spans="2:41" s="175" customFormat="1" ht="42.75" customHeight="1">
      <c r="B9" s="166" t="s">
        <v>61</v>
      </c>
      <c r="C9" s="167"/>
      <c r="D9" s="167"/>
      <c r="E9" s="168"/>
      <c r="F9" s="169"/>
      <c r="G9" s="170"/>
      <c r="H9" s="142"/>
      <c r="I9" s="143"/>
      <c r="J9" s="144"/>
      <c r="K9" s="145"/>
      <c r="L9" s="146"/>
      <c r="M9" s="147"/>
      <c r="N9" s="148"/>
      <c r="O9" s="149"/>
      <c r="P9" s="150"/>
      <c r="Q9" s="151"/>
      <c r="R9" s="171"/>
      <c r="S9" s="167"/>
      <c r="T9" s="167"/>
      <c r="U9" s="169"/>
      <c r="V9" s="172"/>
      <c r="W9" s="173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74" t="s">
        <v>11</v>
      </c>
      <c r="AI9" s="169"/>
      <c r="AO9" s="165"/>
    </row>
    <row r="10" spans="2:41" s="99" customFormat="1" ht="90" customHeight="1">
      <c r="B10" s="176"/>
      <c r="C10" s="177" t="s">
        <v>63</v>
      </c>
      <c r="D10" s="177">
        <v>21</v>
      </c>
      <c r="E10" s="178"/>
      <c r="F10" s="179">
        <v>5.4</v>
      </c>
      <c r="G10" s="180">
        <f t="shared" ref="G10:G11" si="1">SUM(W10:AF10)*F10</f>
        <v>0</v>
      </c>
      <c r="H10" s="181">
        <f t="shared" ref="H10:H11" si="2">W10*T10</f>
        <v>0</v>
      </c>
      <c r="I10" s="182">
        <f t="shared" ref="I10:I11" si="3">X10*T10</f>
        <v>0</v>
      </c>
      <c r="J10" s="182">
        <f t="shared" ref="J10:J11" si="4">Y10*T10</f>
        <v>0</v>
      </c>
      <c r="K10" s="182">
        <f t="shared" ref="K10:K11" si="5">Z10*T10</f>
        <v>0</v>
      </c>
      <c r="L10" s="182">
        <f t="shared" ref="L10:L11" si="6">AA10*T10</f>
        <v>0</v>
      </c>
      <c r="M10" s="182">
        <f t="shared" ref="M10:M11" si="7">AB10*T10</f>
        <v>0</v>
      </c>
      <c r="N10" s="182">
        <f t="shared" ref="N10:N11" si="8">AC10*T10</f>
        <v>0</v>
      </c>
      <c r="O10" s="182">
        <f t="shared" ref="O10:O11" si="9">AD10*T10</f>
        <v>0</v>
      </c>
      <c r="P10" s="182">
        <f t="shared" ref="P10:P11" si="10">AE10*T10</f>
        <v>0</v>
      </c>
      <c r="Q10" s="182">
        <f t="shared" ref="Q10:Q11" si="11">AF10*T10</f>
        <v>0</v>
      </c>
      <c r="R10" s="183" t="s">
        <v>102</v>
      </c>
      <c r="S10" s="184" t="s">
        <v>175</v>
      </c>
      <c r="T10" s="177">
        <v>1</v>
      </c>
      <c r="U10" s="185">
        <v>0</v>
      </c>
      <c r="V10" s="186">
        <v>175</v>
      </c>
      <c r="W10" s="38"/>
      <c r="X10" s="39"/>
      <c r="Y10" s="39"/>
      <c r="Z10" s="39"/>
      <c r="AA10" s="39"/>
      <c r="AB10" s="39"/>
      <c r="AC10" s="39"/>
      <c r="AD10" s="39"/>
      <c r="AE10" s="39"/>
      <c r="AF10" s="40"/>
      <c r="AG10" s="187">
        <f>V10*W10+V10*X10+V10*Y10+V10*Z10+V10*AA10+V10*AB10+V10*AC10+V10*AD10+V10*AE10+V10*AF10</f>
        <v>0</v>
      </c>
      <c r="AH10" s="188" t="str">
        <f t="shared" ref="AH10:AH33" si="12">IF(SUM(W10:AF10)&gt;0,"Yes","No")</f>
        <v>No</v>
      </c>
      <c r="AI10" s="189" t="str">
        <f t="shared" ref="AI10:AI11" si="13">IF(E10="New","Yes","No")</f>
        <v>No</v>
      </c>
      <c r="AK10" s="99">
        <v>1</v>
      </c>
      <c r="AL10" s="99">
        <v>700</v>
      </c>
      <c r="AM10" s="99">
        <v>80</v>
      </c>
      <c r="AN10" s="99">
        <f>SUM(W10:AF10)*U10</f>
        <v>0</v>
      </c>
      <c r="AO10" s="165">
        <v>0.18</v>
      </c>
    </row>
    <row r="11" spans="2:41" s="175" customFormat="1" ht="90" customHeight="1">
      <c r="B11" s="190"/>
      <c r="C11" s="191" t="s">
        <v>72</v>
      </c>
      <c r="D11" s="192" t="s">
        <v>133</v>
      </c>
      <c r="E11" s="193"/>
      <c r="F11" s="194">
        <f>3.3+2.1+1.5</f>
        <v>6.9</v>
      </c>
      <c r="G11" s="195">
        <f t="shared" si="1"/>
        <v>0</v>
      </c>
      <c r="H11" s="196">
        <f t="shared" si="2"/>
        <v>0</v>
      </c>
      <c r="I11" s="197">
        <f t="shared" si="3"/>
        <v>0</v>
      </c>
      <c r="J11" s="198">
        <f t="shared" si="4"/>
        <v>0</v>
      </c>
      <c r="K11" s="199">
        <f t="shared" si="5"/>
        <v>0</v>
      </c>
      <c r="L11" s="200">
        <f t="shared" si="6"/>
        <v>0</v>
      </c>
      <c r="M11" s="201">
        <f t="shared" si="7"/>
        <v>0</v>
      </c>
      <c r="N11" s="202">
        <f t="shared" si="8"/>
        <v>0</v>
      </c>
      <c r="O11" s="203">
        <f t="shared" si="9"/>
        <v>0</v>
      </c>
      <c r="P11" s="204">
        <f t="shared" si="10"/>
        <v>0</v>
      </c>
      <c r="Q11" s="205">
        <f t="shared" si="11"/>
        <v>0</v>
      </c>
      <c r="R11" s="206" t="s">
        <v>103</v>
      </c>
      <c r="S11" s="207" t="s">
        <v>176</v>
      </c>
      <c r="T11" s="191">
        <v>3</v>
      </c>
      <c r="U11" s="208">
        <v>0</v>
      </c>
      <c r="V11" s="209">
        <v>290</v>
      </c>
      <c r="W11" s="30"/>
      <c r="X11" s="28"/>
      <c r="Y11" s="29"/>
      <c r="Z11" s="29"/>
      <c r="AA11" s="29"/>
      <c r="AB11" s="29"/>
      <c r="AC11" s="29"/>
      <c r="AD11" s="29"/>
      <c r="AE11" s="29"/>
      <c r="AF11" s="31"/>
      <c r="AG11" s="210">
        <f t="shared" ref="AG11:AG33" si="14">V11*W11+V11*X11+V11*Y11+V11*Z11+V11*AA11+V11*AB11+V11*AC11+V11*AD11+V11*AE11+V11*AF11</f>
        <v>0</v>
      </c>
      <c r="AH11" s="211" t="str">
        <f t="shared" si="12"/>
        <v>No</v>
      </c>
      <c r="AI11" s="212" t="str">
        <f t="shared" si="13"/>
        <v>No</v>
      </c>
      <c r="AJ11" s="99">
        <v>3</v>
      </c>
      <c r="AK11" s="99"/>
      <c r="AL11" s="175">
        <v>1000</v>
      </c>
      <c r="AM11" s="175">
        <v>100</v>
      </c>
      <c r="AN11" s="99">
        <f t="shared" ref="AN11:AN33" si="15">SUM(W11:AF11)*U11</f>
        <v>0</v>
      </c>
      <c r="AO11" s="165">
        <v>0.23</v>
      </c>
    </row>
    <row r="12" spans="2:41" s="175" customFormat="1" ht="50" customHeight="1">
      <c r="B12" s="166" t="s">
        <v>71</v>
      </c>
      <c r="C12" s="167"/>
      <c r="D12" s="167"/>
      <c r="E12" s="168"/>
      <c r="F12" s="213"/>
      <c r="G12" s="170"/>
      <c r="H12" s="142"/>
      <c r="I12" s="143"/>
      <c r="J12" s="144"/>
      <c r="K12" s="145"/>
      <c r="L12" s="146"/>
      <c r="M12" s="147"/>
      <c r="N12" s="148"/>
      <c r="O12" s="149"/>
      <c r="P12" s="150"/>
      <c r="Q12" s="151"/>
      <c r="R12" s="171"/>
      <c r="S12" s="167"/>
      <c r="T12" s="167"/>
      <c r="U12" s="171"/>
      <c r="V12" s="172"/>
      <c r="W12" s="336"/>
      <c r="X12" s="337"/>
      <c r="Y12" s="337"/>
      <c r="Z12" s="337"/>
      <c r="AA12" s="337"/>
      <c r="AB12" s="337"/>
      <c r="AC12" s="337"/>
      <c r="AD12" s="337"/>
      <c r="AE12" s="337"/>
      <c r="AF12" s="337"/>
      <c r="AG12" s="169"/>
      <c r="AH12" s="174" t="str">
        <f t="shared" si="12"/>
        <v>No</v>
      </c>
      <c r="AI12" s="169"/>
      <c r="AJ12" s="99">
        <f>T12</f>
        <v>0</v>
      </c>
      <c r="AK12" s="99">
        <f t="shared" ref="AK12" si="16">T12</f>
        <v>0</v>
      </c>
      <c r="AN12" s="99">
        <f t="shared" si="15"/>
        <v>0</v>
      </c>
      <c r="AO12" s="165"/>
    </row>
    <row r="13" spans="2:41" s="99" customFormat="1" ht="90" customHeight="1">
      <c r="B13" s="176"/>
      <c r="C13" s="177" t="s">
        <v>73</v>
      </c>
      <c r="D13" s="177">
        <v>33</v>
      </c>
      <c r="E13" s="178"/>
      <c r="F13" s="179">
        <v>8.4</v>
      </c>
      <c r="G13" s="180">
        <f t="shared" ref="G13:G16" si="17">SUM(W13:AF13)*F13</f>
        <v>0</v>
      </c>
      <c r="H13" s="181">
        <f t="shared" ref="H13:H18" si="18">W13*T13</f>
        <v>0</v>
      </c>
      <c r="I13" s="182">
        <f t="shared" ref="I13:I18" si="19">X13*T13</f>
        <v>0</v>
      </c>
      <c r="J13" s="182">
        <f t="shared" ref="J13:J18" si="20">Y13*T13</f>
        <v>0</v>
      </c>
      <c r="K13" s="182">
        <f t="shared" ref="K13:K18" si="21">Z13*T13</f>
        <v>0</v>
      </c>
      <c r="L13" s="182">
        <f t="shared" ref="L13:L18" si="22">AA13*T13</f>
        <v>0</v>
      </c>
      <c r="M13" s="182">
        <f t="shared" ref="M13:M18" si="23">AB13*T13</f>
        <v>0</v>
      </c>
      <c r="N13" s="182">
        <f t="shared" ref="N13:N18" si="24">AC13*T13</f>
        <v>0</v>
      </c>
      <c r="O13" s="182">
        <f t="shared" ref="O13:O18" si="25">AD13*T13</f>
        <v>0</v>
      </c>
      <c r="P13" s="182">
        <f t="shared" ref="P13:P18" si="26">AE13*T13</f>
        <v>0</v>
      </c>
      <c r="Q13" s="182">
        <f t="shared" ref="Q13:Q18" si="27">AF13*T13</f>
        <v>0</v>
      </c>
      <c r="R13" s="183" t="s">
        <v>104</v>
      </c>
      <c r="S13" s="184" t="s">
        <v>175</v>
      </c>
      <c r="T13" s="177">
        <v>1</v>
      </c>
      <c r="U13" s="185">
        <v>0</v>
      </c>
      <c r="V13" s="186">
        <v>210</v>
      </c>
      <c r="W13" s="38"/>
      <c r="X13" s="39"/>
      <c r="Y13" s="39"/>
      <c r="Z13" s="39"/>
      <c r="AA13" s="39"/>
      <c r="AB13" s="39"/>
      <c r="AC13" s="39"/>
      <c r="AD13" s="39"/>
      <c r="AE13" s="39"/>
      <c r="AF13" s="40"/>
      <c r="AG13" s="214">
        <f t="shared" si="14"/>
        <v>0</v>
      </c>
      <c r="AH13" s="188" t="str">
        <f t="shared" si="12"/>
        <v>No</v>
      </c>
      <c r="AI13" s="189" t="str">
        <f t="shared" ref="AI13:AI18" si="28">IF(E13="New","Yes","No")</f>
        <v>No</v>
      </c>
      <c r="AK13" s="99">
        <v>1</v>
      </c>
      <c r="AL13" s="99">
        <v>500</v>
      </c>
      <c r="AM13" s="99">
        <v>60</v>
      </c>
      <c r="AN13" s="99">
        <f t="shared" si="15"/>
        <v>0</v>
      </c>
      <c r="AO13" s="165">
        <v>0.4</v>
      </c>
    </row>
    <row r="14" spans="2:41" s="175" customFormat="1" ht="90" customHeight="1">
      <c r="B14" s="215"/>
      <c r="C14" s="216" t="s">
        <v>74</v>
      </c>
      <c r="D14" s="216">
        <v>37</v>
      </c>
      <c r="E14" s="217"/>
      <c r="F14" s="218">
        <v>8.4</v>
      </c>
      <c r="G14" s="170">
        <f t="shared" si="17"/>
        <v>0</v>
      </c>
      <c r="H14" s="142">
        <f t="shared" si="18"/>
        <v>0</v>
      </c>
      <c r="I14" s="143">
        <f t="shared" si="19"/>
        <v>0</v>
      </c>
      <c r="J14" s="144">
        <f t="shared" si="20"/>
        <v>0</v>
      </c>
      <c r="K14" s="145">
        <f t="shared" si="21"/>
        <v>0</v>
      </c>
      <c r="L14" s="146">
        <f t="shared" si="22"/>
        <v>0</v>
      </c>
      <c r="M14" s="147">
        <f t="shared" si="23"/>
        <v>0</v>
      </c>
      <c r="N14" s="148">
        <f t="shared" si="24"/>
        <v>0</v>
      </c>
      <c r="O14" s="149">
        <f t="shared" si="25"/>
        <v>0</v>
      </c>
      <c r="P14" s="150">
        <f t="shared" si="26"/>
        <v>0</v>
      </c>
      <c r="Q14" s="151">
        <f t="shared" si="27"/>
        <v>0</v>
      </c>
      <c r="R14" s="219" t="s">
        <v>104</v>
      </c>
      <c r="S14" s="220" t="s">
        <v>175</v>
      </c>
      <c r="T14" s="216">
        <v>1</v>
      </c>
      <c r="U14" s="221">
        <v>0</v>
      </c>
      <c r="V14" s="222">
        <v>210</v>
      </c>
      <c r="W14" s="33"/>
      <c r="X14" s="27"/>
      <c r="Y14" s="27"/>
      <c r="Z14" s="27"/>
      <c r="AA14" s="27"/>
      <c r="AB14" s="27"/>
      <c r="AC14" s="27"/>
      <c r="AD14" s="27"/>
      <c r="AE14" s="27"/>
      <c r="AF14" s="32"/>
      <c r="AG14" s="223">
        <f t="shared" si="14"/>
        <v>0</v>
      </c>
      <c r="AH14" s="224" t="str">
        <f t="shared" si="12"/>
        <v>No</v>
      </c>
      <c r="AI14" s="225" t="str">
        <f t="shared" si="28"/>
        <v>No</v>
      </c>
      <c r="AJ14" s="99"/>
      <c r="AK14" s="99">
        <v>1</v>
      </c>
      <c r="AL14" s="175">
        <v>500</v>
      </c>
      <c r="AM14" s="175">
        <v>60</v>
      </c>
      <c r="AN14" s="99">
        <f t="shared" si="15"/>
        <v>0</v>
      </c>
      <c r="AO14" s="165">
        <v>0.55376000000000003</v>
      </c>
    </row>
    <row r="15" spans="2:41" s="99" customFormat="1" ht="90" customHeight="1">
      <c r="B15" s="215"/>
      <c r="C15" s="226" t="s">
        <v>75</v>
      </c>
      <c r="D15" s="226" t="s">
        <v>134</v>
      </c>
      <c r="E15" s="227"/>
      <c r="F15" s="228">
        <f>5.7*2</f>
        <v>11.4</v>
      </c>
      <c r="G15" s="229">
        <f t="shared" si="17"/>
        <v>0</v>
      </c>
      <c r="H15" s="230">
        <f t="shared" si="18"/>
        <v>0</v>
      </c>
      <c r="I15" s="231">
        <f t="shared" si="19"/>
        <v>0</v>
      </c>
      <c r="J15" s="231">
        <f t="shared" si="20"/>
        <v>0</v>
      </c>
      <c r="K15" s="231">
        <f t="shared" si="21"/>
        <v>0</v>
      </c>
      <c r="L15" s="231">
        <f t="shared" si="22"/>
        <v>0</v>
      </c>
      <c r="M15" s="231">
        <f t="shared" si="23"/>
        <v>0</v>
      </c>
      <c r="N15" s="231">
        <f t="shared" si="24"/>
        <v>0</v>
      </c>
      <c r="O15" s="231">
        <f t="shared" si="25"/>
        <v>0</v>
      </c>
      <c r="P15" s="231">
        <f t="shared" si="26"/>
        <v>0</v>
      </c>
      <c r="Q15" s="231">
        <f t="shared" si="27"/>
        <v>0</v>
      </c>
      <c r="R15" s="232" t="s">
        <v>105</v>
      </c>
      <c r="S15" s="233" t="s">
        <v>177</v>
      </c>
      <c r="T15" s="226">
        <v>2</v>
      </c>
      <c r="U15" s="234">
        <v>0</v>
      </c>
      <c r="V15" s="235">
        <v>250</v>
      </c>
      <c r="W15" s="41"/>
      <c r="X15" s="42"/>
      <c r="Y15" s="42"/>
      <c r="Z15" s="42"/>
      <c r="AA15" s="42"/>
      <c r="AB15" s="42"/>
      <c r="AC15" s="42"/>
      <c r="AD15" s="42"/>
      <c r="AE15" s="42"/>
      <c r="AF15" s="43"/>
      <c r="AG15" s="236">
        <f>V15*W15+V15*X15+V15*Y15+V15*Z15+V15*AA15+V15*AB15+V15*AC15+V15*AD15+V15*AE15+V15*AF15</f>
        <v>0</v>
      </c>
      <c r="AH15" s="237" t="str">
        <f t="shared" si="12"/>
        <v>No</v>
      </c>
      <c r="AI15" s="238" t="str">
        <f t="shared" si="28"/>
        <v>No</v>
      </c>
      <c r="AJ15" s="99">
        <f>T15</f>
        <v>2</v>
      </c>
      <c r="AL15" s="99">
        <v>600</v>
      </c>
      <c r="AM15" s="99">
        <v>70</v>
      </c>
      <c r="AN15" s="99">
        <f t="shared" si="15"/>
        <v>0</v>
      </c>
      <c r="AO15" s="165">
        <v>0.75539999999999996</v>
      </c>
    </row>
    <row r="16" spans="2:41" s="99" customFormat="1" ht="90" customHeight="1">
      <c r="B16" s="215"/>
      <c r="C16" s="216" t="s">
        <v>76</v>
      </c>
      <c r="D16" s="333" t="s">
        <v>135</v>
      </c>
      <c r="E16" s="217"/>
      <c r="F16" s="218">
        <f>(1.2+2.5)*2</f>
        <v>7.4</v>
      </c>
      <c r="G16" s="170">
        <f t="shared" si="17"/>
        <v>0</v>
      </c>
      <c r="H16" s="142">
        <f t="shared" si="18"/>
        <v>0</v>
      </c>
      <c r="I16" s="143">
        <f t="shared" si="19"/>
        <v>0</v>
      </c>
      <c r="J16" s="144">
        <f t="shared" si="20"/>
        <v>0</v>
      </c>
      <c r="K16" s="145">
        <f t="shared" si="21"/>
        <v>0</v>
      </c>
      <c r="L16" s="146">
        <f t="shared" si="22"/>
        <v>0</v>
      </c>
      <c r="M16" s="147">
        <f t="shared" si="23"/>
        <v>0</v>
      </c>
      <c r="N16" s="148">
        <f t="shared" si="24"/>
        <v>0</v>
      </c>
      <c r="O16" s="149">
        <f t="shared" si="25"/>
        <v>0</v>
      </c>
      <c r="P16" s="150">
        <f t="shared" si="26"/>
        <v>0</v>
      </c>
      <c r="Q16" s="151">
        <f t="shared" si="27"/>
        <v>0</v>
      </c>
      <c r="R16" s="219" t="s">
        <v>106</v>
      </c>
      <c r="S16" s="220" t="s">
        <v>178</v>
      </c>
      <c r="T16" s="216">
        <v>4</v>
      </c>
      <c r="U16" s="221">
        <v>0</v>
      </c>
      <c r="V16" s="222">
        <v>370</v>
      </c>
      <c r="W16" s="33"/>
      <c r="X16" s="27"/>
      <c r="Y16" s="27"/>
      <c r="Z16" s="27"/>
      <c r="AA16" s="27"/>
      <c r="AB16" s="27"/>
      <c r="AC16" s="27"/>
      <c r="AD16" s="27"/>
      <c r="AE16" s="27"/>
      <c r="AF16" s="32"/>
      <c r="AG16" s="223">
        <f>V16*W16+V16*X16+V16*Y16+V16*Z16+V16*AA16+V16*AB16+V16*AC16+V16*AD16+V16*AE16+V16*AF16</f>
        <v>0</v>
      </c>
      <c r="AH16" s="224" t="str">
        <f t="shared" si="12"/>
        <v>No</v>
      </c>
      <c r="AI16" s="225" t="str">
        <f t="shared" si="28"/>
        <v>No</v>
      </c>
      <c r="AJ16" s="99">
        <v>4</v>
      </c>
      <c r="AK16" s="99">
        <f>T16</f>
        <v>4</v>
      </c>
      <c r="AL16" s="99">
        <v>800</v>
      </c>
      <c r="AM16" s="99">
        <v>90</v>
      </c>
      <c r="AN16" s="99">
        <f t="shared" si="15"/>
        <v>0</v>
      </c>
      <c r="AO16" s="165">
        <v>1.09378</v>
      </c>
    </row>
    <row r="17" spans="2:41" s="99" customFormat="1" ht="90" customHeight="1">
      <c r="B17" s="215"/>
      <c r="C17" s="226" t="s">
        <v>167</v>
      </c>
      <c r="D17" s="226"/>
      <c r="E17" s="227" t="s">
        <v>101</v>
      </c>
      <c r="F17" s="228">
        <v>23.5</v>
      </c>
      <c r="G17" s="229">
        <f t="shared" ref="G17:G18" si="29">SUM(W17:AF17)*F17</f>
        <v>0</v>
      </c>
      <c r="H17" s="230">
        <f t="shared" si="18"/>
        <v>0</v>
      </c>
      <c r="I17" s="231">
        <f t="shared" si="19"/>
        <v>0</v>
      </c>
      <c r="J17" s="231">
        <f t="shared" si="20"/>
        <v>0</v>
      </c>
      <c r="K17" s="231">
        <f t="shared" si="21"/>
        <v>0</v>
      </c>
      <c r="L17" s="231">
        <f t="shared" si="22"/>
        <v>0</v>
      </c>
      <c r="M17" s="231">
        <f t="shared" si="23"/>
        <v>0</v>
      </c>
      <c r="N17" s="231">
        <f t="shared" si="24"/>
        <v>0</v>
      </c>
      <c r="O17" s="231">
        <f t="shared" si="25"/>
        <v>0</v>
      </c>
      <c r="P17" s="231">
        <f t="shared" si="26"/>
        <v>0</v>
      </c>
      <c r="Q17" s="231">
        <f t="shared" si="27"/>
        <v>0</v>
      </c>
      <c r="R17" s="232" t="s">
        <v>169</v>
      </c>
      <c r="S17" s="233" t="s">
        <v>179</v>
      </c>
      <c r="T17" s="226">
        <v>2</v>
      </c>
      <c r="U17" s="234">
        <v>0</v>
      </c>
      <c r="V17" s="235">
        <v>490</v>
      </c>
      <c r="W17" s="41"/>
      <c r="X17" s="42"/>
      <c r="Y17" s="42"/>
      <c r="Z17" s="42"/>
      <c r="AA17" s="42"/>
      <c r="AB17" s="42"/>
      <c r="AC17" s="42"/>
      <c r="AD17" s="42"/>
      <c r="AE17" s="42"/>
      <c r="AF17" s="43"/>
      <c r="AG17" s="236">
        <f>V17*W17+V17*X17+V17*Y17+V17*Z17+V17*AA17+V17*AB17+V17*AC17+V17*AD17+V17*AE17+V17*AF17</f>
        <v>0</v>
      </c>
      <c r="AH17" s="237" t="str">
        <f t="shared" si="12"/>
        <v>No</v>
      </c>
      <c r="AI17" s="238" t="str">
        <f t="shared" si="28"/>
        <v>Yes</v>
      </c>
      <c r="AK17" s="99">
        <v>2</v>
      </c>
      <c r="AL17" s="99">
        <v>1000</v>
      </c>
      <c r="AM17" s="99">
        <v>100</v>
      </c>
      <c r="AN17" s="99">
        <f t="shared" ref="AN17:AN18" si="30">SUM(W17:AF17)*U17</f>
        <v>0</v>
      </c>
      <c r="AO17" s="165">
        <v>0.75539999999999996</v>
      </c>
    </row>
    <row r="18" spans="2:41" s="99" customFormat="1" ht="90" customHeight="1">
      <c r="B18" s="190"/>
      <c r="C18" s="191" t="s">
        <v>168</v>
      </c>
      <c r="D18" s="192"/>
      <c r="E18" s="193" t="s">
        <v>101</v>
      </c>
      <c r="F18" s="194">
        <v>26.9</v>
      </c>
      <c r="G18" s="195">
        <f t="shared" si="29"/>
        <v>0</v>
      </c>
      <c r="H18" s="196">
        <f t="shared" si="18"/>
        <v>0</v>
      </c>
      <c r="I18" s="197">
        <f t="shared" si="19"/>
        <v>0</v>
      </c>
      <c r="J18" s="198">
        <f t="shared" si="20"/>
        <v>0</v>
      </c>
      <c r="K18" s="199">
        <f t="shared" si="21"/>
        <v>0</v>
      </c>
      <c r="L18" s="200">
        <f t="shared" si="22"/>
        <v>0</v>
      </c>
      <c r="M18" s="201">
        <f t="shared" si="23"/>
        <v>0</v>
      </c>
      <c r="N18" s="202">
        <f t="shared" si="24"/>
        <v>0</v>
      </c>
      <c r="O18" s="203">
        <f t="shared" si="25"/>
        <v>0</v>
      </c>
      <c r="P18" s="204">
        <f t="shared" si="26"/>
        <v>0</v>
      </c>
      <c r="Q18" s="205">
        <f t="shared" si="27"/>
        <v>0</v>
      </c>
      <c r="R18" s="206" t="s">
        <v>170</v>
      </c>
      <c r="S18" s="207" t="s">
        <v>179</v>
      </c>
      <c r="T18" s="191">
        <v>2</v>
      </c>
      <c r="U18" s="208">
        <v>0</v>
      </c>
      <c r="V18" s="209">
        <v>540</v>
      </c>
      <c r="W18" s="30"/>
      <c r="X18" s="29"/>
      <c r="Y18" s="29"/>
      <c r="Z18" s="29"/>
      <c r="AA18" s="29"/>
      <c r="AB18" s="29"/>
      <c r="AC18" s="29"/>
      <c r="AD18" s="29"/>
      <c r="AE18" s="29"/>
      <c r="AF18" s="31"/>
      <c r="AG18" s="239">
        <f>V18*W18+V18*X18+V18*Y18+V18*Z18+V18*AA18+V18*AB18+V18*AC18+V18*AD18+V18*AE18+V18*AF18</f>
        <v>0</v>
      </c>
      <c r="AH18" s="211" t="str">
        <f t="shared" si="12"/>
        <v>No</v>
      </c>
      <c r="AI18" s="212" t="str">
        <f t="shared" si="28"/>
        <v>Yes</v>
      </c>
      <c r="AK18" s="99">
        <f>T18</f>
        <v>2</v>
      </c>
      <c r="AL18" s="99">
        <v>1000</v>
      </c>
      <c r="AM18" s="99">
        <v>100</v>
      </c>
      <c r="AN18" s="99">
        <f t="shared" si="30"/>
        <v>0</v>
      </c>
      <c r="AO18" s="165">
        <v>1.09378</v>
      </c>
    </row>
    <row r="19" spans="2:41" s="175" customFormat="1" ht="50" customHeight="1">
      <c r="B19" s="166" t="s">
        <v>77</v>
      </c>
      <c r="C19" s="167"/>
      <c r="D19" s="167"/>
      <c r="E19" s="168"/>
      <c r="F19" s="213"/>
      <c r="H19" s="240"/>
      <c r="I19" s="241"/>
      <c r="J19" s="242"/>
      <c r="K19" s="243"/>
      <c r="L19" s="244"/>
      <c r="M19" s="245"/>
      <c r="N19" s="246"/>
      <c r="O19" s="149"/>
      <c r="P19" s="150"/>
      <c r="Q19" s="151"/>
      <c r="R19" s="171"/>
      <c r="S19" s="167"/>
      <c r="T19" s="167"/>
      <c r="U19" s="171"/>
      <c r="V19" s="172"/>
      <c r="W19" s="336"/>
      <c r="X19" s="337"/>
      <c r="Y19" s="337"/>
      <c r="Z19" s="337"/>
      <c r="AA19" s="337"/>
      <c r="AB19" s="337"/>
      <c r="AC19" s="337"/>
      <c r="AD19" s="337"/>
      <c r="AE19" s="337"/>
      <c r="AF19" s="337"/>
      <c r="AG19" s="247"/>
      <c r="AH19" s="174" t="str">
        <f t="shared" si="12"/>
        <v>No</v>
      </c>
      <c r="AI19" s="169"/>
      <c r="AJ19" s="99">
        <f>T19</f>
        <v>0</v>
      </c>
      <c r="AK19" s="99">
        <f>T19</f>
        <v>0</v>
      </c>
      <c r="AN19" s="99">
        <f t="shared" si="15"/>
        <v>0</v>
      </c>
      <c r="AO19" s="165"/>
    </row>
    <row r="20" spans="2:41" s="99" customFormat="1" ht="100" customHeight="1">
      <c r="B20" s="248"/>
      <c r="C20" s="249" t="s">
        <v>78</v>
      </c>
      <c r="D20" s="249">
        <v>41</v>
      </c>
      <c r="E20" s="250"/>
      <c r="F20" s="251">
        <v>4.2</v>
      </c>
      <c r="G20" s="252">
        <f t="shared" ref="G20:G23" si="31">SUM(W20:AF20)*F20</f>
        <v>0</v>
      </c>
      <c r="H20" s="253">
        <f t="shared" ref="H20:H23" si="32">W20*T20</f>
        <v>0</v>
      </c>
      <c r="I20" s="254">
        <f t="shared" ref="I20:I23" si="33">X20*T20</f>
        <v>0</v>
      </c>
      <c r="J20" s="254">
        <f t="shared" ref="J20:J23" si="34">Y20*T20</f>
        <v>0</v>
      </c>
      <c r="K20" s="254">
        <f t="shared" ref="K20:K23" si="35">Z20*T20</f>
        <v>0</v>
      </c>
      <c r="L20" s="254">
        <f t="shared" ref="L20:L23" si="36">AA20*T20</f>
        <v>0</v>
      </c>
      <c r="M20" s="254">
        <f t="shared" ref="M20:M23" si="37">AB20*T20</f>
        <v>0</v>
      </c>
      <c r="N20" s="254">
        <f t="shared" ref="N20:N23" si="38">AC20*T20</f>
        <v>0</v>
      </c>
      <c r="O20" s="254">
        <f t="shared" ref="O20:O23" si="39">AD20*T20</f>
        <v>0</v>
      </c>
      <c r="P20" s="254">
        <f t="shared" ref="P20:P23" si="40">AE20*T20</f>
        <v>0</v>
      </c>
      <c r="Q20" s="254">
        <f t="shared" ref="Q20:Q23" si="41">AF20*T20</f>
        <v>0</v>
      </c>
      <c r="R20" s="255" t="s">
        <v>107</v>
      </c>
      <c r="S20" s="256" t="s">
        <v>175</v>
      </c>
      <c r="T20" s="249">
        <v>1</v>
      </c>
      <c r="U20" s="257">
        <v>0</v>
      </c>
      <c r="V20" s="258">
        <v>150</v>
      </c>
      <c r="W20" s="44"/>
      <c r="X20" s="45"/>
      <c r="Y20" s="45"/>
      <c r="Z20" s="45"/>
      <c r="AA20" s="45"/>
      <c r="AB20" s="45"/>
      <c r="AC20" s="45"/>
      <c r="AD20" s="45"/>
      <c r="AE20" s="45"/>
      <c r="AF20" s="46"/>
      <c r="AG20" s="259">
        <f t="shared" si="14"/>
        <v>0</v>
      </c>
      <c r="AH20" s="260" t="str">
        <f t="shared" si="12"/>
        <v>No</v>
      </c>
      <c r="AI20" s="261" t="str">
        <f t="shared" ref="AI20:AI23" si="42">IF(E20="New","Yes","No")</f>
        <v>No</v>
      </c>
      <c r="AK20" s="99">
        <v>1</v>
      </c>
      <c r="AL20" s="99">
        <v>500</v>
      </c>
      <c r="AM20" s="99">
        <v>60</v>
      </c>
      <c r="AN20" s="99">
        <f t="shared" si="15"/>
        <v>0</v>
      </c>
      <c r="AO20" s="165">
        <v>0.57840000000000003</v>
      </c>
    </row>
    <row r="21" spans="2:41" s="175" customFormat="1" ht="100" customHeight="1">
      <c r="B21" s="262"/>
      <c r="C21" s="216" t="s">
        <v>79</v>
      </c>
      <c r="D21" s="216">
        <v>46</v>
      </c>
      <c r="E21" s="217"/>
      <c r="F21" s="218">
        <v>4.2</v>
      </c>
      <c r="G21" s="170">
        <f t="shared" si="31"/>
        <v>0</v>
      </c>
      <c r="H21" s="142">
        <f t="shared" si="32"/>
        <v>0</v>
      </c>
      <c r="I21" s="143">
        <f t="shared" si="33"/>
        <v>0</v>
      </c>
      <c r="J21" s="144">
        <f t="shared" si="34"/>
        <v>0</v>
      </c>
      <c r="K21" s="145">
        <f t="shared" si="35"/>
        <v>0</v>
      </c>
      <c r="L21" s="146">
        <f t="shared" si="36"/>
        <v>0</v>
      </c>
      <c r="M21" s="147">
        <f t="shared" si="37"/>
        <v>0</v>
      </c>
      <c r="N21" s="148">
        <f t="shared" si="38"/>
        <v>0</v>
      </c>
      <c r="O21" s="149">
        <f t="shared" si="39"/>
        <v>0</v>
      </c>
      <c r="P21" s="150">
        <f t="shared" si="40"/>
        <v>0</v>
      </c>
      <c r="Q21" s="151">
        <f t="shared" si="41"/>
        <v>0</v>
      </c>
      <c r="R21" s="219" t="s">
        <v>107</v>
      </c>
      <c r="S21" s="220" t="s">
        <v>175</v>
      </c>
      <c r="T21" s="216">
        <v>1</v>
      </c>
      <c r="U21" s="221">
        <v>0</v>
      </c>
      <c r="V21" s="222">
        <v>150</v>
      </c>
      <c r="W21" s="33"/>
      <c r="X21" s="27"/>
      <c r="Y21" s="27"/>
      <c r="Z21" s="27"/>
      <c r="AA21" s="27"/>
      <c r="AB21" s="27"/>
      <c r="AC21" s="27"/>
      <c r="AD21" s="27"/>
      <c r="AE21" s="27"/>
      <c r="AF21" s="32"/>
      <c r="AG21" s="263">
        <f t="shared" si="14"/>
        <v>0</v>
      </c>
      <c r="AH21" s="224" t="str">
        <f t="shared" si="12"/>
        <v>No</v>
      </c>
      <c r="AI21" s="264" t="str">
        <f t="shared" si="42"/>
        <v>No</v>
      </c>
      <c r="AJ21" s="99"/>
      <c r="AK21" s="99">
        <v>1</v>
      </c>
      <c r="AL21" s="175">
        <v>500</v>
      </c>
      <c r="AM21" s="175">
        <v>60</v>
      </c>
      <c r="AN21" s="99">
        <f t="shared" si="15"/>
        <v>0</v>
      </c>
      <c r="AO21" s="165">
        <v>0.58484000000000003</v>
      </c>
    </row>
    <row r="22" spans="2:41" s="99" customFormat="1" ht="100" customHeight="1">
      <c r="B22" s="262"/>
      <c r="C22" s="226" t="s">
        <v>80</v>
      </c>
      <c r="D22" s="265" t="s">
        <v>136</v>
      </c>
      <c r="E22" s="227"/>
      <c r="F22" s="228">
        <f>1.8*2</f>
        <v>3.6</v>
      </c>
      <c r="G22" s="229">
        <f t="shared" si="31"/>
        <v>0</v>
      </c>
      <c r="H22" s="230">
        <f t="shared" si="32"/>
        <v>0</v>
      </c>
      <c r="I22" s="231">
        <f t="shared" si="33"/>
        <v>0</v>
      </c>
      <c r="J22" s="231">
        <f t="shared" si="34"/>
        <v>0</v>
      </c>
      <c r="K22" s="231">
        <f t="shared" si="35"/>
        <v>0</v>
      </c>
      <c r="L22" s="231">
        <f t="shared" si="36"/>
        <v>0</v>
      </c>
      <c r="M22" s="231">
        <f t="shared" si="37"/>
        <v>0</v>
      </c>
      <c r="N22" s="231">
        <f t="shared" si="38"/>
        <v>0</v>
      </c>
      <c r="O22" s="231">
        <f t="shared" si="39"/>
        <v>0</v>
      </c>
      <c r="P22" s="231">
        <f t="shared" si="40"/>
        <v>0</v>
      </c>
      <c r="Q22" s="231">
        <f t="shared" si="41"/>
        <v>0</v>
      </c>
      <c r="R22" s="232" t="s">
        <v>108</v>
      </c>
      <c r="S22" s="233" t="s">
        <v>177</v>
      </c>
      <c r="T22" s="226">
        <v>2</v>
      </c>
      <c r="U22" s="234">
        <v>0</v>
      </c>
      <c r="V22" s="235">
        <v>190</v>
      </c>
      <c r="W22" s="41"/>
      <c r="X22" s="42"/>
      <c r="Y22" s="42"/>
      <c r="Z22" s="42"/>
      <c r="AA22" s="42"/>
      <c r="AB22" s="42"/>
      <c r="AC22" s="42"/>
      <c r="AD22" s="42"/>
      <c r="AE22" s="42"/>
      <c r="AF22" s="43"/>
      <c r="AG22" s="266">
        <f t="shared" si="14"/>
        <v>0</v>
      </c>
      <c r="AH22" s="237" t="str">
        <f t="shared" si="12"/>
        <v>No</v>
      </c>
      <c r="AI22" s="267" t="str">
        <f t="shared" si="42"/>
        <v>No</v>
      </c>
      <c r="AJ22" s="99">
        <v>2</v>
      </c>
      <c r="AL22" s="99">
        <v>600</v>
      </c>
      <c r="AM22" s="99">
        <v>70</v>
      </c>
      <c r="AN22" s="99">
        <f t="shared" si="15"/>
        <v>0</v>
      </c>
      <c r="AO22" s="165">
        <v>0.39317000000000002</v>
      </c>
    </row>
    <row r="23" spans="2:41" s="99" customFormat="1" ht="100" customHeight="1">
      <c r="B23" s="268"/>
      <c r="C23" s="269" t="s">
        <v>81</v>
      </c>
      <c r="D23" s="270" t="s">
        <v>137</v>
      </c>
      <c r="E23" s="271"/>
      <c r="F23" s="272">
        <f>0.9*2+0.4*2</f>
        <v>2.6</v>
      </c>
      <c r="G23" s="273">
        <f t="shared" si="31"/>
        <v>0</v>
      </c>
      <c r="H23" s="274">
        <f t="shared" si="32"/>
        <v>0</v>
      </c>
      <c r="I23" s="275">
        <f t="shared" si="33"/>
        <v>0</v>
      </c>
      <c r="J23" s="276">
        <f t="shared" si="34"/>
        <v>0</v>
      </c>
      <c r="K23" s="277">
        <f t="shared" si="35"/>
        <v>0</v>
      </c>
      <c r="L23" s="278">
        <f t="shared" si="36"/>
        <v>0</v>
      </c>
      <c r="M23" s="279">
        <f t="shared" si="37"/>
        <v>0</v>
      </c>
      <c r="N23" s="280">
        <f t="shared" si="38"/>
        <v>0</v>
      </c>
      <c r="O23" s="281">
        <f t="shared" si="39"/>
        <v>0</v>
      </c>
      <c r="P23" s="282">
        <f t="shared" si="40"/>
        <v>0</v>
      </c>
      <c r="Q23" s="283">
        <f t="shared" si="41"/>
        <v>0</v>
      </c>
      <c r="R23" s="284" t="s">
        <v>109</v>
      </c>
      <c r="S23" s="285" t="s">
        <v>178</v>
      </c>
      <c r="T23" s="269">
        <v>4</v>
      </c>
      <c r="U23" s="286">
        <v>0</v>
      </c>
      <c r="V23" s="287">
        <v>230</v>
      </c>
      <c r="W23" s="35"/>
      <c r="X23" s="34"/>
      <c r="Y23" s="34"/>
      <c r="Z23" s="34"/>
      <c r="AA23" s="34"/>
      <c r="AB23" s="34"/>
      <c r="AC23" s="34"/>
      <c r="AD23" s="34"/>
      <c r="AE23" s="34"/>
      <c r="AF23" s="36"/>
      <c r="AG23" s="288">
        <f t="shared" si="14"/>
        <v>0</v>
      </c>
      <c r="AH23" s="289" t="str">
        <f t="shared" si="12"/>
        <v>No</v>
      </c>
      <c r="AI23" s="290" t="str">
        <f t="shared" si="42"/>
        <v>No</v>
      </c>
      <c r="AJ23" s="99">
        <v>4</v>
      </c>
      <c r="AL23" s="99">
        <v>800</v>
      </c>
      <c r="AM23" s="99">
        <v>90</v>
      </c>
      <c r="AN23" s="99">
        <f t="shared" si="15"/>
        <v>0</v>
      </c>
      <c r="AO23" s="165">
        <v>0.52339000000000002</v>
      </c>
    </row>
    <row r="24" spans="2:41" s="175" customFormat="1" ht="50" customHeight="1">
      <c r="B24" s="166" t="s">
        <v>82</v>
      </c>
      <c r="C24" s="291"/>
      <c r="D24" s="291"/>
      <c r="E24" s="292"/>
      <c r="F24" s="293"/>
      <c r="H24" s="240"/>
      <c r="I24" s="241"/>
      <c r="J24" s="242"/>
      <c r="K24" s="243"/>
      <c r="L24" s="244"/>
      <c r="M24" s="245"/>
      <c r="N24" s="148"/>
      <c r="O24" s="149"/>
      <c r="P24" s="150"/>
      <c r="Q24" s="151"/>
      <c r="R24" s="171"/>
      <c r="S24" s="167"/>
      <c r="T24" s="167"/>
      <c r="U24" s="171"/>
      <c r="V24" s="172"/>
      <c r="W24" s="336"/>
      <c r="X24" s="337"/>
      <c r="Y24" s="337"/>
      <c r="Z24" s="337"/>
      <c r="AA24" s="337"/>
      <c r="AB24" s="337"/>
      <c r="AC24" s="337"/>
      <c r="AD24" s="337"/>
      <c r="AE24" s="337"/>
      <c r="AF24" s="337"/>
      <c r="AG24" s="247"/>
      <c r="AH24" s="174" t="str">
        <f t="shared" si="12"/>
        <v>No</v>
      </c>
      <c r="AI24" s="169"/>
      <c r="AJ24" s="99">
        <f>T24</f>
        <v>0</v>
      </c>
      <c r="AK24" s="99">
        <f t="shared" ref="AK24:AK26" si="43">T24</f>
        <v>0</v>
      </c>
      <c r="AN24" s="99">
        <f t="shared" si="15"/>
        <v>0</v>
      </c>
      <c r="AO24" s="165"/>
    </row>
    <row r="25" spans="2:41" s="99" customFormat="1" ht="100" customHeight="1">
      <c r="B25" s="248"/>
      <c r="C25" s="249" t="s">
        <v>83</v>
      </c>
      <c r="D25" s="249">
        <v>42</v>
      </c>
      <c r="E25" s="250"/>
      <c r="F25" s="251">
        <v>4.8</v>
      </c>
      <c r="G25" s="252">
        <f t="shared" ref="G25:G28" si="44">SUM(W25:AF25)*F25</f>
        <v>0</v>
      </c>
      <c r="H25" s="253">
        <f t="shared" ref="H25:H28" si="45">W25*T25</f>
        <v>0</v>
      </c>
      <c r="I25" s="254">
        <f t="shared" ref="I25:I28" si="46">X25*T25</f>
        <v>0</v>
      </c>
      <c r="J25" s="254">
        <f t="shared" ref="J25:J28" si="47">Y25*T25</f>
        <v>0</v>
      </c>
      <c r="K25" s="254">
        <f t="shared" ref="K25:K28" si="48">Z25*T25</f>
        <v>0</v>
      </c>
      <c r="L25" s="254">
        <f t="shared" ref="L25:L28" si="49">AA25*T25</f>
        <v>0</v>
      </c>
      <c r="M25" s="254">
        <f t="shared" ref="M25:M28" si="50">AB25*T25</f>
        <v>0</v>
      </c>
      <c r="N25" s="254">
        <f t="shared" ref="N25:N28" si="51">AC25*T25</f>
        <v>0</v>
      </c>
      <c r="O25" s="254">
        <f t="shared" ref="O25:O28" si="52">AD25*T25</f>
        <v>0</v>
      </c>
      <c r="P25" s="254">
        <f t="shared" ref="P25:P28" si="53">AE25*T25</f>
        <v>0</v>
      </c>
      <c r="Q25" s="254">
        <f t="shared" ref="Q25:Q28" si="54">AF25*T25</f>
        <v>0</v>
      </c>
      <c r="R25" s="255" t="s">
        <v>110</v>
      </c>
      <c r="S25" s="256" t="s">
        <v>175</v>
      </c>
      <c r="T25" s="249">
        <v>1</v>
      </c>
      <c r="U25" s="257">
        <v>0</v>
      </c>
      <c r="V25" s="258">
        <v>150</v>
      </c>
      <c r="W25" s="44"/>
      <c r="X25" s="45"/>
      <c r="Y25" s="45"/>
      <c r="Z25" s="45"/>
      <c r="AA25" s="45"/>
      <c r="AB25" s="45"/>
      <c r="AC25" s="45"/>
      <c r="AD25" s="45"/>
      <c r="AE25" s="45"/>
      <c r="AF25" s="46"/>
      <c r="AG25" s="259">
        <f t="shared" si="14"/>
        <v>0</v>
      </c>
      <c r="AH25" s="260" t="str">
        <f t="shared" si="12"/>
        <v>No</v>
      </c>
      <c r="AI25" s="261" t="str">
        <f>IF(E25="New","Yes","No")</f>
        <v>No</v>
      </c>
      <c r="AK25" s="99">
        <f t="shared" si="43"/>
        <v>1</v>
      </c>
      <c r="AL25" s="99">
        <v>500</v>
      </c>
      <c r="AM25" s="99">
        <v>60</v>
      </c>
      <c r="AN25" s="99">
        <f t="shared" si="15"/>
        <v>0</v>
      </c>
      <c r="AO25" s="165">
        <v>0.85131999999999997</v>
      </c>
    </row>
    <row r="26" spans="2:41" s="175" customFormat="1" ht="100" customHeight="1">
      <c r="B26" s="262"/>
      <c r="C26" s="216" t="s">
        <v>84</v>
      </c>
      <c r="D26" s="216">
        <v>45</v>
      </c>
      <c r="E26" s="217"/>
      <c r="F26" s="218">
        <v>4.8</v>
      </c>
      <c r="G26" s="170">
        <f t="shared" si="44"/>
        <v>0</v>
      </c>
      <c r="H26" s="142">
        <f t="shared" si="45"/>
        <v>0</v>
      </c>
      <c r="I26" s="143">
        <f t="shared" si="46"/>
        <v>0</v>
      </c>
      <c r="J26" s="144">
        <f t="shared" si="47"/>
        <v>0</v>
      </c>
      <c r="K26" s="145">
        <f t="shared" si="48"/>
        <v>0</v>
      </c>
      <c r="L26" s="146">
        <f t="shared" si="49"/>
        <v>0</v>
      </c>
      <c r="M26" s="147">
        <f t="shared" si="50"/>
        <v>0</v>
      </c>
      <c r="N26" s="148">
        <f t="shared" si="51"/>
        <v>0</v>
      </c>
      <c r="O26" s="149">
        <f t="shared" si="52"/>
        <v>0</v>
      </c>
      <c r="P26" s="150">
        <f t="shared" si="53"/>
        <v>0</v>
      </c>
      <c r="Q26" s="151">
        <f t="shared" si="54"/>
        <v>0</v>
      </c>
      <c r="R26" s="219" t="s">
        <v>110</v>
      </c>
      <c r="S26" s="220" t="s">
        <v>175</v>
      </c>
      <c r="T26" s="216">
        <v>1</v>
      </c>
      <c r="U26" s="221">
        <v>0</v>
      </c>
      <c r="V26" s="222">
        <v>150</v>
      </c>
      <c r="W26" s="33"/>
      <c r="X26" s="27"/>
      <c r="Y26" s="27"/>
      <c r="Z26" s="27"/>
      <c r="AA26" s="27"/>
      <c r="AB26" s="27"/>
      <c r="AC26" s="27"/>
      <c r="AD26" s="27"/>
      <c r="AE26" s="27"/>
      <c r="AF26" s="32"/>
      <c r="AG26" s="263">
        <f t="shared" si="14"/>
        <v>0</v>
      </c>
      <c r="AH26" s="224" t="str">
        <f t="shared" si="12"/>
        <v>No</v>
      </c>
      <c r="AI26" s="264" t="str">
        <f>IF(E26="New","Yes","No")</f>
        <v>No</v>
      </c>
      <c r="AJ26" s="99"/>
      <c r="AK26" s="99">
        <f t="shared" si="43"/>
        <v>1</v>
      </c>
      <c r="AL26" s="175">
        <v>500</v>
      </c>
      <c r="AM26" s="175">
        <v>60</v>
      </c>
      <c r="AN26" s="99">
        <f t="shared" si="15"/>
        <v>0</v>
      </c>
      <c r="AO26" s="165">
        <v>0.98136000000000001</v>
      </c>
    </row>
    <row r="27" spans="2:41" s="99" customFormat="1" ht="100" customHeight="1">
      <c r="B27" s="262"/>
      <c r="C27" s="226" t="s">
        <v>85</v>
      </c>
      <c r="D27" s="265" t="s">
        <v>138</v>
      </c>
      <c r="E27" s="227"/>
      <c r="F27" s="228">
        <f>2*2</f>
        <v>4</v>
      </c>
      <c r="G27" s="229">
        <f t="shared" si="44"/>
        <v>0</v>
      </c>
      <c r="H27" s="230">
        <f t="shared" si="45"/>
        <v>0</v>
      </c>
      <c r="I27" s="231">
        <f t="shared" si="46"/>
        <v>0</v>
      </c>
      <c r="J27" s="231">
        <f t="shared" si="47"/>
        <v>0</v>
      </c>
      <c r="K27" s="231">
        <f t="shared" si="48"/>
        <v>0</v>
      </c>
      <c r="L27" s="231">
        <f t="shared" si="49"/>
        <v>0</v>
      </c>
      <c r="M27" s="231">
        <f t="shared" si="50"/>
        <v>0</v>
      </c>
      <c r="N27" s="231">
        <f t="shared" si="51"/>
        <v>0</v>
      </c>
      <c r="O27" s="231">
        <f t="shared" si="52"/>
        <v>0</v>
      </c>
      <c r="P27" s="231">
        <f t="shared" si="53"/>
        <v>0</v>
      </c>
      <c r="Q27" s="231">
        <f t="shared" si="54"/>
        <v>0</v>
      </c>
      <c r="R27" s="232" t="s">
        <v>111</v>
      </c>
      <c r="S27" s="233" t="s">
        <v>177</v>
      </c>
      <c r="T27" s="226">
        <v>2</v>
      </c>
      <c r="U27" s="234">
        <v>0</v>
      </c>
      <c r="V27" s="235">
        <v>190</v>
      </c>
      <c r="W27" s="41"/>
      <c r="X27" s="42"/>
      <c r="Y27" s="42"/>
      <c r="Z27" s="42"/>
      <c r="AA27" s="42"/>
      <c r="AB27" s="42"/>
      <c r="AC27" s="42"/>
      <c r="AD27" s="42"/>
      <c r="AE27" s="42"/>
      <c r="AF27" s="43"/>
      <c r="AG27" s="266">
        <f t="shared" si="14"/>
        <v>0</v>
      </c>
      <c r="AH27" s="237" t="str">
        <f t="shared" si="12"/>
        <v>No</v>
      </c>
      <c r="AI27" s="267" t="s">
        <v>40</v>
      </c>
      <c r="AJ27" s="99">
        <v>2</v>
      </c>
      <c r="AL27" s="99">
        <v>600</v>
      </c>
      <c r="AM27" s="99">
        <v>70</v>
      </c>
      <c r="AN27" s="99">
        <f t="shared" si="15"/>
        <v>0</v>
      </c>
      <c r="AO27" s="165">
        <v>0.75538000000000005</v>
      </c>
    </row>
    <row r="28" spans="2:41" s="99" customFormat="1" ht="100" customHeight="1">
      <c r="B28" s="268"/>
      <c r="C28" s="269" t="s">
        <v>86</v>
      </c>
      <c r="D28" s="270" t="s">
        <v>139</v>
      </c>
      <c r="E28" s="271"/>
      <c r="F28" s="272">
        <f>1.1*2 + 0.5*2</f>
        <v>3.2</v>
      </c>
      <c r="G28" s="273">
        <f t="shared" si="44"/>
        <v>0</v>
      </c>
      <c r="H28" s="274">
        <f t="shared" si="45"/>
        <v>0</v>
      </c>
      <c r="I28" s="275">
        <f t="shared" si="46"/>
        <v>0</v>
      </c>
      <c r="J28" s="276">
        <f t="shared" si="47"/>
        <v>0</v>
      </c>
      <c r="K28" s="277">
        <f t="shared" si="48"/>
        <v>0</v>
      </c>
      <c r="L28" s="278">
        <f t="shared" si="49"/>
        <v>0</v>
      </c>
      <c r="M28" s="279">
        <f t="shared" si="50"/>
        <v>0</v>
      </c>
      <c r="N28" s="280">
        <f t="shared" si="51"/>
        <v>0</v>
      </c>
      <c r="O28" s="281">
        <f t="shared" si="52"/>
        <v>0</v>
      </c>
      <c r="P28" s="282">
        <f t="shared" si="53"/>
        <v>0</v>
      </c>
      <c r="Q28" s="283">
        <f t="shared" si="54"/>
        <v>0</v>
      </c>
      <c r="R28" s="284" t="s">
        <v>112</v>
      </c>
      <c r="S28" s="285" t="s">
        <v>178</v>
      </c>
      <c r="T28" s="269">
        <v>4</v>
      </c>
      <c r="U28" s="286">
        <v>0</v>
      </c>
      <c r="V28" s="287">
        <v>230</v>
      </c>
      <c r="W28" s="35"/>
      <c r="X28" s="34"/>
      <c r="Y28" s="34"/>
      <c r="Z28" s="34"/>
      <c r="AA28" s="34"/>
      <c r="AB28" s="34"/>
      <c r="AC28" s="34"/>
      <c r="AD28" s="34"/>
      <c r="AE28" s="34"/>
      <c r="AF28" s="36"/>
      <c r="AG28" s="288">
        <f t="shared" si="14"/>
        <v>0</v>
      </c>
      <c r="AH28" s="289" t="str">
        <f t="shared" si="12"/>
        <v>No</v>
      </c>
      <c r="AI28" s="290" t="str">
        <f t="shared" ref="AI28" si="55">IF(E28="New","Yes","No")</f>
        <v>No</v>
      </c>
      <c r="AJ28" s="99">
        <v>4</v>
      </c>
      <c r="AL28" s="99">
        <v>800</v>
      </c>
      <c r="AM28" s="99">
        <v>90</v>
      </c>
      <c r="AN28" s="99">
        <f t="shared" si="15"/>
        <v>0</v>
      </c>
      <c r="AO28" s="165">
        <v>1.8327</v>
      </c>
    </row>
    <row r="29" spans="2:41" s="175" customFormat="1" ht="50" customHeight="1">
      <c r="B29" s="166" t="s">
        <v>87</v>
      </c>
      <c r="C29" s="291"/>
      <c r="D29" s="291"/>
      <c r="E29" s="292"/>
      <c r="F29" s="293"/>
      <c r="G29" s="170"/>
      <c r="H29" s="142"/>
      <c r="I29" s="143"/>
      <c r="J29" s="144"/>
      <c r="K29" s="145"/>
      <c r="L29" s="146"/>
      <c r="M29" s="147"/>
      <c r="N29" s="148"/>
      <c r="O29" s="149"/>
      <c r="P29" s="150"/>
      <c r="Q29" s="151"/>
      <c r="R29" s="171"/>
      <c r="S29" s="291"/>
      <c r="T29" s="291"/>
      <c r="U29" s="294"/>
      <c r="V29" s="295"/>
      <c r="W29" s="336"/>
      <c r="X29" s="338"/>
      <c r="Y29" s="338"/>
      <c r="Z29" s="338"/>
      <c r="AA29" s="338"/>
      <c r="AB29" s="338"/>
      <c r="AC29" s="338"/>
      <c r="AD29" s="338"/>
      <c r="AE29" s="338"/>
      <c r="AF29" s="338"/>
      <c r="AG29" s="296"/>
      <c r="AH29" s="297" t="str">
        <f t="shared" si="12"/>
        <v>No</v>
      </c>
      <c r="AI29" s="169"/>
      <c r="AJ29" s="99">
        <f>T29</f>
        <v>0</v>
      </c>
      <c r="AK29" s="99">
        <f>T29</f>
        <v>0</v>
      </c>
      <c r="AN29" s="99">
        <f t="shared" si="15"/>
        <v>0</v>
      </c>
      <c r="AO29" s="165"/>
    </row>
    <row r="30" spans="2:41" s="99" customFormat="1" ht="100" customHeight="1">
      <c r="B30" s="248"/>
      <c r="C30" s="249" t="s">
        <v>88</v>
      </c>
      <c r="D30" s="249">
        <v>43</v>
      </c>
      <c r="E30" s="250"/>
      <c r="F30" s="251">
        <v>5.7</v>
      </c>
      <c r="G30" s="252">
        <f t="shared" ref="G30:G33" si="56">SUM(W30:AF30)*F30</f>
        <v>0</v>
      </c>
      <c r="H30" s="253">
        <f t="shared" ref="H30:H33" si="57">W30*T30</f>
        <v>0</v>
      </c>
      <c r="I30" s="254">
        <f t="shared" ref="I30:I33" si="58">X30*T30</f>
        <v>0</v>
      </c>
      <c r="J30" s="254">
        <f t="shared" ref="J30:J33" si="59">Y30*T30</f>
        <v>0</v>
      </c>
      <c r="K30" s="254">
        <f t="shared" ref="K30:K33" si="60">Z30*T30</f>
        <v>0</v>
      </c>
      <c r="L30" s="254">
        <f t="shared" ref="L30:L33" si="61">AA30*T30</f>
        <v>0</v>
      </c>
      <c r="M30" s="254">
        <f t="shared" ref="M30:M33" si="62">AB30*T30</f>
        <v>0</v>
      </c>
      <c r="N30" s="254">
        <f t="shared" ref="N30:N33" si="63">AC30*T30</f>
        <v>0</v>
      </c>
      <c r="O30" s="254">
        <f t="shared" ref="O30:O33" si="64">AD30*T30</f>
        <v>0</v>
      </c>
      <c r="P30" s="254">
        <f t="shared" ref="P30:P33" si="65">AE30*T30</f>
        <v>0</v>
      </c>
      <c r="Q30" s="254">
        <f t="shared" ref="Q30:Q33" si="66">AF30*T30</f>
        <v>0</v>
      </c>
      <c r="R30" s="255" t="s">
        <v>113</v>
      </c>
      <c r="S30" s="256" t="s">
        <v>175</v>
      </c>
      <c r="T30" s="249">
        <v>1</v>
      </c>
      <c r="U30" s="257">
        <v>0</v>
      </c>
      <c r="V30" s="258">
        <v>160</v>
      </c>
      <c r="W30" s="44"/>
      <c r="X30" s="45"/>
      <c r="Y30" s="45"/>
      <c r="Z30" s="45"/>
      <c r="AA30" s="45"/>
      <c r="AB30" s="45"/>
      <c r="AC30" s="45"/>
      <c r="AD30" s="45"/>
      <c r="AE30" s="45"/>
      <c r="AF30" s="46"/>
      <c r="AG30" s="259">
        <f t="shared" si="14"/>
        <v>0</v>
      </c>
      <c r="AH30" s="260" t="str">
        <f t="shared" si="12"/>
        <v>No</v>
      </c>
      <c r="AI30" s="261" t="str">
        <f t="shared" ref="AI30:AI33" si="67">IF(E30="New","Yes","No")</f>
        <v>No</v>
      </c>
      <c r="AK30" s="99">
        <v>1</v>
      </c>
      <c r="AL30" s="99">
        <v>500</v>
      </c>
      <c r="AM30" s="99">
        <v>60</v>
      </c>
      <c r="AN30" s="99">
        <f t="shared" si="15"/>
        <v>0</v>
      </c>
      <c r="AO30" s="165">
        <v>0.19797000000000001</v>
      </c>
    </row>
    <row r="31" spans="2:41" s="175" customFormat="1" ht="100" customHeight="1">
      <c r="B31" s="262"/>
      <c r="C31" s="216" t="s">
        <v>89</v>
      </c>
      <c r="D31" s="216">
        <v>44</v>
      </c>
      <c r="E31" s="217"/>
      <c r="F31" s="218">
        <v>5.7</v>
      </c>
      <c r="G31" s="170">
        <f t="shared" si="56"/>
        <v>0</v>
      </c>
      <c r="H31" s="142">
        <f t="shared" si="57"/>
        <v>0</v>
      </c>
      <c r="I31" s="143">
        <f t="shared" si="58"/>
        <v>0</v>
      </c>
      <c r="J31" s="144">
        <f t="shared" si="59"/>
        <v>0</v>
      </c>
      <c r="K31" s="145">
        <f t="shared" si="60"/>
        <v>0</v>
      </c>
      <c r="L31" s="146">
        <f t="shared" si="61"/>
        <v>0</v>
      </c>
      <c r="M31" s="147">
        <f t="shared" si="62"/>
        <v>0</v>
      </c>
      <c r="N31" s="148">
        <f t="shared" si="63"/>
        <v>0</v>
      </c>
      <c r="O31" s="149">
        <f t="shared" si="64"/>
        <v>0</v>
      </c>
      <c r="P31" s="150">
        <f t="shared" si="65"/>
        <v>0</v>
      </c>
      <c r="Q31" s="151">
        <f t="shared" si="66"/>
        <v>0</v>
      </c>
      <c r="R31" s="219" t="s">
        <v>113</v>
      </c>
      <c r="S31" s="220" t="s">
        <v>175</v>
      </c>
      <c r="T31" s="216">
        <v>1</v>
      </c>
      <c r="U31" s="221">
        <v>0</v>
      </c>
      <c r="V31" s="222">
        <v>160</v>
      </c>
      <c r="W31" s="33"/>
      <c r="X31" s="27"/>
      <c r="Y31" s="27"/>
      <c r="Z31" s="27"/>
      <c r="AA31" s="27"/>
      <c r="AB31" s="27"/>
      <c r="AC31" s="27"/>
      <c r="AD31" s="27"/>
      <c r="AE31" s="27"/>
      <c r="AF31" s="32"/>
      <c r="AG31" s="263">
        <f t="shared" si="14"/>
        <v>0</v>
      </c>
      <c r="AH31" s="224" t="str">
        <f t="shared" si="12"/>
        <v>No</v>
      </c>
      <c r="AI31" s="264" t="str">
        <f t="shared" si="67"/>
        <v>No</v>
      </c>
      <c r="AJ31" s="99"/>
      <c r="AK31" s="99">
        <v>1</v>
      </c>
      <c r="AL31" s="175">
        <v>500</v>
      </c>
      <c r="AM31" s="175">
        <v>60</v>
      </c>
      <c r="AN31" s="99">
        <f t="shared" si="15"/>
        <v>0</v>
      </c>
      <c r="AO31" s="165">
        <v>0.39567000000000002</v>
      </c>
    </row>
    <row r="32" spans="2:41" s="99" customFormat="1" ht="100" customHeight="1">
      <c r="B32" s="262"/>
      <c r="C32" s="226" t="s">
        <v>90</v>
      </c>
      <c r="D32" s="265" t="s">
        <v>140</v>
      </c>
      <c r="E32" s="227"/>
      <c r="F32" s="228">
        <f>2.5*2</f>
        <v>5</v>
      </c>
      <c r="G32" s="229">
        <f t="shared" si="56"/>
        <v>0</v>
      </c>
      <c r="H32" s="230">
        <f t="shared" si="57"/>
        <v>0</v>
      </c>
      <c r="I32" s="231">
        <f t="shared" si="58"/>
        <v>0</v>
      </c>
      <c r="J32" s="231">
        <f t="shared" si="59"/>
        <v>0</v>
      </c>
      <c r="K32" s="231">
        <f t="shared" si="60"/>
        <v>0</v>
      </c>
      <c r="L32" s="231">
        <f t="shared" si="61"/>
        <v>0</v>
      </c>
      <c r="M32" s="231">
        <f t="shared" si="62"/>
        <v>0</v>
      </c>
      <c r="N32" s="231">
        <f t="shared" si="63"/>
        <v>0</v>
      </c>
      <c r="O32" s="231">
        <f t="shared" si="64"/>
        <v>0</v>
      </c>
      <c r="P32" s="231">
        <f t="shared" si="65"/>
        <v>0</v>
      </c>
      <c r="Q32" s="231">
        <f t="shared" si="66"/>
        <v>0</v>
      </c>
      <c r="R32" s="232" t="s">
        <v>114</v>
      </c>
      <c r="S32" s="233" t="s">
        <v>177</v>
      </c>
      <c r="T32" s="226">
        <v>2</v>
      </c>
      <c r="U32" s="234">
        <v>0</v>
      </c>
      <c r="V32" s="235">
        <v>195</v>
      </c>
      <c r="W32" s="41"/>
      <c r="X32" s="42"/>
      <c r="Y32" s="42"/>
      <c r="Z32" s="42"/>
      <c r="AA32" s="42"/>
      <c r="AB32" s="42"/>
      <c r="AC32" s="42"/>
      <c r="AD32" s="42"/>
      <c r="AE32" s="42"/>
      <c r="AF32" s="43"/>
      <c r="AG32" s="266">
        <f t="shared" si="14"/>
        <v>0</v>
      </c>
      <c r="AH32" s="237" t="str">
        <f t="shared" si="12"/>
        <v>No</v>
      </c>
      <c r="AI32" s="267" t="str">
        <f t="shared" si="67"/>
        <v>No</v>
      </c>
      <c r="AJ32" s="99">
        <v>2</v>
      </c>
      <c r="AL32" s="99">
        <v>600</v>
      </c>
      <c r="AM32" s="99">
        <v>70</v>
      </c>
      <c r="AN32" s="99">
        <f t="shared" si="15"/>
        <v>0</v>
      </c>
      <c r="AO32" s="165">
        <v>0.75885000000000002</v>
      </c>
    </row>
    <row r="33" spans="2:41" s="99" customFormat="1" ht="100" customHeight="1">
      <c r="B33" s="268"/>
      <c r="C33" s="269" t="s">
        <v>91</v>
      </c>
      <c r="D33" s="270" t="s">
        <v>141</v>
      </c>
      <c r="E33" s="271"/>
      <c r="F33" s="272">
        <f>(1.3+0.5)*2</f>
        <v>3.6</v>
      </c>
      <c r="G33" s="273">
        <f t="shared" si="56"/>
        <v>0</v>
      </c>
      <c r="H33" s="274">
        <f t="shared" si="57"/>
        <v>0</v>
      </c>
      <c r="I33" s="275">
        <f t="shared" si="58"/>
        <v>0</v>
      </c>
      <c r="J33" s="276">
        <f t="shared" si="59"/>
        <v>0</v>
      </c>
      <c r="K33" s="277">
        <f t="shared" si="60"/>
        <v>0</v>
      </c>
      <c r="L33" s="278">
        <f t="shared" si="61"/>
        <v>0</v>
      </c>
      <c r="M33" s="279">
        <f t="shared" si="62"/>
        <v>0</v>
      </c>
      <c r="N33" s="280">
        <f t="shared" si="63"/>
        <v>0</v>
      </c>
      <c r="O33" s="281">
        <f t="shared" si="64"/>
        <v>0</v>
      </c>
      <c r="P33" s="282">
        <f t="shared" si="65"/>
        <v>0</v>
      </c>
      <c r="Q33" s="283">
        <f t="shared" si="66"/>
        <v>0</v>
      </c>
      <c r="R33" s="284" t="s">
        <v>115</v>
      </c>
      <c r="S33" s="285" t="s">
        <v>178</v>
      </c>
      <c r="T33" s="269">
        <v>4</v>
      </c>
      <c r="U33" s="286">
        <v>0</v>
      </c>
      <c r="V33" s="287">
        <v>240</v>
      </c>
      <c r="W33" s="35"/>
      <c r="X33" s="34"/>
      <c r="Y33" s="34"/>
      <c r="Z33" s="34"/>
      <c r="AA33" s="34"/>
      <c r="AB33" s="34"/>
      <c r="AC33" s="34"/>
      <c r="AD33" s="34"/>
      <c r="AE33" s="34"/>
      <c r="AF33" s="36"/>
      <c r="AG33" s="288">
        <f t="shared" si="14"/>
        <v>0</v>
      </c>
      <c r="AH33" s="289" t="str">
        <f t="shared" si="12"/>
        <v>No</v>
      </c>
      <c r="AI33" s="290" t="str">
        <f t="shared" si="67"/>
        <v>No</v>
      </c>
      <c r="AJ33" s="99">
        <v>4</v>
      </c>
      <c r="AL33" s="99">
        <v>800</v>
      </c>
      <c r="AM33" s="99">
        <v>90</v>
      </c>
      <c r="AN33" s="99">
        <f t="shared" si="15"/>
        <v>0</v>
      </c>
      <c r="AO33" s="165">
        <v>1.1112</v>
      </c>
    </row>
    <row r="34" spans="2:41" s="175" customFormat="1" ht="50" customHeight="1">
      <c r="B34" s="166" t="s">
        <v>182</v>
      </c>
      <c r="C34" s="291"/>
      <c r="D34" s="291"/>
      <c r="E34" s="292"/>
      <c r="F34" s="293"/>
      <c r="G34" s="170"/>
      <c r="H34" s="142"/>
      <c r="I34" s="143"/>
      <c r="J34" s="144"/>
      <c r="K34" s="145"/>
      <c r="L34" s="146"/>
      <c r="M34" s="147"/>
      <c r="N34" s="148"/>
      <c r="O34" s="149"/>
      <c r="P34" s="150"/>
      <c r="Q34" s="151"/>
      <c r="R34" s="171"/>
      <c r="S34" s="291"/>
      <c r="T34" s="291"/>
      <c r="U34" s="294"/>
      <c r="V34" s="295"/>
      <c r="W34" s="336"/>
      <c r="X34" s="338"/>
      <c r="Y34" s="338"/>
      <c r="Z34" s="338"/>
      <c r="AA34" s="338"/>
      <c r="AB34" s="338"/>
      <c r="AC34" s="338"/>
      <c r="AD34" s="338"/>
      <c r="AE34" s="338"/>
      <c r="AF34" s="338"/>
      <c r="AG34" s="296"/>
      <c r="AH34" s="297" t="str">
        <f t="shared" ref="AH34:AH38" si="68">IF(SUM(W34:AF34)&gt;0,"Yes","No")</f>
        <v>No</v>
      </c>
      <c r="AI34" s="169"/>
      <c r="AJ34" s="99">
        <f>T34</f>
        <v>0</v>
      </c>
      <c r="AK34" s="99">
        <f>T34</f>
        <v>0</v>
      </c>
      <c r="AN34" s="99">
        <f t="shared" ref="AN34:AN38" si="69">SUM(W34:AF34)*U34</f>
        <v>0</v>
      </c>
      <c r="AO34" s="165"/>
    </row>
    <row r="35" spans="2:41" s="99" customFormat="1" ht="100" customHeight="1">
      <c r="B35" s="248"/>
      <c r="C35" s="249" t="s">
        <v>171</v>
      </c>
      <c r="D35" s="249"/>
      <c r="E35" s="250" t="s">
        <v>101</v>
      </c>
      <c r="F35" s="251">
        <v>19.5</v>
      </c>
      <c r="G35" s="252">
        <f t="shared" ref="G35:G38" si="70">SUM(W35:AF35)*F35</f>
        <v>0</v>
      </c>
      <c r="H35" s="253">
        <f t="shared" ref="H35:H38" si="71">W35*T35</f>
        <v>0</v>
      </c>
      <c r="I35" s="254">
        <f t="shared" ref="I35:I38" si="72">X35*T35</f>
        <v>0</v>
      </c>
      <c r="J35" s="254">
        <f t="shared" ref="J35:J38" si="73">Y35*T35</f>
        <v>0</v>
      </c>
      <c r="K35" s="254">
        <f t="shared" ref="K35:K38" si="74">Z35*T35</f>
        <v>0</v>
      </c>
      <c r="L35" s="254">
        <f t="shared" ref="L35:L38" si="75">AA35*T35</f>
        <v>0</v>
      </c>
      <c r="M35" s="254">
        <f t="shared" ref="M35:M38" si="76">AB35*T35</f>
        <v>0</v>
      </c>
      <c r="N35" s="254">
        <f t="shared" ref="N35:N38" si="77">AC35*T35</f>
        <v>0</v>
      </c>
      <c r="O35" s="254">
        <f t="shared" ref="O35:O38" si="78">AD35*T35</f>
        <v>0</v>
      </c>
      <c r="P35" s="254">
        <f t="shared" ref="P35:P38" si="79">AE35*T35</f>
        <v>0</v>
      </c>
      <c r="Q35" s="254">
        <f t="shared" ref="Q35:Q38" si="80">AF35*T35</f>
        <v>0</v>
      </c>
      <c r="R35" s="255" t="s">
        <v>183</v>
      </c>
      <c r="S35" s="256" t="s">
        <v>175</v>
      </c>
      <c r="T35" s="249">
        <v>1</v>
      </c>
      <c r="U35" s="257">
        <v>0</v>
      </c>
      <c r="V35" s="258">
        <v>240</v>
      </c>
      <c r="W35" s="44"/>
      <c r="X35" s="45"/>
      <c r="Y35" s="45"/>
      <c r="Z35" s="45"/>
      <c r="AA35" s="45"/>
      <c r="AB35" s="45"/>
      <c r="AC35" s="45"/>
      <c r="AD35" s="45"/>
      <c r="AE35" s="45"/>
      <c r="AF35" s="46"/>
      <c r="AG35" s="259">
        <f t="shared" ref="AG35:AG38" si="81">V35*W35+V35*X35+V35*Y35+V35*Z35+V35*AA35+V35*AB35+V35*AC35+V35*AD35+V35*AE35+V35*AF35</f>
        <v>0</v>
      </c>
      <c r="AH35" s="260" t="str">
        <f t="shared" si="68"/>
        <v>No</v>
      </c>
      <c r="AI35" s="261" t="str">
        <f t="shared" ref="AI35:AI38" si="82">IF(E35="New","Yes","No")</f>
        <v>Yes</v>
      </c>
      <c r="AK35" s="99">
        <v>1</v>
      </c>
      <c r="AL35" s="99">
        <v>500</v>
      </c>
      <c r="AM35" s="99">
        <v>60</v>
      </c>
      <c r="AN35" s="99">
        <f t="shared" si="69"/>
        <v>0</v>
      </c>
      <c r="AO35" s="165">
        <v>0.19797000000000001</v>
      </c>
    </row>
    <row r="36" spans="2:41" s="175" customFormat="1" ht="100" customHeight="1">
      <c r="B36" s="262"/>
      <c r="C36" s="216" t="s">
        <v>172</v>
      </c>
      <c r="D36" s="216"/>
      <c r="E36" s="217" t="s">
        <v>101</v>
      </c>
      <c r="F36" s="218">
        <v>19.5</v>
      </c>
      <c r="G36" s="170">
        <f t="shared" si="70"/>
        <v>0</v>
      </c>
      <c r="H36" s="142">
        <f t="shared" si="71"/>
        <v>0</v>
      </c>
      <c r="I36" s="143">
        <f t="shared" si="72"/>
        <v>0</v>
      </c>
      <c r="J36" s="144">
        <f t="shared" si="73"/>
        <v>0</v>
      </c>
      <c r="K36" s="145">
        <f t="shared" si="74"/>
        <v>0</v>
      </c>
      <c r="L36" s="146">
        <f t="shared" si="75"/>
        <v>0</v>
      </c>
      <c r="M36" s="147">
        <f t="shared" si="76"/>
        <v>0</v>
      </c>
      <c r="N36" s="148">
        <f t="shared" si="77"/>
        <v>0</v>
      </c>
      <c r="O36" s="149">
        <f t="shared" si="78"/>
        <v>0</v>
      </c>
      <c r="P36" s="150">
        <f t="shared" si="79"/>
        <v>0</v>
      </c>
      <c r="Q36" s="151">
        <f t="shared" si="80"/>
        <v>0</v>
      </c>
      <c r="R36" s="219" t="s">
        <v>183</v>
      </c>
      <c r="S36" s="220" t="s">
        <v>175</v>
      </c>
      <c r="T36" s="216">
        <v>1</v>
      </c>
      <c r="U36" s="221">
        <v>0</v>
      </c>
      <c r="V36" s="222">
        <v>240</v>
      </c>
      <c r="W36" s="33"/>
      <c r="X36" s="27"/>
      <c r="Y36" s="27"/>
      <c r="Z36" s="27"/>
      <c r="AA36" s="27"/>
      <c r="AB36" s="27"/>
      <c r="AC36" s="27"/>
      <c r="AD36" s="27"/>
      <c r="AE36" s="27"/>
      <c r="AF36" s="32"/>
      <c r="AG36" s="263">
        <f t="shared" si="81"/>
        <v>0</v>
      </c>
      <c r="AH36" s="224" t="str">
        <f t="shared" si="68"/>
        <v>No</v>
      </c>
      <c r="AI36" s="264" t="str">
        <f t="shared" si="82"/>
        <v>Yes</v>
      </c>
      <c r="AJ36" s="99"/>
      <c r="AK36" s="99">
        <v>1</v>
      </c>
      <c r="AL36" s="175">
        <v>500</v>
      </c>
      <c r="AM36" s="175">
        <v>60</v>
      </c>
      <c r="AN36" s="99">
        <f t="shared" si="69"/>
        <v>0</v>
      </c>
      <c r="AO36" s="165">
        <v>0.39567000000000002</v>
      </c>
    </row>
    <row r="37" spans="2:41" s="99" customFormat="1" ht="100" customHeight="1">
      <c r="B37" s="262"/>
      <c r="C37" s="226" t="s">
        <v>173</v>
      </c>
      <c r="D37" s="265"/>
      <c r="E37" s="227" t="s">
        <v>101</v>
      </c>
      <c r="F37" s="228">
        <v>7.2</v>
      </c>
      <c r="G37" s="229">
        <f t="shared" si="70"/>
        <v>0</v>
      </c>
      <c r="H37" s="230">
        <f t="shared" si="71"/>
        <v>0</v>
      </c>
      <c r="I37" s="231">
        <f t="shared" si="72"/>
        <v>0</v>
      </c>
      <c r="J37" s="231">
        <f t="shared" si="73"/>
        <v>0</v>
      </c>
      <c r="K37" s="231">
        <f t="shared" si="74"/>
        <v>0</v>
      </c>
      <c r="L37" s="231">
        <f t="shared" si="75"/>
        <v>0</v>
      </c>
      <c r="M37" s="231">
        <f t="shared" si="76"/>
        <v>0</v>
      </c>
      <c r="N37" s="231">
        <f t="shared" si="77"/>
        <v>0</v>
      </c>
      <c r="O37" s="231">
        <f t="shared" si="78"/>
        <v>0</v>
      </c>
      <c r="P37" s="231">
        <f t="shared" si="79"/>
        <v>0</v>
      </c>
      <c r="Q37" s="231">
        <f t="shared" si="80"/>
        <v>0</v>
      </c>
      <c r="R37" s="232" t="s">
        <v>180</v>
      </c>
      <c r="S37" s="233" t="s">
        <v>177</v>
      </c>
      <c r="T37" s="226">
        <v>2</v>
      </c>
      <c r="U37" s="234">
        <v>0</v>
      </c>
      <c r="V37" s="235">
        <v>260</v>
      </c>
      <c r="W37" s="41"/>
      <c r="X37" s="42"/>
      <c r="Y37" s="42"/>
      <c r="Z37" s="42"/>
      <c r="AA37" s="42"/>
      <c r="AB37" s="42"/>
      <c r="AC37" s="42"/>
      <c r="AD37" s="42"/>
      <c r="AE37" s="42"/>
      <c r="AF37" s="43"/>
      <c r="AG37" s="266">
        <f t="shared" si="81"/>
        <v>0</v>
      </c>
      <c r="AH37" s="237" t="str">
        <f t="shared" si="68"/>
        <v>No</v>
      </c>
      <c r="AI37" s="267" t="str">
        <f t="shared" si="82"/>
        <v>Yes</v>
      </c>
      <c r="AJ37" s="99">
        <v>2</v>
      </c>
      <c r="AL37" s="99">
        <v>600</v>
      </c>
      <c r="AM37" s="99">
        <v>70</v>
      </c>
      <c r="AN37" s="99">
        <f t="shared" si="69"/>
        <v>0</v>
      </c>
      <c r="AO37" s="165">
        <v>0.75885000000000002</v>
      </c>
    </row>
    <row r="38" spans="2:41" s="99" customFormat="1" ht="100" customHeight="1">
      <c r="B38" s="268"/>
      <c r="C38" s="269" t="s">
        <v>174</v>
      </c>
      <c r="D38" s="270"/>
      <c r="E38" s="271" t="s">
        <v>101</v>
      </c>
      <c r="F38" s="272">
        <v>3.5</v>
      </c>
      <c r="G38" s="273">
        <f t="shared" si="70"/>
        <v>0</v>
      </c>
      <c r="H38" s="274">
        <f t="shared" si="71"/>
        <v>0</v>
      </c>
      <c r="I38" s="275">
        <f t="shared" si="72"/>
        <v>0</v>
      </c>
      <c r="J38" s="276">
        <f t="shared" si="73"/>
        <v>0</v>
      </c>
      <c r="K38" s="277">
        <f t="shared" si="74"/>
        <v>0</v>
      </c>
      <c r="L38" s="278">
        <f t="shared" si="75"/>
        <v>0</v>
      </c>
      <c r="M38" s="279">
        <f t="shared" si="76"/>
        <v>0</v>
      </c>
      <c r="N38" s="280">
        <f t="shared" si="77"/>
        <v>0</v>
      </c>
      <c r="O38" s="281">
        <f t="shared" si="78"/>
        <v>0</v>
      </c>
      <c r="P38" s="282">
        <f t="shared" si="79"/>
        <v>0</v>
      </c>
      <c r="Q38" s="283">
        <f t="shared" si="80"/>
        <v>0</v>
      </c>
      <c r="R38" s="284" t="s">
        <v>181</v>
      </c>
      <c r="S38" s="285" t="s">
        <v>178</v>
      </c>
      <c r="T38" s="269">
        <v>4</v>
      </c>
      <c r="U38" s="286">
        <v>0</v>
      </c>
      <c r="V38" s="287">
        <v>310</v>
      </c>
      <c r="W38" s="35"/>
      <c r="X38" s="34"/>
      <c r="Y38" s="34"/>
      <c r="Z38" s="34"/>
      <c r="AA38" s="34"/>
      <c r="AB38" s="34"/>
      <c r="AC38" s="34"/>
      <c r="AD38" s="34"/>
      <c r="AE38" s="34"/>
      <c r="AF38" s="36"/>
      <c r="AG38" s="288">
        <f t="shared" si="81"/>
        <v>0</v>
      </c>
      <c r="AH38" s="289" t="str">
        <f t="shared" si="68"/>
        <v>No</v>
      </c>
      <c r="AI38" s="290" t="str">
        <f t="shared" si="82"/>
        <v>Yes</v>
      </c>
      <c r="AJ38" s="99">
        <v>4</v>
      </c>
      <c r="AL38" s="99">
        <v>800</v>
      </c>
      <c r="AM38" s="99">
        <v>90</v>
      </c>
      <c r="AN38" s="99">
        <f t="shared" si="69"/>
        <v>0</v>
      </c>
      <c r="AO38" s="165">
        <v>1.1112</v>
      </c>
    </row>
    <row r="39" spans="2:41">
      <c r="Q39" s="298"/>
    </row>
  </sheetData>
  <sheetProtection sort="0" autoFilter="0"/>
  <autoFilter ref="AH8:AI38" xr:uid="{00000000-0009-0000-0000-000001000000}"/>
  <pageMargins left="0.25" right="0.25" top="0.75" bottom="0.75" header="0.3" footer="0.3"/>
  <pageSetup paperSize="9" scale="38" fitToHeight="0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5CBD-3761-4C51-8D71-C6B0D0EE58A2}">
  <dimension ref="A1:X18"/>
  <sheetViews>
    <sheetView showGridLines="0" zoomScaleNormal="100" workbookViewId="0">
      <selection activeCell="V3" sqref="V3"/>
    </sheetView>
  </sheetViews>
  <sheetFormatPr defaultColWidth="12.33203125" defaultRowHeight="23" customHeight="1"/>
  <cols>
    <col min="1" max="1" width="8.5" style="9" customWidth="1"/>
    <col min="2" max="2" width="4.5" style="9" customWidth="1"/>
    <col min="3" max="14" width="7.58203125" style="341" customWidth="1"/>
    <col min="15" max="15" width="5.83203125" style="9" customWidth="1"/>
    <col min="16" max="16" width="6.1640625" style="9" customWidth="1"/>
    <col min="17" max="17" width="9.6640625" style="9" hidden="1" customWidth="1"/>
    <col min="18" max="19" width="12.33203125" style="9" hidden="1" customWidth="1"/>
    <col min="20" max="20" width="12.33203125" style="22" hidden="1" customWidth="1"/>
    <col min="21" max="25" width="12.33203125" style="9" customWidth="1"/>
    <col min="26" max="16384" width="12.33203125" style="9"/>
  </cols>
  <sheetData>
    <row r="1" spans="1:24" ht="29" customHeight="1">
      <c r="A1" s="49"/>
      <c r="B1" s="49"/>
      <c r="C1" s="49"/>
      <c r="D1" s="49"/>
      <c r="E1" s="49"/>
      <c r="F1" s="49"/>
      <c r="G1" s="49"/>
      <c r="H1" s="49"/>
      <c r="I1" s="376" t="s">
        <v>144</v>
      </c>
      <c r="J1" s="390" t="s">
        <v>6</v>
      </c>
      <c r="K1" s="388"/>
      <c r="L1" s="21"/>
      <c r="M1" s="21"/>
      <c r="N1" s="21"/>
      <c r="O1" s="26"/>
      <c r="P1" s="49"/>
      <c r="Q1" s="49"/>
    </row>
    <row r="2" spans="1:24" ht="22" customHeight="1">
      <c r="C2" s="49"/>
      <c r="D2" s="49"/>
      <c r="E2" s="49"/>
      <c r="F2" s="49"/>
      <c r="G2" s="49"/>
      <c r="H2" s="49"/>
      <c r="I2" s="19">
        <f>O4</f>
        <v>0</v>
      </c>
      <c r="J2" s="51">
        <f>'LYNX grp'!AA4</f>
        <v>0</v>
      </c>
      <c r="K2" s="389"/>
      <c r="L2" s="21"/>
      <c r="M2" s="374"/>
      <c r="N2" s="374"/>
      <c r="P2" s="49"/>
      <c r="Q2" s="49"/>
    </row>
    <row r="3" spans="1:24" ht="44" customHeight="1">
      <c r="A3" s="502" t="str">
        <f>'PRODUCTION LIST lynx plywood'!A3:J3</f>
        <v>test</v>
      </c>
      <c r="B3" s="502"/>
      <c r="C3" s="502"/>
      <c r="D3" s="502"/>
      <c r="E3" s="502"/>
      <c r="F3" s="502"/>
      <c r="G3" s="502"/>
      <c r="H3" s="502"/>
      <c r="I3" s="502"/>
      <c r="J3" s="502"/>
      <c r="K3" s="18"/>
      <c r="L3" s="23" t="s">
        <v>53</v>
      </c>
      <c r="M3" s="375" t="str">
        <f>'PRODUCTION LIST lynx plywood'!M3</f>
        <v>test</v>
      </c>
      <c r="N3" s="375"/>
      <c r="O3" s="503"/>
      <c r="P3" s="503"/>
    </row>
    <row r="4" spans="1:24" ht="21" customHeight="1">
      <c r="A4" s="50" t="s">
        <v>231</v>
      </c>
      <c r="B4" s="50"/>
      <c r="I4" s="11"/>
      <c r="J4" s="501"/>
      <c r="K4" s="501"/>
      <c r="O4" s="341">
        <f>SUM(O6:O18)</f>
        <v>0</v>
      </c>
      <c r="P4" s="16">
        <f>SUM(P6:P18)</f>
        <v>0</v>
      </c>
    </row>
    <row r="5" spans="1:24" ht="23" customHeight="1">
      <c r="A5" s="491" t="s">
        <v>19</v>
      </c>
      <c r="B5" s="1" t="s">
        <v>273</v>
      </c>
      <c r="C5" s="12" t="s">
        <v>2</v>
      </c>
      <c r="D5" s="2" t="s">
        <v>3</v>
      </c>
      <c r="E5" s="2" t="s">
        <v>12</v>
      </c>
      <c r="F5" s="2" t="s">
        <v>41</v>
      </c>
      <c r="G5" s="2" t="s">
        <v>4</v>
      </c>
      <c r="H5" s="2" t="s">
        <v>17</v>
      </c>
      <c r="I5" s="2" t="s">
        <v>21</v>
      </c>
      <c r="J5" s="2" t="s">
        <v>18</v>
      </c>
      <c r="K5" s="2" t="s">
        <v>52</v>
      </c>
      <c r="L5" s="2" t="s">
        <v>20</v>
      </c>
      <c r="M5" s="2" t="s">
        <v>214</v>
      </c>
      <c r="N5" s="377" t="s">
        <v>215</v>
      </c>
      <c r="O5" s="66" t="s">
        <v>23</v>
      </c>
      <c r="P5" s="67" t="s">
        <v>22</v>
      </c>
      <c r="R5" s="9" t="s">
        <v>45</v>
      </c>
      <c r="S5" s="9" t="s">
        <v>46</v>
      </c>
      <c r="T5" s="22" t="s">
        <v>47</v>
      </c>
    </row>
    <row r="6" spans="1:24" ht="23" customHeight="1">
      <c r="A6" s="70" t="str">
        <f>'LYNX grp'!E10</f>
        <v>L1-GRP</v>
      </c>
      <c r="B6" s="492" t="str">
        <f>'LYNX grp'!F10</f>
        <v>Dual. Tex.</v>
      </c>
      <c r="C6" s="24" t="str">
        <f>IF('LYNX grp'!AA10=0,"",'LYNX grp'!AA10)</f>
        <v/>
      </c>
      <c r="D6" s="19" t="str">
        <f>IF('LYNX grp'!AB10=0,"",'LYNX grp'!AB10)</f>
        <v/>
      </c>
      <c r="E6" s="19" t="str">
        <f>IF('LYNX grp'!AC10=0,"",'LYNX grp'!AC10)</f>
        <v/>
      </c>
      <c r="F6" s="19" t="str">
        <f>IF('LYNX grp'!AD10=0,"",'LYNX grp'!AD10)</f>
        <v/>
      </c>
      <c r="G6" s="19" t="str">
        <f>IF('LYNX grp'!AE10=0,"",'LYNX grp'!AE10)</f>
        <v/>
      </c>
      <c r="H6" s="19" t="str">
        <f>IF('LYNX grp'!AF10=0,"",'LYNX grp'!AF10)</f>
        <v/>
      </c>
      <c r="I6" s="19" t="str">
        <f>IF('LYNX grp'!AG10=0,"",'LYNX grp'!AG10)</f>
        <v/>
      </c>
      <c r="J6" s="19" t="str">
        <f>IF('LYNX grp'!AH10=0,"",'LYNX grp'!AH10)</f>
        <v/>
      </c>
      <c r="K6" s="19" t="str">
        <f>IF('LYNX grp'!AI10=0,"",'LYNX grp'!AI10)</f>
        <v/>
      </c>
      <c r="L6" s="19" t="str">
        <f>IF('LYNX grp'!AJ10=0,"",'LYNX grp'!AJ10)</f>
        <v/>
      </c>
      <c r="M6" s="19" t="str">
        <f>IF('LYNX grp'!AK10=0,"",'LYNX grp'!AK10)</f>
        <v/>
      </c>
      <c r="N6" s="19" t="str">
        <f>IF('LYNX grp'!AL10=0,"",'LYNX grp'!AL10)</f>
        <v/>
      </c>
      <c r="O6" s="68">
        <f>P6*'LYNX grp'!W10</f>
        <v>0</v>
      </c>
      <c r="P6" s="74">
        <f>SUM(C6:N6)</f>
        <v>0</v>
      </c>
      <c r="R6" s="9">
        <v>1</v>
      </c>
      <c r="S6" s="9" t="str">
        <f t="shared" ref="S6:S18" si="0">IF(R6=1,REPT(""""&amp;A6&amp;".dwg""",P6),"")</f>
        <v/>
      </c>
      <c r="T6" s="22" t="str">
        <f>CONCATENATE(T5,S6)</f>
        <v>suma</v>
      </c>
    </row>
    <row r="7" spans="1:24" ht="23" customHeight="1">
      <c r="A7" s="70" t="str">
        <f>'LYNX grp'!E11</f>
        <v>L3-GRP</v>
      </c>
      <c r="B7" s="492" t="str">
        <f>'LYNX grp'!F11</f>
        <v>Dual. Tex.</v>
      </c>
      <c r="C7" s="24" t="str">
        <f>IF('LYNX grp'!AA11=0,"",'LYNX grp'!AA11)</f>
        <v/>
      </c>
      <c r="D7" s="19" t="str">
        <f>IF('LYNX grp'!AB11=0,"",'LYNX grp'!AB11)</f>
        <v/>
      </c>
      <c r="E7" s="19" t="str">
        <f>IF('LYNX grp'!AC11=0,"",'LYNX grp'!AC11)</f>
        <v/>
      </c>
      <c r="F7" s="19" t="str">
        <f>IF('LYNX grp'!AD11=0,"",'LYNX grp'!AD11)</f>
        <v/>
      </c>
      <c r="G7" s="19" t="str">
        <f>IF('LYNX grp'!AE11=0,"",'LYNX grp'!AE11)</f>
        <v/>
      </c>
      <c r="H7" s="19" t="str">
        <f>IF('LYNX grp'!AF11=0,"",'LYNX grp'!AF11)</f>
        <v/>
      </c>
      <c r="I7" s="19" t="str">
        <f>IF('LYNX grp'!AG11=0,"",'LYNX grp'!AG11)</f>
        <v/>
      </c>
      <c r="J7" s="19" t="str">
        <f>IF('LYNX grp'!AH11=0,"",'LYNX grp'!AH11)</f>
        <v/>
      </c>
      <c r="K7" s="19" t="str">
        <f>IF('LYNX grp'!AI11=0,"",'LYNX grp'!AI11)</f>
        <v/>
      </c>
      <c r="L7" s="19" t="str">
        <f>IF('LYNX grp'!AJ11=0,"",'LYNX grp'!AJ11)</f>
        <v/>
      </c>
      <c r="M7" s="19" t="str">
        <f>IF('LYNX grp'!AK11=0,"",'LYNX grp'!AK11)</f>
        <v/>
      </c>
      <c r="N7" s="19" t="str">
        <f>IF('LYNX grp'!AL11=0,"",'LYNX grp'!AL11)</f>
        <v/>
      </c>
      <c r="O7" s="68">
        <f>P7*'LYNX grp'!W11</f>
        <v>0</v>
      </c>
      <c r="P7" s="74">
        <f t="shared" ref="P7:P18" si="1">SUM(C7:N7)</f>
        <v>0</v>
      </c>
      <c r="S7" s="9" t="str">
        <f t="shared" si="0"/>
        <v/>
      </c>
      <c r="T7" s="22" t="e">
        <f>CONCATENATE(#REF!,S7)</f>
        <v>#REF!</v>
      </c>
    </row>
    <row r="8" spans="1:24" ht="23" customHeight="1">
      <c r="A8" s="70" t="str">
        <f>'LYNX grp'!E12</f>
        <v>L4-GRP</v>
      </c>
      <c r="B8" s="492" t="str">
        <f>'LYNX grp'!F12</f>
        <v>Dual. Tex.</v>
      </c>
      <c r="C8" s="24" t="str">
        <f>IF('LYNX grp'!AA12=0,"",'LYNX grp'!AA12)</f>
        <v/>
      </c>
      <c r="D8" s="19" t="str">
        <f>IF('LYNX grp'!AB12=0,"",'LYNX grp'!AB12)</f>
        <v/>
      </c>
      <c r="E8" s="19" t="str">
        <f>IF('LYNX grp'!AC12=0,"",'LYNX grp'!AC12)</f>
        <v/>
      </c>
      <c r="F8" s="19" t="str">
        <f>IF('LYNX grp'!AD12=0,"",'LYNX grp'!AD12)</f>
        <v/>
      </c>
      <c r="G8" s="19" t="str">
        <f>IF('LYNX grp'!AE12=0,"",'LYNX grp'!AE12)</f>
        <v/>
      </c>
      <c r="H8" s="19" t="str">
        <f>IF('LYNX grp'!AF12=0,"",'LYNX grp'!AF12)</f>
        <v/>
      </c>
      <c r="I8" s="19" t="str">
        <f>IF('LYNX grp'!AG12=0,"",'LYNX grp'!AG12)</f>
        <v/>
      </c>
      <c r="J8" s="19" t="str">
        <f>IF('LYNX grp'!AH12=0,"",'LYNX grp'!AH12)</f>
        <v/>
      </c>
      <c r="K8" s="19" t="str">
        <f>IF('LYNX grp'!AI12=0,"",'LYNX grp'!AI12)</f>
        <v/>
      </c>
      <c r="L8" s="19" t="str">
        <f>IF('LYNX grp'!AJ12=0,"",'LYNX grp'!AJ12)</f>
        <v/>
      </c>
      <c r="M8" s="19" t="str">
        <f>IF('LYNX grp'!AK12=0,"",'LYNX grp'!AK12)</f>
        <v/>
      </c>
      <c r="N8" s="19" t="str">
        <f>IF('LYNX grp'!AL12=0,"",'LYNX grp'!AL12)</f>
        <v/>
      </c>
      <c r="O8" s="68">
        <f>P8*'LYNX grp'!W12</f>
        <v>0</v>
      </c>
      <c r="P8" s="74">
        <f t="shared" si="1"/>
        <v>0</v>
      </c>
      <c r="R8" s="9">
        <v>1</v>
      </c>
      <c r="S8" s="9" t="str">
        <f t="shared" si="0"/>
        <v/>
      </c>
      <c r="T8" s="22" t="e">
        <f>CONCATENATE(T7,S8)</f>
        <v>#REF!</v>
      </c>
    </row>
    <row r="9" spans="1:24" ht="23" customHeight="1">
      <c r="A9" s="70" t="str">
        <f>'LYNX grp'!E13</f>
        <v>L5-GRP</v>
      </c>
      <c r="B9" s="492" t="str">
        <f>'LYNX grp'!F13</f>
        <v>Dual. Tex.</v>
      </c>
      <c r="C9" s="24" t="str">
        <f>IF('LYNX grp'!AA13=0,"",'LYNX grp'!AA13)</f>
        <v/>
      </c>
      <c r="D9" s="19" t="str">
        <f>IF('LYNX grp'!AB13=0,"",'LYNX grp'!AB13)</f>
        <v/>
      </c>
      <c r="E9" s="19" t="str">
        <f>IF('LYNX grp'!AC13=0,"",'LYNX grp'!AC13)</f>
        <v/>
      </c>
      <c r="F9" s="19" t="str">
        <f>IF('LYNX grp'!AD13=0,"",'LYNX grp'!AD13)</f>
        <v/>
      </c>
      <c r="G9" s="19" t="str">
        <f>IF('LYNX grp'!AE13=0,"",'LYNX grp'!AE13)</f>
        <v/>
      </c>
      <c r="H9" s="19" t="str">
        <f>IF('LYNX grp'!AF13=0,"",'LYNX grp'!AF13)</f>
        <v/>
      </c>
      <c r="I9" s="19" t="str">
        <f>IF('LYNX grp'!AG13=0,"",'LYNX grp'!AG13)</f>
        <v/>
      </c>
      <c r="J9" s="19" t="str">
        <f>IF('LYNX grp'!AH13=0,"",'LYNX grp'!AH13)</f>
        <v/>
      </c>
      <c r="K9" s="19" t="str">
        <f>IF('LYNX grp'!AI13=0,"",'LYNX grp'!AI13)</f>
        <v/>
      </c>
      <c r="L9" s="19" t="str">
        <f>IF('LYNX grp'!AJ13=0,"",'LYNX grp'!AJ13)</f>
        <v/>
      </c>
      <c r="M9" s="19" t="str">
        <f>IF('LYNX grp'!AK13=0,"",'LYNX grp'!AK13)</f>
        <v/>
      </c>
      <c r="N9" s="19" t="str">
        <f>IF('LYNX grp'!AL13=0,"",'LYNX grp'!AL13)</f>
        <v/>
      </c>
      <c r="O9" s="68">
        <f>P9*'LYNX grp'!W13</f>
        <v>0</v>
      </c>
      <c r="P9" s="74">
        <f t="shared" si="1"/>
        <v>0</v>
      </c>
      <c r="R9" s="9">
        <v>1</v>
      </c>
      <c r="S9" s="9" t="str">
        <f t="shared" si="0"/>
        <v/>
      </c>
      <c r="T9" s="22" t="e">
        <f>CONCATENATE(T8,S9)</f>
        <v>#REF!</v>
      </c>
    </row>
    <row r="10" spans="1:24" ht="23" customHeight="1">
      <c r="A10" s="70" t="str">
        <f>'LYNX grp'!E14</f>
        <v>L6-GRP</v>
      </c>
      <c r="B10" s="492" t="str">
        <f>'LYNX grp'!F14</f>
        <v>Dual. Tex.</v>
      </c>
      <c r="C10" s="24" t="str">
        <f>IF('LYNX grp'!AA14=0,"",'LYNX grp'!AA14)</f>
        <v/>
      </c>
      <c r="D10" s="19" t="str">
        <f>IF('LYNX grp'!AB14=0,"",'LYNX grp'!AB14)</f>
        <v/>
      </c>
      <c r="E10" s="19" t="str">
        <f>IF('LYNX grp'!AC14=0,"",'LYNX grp'!AC14)</f>
        <v/>
      </c>
      <c r="F10" s="19" t="str">
        <f>IF('LYNX grp'!AD14=0,"",'LYNX grp'!AD14)</f>
        <v/>
      </c>
      <c r="G10" s="19" t="str">
        <f>IF('LYNX grp'!AE14=0,"",'LYNX grp'!AE14)</f>
        <v/>
      </c>
      <c r="H10" s="19" t="str">
        <f>IF('LYNX grp'!AF14=0,"",'LYNX grp'!AF14)</f>
        <v/>
      </c>
      <c r="I10" s="19" t="str">
        <f>IF('LYNX grp'!AG14=0,"",'LYNX grp'!AG14)</f>
        <v/>
      </c>
      <c r="J10" s="19" t="str">
        <f>IF('LYNX grp'!AH14=0,"",'LYNX grp'!AH14)</f>
        <v/>
      </c>
      <c r="K10" s="19" t="str">
        <f>IF('LYNX grp'!AI14=0,"",'LYNX grp'!AI14)</f>
        <v/>
      </c>
      <c r="L10" s="19" t="str">
        <f>IF('LYNX grp'!AJ14=0,"",'LYNX grp'!AJ14)</f>
        <v/>
      </c>
      <c r="M10" s="19" t="str">
        <f>IF('LYNX grp'!AK14=0,"",'LYNX grp'!AK14)</f>
        <v/>
      </c>
      <c r="N10" s="19" t="str">
        <f>IF('LYNX grp'!AL14=0,"",'LYNX grp'!AL14)</f>
        <v/>
      </c>
      <c r="O10" s="68">
        <f>P10*'LYNX grp'!W14</f>
        <v>0</v>
      </c>
      <c r="P10" s="74">
        <f t="shared" si="1"/>
        <v>0</v>
      </c>
      <c r="R10" s="9">
        <v>1</v>
      </c>
      <c r="S10" s="9" t="str">
        <f t="shared" si="0"/>
        <v/>
      </c>
      <c r="T10" s="22" t="e">
        <f t="shared" ref="T10:T18" si="2">CONCATENATE(T9,S10)</f>
        <v>#REF!</v>
      </c>
      <c r="U10" s="21"/>
      <c r="V10" s="21"/>
      <c r="W10" s="21"/>
      <c r="X10" s="20"/>
    </row>
    <row r="11" spans="1:24" ht="23" customHeight="1">
      <c r="A11" s="70" t="str">
        <f>'LYNX grp'!E15</f>
        <v>L7-GRP</v>
      </c>
      <c r="B11" s="492" t="str">
        <f>'LYNX grp'!F15</f>
        <v>Dual. Tex.</v>
      </c>
      <c r="C11" s="24" t="str">
        <f>IF('LYNX grp'!AA15=0,"",'LYNX grp'!AA15)</f>
        <v/>
      </c>
      <c r="D11" s="19" t="str">
        <f>IF('LYNX grp'!AB15=0,"",'LYNX grp'!AB15)</f>
        <v/>
      </c>
      <c r="E11" s="19" t="str">
        <f>IF('LYNX grp'!AC15=0,"",'LYNX grp'!AC15)</f>
        <v/>
      </c>
      <c r="F11" s="19" t="str">
        <f>IF('LYNX grp'!AD15=0,"",'LYNX grp'!AD15)</f>
        <v/>
      </c>
      <c r="G11" s="19" t="str">
        <f>IF('LYNX grp'!AE15=0,"",'LYNX grp'!AE15)</f>
        <v/>
      </c>
      <c r="H11" s="19" t="str">
        <f>IF('LYNX grp'!AF15=0,"",'LYNX grp'!AF15)</f>
        <v/>
      </c>
      <c r="I11" s="19" t="str">
        <f>IF('LYNX grp'!AG15=0,"",'LYNX grp'!AG15)</f>
        <v/>
      </c>
      <c r="J11" s="19" t="str">
        <f>IF('LYNX grp'!AH15=0,"",'LYNX grp'!AH15)</f>
        <v/>
      </c>
      <c r="K11" s="19" t="str">
        <f>IF('LYNX grp'!AI15=0,"",'LYNX grp'!AI15)</f>
        <v/>
      </c>
      <c r="L11" s="19" t="str">
        <f>IF('LYNX grp'!AJ15=0,"",'LYNX grp'!AJ15)</f>
        <v/>
      </c>
      <c r="M11" s="19" t="str">
        <f>IF('LYNX grp'!AK15=0,"",'LYNX grp'!AK15)</f>
        <v/>
      </c>
      <c r="N11" s="19" t="str">
        <f>IF('LYNX grp'!AL15=0,"",'LYNX grp'!AL15)</f>
        <v/>
      </c>
      <c r="O11" s="68">
        <f>P11*'LYNX grp'!W15</f>
        <v>0</v>
      </c>
      <c r="P11" s="74">
        <f t="shared" si="1"/>
        <v>0</v>
      </c>
      <c r="R11" s="9">
        <v>1</v>
      </c>
      <c r="S11" s="9" t="str">
        <f t="shared" si="0"/>
        <v/>
      </c>
      <c r="T11" s="22" t="e">
        <f t="shared" si="2"/>
        <v>#REF!</v>
      </c>
      <c r="U11" s="52"/>
      <c r="V11" s="53"/>
      <c r="W11" s="21"/>
      <c r="X11" s="20"/>
    </row>
    <row r="12" spans="1:24" ht="23" customHeight="1">
      <c r="A12" s="70" t="str">
        <f>'LYNX grp'!E16</f>
        <v>L8-GRP</v>
      </c>
      <c r="B12" s="492" t="str">
        <f>'LYNX grp'!F16</f>
        <v>Dual. Tex.</v>
      </c>
      <c r="C12" s="24" t="str">
        <f>IF('LYNX grp'!AA16=0,"",'LYNX grp'!AA16)</f>
        <v/>
      </c>
      <c r="D12" s="19" t="str">
        <f>IF('LYNX grp'!AB16=0,"",'LYNX grp'!AB16)</f>
        <v/>
      </c>
      <c r="E12" s="19" t="str">
        <f>IF('LYNX grp'!AC16=0,"",'LYNX grp'!AC16)</f>
        <v/>
      </c>
      <c r="F12" s="19" t="str">
        <f>IF('LYNX grp'!AD16=0,"",'LYNX grp'!AD16)</f>
        <v/>
      </c>
      <c r="G12" s="19" t="str">
        <f>IF('LYNX grp'!AE16=0,"",'LYNX grp'!AE16)</f>
        <v/>
      </c>
      <c r="H12" s="19" t="str">
        <f>IF('LYNX grp'!AF16=0,"",'LYNX grp'!AF16)</f>
        <v/>
      </c>
      <c r="I12" s="19" t="str">
        <f>IF('LYNX grp'!AG16=0,"",'LYNX grp'!AG16)</f>
        <v/>
      </c>
      <c r="J12" s="19" t="str">
        <f>IF('LYNX grp'!AH16=0,"",'LYNX grp'!AH16)</f>
        <v/>
      </c>
      <c r="K12" s="19" t="str">
        <f>IF('LYNX grp'!AI16=0,"",'LYNX grp'!AI16)</f>
        <v/>
      </c>
      <c r="L12" s="19" t="str">
        <f>IF('LYNX grp'!AJ16=0,"",'LYNX grp'!AJ16)</f>
        <v/>
      </c>
      <c r="M12" s="19" t="str">
        <f>IF('LYNX grp'!AK16=0,"",'LYNX grp'!AK16)</f>
        <v/>
      </c>
      <c r="N12" s="19" t="str">
        <f>IF('LYNX grp'!AL16=0,"",'LYNX grp'!AL16)</f>
        <v/>
      </c>
      <c r="O12" s="68">
        <f>P12*'LYNX grp'!W16</f>
        <v>0</v>
      </c>
      <c r="P12" s="74">
        <f t="shared" si="1"/>
        <v>0</v>
      </c>
      <c r="S12" s="9" t="str">
        <f t="shared" si="0"/>
        <v/>
      </c>
      <c r="T12" s="22" t="e">
        <f t="shared" si="2"/>
        <v>#REF!</v>
      </c>
    </row>
    <row r="13" spans="1:24" ht="23" customHeight="1">
      <c r="A13" s="70" t="str">
        <f>'LYNX grp'!E17</f>
        <v>L9-GRP</v>
      </c>
      <c r="B13" s="492" t="str">
        <f>'LYNX grp'!F17</f>
        <v>Dual. Tex.</v>
      </c>
      <c r="C13" s="24" t="str">
        <f>IF('LYNX grp'!AA17=0,"",'LYNX grp'!AA17)</f>
        <v/>
      </c>
      <c r="D13" s="19" t="str">
        <f>IF('LYNX grp'!AB17=0,"",'LYNX grp'!AB17)</f>
        <v/>
      </c>
      <c r="E13" s="19" t="str">
        <f>IF('LYNX grp'!AC17=0,"",'LYNX grp'!AC17)</f>
        <v/>
      </c>
      <c r="F13" s="19" t="str">
        <f>IF('LYNX grp'!AD17=0,"",'LYNX grp'!AD17)</f>
        <v/>
      </c>
      <c r="G13" s="19" t="str">
        <f>IF('LYNX grp'!AE17=0,"",'LYNX grp'!AE17)</f>
        <v/>
      </c>
      <c r="H13" s="19" t="str">
        <f>IF('LYNX grp'!AF17=0,"",'LYNX grp'!AF17)</f>
        <v/>
      </c>
      <c r="I13" s="19" t="str">
        <f>IF('LYNX grp'!AG17=0,"",'LYNX grp'!AG17)</f>
        <v/>
      </c>
      <c r="J13" s="19" t="str">
        <f>IF('LYNX grp'!AH17=0,"",'LYNX grp'!AH17)</f>
        <v/>
      </c>
      <c r="K13" s="19" t="str">
        <f>IF('LYNX grp'!AI17=0,"",'LYNX grp'!AI17)</f>
        <v/>
      </c>
      <c r="L13" s="19" t="str">
        <f>IF('LYNX grp'!AJ17=0,"",'LYNX grp'!AJ17)</f>
        <v/>
      </c>
      <c r="M13" s="19" t="str">
        <f>IF('LYNX grp'!AK17=0,"",'LYNX grp'!AK17)</f>
        <v/>
      </c>
      <c r="N13" s="19" t="str">
        <f>IF('LYNX grp'!AL17=0,"",'LYNX grp'!AL17)</f>
        <v/>
      </c>
      <c r="O13" s="68">
        <f>P13*'LYNX grp'!W17</f>
        <v>0</v>
      </c>
      <c r="P13" s="74">
        <f t="shared" si="1"/>
        <v>0</v>
      </c>
      <c r="R13" s="9">
        <v>1</v>
      </c>
      <c r="S13" s="9" t="str">
        <f t="shared" si="0"/>
        <v/>
      </c>
      <c r="T13" s="22" t="e">
        <f t="shared" si="2"/>
        <v>#REF!</v>
      </c>
      <c r="U13" s="20"/>
      <c r="V13" s="20"/>
      <c r="W13" s="20"/>
      <c r="X13" s="20"/>
    </row>
    <row r="14" spans="1:24" ht="23" customHeight="1">
      <c r="A14" s="70" t="str">
        <f>'LYNX grp'!E18</f>
        <v>L10-GRP</v>
      </c>
      <c r="B14" s="492" t="str">
        <f>'LYNX grp'!F18</f>
        <v>Dual. Tex.</v>
      </c>
      <c r="C14" s="24" t="str">
        <f>IF('LYNX grp'!AA18=0,"",'LYNX grp'!AA18)</f>
        <v/>
      </c>
      <c r="D14" s="19" t="str">
        <f>IF('LYNX grp'!AB18=0,"",'LYNX grp'!AB18)</f>
        <v/>
      </c>
      <c r="E14" s="19" t="str">
        <f>IF('LYNX grp'!AC18=0,"",'LYNX grp'!AC18)</f>
        <v/>
      </c>
      <c r="F14" s="19" t="str">
        <f>IF('LYNX grp'!AD18=0,"",'LYNX grp'!AD18)</f>
        <v/>
      </c>
      <c r="G14" s="19" t="str">
        <f>IF('LYNX grp'!AE18=0,"",'LYNX grp'!AE18)</f>
        <v/>
      </c>
      <c r="H14" s="19" t="str">
        <f>IF('LYNX grp'!AF18=0,"",'LYNX grp'!AF18)</f>
        <v/>
      </c>
      <c r="I14" s="19" t="str">
        <f>IF('LYNX grp'!AG18=0,"",'LYNX grp'!AG18)</f>
        <v/>
      </c>
      <c r="J14" s="19" t="str">
        <f>IF('LYNX grp'!AH18=0,"",'LYNX grp'!AH18)</f>
        <v/>
      </c>
      <c r="K14" s="19" t="str">
        <f>IF('LYNX grp'!AI18=0,"",'LYNX grp'!AI18)</f>
        <v/>
      </c>
      <c r="L14" s="19" t="str">
        <f>IF('LYNX grp'!AJ18=0,"",'LYNX grp'!AJ18)</f>
        <v/>
      </c>
      <c r="M14" s="19" t="str">
        <f>IF('LYNX grp'!AK18=0,"",'LYNX grp'!AK18)</f>
        <v/>
      </c>
      <c r="N14" s="19" t="str">
        <f>IF('LYNX grp'!AL18=0,"",'LYNX grp'!AL18)</f>
        <v/>
      </c>
      <c r="O14" s="68">
        <f>P14*'LYNX grp'!W18</f>
        <v>0</v>
      </c>
      <c r="P14" s="74">
        <f t="shared" si="1"/>
        <v>0</v>
      </c>
      <c r="R14" s="9">
        <v>1</v>
      </c>
      <c r="S14" s="9" t="str">
        <f t="shared" si="0"/>
        <v/>
      </c>
      <c r="T14" s="22" t="e">
        <f t="shared" si="2"/>
        <v>#REF!</v>
      </c>
    </row>
    <row r="15" spans="1:24" ht="23" customHeight="1">
      <c r="A15" s="70" t="str">
        <f>'LYNX grp'!E19</f>
        <v>L11-GRP</v>
      </c>
      <c r="B15" s="492">
        <f>'LYNX grp'!F19</f>
        <v>0</v>
      </c>
      <c r="C15" s="24" t="str">
        <f>IF('LYNX grp'!AA19=0,"",'LYNX grp'!AA19)</f>
        <v/>
      </c>
      <c r="D15" s="19" t="str">
        <f>IF('LYNX grp'!AB19=0,"",'LYNX grp'!AB19)</f>
        <v/>
      </c>
      <c r="E15" s="19" t="str">
        <f>IF('LYNX grp'!AC19=0,"",'LYNX grp'!AC19)</f>
        <v/>
      </c>
      <c r="F15" s="19" t="str">
        <f>IF('LYNX grp'!AD19=0,"",'LYNX grp'!AD19)</f>
        <v/>
      </c>
      <c r="G15" s="19" t="str">
        <f>IF('LYNX grp'!AE19=0,"",'LYNX grp'!AE19)</f>
        <v/>
      </c>
      <c r="H15" s="19" t="str">
        <f>IF('LYNX grp'!AF19=0,"",'LYNX grp'!AF19)</f>
        <v/>
      </c>
      <c r="I15" s="19" t="str">
        <f>IF('LYNX grp'!AG19=0,"",'LYNX grp'!AG19)</f>
        <v/>
      </c>
      <c r="J15" s="19" t="str">
        <f>IF('LYNX grp'!AH19=0,"",'LYNX grp'!AH19)</f>
        <v/>
      </c>
      <c r="K15" s="19" t="str">
        <f>IF('LYNX grp'!AI19=0,"",'LYNX grp'!AI19)</f>
        <v/>
      </c>
      <c r="L15" s="19" t="str">
        <f>IF('LYNX grp'!AJ19=0,"",'LYNX grp'!AJ19)</f>
        <v/>
      </c>
      <c r="M15" s="19" t="str">
        <f>IF('LYNX grp'!AK19=0,"",'LYNX grp'!AK19)</f>
        <v/>
      </c>
      <c r="N15" s="19" t="str">
        <f>IF('LYNX grp'!AL19=0,"",'LYNX grp'!AL19)</f>
        <v/>
      </c>
      <c r="O15" s="68">
        <f>P15*'LYNX grp'!W19</f>
        <v>0</v>
      </c>
      <c r="P15" s="74">
        <f t="shared" si="1"/>
        <v>0</v>
      </c>
      <c r="R15" s="9">
        <v>1</v>
      </c>
      <c r="S15" s="9" t="str">
        <f t="shared" si="0"/>
        <v/>
      </c>
      <c r="T15" s="22" t="e">
        <f t="shared" si="2"/>
        <v>#REF!</v>
      </c>
    </row>
    <row r="16" spans="1:24" ht="23" customHeight="1">
      <c r="A16" s="70" t="str">
        <f>'LYNX grp'!E20</f>
        <v>L12-GRP</v>
      </c>
      <c r="B16" s="492" t="str">
        <f>'LYNX grp'!F20</f>
        <v>Dual. Tex.</v>
      </c>
      <c r="C16" s="24" t="str">
        <f>IF('LYNX grp'!AA20=0,"",'LYNX grp'!AA20)</f>
        <v/>
      </c>
      <c r="D16" s="19" t="str">
        <f>IF('LYNX grp'!AB20=0,"",'LYNX grp'!AB20)</f>
        <v/>
      </c>
      <c r="E16" s="19" t="str">
        <f>IF('LYNX grp'!AC20=0,"",'LYNX grp'!AC20)</f>
        <v/>
      </c>
      <c r="F16" s="19" t="str">
        <f>IF('LYNX grp'!AD20=0,"",'LYNX grp'!AD20)</f>
        <v/>
      </c>
      <c r="G16" s="19" t="str">
        <f>IF('LYNX grp'!AE20=0,"",'LYNX grp'!AE20)</f>
        <v/>
      </c>
      <c r="H16" s="19" t="str">
        <f>IF('LYNX grp'!AF20=0,"",'LYNX grp'!AF20)</f>
        <v/>
      </c>
      <c r="I16" s="19" t="str">
        <f>IF('LYNX grp'!AG20=0,"",'LYNX grp'!AG20)</f>
        <v/>
      </c>
      <c r="J16" s="19" t="str">
        <f>IF('LYNX grp'!AH20=0,"",'LYNX grp'!AH20)</f>
        <v/>
      </c>
      <c r="K16" s="19" t="str">
        <f>IF('LYNX grp'!AI20=0,"",'LYNX grp'!AI20)</f>
        <v/>
      </c>
      <c r="L16" s="19" t="str">
        <f>IF('LYNX grp'!AJ20=0,"",'LYNX grp'!AJ20)</f>
        <v/>
      </c>
      <c r="M16" s="19" t="str">
        <f>IF('LYNX grp'!AK20=0,"",'LYNX grp'!AK20)</f>
        <v/>
      </c>
      <c r="N16" s="19" t="str">
        <f>IF('LYNX grp'!AL20=0,"",'LYNX grp'!AL20)</f>
        <v/>
      </c>
      <c r="O16" s="68">
        <f>P16*'LYNX grp'!W20</f>
        <v>0</v>
      </c>
      <c r="P16" s="74">
        <f t="shared" si="1"/>
        <v>0</v>
      </c>
      <c r="R16" s="9">
        <v>1</v>
      </c>
      <c r="S16" s="9" t="str">
        <f t="shared" si="0"/>
        <v/>
      </c>
      <c r="T16" s="22" t="e">
        <f t="shared" si="2"/>
        <v>#REF!</v>
      </c>
    </row>
    <row r="17" spans="1:20" ht="23" customHeight="1">
      <c r="A17" s="70" t="str">
        <f>'LYNX grp'!E21</f>
        <v>L13-GRP</v>
      </c>
      <c r="B17" s="492">
        <f>'LYNX grp'!F21</f>
        <v>0</v>
      </c>
      <c r="C17" s="24" t="str">
        <f>IF('LYNX grp'!AA21=0,"",'LYNX grp'!AA21)</f>
        <v/>
      </c>
      <c r="D17" s="19" t="str">
        <f>IF('LYNX grp'!AB21=0,"",'LYNX grp'!AB21)</f>
        <v/>
      </c>
      <c r="E17" s="19" t="str">
        <f>IF('LYNX grp'!AC21=0,"",'LYNX grp'!AC21)</f>
        <v/>
      </c>
      <c r="F17" s="19" t="str">
        <f>IF('LYNX grp'!AD21=0,"",'LYNX grp'!AD21)</f>
        <v/>
      </c>
      <c r="G17" s="19" t="str">
        <f>IF('LYNX grp'!AE21=0,"",'LYNX grp'!AE21)</f>
        <v/>
      </c>
      <c r="H17" s="19" t="str">
        <f>IF('LYNX grp'!AF21=0,"",'LYNX grp'!AF21)</f>
        <v/>
      </c>
      <c r="I17" s="19" t="str">
        <f>IF('LYNX grp'!AG21=0,"",'LYNX grp'!AG21)</f>
        <v/>
      </c>
      <c r="J17" s="19" t="str">
        <f>IF('LYNX grp'!AH21=0,"",'LYNX grp'!AH21)</f>
        <v/>
      </c>
      <c r="K17" s="19" t="str">
        <f>IF('LYNX grp'!AI21=0,"",'LYNX grp'!AI21)</f>
        <v/>
      </c>
      <c r="L17" s="19" t="str">
        <f>IF('LYNX grp'!AJ21=0,"",'LYNX grp'!AJ21)</f>
        <v/>
      </c>
      <c r="M17" s="19" t="str">
        <f>IF('LYNX grp'!AK21=0,"",'LYNX grp'!AK21)</f>
        <v/>
      </c>
      <c r="N17" s="19" t="str">
        <f>IF('LYNX grp'!AL21=0,"",'LYNX grp'!AL21)</f>
        <v/>
      </c>
      <c r="O17" s="68">
        <f>P17*'LYNX grp'!W21</f>
        <v>0</v>
      </c>
      <c r="P17" s="74">
        <f t="shared" si="1"/>
        <v>0</v>
      </c>
      <c r="S17" s="9" t="str">
        <f t="shared" si="0"/>
        <v/>
      </c>
      <c r="T17" s="22" t="e">
        <f t="shared" si="2"/>
        <v>#REF!</v>
      </c>
    </row>
    <row r="18" spans="1:20" ht="23" customHeight="1">
      <c r="A18" s="70" t="str">
        <f>'LYNX grp'!E22</f>
        <v>L14-GRP</v>
      </c>
      <c r="B18" s="492" t="str">
        <f>'LYNX grp'!F22</f>
        <v>Dual. Tex.</v>
      </c>
      <c r="C18" s="24" t="str">
        <f>IF('LYNX grp'!AA22=0,"",'LYNX grp'!AA22)</f>
        <v/>
      </c>
      <c r="D18" s="19" t="str">
        <f>IF('LYNX grp'!AB22=0,"",'LYNX grp'!AB22)</f>
        <v/>
      </c>
      <c r="E18" s="19" t="str">
        <f>IF('LYNX grp'!AC22=0,"",'LYNX grp'!AC22)</f>
        <v/>
      </c>
      <c r="F18" s="19" t="str">
        <f>IF('LYNX grp'!AD22=0,"",'LYNX grp'!AD22)</f>
        <v/>
      </c>
      <c r="G18" s="19" t="str">
        <f>IF('LYNX grp'!AE22=0,"",'LYNX grp'!AE22)</f>
        <v/>
      </c>
      <c r="H18" s="19" t="str">
        <f>IF('LYNX grp'!AF22=0,"",'LYNX grp'!AF22)</f>
        <v/>
      </c>
      <c r="I18" s="19" t="str">
        <f>IF('LYNX grp'!AG22=0,"",'LYNX grp'!AG22)</f>
        <v/>
      </c>
      <c r="J18" s="19" t="str">
        <f>IF('LYNX grp'!AH22=0,"",'LYNX grp'!AH22)</f>
        <v/>
      </c>
      <c r="K18" s="19" t="str">
        <f>IF('LYNX grp'!AI22=0,"",'LYNX grp'!AI22)</f>
        <v/>
      </c>
      <c r="L18" s="19" t="str">
        <f>IF('LYNX grp'!AJ22=0,"",'LYNX grp'!AJ22)</f>
        <v/>
      </c>
      <c r="M18" s="19" t="str">
        <f>IF('LYNX grp'!AK22=0,"",'LYNX grp'!AK22)</f>
        <v/>
      </c>
      <c r="N18" s="19" t="str">
        <f>IF('LYNX grp'!AL22=0,"",'LYNX grp'!AL22)</f>
        <v/>
      </c>
      <c r="O18" s="68">
        <f>P18*'LYNX grp'!W22</f>
        <v>0</v>
      </c>
      <c r="P18" s="74">
        <f t="shared" si="1"/>
        <v>0</v>
      </c>
      <c r="R18" s="9">
        <v>1</v>
      </c>
      <c r="S18" s="9" t="str">
        <f t="shared" si="0"/>
        <v/>
      </c>
      <c r="T18" s="22" t="e">
        <f t="shared" si="2"/>
        <v>#REF!</v>
      </c>
    </row>
  </sheetData>
  <sheetProtection selectLockedCells="1" selectUnlockedCells="1"/>
  <autoFilter ref="P5:P18" xr:uid="{00000000-0009-0000-0000-000002000000}"/>
  <mergeCells count="3">
    <mergeCell ref="A3:J3"/>
    <mergeCell ref="O3:P3"/>
    <mergeCell ref="J4:K4"/>
  </mergeCells>
  <conditionalFormatting sqref="M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{EA37F6DF-7CC9-4B1D-A80A-D5047E80ED6B}</x14:id>
        </ext>
      </extLst>
    </cfRule>
  </conditionalFormatting>
  <conditionalFormatting sqref="N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{72EA5D68-2ADB-4C05-A62E-7B5028153703}</x14:id>
        </ext>
      </extLst>
    </cfRule>
  </conditionalFormatting>
  <conditionalFormatting sqref="A5:L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{68335184-F032-482F-AAF1-D6F8DFB62D98}</x14:id>
        </ext>
      </extLst>
    </cfRule>
  </conditionalFormatting>
  <pageMargins left="0.74803149606299202" right="0.74803149606299202" top="0.98425196850393704" bottom="0.98425196850393704" header="0.511811023622047" footer="0.511811023622047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7F6DF-7CC9-4B1D-A80A-D5047E80E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72EA5D68-2ADB-4C05-A62E-7B5028153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68335184-F032-482F-AAF1-D6F8DFB6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A5:L5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4F38-F05C-45D6-87F2-3404FC80E820}">
  <dimension ref="A1:AB66"/>
  <sheetViews>
    <sheetView showGridLines="0" topLeftCell="C1" zoomScaleNormal="100" zoomScalePageLayoutView="125" workbookViewId="0">
      <selection activeCell="Q53" sqref="Q53"/>
    </sheetView>
  </sheetViews>
  <sheetFormatPr defaultColWidth="12.33203125" defaultRowHeight="23" customHeight="1"/>
  <cols>
    <col min="1" max="1" width="7.1640625" style="9" hidden="1" customWidth="1"/>
    <col min="2" max="2" width="6.33203125" style="9" hidden="1" customWidth="1"/>
    <col min="3" max="3" width="6.25" style="9" customWidth="1"/>
    <col min="4" max="13" width="5.08203125" style="17" customWidth="1"/>
    <col min="14" max="15" width="5.08203125" style="339" customWidth="1"/>
    <col min="16" max="16" width="6.25" style="9" customWidth="1"/>
    <col min="17" max="16384" width="12.33203125" style="9"/>
  </cols>
  <sheetData>
    <row r="1" spans="1:16" ht="32.75" customHeight="1">
      <c r="A1" s="504" t="str">
        <f>'PRODUCTION LIST lynx plywood'!A3:J3</f>
        <v>test</v>
      </c>
      <c r="B1" s="504"/>
      <c r="C1" s="504"/>
      <c r="D1" s="504"/>
      <c r="E1" s="504"/>
      <c r="F1" s="504"/>
      <c r="G1" s="504"/>
      <c r="H1" s="18"/>
      <c r="I1" s="505"/>
      <c r="J1" s="505"/>
      <c r="K1" s="18"/>
      <c r="L1" s="436" t="str">
        <f>'PRODUCTION LIST lynx plywood'!M3</f>
        <v>test</v>
      </c>
      <c r="M1" s="436"/>
      <c r="N1" s="436"/>
      <c r="O1" s="436"/>
    </row>
    <row r="2" spans="1:16" ht="23" customHeight="1">
      <c r="A2" s="10" t="s">
        <v>23</v>
      </c>
      <c r="B2" s="8" t="s">
        <v>22</v>
      </c>
      <c r="C2" s="1" t="s">
        <v>54</v>
      </c>
      <c r="D2" s="459" t="s">
        <v>2</v>
      </c>
      <c r="E2" s="459" t="s">
        <v>3</v>
      </c>
      <c r="F2" s="459" t="s">
        <v>12</v>
      </c>
      <c r="G2" s="459" t="s">
        <v>41</v>
      </c>
      <c r="H2" s="459" t="s">
        <v>4</v>
      </c>
      <c r="I2" s="459" t="s">
        <v>17</v>
      </c>
      <c r="J2" s="459" t="s">
        <v>21</v>
      </c>
      <c r="K2" s="459" t="s">
        <v>18</v>
      </c>
      <c r="L2" s="459" t="s">
        <v>52</v>
      </c>
      <c r="M2" s="459" t="s">
        <v>20</v>
      </c>
      <c r="N2" s="459" t="s">
        <v>214</v>
      </c>
      <c r="O2" s="378" t="s">
        <v>215</v>
      </c>
      <c r="P2" s="1" t="s">
        <v>13</v>
      </c>
    </row>
    <row r="3" spans="1:16" ht="23" customHeight="1">
      <c r="A3" s="10"/>
      <c r="B3" s="8"/>
      <c r="C3" s="411" t="s">
        <v>230</v>
      </c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3"/>
      <c r="P3" s="411"/>
    </row>
    <row r="4" spans="1:16" ht="23" customHeight="1">
      <c r="A4" s="10">
        <f>B4*'LYNX plywood'!V25</f>
        <v>0</v>
      </c>
      <c r="B4" s="1">
        <f t="shared" ref="B4:B25" si="0">SUM(C4:M4)</f>
        <v>0</v>
      </c>
      <c r="C4" s="8" t="str">
        <f>'LYNX plywood'!D25</f>
        <v>L1</v>
      </c>
      <c r="D4" s="47" t="str">
        <f>IF('LYNX plywood'!Y25=0,"",'LYNX plywood'!Y25)</f>
        <v/>
      </c>
      <c r="E4" s="47" t="str">
        <f>IF('LYNX plywood'!Z25=0,"",'LYNX plywood'!Z25)</f>
        <v/>
      </c>
      <c r="F4" s="47" t="str">
        <f>IF('LYNX plywood'!AA25=0,"",'LYNX plywood'!AA25)</f>
        <v/>
      </c>
      <c r="G4" s="47" t="str">
        <f>IF('LYNX plywood'!AB25=0,"",'LYNX plywood'!AB25)</f>
        <v/>
      </c>
      <c r="H4" s="47" t="str">
        <f>IF('LYNX plywood'!AC25=0,"",'LYNX plywood'!AC25)</f>
        <v/>
      </c>
      <c r="I4" s="47" t="str">
        <f>IF('LYNX plywood'!AD25=0,"",'LYNX plywood'!AD25)</f>
        <v/>
      </c>
      <c r="J4" s="47" t="str">
        <f>IF('LYNX plywood'!AE25=0,"",'LYNX plywood'!AE25)</f>
        <v/>
      </c>
      <c r="K4" s="47" t="str">
        <f>IF('LYNX plywood'!AF25=0,"",'LYNX plywood'!AF25)</f>
        <v/>
      </c>
      <c r="L4" s="47" t="str">
        <f>IF('LYNX plywood'!AG25=0,"",'LYNX plywood'!AG25)</f>
        <v/>
      </c>
      <c r="M4" s="47" t="str">
        <f>IF('LYNX plywood'!AH25=0,"",'LYNX plywood'!AH25)</f>
        <v/>
      </c>
      <c r="N4" s="47" t="str">
        <f>IF('LYNX plywood'!AI25=0,"",'LYNX plywood'!AI25)</f>
        <v/>
      </c>
      <c r="O4" s="47" t="str">
        <f>IF('LYNX plywood'!AJ25=0,"",'LYNX plywood'!AJ25)</f>
        <v/>
      </c>
      <c r="P4" s="47">
        <f>'PRODUCTION LIST lynx plywood'!P6</f>
        <v>0</v>
      </c>
    </row>
    <row r="5" spans="1:16" ht="23" customHeight="1">
      <c r="A5" s="10">
        <f>B5*'LYNX plywood'!V26</f>
        <v>0</v>
      </c>
      <c r="B5" s="1">
        <f t="shared" si="0"/>
        <v>0</v>
      </c>
      <c r="C5" s="8" t="str">
        <f>'LYNX plywood'!D26</f>
        <v>L2</v>
      </c>
      <c r="D5" s="47" t="str">
        <f>IF('LYNX plywood'!Y26=0,"",'LYNX plywood'!Y26)</f>
        <v/>
      </c>
      <c r="E5" s="47" t="str">
        <f>IF('LYNX plywood'!Z26=0,"",'LYNX plywood'!Z26)</f>
        <v/>
      </c>
      <c r="F5" s="47" t="str">
        <f>IF('LYNX plywood'!AA26=0,"",'LYNX plywood'!AA26)</f>
        <v/>
      </c>
      <c r="G5" s="47" t="str">
        <f>IF('LYNX plywood'!AB26=0,"",'LYNX plywood'!AB26)</f>
        <v/>
      </c>
      <c r="H5" s="47" t="str">
        <f>IF('LYNX plywood'!AC26=0,"",'LYNX plywood'!AC26)</f>
        <v/>
      </c>
      <c r="I5" s="47" t="str">
        <f>IF('LYNX plywood'!AD26=0,"",'LYNX plywood'!AD26)</f>
        <v/>
      </c>
      <c r="J5" s="47" t="str">
        <f>IF('LYNX plywood'!AE26=0,"",'LYNX plywood'!AE26)</f>
        <v/>
      </c>
      <c r="K5" s="47" t="str">
        <f>IF('LYNX plywood'!AF26=0,"",'LYNX plywood'!AF26)</f>
        <v/>
      </c>
      <c r="L5" s="47" t="str">
        <f>IF('LYNX plywood'!AG26=0,"",'LYNX plywood'!AG26)</f>
        <v/>
      </c>
      <c r="M5" s="47" t="str">
        <f>IF('LYNX plywood'!AH26=0,"",'LYNX plywood'!AH26)</f>
        <v/>
      </c>
      <c r="N5" s="47" t="str">
        <f>IF('LYNX plywood'!AI26=0,"",'LYNX plywood'!AI26)</f>
        <v/>
      </c>
      <c r="O5" s="47" t="str">
        <f>IF('LYNX plywood'!AJ26=0,"",'LYNX plywood'!AJ26)</f>
        <v/>
      </c>
      <c r="P5" s="48">
        <f>'PRODUCTION LIST lynx plywood'!P7</f>
        <v>0</v>
      </c>
    </row>
    <row r="6" spans="1:16" ht="23" customHeight="1">
      <c r="A6" s="10" t="e">
        <f>B6*'LYNX plywood'!#REF!</f>
        <v>#REF!</v>
      </c>
      <c r="B6" s="1">
        <f t="shared" si="0"/>
        <v>0</v>
      </c>
      <c r="C6" s="8">
        <f>'LYNX plywood'!D27</f>
        <v>0</v>
      </c>
      <c r="D6" s="47" t="str">
        <f>IF('LYNX plywood'!Y27=0,"",'LYNX plywood'!Y27)</f>
        <v/>
      </c>
      <c r="E6" s="47" t="str">
        <f>IF('LYNX plywood'!Z27=0,"",'LYNX plywood'!Z27)</f>
        <v/>
      </c>
      <c r="F6" s="47" t="str">
        <f>IF('LYNX plywood'!AA27=0,"",'LYNX plywood'!AA27)</f>
        <v/>
      </c>
      <c r="G6" s="47" t="str">
        <f>IF('LYNX plywood'!AB27=0,"",'LYNX plywood'!AB27)</f>
        <v/>
      </c>
      <c r="H6" s="47" t="str">
        <f>IF('LYNX plywood'!AC27=0,"",'LYNX plywood'!AC27)</f>
        <v/>
      </c>
      <c r="I6" s="47" t="str">
        <f>IF('LYNX plywood'!AD27=0,"",'LYNX plywood'!AD27)</f>
        <v/>
      </c>
      <c r="J6" s="47" t="str">
        <f>IF('LYNX plywood'!AE27=0,"",'LYNX plywood'!AE27)</f>
        <v/>
      </c>
      <c r="K6" s="47" t="str">
        <f>IF('LYNX plywood'!AF27=0,"",'LYNX plywood'!AF27)</f>
        <v/>
      </c>
      <c r="L6" s="47" t="str">
        <f>IF('LYNX plywood'!AG27=0,"",'LYNX plywood'!AG27)</f>
        <v/>
      </c>
      <c r="M6" s="47" t="str">
        <f>IF('LYNX plywood'!AH27=0,"",'LYNX plywood'!AH27)</f>
        <v/>
      </c>
      <c r="N6" s="47" t="str">
        <f>IF('LYNX plywood'!AI27=0,"",'LYNX plywood'!AI27)</f>
        <v/>
      </c>
      <c r="O6" s="47" t="str">
        <f>IF('LYNX plywood'!AJ27=0,"",'LYNX plywood'!AJ27)</f>
        <v/>
      </c>
      <c r="P6" s="48">
        <f>'PRODUCTION LIST lynx plywood'!P8</f>
        <v>0</v>
      </c>
    </row>
    <row r="7" spans="1:16" ht="23" customHeight="1">
      <c r="A7" s="10" t="e">
        <f>B7*'LYNX plywood'!#REF!</f>
        <v>#REF!</v>
      </c>
      <c r="B7" s="1">
        <f t="shared" si="0"/>
        <v>0</v>
      </c>
      <c r="C7" s="8" t="str">
        <f>'LYNX plywood'!D28</f>
        <v>L11</v>
      </c>
      <c r="D7" s="47" t="str">
        <f>IF('LYNX plywood'!Y28=0,"",'LYNX plywood'!Y28)</f>
        <v/>
      </c>
      <c r="E7" s="47" t="str">
        <f>IF('LYNX plywood'!Z28=0,"",'LYNX plywood'!Z28)</f>
        <v/>
      </c>
      <c r="F7" s="47" t="str">
        <f>IF('LYNX plywood'!AA28=0,"",'LYNX plywood'!AA28)</f>
        <v/>
      </c>
      <c r="G7" s="47" t="str">
        <f>IF('LYNX plywood'!AB28=0,"",'LYNX plywood'!AB28)</f>
        <v/>
      </c>
      <c r="H7" s="47" t="str">
        <f>IF('LYNX plywood'!AC28=0,"",'LYNX plywood'!AC28)</f>
        <v/>
      </c>
      <c r="I7" s="47" t="str">
        <f>IF('LYNX plywood'!AD28=0,"",'LYNX plywood'!AD28)</f>
        <v/>
      </c>
      <c r="J7" s="47" t="str">
        <f>IF('LYNX plywood'!AE28=0,"",'LYNX plywood'!AE28)</f>
        <v/>
      </c>
      <c r="K7" s="47" t="str">
        <f>IF('LYNX plywood'!AF28=0,"",'LYNX plywood'!AF28)</f>
        <v/>
      </c>
      <c r="L7" s="47" t="str">
        <f>IF('LYNX plywood'!AG28=0,"",'LYNX plywood'!AG28)</f>
        <v/>
      </c>
      <c r="M7" s="47" t="str">
        <f>IF('LYNX plywood'!AH28=0,"",'LYNX plywood'!AH28)</f>
        <v/>
      </c>
      <c r="N7" s="47" t="str">
        <f>IF('LYNX plywood'!AI28=0,"",'LYNX plywood'!AI28)</f>
        <v/>
      </c>
      <c r="O7" s="47" t="str">
        <f>IF('LYNX plywood'!AJ28=0,"",'LYNX plywood'!AJ28)</f>
        <v/>
      </c>
      <c r="P7" s="48">
        <f>'PRODUCTION LIST lynx plywood'!P9</f>
        <v>0</v>
      </c>
    </row>
    <row r="8" spans="1:16" ht="23" customHeight="1">
      <c r="A8" s="10" t="e">
        <f>B8*'LYNX plywood'!#REF!</f>
        <v>#REF!</v>
      </c>
      <c r="B8" s="1">
        <f t="shared" si="0"/>
        <v>0</v>
      </c>
      <c r="C8" s="8" t="str">
        <f>'LYNX plywood'!D29</f>
        <v>L12</v>
      </c>
      <c r="D8" s="47" t="str">
        <f>IF('LYNX plywood'!Y29=0,"",'LYNX plywood'!Y29)</f>
        <v/>
      </c>
      <c r="E8" s="47" t="str">
        <f>IF('LYNX plywood'!Z29=0,"",'LYNX plywood'!Z29)</f>
        <v/>
      </c>
      <c r="F8" s="47" t="str">
        <f>IF('LYNX plywood'!AA29=0,"",'LYNX plywood'!AA29)</f>
        <v/>
      </c>
      <c r="G8" s="47" t="str">
        <f>IF('LYNX plywood'!AB29=0,"",'LYNX plywood'!AB29)</f>
        <v/>
      </c>
      <c r="H8" s="47" t="str">
        <f>IF('LYNX plywood'!AC29=0,"",'LYNX plywood'!AC29)</f>
        <v/>
      </c>
      <c r="I8" s="47" t="str">
        <f>IF('LYNX plywood'!AD29=0,"",'LYNX plywood'!AD29)</f>
        <v/>
      </c>
      <c r="J8" s="47" t="str">
        <f>IF('LYNX plywood'!AE29=0,"",'LYNX plywood'!AE29)</f>
        <v/>
      </c>
      <c r="K8" s="47" t="str">
        <f>IF('LYNX plywood'!AF29=0,"",'LYNX plywood'!AF29)</f>
        <v/>
      </c>
      <c r="L8" s="47" t="str">
        <f>IF('LYNX plywood'!AG29=0,"",'LYNX plywood'!AG29)</f>
        <v/>
      </c>
      <c r="M8" s="47" t="str">
        <f>IF('LYNX plywood'!AH29=0,"",'LYNX plywood'!AH29)</f>
        <v/>
      </c>
      <c r="N8" s="47" t="str">
        <f>IF('LYNX plywood'!AI29=0,"",'LYNX plywood'!AI29)</f>
        <v/>
      </c>
      <c r="O8" s="47" t="str">
        <f>IF('LYNX plywood'!AJ29=0,"",'LYNX plywood'!AJ29)</f>
        <v/>
      </c>
      <c r="P8" s="48">
        <f>'PRODUCTION LIST lynx plywood'!P10</f>
        <v>0</v>
      </c>
    </row>
    <row r="9" spans="1:16" ht="23" customHeight="1">
      <c r="A9" s="10" t="e">
        <f>B9*'LYNX plywood'!#REF!</f>
        <v>#REF!</v>
      </c>
      <c r="B9" s="1">
        <f t="shared" si="0"/>
        <v>0</v>
      </c>
      <c r="C9" s="8" t="str">
        <f>'LYNX plywood'!D30</f>
        <v>L13</v>
      </c>
      <c r="D9" s="47" t="str">
        <f>IF('LYNX plywood'!Y30=0,"",'LYNX plywood'!Y30)</f>
        <v/>
      </c>
      <c r="E9" s="47" t="str">
        <f>IF('LYNX plywood'!Z30=0,"",'LYNX plywood'!Z30)</f>
        <v/>
      </c>
      <c r="F9" s="47" t="str">
        <f>IF('LYNX plywood'!AA30=0,"",'LYNX plywood'!AA30)</f>
        <v/>
      </c>
      <c r="G9" s="47" t="str">
        <f>IF('LYNX plywood'!AB30=0,"",'LYNX plywood'!AB30)</f>
        <v/>
      </c>
      <c r="H9" s="47" t="str">
        <f>IF('LYNX plywood'!AC30=0,"",'LYNX plywood'!AC30)</f>
        <v/>
      </c>
      <c r="I9" s="47" t="str">
        <f>IF('LYNX plywood'!AD30=0,"",'LYNX plywood'!AD30)</f>
        <v/>
      </c>
      <c r="J9" s="47" t="str">
        <f>IF('LYNX plywood'!AE30=0,"",'LYNX plywood'!AE30)</f>
        <v/>
      </c>
      <c r="K9" s="47" t="str">
        <f>IF('LYNX plywood'!AF30=0,"",'LYNX plywood'!AF30)</f>
        <v/>
      </c>
      <c r="L9" s="47" t="str">
        <f>IF('LYNX plywood'!AG30=0,"",'LYNX plywood'!AG30)</f>
        <v/>
      </c>
      <c r="M9" s="47" t="str">
        <f>IF('LYNX plywood'!AH30=0,"",'LYNX plywood'!AH30)</f>
        <v/>
      </c>
      <c r="N9" s="47" t="str">
        <f>IF('LYNX plywood'!AI30=0,"",'LYNX plywood'!AI30)</f>
        <v/>
      </c>
      <c r="O9" s="47" t="str">
        <f>IF('LYNX plywood'!AJ30=0,"",'LYNX plywood'!AJ30)</f>
        <v/>
      </c>
      <c r="P9" s="48">
        <f>'PRODUCTION LIST lynx plywood'!P11</f>
        <v>0</v>
      </c>
    </row>
    <row r="10" spans="1:16" ht="23" customHeight="1">
      <c r="A10" s="10" t="e">
        <f>B10*'LYNX plywood'!#REF!</f>
        <v>#REF!</v>
      </c>
      <c r="B10" s="1">
        <f t="shared" si="0"/>
        <v>0</v>
      </c>
      <c r="C10" s="8" t="str">
        <f>'LYNX plywood'!D31</f>
        <v>L14</v>
      </c>
      <c r="D10" s="47" t="str">
        <f>IF('LYNX plywood'!Y31=0,"",'LYNX plywood'!Y31)</f>
        <v/>
      </c>
      <c r="E10" s="47" t="str">
        <f>IF('LYNX plywood'!Z31=0,"",'LYNX plywood'!Z31)</f>
        <v/>
      </c>
      <c r="F10" s="47" t="str">
        <f>IF('LYNX plywood'!AA31=0,"",'LYNX plywood'!AA31)</f>
        <v/>
      </c>
      <c r="G10" s="47" t="str">
        <f>IF('LYNX plywood'!AB31=0,"",'LYNX plywood'!AB31)</f>
        <v/>
      </c>
      <c r="H10" s="47" t="str">
        <f>IF('LYNX plywood'!AC31=0,"",'LYNX plywood'!AC31)</f>
        <v/>
      </c>
      <c r="I10" s="47" t="str">
        <f>IF('LYNX plywood'!AD31=0,"",'LYNX plywood'!AD31)</f>
        <v/>
      </c>
      <c r="J10" s="47" t="str">
        <f>IF('LYNX plywood'!AE31=0,"",'LYNX plywood'!AE31)</f>
        <v/>
      </c>
      <c r="K10" s="47" t="str">
        <f>IF('LYNX plywood'!AF31=0,"",'LYNX plywood'!AF31)</f>
        <v/>
      </c>
      <c r="L10" s="47" t="str">
        <f>IF('LYNX plywood'!AG31=0,"",'LYNX plywood'!AG31)</f>
        <v/>
      </c>
      <c r="M10" s="47" t="str">
        <f>IF('LYNX plywood'!AH31=0,"",'LYNX plywood'!AH31)</f>
        <v/>
      </c>
      <c r="N10" s="47" t="str">
        <f>IF('LYNX plywood'!AI31=0,"",'LYNX plywood'!AI31)</f>
        <v/>
      </c>
      <c r="O10" s="47" t="str">
        <f>IF('LYNX plywood'!AJ31=0,"",'LYNX plywood'!AJ31)</f>
        <v/>
      </c>
      <c r="P10" s="48">
        <f>'PRODUCTION LIST lynx plywood'!P12</f>
        <v>0</v>
      </c>
    </row>
    <row r="11" spans="1:16" ht="23" customHeight="1">
      <c r="A11" s="10" t="e">
        <f>B11*'LYNX plywood'!#REF!</f>
        <v>#REF!</v>
      </c>
      <c r="B11" s="1">
        <f t="shared" si="0"/>
        <v>0</v>
      </c>
      <c r="C11" s="8" t="str">
        <f>'LYNX plywood'!D32</f>
        <v>L15</v>
      </c>
      <c r="D11" s="47" t="str">
        <f>IF('LYNX plywood'!Y32=0,"",'LYNX plywood'!Y32)</f>
        <v/>
      </c>
      <c r="E11" s="47" t="str">
        <f>IF('LYNX plywood'!Z32=0,"",'LYNX plywood'!Z32)</f>
        <v/>
      </c>
      <c r="F11" s="47" t="str">
        <f>IF('LYNX plywood'!AA32=0,"",'LYNX plywood'!AA32)</f>
        <v/>
      </c>
      <c r="G11" s="47" t="str">
        <f>IF('LYNX plywood'!AB32=0,"",'LYNX plywood'!AB32)</f>
        <v/>
      </c>
      <c r="H11" s="47" t="str">
        <f>IF('LYNX plywood'!AC32=0,"",'LYNX plywood'!AC32)</f>
        <v/>
      </c>
      <c r="I11" s="47" t="str">
        <f>IF('LYNX plywood'!AD32=0,"",'LYNX plywood'!AD32)</f>
        <v/>
      </c>
      <c r="J11" s="47" t="str">
        <f>IF('LYNX plywood'!AE32=0,"",'LYNX plywood'!AE32)</f>
        <v/>
      </c>
      <c r="K11" s="47" t="str">
        <f>IF('LYNX plywood'!AF32=0,"",'LYNX plywood'!AF32)</f>
        <v/>
      </c>
      <c r="L11" s="47" t="str">
        <f>IF('LYNX plywood'!AG32=0,"",'LYNX plywood'!AG32)</f>
        <v/>
      </c>
      <c r="M11" s="47" t="str">
        <f>IF('LYNX plywood'!AH32=0,"",'LYNX plywood'!AH32)</f>
        <v/>
      </c>
      <c r="N11" s="47" t="str">
        <f>IF('LYNX plywood'!AI32=0,"",'LYNX plywood'!AI32)</f>
        <v/>
      </c>
      <c r="O11" s="47" t="str">
        <f>IF('LYNX plywood'!AJ32=0,"",'LYNX plywood'!AJ32)</f>
        <v/>
      </c>
      <c r="P11" s="48">
        <f>'PRODUCTION LIST lynx plywood'!P13</f>
        <v>0</v>
      </c>
    </row>
    <row r="12" spans="1:16" ht="23" customHeight="1">
      <c r="A12" s="10" t="e">
        <f>B12*'LYNX plywood'!#REF!</f>
        <v>#REF!</v>
      </c>
      <c r="B12" s="1">
        <f t="shared" si="0"/>
        <v>0</v>
      </c>
      <c r="C12" s="8" t="str">
        <f>'LYNX plywood'!D33</f>
        <v>L16</v>
      </c>
      <c r="D12" s="47" t="str">
        <f>IF('LYNX plywood'!Y33=0,"",'LYNX plywood'!Y33)</f>
        <v/>
      </c>
      <c r="E12" s="47" t="str">
        <f>IF('LYNX plywood'!Z33=0,"",'LYNX plywood'!Z33)</f>
        <v/>
      </c>
      <c r="F12" s="47" t="str">
        <f>IF('LYNX plywood'!AA33=0,"",'LYNX plywood'!AA33)</f>
        <v/>
      </c>
      <c r="G12" s="47" t="str">
        <f>IF('LYNX plywood'!AB33=0,"",'LYNX plywood'!AB33)</f>
        <v/>
      </c>
      <c r="H12" s="47" t="str">
        <f>IF('LYNX plywood'!AC33=0,"",'LYNX plywood'!AC33)</f>
        <v/>
      </c>
      <c r="I12" s="47" t="str">
        <f>IF('LYNX plywood'!AD33=0,"",'LYNX plywood'!AD33)</f>
        <v/>
      </c>
      <c r="J12" s="47" t="str">
        <f>IF('LYNX plywood'!AE33=0,"",'LYNX plywood'!AE33)</f>
        <v/>
      </c>
      <c r="K12" s="47" t="str">
        <f>IF('LYNX plywood'!AF33=0,"",'LYNX plywood'!AF33)</f>
        <v/>
      </c>
      <c r="L12" s="47" t="str">
        <f>IF('LYNX plywood'!AG33=0,"",'LYNX plywood'!AG33)</f>
        <v/>
      </c>
      <c r="M12" s="47" t="str">
        <f>IF('LYNX plywood'!AH33=0,"",'LYNX plywood'!AH33)</f>
        <v/>
      </c>
      <c r="N12" s="47" t="str">
        <f>IF('LYNX plywood'!AI33=0,"",'LYNX plywood'!AI33)</f>
        <v/>
      </c>
      <c r="O12" s="47" t="str">
        <f>IF('LYNX plywood'!AJ33=0,"",'LYNX plywood'!AJ33)</f>
        <v/>
      </c>
      <c r="P12" s="48">
        <f>'PRODUCTION LIST lynx plywood'!P14</f>
        <v>0</v>
      </c>
    </row>
    <row r="13" spans="1:16" ht="23" customHeight="1">
      <c r="A13" s="10">
        <f>B13*'LYNX plywood'!V27</f>
        <v>0</v>
      </c>
      <c r="B13" s="1">
        <f t="shared" si="0"/>
        <v>0</v>
      </c>
      <c r="C13" s="8">
        <f>'LYNX plywood'!D34</f>
        <v>0</v>
      </c>
      <c r="D13" s="47" t="str">
        <f>IF('LYNX plywood'!Y34=0,"",'LYNX plywood'!Y34)</f>
        <v/>
      </c>
      <c r="E13" s="47" t="str">
        <f>IF('LYNX plywood'!Z34=0,"",'LYNX plywood'!Z34)</f>
        <v/>
      </c>
      <c r="F13" s="47" t="str">
        <f>IF('LYNX plywood'!AA34=0,"",'LYNX plywood'!AA34)</f>
        <v/>
      </c>
      <c r="G13" s="47" t="str">
        <f>IF('LYNX plywood'!AB34=0,"",'LYNX plywood'!AB34)</f>
        <v/>
      </c>
      <c r="H13" s="47" t="str">
        <f>IF('LYNX plywood'!AC34=0,"",'LYNX plywood'!AC34)</f>
        <v/>
      </c>
      <c r="I13" s="47" t="str">
        <f>IF('LYNX plywood'!AD34=0,"",'LYNX plywood'!AD34)</f>
        <v/>
      </c>
      <c r="J13" s="47" t="str">
        <f>IF('LYNX plywood'!AE34=0,"",'LYNX plywood'!AE34)</f>
        <v/>
      </c>
      <c r="K13" s="47" t="str">
        <f>IF('LYNX plywood'!AF34=0,"",'LYNX plywood'!AF34)</f>
        <v/>
      </c>
      <c r="L13" s="47" t="str">
        <f>IF('LYNX plywood'!AG34=0,"",'LYNX plywood'!AG34)</f>
        <v/>
      </c>
      <c r="M13" s="47" t="str">
        <f>IF('LYNX plywood'!AH34=0,"",'LYNX plywood'!AH34)</f>
        <v/>
      </c>
      <c r="N13" s="47" t="str">
        <f>IF('LYNX plywood'!AI34=0,"",'LYNX plywood'!AI34)</f>
        <v/>
      </c>
      <c r="O13" s="47" t="str">
        <f>IF('LYNX plywood'!AJ34=0,"",'LYNX plywood'!AJ34)</f>
        <v/>
      </c>
      <c r="P13" s="48">
        <f>'PRODUCTION LIST lynx plywood'!P15</f>
        <v>0</v>
      </c>
    </row>
    <row r="14" spans="1:16" ht="23" customHeight="1">
      <c r="A14" s="10">
        <f>B14*'LYNX plywood'!V28</f>
        <v>0</v>
      </c>
      <c r="B14" s="1">
        <f t="shared" si="0"/>
        <v>0</v>
      </c>
      <c r="C14" s="8" t="str">
        <f>'LYNX plywood'!D35</f>
        <v>L21</v>
      </c>
      <c r="D14" s="47" t="str">
        <f>IF('LYNX plywood'!Y35=0,"",'LYNX plywood'!Y35)</f>
        <v/>
      </c>
      <c r="E14" s="47" t="str">
        <f>IF('LYNX plywood'!Z35=0,"",'LYNX plywood'!Z35)</f>
        <v/>
      </c>
      <c r="F14" s="47" t="str">
        <f>IF('LYNX plywood'!AA35=0,"",'LYNX plywood'!AA35)</f>
        <v/>
      </c>
      <c r="G14" s="47" t="str">
        <f>IF('LYNX plywood'!AB35=0,"",'LYNX plywood'!AB35)</f>
        <v/>
      </c>
      <c r="H14" s="47" t="str">
        <f>IF('LYNX plywood'!AC35=0,"",'LYNX plywood'!AC35)</f>
        <v/>
      </c>
      <c r="I14" s="47" t="str">
        <f>IF('LYNX plywood'!AD35=0,"",'LYNX plywood'!AD35)</f>
        <v/>
      </c>
      <c r="J14" s="47" t="str">
        <f>IF('LYNX plywood'!AE35=0,"",'LYNX plywood'!AE35)</f>
        <v/>
      </c>
      <c r="K14" s="47" t="str">
        <f>IF('LYNX plywood'!AF35=0,"",'LYNX plywood'!AF35)</f>
        <v/>
      </c>
      <c r="L14" s="47" t="str">
        <f>IF('LYNX plywood'!AG35=0,"",'LYNX plywood'!AG35)</f>
        <v/>
      </c>
      <c r="M14" s="47" t="str">
        <f>IF('LYNX plywood'!AH35=0,"",'LYNX plywood'!AH35)</f>
        <v/>
      </c>
      <c r="N14" s="47" t="str">
        <f>IF('LYNX plywood'!AI35=0,"",'LYNX plywood'!AI35)</f>
        <v/>
      </c>
      <c r="O14" s="47" t="str">
        <f>IF('LYNX plywood'!AJ35=0,"",'LYNX plywood'!AJ35)</f>
        <v/>
      </c>
      <c r="P14" s="48">
        <f>'PRODUCTION LIST lynx plywood'!P16</f>
        <v>0</v>
      </c>
    </row>
    <row r="15" spans="1:16" ht="23" customHeight="1">
      <c r="A15" s="10">
        <f>B15*'LYNX plywood'!V29</f>
        <v>0</v>
      </c>
      <c r="B15" s="1">
        <f t="shared" si="0"/>
        <v>0</v>
      </c>
      <c r="C15" s="8" t="str">
        <f>'LYNX plywood'!D36</f>
        <v>L22</v>
      </c>
      <c r="D15" s="47" t="str">
        <f>IF('LYNX plywood'!Y36=0,"",'LYNX plywood'!Y36)</f>
        <v/>
      </c>
      <c r="E15" s="47" t="str">
        <f>IF('LYNX plywood'!Z36=0,"",'LYNX plywood'!Z36)</f>
        <v/>
      </c>
      <c r="F15" s="47" t="str">
        <f>IF('LYNX plywood'!AA36=0,"",'LYNX plywood'!AA36)</f>
        <v/>
      </c>
      <c r="G15" s="47" t="str">
        <f>IF('LYNX plywood'!AB36=0,"",'LYNX plywood'!AB36)</f>
        <v/>
      </c>
      <c r="H15" s="47" t="str">
        <f>IF('LYNX plywood'!AC36=0,"",'LYNX plywood'!AC36)</f>
        <v/>
      </c>
      <c r="I15" s="47" t="str">
        <f>IF('LYNX plywood'!AD36=0,"",'LYNX plywood'!AD36)</f>
        <v/>
      </c>
      <c r="J15" s="47" t="str">
        <f>IF('LYNX plywood'!AE36=0,"",'LYNX plywood'!AE36)</f>
        <v/>
      </c>
      <c r="K15" s="47" t="str">
        <f>IF('LYNX plywood'!AF36=0,"",'LYNX plywood'!AF36)</f>
        <v/>
      </c>
      <c r="L15" s="47" t="str">
        <f>IF('LYNX plywood'!AG36=0,"",'LYNX plywood'!AG36)</f>
        <v/>
      </c>
      <c r="M15" s="47" t="str">
        <f>IF('LYNX plywood'!AH36=0,"",'LYNX plywood'!AH36)</f>
        <v/>
      </c>
      <c r="N15" s="47" t="str">
        <f>IF('LYNX plywood'!AI36=0,"",'LYNX plywood'!AI36)</f>
        <v/>
      </c>
      <c r="O15" s="47" t="str">
        <f>IF('LYNX plywood'!AJ36=0,"",'LYNX plywood'!AJ36)</f>
        <v/>
      </c>
      <c r="P15" s="48">
        <f>'PRODUCTION LIST lynx plywood'!P17</f>
        <v>0</v>
      </c>
    </row>
    <row r="16" spans="1:16" ht="23" customHeight="1">
      <c r="A16" s="10">
        <f>B16*'LYNX plywood'!V30</f>
        <v>0</v>
      </c>
      <c r="B16" s="1">
        <f t="shared" si="0"/>
        <v>0</v>
      </c>
      <c r="C16" s="8" t="str">
        <f>'LYNX plywood'!D37</f>
        <v>L23</v>
      </c>
      <c r="D16" s="47" t="str">
        <f>IF('LYNX plywood'!Y37=0,"",'LYNX plywood'!Y37)</f>
        <v/>
      </c>
      <c r="E16" s="47" t="str">
        <f>IF('LYNX plywood'!Z37=0,"",'LYNX plywood'!Z37)</f>
        <v/>
      </c>
      <c r="F16" s="47" t="str">
        <f>IF('LYNX plywood'!AA37=0,"",'LYNX plywood'!AA37)</f>
        <v/>
      </c>
      <c r="G16" s="47" t="str">
        <f>IF('LYNX plywood'!AB37=0,"",'LYNX plywood'!AB37)</f>
        <v/>
      </c>
      <c r="H16" s="47" t="str">
        <f>IF('LYNX plywood'!AC37=0,"",'LYNX plywood'!AC37)</f>
        <v/>
      </c>
      <c r="I16" s="47" t="str">
        <f>IF('LYNX plywood'!AD37=0,"",'LYNX plywood'!AD37)</f>
        <v/>
      </c>
      <c r="J16" s="47" t="str">
        <f>IF('LYNX plywood'!AE37=0,"",'LYNX plywood'!AE37)</f>
        <v/>
      </c>
      <c r="K16" s="47" t="str">
        <f>IF('LYNX plywood'!AF37=0,"",'LYNX plywood'!AF37)</f>
        <v/>
      </c>
      <c r="L16" s="47" t="str">
        <f>IF('LYNX plywood'!AG37=0,"",'LYNX plywood'!AG37)</f>
        <v/>
      </c>
      <c r="M16" s="47" t="str">
        <f>IF('LYNX plywood'!AH37=0,"",'LYNX plywood'!AH37)</f>
        <v/>
      </c>
      <c r="N16" s="47" t="str">
        <f>IF('LYNX plywood'!AI37=0,"",'LYNX plywood'!AI37)</f>
        <v/>
      </c>
      <c r="O16" s="47" t="str">
        <f>IF('LYNX plywood'!AJ37=0,"",'LYNX plywood'!AJ37)</f>
        <v/>
      </c>
      <c r="P16" s="48">
        <f>'PRODUCTION LIST lynx plywood'!P18</f>
        <v>0</v>
      </c>
    </row>
    <row r="17" spans="1:28" ht="23" customHeight="1">
      <c r="A17" s="10">
        <f>B17*'LYNX plywood'!V31</f>
        <v>0</v>
      </c>
      <c r="B17" s="1">
        <f t="shared" si="0"/>
        <v>0</v>
      </c>
      <c r="C17" s="8" t="str">
        <f>'LYNX plywood'!D38</f>
        <v>L24</v>
      </c>
      <c r="D17" s="47" t="str">
        <f>IF('LYNX plywood'!Y38=0,"",'LYNX plywood'!Y38)</f>
        <v/>
      </c>
      <c r="E17" s="47" t="str">
        <f>IF('LYNX plywood'!Z38=0,"",'LYNX plywood'!Z38)</f>
        <v/>
      </c>
      <c r="F17" s="47" t="str">
        <f>IF('LYNX plywood'!AA38=0,"",'LYNX plywood'!AA38)</f>
        <v/>
      </c>
      <c r="G17" s="47" t="str">
        <f>IF('LYNX plywood'!AB38=0,"",'LYNX plywood'!AB38)</f>
        <v/>
      </c>
      <c r="H17" s="47" t="str">
        <f>IF('LYNX plywood'!AC38=0,"",'LYNX plywood'!AC38)</f>
        <v/>
      </c>
      <c r="I17" s="47" t="str">
        <f>IF('LYNX plywood'!AD38=0,"",'LYNX plywood'!AD38)</f>
        <v/>
      </c>
      <c r="J17" s="47" t="str">
        <f>IF('LYNX plywood'!AE38=0,"",'LYNX plywood'!AE38)</f>
        <v/>
      </c>
      <c r="K17" s="47" t="str">
        <f>IF('LYNX plywood'!AF38=0,"",'LYNX plywood'!AF38)</f>
        <v/>
      </c>
      <c r="L17" s="47" t="str">
        <f>IF('LYNX plywood'!AG38=0,"",'LYNX plywood'!AG38)</f>
        <v/>
      </c>
      <c r="M17" s="47" t="str">
        <f>IF('LYNX plywood'!AH38=0,"",'LYNX plywood'!AH38)</f>
        <v/>
      </c>
      <c r="N17" s="47" t="str">
        <f>IF('LYNX plywood'!AI38=0,"",'LYNX plywood'!AI38)</f>
        <v/>
      </c>
      <c r="O17" s="47" t="str">
        <f>IF('LYNX plywood'!AJ38=0,"",'LYNX plywood'!AJ38)</f>
        <v/>
      </c>
      <c r="P17" s="48">
        <f>'PRODUCTION LIST lynx plywood'!P19</f>
        <v>0</v>
      </c>
    </row>
    <row r="18" spans="1:28" ht="23" customHeight="1">
      <c r="A18" s="10" t="e">
        <f>B18*'LYNX plywood'!#REF!</f>
        <v>#REF!</v>
      </c>
      <c r="B18" s="1">
        <f t="shared" si="0"/>
        <v>0</v>
      </c>
      <c r="C18" s="8">
        <f>'LYNX plywood'!D39</f>
        <v>0</v>
      </c>
      <c r="D18" s="47" t="str">
        <f>IF('LYNX plywood'!Y39=0,"",'LYNX plywood'!Y39)</f>
        <v/>
      </c>
      <c r="E18" s="47" t="str">
        <f>IF('LYNX plywood'!Z39=0,"",'LYNX plywood'!Z39)</f>
        <v/>
      </c>
      <c r="F18" s="47" t="str">
        <f>IF('LYNX plywood'!AA39=0,"",'LYNX plywood'!AA39)</f>
        <v/>
      </c>
      <c r="G18" s="47" t="str">
        <f>IF('LYNX plywood'!AB39=0,"",'LYNX plywood'!AB39)</f>
        <v/>
      </c>
      <c r="H18" s="47" t="str">
        <f>IF('LYNX plywood'!AC39=0,"",'LYNX plywood'!AC39)</f>
        <v/>
      </c>
      <c r="I18" s="47" t="str">
        <f>IF('LYNX plywood'!AD39=0,"",'LYNX plywood'!AD39)</f>
        <v/>
      </c>
      <c r="J18" s="47" t="str">
        <f>IF('LYNX plywood'!AE39=0,"",'LYNX plywood'!AE39)</f>
        <v/>
      </c>
      <c r="K18" s="47" t="str">
        <f>IF('LYNX plywood'!AF39=0,"",'LYNX plywood'!AF39)</f>
        <v/>
      </c>
      <c r="L18" s="47" t="str">
        <f>IF('LYNX plywood'!AG39=0,"",'LYNX plywood'!AG39)</f>
        <v/>
      </c>
      <c r="M18" s="47" t="str">
        <f>IF('LYNX plywood'!AH39=0,"",'LYNX plywood'!AH39)</f>
        <v/>
      </c>
      <c r="N18" s="47" t="str">
        <f>IF('LYNX plywood'!AI39=0,"",'LYNX plywood'!AI39)</f>
        <v/>
      </c>
      <c r="O18" s="47" t="str">
        <f>IF('LYNX plywood'!AJ39=0,"",'LYNX plywood'!AJ39)</f>
        <v/>
      </c>
      <c r="P18" s="48">
        <f>'PRODUCTION LIST lynx plywood'!P20</f>
        <v>0</v>
      </c>
    </row>
    <row r="19" spans="1:28" ht="23" customHeight="1">
      <c r="A19" s="10" t="e">
        <f>B19*'LYNX plywood'!#REF!</f>
        <v>#REF!</v>
      </c>
      <c r="B19" s="1">
        <f t="shared" si="0"/>
        <v>0</v>
      </c>
      <c r="C19" s="8" t="str">
        <f>'LYNX plywood'!D40</f>
        <v>L31</v>
      </c>
      <c r="D19" s="47" t="str">
        <f>IF('LYNX plywood'!Y40=0,"",'LYNX plywood'!Y40)</f>
        <v/>
      </c>
      <c r="E19" s="47" t="str">
        <f>IF('LYNX plywood'!Z40=0,"",'LYNX plywood'!Z40)</f>
        <v/>
      </c>
      <c r="F19" s="47" t="str">
        <f>IF('LYNX plywood'!AA40=0,"",'LYNX plywood'!AA40)</f>
        <v/>
      </c>
      <c r="G19" s="47" t="str">
        <f>IF('LYNX plywood'!AB40=0,"",'LYNX plywood'!AB40)</f>
        <v/>
      </c>
      <c r="H19" s="47" t="str">
        <f>IF('LYNX plywood'!AC40=0,"",'LYNX plywood'!AC40)</f>
        <v/>
      </c>
      <c r="I19" s="47" t="str">
        <f>IF('LYNX plywood'!AD40=0,"",'LYNX plywood'!AD40)</f>
        <v/>
      </c>
      <c r="J19" s="47" t="str">
        <f>IF('LYNX plywood'!AE40=0,"",'LYNX plywood'!AE40)</f>
        <v/>
      </c>
      <c r="K19" s="47" t="str">
        <f>IF('LYNX plywood'!AF40=0,"",'LYNX plywood'!AF40)</f>
        <v/>
      </c>
      <c r="L19" s="47" t="str">
        <f>IF('LYNX plywood'!AG40=0,"",'LYNX plywood'!AG40)</f>
        <v/>
      </c>
      <c r="M19" s="47" t="str">
        <f>IF('LYNX plywood'!AH40=0,"",'LYNX plywood'!AH40)</f>
        <v/>
      </c>
      <c r="N19" s="47" t="str">
        <f>IF('LYNX plywood'!AI40=0,"",'LYNX plywood'!AI40)</f>
        <v/>
      </c>
      <c r="O19" s="47" t="str">
        <f>IF('LYNX plywood'!AJ40=0,"",'LYNX plywood'!AJ40)</f>
        <v/>
      </c>
      <c r="P19" s="48">
        <f>'PRODUCTION LIST lynx plywood'!P21</f>
        <v>0</v>
      </c>
    </row>
    <row r="20" spans="1:28" ht="23" customHeight="1">
      <c r="A20" s="10" t="e">
        <f>B20*'LYNX plywood'!#REF!</f>
        <v>#REF!</v>
      </c>
      <c r="B20" s="1">
        <f t="shared" si="0"/>
        <v>0</v>
      </c>
      <c r="C20" s="8" t="str">
        <f>'LYNX plywood'!D41</f>
        <v>L32</v>
      </c>
      <c r="D20" s="47" t="str">
        <f>IF('LYNX plywood'!Y41=0,"",'LYNX plywood'!Y41)</f>
        <v/>
      </c>
      <c r="E20" s="47" t="str">
        <f>IF('LYNX plywood'!Z41=0,"",'LYNX plywood'!Z41)</f>
        <v/>
      </c>
      <c r="F20" s="47" t="str">
        <f>IF('LYNX plywood'!AA41=0,"",'LYNX plywood'!AA41)</f>
        <v/>
      </c>
      <c r="G20" s="47" t="str">
        <f>IF('LYNX plywood'!AB41=0,"",'LYNX plywood'!AB41)</f>
        <v/>
      </c>
      <c r="H20" s="47" t="str">
        <f>IF('LYNX plywood'!AC41=0,"",'LYNX plywood'!AC41)</f>
        <v/>
      </c>
      <c r="I20" s="47" t="str">
        <f>IF('LYNX plywood'!AD41=0,"",'LYNX plywood'!AD41)</f>
        <v/>
      </c>
      <c r="J20" s="47" t="str">
        <f>IF('LYNX plywood'!AE41=0,"",'LYNX plywood'!AE41)</f>
        <v/>
      </c>
      <c r="K20" s="47" t="str">
        <f>IF('LYNX plywood'!AF41=0,"",'LYNX plywood'!AF41)</f>
        <v/>
      </c>
      <c r="L20" s="47" t="str">
        <f>IF('LYNX plywood'!AG41=0,"",'LYNX plywood'!AG41)</f>
        <v/>
      </c>
      <c r="M20" s="47" t="str">
        <f>IF('LYNX plywood'!AH41=0,"",'LYNX plywood'!AH41)</f>
        <v/>
      </c>
      <c r="N20" s="47" t="str">
        <f>IF('LYNX plywood'!AI41=0,"",'LYNX plywood'!AI41)</f>
        <v/>
      </c>
      <c r="O20" s="47" t="str">
        <f>IF('LYNX plywood'!AJ41=0,"",'LYNX plywood'!AJ41)</f>
        <v/>
      </c>
      <c r="P20" s="48">
        <f>'PRODUCTION LIST lynx plywood'!P22</f>
        <v>0</v>
      </c>
    </row>
    <row r="21" spans="1:28" ht="23" customHeight="1">
      <c r="A21" s="10">
        <f>B21*'LYNX plywood'!V34</f>
        <v>0</v>
      </c>
      <c r="B21" s="1">
        <f t="shared" si="0"/>
        <v>0</v>
      </c>
      <c r="C21" s="8" t="str">
        <f>'LYNX plywood'!D42</f>
        <v>L33</v>
      </c>
      <c r="D21" s="47" t="str">
        <f>IF('LYNX plywood'!Y42=0,"",'LYNX plywood'!Y42)</f>
        <v/>
      </c>
      <c r="E21" s="47" t="str">
        <f>IF('LYNX plywood'!Z42=0,"",'LYNX plywood'!Z42)</f>
        <v/>
      </c>
      <c r="F21" s="47" t="str">
        <f>IF('LYNX plywood'!AA42=0,"",'LYNX plywood'!AA42)</f>
        <v/>
      </c>
      <c r="G21" s="47" t="str">
        <f>IF('LYNX plywood'!AB42=0,"",'LYNX plywood'!AB42)</f>
        <v/>
      </c>
      <c r="H21" s="47" t="str">
        <f>IF('LYNX plywood'!AC42=0,"",'LYNX plywood'!AC42)</f>
        <v/>
      </c>
      <c r="I21" s="47" t="str">
        <f>IF('LYNX plywood'!AD42=0,"",'LYNX plywood'!AD42)</f>
        <v/>
      </c>
      <c r="J21" s="47" t="str">
        <f>IF('LYNX plywood'!AE42=0,"",'LYNX plywood'!AE42)</f>
        <v/>
      </c>
      <c r="K21" s="47" t="str">
        <f>IF('LYNX plywood'!AF42=0,"",'LYNX plywood'!AF42)</f>
        <v/>
      </c>
      <c r="L21" s="47" t="str">
        <f>IF('LYNX plywood'!AG42=0,"",'LYNX plywood'!AG42)</f>
        <v/>
      </c>
      <c r="M21" s="47" t="str">
        <f>IF('LYNX plywood'!AH42=0,"",'LYNX plywood'!AH42)</f>
        <v/>
      </c>
      <c r="N21" s="47" t="str">
        <f>IF('LYNX plywood'!AI42=0,"",'LYNX plywood'!AI42)</f>
        <v/>
      </c>
      <c r="O21" s="47" t="str">
        <f>IF('LYNX plywood'!AJ42=0,"",'LYNX plywood'!AJ42)</f>
        <v/>
      </c>
      <c r="P21" s="48">
        <f>'PRODUCTION LIST lynx plywood'!P23</f>
        <v>0</v>
      </c>
    </row>
    <row r="22" spans="1:28" ht="23" customHeight="1">
      <c r="A22" s="10">
        <f>B22*'LYNX plywood'!V35</f>
        <v>0</v>
      </c>
      <c r="B22" s="1">
        <f t="shared" si="0"/>
        <v>0</v>
      </c>
      <c r="C22" s="8" t="str">
        <f>'LYNX plywood'!D43</f>
        <v>L34</v>
      </c>
      <c r="D22" s="47" t="str">
        <f>IF('LYNX plywood'!Y43=0,"",'LYNX plywood'!Y43)</f>
        <v/>
      </c>
      <c r="E22" s="47" t="str">
        <f>IF('LYNX plywood'!Z43=0,"",'LYNX plywood'!Z43)</f>
        <v/>
      </c>
      <c r="F22" s="47" t="str">
        <f>IF('LYNX plywood'!AA43=0,"",'LYNX plywood'!AA43)</f>
        <v/>
      </c>
      <c r="G22" s="47" t="str">
        <f>IF('LYNX plywood'!AB43=0,"",'LYNX plywood'!AB43)</f>
        <v/>
      </c>
      <c r="H22" s="47" t="str">
        <f>IF('LYNX plywood'!AC43=0,"",'LYNX plywood'!AC43)</f>
        <v/>
      </c>
      <c r="I22" s="47" t="str">
        <f>IF('LYNX plywood'!AD43=0,"",'LYNX plywood'!AD43)</f>
        <v/>
      </c>
      <c r="J22" s="47" t="str">
        <f>IF('LYNX plywood'!AE43=0,"",'LYNX plywood'!AE43)</f>
        <v/>
      </c>
      <c r="K22" s="47" t="str">
        <f>IF('LYNX plywood'!AF43=0,"",'LYNX plywood'!AF43)</f>
        <v/>
      </c>
      <c r="L22" s="47" t="str">
        <f>IF('LYNX plywood'!AG43=0,"",'LYNX plywood'!AG43)</f>
        <v/>
      </c>
      <c r="M22" s="47" t="str">
        <f>IF('LYNX plywood'!AH43=0,"",'LYNX plywood'!AH43)</f>
        <v/>
      </c>
      <c r="N22" s="47" t="str">
        <f>IF('LYNX plywood'!AI43=0,"",'LYNX plywood'!AI43)</f>
        <v/>
      </c>
      <c r="O22" s="47" t="str">
        <f>IF('LYNX plywood'!AJ43=0,"",'LYNX plywood'!AJ43)</f>
        <v/>
      </c>
      <c r="P22" s="48">
        <f>'PRODUCTION LIST lynx plywood'!P24</f>
        <v>0</v>
      </c>
    </row>
    <row r="23" spans="1:28" ht="23" customHeight="1">
      <c r="A23" s="10">
        <f>B23*'LYNX plywood'!V36</f>
        <v>0</v>
      </c>
      <c r="B23" s="1">
        <f t="shared" si="0"/>
        <v>0</v>
      </c>
      <c r="C23" s="8">
        <f>'LYNX plywood'!D44</f>
        <v>0</v>
      </c>
      <c r="D23" s="47" t="str">
        <f>IF('LYNX plywood'!Y44=0,"",'LYNX plywood'!Y44)</f>
        <v/>
      </c>
      <c r="E23" s="47" t="str">
        <f>IF('LYNX plywood'!Z44=0,"",'LYNX plywood'!Z44)</f>
        <v/>
      </c>
      <c r="F23" s="47" t="str">
        <f>IF('LYNX plywood'!AA44=0,"",'LYNX plywood'!AA44)</f>
        <v/>
      </c>
      <c r="G23" s="47" t="str">
        <f>IF('LYNX plywood'!AB44=0,"",'LYNX plywood'!AB44)</f>
        <v/>
      </c>
      <c r="H23" s="47" t="str">
        <f>IF('LYNX plywood'!AC44=0,"",'LYNX plywood'!AC44)</f>
        <v/>
      </c>
      <c r="I23" s="47" t="str">
        <f>IF('LYNX plywood'!AD44=0,"",'LYNX plywood'!AD44)</f>
        <v/>
      </c>
      <c r="J23" s="47" t="str">
        <f>IF('LYNX plywood'!AE44=0,"",'LYNX plywood'!AE44)</f>
        <v/>
      </c>
      <c r="K23" s="47" t="str">
        <f>IF('LYNX plywood'!AF44=0,"",'LYNX plywood'!AF44)</f>
        <v/>
      </c>
      <c r="L23" s="47" t="str">
        <f>IF('LYNX plywood'!AG44=0,"",'LYNX plywood'!AG44)</f>
        <v/>
      </c>
      <c r="M23" s="47" t="str">
        <f>IF('LYNX plywood'!AH44=0,"",'LYNX plywood'!AH44)</f>
        <v/>
      </c>
      <c r="N23" s="47" t="str">
        <f>IF('LYNX plywood'!AI44=0,"",'LYNX plywood'!AI44)</f>
        <v/>
      </c>
      <c r="O23" s="47" t="str">
        <f>IF('LYNX plywood'!AJ44=0,"",'LYNX plywood'!AJ44)</f>
        <v/>
      </c>
      <c r="P23" s="48">
        <f>'PRODUCTION LIST lynx plywood'!P25</f>
        <v>0</v>
      </c>
    </row>
    <row r="24" spans="1:28" ht="23" customHeight="1">
      <c r="A24" s="10">
        <f>B24*'LYNX plywood'!V37</f>
        <v>0</v>
      </c>
      <c r="B24" s="1">
        <f t="shared" si="0"/>
        <v>0</v>
      </c>
      <c r="C24" s="8" t="str">
        <f>'LYNX plywood'!D45</f>
        <v>L41</v>
      </c>
      <c r="D24" s="47" t="str">
        <f>IF('LYNX plywood'!Y45=0,"",'LYNX plywood'!Y45)</f>
        <v/>
      </c>
      <c r="E24" s="47" t="str">
        <f>IF('LYNX plywood'!Z45=0,"",'LYNX plywood'!Z45)</f>
        <v/>
      </c>
      <c r="F24" s="47" t="str">
        <f>IF('LYNX plywood'!AA45=0,"",'LYNX plywood'!AA45)</f>
        <v/>
      </c>
      <c r="G24" s="47" t="str">
        <f>IF('LYNX plywood'!AB45=0,"",'LYNX plywood'!AB45)</f>
        <v/>
      </c>
      <c r="H24" s="47" t="str">
        <f>IF('LYNX plywood'!AC45=0,"",'LYNX plywood'!AC45)</f>
        <v/>
      </c>
      <c r="I24" s="47" t="str">
        <f>IF('LYNX plywood'!AD45=0,"",'LYNX plywood'!AD45)</f>
        <v/>
      </c>
      <c r="J24" s="47" t="str">
        <f>IF('LYNX plywood'!AE45=0,"",'LYNX plywood'!AE45)</f>
        <v/>
      </c>
      <c r="K24" s="47" t="str">
        <f>IF('LYNX plywood'!AF45=0,"",'LYNX plywood'!AF45)</f>
        <v/>
      </c>
      <c r="L24" s="47" t="str">
        <f>IF('LYNX plywood'!AG45=0,"",'LYNX plywood'!AG45)</f>
        <v/>
      </c>
      <c r="M24" s="47" t="str">
        <f>IF('LYNX plywood'!AH45=0,"",'LYNX plywood'!AH45)</f>
        <v/>
      </c>
      <c r="N24" s="47" t="str">
        <f>IF('LYNX plywood'!AI45=0,"",'LYNX plywood'!AI45)</f>
        <v/>
      </c>
      <c r="O24" s="47" t="str">
        <f>IF('LYNX plywood'!AJ45=0,"",'LYNX plywood'!AJ45)</f>
        <v/>
      </c>
      <c r="P24" s="48">
        <f>'PRODUCTION LIST lynx plywood'!P26</f>
        <v>0</v>
      </c>
    </row>
    <row r="25" spans="1:28" ht="23" customHeight="1">
      <c r="A25" s="10">
        <f>B25*'LYNX plywood'!V38</f>
        <v>0</v>
      </c>
      <c r="B25" s="1">
        <f t="shared" si="0"/>
        <v>0</v>
      </c>
      <c r="C25" s="8" t="str">
        <f>'LYNX plywood'!D46</f>
        <v>L42</v>
      </c>
      <c r="D25" s="47" t="str">
        <f>IF('LYNX plywood'!Y46=0,"",'LYNX plywood'!Y46)</f>
        <v/>
      </c>
      <c r="E25" s="47" t="str">
        <f>IF('LYNX plywood'!Z46=0,"",'LYNX plywood'!Z46)</f>
        <v/>
      </c>
      <c r="F25" s="47" t="str">
        <f>IF('LYNX plywood'!AA46=0,"",'LYNX plywood'!AA46)</f>
        <v/>
      </c>
      <c r="G25" s="47" t="str">
        <f>IF('LYNX plywood'!AB46=0,"",'LYNX plywood'!AB46)</f>
        <v/>
      </c>
      <c r="H25" s="47" t="str">
        <f>IF('LYNX plywood'!AC46=0,"",'LYNX plywood'!AC46)</f>
        <v/>
      </c>
      <c r="I25" s="47" t="str">
        <f>IF('LYNX plywood'!AD46=0,"",'LYNX plywood'!AD46)</f>
        <v/>
      </c>
      <c r="J25" s="47" t="str">
        <f>IF('LYNX plywood'!AE46=0,"",'LYNX plywood'!AE46)</f>
        <v/>
      </c>
      <c r="K25" s="47" t="str">
        <f>IF('LYNX plywood'!AF46=0,"",'LYNX plywood'!AF46)</f>
        <v/>
      </c>
      <c r="L25" s="47" t="str">
        <f>IF('LYNX plywood'!AG46=0,"",'LYNX plywood'!AG46)</f>
        <v/>
      </c>
      <c r="M25" s="47" t="str">
        <f>IF('LYNX plywood'!AH46=0,"",'LYNX plywood'!AH46)</f>
        <v/>
      </c>
      <c r="N25" s="47" t="str">
        <f>IF('LYNX plywood'!AI46=0,"",'LYNX plywood'!AI46)</f>
        <v/>
      </c>
      <c r="O25" s="47" t="str">
        <f>IF('LYNX plywood'!AJ46=0,"",'LYNX plywood'!AJ46)</f>
        <v/>
      </c>
      <c r="P25" s="48">
        <f>'PRODUCTION LIST lynx plywood'!P27</f>
        <v>0</v>
      </c>
    </row>
    <row r="26" spans="1:28" ht="23" customHeight="1">
      <c r="A26" s="334"/>
      <c r="B26" s="335"/>
      <c r="C26" s="8" t="str">
        <f>'LYNX plywood'!D47</f>
        <v>L43</v>
      </c>
      <c r="D26" s="47" t="str">
        <f>IF('LYNX plywood'!Y47=0,"",'LYNX plywood'!Y47)</f>
        <v/>
      </c>
      <c r="E26" s="47" t="str">
        <f>IF('LYNX plywood'!Z47=0,"",'LYNX plywood'!Z47)</f>
        <v/>
      </c>
      <c r="F26" s="47" t="str">
        <f>IF('LYNX plywood'!AA47=0,"",'LYNX plywood'!AA47)</f>
        <v/>
      </c>
      <c r="G26" s="47" t="str">
        <f>IF('LYNX plywood'!AB47=0,"",'LYNX plywood'!AB47)</f>
        <v/>
      </c>
      <c r="H26" s="47" t="str">
        <f>IF('LYNX plywood'!AC47=0,"",'LYNX plywood'!AC47)</f>
        <v/>
      </c>
      <c r="I26" s="47" t="str">
        <f>IF('LYNX plywood'!AD47=0,"",'LYNX plywood'!AD47)</f>
        <v/>
      </c>
      <c r="J26" s="47" t="str">
        <f>IF('LYNX plywood'!AE47=0,"",'LYNX plywood'!AE47)</f>
        <v/>
      </c>
      <c r="K26" s="47" t="str">
        <f>IF('LYNX plywood'!AF47=0,"",'LYNX plywood'!AF47)</f>
        <v/>
      </c>
      <c r="L26" s="47" t="str">
        <f>IF('LYNX plywood'!AG47=0,"",'LYNX plywood'!AG47)</f>
        <v/>
      </c>
      <c r="M26" s="47" t="str">
        <f>IF('LYNX plywood'!AH47=0,"",'LYNX plywood'!AH47)</f>
        <v/>
      </c>
      <c r="N26" s="47" t="str">
        <f>IF('LYNX plywood'!AI47=0,"",'LYNX plywood'!AI47)</f>
        <v/>
      </c>
      <c r="O26" s="47" t="str">
        <f>IF('LYNX plywood'!AJ47=0,"",'LYNX plywood'!AJ47)</f>
        <v/>
      </c>
      <c r="P26" s="48">
        <f>'PRODUCTION LIST lynx plywood'!P28</f>
        <v>0</v>
      </c>
    </row>
    <row r="27" spans="1:28" ht="23" customHeight="1">
      <c r="A27" s="334"/>
      <c r="B27" s="335"/>
      <c r="C27" s="8" t="str">
        <f>'LYNX plywood'!D48</f>
        <v>L44</v>
      </c>
      <c r="D27" s="47" t="str">
        <f>IF('LYNX plywood'!Y48=0,"",'LYNX plywood'!Y48)</f>
        <v/>
      </c>
      <c r="E27" s="47" t="str">
        <f>IF('LYNX plywood'!Z48=0,"",'LYNX plywood'!Z48)</f>
        <v/>
      </c>
      <c r="F27" s="47" t="str">
        <f>IF('LYNX plywood'!AA48=0,"",'LYNX plywood'!AA48)</f>
        <v/>
      </c>
      <c r="G27" s="47" t="str">
        <f>IF('LYNX plywood'!AB48=0,"",'LYNX plywood'!AB48)</f>
        <v/>
      </c>
      <c r="H27" s="47" t="str">
        <f>IF('LYNX plywood'!AC48=0,"",'LYNX plywood'!AC48)</f>
        <v/>
      </c>
      <c r="I27" s="47" t="str">
        <f>IF('LYNX plywood'!AD48=0,"",'LYNX plywood'!AD48)</f>
        <v/>
      </c>
      <c r="J27" s="47" t="str">
        <f>IF('LYNX plywood'!AE48=0,"",'LYNX plywood'!AE48)</f>
        <v/>
      </c>
      <c r="K27" s="47" t="str">
        <f>IF('LYNX plywood'!AF48=0,"",'LYNX plywood'!AF48)</f>
        <v/>
      </c>
      <c r="L27" s="47" t="str">
        <f>IF('LYNX plywood'!AG48=0,"",'LYNX plywood'!AG48)</f>
        <v/>
      </c>
      <c r="M27" s="47" t="str">
        <f>IF('LYNX plywood'!AH48=0,"",'LYNX plywood'!AH48)</f>
        <v/>
      </c>
      <c r="N27" s="47" t="str">
        <f>IF('LYNX plywood'!AI48=0,"",'LYNX plywood'!AI48)</f>
        <v/>
      </c>
      <c r="O27" s="47" t="str">
        <f>IF('LYNX plywood'!AJ48=0,"",'LYNX plywood'!AJ48)</f>
        <v/>
      </c>
      <c r="P27" s="48">
        <f>'PRODUCTION LIST lynx plywood'!P29</f>
        <v>0</v>
      </c>
    </row>
    <row r="28" spans="1:28" ht="23" customHeight="1">
      <c r="C28" s="8">
        <f>'LYNX plywood'!D49</f>
        <v>0</v>
      </c>
      <c r="D28" s="47" t="str">
        <f>IF('LYNX plywood'!Y49=0,"",'LYNX plywood'!Y49)</f>
        <v/>
      </c>
      <c r="E28" s="47" t="str">
        <f>IF('LYNX plywood'!Z49=0,"",'LYNX plywood'!Z49)</f>
        <v/>
      </c>
      <c r="F28" s="47" t="str">
        <f>IF('LYNX plywood'!AA49=0,"",'LYNX plywood'!AA49)</f>
        <v/>
      </c>
      <c r="G28" s="47" t="str">
        <f>IF('LYNX plywood'!AB49=0,"",'LYNX plywood'!AB49)</f>
        <v/>
      </c>
      <c r="H28" s="47" t="str">
        <f>IF('LYNX plywood'!AC49=0,"",'LYNX plywood'!AC49)</f>
        <v/>
      </c>
      <c r="I28" s="47" t="str">
        <f>IF('LYNX plywood'!AD49=0,"",'LYNX plywood'!AD49)</f>
        <v/>
      </c>
      <c r="J28" s="47" t="str">
        <f>IF('LYNX plywood'!AE49=0,"",'LYNX plywood'!AE49)</f>
        <v/>
      </c>
      <c r="K28" s="47" t="str">
        <f>IF('LYNX plywood'!AF49=0,"",'LYNX plywood'!AF49)</f>
        <v/>
      </c>
      <c r="L28" s="47" t="str">
        <f>IF('LYNX plywood'!AG49=0,"",'LYNX plywood'!AG49)</f>
        <v/>
      </c>
      <c r="M28" s="47" t="str">
        <f>IF('LYNX plywood'!AH49=0,"",'LYNX plywood'!AH49)</f>
        <v/>
      </c>
      <c r="N28" s="47" t="str">
        <f>IF('LYNX plywood'!AI49=0,"",'LYNX plywood'!AI49)</f>
        <v/>
      </c>
      <c r="O28" s="47" t="str">
        <f>IF('LYNX plywood'!AJ49=0,"",'LYNX plywood'!AJ49)</f>
        <v/>
      </c>
      <c r="P28" s="48">
        <f>'PRODUCTION LIST lynx plywood'!P30</f>
        <v>0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ht="23" customHeight="1">
      <c r="C29" s="8" t="str">
        <f>'LYNX plywood'!D50</f>
        <v>L51</v>
      </c>
      <c r="D29" s="47" t="str">
        <f>IF('LYNX plywood'!Y50=0,"",'LYNX plywood'!Y50)</f>
        <v/>
      </c>
      <c r="E29" s="47" t="str">
        <f>IF('LYNX plywood'!Z50=0,"",'LYNX plywood'!Z50)</f>
        <v/>
      </c>
      <c r="F29" s="47" t="str">
        <f>IF('LYNX plywood'!AA50=0,"",'LYNX plywood'!AA50)</f>
        <v/>
      </c>
      <c r="G29" s="47" t="str">
        <f>IF('LYNX plywood'!AB50=0,"",'LYNX plywood'!AB50)</f>
        <v/>
      </c>
      <c r="H29" s="47" t="str">
        <f>IF('LYNX plywood'!AC50=0,"",'LYNX plywood'!AC50)</f>
        <v/>
      </c>
      <c r="I29" s="47" t="str">
        <f>IF('LYNX plywood'!AD50=0,"",'LYNX plywood'!AD50)</f>
        <v/>
      </c>
      <c r="J29" s="47" t="str">
        <f>IF('LYNX plywood'!AE50=0,"",'LYNX plywood'!AE50)</f>
        <v/>
      </c>
      <c r="K29" s="47" t="str">
        <f>IF('LYNX plywood'!AF50=0,"",'LYNX plywood'!AF50)</f>
        <v/>
      </c>
      <c r="L29" s="47" t="str">
        <f>IF('LYNX plywood'!AG50=0,"",'LYNX plywood'!AG50)</f>
        <v/>
      </c>
      <c r="M29" s="47" t="str">
        <f>IF('LYNX plywood'!AH50=0,"",'LYNX plywood'!AH50)</f>
        <v/>
      </c>
      <c r="N29" s="47" t="str">
        <f>IF('LYNX plywood'!AI50=0,"",'LYNX plywood'!AI50)</f>
        <v/>
      </c>
      <c r="O29" s="47" t="str">
        <f>IF('LYNX plywood'!AJ50=0,"",'LYNX plywood'!AJ50)</f>
        <v/>
      </c>
      <c r="P29" s="48">
        <f>'PRODUCTION LIST lynx plywood'!P31</f>
        <v>0</v>
      </c>
    </row>
    <row r="30" spans="1:28" ht="23" customHeight="1">
      <c r="C30" s="8" t="str">
        <f>'LYNX plywood'!D51</f>
        <v>L52</v>
      </c>
      <c r="D30" s="47" t="str">
        <f>IF('LYNX plywood'!Y51=0,"",'LYNX plywood'!Y51)</f>
        <v/>
      </c>
      <c r="E30" s="47" t="str">
        <f>IF('LYNX plywood'!Z51=0,"",'LYNX plywood'!Z51)</f>
        <v/>
      </c>
      <c r="F30" s="47" t="str">
        <f>IF('LYNX plywood'!AA51=0,"",'LYNX plywood'!AA51)</f>
        <v/>
      </c>
      <c r="G30" s="47" t="str">
        <f>IF('LYNX plywood'!AB51=0,"",'LYNX plywood'!AB51)</f>
        <v/>
      </c>
      <c r="H30" s="47" t="str">
        <f>IF('LYNX plywood'!AC51=0,"",'LYNX plywood'!AC51)</f>
        <v/>
      </c>
      <c r="I30" s="47" t="str">
        <f>IF('LYNX plywood'!AD51=0,"",'LYNX plywood'!AD51)</f>
        <v/>
      </c>
      <c r="J30" s="47" t="str">
        <f>IF('LYNX plywood'!AE51=0,"",'LYNX plywood'!AE51)</f>
        <v/>
      </c>
      <c r="K30" s="47" t="str">
        <f>IF('LYNX plywood'!AF51=0,"",'LYNX plywood'!AF51)</f>
        <v/>
      </c>
      <c r="L30" s="47" t="str">
        <f>IF('LYNX plywood'!AG51=0,"",'LYNX plywood'!AG51)</f>
        <v/>
      </c>
      <c r="M30" s="47" t="str">
        <f>IF('LYNX plywood'!AH51=0,"",'LYNX plywood'!AH51)</f>
        <v/>
      </c>
      <c r="N30" s="47" t="str">
        <f>IF('LYNX plywood'!AI51=0,"",'LYNX plywood'!AI51)</f>
        <v/>
      </c>
      <c r="O30" s="47" t="str">
        <f>IF('LYNX plywood'!AJ51=0,"",'LYNX plywood'!AJ51)</f>
        <v/>
      </c>
      <c r="P30" s="48">
        <f>'PRODUCTION LIST lynx plywood'!P32</f>
        <v>0</v>
      </c>
    </row>
    <row r="31" spans="1:28" ht="23" customHeight="1">
      <c r="C31" s="8" t="str">
        <f>'LYNX plywood'!D52</f>
        <v>L53</v>
      </c>
      <c r="D31" s="47" t="str">
        <f>IF('LYNX plywood'!Y52=0,"",'LYNX plywood'!Y52)</f>
        <v/>
      </c>
      <c r="E31" s="47" t="str">
        <f>IF('LYNX plywood'!Z52=0,"",'LYNX plywood'!Z52)</f>
        <v/>
      </c>
      <c r="F31" s="47" t="str">
        <f>IF('LYNX plywood'!AA52=0,"",'LYNX plywood'!AA52)</f>
        <v/>
      </c>
      <c r="G31" s="47" t="str">
        <f>IF('LYNX plywood'!AB52=0,"",'LYNX plywood'!AB52)</f>
        <v/>
      </c>
      <c r="H31" s="47" t="str">
        <f>IF('LYNX plywood'!AC52=0,"",'LYNX plywood'!AC52)</f>
        <v/>
      </c>
      <c r="I31" s="47" t="str">
        <f>IF('LYNX plywood'!AD52=0,"",'LYNX plywood'!AD52)</f>
        <v/>
      </c>
      <c r="J31" s="47" t="str">
        <f>IF('LYNX plywood'!AE52=0,"",'LYNX plywood'!AE52)</f>
        <v/>
      </c>
      <c r="K31" s="47" t="str">
        <f>IF('LYNX plywood'!AF52=0,"",'LYNX plywood'!AF52)</f>
        <v/>
      </c>
      <c r="L31" s="47" t="str">
        <f>IF('LYNX plywood'!AG52=0,"",'LYNX plywood'!AG52)</f>
        <v/>
      </c>
      <c r="M31" s="47" t="str">
        <f>IF('LYNX plywood'!AH52=0,"",'LYNX plywood'!AH52)</f>
        <v/>
      </c>
      <c r="N31" s="47" t="str">
        <f>IF('LYNX plywood'!AI52=0,"",'LYNX plywood'!AI52)</f>
        <v/>
      </c>
      <c r="O31" s="47" t="str">
        <f>IF('LYNX plywood'!AJ52=0,"",'LYNX plywood'!AJ52)</f>
        <v/>
      </c>
      <c r="P31" s="48">
        <f>'PRODUCTION LIST lynx plywood'!P33</f>
        <v>0</v>
      </c>
    </row>
    <row r="32" spans="1:28" ht="23" customHeight="1">
      <c r="C32" s="8" t="str">
        <f>'LYNX plywood'!D53</f>
        <v>L54</v>
      </c>
      <c r="D32" s="47" t="str">
        <f>IF('LYNX plywood'!Y53=0,"",'LYNX plywood'!Y53)</f>
        <v/>
      </c>
      <c r="E32" s="47" t="str">
        <f>IF('LYNX plywood'!Z53=0,"",'LYNX plywood'!Z53)</f>
        <v/>
      </c>
      <c r="F32" s="47" t="str">
        <f>IF('LYNX plywood'!AA53=0,"",'LYNX plywood'!AA53)</f>
        <v/>
      </c>
      <c r="G32" s="47" t="str">
        <f>IF('LYNX plywood'!AB53=0,"",'LYNX plywood'!AB53)</f>
        <v/>
      </c>
      <c r="H32" s="47" t="str">
        <f>IF('LYNX plywood'!AC53=0,"",'LYNX plywood'!AC53)</f>
        <v/>
      </c>
      <c r="I32" s="47" t="str">
        <f>IF('LYNX plywood'!AD53=0,"",'LYNX plywood'!AD53)</f>
        <v/>
      </c>
      <c r="J32" s="47" t="str">
        <f>IF('LYNX plywood'!AE53=0,"",'LYNX plywood'!AE53)</f>
        <v/>
      </c>
      <c r="K32" s="47" t="str">
        <f>IF('LYNX plywood'!AF53=0,"",'LYNX plywood'!AF53)</f>
        <v/>
      </c>
      <c r="L32" s="47" t="str">
        <f>IF('LYNX plywood'!AG53=0,"",'LYNX plywood'!AG53)</f>
        <v/>
      </c>
      <c r="M32" s="47" t="str">
        <f>IF('LYNX plywood'!AH53=0,"",'LYNX plywood'!AH53)</f>
        <v/>
      </c>
      <c r="N32" s="47" t="str">
        <f>IF('LYNX plywood'!AI53=0,"",'LYNX plywood'!AI53)</f>
        <v/>
      </c>
      <c r="O32" s="47" t="str">
        <f>IF('LYNX plywood'!AJ53=0,"",'LYNX plywood'!AJ53)</f>
        <v/>
      </c>
      <c r="P32" s="48">
        <f>'PRODUCTION LIST lynx plywood'!P34</f>
        <v>0</v>
      </c>
    </row>
    <row r="33" spans="3:16" ht="23" customHeight="1">
      <c r="C33" s="8">
        <f>'LYNX plywood'!D54</f>
        <v>0</v>
      </c>
      <c r="D33" s="47" t="str">
        <f>IF('LYNX plywood'!Y54=0,"",'LYNX plywood'!Y54)</f>
        <v/>
      </c>
      <c r="E33" s="47" t="str">
        <f>IF('LYNX plywood'!Z54=0,"",'LYNX plywood'!Z54)</f>
        <v/>
      </c>
      <c r="F33" s="47" t="str">
        <f>IF('LYNX plywood'!AA54=0,"",'LYNX plywood'!AA54)</f>
        <v/>
      </c>
      <c r="G33" s="47" t="str">
        <f>IF('LYNX plywood'!AB54=0,"",'LYNX plywood'!AB54)</f>
        <v/>
      </c>
      <c r="H33" s="47" t="str">
        <f>IF('LYNX plywood'!AC54=0,"",'LYNX plywood'!AC54)</f>
        <v/>
      </c>
      <c r="I33" s="47" t="str">
        <f>IF('LYNX plywood'!AD54=0,"",'LYNX plywood'!AD54)</f>
        <v/>
      </c>
      <c r="J33" s="47" t="str">
        <f>IF('LYNX plywood'!AE54=0,"",'LYNX plywood'!AE54)</f>
        <v/>
      </c>
      <c r="K33" s="47" t="str">
        <f>IF('LYNX plywood'!AF54=0,"",'LYNX plywood'!AF54)</f>
        <v/>
      </c>
      <c r="L33" s="47" t="str">
        <f>IF('LYNX plywood'!AG54=0,"",'LYNX plywood'!AG54)</f>
        <v/>
      </c>
      <c r="M33" s="47" t="str">
        <f>IF('LYNX plywood'!AH54=0,"",'LYNX plywood'!AH54)</f>
        <v/>
      </c>
      <c r="N33" s="47" t="str">
        <f>IF('LYNX plywood'!AI54=0,"",'LYNX plywood'!AI54)</f>
        <v/>
      </c>
      <c r="O33" s="47" t="str">
        <f>IF('LYNX plywood'!AJ54=0,"",'LYNX plywood'!AJ54)</f>
        <v/>
      </c>
      <c r="P33" s="48">
        <f>'PRODUCTION LIST lynx plywood'!P35</f>
        <v>0</v>
      </c>
    </row>
    <row r="34" spans="3:16" ht="23" customHeight="1">
      <c r="C34" s="8" t="str">
        <f>'LYNX plywood'!D10</f>
        <v>L61-W</v>
      </c>
      <c r="D34" s="47" t="str">
        <f>IF('LYNX plywood'!Y10=0,"",'LYNX plywood'!Y10)</f>
        <v/>
      </c>
      <c r="E34" s="47" t="str">
        <f>IF('LYNX plywood'!Z10=0,"",'LYNX plywood'!Z10)</f>
        <v/>
      </c>
      <c r="F34" s="47" t="str">
        <f>IF('LYNX plywood'!AA10=0,"",'LYNX plywood'!AA10)</f>
        <v/>
      </c>
      <c r="G34" s="47" t="str">
        <f>IF('LYNX plywood'!AB10=0,"",'LYNX plywood'!AB10)</f>
        <v/>
      </c>
      <c r="H34" s="47" t="str">
        <f>IF('LYNX plywood'!AC10=0,"",'LYNX plywood'!AC10)</f>
        <v/>
      </c>
      <c r="I34" s="47" t="str">
        <f>IF('LYNX plywood'!AD10=0,"",'LYNX plywood'!AD10)</f>
        <v/>
      </c>
      <c r="J34" s="47" t="str">
        <f>IF('LYNX plywood'!AE10=0,"",'LYNX plywood'!AE10)</f>
        <v/>
      </c>
      <c r="K34" s="47" t="str">
        <f>IF('LYNX plywood'!AF10=0,"",'LYNX plywood'!AF10)</f>
        <v/>
      </c>
      <c r="L34" s="47" t="str">
        <f>IF('LYNX plywood'!AG10=0,"",'LYNX plywood'!AG10)</f>
        <v/>
      </c>
      <c r="M34" s="47" t="str">
        <f>IF('LYNX plywood'!AH10=0,"",'LYNX plywood'!AH10)</f>
        <v/>
      </c>
      <c r="N34" s="47" t="str">
        <f>IF('LYNX plywood'!AI10=0,"",'LYNX plywood'!AI10)</f>
        <v/>
      </c>
      <c r="O34" s="47" t="str">
        <f>IF('LYNX plywood'!AJ10=0,"",'LYNX plywood'!AJ10)</f>
        <v/>
      </c>
      <c r="P34" s="48">
        <f>'PRODUCTION LIST lynx plywood'!P36</f>
        <v>0</v>
      </c>
    </row>
    <row r="35" spans="3:16" ht="23" customHeight="1">
      <c r="C35" s="8" t="str">
        <f>'LYNX plywood'!D11</f>
        <v>L62-W</v>
      </c>
      <c r="D35" s="47" t="str">
        <f>IF('LYNX plywood'!Y11=0,"",'LYNX plywood'!Y11)</f>
        <v/>
      </c>
      <c r="E35" s="47" t="str">
        <f>IF('LYNX plywood'!Z11=0,"",'LYNX plywood'!Z11)</f>
        <v/>
      </c>
      <c r="F35" s="47" t="str">
        <f>IF('LYNX plywood'!AA11=0,"",'LYNX plywood'!AA11)</f>
        <v/>
      </c>
      <c r="G35" s="47" t="str">
        <f>IF('LYNX plywood'!AB11=0,"",'LYNX plywood'!AB11)</f>
        <v/>
      </c>
      <c r="H35" s="47" t="str">
        <f>IF('LYNX plywood'!AC11=0,"",'LYNX plywood'!AC11)</f>
        <v/>
      </c>
      <c r="I35" s="47" t="str">
        <f>IF('LYNX plywood'!AD11=0,"",'LYNX plywood'!AD11)</f>
        <v/>
      </c>
      <c r="J35" s="47" t="str">
        <f>IF('LYNX plywood'!AE11=0,"",'LYNX plywood'!AE11)</f>
        <v/>
      </c>
      <c r="K35" s="47" t="str">
        <f>IF('LYNX plywood'!AF11=0,"",'LYNX plywood'!AF11)</f>
        <v/>
      </c>
      <c r="L35" s="47" t="str">
        <f>IF('LYNX plywood'!AG11=0,"",'LYNX plywood'!AG11)</f>
        <v/>
      </c>
      <c r="M35" s="47" t="str">
        <f>IF('LYNX plywood'!AH11=0,"",'LYNX plywood'!AH11)</f>
        <v/>
      </c>
      <c r="N35" s="47" t="str">
        <f>IF('LYNX plywood'!AI11=0,"",'LYNX plywood'!AI11)</f>
        <v/>
      </c>
      <c r="O35" s="47" t="str">
        <f>IF('LYNX plywood'!AJ11=0,"",'LYNX plywood'!AJ11)</f>
        <v/>
      </c>
      <c r="P35" s="48">
        <f>'PRODUCTION LIST lynx plywood'!P37</f>
        <v>0</v>
      </c>
    </row>
    <row r="36" spans="3:16" ht="23" customHeight="1">
      <c r="C36" s="8" t="str">
        <f>'LYNX plywood'!D12</f>
        <v>L63-W</v>
      </c>
      <c r="D36" s="47" t="str">
        <f>IF('LYNX plywood'!Y12=0,"",'LYNX plywood'!Y12)</f>
        <v/>
      </c>
      <c r="E36" s="47" t="str">
        <f>IF('LYNX plywood'!Z12=0,"",'LYNX plywood'!Z12)</f>
        <v/>
      </c>
      <c r="F36" s="47" t="str">
        <f>IF('LYNX plywood'!AA12=0,"",'LYNX plywood'!AA12)</f>
        <v/>
      </c>
      <c r="G36" s="47" t="str">
        <f>IF('LYNX plywood'!AB12=0,"",'LYNX plywood'!AB12)</f>
        <v/>
      </c>
      <c r="H36" s="47" t="str">
        <f>IF('LYNX plywood'!AC12=0,"",'LYNX plywood'!AC12)</f>
        <v/>
      </c>
      <c r="I36" s="47" t="str">
        <f>IF('LYNX plywood'!AD12=0,"",'LYNX plywood'!AD12)</f>
        <v/>
      </c>
      <c r="J36" s="47" t="str">
        <f>IF('LYNX plywood'!AE12=0,"",'LYNX plywood'!AE12)</f>
        <v/>
      </c>
      <c r="K36" s="47" t="str">
        <f>IF('LYNX plywood'!AF12=0,"",'LYNX plywood'!AF12)</f>
        <v/>
      </c>
      <c r="L36" s="47" t="str">
        <f>IF('LYNX plywood'!AG12=0,"",'LYNX plywood'!AG12)</f>
        <v/>
      </c>
      <c r="M36" s="47" t="str">
        <f>IF('LYNX plywood'!AH12=0,"",'LYNX plywood'!AH12)</f>
        <v/>
      </c>
      <c r="N36" s="47" t="str">
        <f>IF('LYNX plywood'!AI12=0,"",'LYNX plywood'!AI12)</f>
        <v/>
      </c>
      <c r="O36" s="47" t="str">
        <f>IF('LYNX plywood'!AJ12=0,"",'LYNX plywood'!AJ12)</f>
        <v/>
      </c>
      <c r="P36" s="48">
        <f>'PRODUCTION LIST lynx plywood'!P38</f>
        <v>0</v>
      </c>
    </row>
    <row r="37" spans="3:16" ht="23" customHeight="1">
      <c r="C37" s="8" t="str">
        <f>'LYNX plywood'!D13</f>
        <v>L64-W</v>
      </c>
      <c r="D37" s="47" t="str">
        <f>IF('LYNX plywood'!Y13=0,"",'LYNX plywood'!Y13)</f>
        <v/>
      </c>
      <c r="E37" s="47" t="str">
        <f>IF('LYNX plywood'!Z13=0,"",'LYNX plywood'!Z13)</f>
        <v/>
      </c>
      <c r="F37" s="47" t="str">
        <f>IF('LYNX plywood'!AA13=0,"",'LYNX plywood'!AA13)</f>
        <v/>
      </c>
      <c r="G37" s="47" t="str">
        <f>IF('LYNX plywood'!AB13=0,"",'LYNX plywood'!AB13)</f>
        <v/>
      </c>
      <c r="H37" s="47" t="str">
        <f>IF('LYNX plywood'!AC13=0,"",'LYNX plywood'!AC13)</f>
        <v/>
      </c>
      <c r="I37" s="47" t="str">
        <f>IF('LYNX plywood'!AD13=0,"",'LYNX plywood'!AD13)</f>
        <v/>
      </c>
      <c r="J37" s="47" t="str">
        <f>IF('LYNX plywood'!AE13=0,"",'LYNX plywood'!AE13)</f>
        <v/>
      </c>
      <c r="K37" s="47" t="str">
        <f>IF('LYNX plywood'!AF13=0,"",'LYNX plywood'!AF13)</f>
        <v/>
      </c>
      <c r="L37" s="47" t="str">
        <f>IF('LYNX plywood'!AG13=0,"",'LYNX plywood'!AG13)</f>
        <v/>
      </c>
      <c r="M37" s="47" t="str">
        <f>IF('LYNX plywood'!AH13=0,"",'LYNX plywood'!AH13)</f>
        <v/>
      </c>
      <c r="N37" s="47" t="str">
        <f>IF('LYNX plywood'!AI13=0,"",'LYNX plywood'!AI13)</f>
        <v/>
      </c>
      <c r="O37" s="47" t="str">
        <f>IF('LYNX plywood'!AJ13=0,"",'LYNX plywood'!AJ13)</f>
        <v/>
      </c>
      <c r="P37" s="48">
        <f>'PRODUCTION LIST lynx plywood'!P39</f>
        <v>0</v>
      </c>
    </row>
    <row r="38" spans="3:16" ht="23" customHeight="1">
      <c r="C38" s="8" t="str">
        <f>'LYNX plywood'!D14</f>
        <v>L65-W</v>
      </c>
      <c r="D38" s="47" t="str">
        <f>IF('LYNX plywood'!Y14=0,"",'LYNX plywood'!Y14)</f>
        <v/>
      </c>
      <c r="E38" s="47" t="str">
        <f>IF('LYNX plywood'!Z14=0,"",'LYNX plywood'!Z14)</f>
        <v/>
      </c>
      <c r="F38" s="47" t="str">
        <f>IF('LYNX plywood'!AA14=0,"",'LYNX plywood'!AA14)</f>
        <v/>
      </c>
      <c r="G38" s="47" t="str">
        <f>IF('LYNX plywood'!AB14=0,"",'LYNX plywood'!AB14)</f>
        <v/>
      </c>
      <c r="H38" s="47" t="str">
        <f>IF('LYNX plywood'!AC14=0,"",'LYNX plywood'!AC14)</f>
        <v/>
      </c>
      <c r="I38" s="47" t="str">
        <f>IF('LYNX plywood'!AD14=0,"",'LYNX plywood'!AD14)</f>
        <v/>
      </c>
      <c r="J38" s="47" t="str">
        <f>IF('LYNX plywood'!AE14=0,"",'LYNX plywood'!AE14)</f>
        <v/>
      </c>
      <c r="K38" s="47" t="str">
        <f>IF('LYNX plywood'!AF14=0,"",'LYNX plywood'!AF14)</f>
        <v/>
      </c>
      <c r="L38" s="47" t="str">
        <f>IF('LYNX plywood'!AG14=0,"",'LYNX plywood'!AG14)</f>
        <v/>
      </c>
      <c r="M38" s="47" t="str">
        <f>IF('LYNX plywood'!AH14=0,"",'LYNX plywood'!AH14)</f>
        <v/>
      </c>
      <c r="N38" s="47" t="str">
        <f>IF('LYNX plywood'!AI14=0,"",'LYNX plywood'!AI14)</f>
        <v/>
      </c>
      <c r="O38" s="47" t="str">
        <f>IF('LYNX plywood'!AJ14=0,"",'LYNX plywood'!AJ14)</f>
        <v/>
      </c>
      <c r="P38" s="48">
        <f>'PRODUCTION LIST lynx plywood'!P40</f>
        <v>0</v>
      </c>
    </row>
    <row r="39" spans="3:16" ht="23" customHeight="1">
      <c r="C39" s="8" t="str">
        <f>'LYNX plywood'!D15</f>
        <v>L66-W</v>
      </c>
      <c r="D39" s="47" t="str">
        <f>IF('LYNX plywood'!Y15=0,"",'LYNX plywood'!Y15)</f>
        <v/>
      </c>
      <c r="E39" s="47" t="str">
        <f>IF('LYNX plywood'!Z15=0,"",'LYNX plywood'!Z15)</f>
        <v/>
      </c>
      <c r="F39" s="47" t="str">
        <f>IF('LYNX plywood'!AA15=0,"",'LYNX plywood'!AA15)</f>
        <v/>
      </c>
      <c r="G39" s="47" t="str">
        <f>IF('LYNX plywood'!AB15=0,"",'LYNX plywood'!AB15)</f>
        <v/>
      </c>
      <c r="H39" s="47" t="str">
        <f>IF('LYNX plywood'!AC15=0,"",'LYNX plywood'!AC15)</f>
        <v/>
      </c>
      <c r="I39" s="47" t="str">
        <f>IF('LYNX plywood'!AD15=0,"",'LYNX plywood'!AD15)</f>
        <v/>
      </c>
      <c r="J39" s="47" t="str">
        <f>IF('LYNX plywood'!AE15=0,"",'LYNX plywood'!AE15)</f>
        <v/>
      </c>
      <c r="K39" s="47" t="str">
        <f>IF('LYNX plywood'!AF15=0,"",'LYNX plywood'!AF15)</f>
        <v/>
      </c>
      <c r="L39" s="47" t="str">
        <f>IF('LYNX plywood'!AG15=0,"",'LYNX plywood'!AG15)</f>
        <v/>
      </c>
      <c r="M39" s="47" t="str">
        <f>IF('LYNX plywood'!AH15=0,"",'LYNX plywood'!AH15)</f>
        <v/>
      </c>
      <c r="N39" s="47" t="str">
        <f>IF('LYNX plywood'!AI15=0,"",'LYNX plywood'!AI15)</f>
        <v/>
      </c>
      <c r="O39" s="47" t="str">
        <f>IF('LYNX plywood'!AJ15=0,"",'LYNX plywood'!AJ15)</f>
        <v/>
      </c>
      <c r="P39" s="48">
        <f>'PRODUCTION LIST lynx plywood'!P41</f>
        <v>0</v>
      </c>
    </row>
    <row r="40" spans="3:16" ht="23" customHeight="1">
      <c r="C40" s="8" t="str">
        <f>'LYNX plywood'!D16</f>
        <v>L67-W</v>
      </c>
      <c r="D40" s="47" t="str">
        <f>IF('LYNX plywood'!Y16=0,"",'LYNX plywood'!Y16)</f>
        <v/>
      </c>
      <c r="E40" s="47" t="str">
        <f>IF('LYNX plywood'!Z16=0,"",'LYNX plywood'!Z16)</f>
        <v/>
      </c>
      <c r="F40" s="47" t="str">
        <f>IF('LYNX plywood'!AA16=0,"",'LYNX plywood'!AA16)</f>
        <v/>
      </c>
      <c r="G40" s="47" t="str">
        <f>IF('LYNX plywood'!AB16=0,"",'LYNX plywood'!AB16)</f>
        <v/>
      </c>
      <c r="H40" s="47" t="str">
        <f>IF('LYNX plywood'!AC16=0,"",'LYNX plywood'!AC16)</f>
        <v/>
      </c>
      <c r="I40" s="47" t="str">
        <f>IF('LYNX plywood'!AD16=0,"",'LYNX plywood'!AD16)</f>
        <v/>
      </c>
      <c r="J40" s="47" t="str">
        <f>IF('LYNX plywood'!AE16=0,"",'LYNX plywood'!AE16)</f>
        <v/>
      </c>
      <c r="K40" s="47" t="str">
        <f>IF('LYNX plywood'!AF16=0,"",'LYNX plywood'!AF16)</f>
        <v/>
      </c>
      <c r="L40" s="47" t="str">
        <f>IF('LYNX plywood'!AG16=0,"",'LYNX plywood'!AG16)</f>
        <v/>
      </c>
      <c r="M40" s="47" t="str">
        <f>IF('LYNX plywood'!AH16=0,"",'LYNX plywood'!AH16)</f>
        <v/>
      </c>
      <c r="N40" s="47" t="str">
        <f>IF('LYNX plywood'!AI16=0,"",'LYNX plywood'!AI16)</f>
        <v/>
      </c>
      <c r="O40" s="47" t="str">
        <f>IF('LYNX plywood'!AJ16=0,"",'LYNX plywood'!AJ16)</f>
        <v/>
      </c>
      <c r="P40" s="48">
        <f>'PRODUCTION LIST lynx plywood'!P42</f>
        <v>0</v>
      </c>
    </row>
    <row r="41" spans="3:16" ht="23" customHeight="1">
      <c r="C41" s="8" t="str">
        <f>'LYNX plywood'!D17</f>
        <v>L68-W</v>
      </c>
      <c r="D41" s="47" t="str">
        <f>IF('LYNX plywood'!Y17=0,"",'LYNX plywood'!Y17)</f>
        <v/>
      </c>
      <c r="E41" s="47" t="str">
        <f>IF('LYNX plywood'!Z17=0,"",'LYNX plywood'!Z17)</f>
        <v/>
      </c>
      <c r="F41" s="47" t="str">
        <f>IF('LYNX plywood'!AA17=0,"",'LYNX plywood'!AA17)</f>
        <v/>
      </c>
      <c r="G41" s="47" t="str">
        <f>IF('LYNX plywood'!AB17=0,"",'LYNX plywood'!AB17)</f>
        <v/>
      </c>
      <c r="H41" s="47" t="str">
        <f>IF('LYNX plywood'!AC17=0,"",'LYNX plywood'!AC17)</f>
        <v/>
      </c>
      <c r="I41" s="47" t="str">
        <f>IF('LYNX plywood'!AD17=0,"",'LYNX plywood'!AD17)</f>
        <v/>
      </c>
      <c r="J41" s="47" t="str">
        <f>IF('LYNX plywood'!AE17=0,"",'LYNX plywood'!AE17)</f>
        <v/>
      </c>
      <c r="K41" s="47" t="str">
        <f>IF('LYNX plywood'!AF17=0,"",'LYNX plywood'!AF17)</f>
        <v/>
      </c>
      <c r="L41" s="47" t="str">
        <f>IF('LYNX plywood'!AG17=0,"",'LYNX plywood'!AG17)</f>
        <v/>
      </c>
      <c r="M41" s="47" t="str">
        <f>IF('LYNX plywood'!AH17=0,"",'LYNX plywood'!AH17)</f>
        <v/>
      </c>
      <c r="N41" s="47" t="str">
        <f>IF('LYNX plywood'!AI17=0,"",'LYNX plywood'!AI17)</f>
        <v/>
      </c>
      <c r="O41" s="47" t="str">
        <f>IF('LYNX plywood'!AJ17=0,"",'LYNX plywood'!AJ17)</f>
        <v/>
      </c>
      <c r="P41" s="48">
        <f>'PRODUCTION LIST lynx plywood'!P43</f>
        <v>0</v>
      </c>
    </row>
    <row r="42" spans="3:16" ht="23" customHeight="1">
      <c r="C42" s="8" t="str">
        <f>'LYNX plywood'!D18</f>
        <v>L69-W</v>
      </c>
      <c r="D42" s="47" t="str">
        <f>IF('LYNX plywood'!Y18=0,"",'LYNX plywood'!Y18)</f>
        <v/>
      </c>
      <c r="E42" s="47" t="str">
        <f>IF('LYNX plywood'!Z18=0,"",'LYNX plywood'!Z18)</f>
        <v/>
      </c>
      <c r="F42" s="47" t="str">
        <f>IF('LYNX plywood'!AA18=0,"",'LYNX plywood'!AA18)</f>
        <v/>
      </c>
      <c r="G42" s="47" t="str">
        <f>IF('LYNX plywood'!AB18=0,"",'LYNX plywood'!AB18)</f>
        <v/>
      </c>
      <c r="H42" s="47" t="str">
        <f>IF('LYNX plywood'!AC18=0,"",'LYNX plywood'!AC18)</f>
        <v/>
      </c>
      <c r="I42" s="47" t="str">
        <f>IF('LYNX plywood'!AD18=0,"",'LYNX plywood'!AD18)</f>
        <v/>
      </c>
      <c r="J42" s="47" t="str">
        <f>IF('LYNX plywood'!AE18=0,"",'LYNX plywood'!AE18)</f>
        <v/>
      </c>
      <c r="K42" s="47" t="str">
        <f>IF('LYNX plywood'!AF18=0,"",'LYNX plywood'!AF18)</f>
        <v/>
      </c>
      <c r="L42" s="47" t="str">
        <f>IF('LYNX plywood'!AG18=0,"",'LYNX plywood'!AG18)</f>
        <v/>
      </c>
      <c r="M42" s="47" t="str">
        <f>IF('LYNX plywood'!AH18=0,"",'LYNX plywood'!AH18)</f>
        <v/>
      </c>
      <c r="N42" s="47" t="str">
        <f>IF('LYNX plywood'!AI18=0,"",'LYNX plywood'!AI18)</f>
        <v/>
      </c>
      <c r="O42" s="47" t="str">
        <f>IF('LYNX plywood'!AJ18=0,"",'LYNX plywood'!AJ18)</f>
        <v/>
      </c>
      <c r="P42" s="48">
        <f>'PRODUCTION LIST lynx plywood'!P44</f>
        <v>0</v>
      </c>
    </row>
    <row r="43" spans="3:16" ht="23" customHeight="1">
      <c r="C43" s="8" t="str">
        <f>'LYNX plywood'!D19</f>
        <v>L70-W</v>
      </c>
      <c r="D43" s="47" t="str">
        <f>IF('LYNX plywood'!Y19=0,"",'LYNX plywood'!Y19)</f>
        <v/>
      </c>
      <c r="E43" s="47" t="str">
        <f>IF('LYNX plywood'!Z19=0,"",'LYNX plywood'!Z19)</f>
        <v/>
      </c>
      <c r="F43" s="47" t="str">
        <f>IF('LYNX plywood'!AA19=0,"",'LYNX plywood'!AA19)</f>
        <v/>
      </c>
      <c r="G43" s="47" t="str">
        <f>IF('LYNX plywood'!AB19=0,"",'LYNX plywood'!AB19)</f>
        <v/>
      </c>
      <c r="H43" s="47" t="str">
        <f>IF('LYNX plywood'!AC19=0,"",'LYNX plywood'!AC19)</f>
        <v/>
      </c>
      <c r="I43" s="47" t="str">
        <f>IF('LYNX plywood'!AD19=0,"",'LYNX plywood'!AD19)</f>
        <v/>
      </c>
      <c r="J43" s="47" t="str">
        <f>IF('LYNX plywood'!AE19=0,"",'LYNX plywood'!AE19)</f>
        <v/>
      </c>
      <c r="K43" s="47" t="str">
        <f>IF('LYNX plywood'!AF19=0,"",'LYNX plywood'!AF19)</f>
        <v/>
      </c>
      <c r="L43" s="47" t="str">
        <f>IF('LYNX plywood'!AG19=0,"",'LYNX plywood'!AG19)</f>
        <v/>
      </c>
      <c r="M43" s="47" t="str">
        <f>IF('LYNX plywood'!AH19=0,"",'LYNX plywood'!AH19)</f>
        <v/>
      </c>
      <c r="N43" s="47" t="str">
        <f>IF('LYNX plywood'!AI19=0,"",'LYNX plywood'!AI19)</f>
        <v/>
      </c>
      <c r="O43" s="47" t="str">
        <f>IF('LYNX plywood'!AJ19=0,"",'LYNX plywood'!AJ19)</f>
        <v/>
      </c>
      <c r="P43" s="48">
        <f>'PRODUCTION LIST lynx plywood'!P45</f>
        <v>0</v>
      </c>
    </row>
    <row r="44" spans="3:16" ht="23" customHeight="1">
      <c r="C44" s="8" t="str">
        <f>'LYNX plywood'!D20</f>
        <v>L71-W</v>
      </c>
      <c r="D44" s="47" t="str">
        <f>IF('LYNX plywood'!Y20=0,"",'LYNX plywood'!Y20)</f>
        <v/>
      </c>
      <c r="E44" s="47" t="str">
        <f>IF('LYNX plywood'!Z20=0,"",'LYNX plywood'!Z20)</f>
        <v/>
      </c>
      <c r="F44" s="47" t="str">
        <f>IF('LYNX plywood'!AA20=0,"",'LYNX plywood'!AA20)</f>
        <v/>
      </c>
      <c r="G44" s="47" t="str">
        <f>IF('LYNX plywood'!AB20=0,"",'LYNX plywood'!AB20)</f>
        <v/>
      </c>
      <c r="H44" s="47" t="str">
        <f>IF('LYNX plywood'!AC20=0,"",'LYNX plywood'!AC20)</f>
        <v/>
      </c>
      <c r="I44" s="47" t="str">
        <f>IF('LYNX plywood'!AD20=0,"",'LYNX plywood'!AD20)</f>
        <v/>
      </c>
      <c r="J44" s="47" t="str">
        <f>IF('LYNX plywood'!AE20=0,"",'LYNX plywood'!AE20)</f>
        <v/>
      </c>
      <c r="K44" s="47" t="str">
        <f>IF('LYNX plywood'!AF20=0,"",'LYNX plywood'!AF20)</f>
        <v/>
      </c>
      <c r="L44" s="47" t="str">
        <f>IF('LYNX plywood'!AG20=0,"",'LYNX plywood'!AG20)</f>
        <v/>
      </c>
      <c r="M44" s="47" t="str">
        <f>IF('LYNX plywood'!AH20=0,"",'LYNX plywood'!AH20)</f>
        <v/>
      </c>
      <c r="N44" s="47" t="str">
        <f>IF('LYNX plywood'!AI20=0,"",'LYNX plywood'!AI20)</f>
        <v/>
      </c>
      <c r="O44" s="47" t="str">
        <f>IF('LYNX plywood'!AJ20=0,"",'LYNX plywood'!AJ20)</f>
        <v/>
      </c>
      <c r="P44" s="48">
        <f>'PRODUCTION LIST lynx plywood'!P46</f>
        <v>0</v>
      </c>
    </row>
    <row r="45" spans="3:16" ht="23" customHeight="1">
      <c r="C45" s="8" t="str">
        <f>'LYNX plywood'!D21</f>
        <v>L72-W</v>
      </c>
      <c r="D45" s="47" t="str">
        <f>IF('LYNX plywood'!Y21=0,"",'LYNX plywood'!Y21)</f>
        <v/>
      </c>
      <c r="E45" s="47" t="str">
        <f>IF('LYNX plywood'!Z21=0,"",'LYNX plywood'!Z21)</f>
        <v/>
      </c>
      <c r="F45" s="47" t="str">
        <f>IF('LYNX plywood'!AA21=0,"",'LYNX plywood'!AA21)</f>
        <v/>
      </c>
      <c r="G45" s="47" t="str">
        <f>IF('LYNX plywood'!AB21=0,"",'LYNX plywood'!AB21)</f>
        <v/>
      </c>
      <c r="H45" s="47" t="str">
        <f>IF('LYNX plywood'!AC21=0,"",'LYNX plywood'!AC21)</f>
        <v/>
      </c>
      <c r="I45" s="47" t="str">
        <f>IF('LYNX plywood'!AD21=0,"",'LYNX plywood'!AD21)</f>
        <v/>
      </c>
      <c r="J45" s="47" t="str">
        <f>IF('LYNX plywood'!AE21=0,"",'LYNX plywood'!AE21)</f>
        <v/>
      </c>
      <c r="K45" s="47" t="str">
        <f>IF('LYNX plywood'!AF21=0,"",'LYNX plywood'!AF21)</f>
        <v/>
      </c>
      <c r="L45" s="47" t="str">
        <f>IF('LYNX plywood'!AG21=0,"",'LYNX plywood'!AG21)</f>
        <v/>
      </c>
      <c r="M45" s="47" t="str">
        <f>IF('LYNX plywood'!AH21=0,"",'LYNX plywood'!AH21)</f>
        <v/>
      </c>
      <c r="N45" s="47" t="str">
        <f>IF('LYNX plywood'!AI21=0,"",'LYNX plywood'!AI21)</f>
        <v/>
      </c>
      <c r="O45" s="47" t="str">
        <f>IF('LYNX plywood'!AJ21=0,"",'LYNX plywood'!AJ21)</f>
        <v/>
      </c>
      <c r="P45" s="48">
        <f>'PRODUCTION LIST lynx plywood'!P47</f>
        <v>0</v>
      </c>
    </row>
    <row r="46" spans="3:16" ht="23" customHeight="1">
      <c r="C46" s="8" t="str">
        <f>'LYNX plywood'!D22</f>
        <v>L73-W</v>
      </c>
      <c r="D46" s="47" t="str">
        <f>IF('LYNX plywood'!Y22=0,"",'LYNX plywood'!Y22)</f>
        <v/>
      </c>
      <c r="E46" s="47" t="str">
        <f>IF('LYNX plywood'!Z22=0,"",'LYNX plywood'!Z22)</f>
        <v/>
      </c>
      <c r="F46" s="47" t="str">
        <f>IF('LYNX plywood'!AA22=0,"",'LYNX plywood'!AA22)</f>
        <v/>
      </c>
      <c r="G46" s="47" t="str">
        <f>IF('LYNX plywood'!AB22=0,"",'LYNX plywood'!AB22)</f>
        <v/>
      </c>
      <c r="H46" s="47" t="str">
        <f>IF('LYNX plywood'!AC22=0,"",'LYNX plywood'!AC22)</f>
        <v/>
      </c>
      <c r="I46" s="47" t="str">
        <f>IF('LYNX plywood'!AD22=0,"",'LYNX plywood'!AD22)</f>
        <v/>
      </c>
      <c r="J46" s="47" t="str">
        <f>IF('LYNX plywood'!AE22=0,"",'LYNX plywood'!AE22)</f>
        <v/>
      </c>
      <c r="K46" s="47" t="str">
        <f>IF('LYNX plywood'!AF22=0,"",'LYNX plywood'!AF22)</f>
        <v/>
      </c>
      <c r="L46" s="47" t="str">
        <f>IF('LYNX plywood'!AG22=0,"",'LYNX plywood'!AG22)</f>
        <v/>
      </c>
      <c r="M46" s="47" t="str">
        <f>IF('LYNX plywood'!AH22=0,"",'LYNX plywood'!AH22)</f>
        <v/>
      </c>
      <c r="N46" s="47" t="str">
        <f>IF('LYNX plywood'!AI22=0,"",'LYNX plywood'!AI22)</f>
        <v/>
      </c>
      <c r="O46" s="47" t="str">
        <f>IF('LYNX plywood'!AJ22=0,"",'LYNX plywood'!AJ22)</f>
        <v/>
      </c>
      <c r="P46" s="48">
        <f>'PRODUCTION LIST lynx plywood'!P48</f>
        <v>0</v>
      </c>
    </row>
    <row r="47" spans="3:16" ht="23" customHeight="1">
      <c r="C47" s="8" t="str">
        <f>'LYNX plywood'!D23</f>
        <v>L74-W</v>
      </c>
      <c r="D47" s="47" t="str">
        <f>IF('LYNX plywood'!Y23=0,"",'LYNX plywood'!Y23)</f>
        <v/>
      </c>
      <c r="E47" s="47" t="str">
        <f>IF('LYNX plywood'!Z23=0,"",'LYNX plywood'!Z23)</f>
        <v/>
      </c>
      <c r="F47" s="47" t="str">
        <f>IF('LYNX plywood'!AA23=0,"",'LYNX plywood'!AA23)</f>
        <v/>
      </c>
      <c r="G47" s="47" t="str">
        <f>IF('LYNX plywood'!AB23=0,"",'LYNX plywood'!AB23)</f>
        <v/>
      </c>
      <c r="H47" s="47" t="str">
        <f>IF('LYNX plywood'!AC23=0,"",'LYNX plywood'!AC23)</f>
        <v/>
      </c>
      <c r="I47" s="47" t="str">
        <f>IF('LYNX plywood'!AD23=0,"",'LYNX plywood'!AD23)</f>
        <v/>
      </c>
      <c r="J47" s="47" t="str">
        <f>IF('LYNX plywood'!AE23=0,"",'LYNX plywood'!AE23)</f>
        <v/>
      </c>
      <c r="K47" s="47" t="str">
        <f>IF('LYNX plywood'!AF23=0,"",'LYNX plywood'!AF23)</f>
        <v/>
      </c>
      <c r="L47" s="47" t="str">
        <f>IF('LYNX plywood'!AG23=0,"",'LYNX plywood'!AG23)</f>
        <v/>
      </c>
      <c r="M47" s="47" t="str">
        <f>IF('LYNX plywood'!AH23=0,"",'LYNX plywood'!AH23)</f>
        <v/>
      </c>
      <c r="N47" s="47" t="str">
        <f>IF('LYNX plywood'!AI23=0,"",'LYNX plywood'!AI23)</f>
        <v/>
      </c>
      <c r="O47" s="47" t="str">
        <f>IF('LYNX plywood'!AJ23=0,"",'LYNX plywood'!AJ23)</f>
        <v/>
      </c>
      <c r="P47" s="47">
        <f>'PRODUCTION LIST lynx plywood'!P49</f>
        <v>0</v>
      </c>
    </row>
    <row r="48" spans="3:16" ht="23" customHeight="1">
      <c r="C48" s="408" t="s">
        <v>229</v>
      </c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10"/>
    </row>
    <row r="49" spans="3:16" ht="23" customHeight="1">
      <c r="C49" s="8" t="str">
        <f>'LYNX grp'!E10</f>
        <v>L1-GRP</v>
      </c>
      <c r="D49" s="47" t="str">
        <f>IF('LYNX grp'!AA10=0,"",'LYNX grp'!AA10)</f>
        <v/>
      </c>
      <c r="E49" s="47" t="str">
        <f>IF('LYNX grp'!AB10=0,"",'LYNX grp'!AB10)</f>
        <v/>
      </c>
      <c r="F49" s="47" t="str">
        <f>IF('LYNX grp'!AC10=0,"",'LYNX grp'!AC10)</f>
        <v/>
      </c>
      <c r="G49" s="47" t="str">
        <f>IF('LYNX grp'!AD10=0,"",'LYNX grp'!AD10)</f>
        <v/>
      </c>
      <c r="H49" s="47" t="str">
        <f>IF('LYNX grp'!AE10=0,"",'LYNX grp'!AE10)</f>
        <v/>
      </c>
      <c r="I49" s="47" t="str">
        <f>IF('LYNX grp'!AF10=0,"",'LYNX grp'!AF10)</f>
        <v/>
      </c>
      <c r="J49" s="47" t="str">
        <f>IF('LYNX grp'!AG10=0,"",'LYNX grp'!AG10)</f>
        <v/>
      </c>
      <c r="K49" s="47" t="str">
        <f>IF('LYNX grp'!AH10=0,"",'LYNX grp'!AH10)</f>
        <v/>
      </c>
      <c r="L49" s="47" t="str">
        <f>IF('LYNX grp'!AI10=0,"",'LYNX grp'!AI10)</f>
        <v/>
      </c>
      <c r="M49" s="47" t="str">
        <f>IF('LYNX grp'!AJ10=0,"",'LYNX grp'!AJ10)</f>
        <v/>
      </c>
      <c r="N49" s="47" t="str">
        <f>IF('LYNX grp'!AK10=0,"",'LYNX grp'!AK10)</f>
        <v/>
      </c>
      <c r="O49" s="47" t="str">
        <f>IF('LYNX grp'!AL10=0,"",'LYNX grp'!AL10)</f>
        <v/>
      </c>
      <c r="P49" s="48">
        <f>'PRODUCTION LIST lynx grp'!O6</f>
        <v>0</v>
      </c>
    </row>
    <row r="50" spans="3:16" ht="23" customHeight="1">
      <c r="C50" s="8" t="str">
        <f>'LYNX grp'!E11</f>
        <v>L3-GRP</v>
      </c>
      <c r="D50" s="47" t="str">
        <f>IF('LYNX grp'!AA11=0,"",'LYNX grp'!AA11)</f>
        <v/>
      </c>
      <c r="E50" s="47" t="str">
        <f>IF('LYNX grp'!AB11=0,"",'LYNX grp'!AB11)</f>
        <v/>
      </c>
      <c r="F50" s="47" t="str">
        <f>IF('LYNX grp'!AC11=0,"",'LYNX grp'!AC11)</f>
        <v/>
      </c>
      <c r="G50" s="47" t="str">
        <f>IF('LYNX grp'!AD11=0,"",'LYNX grp'!AD11)</f>
        <v/>
      </c>
      <c r="H50" s="47" t="str">
        <f>IF('LYNX grp'!AE11=0,"",'LYNX grp'!AE11)</f>
        <v/>
      </c>
      <c r="I50" s="47" t="str">
        <f>IF('LYNX grp'!AF11=0,"",'LYNX grp'!AF11)</f>
        <v/>
      </c>
      <c r="J50" s="47" t="str">
        <f>IF('LYNX grp'!AG11=0,"",'LYNX grp'!AG11)</f>
        <v/>
      </c>
      <c r="K50" s="47" t="str">
        <f>IF('LYNX grp'!AH11=0,"",'LYNX grp'!AH11)</f>
        <v/>
      </c>
      <c r="L50" s="47" t="str">
        <f>IF('LYNX grp'!AI11=0,"",'LYNX grp'!AI11)</f>
        <v/>
      </c>
      <c r="M50" s="47" t="str">
        <f>IF('LYNX grp'!AJ11=0,"",'LYNX grp'!AJ11)</f>
        <v/>
      </c>
      <c r="N50" s="47" t="str">
        <f>IF('LYNX grp'!AK11=0,"",'LYNX grp'!AK11)</f>
        <v/>
      </c>
      <c r="O50" s="47" t="str">
        <f>IF('LYNX grp'!AL11=0,"",'LYNX grp'!AL11)</f>
        <v/>
      </c>
      <c r="P50" s="48">
        <f>'PRODUCTION LIST lynx grp'!O7</f>
        <v>0</v>
      </c>
    </row>
    <row r="51" spans="3:16" ht="23" customHeight="1">
      <c r="C51" s="8" t="str">
        <f>'LYNX grp'!E12</f>
        <v>L4-GRP</v>
      </c>
      <c r="D51" s="47" t="str">
        <f>IF('LYNX grp'!AA12=0,"",'LYNX grp'!AA12)</f>
        <v/>
      </c>
      <c r="E51" s="47" t="str">
        <f>IF('LYNX grp'!AB12=0,"",'LYNX grp'!AB12)</f>
        <v/>
      </c>
      <c r="F51" s="47" t="str">
        <f>IF('LYNX grp'!AC12=0,"",'LYNX grp'!AC12)</f>
        <v/>
      </c>
      <c r="G51" s="47" t="str">
        <f>IF('LYNX grp'!AD12=0,"",'LYNX grp'!AD12)</f>
        <v/>
      </c>
      <c r="H51" s="47" t="str">
        <f>IF('LYNX grp'!AE12=0,"",'LYNX grp'!AE12)</f>
        <v/>
      </c>
      <c r="I51" s="47" t="str">
        <f>IF('LYNX grp'!AF12=0,"",'LYNX grp'!AF12)</f>
        <v/>
      </c>
      <c r="J51" s="47" t="str">
        <f>IF('LYNX grp'!AG12=0,"",'LYNX grp'!AG12)</f>
        <v/>
      </c>
      <c r="K51" s="47" t="str">
        <f>IF('LYNX grp'!AH12=0,"",'LYNX grp'!AH12)</f>
        <v/>
      </c>
      <c r="L51" s="47" t="str">
        <f>IF('LYNX grp'!AI12=0,"",'LYNX grp'!AI12)</f>
        <v/>
      </c>
      <c r="M51" s="47" t="str">
        <f>IF('LYNX grp'!AJ12=0,"",'LYNX grp'!AJ12)</f>
        <v/>
      </c>
      <c r="N51" s="47" t="str">
        <f>IF('LYNX grp'!AK12=0,"",'LYNX grp'!AK12)</f>
        <v/>
      </c>
      <c r="O51" s="47" t="str">
        <f>IF('LYNX grp'!AL12=0,"",'LYNX grp'!AL12)</f>
        <v/>
      </c>
      <c r="P51" s="48">
        <f>'PRODUCTION LIST lynx grp'!O8</f>
        <v>0</v>
      </c>
    </row>
    <row r="52" spans="3:16" ht="23" customHeight="1">
      <c r="C52" s="8" t="str">
        <f>'LYNX grp'!E13</f>
        <v>L5-GRP</v>
      </c>
      <c r="D52" s="47" t="str">
        <f>IF('LYNX grp'!AA13=0,"",'LYNX grp'!AA13)</f>
        <v/>
      </c>
      <c r="E52" s="47" t="str">
        <f>IF('LYNX grp'!AB13=0,"",'LYNX grp'!AB13)</f>
        <v/>
      </c>
      <c r="F52" s="47" t="str">
        <f>IF('LYNX grp'!AC13=0,"",'LYNX grp'!AC13)</f>
        <v/>
      </c>
      <c r="G52" s="47" t="str">
        <f>IF('LYNX grp'!AD13=0,"",'LYNX grp'!AD13)</f>
        <v/>
      </c>
      <c r="H52" s="47" t="str">
        <f>IF('LYNX grp'!AE13=0,"",'LYNX grp'!AE13)</f>
        <v/>
      </c>
      <c r="I52" s="47" t="str">
        <f>IF('LYNX grp'!AF13=0,"",'LYNX grp'!AF13)</f>
        <v/>
      </c>
      <c r="J52" s="47" t="str">
        <f>IF('LYNX grp'!AG13=0,"",'LYNX grp'!AG13)</f>
        <v/>
      </c>
      <c r="K52" s="47" t="str">
        <f>IF('LYNX grp'!AH13=0,"",'LYNX grp'!AH13)</f>
        <v/>
      </c>
      <c r="L52" s="47" t="str">
        <f>IF('LYNX grp'!AI13=0,"",'LYNX grp'!AI13)</f>
        <v/>
      </c>
      <c r="M52" s="47" t="str">
        <f>IF('LYNX grp'!AJ13=0,"",'LYNX grp'!AJ13)</f>
        <v/>
      </c>
      <c r="N52" s="47" t="str">
        <f>IF('LYNX grp'!AK13=0,"",'LYNX grp'!AK13)</f>
        <v/>
      </c>
      <c r="O52" s="47" t="str">
        <f>IF('LYNX grp'!AL13=0,"",'LYNX grp'!AL13)</f>
        <v/>
      </c>
      <c r="P52" s="48">
        <f>'PRODUCTION LIST lynx grp'!O9</f>
        <v>0</v>
      </c>
    </row>
    <row r="53" spans="3:16" ht="23" customHeight="1">
      <c r="C53" s="8" t="str">
        <f>'LYNX grp'!E14</f>
        <v>L6-GRP</v>
      </c>
      <c r="D53" s="47" t="str">
        <f>IF('LYNX grp'!AA14=0,"",'LYNX grp'!AA14)</f>
        <v/>
      </c>
      <c r="E53" s="47" t="str">
        <f>IF('LYNX grp'!AB14=0,"",'LYNX grp'!AB14)</f>
        <v/>
      </c>
      <c r="F53" s="47" t="str">
        <f>IF('LYNX grp'!AC14=0,"",'LYNX grp'!AC14)</f>
        <v/>
      </c>
      <c r="G53" s="47" t="str">
        <f>IF('LYNX grp'!AD14=0,"",'LYNX grp'!AD14)</f>
        <v/>
      </c>
      <c r="H53" s="47" t="str">
        <f>IF('LYNX grp'!AE14=0,"",'LYNX grp'!AE14)</f>
        <v/>
      </c>
      <c r="I53" s="47" t="str">
        <f>IF('LYNX grp'!AF14=0,"",'LYNX grp'!AF14)</f>
        <v/>
      </c>
      <c r="J53" s="47" t="str">
        <f>IF('LYNX grp'!AG14=0,"",'LYNX grp'!AG14)</f>
        <v/>
      </c>
      <c r="K53" s="47" t="str">
        <f>IF('LYNX grp'!AH14=0,"",'LYNX grp'!AH14)</f>
        <v/>
      </c>
      <c r="L53" s="47" t="str">
        <f>IF('LYNX grp'!AI14=0,"",'LYNX grp'!AI14)</f>
        <v/>
      </c>
      <c r="M53" s="47" t="str">
        <f>IF('LYNX grp'!AJ14=0,"",'LYNX grp'!AJ14)</f>
        <v/>
      </c>
      <c r="N53" s="47" t="str">
        <f>IF('LYNX grp'!AK14=0,"",'LYNX grp'!AK14)</f>
        <v/>
      </c>
      <c r="O53" s="47" t="str">
        <f>IF('LYNX grp'!AL14=0,"",'LYNX grp'!AL14)</f>
        <v/>
      </c>
      <c r="P53" s="48">
        <f>'PRODUCTION LIST lynx grp'!O10</f>
        <v>0</v>
      </c>
    </row>
    <row r="54" spans="3:16" ht="23" customHeight="1">
      <c r="C54" s="8" t="str">
        <f>'LYNX grp'!E15</f>
        <v>L7-GRP</v>
      </c>
      <c r="D54" s="47" t="str">
        <f>IF('LYNX grp'!AA15=0,"",'LYNX grp'!AA15)</f>
        <v/>
      </c>
      <c r="E54" s="47" t="str">
        <f>IF('LYNX grp'!AB15=0,"",'LYNX grp'!AB15)</f>
        <v/>
      </c>
      <c r="F54" s="47" t="str">
        <f>IF('LYNX grp'!AC15=0,"",'LYNX grp'!AC15)</f>
        <v/>
      </c>
      <c r="G54" s="47" t="str">
        <f>IF('LYNX grp'!AD15=0,"",'LYNX grp'!AD15)</f>
        <v/>
      </c>
      <c r="H54" s="47" t="str">
        <f>IF('LYNX grp'!AE15=0,"",'LYNX grp'!AE15)</f>
        <v/>
      </c>
      <c r="I54" s="47" t="str">
        <f>IF('LYNX grp'!AF15=0,"",'LYNX grp'!AF15)</f>
        <v/>
      </c>
      <c r="J54" s="47" t="str">
        <f>IF('LYNX grp'!AG15=0,"",'LYNX grp'!AG15)</f>
        <v/>
      </c>
      <c r="K54" s="47" t="str">
        <f>IF('LYNX grp'!AH15=0,"",'LYNX grp'!AH15)</f>
        <v/>
      </c>
      <c r="L54" s="47" t="str">
        <f>IF('LYNX grp'!AI15=0,"",'LYNX grp'!AI15)</f>
        <v/>
      </c>
      <c r="M54" s="47" t="str">
        <f>IF('LYNX grp'!AJ15=0,"",'LYNX grp'!AJ15)</f>
        <v/>
      </c>
      <c r="N54" s="47" t="str">
        <f>IF('LYNX grp'!AK15=0,"",'LYNX grp'!AK15)</f>
        <v/>
      </c>
      <c r="O54" s="47" t="str">
        <f>IF('LYNX grp'!AL15=0,"",'LYNX grp'!AL15)</f>
        <v/>
      </c>
      <c r="P54" s="48">
        <f>'PRODUCTION LIST lynx grp'!O11</f>
        <v>0</v>
      </c>
    </row>
    <row r="55" spans="3:16" ht="23" customHeight="1">
      <c r="C55" s="8" t="str">
        <f>'LYNX grp'!E16</f>
        <v>L8-GRP</v>
      </c>
      <c r="D55" s="47" t="str">
        <f>IF('LYNX grp'!AA16=0,"",'LYNX grp'!AA16)</f>
        <v/>
      </c>
      <c r="E55" s="47" t="str">
        <f>IF('LYNX grp'!AB16=0,"",'LYNX grp'!AB16)</f>
        <v/>
      </c>
      <c r="F55" s="47" t="str">
        <f>IF('LYNX grp'!AC16=0,"",'LYNX grp'!AC16)</f>
        <v/>
      </c>
      <c r="G55" s="47" t="str">
        <f>IF('LYNX grp'!AD16=0,"",'LYNX grp'!AD16)</f>
        <v/>
      </c>
      <c r="H55" s="47" t="str">
        <f>IF('LYNX grp'!AE16=0,"",'LYNX grp'!AE16)</f>
        <v/>
      </c>
      <c r="I55" s="47" t="str">
        <f>IF('LYNX grp'!AF16=0,"",'LYNX grp'!AF16)</f>
        <v/>
      </c>
      <c r="J55" s="47" t="str">
        <f>IF('LYNX grp'!AG16=0,"",'LYNX grp'!AG16)</f>
        <v/>
      </c>
      <c r="K55" s="47" t="str">
        <f>IF('LYNX grp'!AH16=0,"",'LYNX grp'!AH16)</f>
        <v/>
      </c>
      <c r="L55" s="47" t="str">
        <f>IF('LYNX grp'!AI16=0,"",'LYNX grp'!AI16)</f>
        <v/>
      </c>
      <c r="M55" s="47" t="str">
        <f>IF('LYNX grp'!AJ16=0,"",'LYNX grp'!AJ16)</f>
        <v/>
      </c>
      <c r="N55" s="47" t="str">
        <f>IF('LYNX grp'!AK16=0,"",'LYNX grp'!AK16)</f>
        <v/>
      </c>
      <c r="O55" s="47" t="str">
        <f>IF('LYNX grp'!AL16=0,"",'LYNX grp'!AL16)</f>
        <v/>
      </c>
      <c r="P55" s="48">
        <f>'PRODUCTION LIST lynx grp'!O12</f>
        <v>0</v>
      </c>
    </row>
    <row r="56" spans="3:16" ht="23" customHeight="1">
      <c r="C56" s="8" t="str">
        <f>'LYNX grp'!E17</f>
        <v>L9-GRP</v>
      </c>
      <c r="D56" s="47" t="str">
        <f>IF('LYNX grp'!AA17=0,"",'LYNX grp'!AA17)</f>
        <v/>
      </c>
      <c r="E56" s="47" t="str">
        <f>IF('LYNX grp'!AB17=0,"",'LYNX grp'!AB17)</f>
        <v/>
      </c>
      <c r="F56" s="47" t="str">
        <f>IF('LYNX grp'!AC17=0,"",'LYNX grp'!AC17)</f>
        <v/>
      </c>
      <c r="G56" s="47" t="str">
        <f>IF('LYNX grp'!AD17=0,"",'LYNX grp'!AD17)</f>
        <v/>
      </c>
      <c r="H56" s="47" t="str">
        <f>IF('LYNX grp'!AE17=0,"",'LYNX grp'!AE17)</f>
        <v/>
      </c>
      <c r="I56" s="47" t="str">
        <f>IF('LYNX grp'!AF17=0,"",'LYNX grp'!AF17)</f>
        <v/>
      </c>
      <c r="J56" s="47" t="str">
        <f>IF('LYNX grp'!AG17=0,"",'LYNX grp'!AG17)</f>
        <v/>
      </c>
      <c r="K56" s="47" t="str">
        <f>IF('LYNX grp'!AH17=0,"",'LYNX grp'!AH17)</f>
        <v/>
      </c>
      <c r="L56" s="47" t="str">
        <f>IF('LYNX grp'!AI17=0,"",'LYNX grp'!AI17)</f>
        <v/>
      </c>
      <c r="M56" s="47" t="str">
        <f>IF('LYNX grp'!AJ17=0,"",'LYNX grp'!AJ17)</f>
        <v/>
      </c>
      <c r="N56" s="47" t="str">
        <f>IF('LYNX grp'!AK17=0,"",'LYNX grp'!AK17)</f>
        <v/>
      </c>
      <c r="O56" s="47" t="str">
        <f>IF('LYNX grp'!AL17=0,"",'LYNX grp'!AL17)</f>
        <v/>
      </c>
      <c r="P56" s="48">
        <f>'PRODUCTION LIST lynx grp'!O13</f>
        <v>0</v>
      </c>
    </row>
    <row r="57" spans="3:16" ht="23" customHeight="1">
      <c r="C57" s="8" t="str">
        <f>'LYNX grp'!E18</f>
        <v>L10-GRP</v>
      </c>
      <c r="D57" s="47" t="str">
        <f>IF('LYNX grp'!AA18=0,"",'LYNX grp'!AA18)</f>
        <v/>
      </c>
      <c r="E57" s="47" t="str">
        <f>IF('LYNX grp'!AB18=0,"",'LYNX grp'!AB18)</f>
        <v/>
      </c>
      <c r="F57" s="47" t="str">
        <f>IF('LYNX grp'!AC18=0,"",'LYNX grp'!AC18)</f>
        <v/>
      </c>
      <c r="G57" s="47" t="str">
        <f>IF('LYNX grp'!AD18=0,"",'LYNX grp'!AD18)</f>
        <v/>
      </c>
      <c r="H57" s="47" t="str">
        <f>IF('LYNX grp'!AE18=0,"",'LYNX grp'!AE18)</f>
        <v/>
      </c>
      <c r="I57" s="47" t="str">
        <f>IF('LYNX grp'!AF18=0,"",'LYNX grp'!AF18)</f>
        <v/>
      </c>
      <c r="J57" s="47" t="str">
        <f>IF('LYNX grp'!AG18=0,"",'LYNX grp'!AG18)</f>
        <v/>
      </c>
      <c r="K57" s="47" t="str">
        <f>IF('LYNX grp'!AH18=0,"",'LYNX grp'!AH18)</f>
        <v/>
      </c>
      <c r="L57" s="47" t="str">
        <f>IF('LYNX grp'!AI18=0,"",'LYNX grp'!AI18)</f>
        <v/>
      </c>
      <c r="M57" s="47" t="str">
        <f>IF('LYNX grp'!AJ18=0,"",'LYNX grp'!AJ18)</f>
        <v/>
      </c>
      <c r="N57" s="47" t="str">
        <f>IF('LYNX grp'!AK18=0,"",'LYNX grp'!AK18)</f>
        <v/>
      </c>
      <c r="O57" s="47" t="str">
        <f>IF('LYNX grp'!AL18=0,"",'LYNX grp'!AL18)</f>
        <v/>
      </c>
      <c r="P57" s="48">
        <f>'PRODUCTION LIST lynx grp'!O14</f>
        <v>0</v>
      </c>
    </row>
    <row r="58" spans="3:16" ht="23" customHeight="1">
      <c r="C58" s="8" t="str">
        <f>'LYNX grp'!E19</f>
        <v>L11-GRP</v>
      </c>
      <c r="D58" s="47" t="str">
        <f>IF('LYNX grp'!AA19=0,"",'LYNX grp'!AA19)</f>
        <v/>
      </c>
      <c r="E58" s="47" t="str">
        <f>IF('LYNX grp'!AB19=0,"",'LYNX grp'!AB19)</f>
        <v/>
      </c>
      <c r="F58" s="47" t="str">
        <f>IF('LYNX grp'!AC19=0,"",'LYNX grp'!AC19)</f>
        <v/>
      </c>
      <c r="G58" s="47" t="str">
        <f>IF('LYNX grp'!AD19=0,"",'LYNX grp'!AD19)</f>
        <v/>
      </c>
      <c r="H58" s="47" t="str">
        <f>IF('LYNX grp'!AE19=0,"",'LYNX grp'!AE19)</f>
        <v/>
      </c>
      <c r="I58" s="47" t="str">
        <f>IF('LYNX grp'!AF19=0,"",'LYNX grp'!AF19)</f>
        <v/>
      </c>
      <c r="J58" s="47" t="str">
        <f>IF('LYNX grp'!AG19=0,"",'LYNX grp'!AG19)</f>
        <v/>
      </c>
      <c r="K58" s="47" t="str">
        <f>IF('LYNX grp'!AH19=0,"",'LYNX grp'!AH19)</f>
        <v/>
      </c>
      <c r="L58" s="47" t="str">
        <f>IF('LYNX grp'!AI19=0,"",'LYNX grp'!AI19)</f>
        <v/>
      </c>
      <c r="M58" s="47" t="str">
        <f>IF('LYNX grp'!AJ19=0,"",'LYNX grp'!AJ19)</f>
        <v/>
      </c>
      <c r="N58" s="47" t="str">
        <f>IF('LYNX grp'!AK19=0,"",'LYNX grp'!AK19)</f>
        <v/>
      </c>
      <c r="O58" s="47" t="str">
        <f>IF('LYNX grp'!AL19=0,"",'LYNX grp'!AL19)</f>
        <v/>
      </c>
      <c r="P58" s="48">
        <f>'PRODUCTION LIST lynx grp'!O15</f>
        <v>0</v>
      </c>
    </row>
    <row r="59" spans="3:16" ht="23" customHeight="1">
      <c r="C59" s="8" t="str">
        <f>'LYNX grp'!E20</f>
        <v>L12-GRP</v>
      </c>
      <c r="D59" s="47" t="str">
        <f>IF('LYNX grp'!AA20=0,"",'LYNX grp'!AA20)</f>
        <v/>
      </c>
      <c r="E59" s="47" t="str">
        <f>IF('LYNX grp'!AB20=0,"",'LYNX grp'!AB20)</f>
        <v/>
      </c>
      <c r="F59" s="47" t="str">
        <f>IF('LYNX grp'!AC20=0,"",'LYNX grp'!AC20)</f>
        <v/>
      </c>
      <c r="G59" s="47" t="str">
        <f>IF('LYNX grp'!AD20=0,"",'LYNX grp'!AD20)</f>
        <v/>
      </c>
      <c r="H59" s="47" t="str">
        <f>IF('LYNX grp'!AE20=0,"",'LYNX grp'!AE20)</f>
        <v/>
      </c>
      <c r="I59" s="47" t="str">
        <f>IF('LYNX grp'!AF20=0,"",'LYNX grp'!AF20)</f>
        <v/>
      </c>
      <c r="J59" s="47" t="str">
        <f>IF('LYNX grp'!AG20=0,"",'LYNX grp'!AG20)</f>
        <v/>
      </c>
      <c r="K59" s="47" t="str">
        <f>IF('LYNX grp'!AH20=0,"",'LYNX grp'!AH20)</f>
        <v/>
      </c>
      <c r="L59" s="47" t="str">
        <f>IF('LYNX grp'!AI20=0,"",'LYNX grp'!AI20)</f>
        <v/>
      </c>
      <c r="M59" s="47" t="str">
        <f>IF('LYNX grp'!AJ20=0,"",'LYNX grp'!AJ20)</f>
        <v/>
      </c>
      <c r="N59" s="47" t="str">
        <f>IF('LYNX grp'!AK20=0,"",'LYNX grp'!AK20)</f>
        <v/>
      </c>
      <c r="O59" s="47" t="str">
        <f>IF('LYNX grp'!AL20=0,"",'LYNX grp'!AL20)</f>
        <v/>
      </c>
      <c r="P59" s="48">
        <f>'PRODUCTION LIST lynx grp'!O16</f>
        <v>0</v>
      </c>
    </row>
    <row r="60" spans="3:16" ht="23" customHeight="1">
      <c r="C60" s="8" t="str">
        <f>'LYNX grp'!E21</f>
        <v>L13-GRP</v>
      </c>
      <c r="D60" s="47" t="str">
        <f>IF('LYNX grp'!AA21=0,"",'LYNX grp'!AA21)</f>
        <v/>
      </c>
      <c r="E60" s="47" t="str">
        <f>IF('LYNX grp'!AB21=0,"",'LYNX grp'!AB21)</f>
        <v/>
      </c>
      <c r="F60" s="47" t="str">
        <f>IF('LYNX grp'!AC21=0,"",'LYNX grp'!AC21)</f>
        <v/>
      </c>
      <c r="G60" s="47" t="str">
        <f>IF('LYNX grp'!AD21=0,"",'LYNX grp'!AD21)</f>
        <v/>
      </c>
      <c r="H60" s="47" t="str">
        <f>IF('LYNX grp'!AE21=0,"",'LYNX grp'!AE21)</f>
        <v/>
      </c>
      <c r="I60" s="47" t="str">
        <f>IF('LYNX grp'!AF21=0,"",'LYNX grp'!AF21)</f>
        <v/>
      </c>
      <c r="J60" s="47" t="str">
        <f>IF('LYNX grp'!AG21=0,"",'LYNX grp'!AG21)</f>
        <v/>
      </c>
      <c r="K60" s="47" t="str">
        <f>IF('LYNX grp'!AH21=0,"",'LYNX grp'!AH21)</f>
        <v/>
      </c>
      <c r="L60" s="47" t="str">
        <f>IF('LYNX grp'!AI21=0,"",'LYNX grp'!AI21)</f>
        <v/>
      </c>
      <c r="M60" s="47" t="str">
        <f>IF('LYNX grp'!AJ21=0,"",'LYNX grp'!AJ21)</f>
        <v/>
      </c>
      <c r="N60" s="47" t="str">
        <f>IF('LYNX grp'!AK21=0,"",'LYNX grp'!AK21)</f>
        <v/>
      </c>
      <c r="O60" s="47" t="str">
        <f>IF('LYNX grp'!AL21=0,"",'LYNX grp'!AL21)</f>
        <v/>
      </c>
      <c r="P60" s="48">
        <f>'PRODUCTION LIST lynx grp'!O17</f>
        <v>0</v>
      </c>
    </row>
    <row r="61" spans="3:16" ht="23" customHeight="1">
      <c r="C61" s="8" t="str">
        <f>'LYNX grp'!E22</f>
        <v>L14-GRP</v>
      </c>
      <c r="D61" s="47" t="str">
        <f>IF('LYNX grp'!AA22=0,"",'LYNX grp'!AA22)</f>
        <v/>
      </c>
      <c r="E61" s="47" t="str">
        <f>IF('LYNX grp'!AB22=0,"",'LYNX grp'!AB22)</f>
        <v/>
      </c>
      <c r="F61" s="47" t="str">
        <f>IF('LYNX grp'!AC22=0,"",'LYNX grp'!AC22)</f>
        <v/>
      </c>
      <c r="G61" s="47" t="str">
        <f>IF('LYNX grp'!AD22=0,"",'LYNX grp'!AD22)</f>
        <v/>
      </c>
      <c r="H61" s="47" t="str">
        <f>IF('LYNX grp'!AE22=0,"",'LYNX grp'!AE22)</f>
        <v/>
      </c>
      <c r="I61" s="47" t="str">
        <f>IF('LYNX grp'!AF22=0,"",'LYNX grp'!AF22)</f>
        <v/>
      </c>
      <c r="J61" s="47" t="str">
        <f>IF('LYNX grp'!AG22=0,"",'LYNX grp'!AG22)</f>
        <v/>
      </c>
      <c r="K61" s="47" t="str">
        <f>IF('LYNX grp'!AH22=0,"",'LYNX grp'!AH22)</f>
        <v/>
      </c>
      <c r="L61" s="47" t="str">
        <f>IF('LYNX grp'!AI22=0,"",'LYNX grp'!AI22)</f>
        <v/>
      </c>
      <c r="M61" s="47" t="str">
        <f>IF('LYNX grp'!AJ22=0,"",'LYNX grp'!AJ22)</f>
        <v/>
      </c>
      <c r="N61" s="47" t="str">
        <f>IF('LYNX grp'!AK22=0,"",'LYNX grp'!AK22)</f>
        <v/>
      </c>
      <c r="O61" s="47" t="str">
        <f>IF('LYNX grp'!AL22=0,"",'LYNX grp'!AL22)</f>
        <v/>
      </c>
      <c r="P61" s="48">
        <f>'PRODUCTION LIST lynx grp'!O18</f>
        <v>0</v>
      </c>
    </row>
    <row r="62" spans="3:16" ht="23" customHeight="1">
      <c r="C62" s="405"/>
      <c r="D62" s="406"/>
      <c r="E62" s="406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7"/>
    </row>
    <row r="63" spans="3:16" ht="23" customHeight="1">
      <c r="D63" s="312"/>
      <c r="E63" s="312"/>
      <c r="F63" s="9"/>
      <c r="G63" s="9"/>
      <c r="H63" s="9"/>
      <c r="I63" s="13"/>
      <c r="J63" s="13"/>
      <c r="K63" s="312"/>
      <c r="L63" s="9"/>
      <c r="M63" s="313" t="s">
        <v>55</v>
      </c>
      <c r="N63" s="313" t="s">
        <v>55</v>
      </c>
      <c r="O63" s="313" t="s">
        <v>55</v>
      </c>
    </row>
    <row r="64" spans="3:16" ht="23" customHeight="1">
      <c r="D64" s="314" t="s">
        <v>56</v>
      </c>
      <c r="E64" s="315"/>
      <c r="F64" s="316"/>
      <c r="G64" s="9"/>
      <c r="H64" s="20"/>
      <c r="I64" s="14" t="s">
        <v>57</v>
      </c>
      <c r="J64" s="317"/>
      <c r="K64" s="317"/>
      <c r="L64" s="316"/>
      <c r="M64" s="316"/>
      <c r="N64" s="316"/>
      <c r="O64" s="316"/>
    </row>
    <row r="65" spans="4:15" ht="23" customHeight="1">
      <c r="D65" s="314" t="s">
        <v>58</v>
      </c>
      <c r="E65" s="315"/>
      <c r="F65" s="316"/>
      <c r="G65" s="20"/>
      <c r="H65" s="20"/>
      <c r="I65" s="14" t="s">
        <v>59</v>
      </c>
      <c r="J65" s="318"/>
      <c r="K65" s="318"/>
      <c r="L65" s="319"/>
      <c r="M65" s="319"/>
      <c r="N65" s="319"/>
      <c r="O65" s="319"/>
    </row>
    <row r="66" spans="4:15" ht="23" customHeight="1">
      <c r="D66" s="312"/>
      <c r="E66" s="312"/>
      <c r="F66" s="9"/>
      <c r="G66" s="9"/>
      <c r="H66" s="20"/>
      <c r="I66" s="15" t="s">
        <v>60</v>
      </c>
      <c r="J66" s="318"/>
      <c r="K66" s="318"/>
      <c r="L66" s="319"/>
      <c r="M66" s="319"/>
      <c r="N66" s="319"/>
      <c r="O66" s="319"/>
    </row>
  </sheetData>
  <sheetProtection selectLockedCells="1" selectUnlockedCells="1"/>
  <autoFilter ref="P2:P32" xr:uid="{F5CB7250-7D75-0B42-8019-7FD39F491F00}"/>
  <mergeCells count="2">
    <mergeCell ref="A1:G1"/>
    <mergeCell ref="I1:J1"/>
  </mergeCells>
  <conditionalFormatting sqref="N2:N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{D00F1166-C5BA-480E-8656-D5E1DD969EAC}</x14:id>
        </ext>
      </extLst>
    </cfRule>
  </conditionalFormatting>
  <conditionalFormatting sqref="O2:O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{FD7C4168-C3FA-4E57-9B08-153E5E86D4A1}</x14:id>
        </ext>
      </extLst>
    </cfRule>
  </conditionalFormatting>
  <conditionalFormatting sqref="C2:M3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0F1166-C5BA-480E-8656-D5E1DD969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</xm:sqref>
        </x14:conditionalFormatting>
        <x14:conditionalFormatting xmlns:xm="http://schemas.microsoft.com/office/excel/2006/main">
          <x14:cfRule type="dataBar" id="{FD7C4168-C3FA-4E57-9B08-153E5E86D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</xm:sqref>
        </x14:conditionalFormatting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C2:M3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E49B-36EF-4FC3-B7C0-4C40025DF699}">
  <dimension ref="A1:T38"/>
  <sheetViews>
    <sheetView workbookViewId="0">
      <selection activeCell="P13" sqref="P13"/>
    </sheetView>
  </sheetViews>
  <sheetFormatPr defaultColWidth="11" defaultRowHeight="15.5"/>
  <cols>
    <col min="2" max="2" width="7.33203125" customWidth="1"/>
    <col min="3" max="3" width="8.6640625" customWidth="1"/>
    <col min="4" max="4" width="11.1640625" customWidth="1"/>
    <col min="5" max="5" width="10.83203125" customWidth="1"/>
    <col min="6" max="6" width="9.83203125" customWidth="1"/>
    <col min="7" max="7" width="9" customWidth="1"/>
    <col min="8" max="8" width="11.33203125" customWidth="1"/>
    <col min="9" max="9" width="11" style="320"/>
    <col min="10" max="10" width="7.6640625" customWidth="1"/>
    <col min="11" max="11" width="8.33203125" customWidth="1"/>
  </cols>
  <sheetData>
    <row r="1" spans="1:20" ht="31">
      <c r="A1" s="54" t="s">
        <v>125</v>
      </c>
      <c r="B1" s="55"/>
      <c r="C1" s="55"/>
      <c r="D1" s="55"/>
      <c r="E1" s="55"/>
      <c r="F1" s="55"/>
      <c r="G1" s="55"/>
      <c r="H1" s="55"/>
      <c r="J1" s="55"/>
      <c r="K1" s="55"/>
      <c r="T1" s="55"/>
    </row>
    <row r="2" spans="1:20">
      <c r="A2" s="56" t="s">
        <v>124</v>
      </c>
      <c r="B2" s="55"/>
      <c r="C2" s="55"/>
      <c r="D2" s="55"/>
      <c r="E2" s="55"/>
      <c r="F2" s="55"/>
      <c r="H2" s="55"/>
      <c r="I2" s="56" t="s">
        <v>126</v>
      </c>
      <c r="M2" s="56"/>
      <c r="T2" s="55"/>
    </row>
    <row r="3" spans="1:20" ht="46">
      <c r="A3" s="506">
        <f>'[1]PROD.LIST GRP Tentomen'!A4:F4</f>
        <v>0</v>
      </c>
      <c r="B3" s="507"/>
      <c r="C3" s="507"/>
      <c r="D3" s="507"/>
      <c r="E3" s="507"/>
      <c r="F3" s="507"/>
      <c r="G3" s="507"/>
      <c r="H3" s="508"/>
      <c r="I3" s="509">
        <f>'[1]PROD.LIST GRP Tentomen'!G4</f>
        <v>0</v>
      </c>
      <c r="J3" s="510"/>
      <c r="K3" s="511"/>
      <c r="N3" s="460"/>
      <c r="O3" s="460"/>
      <c r="P3" s="460"/>
      <c r="Q3" s="460"/>
      <c r="R3" s="460"/>
    </row>
    <row r="4" spans="1:20" ht="13" customHeight="1">
      <c r="A4" s="56"/>
      <c r="B4" s="55"/>
      <c r="C4" s="55"/>
      <c r="D4" s="55"/>
      <c r="E4" s="57"/>
      <c r="F4" s="512"/>
      <c r="G4" s="512"/>
      <c r="H4" s="461"/>
      <c r="I4" s="321"/>
      <c r="J4" s="55"/>
      <c r="K4" s="55"/>
      <c r="P4" s="462"/>
      <c r="Q4" s="462"/>
      <c r="R4" s="463"/>
      <c r="S4" s="58"/>
      <c r="T4" s="55"/>
    </row>
    <row r="5" spans="1:20" ht="23" customHeight="1">
      <c r="A5" s="56"/>
      <c r="B5" s="55"/>
      <c r="C5" s="322" t="s">
        <v>145</v>
      </c>
      <c r="D5" s="322"/>
      <c r="E5" s="57"/>
      <c r="F5" s="461"/>
      <c r="G5" s="322" t="s">
        <v>145</v>
      </c>
      <c r="H5" s="322"/>
      <c r="I5" s="321"/>
      <c r="J5" s="55"/>
      <c r="K5" s="322" t="s">
        <v>145</v>
      </c>
      <c r="L5" s="322"/>
      <c r="P5" s="462"/>
      <c r="Q5" s="462"/>
      <c r="R5" s="463"/>
      <c r="S5" s="58"/>
      <c r="T5" s="55"/>
    </row>
    <row r="6" spans="1:20" ht="21">
      <c r="A6" s="513" t="s">
        <v>146</v>
      </c>
      <c r="B6" s="514"/>
      <c r="C6" s="464"/>
      <c r="D6" s="465"/>
      <c r="E6" s="517" t="s">
        <v>147</v>
      </c>
      <c r="F6" s="518"/>
      <c r="G6" s="466"/>
      <c r="I6" s="513" t="s">
        <v>148</v>
      </c>
      <c r="J6" s="514"/>
      <c r="K6" s="466"/>
      <c r="P6" s="59"/>
      <c r="Q6" s="59"/>
      <c r="R6" s="59"/>
      <c r="S6" s="463"/>
      <c r="T6" s="55"/>
    </row>
    <row r="7" spans="1:20" ht="21">
      <c r="A7" s="515"/>
      <c r="B7" s="516"/>
      <c r="C7" s="467"/>
      <c r="D7" s="465"/>
      <c r="E7" s="519"/>
      <c r="F7" s="520"/>
      <c r="G7" s="468"/>
      <c r="I7" s="515"/>
      <c r="J7" s="516"/>
      <c r="K7" s="468"/>
      <c r="P7" s="59"/>
      <c r="Q7" s="59"/>
      <c r="R7" s="59"/>
      <c r="S7" s="463"/>
      <c r="T7" s="55"/>
    </row>
    <row r="8" spans="1:20" ht="21">
      <c r="A8" s="513" t="s">
        <v>149</v>
      </c>
      <c r="B8" s="514"/>
      <c r="C8" s="323"/>
      <c r="D8" s="469"/>
      <c r="E8" s="521" t="s">
        <v>269</v>
      </c>
      <c r="F8" s="522"/>
      <c r="G8" s="470"/>
      <c r="I8" s="523" t="s">
        <v>151</v>
      </c>
      <c r="J8" s="524"/>
      <c r="K8" s="470"/>
      <c r="P8" s="55"/>
      <c r="Q8" s="55"/>
      <c r="R8" s="55"/>
      <c r="S8" s="55"/>
      <c r="T8" s="55"/>
    </row>
    <row r="9" spans="1:20" ht="21">
      <c r="A9" s="515"/>
      <c r="B9" s="516"/>
      <c r="C9" s="324"/>
      <c r="D9" s="469"/>
      <c r="E9" s="519"/>
      <c r="F9" s="520"/>
      <c r="G9" s="468"/>
      <c r="I9" s="515"/>
      <c r="J9" s="516"/>
      <c r="K9" s="468"/>
      <c r="P9" s="59"/>
      <c r="Q9" s="59"/>
      <c r="R9" s="59"/>
      <c r="S9" s="463"/>
      <c r="T9" s="55"/>
    </row>
    <row r="10" spans="1:20" ht="21">
      <c r="A10" s="513" t="s">
        <v>152</v>
      </c>
      <c r="B10" s="514"/>
      <c r="C10" s="464"/>
      <c r="D10" s="465"/>
      <c r="E10" s="523" t="s">
        <v>150</v>
      </c>
      <c r="F10" s="524"/>
      <c r="G10" s="325"/>
      <c r="I10" s="523" t="s">
        <v>270</v>
      </c>
      <c r="J10" s="524"/>
      <c r="K10" s="470"/>
      <c r="P10" s="59"/>
      <c r="Q10" s="59"/>
      <c r="R10" s="59"/>
      <c r="S10" s="463"/>
      <c r="T10" s="55"/>
    </row>
    <row r="11" spans="1:20" ht="21">
      <c r="A11" s="515"/>
      <c r="B11" s="516"/>
      <c r="C11" s="467"/>
      <c r="D11" s="465"/>
      <c r="E11" s="515"/>
      <c r="F11" s="516"/>
      <c r="G11" s="61"/>
      <c r="I11" s="515"/>
      <c r="J11" s="516"/>
      <c r="K11" s="468"/>
      <c r="P11" s="59"/>
      <c r="Q11" s="59"/>
      <c r="R11" s="59"/>
      <c r="S11" s="463"/>
      <c r="T11" s="55"/>
    </row>
    <row r="12" spans="1:20" ht="21">
      <c r="A12" s="513" t="s">
        <v>155</v>
      </c>
      <c r="B12" s="514"/>
      <c r="C12" s="323"/>
      <c r="D12" s="469"/>
      <c r="E12" s="485" t="s">
        <v>153</v>
      </c>
      <c r="F12" s="486"/>
      <c r="G12" s="60"/>
      <c r="I12" s="523" t="s">
        <v>154</v>
      </c>
      <c r="J12" s="524"/>
      <c r="K12" s="470"/>
      <c r="P12" s="59"/>
      <c r="Q12" s="59"/>
      <c r="R12" s="59"/>
      <c r="S12" s="463"/>
      <c r="T12" s="55"/>
    </row>
    <row r="13" spans="1:20" ht="21">
      <c r="A13" s="523"/>
      <c r="B13" s="524"/>
      <c r="C13" s="326"/>
      <c r="D13" s="469"/>
      <c r="E13" s="487"/>
      <c r="F13" s="488"/>
      <c r="G13" s="61"/>
      <c r="I13" s="515"/>
      <c r="J13" s="516"/>
      <c r="K13" s="468"/>
      <c r="P13" s="59"/>
      <c r="Q13" s="59"/>
      <c r="R13" s="59"/>
      <c r="S13" s="463"/>
      <c r="T13" s="55"/>
    </row>
    <row r="14" spans="1:20" ht="20" customHeight="1">
      <c r="A14" s="513" t="s">
        <v>158</v>
      </c>
      <c r="B14" s="514"/>
      <c r="C14" s="466"/>
      <c r="E14" s="489" t="s">
        <v>156</v>
      </c>
      <c r="F14" s="490"/>
      <c r="G14" s="325"/>
      <c r="I14" s="523" t="s">
        <v>157</v>
      </c>
      <c r="J14" s="524"/>
      <c r="K14" s="470"/>
    </row>
    <row r="15" spans="1:20" ht="20" customHeight="1">
      <c r="A15" s="515"/>
      <c r="B15" s="516"/>
      <c r="C15" s="468"/>
      <c r="E15" s="487"/>
      <c r="F15" s="488"/>
      <c r="G15" s="61"/>
      <c r="I15" s="515"/>
      <c r="J15" s="516"/>
      <c r="K15" s="468"/>
    </row>
    <row r="16" spans="1:20" ht="20" customHeight="1">
      <c r="A16" s="523" t="s">
        <v>161</v>
      </c>
      <c r="B16" s="524"/>
      <c r="C16" s="470"/>
      <c r="E16" s="441" t="s">
        <v>159</v>
      </c>
      <c r="F16" s="442"/>
      <c r="G16" s="60"/>
      <c r="I16" s="523" t="s">
        <v>160</v>
      </c>
      <c r="J16" s="524"/>
      <c r="K16" s="470"/>
    </row>
    <row r="17" spans="1:20" ht="20" customHeight="1">
      <c r="A17" s="515"/>
      <c r="B17" s="516"/>
      <c r="C17" s="468"/>
      <c r="E17" s="439"/>
      <c r="F17" s="440"/>
      <c r="G17" s="61"/>
      <c r="I17" s="515"/>
      <c r="J17" s="516"/>
      <c r="K17" s="468"/>
    </row>
    <row r="18" spans="1:20" ht="20" customHeight="1">
      <c r="A18" s="523" t="s">
        <v>163</v>
      </c>
      <c r="B18" s="524"/>
      <c r="C18" s="327"/>
      <c r="E18" s="437" t="s">
        <v>162</v>
      </c>
      <c r="F18" s="438"/>
      <c r="G18" s="327"/>
      <c r="I18" s="523" t="s">
        <v>271</v>
      </c>
      <c r="J18" s="524"/>
      <c r="K18" s="327"/>
      <c r="L18" s="55"/>
      <c r="M18" s="55"/>
    </row>
    <row r="19" spans="1:20" ht="17" customHeight="1">
      <c r="A19" s="515"/>
      <c r="B19" s="516"/>
      <c r="C19" s="328"/>
      <c r="E19" s="439"/>
      <c r="F19" s="440"/>
      <c r="G19" s="328"/>
      <c r="H19" s="55"/>
      <c r="I19" s="515"/>
      <c r="J19" s="516"/>
      <c r="K19" s="328"/>
      <c r="L19" s="55"/>
      <c r="M19" s="55"/>
    </row>
    <row r="20" spans="1:20" ht="23" customHeight="1">
      <c r="A20" s="527" t="s">
        <v>274</v>
      </c>
      <c r="B20" s="528"/>
      <c r="C20" s="327"/>
      <c r="E20" s="437" t="s">
        <v>272</v>
      </c>
      <c r="F20" s="438"/>
      <c r="G20" s="327"/>
      <c r="I20" s="437"/>
      <c r="J20" s="438"/>
      <c r="K20" s="327"/>
      <c r="T20" s="55"/>
    </row>
    <row r="21" spans="1:20" ht="23" customHeight="1">
      <c r="A21" s="529"/>
      <c r="B21" s="530"/>
      <c r="C21" s="328"/>
      <c r="E21" s="439"/>
      <c r="F21" s="440"/>
      <c r="G21" s="328"/>
      <c r="I21" s="439"/>
      <c r="J21" s="440"/>
      <c r="K21" s="328"/>
      <c r="T21" s="55"/>
    </row>
    <row r="22" spans="1:20" ht="23" customHeight="1">
      <c r="K22" s="55"/>
      <c r="T22" s="55"/>
    </row>
    <row r="23" spans="1:20" s="329" customFormat="1" ht="20" customHeight="1">
      <c r="B23" s="320" t="s">
        <v>127</v>
      </c>
      <c r="C23" s="59"/>
      <c r="D23" s="59"/>
      <c r="E23" s="59"/>
      <c r="G23" s="471"/>
      <c r="H23" s="472"/>
      <c r="I23" s="473"/>
      <c r="J23" s="472"/>
      <c r="K23" s="474"/>
      <c r="L23" s="330"/>
      <c r="M23" s="330"/>
    </row>
    <row r="24" spans="1:20" ht="20" customHeight="1">
      <c r="B24" s="332" t="s">
        <v>128</v>
      </c>
      <c r="C24" s="62"/>
      <c r="D24" s="63"/>
      <c r="E24" s="64"/>
      <c r="G24" s="525" t="s">
        <v>164</v>
      </c>
      <c r="H24" s="526"/>
      <c r="I24" s="526"/>
      <c r="J24" s="475"/>
      <c r="K24" s="476" t="s">
        <v>165</v>
      </c>
      <c r="L24" s="65"/>
      <c r="M24" s="65"/>
    </row>
    <row r="25" spans="1:20" ht="20" customHeight="1">
      <c r="B25" s="332" t="s">
        <v>129</v>
      </c>
      <c r="C25" s="63"/>
      <c r="D25" s="63"/>
      <c r="E25" s="64"/>
      <c r="G25" s="477"/>
      <c r="H25" s="478"/>
      <c r="I25" s="479"/>
      <c r="J25" s="480"/>
      <c r="K25" s="476" t="s">
        <v>166</v>
      </c>
      <c r="L25" s="65"/>
      <c r="M25" s="65"/>
    </row>
    <row r="26" spans="1:20" ht="20" customHeight="1">
      <c r="A26" s="65"/>
      <c r="B26" s="332" t="s">
        <v>130</v>
      </c>
      <c r="C26" s="63"/>
      <c r="D26" s="63"/>
      <c r="E26" s="63"/>
      <c r="F26" s="65"/>
      <c r="G26" s="481"/>
      <c r="H26" s="482"/>
      <c r="I26" s="483"/>
      <c r="J26" s="482"/>
      <c r="K26" s="484"/>
      <c r="L26" s="65"/>
      <c r="M26" s="65"/>
    </row>
    <row r="27" spans="1:20" ht="27.5">
      <c r="F27" s="65"/>
      <c r="G27" s="65"/>
      <c r="H27" s="65"/>
      <c r="I27" s="331"/>
      <c r="J27" s="65"/>
      <c r="K27" s="65"/>
      <c r="L27" s="65"/>
      <c r="M27" s="65"/>
    </row>
    <row r="28" spans="1:20" ht="27.5">
      <c r="A28" s="65"/>
      <c r="B28" s="65"/>
      <c r="C28" s="65"/>
      <c r="D28" s="65"/>
      <c r="E28" s="65"/>
      <c r="F28" s="65"/>
      <c r="G28" s="65"/>
      <c r="H28" s="65"/>
      <c r="I28" s="331"/>
      <c r="J28" s="65"/>
      <c r="K28" s="65"/>
      <c r="L28" s="65"/>
      <c r="M28" s="65"/>
    </row>
    <row r="29" spans="1:20" ht="27.5">
      <c r="A29" s="65"/>
      <c r="B29" s="65"/>
      <c r="C29" s="65"/>
      <c r="D29" s="65"/>
      <c r="E29" s="65"/>
      <c r="F29" s="65"/>
      <c r="G29" s="65"/>
      <c r="H29" s="65"/>
      <c r="I29" s="331"/>
      <c r="J29" s="65"/>
      <c r="K29" s="65"/>
      <c r="L29" s="65"/>
      <c r="M29" s="65"/>
    </row>
    <row r="30" spans="1:20" ht="27.5">
      <c r="A30" s="65"/>
      <c r="B30" s="65"/>
      <c r="C30" s="65"/>
      <c r="D30" s="65"/>
      <c r="E30" s="65"/>
      <c r="F30" s="65"/>
      <c r="G30" s="65"/>
      <c r="H30" s="65"/>
      <c r="I30" s="331"/>
      <c r="J30" s="65"/>
      <c r="K30" s="65"/>
      <c r="L30" s="65"/>
      <c r="M30" s="65"/>
    </row>
    <row r="31" spans="1:20" ht="27.5">
      <c r="A31" s="65"/>
      <c r="B31" s="65"/>
      <c r="C31" s="65"/>
      <c r="D31" s="65"/>
      <c r="E31" s="65"/>
      <c r="F31" s="65"/>
      <c r="G31" s="65"/>
      <c r="H31" s="65"/>
      <c r="I31" s="331"/>
      <c r="J31" s="65"/>
      <c r="K31" s="65"/>
      <c r="L31" s="65"/>
      <c r="M31" s="65"/>
    </row>
    <row r="32" spans="1:20" ht="27.5">
      <c r="A32" s="65"/>
      <c r="B32" s="65"/>
      <c r="C32" s="65"/>
      <c r="D32" s="65"/>
      <c r="E32" s="65"/>
      <c r="F32" s="65"/>
      <c r="G32" s="65"/>
      <c r="H32" s="65"/>
      <c r="I32" s="331"/>
      <c r="J32" s="65"/>
      <c r="K32" s="65"/>
      <c r="L32" s="65"/>
      <c r="M32" s="65"/>
    </row>
    <row r="33" spans="1:13" ht="27.5">
      <c r="A33" s="65"/>
      <c r="B33" s="65"/>
      <c r="C33" s="65"/>
      <c r="D33" s="65"/>
      <c r="E33" s="65"/>
      <c r="F33" s="65"/>
      <c r="G33" s="65"/>
      <c r="H33" s="65"/>
      <c r="I33" s="331"/>
      <c r="J33" s="65"/>
      <c r="K33" s="65"/>
      <c r="L33" s="65"/>
      <c r="M33" s="65"/>
    </row>
    <row r="34" spans="1:13" ht="27.5">
      <c r="A34" s="65"/>
      <c r="B34" s="65"/>
      <c r="C34" s="65"/>
      <c r="D34" s="65"/>
      <c r="E34" s="65"/>
      <c r="F34" s="65"/>
      <c r="G34" s="65"/>
      <c r="H34" s="65"/>
      <c r="I34" s="331"/>
      <c r="J34" s="65"/>
      <c r="K34" s="65"/>
      <c r="L34" s="65"/>
      <c r="M34" s="65"/>
    </row>
    <row r="35" spans="1:13" ht="27.5">
      <c r="A35" s="65"/>
      <c r="B35" s="65"/>
      <c r="C35" s="65"/>
      <c r="D35" s="65"/>
    </row>
    <row r="36" spans="1:13" ht="27.5">
      <c r="A36" s="65"/>
      <c r="B36" s="65"/>
      <c r="C36" s="65"/>
      <c r="D36" s="65"/>
    </row>
    <row r="37" spans="1:13" ht="27.5">
      <c r="A37" s="65"/>
      <c r="B37" s="65"/>
      <c r="C37" s="65"/>
      <c r="D37" s="65"/>
    </row>
    <row r="38" spans="1:13" ht="27.5">
      <c r="A38" s="65"/>
      <c r="B38" s="65"/>
      <c r="C38" s="65"/>
      <c r="D38" s="65"/>
    </row>
  </sheetData>
  <mergeCells count="22">
    <mergeCell ref="A18:B19"/>
    <mergeCell ref="I18:J19"/>
    <mergeCell ref="G24:I24"/>
    <mergeCell ref="A12:B13"/>
    <mergeCell ref="I12:J13"/>
    <mergeCell ref="A14:B15"/>
    <mergeCell ref="I14:J15"/>
    <mergeCell ref="A16:B17"/>
    <mergeCell ref="I16:J17"/>
    <mergeCell ref="A20:B21"/>
    <mergeCell ref="A8:B9"/>
    <mergeCell ref="E8:F9"/>
    <mergeCell ref="I8:J9"/>
    <mergeCell ref="A10:B11"/>
    <mergeCell ref="E10:F11"/>
    <mergeCell ref="I10:J11"/>
    <mergeCell ref="A3:H3"/>
    <mergeCell ref="I3:K3"/>
    <mergeCell ref="F4:G4"/>
    <mergeCell ref="A6:B7"/>
    <mergeCell ref="E6:F7"/>
    <mergeCell ref="I6:J7"/>
  </mergeCells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/>
  <dimension ref="A2:I452"/>
  <sheetViews>
    <sheetView showGridLines="0" workbookViewId="0">
      <selection activeCell="A4" sqref="A4:H35"/>
    </sheetView>
  </sheetViews>
  <sheetFormatPr defaultColWidth="11" defaultRowHeight="15.5"/>
  <cols>
    <col min="8" max="8" width="11.83203125" bestFit="1" customWidth="1"/>
    <col min="9" max="9" width="11.83203125" hidden="1" customWidth="1"/>
  </cols>
  <sheetData>
    <row r="2" spans="1:9" ht="16" thickBot="1">
      <c r="B2" s="7" t="str">
        <f>'LYNX plywood'!AN8</f>
        <v>mali vol</v>
      </c>
      <c r="C2" s="7" t="str">
        <f>'LYNX plywood'!AO8</f>
        <v>veliki</v>
      </c>
      <c r="D2" s="7" t="s">
        <v>31</v>
      </c>
      <c r="E2" s="7" t="s">
        <v>30</v>
      </c>
      <c r="F2" s="7" t="s">
        <v>29</v>
      </c>
      <c r="G2" s="7" t="s">
        <v>32</v>
      </c>
      <c r="H2" s="7" t="s">
        <v>48</v>
      </c>
      <c r="I2" s="7" t="s">
        <v>33</v>
      </c>
    </row>
    <row r="3" spans="1:9" ht="34" customHeight="1" thickBot="1">
      <c r="A3" s="3" t="s">
        <v>28</v>
      </c>
      <c r="B3" s="5">
        <f>SUM(B4:B663)</f>
        <v>0</v>
      </c>
      <c r="C3" s="5">
        <f>SUM(C4:C663)</f>
        <v>0</v>
      </c>
      <c r="D3" s="5">
        <f>SUM(D4:D663)/1000</f>
        <v>0</v>
      </c>
      <c r="E3" s="5">
        <f>SUM(E4:E663)/1000</f>
        <v>0</v>
      </c>
      <c r="F3" s="5">
        <f>SUM(F4:F663)/1000</f>
        <v>0</v>
      </c>
      <c r="G3" s="5">
        <f>SUM(G4:G663)/1000</f>
        <v>0</v>
      </c>
      <c r="H3" s="5">
        <f>SUM(H4:H663)</f>
        <v>0</v>
      </c>
      <c r="I3" s="6" t="e">
        <f>SUM(I4:I663)</f>
        <v>#REF!</v>
      </c>
    </row>
    <row r="4" spans="1:9">
      <c r="A4" t="str">
        <f>'PRODUCTION LIST lynx plywood'!A6</f>
        <v>L1</v>
      </c>
      <c r="B4" s="4">
        <f>'LYNX plywood'!AN25*SUM('LYNX plywood'!Y25:AH25)</f>
        <v>0</v>
      </c>
      <c r="C4" s="4">
        <f>'LYNX plywood'!AO25*SUM('LYNX plywood'!Y25:AH25)</f>
        <v>0</v>
      </c>
      <c r="D4" s="4">
        <f>'LYNX plywood'!AP25*SUM('LYNX plywood'!Y25:AH25)</f>
        <v>0</v>
      </c>
      <c r="E4" s="4">
        <f>'LYNX plywood'!AQ25*SUM('LYNX plywood'!Y25:AH25)</f>
        <v>0</v>
      </c>
      <c r="F4" s="4">
        <f t="shared" ref="F4" si="0">D4/10</f>
        <v>0</v>
      </c>
      <c r="G4" s="4">
        <f>(3/100)*D4</f>
        <v>0</v>
      </c>
      <c r="H4" s="4">
        <f>'LYNX plywood'!AS25*SUM('LYNX plywood'!Y25:AH25)/3.125</f>
        <v>0</v>
      </c>
      <c r="I4" s="4">
        <f>'LYNX plywood'!AR25</f>
        <v>0</v>
      </c>
    </row>
    <row r="5" spans="1:9">
      <c r="A5" t="str">
        <f>'PRODUCTION LIST lynx plywood'!A7</f>
        <v>L2</v>
      </c>
      <c r="B5" s="4">
        <f>'LYNX plywood'!AN26*SUM('LYNX plywood'!Y26:AH26)</f>
        <v>0</v>
      </c>
      <c r="C5" s="4">
        <f>'LYNX plywood'!AO26*SUM('LYNX plywood'!Y26:AH26)</f>
        <v>0</v>
      </c>
      <c r="D5" s="4">
        <f>'LYNX plywood'!AP26*SUM('LYNX plywood'!Y26:AH26)</f>
        <v>0</v>
      </c>
      <c r="E5" s="4">
        <f>'LYNX plywood'!AQ26*SUM('LYNX plywood'!Y26:AH26)</f>
        <v>0</v>
      </c>
      <c r="F5" s="4">
        <f t="shared" ref="F5:F35" si="1">D5/10</f>
        <v>0</v>
      </c>
      <c r="G5" s="4">
        <f t="shared" ref="G5:G35" si="2">(3/100)*D5</f>
        <v>0</v>
      </c>
      <c r="H5" s="4">
        <f>'LYNX plywood'!AS26*SUM('LYNX plywood'!Y26:AH26)/3.125</f>
        <v>0</v>
      </c>
      <c r="I5" s="4">
        <f>'LYNX plywood'!AR26</f>
        <v>0</v>
      </c>
    </row>
    <row r="6" spans="1:9">
      <c r="A6">
        <f>'PRODUCTION LIST lynx plywood'!A8</f>
        <v>0</v>
      </c>
      <c r="B6" s="4">
        <f>'LYNX plywood'!AN27*SUM('LYNX plywood'!Y27:AH27)</f>
        <v>0</v>
      </c>
      <c r="C6" s="4">
        <f>'LYNX plywood'!AO27*SUM('LYNX plywood'!Y27:AH27)</f>
        <v>0</v>
      </c>
      <c r="D6" s="4">
        <f>'LYNX plywood'!AP27*SUM('LYNX plywood'!Y27:AH27)</f>
        <v>0</v>
      </c>
      <c r="E6" s="4">
        <f>'LYNX plywood'!AQ27*SUM('LYNX plywood'!Y27:AH27)</f>
        <v>0</v>
      </c>
      <c r="F6" s="4">
        <f t="shared" si="1"/>
        <v>0</v>
      </c>
      <c r="G6" s="4">
        <f t="shared" si="2"/>
        <v>0</v>
      </c>
      <c r="H6" s="4">
        <f>'LYNX plywood'!AS27*SUM('LYNX plywood'!Y27:AH27)/3.125</f>
        <v>0</v>
      </c>
      <c r="I6" s="4">
        <f>'LYNX plywood'!AR27</f>
        <v>0</v>
      </c>
    </row>
    <row r="7" spans="1:9">
      <c r="A7" t="str">
        <f>'PRODUCTION LIST lynx plywood'!A9</f>
        <v>L11</v>
      </c>
      <c r="B7" s="4">
        <f>'LYNX plywood'!AN28*SUM('LYNX plywood'!Y28:AH28)</f>
        <v>0</v>
      </c>
      <c r="C7" s="4">
        <f>'LYNX plywood'!AO28*SUM('LYNX plywood'!Y28:AH28)</f>
        <v>0</v>
      </c>
      <c r="D7" s="4">
        <f>'LYNX plywood'!AP28*SUM('LYNX plywood'!Y28:AH28)</f>
        <v>0</v>
      </c>
      <c r="E7" s="4">
        <f>'LYNX plywood'!AQ28*SUM('LYNX plywood'!Y28:AH28)</f>
        <v>0</v>
      </c>
      <c r="F7" s="4">
        <f t="shared" si="1"/>
        <v>0</v>
      </c>
      <c r="G7" s="4">
        <f t="shared" si="2"/>
        <v>0</v>
      </c>
      <c r="H7" s="4">
        <f>'LYNX plywood'!AS28*SUM('LYNX plywood'!Y28:AH28)/3.125</f>
        <v>0</v>
      </c>
      <c r="I7" s="4">
        <f>'LYNX plywood'!AR28</f>
        <v>0</v>
      </c>
    </row>
    <row r="8" spans="1:9">
      <c r="A8" t="str">
        <f>'PRODUCTION LIST lynx plywood'!A10</f>
        <v>L12</v>
      </c>
      <c r="B8" s="4">
        <f>'LYNX plywood'!AN29*SUM('LYNX plywood'!Y29:AH29)</f>
        <v>0</v>
      </c>
      <c r="C8" s="4">
        <f>'LYNX plywood'!AO29*SUM('LYNX plywood'!Y29:AH29)</f>
        <v>0</v>
      </c>
      <c r="D8" s="4">
        <f>'LYNX plywood'!AP29*SUM('LYNX plywood'!Y29:AH29)</f>
        <v>0</v>
      </c>
      <c r="E8" s="4">
        <f>'LYNX plywood'!AQ29*SUM('LYNX plywood'!Y29:AH29)</f>
        <v>0</v>
      </c>
      <c r="F8" s="4">
        <f t="shared" si="1"/>
        <v>0</v>
      </c>
      <c r="G8" s="4">
        <f t="shared" si="2"/>
        <v>0</v>
      </c>
      <c r="H8" s="4">
        <f>'LYNX plywood'!AS29*SUM('LYNX plywood'!Y29:AH29)/3.125</f>
        <v>0</v>
      </c>
      <c r="I8" s="4">
        <f>'LYNX plywood'!AR29</f>
        <v>0</v>
      </c>
    </row>
    <row r="9" spans="1:9">
      <c r="A9" t="str">
        <f>'PRODUCTION LIST lynx plywood'!A11</f>
        <v>L13</v>
      </c>
      <c r="B9" s="4">
        <f>'LYNX plywood'!AN30*SUM('LYNX plywood'!Y30:AH30)</f>
        <v>0</v>
      </c>
      <c r="C9" s="4">
        <f>'LYNX plywood'!AO30*SUM('LYNX plywood'!Y30:AH30)</f>
        <v>0</v>
      </c>
      <c r="D9" s="4">
        <f>'LYNX plywood'!AP30*SUM('LYNX plywood'!Y30:AH30)</f>
        <v>0</v>
      </c>
      <c r="E9" s="4">
        <f>'LYNX plywood'!AQ30*SUM('LYNX plywood'!Y30:AH30)</f>
        <v>0</v>
      </c>
      <c r="F9" s="4">
        <f t="shared" si="1"/>
        <v>0</v>
      </c>
      <c r="G9" s="4">
        <f t="shared" si="2"/>
        <v>0</v>
      </c>
      <c r="H9" s="4">
        <f>'LYNX plywood'!AS30*SUM('LYNX plywood'!Y30:AH30)/3.125</f>
        <v>0</v>
      </c>
      <c r="I9" s="4">
        <f>'LYNX plywood'!AR30</f>
        <v>0</v>
      </c>
    </row>
    <row r="10" spans="1:9">
      <c r="A10" t="str">
        <f>'PRODUCTION LIST lynx plywood'!A12</f>
        <v>L14</v>
      </c>
      <c r="B10" s="4">
        <f>'LYNX plywood'!AN31*SUM('LYNX plywood'!Y31:AH31)</f>
        <v>0</v>
      </c>
      <c r="C10" s="4">
        <f>'LYNX plywood'!AO31*SUM('LYNX plywood'!Y31:AH31)</f>
        <v>0</v>
      </c>
      <c r="D10" s="4">
        <f>'LYNX plywood'!AP31*SUM('LYNX plywood'!Y31:AH31)</f>
        <v>0</v>
      </c>
      <c r="E10" s="4">
        <f>'LYNX plywood'!AQ31*SUM('LYNX plywood'!Y31:AH31)</f>
        <v>0</v>
      </c>
      <c r="F10" s="4">
        <f t="shared" si="1"/>
        <v>0</v>
      </c>
      <c r="G10" s="4">
        <f t="shared" si="2"/>
        <v>0</v>
      </c>
      <c r="H10" s="4">
        <f>'LYNX plywood'!AS31*SUM('LYNX plywood'!Y31:AH31)/3.125</f>
        <v>0</v>
      </c>
      <c r="I10" s="4">
        <f>'LYNX plywood'!AR31</f>
        <v>0</v>
      </c>
    </row>
    <row r="11" spans="1:9">
      <c r="A11" t="str">
        <f>'PRODUCTION LIST lynx plywood'!A13</f>
        <v>L15</v>
      </c>
      <c r="B11" s="4">
        <f>'LYNX plywood'!AN32*SUM('LYNX plywood'!Y32:AH32)</f>
        <v>0</v>
      </c>
      <c r="C11" s="4">
        <f>'LYNX plywood'!AO32*SUM('LYNX plywood'!Y32:AH32)</f>
        <v>0</v>
      </c>
      <c r="D11" s="4">
        <f>'LYNX plywood'!AP32*SUM('LYNX plywood'!Y32:AH32)</f>
        <v>0</v>
      </c>
      <c r="E11" s="4">
        <f>'LYNX plywood'!AQ32*SUM('LYNX plywood'!Y32:AH32)</f>
        <v>0</v>
      </c>
      <c r="F11" s="4">
        <f t="shared" si="1"/>
        <v>0</v>
      </c>
      <c r="G11" s="4">
        <f t="shared" si="2"/>
        <v>0</v>
      </c>
      <c r="H11" s="4">
        <f>'LYNX plywood'!AS32*SUM('LYNX plywood'!Y32:AH32)/3.125</f>
        <v>0</v>
      </c>
      <c r="I11" s="4">
        <f>'LYNX plywood'!AR34</f>
        <v>0</v>
      </c>
    </row>
    <row r="12" spans="1:9">
      <c r="A12" t="str">
        <f>'PRODUCTION LIST lynx plywood'!A14</f>
        <v>L16</v>
      </c>
      <c r="B12" s="4">
        <f>'LYNX plywood'!AN33*SUM('LYNX plywood'!Y33:AH33)</f>
        <v>0</v>
      </c>
      <c r="C12" s="4">
        <f>'LYNX plywood'!AO33*SUM('LYNX plywood'!Y33:AH33)</f>
        <v>0</v>
      </c>
      <c r="D12" s="4">
        <f>'LYNX plywood'!AP33*SUM('LYNX plywood'!Y33:AH33)</f>
        <v>0</v>
      </c>
      <c r="E12" s="4">
        <f>'LYNX plywood'!AQ33*SUM('LYNX plywood'!Y33:AH33)</f>
        <v>0</v>
      </c>
      <c r="F12" s="4">
        <f t="shared" si="1"/>
        <v>0</v>
      </c>
      <c r="G12" s="4">
        <f t="shared" si="2"/>
        <v>0</v>
      </c>
      <c r="H12" s="4">
        <f>'LYNX plywood'!AS33*SUM('LYNX plywood'!Y33:AH33)/3.125</f>
        <v>0</v>
      </c>
      <c r="I12" s="4">
        <f>'LYNX plywood'!AR35</f>
        <v>0</v>
      </c>
    </row>
    <row r="13" spans="1:9">
      <c r="A13">
        <f>'PRODUCTION LIST lynx plywood'!A15</f>
        <v>0</v>
      </c>
      <c r="B13" s="4">
        <f>'LYNX plywood'!AN34*SUM('LYNX plywood'!Y34:AH34)</f>
        <v>0</v>
      </c>
      <c r="C13" s="4">
        <f>'LYNX plywood'!AO34*SUM('LYNX plywood'!Y34:AH34)</f>
        <v>0</v>
      </c>
      <c r="D13" s="4">
        <f>'LYNX plywood'!AP34*SUM('LYNX plywood'!Y34:AH34)</f>
        <v>0</v>
      </c>
      <c r="E13" s="4">
        <f>'LYNX plywood'!AQ34*SUM('LYNX plywood'!Y34:AH34)</f>
        <v>0</v>
      </c>
      <c r="F13" s="4">
        <f t="shared" si="1"/>
        <v>0</v>
      </c>
      <c r="G13" s="4">
        <f t="shared" si="2"/>
        <v>0</v>
      </c>
      <c r="H13" s="4">
        <f>'LYNX plywood'!AS34*SUM('LYNX plywood'!Y34:AH34)/3.125</f>
        <v>0</v>
      </c>
      <c r="I13" s="4">
        <f>'LYNX plywood'!AR36</f>
        <v>0</v>
      </c>
    </row>
    <row r="14" spans="1:9">
      <c r="A14" t="str">
        <f>'PRODUCTION LIST lynx plywood'!A16</f>
        <v>L21</v>
      </c>
      <c r="B14" s="4">
        <f>'LYNX plywood'!AN35*SUM('LYNX plywood'!Y35:AH35)</f>
        <v>0</v>
      </c>
      <c r="C14" s="4">
        <f>'LYNX plywood'!AO35*SUM('LYNX plywood'!Y35:AH35)</f>
        <v>0</v>
      </c>
      <c r="D14" s="4">
        <f>'LYNX plywood'!AP35*SUM('LYNX plywood'!Y35:AH35)</f>
        <v>0</v>
      </c>
      <c r="E14" s="4">
        <f>'LYNX plywood'!AQ35*SUM('LYNX plywood'!Y35:AH35)</f>
        <v>0</v>
      </c>
      <c r="F14" s="4">
        <f t="shared" si="1"/>
        <v>0</v>
      </c>
      <c r="G14" s="4">
        <f t="shared" si="2"/>
        <v>0</v>
      </c>
      <c r="H14" s="4">
        <f>'LYNX plywood'!AS35*SUM('LYNX plywood'!Y35:AH35)/3.125</f>
        <v>0</v>
      </c>
      <c r="I14" s="4">
        <f>'LYNX plywood'!AR37</f>
        <v>0</v>
      </c>
    </row>
    <row r="15" spans="1:9">
      <c r="A15" t="str">
        <f>'PRODUCTION LIST lynx plywood'!A17</f>
        <v>L22</v>
      </c>
      <c r="B15" s="4">
        <f>'LYNX plywood'!AN36*SUM('LYNX plywood'!Y36:AH36)</f>
        <v>0</v>
      </c>
      <c r="C15" s="4">
        <f>'LYNX plywood'!AO36*SUM('LYNX plywood'!Y36:AH36)</f>
        <v>0</v>
      </c>
      <c r="D15" s="4">
        <f>'LYNX plywood'!AP36*SUM('LYNX plywood'!Y36:AH36)</f>
        <v>0</v>
      </c>
      <c r="E15" s="4">
        <f>'LYNX plywood'!AQ36*SUM('LYNX plywood'!Y36:AH36)</f>
        <v>0</v>
      </c>
      <c r="F15" s="4">
        <f t="shared" si="1"/>
        <v>0</v>
      </c>
      <c r="G15" s="4">
        <f t="shared" si="2"/>
        <v>0</v>
      </c>
      <c r="H15" s="4">
        <f>'LYNX plywood'!AS36*SUM('LYNX plywood'!Y36:AH36)/3.125</f>
        <v>0</v>
      </c>
      <c r="I15" s="4">
        <f>'LYNX plywood'!AR38</f>
        <v>0</v>
      </c>
    </row>
    <row r="16" spans="1:9">
      <c r="A16" t="str">
        <f>'PRODUCTION LIST lynx plywood'!A18</f>
        <v>L23</v>
      </c>
      <c r="B16" s="4">
        <f>'LYNX plywood'!AN37*SUM('LYNX plywood'!Y37:AH37)</f>
        <v>0</v>
      </c>
      <c r="C16" s="4">
        <f>'LYNX plywood'!AO37*SUM('LYNX plywood'!Y37:AH37)</f>
        <v>0</v>
      </c>
      <c r="D16" s="4">
        <f>'LYNX plywood'!AP37*SUM('LYNX plywood'!Y37:AH37)</f>
        <v>0</v>
      </c>
      <c r="E16" s="4">
        <f>'LYNX plywood'!AQ37*SUM('LYNX plywood'!Y37:AH37)</f>
        <v>0</v>
      </c>
      <c r="F16" s="4">
        <f t="shared" si="1"/>
        <v>0</v>
      </c>
      <c r="G16" s="4">
        <f t="shared" si="2"/>
        <v>0</v>
      </c>
      <c r="H16" s="4">
        <f>'LYNX plywood'!AS37*SUM('LYNX plywood'!Y37:AH37)/3.125</f>
        <v>0</v>
      </c>
      <c r="I16" s="4">
        <f>'LYNX plywood'!AR39</f>
        <v>0</v>
      </c>
    </row>
    <row r="17" spans="1:9">
      <c r="A17" t="str">
        <f>'PRODUCTION LIST lynx plywood'!A19</f>
        <v>L24</v>
      </c>
      <c r="B17" s="4">
        <f>'LYNX plywood'!AN38*SUM('LYNX plywood'!Y38:AH38)</f>
        <v>0</v>
      </c>
      <c r="C17" s="4">
        <f>'LYNX plywood'!AO38*SUM('LYNX plywood'!Y38:AH38)</f>
        <v>0</v>
      </c>
      <c r="D17" s="4">
        <f>'LYNX plywood'!AP38*SUM('LYNX plywood'!Y38:AH38)</f>
        <v>0</v>
      </c>
      <c r="E17" s="4">
        <f>'LYNX plywood'!AQ38*SUM('LYNX plywood'!Y38:AH38)</f>
        <v>0</v>
      </c>
      <c r="F17" s="4">
        <f t="shared" si="1"/>
        <v>0</v>
      </c>
      <c r="G17" s="4">
        <f t="shared" si="2"/>
        <v>0</v>
      </c>
      <c r="H17" s="4">
        <f>'LYNX plywood'!AS38*SUM('LYNX plywood'!Y38:AH38)/3.125</f>
        <v>0</v>
      </c>
      <c r="I17" s="4">
        <f>'LYNX plywood'!AR40</f>
        <v>0</v>
      </c>
    </row>
    <row r="18" spans="1:9">
      <c r="A18">
        <f>'PRODUCTION LIST lynx plywood'!A20</f>
        <v>0</v>
      </c>
      <c r="B18" s="4">
        <f>'LYNX plywood'!AN39*SUM('LYNX plywood'!Y39:AH39)</f>
        <v>0</v>
      </c>
      <c r="C18" s="4">
        <f>'LYNX plywood'!AO39*SUM('LYNX plywood'!Y39:AH39)</f>
        <v>0</v>
      </c>
      <c r="D18" s="4">
        <f>'LYNX plywood'!AP39*SUM('LYNX plywood'!Y39:AH39)</f>
        <v>0</v>
      </c>
      <c r="E18" s="4">
        <f>'LYNX plywood'!AQ39*SUM('LYNX plywood'!Y39:AH39)</f>
        <v>0</v>
      </c>
      <c r="F18" s="4">
        <f t="shared" si="1"/>
        <v>0</v>
      </c>
      <c r="G18" s="4">
        <f t="shared" si="2"/>
        <v>0</v>
      </c>
      <c r="H18" s="4">
        <f>'LYNX plywood'!AS39*SUM('LYNX plywood'!Y39:AH39)/3.125</f>
        <v>0</v>
      </c>
      <c r="I18" s="4">
        <f>'LYNX plywood'!AR41</f>
        <v>0</v>
      </c>
    </row>
    <row r="19" spans="1:9">
      <c r="A19" t="str">
        <f>'PRODUCTION LIST lynx plywood'!A21</f>
        <v>L31</v>
      </c>
      <c r="B19" s="4">
        <f>'LYNX plywood'!AN40*SUM('LYNX plywood'!Y40:AH40)</f>
        <v>0</v>
      </c>
      <c r="C19" s="4">
        <f>'LYNX plywood'!AO40*SUM('LYNX plywood'!Y40:AH40)</f>
        <v>0</v>
      </c>
      <c r="D19" s="4">
        <f>'LYNX plywood'!AP40*SUM('LYNX plywood'!Y40:AH40)</f>
        <v>0</v>
      </c>
      <c r="E19" s="4">
        <f>'LYNX plywood'!AQ40*SUM('LYNX plywood'!Y40:AH40)</f>
        <v>0</v>
      </c>
      <c r="F19" s="4">
        <f t="shared" si="1"/>
        <v>0</v>
      </c>
      <c r="G19" s="4">
        <f t="shared" si="2"/>
        <v>0</v>
      </c>
      <c r="H19" s="4">
        <f>'LYNX plywood'!AS40*SUM('LYNX plywood'!Y40:AH40)/3.125</f>
        <v>0</v>
      </c>
      <c r="I19" s="4">
        <f>'LYNX plywood'!AR42</f>
        <v>0</v>
      </c>
    </row>
    <row r="20" spans="1:9">
      <c r="A20" t="str">
        <f>'PRODUCTION LIST lynx plywood'!A22</f>
        <v>L32</v>
      </c>
      <c r="B20" s="4">
        <f>'LYNX plywood'!AN41*SUM('LYNX plywood'!Y41:AH41)</f>
        <v>0</v>
      </c>
      <c r="C20" s="4">
        <f>'LYNX plywood'!AO41*SUM('LYNX plywood'!Y41:AH41)</f>
        <v>0</v>
      </c>
      <c r="D20" s="4">
        <f>'LYNX plywood'!AP41*SUM('LYNX plywood'!Y41:AH41)</f>
        <v>0</v>
      </c>
      <c r="E20" s="4">
        <f>'LYNX plywood'!AQ41*SUM('LYNX plywood'!Y41:AH41)</f>
        <v>0</v>
      </c>
      <c r="F20" s="4">
        <f t="shared" si="1"/>
        <v>0</v>
      </c>
      <c r="G20" s="4">
        <f t="shared" si="2"/>
        <v>0</v>
      </c>
      <c r="H20" s="4">
        <f>'LYNX plywood'!AS41*SUM('LYNX plywood'!Y41:AH41)/3.125</f>
        <v>0</v>
      </c>
      <c r="I20" s="4">
        <f>'LYNX plywood'!AR43</f>
        <v>0</v>
      </c>
    </row>
    <row r="21" spans="1:9">
      <c r="A21" t="str">
        <f>'PRODUCTION LIST lynx plywood'!A23</f>
        <v>L33</v>
      </c>
      <c r="B21" s="4">
        <f>'LYNX plywood'!AN42*SUM('LYNX plywood'!Y42:AH42)</f>
        <v>0</v>
      </c>
      <c r="C21" s="4">
        <f>'LYNX plywood'!AO42*SUM('LYNX plywood'!Y42:AH42)</f>
        <v>0</v>
      </c>
      <c r="D21" s="4">
        <f>'LYNX plywood'!AP42*SUM('LYNX plywood'!Y42:AH42)</f>
        <v>0</v>
      </c>
      <c r="E21" s="4">
        <f>'LYNX plywood'!AQ42*SUM('LYNX plywood'!Y42:AH42)</f>
        <v>0</v>
      </c>
      <c r="F21" s="4">
        <f t="shared" si="1"/>
        <v>0</v>
      </c>
      <c r="G21" s="4">
        <f t="shared" si="2"/>
        <v>0</v>
      </c>
      <c r="H21" s="4">
        <f>'LYNX plywood'!AS42*SUM('LYNX plywood'!Y42:AH42)/3.125</f>
        <v>0</v>
      </c>
      <c r="I21" s="4">
        <f>'LYNX plywood'!AR44</f>
        <v>0</v>
      </c>
    </row>
    <row r="22" spans="1:9">
      <c r="A22" t="str">
        <f>'PRODUCTION LIST lynx plywood'!A24</f>
        <v>L34</v>
      </c>
      <c r="B22" s="4">
        <f>'LYNX plywood'!AN43*SUM('LYNX plywood'!Y43:AH43)</f>
        <v>0</v>
      </c>
      <c r="C22" s="4">
        <f>'LYNX plywood'!AO43*SUM('LYNX plywood'!Y43:AH43)</f>
        <v>0</v>
      </c>
      <c r="D22" s="4">
        <f>'LYNX plywood'!AP43*SUM('LYNX plywood'!Y43:AH43)</f>
        <v>0</v>
      </c>
      <c r="E22" s="4">
        <f>'LYNX plywood'!AQ43*SUM('LYNX plywood'!Y43:AH43)</f>
        <v>0</v>
      </c>
      <c r="F22" s="4">
        <f t="shared" si="1"/>
        <v>0</v>
      </c>
      <c r="G22" s="4">
        <f t="shared" si="2"/>
        <v>0</v>
      </c>
      <c r="H22" s="4">
        <f>'LYNX plywood'!AS43*SUM('LYNX plywood'!Y43:AH43)/3.125</f>
        <v>0</v>
      </c>
      <c r="I22" s="4">
        <f>'LYNX plywood'!AR45</f>
        <v>0</v>
      </c>
    </row>
    <row r="23" spans="1:9">
      <c r="A23">
        <f>'PRODUCTION LIST lynx plywood'!A25</f>
        <v>0</v>
      </c>
      <c r="B23" s="4">
        <f>'LYNX plywood'!AN44*SUM('LYNX plywood'!Y44:AH44)</f>
        <v>0</v>
      </c>
      <c r="C23" s="4">
        <f>'LYNX plywood'!AO44*SUM('LYNX plywood'!Y44:AH44)</f>
        <v>0</v>
      </c>
      <c r="D23" s="4">
        <f>'LYNX plywood'!AP44*SUM('LYNX plywood'!Y44:AH44)</f>
        <v>0</v>
      </c>
      <c r="E23" s="4">
        <f>'LYNX plywood'!AQ44*SUM('LYNX plywood'!Y44:AH44)</f>
        <v>0</v>
      </c>
      <c r="F23" s="4">
        <f t="shared" si="1"/>
        <v>0</v>
      </c>
      <c r="G23" s="4">
        <f t="shared" si="2"/>
        <v>0</v>
      </c>
      <c r="H23" s="4">
        <f>'LYNX plywood'!AS44*SUM('LYNX plywood'!Y44:AH44)/3.125</f>
        <v>0</v>
      </c>
      <c r="I23" s="4">
        <f>'LYNX plywood'!AR46</f>
        <v>0</v>
      </c>
    </row>
    <row r="24" spans="1:9">
      <c r="A24" t="str">
        <f>'PRODUCTION LIST lynx plywood'!A26</f>
        <v>L41</v>
      </c>
      <c r="B24" s="4">
        <f>'LYNX plywood'!AN45*SUM('LYNX plywood'!Y45:AH45)</f>
        <v>0</v>
      </c>
      <c r="C24" s="4">
        <f>'LYNX plywood'!AO45*SUM('LYNX plywood'!Y45:AH45)</f>
        <v>0</v>
      </c>
      <c r="D24" s="4">
        <f>'LYNX plywood'!AP45*SUM('LYNX plywood'!Y45:AH45)</f>
        <v>0</v>
      </c>
      <c r="E24" s="4">
        <f>'LYNX plywood'!AQ45*SUM('LYNX plywood'!Y45:AH45)</f>
        <v>0</v>
      </c>
      <c r="F24" s="4">
        <f t="shared" si="1"/>
        <v>0</v>
      </c>
      <c r="G24" s="4">
        <f t="shared" si="2"/>
        <v>0</v>
      </c>
      <c r="H24" s="4">
        <f>'LYNX plywood'!AS45*SUM('LYNX plywood'!Y45:AH45)/3.125</f>
        <v>0</v>
      </c>
      <c r="I24" s="4">
        <f>'LYNX plywood'!AR47</f>
        <v>0</v>
      </c>
    </row>
    <row r="25" spans="1:9">
      <c r="A25" t="str">
        <f>'PRODUCTION LIST lynx plywood'!A27</f>
        <v>L42</v>
      </c>
      <c r="B25" s="4">
        <f>'LYNX plywood'!AN46*SUM('LYNX plywood'!Y46:AH46)</f>
        <v>0</v>
      </c>
      <c r="C25" s="4">
        <f>'LYNX plywood'!AO46*SUM('LYNX plywood'!Y46:AH46)</f>
        <v>0</v>
      </c>
      <c r="D25" s="4">
        <f>'LYNX plywood'!AP46*SUM('LYNX plywood'!Y46:AH46)</f>
        <v>0</v>
      </c>
      <c r="E25" s="4">
        <f>'LYNX plywood'!AQ46*SUM('LYNX plywood'!Y46:AH46)</f>
        <v>0</v>
      </c>
      <c r="F25" s="4">
        <f t="shared" si="1"/>
        <v>0</v>
      </c>
      <c r="G25" s="4">
        <f t="shared" si="2"/>
        <v>0</v>
      </c>
      <c r="H25" s="4">
        <f>'LYNX plywood'!AS46*SUM('LYNX plywood'!Y46:AH46)/3.125</f>
        <v>0</v>
      </c>
      <c r="I25" s="4">
        <f>'LYNX plywood'!AR48</f>
        <v>0</v>
      </c>
    </row>
    <row r="26" spans="1:9">
      <c r="A26" t="str">
        <f>'PRODUCTION LIST lynx plywood'!A28</f>
        <v>L43</v>
      </c>
      <c r="B26" s="4">
        <f>'LYNX plywood'!AN47*SUM('LYNX plywood'!Y47:AH47)</f>
        <v>0</v>
      </c>
      <c r="C26" s="4">
        <f>'LYNX plywood'!AO47*SUM('LYNX plywood'!Y47:AH47)</f>
        <v>0</v>
      </c>
      <c r="D26" s="4">
        <f>'LYNX plywood'!AP47*SUM('LYNX plywood'!Y47:AH47)</f>
        <v>0</v>
      </c>
      <c r="E26" s="4">
        <f>'LYNX plywood'!AQ47*SUM('LYNX plywood'!Y47:AH47)</f>
        <v>0</v>
      </c>
      <c r="F26" s="4">
        <f t="shared" si="1"/>
        <v>0</v>
      </c>
      <c r="G26" s="4">
        <f t="shared" si="2"/>
        <v>0</v>
      </c>
      <c r="H26" s="4">
        <f>'LYNX plywood'!AS47*SUM('LYNX plywood'!Y47:AH47)/3.125</f>
        <v>0</v>
      </c>
      <c r="I26" s="4" t="e">
        <f>'LYNX plywood'!#REF!</f>
        <v>#REF!</v>
      </c>
    </row>
    <row r="27" spans="1:9">
      <c r="A27" t="str">
        <f>'PRODUCTION LIST lynx plywood'!A29</f>
        <v>L44</v>
      </c>
      <c r="B27" s="4">
        <f>'LYNX plywood'!AN48*SUM('LYNX plywood'!Y48:AH48)</f>
        <v>0</v>
      </c>
      <c r="C27" s="4">
        <f>'LYNX plywood'!AO48*SUM('LYNX plywood'!Y48:AH48)</f>
        <v>0</v>
      </c>
      <c r="D27" s="4">
        <f>'LYNX plywood'!AP48*SUM('LYNX plywood'!Y48:AH48)</f>
        <v>0</v>
      </c>
      <c r="E27" s="4">
        <f>'LYNX plywood'!AQ48*SUM('LYNX plywood'!Y48:AH48)</f>
        <v>0</v>
      </c>
      <c r="F27" s="4">
        <f t="shared" si="1"/>
        <v>0</v>
      </c>
      <c r="G27" s="4">
        <f t="shared" si="2"/>
        <v>0</v>
      </c>
      <c r="H27" s="4">
        <f>'LYNX plywood'!AS48*SUM('LYNX plywood'!Y48:AH48)/3.125</f>
        <v>0</v>
      </c>
      <c r="I27" s="4">
        <f>'LYNX plywood'!AR54</f>
        <v>0</v>
      </c>
    </row>
    <row r="28" spans="1:9">
      <c r="A28">
        <f>'PRODUCTION LIST lynx plywood'!A30</f>
        <v>0</v>
      </c>
      <c r="B28" s="4">
        <f>'LYNX plywood'!AN49*SUM('LYNX plywood'!Y49:AH49)</f>
        <v>0</v>
      </c>
      <c r="C28" s="4">
        <f>'LYNX plywood'!AO49*SUM('LYNX plywood'!Y49:AH49)</f>
        <v>0</v>
      </c>
      <c r="D28" s="4">
        <f>'LYNX plywood'!AP49*SUM('LYNX plywood'!Y49:AH49)</f>
        <v>0</v>
      </c>
      <c r="E28" s="4">
        <f>'LYNX plywood'!AQ49*SUM('LYNX plywood'!Y49:AH49)</f>
        <v>0</v>
      </c>
      <c r="F28" s="4">
        <f t="shared" si="1"/>
        <v>0</v>
      </c>
      <c r="G28" s="4">
        <f t="shared" si="2"/>
        <v>0</v>
      </c>
      <c r="H28" s="4">
        <f>'LYNX plywood'!AS49*SUM('LYNX plywood'!Y49:AH49)/3.125</f>
        <v>0</v>
      </c>
      <c r="I28" s="4">
        <f>'LYNX plywood'!AR55</f>
        <v>0</v>
      </c>
    </row>
    <row r="29" spans="1:9">
      <c r="A29" t="str">
        <f>'PRODUCTION LIST lynx plywood'!A31</f>
        <v>L51</v>
      </c>
      <c r="B29" s="4">
        <f>'LYNX plywood'!AN50*SUM('LYNX plywood'!Y50:AH50)</f>
        <v>0</v>
      </c>
      <c r="C29" s="4">
        <f>'LYNX plywood'!AO50*SUM('LYNX plywood'!Y50:AH50)</f>
        <v>0</v>
      </c>
      <c r="D29" s="4">
        <f>'LYNX plywood'!AP50*SUM('LYNX plywood'!Y50:AH50)</f>
        <v>0</v>
      </c>
      <c r="E29" s="4">
        <f>'LYNX plywood'!AQ50*SUM('LYNX plywood'!Y50:AH50)</f>
        <v>0</v>
      </c>
      <c r="F29" s="4">
        <f t="shared" si="1"/>
        <v>0</v>
      </c>
      <c r="G29" s="4">
        <f t="shared" si="2"/>
        <v>0</v>
      </c>
      <c r="H29" s="4">
        <f>'LYNX plywood'!AS50*SUM('LYNX plywood'!Y50:AH50)/3.125</f>
        <v>0</v>
      </c>
      <c r="I29" s="4">
        <f>'LYNX plywood'!AR56</f>
        <v>0</v>
      </c>
    </row>
    <row r="30" spans="1:9">
      <c r="A30" t="str">
        <f>'PRODUCTION LIST lynx plywood'!A32</f>
        <v>L52</v>
      </c>
      <c r="B30" s="4">
        <f>'LYNX plywood'!AN51*SUM('LYNX plywood'!Y51:AH51)</f>
        <v>0</v>
      </c>
      <c r="C30" s="4">
        <f>'LYNX plywood'!AO51*SUM('LYNX plywood'!Y51:AH51)</f>
        <v>0</v>
      </c>
      <c r="D30" s="4">
        <f>'LYNX plywood'!AP51*SUM('LYNX plywood'!Y51:AH51)</f>
        <v>0</v>
      </c>
      <c r="E30" s="4">
        <f>'LYNX plywood'!AQ51*SUM('LYNX plywood'!Y51:AH51)</f>
        <v>0</v>
      </c>
      <c r="F30" s="4">
        <f t="shared" si="1"/>
        <v>0</v>
      </c>
      <c r="G30" s="4">
        <f t="shared" si="2"/>
        <v>0</v>
      </c>
      <c r="H30" s="4">
        <f>'LYNX plywood'!AS51*SUM('LYNX plywood'!Y51:AH51)/3.125</f>
        <v>0</v>
      </c>
      <c r="I30" s="4">
        <f>'LYNX plywood'!AR57</f>
        <v>0</v>
      </c>
    </row>
    <row r="31" spans="1:9">
      <c r="A31" t="str">
        <f>'PRODUCTION LIST lynx plywood'!A33</f>
        <v>L53</v>
      </c>
      <c r="B31" s="4">
        <f>'LYNX plywood'!AN52*SUM('LYNX plywood'!Y52:AH52)</f>
        <v>0</v>
      </c>
      <c r="C31" s="4">
        <f>'LYNX plywood'!AO52*SUM('LYNX plywood'!Y52:AH52)</f>
        <v>0</v>
      </c>
      <c r="D31" s="4">
        <f>'LYNX plywood'!AP52*SUM('LYNX plywood'!Y52:AH52)</f>
        <v>0</v>
      </c>
      <c r="E31" s="4">
        <f>'LYNX plywood'!AQ52*SUM('LYNX plywood'!Y52:AH52)</f>
        <v>0</v>
      </c>
      <c r="F31" s="4">
        <f t="shared" si="1"/>
        <v>0</v>
      </c>
      <c r="G31" s="4">
        <f t="shared" si="2"/>
        <v>0</v>
      </c>
      <c r="H31" s="4">
        <f>'LYNX plywood'!AS52*SUM('LYNX plywood'!Y52:AH52)/3.125</f>
        <v>0</v>
      </c>
      <c r="I31" s="4">
        <f>'LYNX plywood'!AR58</f>
        <v>0</v>
      </c>
    </row>
    <row r="32" spans="1:9">
      <c r="A32" t="str">
        <f>'PRODUCTION LIST lynx plywood'!A34</f>
        <v>L54</v>
      </c>
      <c r="B32" s="4">
        <f>'LYNX plywood'!AN53*SUM('LYNX plywood'!Y53:AH53)</f>
        <v>0</v>
      </c>
      <c r="C32" s="4">
        <f>'LYNX plywood'!AO53*SUM('LYNX plywood'!Y53:AH53)</f>
        <v>0</v>
      </c>
      <c r="D32" s="4">
        <f>'LYNX plywood'!AP53*SUM('LYNX plywood'!Y53:AH53)</f>
        <v>0</v>
      </c>
      <c r="E32" s="4">
        <f>'LYNX plywood'!AQ53*SUM('LYNX plywood'!Y53:AH53)</f>
        <v>0</v>
      </c>
      <c r="F32" s="4">
        <f t="shared" si="1"/>
        <v>0</v>
      </c>
      <c r="G32" s="4">
        <f t="shared" si="2"/>
        <v>0</v>
      </c>
      <c r="H32" s="4">
        <f>'LYNX plywood'!AS53*SUM('LYNX plywood'!Y53:AH53)/3.125</f>
        <v>0</v>
      </c>
      <c r="I32" s="4">
        <f>'LYNX plywood'!AR59</f>
        <v>0</v>
      </c>
    </row>
    <row r="33" spans="1:9">
      <c r="A33" t="str">
        <f>'PRODUCTION LIST lynx plywood'!A36</f>
        <v>L61-W</v>
      </c>
      <c r="B33" s="4">
        <f>'LYNX plywood'!AN54*SUM('LYNX plywood'!Y54:AH54)</f>
        <v>0</v>
      </c>
      <c r="C33" s="4">
        <f>'LYNX plywood'!AO54*SUM('LYNX plywood'!Y54:AH54)</f>
        <v>0</v>
      </c>
      <c r="D33" s="4">
        <f>'LYNX plywood'!AP54*SUM('LYNX plywood'!Y54:AH54)</f>
        <v>0</v>
      </c>
      <c r="E33" s="4">
        <f>'LYNX plywood'!AQ54*SUM('LYNX plywood'!Y54:AH54)</f>
        <v>0</v>
      </c>
      <c r="F33" s="4">
        <f t="shared" si="1"/>
        <v>0</v>
      </c>
      <c r="G33" s="4">
        <f t="shared" si="2"/>
        <v>0</v>
      </c>
      <c r="H33" s="4">
        <f>'LYNX plywood'!AS54*SUM('LYNX plywood'!Y54:AH54)/3.125</f>
        <v>0</v>
      </c>
      <c r="I33" s="4">
        <f>'LYNX plywood'!AR60</f>
        <v>0</v>
      </c>
    </row>
    <row r="34" spans="1:9">
      <c r="A34" t="str">
        <f>'PRODUCTION LIST lynx plywood'!A37</f>
        <v>L62-W</v>
      </c>
      <c r="B34" s="4">
        <f>'LYNX plywood'!AN55*SUM('LYNX plywood'!Y55:AH55)</f>
        <v>0</v>
      </c>
      <c r="C34" s="4">
        <f>'LYNX plywood'!AO55*SUM('LYNX plywood'!Y55:AH55)</f>
        <v>0</v>
      </c>
      <c r="D34" s="4">
        <f>'LYNX plywood'!AP55*SUM('LYNX plywood'!Y55:AH55)</f>
        <v>0</v>
      </c>
      <c r="E34" s="4">
        <f>'LYNX plywood'!AQ55*SUM('LYNX plywood'!Y55:AH55)</f>
        <v>0</v>
      </c>
      <c r="F34" s="4">
        <f t="shared" si="1"/>
        <v>0</v>
      </c>
      <c r="G34" s="4">
        <f t="shared" si="2"/>
        <v>0</v>
      </c>
      <c r="H34" s="4">
        <f>'LYNX plywood'!AS55*SUM('LYNX plywood'!Y55:AH55)/3.125</f>
        <v>0</v>
      </c>
      <c r="I34" s="4">
        <f>'LYNX plywood'!AR61</f>
        <v>0</v>
      </c>
    </row>
    <row r="35" spans="1:9">
      <c r="A35" t="str">
        <f>'PRODUCTION LIST lynx plywood'!A38</f>
        <v>L63-W</v>
      </c>
      <c r="B35" s="4">
        <f>'LYNX plywood'!AN56*SUM('LYNX plywood'!Y56:AH56)</f>
        <v>0</v>
      </c>
      <c r="C35" s="4">
        <f>'LYNX plywood'!AO56*SUM('LYNX plywood'!Y56:AH56)</f>
        <v>0</v>
      </c>
      <c r="D35" s="4">
        <f>'LYNX plywood'!AP56*SUM('LYNX plywood'!Y56:AH56)</f>
        <v>0</v>
      </c>
      <c r="E35" s="4">
        <f>'LYNX plywood'!AQ56*SUM('LYNX plywood'!Y56:AH56)</f>
        <v>0</v>
      </c>
      <c r="F35" s="4">
        <f t="shared" si="1"/>
        <v>0</v>
      </c>
      <c r="G35" s="4">
        <f t="shared" si="2"/>
        <v>0</v>
      </c>
      <c r="H35" s="4">
        <f>'LYNX plywood'!AS56*SUM('LYNX plywood'!Y56:AH56)/3.125</f>
        <v>0</v>
      </c>
      <c r="I35" s="4">
        <f>'LYNX plywood'!AR62</f>
        <v>0</v>
      </c>
    </row>
    <row r="36" spans="1:9">
      <c r="A36" t="str">
        <f>'PRODUCTION LIST lynx plywood'!A36</f>
        <v>L61-W</v>
      </c>
      <c r="B36" s="4">
        <f>'LYNX plywood'!AN63*SUM('LYNX plywood'!Y63:AH63)</f>
        <v>0</v>
      </c>
      <c r="C36" s="4">
        <f>'LYNX plywood'!AO63*SUM('LYNX plywood'!Y63:AH63)</f>
        <v>0</v>
      </c>
      <c r="D36" s="4">
        <f>'LYNX plywood'!AP63*SUM('LYNX plywood'!Y63:AH63)</f>
        <v>0</v>
      </c>
      <c r="E36" s="4">
        <f>'LYNX plywood'!AQ63*SUM('LYNX plywood'!Y63:AH63)</f>
        <v>0</v>
      </c>
      <c r="F36" s="4">
        <f t="shared" ref="F36:F68" si="3">D36/10</f>
        <v>0</v>
      </c>
      <c r="G36" s="4">
        <f t="shared" ref="G36:G68" si="4">(3/100)*D36</f>
        <v>0</v>
      </c>
      <c r="H36" s="4">
        <f>'LYNX plywood'!AS63*SUM('LYNX plywood'!Y63:AH63)/3.125</f>
        <v>0</v>
      </c>
      <c r="I36" s="4">
        <f>'LYNX plywood'!AR63</f>
        <v>0</v>
      </c>
    </row>
    <row r="37" spans="1:9">
      <c r="A37" t="str">
        <f>'PRODUCTION LIST lynx plywood'!A37</f>
        <v>L62-W</v>
      </c>
      <c r="B37" s="4">
        <f>'LYNX plywood'!AN64*SUM('LYNX plywood'!Y64:AH64)</f>
        <v>0</v>
      </c>
      <c r="C37" s="4">
        <f>'LYNX plywood'!AO64*SUM('LYNX plywood'!Y64:AH64)</f>
        <v>0</v>
      </c>
      <c r="D37" s="4">
        <f>'LYNX plywood'!AP64*SUM('LYNX plywood'!Y64:AH64)</f>
        <v>0</v>
      </c>
      <c r="E37" s="4">
        <f>'LYNX plywood'!AQ64*SUM('LYNX plywood'!Y64:AH64)</f>
        <v>0</v>
      </c>
      <c r="F37" s="4">
        <f t="shared" si="3"/>
        <v>0</v>
      </c>
      <c r="G37" s="4">
        <f t="shared" si="4"/>
        <v>0</v>
      </c>
      <c r="H37" s="4">
        <f>'LYNX plywood'!AS64*SUM('LYNX plywood'!Y64:AH64)/3.125</f>
        <v>0</v>
      </c>
      <c r="I37" s="4">
        <f>'LYNX plywood'!AR64</f>
        <v>0</v>
      </c>
    </row>
    <row r="38" spans="1:9">
      <c r="A38" t="str">
        <f>'PRODUCTION LIST lynx plywood'!A38</f>
        <v>L63-W</v>
      </c>
      <c r="B38" s="4">
        <f>'LYNX plywood'!AN65*SUM('LYNX plywood'!Y65:AH65)</f>
        <v>0</v>
      </c>
      <c r="C38" s="4">
        <f>'LYNX plywood'!AO65*SUM('LYNX plywood'!Y65:AH65)</f>
        <v>0</v>
      </c>
      <c r="D38" s="4">
        <f>'LYNX plywood'!AP65*SUM('LYNX plywood'!Y65:AH65)</f>
        <v>0</v>
      </c>
      <c r="E38" s="4">
        <f>'LYNX plywood'!AQ65*SUM('LYNX plywood'!Y65:AH65)</f>
        <v>0</v>
      </c>
      <c r="F38" s="4">
        <f t="shared" si="3"/>
        <v>0</v>
      </c>
      <c r="G38" s="4">
        <f t="shared" si="4"/>
        <v>0</v>
      </c>
      <c r="H38" s="4">
        <f>'LYNX plywood'!AS65*SUM('LYNX plywood'!Y65:AH65)/3.125</f>
        <v>0</v>
      </c>
      <c r="I38" s="4">
        <f>'LYNX plywood'!AR65</f>
        <v>0</v>
      </c>
    </row>
    <row r="39" spans="1:9">
      <c r="A39" t="str">
        <f>'PRODUCTION LIST lynx plywood'!A39</f>
        <v>L64-W</v>
      </c>
      <c r="B39" s="4">
        <f>'LYNX plywood'!AN66*SUM('LYNX plywood'!Y66:AH66)</f>
        <v>0</v>
      </c>
      <c r="C39" s="4">
        <f>'LYNX plywood'!AO66*SUM('LYNX plywood'!Y66:AH66)</f>
        <v>0</v>
      </c>
      <c r="D39" s="4">
        <f>'LYNX plywood'!AP66*SUM('LYNX plywood'!Y66:AH66)</f>
        <v>0</v>
      </c>
      <c r="E39" s="4">
        <f>'LYNX plywood'!AQ66*SUM('LYNX plywood'!Y66:AH66)</f>
        <v>0</v>
      </c>
      <c r="F39" s="4">
        <f t="shared" si="3"/>
        <v>0</v>
      </c>
      <c r="G39" s="4">
        <f t="shared" si="4"/>
        <v>0</v>
      </c>
      <c r="H39" s="4">
        <f>'LYNX plywood'!AS66*SUM('LYNX plywood'!Y66:AH66)/3.125</f>
        <v>0</v>
      </c>
      <c r="I39" s="4">
        <f>'LYNX plywood'!AR66</f>
        <v>0</v>
      </c>
    </row>
    <row r="40" spans="1:9">
      <c r="A40" t="str">
        <f>'PRODUCTION LIST lynx plywood'!A40</f>
        <v>L65-W</v>
      </c>
      <c r="B40" s="4">
        <f>'LYNX plywood'!AN67*SUM('LYNX plywood'!Y67:AH67)</f>
        <v>0</v>
      </c>
      <c r="C40" s="4">
        <f>'LYNX plywood'!AO67*SUM('LYNX plywood'!Y67:AH67)</f>
        <v>0</v>
      </c>
      <c r="D40" s="4">
        <f>'LYNX plywood'!AP67*SUM('LYNX plywood'!Y67:AH67)</f>
        <v>0</v>
      </c>
      <c r="E40" s="4">
        <f>'LYNX plywood'!AQ67*SUM('LYNX plywood'!Y67:AH67)</f>
        <v>0</v>
      </c>
      <c r="F40" s="4">
        <f t="shared" si="3"/>
        <v>0</v>
      </c>
      <c r="G40" s="4">
        <f t="shared" si="4"/>
        <v>0</v>
      </c>
      <c r="H40" s="4">
        <f>'LYNX plywood'!AS67*SUM('LYNX plywood'!Y67:AH67)/3.125</f>
        <v>0</v>
      </c>
      <c r="I40" s="4">
        <f>'LYNX plywood'!AR67</f>
        <v>0</v>
      </c>
    </row>
    <row r="41" spans="1:9">
      <c r="A41" t="str">
        <f>'PRODUCTION LIST lynx plywood'!A41</f>
        <v>L66-W</v>
      </c>
      <c r="B41" s="4">
        <f>'LYNX plywood'!AN68*SUM('LYNX plywood'!Y68:AH68)</f>
        <v>0</v>
      </c>
      <c r="C41" s="4">
        <f>'LYNX plywood'!AO68*SUM('LYNX plywood'!Y68:AH68)</f>
        <v>0</v>
      </c>
      <c r="D41" s="4">
        <f>'LYNX plywood'!AP68*SUM('LYNX plywood'!Y68:AH68)</f>
        <v>0</v>
      </c>
      <c r="E41" s="4">
        <f>'LYNX plywood'!AQ68*SUM('LYNX plywood'!Y68:AH68)</f>
        <v>0</v>
      </c>
      <c r="F41" s="4">
        <f t="shared" si="3"/>
        <v>0</v>
      </c>
      <c r="G41" s="4">
        <f t="shared" si="4"/>
        <v>0</v>
      </c>
      <c r="H41" s="4">
        <f>'LYNX plywood'!AS68*SUM('LYNX plywood'!Y68:AH68)/3.125</f>
        <v>0</v>
      </c>
      <c r="I41" s="4">
        <f>'LYNX plywood'!AR68</f>
        <v>0</v>
      </c>
    </row>
    <row r="42" spans="1:9">
      <c r="A42" t="str">
        <f>'PRODUCTION LIST lynx plywood'!A42</f>
        <v>L67-W</v>
      </c>
      <c r="B42" s="4">
        <f>'LYNX plywood'!AN69*SUM('LYNX plywood'!Y69:AH69)</f>
        <v>0</v>
      </c>
      <c r="C42" s="4">
        <f>'LYNX plywood'!AO69*SUM('LYNX plywood'!Y69:AH69)</f>
        <v>0</v>
      </c>
      <c r="D42" s="4">
        <f>'LYNX plywood'!AP69*SUM('LYNX plywood'!Y69:AH69)</f>
        <v>0</v>
      </c>
      <c r="E42" s="4">
        <f>'LYNX plywood'!AQ69*SUM('LYNX plywood'!Y69:AH69)</f>
        <v>0</v>
      </c>
      <c r="F42" s="4">
        <f t="shared" si="3"/>
        <v>0</v>
      </c>
      <c r="G42" s="4">
        <f t="shared" si="4"/>
        <v>0</v>
      </c>
      <c r="H42" s="4">
        <f>'LYNX plywood'!AS69*SUM('LYNX plywood'!Y69:AH69)/3.125</f>
        <v>0</v>
      </c>
      <c r="I42" s="4">
        <f>'LYNX plywood'!AR69</f>
        <v>0</v>
      </c>
    </row>
    <row r="43" spans="1:9">
      <c r="A43" t="str">
        <f>'PRODUCTION LIST lynx plywood'!A43</f>
        <v>L68-W</v>
      </c>
      <c r="B43" s="4">
        <f>'LYNX plywood'!AN70*SUM('LYNX plywood'!Y70:AH70)</f>
        <v>0</v>
      </c>
      <c r="C43" s="4">
        <f>'LYNX plywood'!AO70*SUM('LYNX plywood'!Y70:AH70)</f>
        <v>0</v>
      </c>
      <c r="D43" s="4">
        <f>'LYNX plywood'!AP70*SUM('LYNX plywood'!Y70:AH70)</f>
        <v>0</v>
      </c>
      <c r="E43" s="4">
        <f>'LYNX plywood'!AQ70*SUM('LYNX plywood'!Y70:AH70)</f>
        <v>0</v>
      </c>
      <c r="F43" s="4">
        <f t="shared" si="3"/>
        <v>0</v>
      </c>
      <c r="G43" s="4">
        <f t="shared" si="4"/>
        <v>0</v>
      </c>
      <c r="H43" s="4">
        <f>'LYNX plywood'!AS70*SUM('LYNX plywood'!Y70:AH70)/3.125</f>
        <v>0</v>
      </c>
      <c r="I43" s="4">
        <f>'LYNX plywood'!AR70</f>
        <v>0</v>
      </c>
    </row>
    <row r="44" spans="1:9">
      <c r="A44" t="str">
        <f>'PRODUCTION LIST lynx plywood'!A44</f>
        <v>L69-W</v>
      </c>
      <c r="B44" s="4">
        <f>'LYNX plywood'!AN71*SUM('LYNX plywood'!Y71:AH71)</f>
        <v>0</v>
      </c>
      <c r="C44" s="4">
        <f>'LYNX plywood'!AO71*SUM('LYNX plywood'!Y71:AH71)</f>
        <v>0</v>
      </c>
      <c r="D44" s="4">
        <f>'LYNX plywood'!AP71*SUM('LYNX plywood'!Y71:AH71)</f>
        <v>0</v>
      </c>
      <c r="E44" s="4">
        <f>'LYNX plywood'!AQ71*SUM('LYNX plywood'!Y71:AH71)</f>
        <v>0</v>
      </c>
      <c r="F44" s="4">
        <f t="shared" si="3"/>
        <v>0</v>
      </c>
      <c r="G44" s="4">
        <f t="shared" si="4"/>
        <v>0</v>
      </c>
      <c r="H44" s="4">
        <f>'LYNX plywood'!AS71*SUM('LYNX plywood'!Y71:AH71)/3.125</f>
        <v>0</v>
      </c>
      <c r="I44" s="4">
        <f>'LYNX plywood'!AR71</f>
        <v>0</v>
      </c>
    </row>
    <row r="45" spans="1:9">
      <c r="A45" t="str">
        <f>'PRODUCTION LIST lynx plywood'!A45</f>
        <v>L70-W</v>
      </c>
      <c r="B45" s="4">
        <f>'LYNX plywood'!AN72*SUM('LYNX plywood'!Y72:AH72)</f>
        <v>0</v>
      </c>
      <c r="C45" s="4">
        <f>'LYNX plywood'!AO72*SUM('LYNX plywood'!Y72:AH72)</f>
        <v>0</v>
      </c>
      <c r="D45" s="4">
        <f>'LYNX plywood'!AP72*SUM('LYNX plywood'!Y72:AH72)</f>
        <v>0</v>
      </c>
      <c r="E45" s="4">
        <f>'LYNX plywood'!AQ72*SUM('LYNX plywood'!Y72:AH72)</f>
        <v>0</v>
      </c>
      <c r="F45" s="4">
        <f t="shared" si="3"/>
        <v>0</v>
      </c>
      <c r="G45" s="4">
        <f t="shared" si="4"/>
        <v>0</v>
      </c>
      <c r="H45" s="4">
        <f>'LYNX plywood'!AS72*SUM('LYNX plywood'!Y72:AH72)/3.125</f>
        <v>0</v>
      </c>
      <c r="I45" s="4">
        <f>'LYNX plywood'!AR72</f>
        <v>0</v>
      </c>
    </row>
    <row r="46" spans="1:9">
      <c r="A46" t="str">
        <f>'PRODUCTION LIST lynx plywood'!A46</f>
        <v>L71-W</v>
      </c>
      <c r="B46" s="4">
        <f>'LYNX plywood'!AN73*SUM('LYNX plywood'!Y73:AH73)</f>
        <v>0</v>
      </c>
      <c r="C46" s="4">
        <f>'LYNX plywood'!AO73*SUM('LYNX plywood'!Y73:AH73)</f>
        <v>0</v>
      </c>
      <c r="D46" s="4">
        <f>'LYNX plywood'!AP73*SUM('LYNX plywood'!Y73:AH73)</f>
        <v>0</v>
      </c>
      <c r="E46" s="4">
        <f>'LYNX plywood'!AQ73*SUM('LYNX plywood'!Y73:AH73)</f>
        <v>0</v>
      </c>
      <c r="F46" s="4">
        <f t="shared" si="3"/>
        <v>0</v>
      </c>
      <c r="G46" s="4">
        <f t="shared" si="4"/>
        <v>0</v>
      </c>
      <c r="H46" s="4">
        <f>'LYNX plywood'!AS73*SUM('LYNX plywood'!Y73:AH73)/3.125</f>
        <v>0</v>
      </c>
      <c r="I46" s="4">
        <f>'LYNX plywood'!AR73</f>
        <v>0</v>
      </c>
    </row>
    <row r="47" spans="1:9">
      <c r="A47" t="str">
        <f>'PRODUCTION LIST lynx plywood'!A47</f>
        <v>L72-W</v>
      </c>
      <c r="B47" s="4">
        <f>'LYNX plywood'!AN74*SUM('LYNX plywood'!Y74:AH74)</f>
        <v>0</v>
      </c>
      <c r="C47" s="4">
        <f>'LYNX plywood'!AO74*SUM('LYNX plywood'!Y74:AH74)</f>
        <v>0</v>
      </c>
      <c r="D47" s="4">
        <f>'LYNX plywood'!AP74*SUM('LYNX plywood'!Y74:AH74)</f>
        <v>0</v>
      </c>
      <c r="E47" s="4">
        <f>'LYNX plywood'!AQ74*SUM('LYNX plywood'!Y74:AH74)</f>
        <v>0</v>
      </c>
      <c r="F47" s="4">
        <f t="shared" si="3"/>
        <v>0</v>
      </c>
      <c r="G47" s="4">
        <f t="shared" si="4"/>
        <v>0</v>
      </c>
      <c r="H47" s="4">
        <f>'LYNX plywood'!AS74*SUM('LYNX plywood'!Y74:AH74)/3.125</f>
        <v>0</v>
      </c>
      <c r="I47" s="4">
        <f>'LYNX plywood'!AR74</f>
        <v>0</v>
      </c>
    </row>
    <row r="48" spans="1:9">
      <c r="A48" t="str">
        <f>'PRODUCTION LIST lynx plywood'!A48</f>
        <v>L73-W</v>
      </c>
      <c r="B48" s="4">
        <f>'LYNX plywood'!AN75*SUM('LYNX plywood'!Y75:AH75)</f>
        <v>0</v>
      </c>
      <c r="C48" s="4">
        <f>'LYNX plywood'!AO75*SUM('LYNX plywood'!Y75:AH75)</f>
        <v>0</v>
      </c>
      <c r="D48" s="4">
        <f>'LYNX plywood'!AP75*SUM('LYNX plywood'!Y75:AH75)</f>
        <v>0</v>
      </c>
      <c r="E48" s="4">
        <f>'LYNX plywood'!AQ75*SUM('LYNX plywood'!Y75:AH75)</f>
        <v>0</v>
      </c>
      <c r="F48" s="4">
        <f t="shared" si="3"/>
        <v>0</v>
      </c>
      <c r="G48" s="4">
        <f t="shared" si="4"/>
        <v>0</v>
      </c>
      <c r="H48" s="4">
        <f>'LYNX plywood'!AS75*SUM('LYNX plywood'!Y75:AH75)/3.125</f>
        <v>0</v>
      </c>
      <c r="I48" s="4">
        <f>'LYNX plywood'!AR75</f>
        <v>0</v>
      </c>
    </row>
    <row r="49" spans="1:9">
      <c r="A49" t="str">
        <f>'PRODUCTION LIST lynx plywood'!A49</f>
        <v>L74-W</v>
      </c>
      <c r="B49" s="4">
        <f>'LYNX plywood'!AN76*SUM('LYNX plywood'!Y76:AH76)</f>
        <v>0</v>
      </c>
      <c r="C49" s="4">
        <f>'LYNX plywood'!AO76*SUM('LYNX plywood'!Y76:AH76)</f>
        <v>0</v>
      </c>
      <c r="D49" s="4">
        <f>'LYNX plywood'!AP76*SUM('LYNX plywood'!Y76:AH76)</f>
        <v>0</v>
      </c>
      <c r="E49" s="4">
        <f>'LYNX plywood'!AQ76*SUM('LYNX plywood'!Y76:AH76)</f>
        <v>0</v>
      </c>
      <c r="F49" s="4">
        <f t="shared" si="3"/>
        <v>0</v>
      </c>
      <c r="G49" s="4">
        <f t="shared" si="4"/>
        <v>0</v>
      </c>
      <c r="H49" s="4">
        <f>'LYNX plywood'!AS76*SUM('LYNX plywood'!Y76:AH76)/3.125</f>
        <v>0</v>
      </c>
      <c r="I49" s="4">
        <f>'LYNX plywood'!AR76</f>
        <v>0</v>
      </c>
    </row>
    <row r="50" spans="1:9">
      <c r="A50">
        <f>'PRODUCTION LIST lynx plywood'!A50</f>
        <v>0</v>
      </c>
      <c r="B50" s="4">
        <f>'LYNX plywood'!AN77*SUM('LYNX plywood'!Y77:AH77)</f>
        <v>0</v>
      </c>
      <c r="C50" s="4">
        <f>'LYNX plywood'!AO77*SUM('LYNX plywood'!Y77:AH77)</f>
        <v>0</v>
      </c>
      <c r="D50" s="4">
        <f>'LYNX plywood'!AP77*SUM('LYNX plywood'!Y77:AH77)</f>
        <v>0</v>
      </c>
      <c r="E50" s="4">
        <f>'LYNX plywood'!AQ77*SUM('LYNX plywood'!Y77:AH77)</f>
        <v>0</v>
      </c>
      <c r="F50" s="4">
        <f t="shared" si="3"/>
        <v>0</v>
      </c>
      <c r="G50" s="4">
        <f t="shared" si="4"/>
        <v>0</v>
      </c>
      <c r="H50" s="4">
        <f>'LYNX plywood'!AS77*SUM('LYNX plywood'!Y77:AH77)/3.125</f>
        <v>0</v>
      </c>
      <c r="I50" s="4">
        <f>'LYNX plywood'!AR77</f>
        <v>0</v>
      </c>
    </row>
    <row r="51" spans="1:9">
      <c r="A51">
        <f>'PRODUCTION LIST lynx plywood'!A51</f>
        <v>0</v>
      </c>
      <c r="B51" s="4">
        <f>'LYNX plywood'!AN78*SUM('LYNX plywood'!Y78:AH78)</f>
        <v>0</v>
      </c>
      <c r="C51" s="4">
        <f>'LYNX plywood'!AO78*SUM('LYNX plywood'!Y78:AH78)</f>
        <v>0</v>
      </c>
      <c r="D51" s="4">
        <f>'LYNX plywood'!AP78*SUM('LYNX plywood'!Y78:AH78)</f>
        <v>0</v>
      </c>
      <c r="E51" s="4">
        <f>'LYNX plywood'!AQ78*SUM('LYNX plywood'!Y78:AH78)</f>
        <v>0</v>
      </c>
      <c r="F51" s="4">
        <f t="shared" si="3"/>
        <v>0</v>
      </c>
      <c r="G51" s="4">
        <f t="shared" si="4"/>
        <v>0</v>
      </c>
      <c r="H51" s="4">
        <f>'LYNX plywood'!AS78*SUM('LYNX plywood'!Y78:AH78)/3.125</f>
        <v>0</v>
      </c>
      <c r="I51" s="4">
        <f>'LYNX plywood'!AR78</f>
        <v>0</v>
      </c>
    </row>
    <row r="52" spans="1:9">
      <c r="A52">
        <f>'PRODUCTION LIST lynx plywood'!A52</f>
        <v>0</v>
      </c>
      <c r="B52" s="4">
        <f>'LYNX plywood'!AN79*SUM('LYNX plywood'!Y79:AH79)</f>
        <v>0</v>
      </c>
      <c r="C52" s="4">
        <f>'LYNX plywood'!AO79*SUM('LYNX plywood'!Y79:AH79)</f>
        <v>0</v>
      </c>
      <c r="D52" s="4">
        <f>'LYNX plywood'!AP79*SUM('LYNX plywood'!Y79:AH79)</f>
        <v>0</v>
      </c>
      <c r="E52" s="4">
        <f>'LYNX plywood'!AQ79*SUM('LYNX plywood'!Y79:AH79)</f>
        <v>0</v>
      </c>
      <c r="F52" s="4">
        <f t="shared" si="3"/>
        <v>0</v>
      </c>
      <c r="G52" s="4">
        <f t="shared" si="4"/>
        <v>0</v>
      </c>
      <c r="H52" s="4">
        <f>'LYNX plywood'!AS79*SUM('LYNX plywood'!Y79:AH79)/3.125</f>
        <v>0</v>
      </c>
      <c r="I52" s="4">
        <f>'LYNX plywood'!AR79</f>
        <v>0</v>
      </c>
    </row>
    <row r="53" spans="1:9">
      <c r="A53">
        <f>'PRODUCTION LIST lynx plywood'!A53</f>
        <v>0</v>
      </c>
      <c r="B53" s="4">
        <f>'LYNX plywood'!AN80*SUM('LYNX plywood'!Y80:AH80)</f>
        <v>0</v>
      </c>
      <c r="C53" s="4">
        <f>'LYNX plywood'!AO80*SUM('LYNX plywood'!Y80:AH80)</f>
        <v>0</v>
      </c>
      <c r="D53" s="4">
        <f>'LYNX plywood'!AP80*SUM('LYNX plywood'!Y80:AH80)</f>
        <v>0</v>
      </c>
      <c r="E53" s="4">
        <f>'LYNX plywood'!AQ80*SUM('LYNX plywood'!Y80:AH80)</f>
        <v>0</v>
      </c>
      <c r="F53" s="4">
        <f t="shared" si="3"/>
        <v>0</v>
      </c>
      <c r="G53" s="4">
        <f t="shared" si="4"/>
        <v>0</v>
      </c>
      <c r="H53" s="4">
        <f>'LYNX plywood'!AS80*SUM('LYNX plywood'!Y80:AH80)/3.125</f>
        <v>0</v>
      </c>
      <c r="I53" s="4">
        <f>'LYNX plywood'!AR80</f>
        <v>0</v>
      </c>
    </row>
    <row r="54" spans="1:9">
      <c r="A54">
        <f>'PRODUCTION LIST lynx plywood'!A54</f>
        <v>0</v>
      </c>
      <c r="B54" s="4">
        <f>'LYNX plywood'!AN81*SUM('LYNX plywood'!Y81:AH81)</f>
        <v>0</v>
      </c>
      <c r="C54" s="4">
        <f>'LYNX plywood'!AO81*SUM('LYNX plywood'!Y81:AH81)</f>
        <v>0</v>
      </c>
      <c r="D54" s="4">
        <f>'LYNX plywood'!AP81*SUM('LYNX plywood'!Y81:AH81)</f>
        <v>0</v>
      </c>
      <c r="E54" s="4">
        <f>'LYNX plywood'!AQ81*SUM('LYNX plywood'!Y81:AH81)</f>
        <v>0</v>
      </c>
      <c r="F54" s="4">
        <f t="shared" si="3"/>
        <v>0</v>
      </c>
      <c r="G54" s="4">
        <f t="shared" si="4"/>
        <v>0</v>
      </c>
      <c r="H54" s="4">
        <f>'LYNX plywood'!AS81*SUM('LYNX plywood'!Y81:AH81)/3.125</f>
        <v>0</v>
      </c>
      <c r="I54" s="4">
        <f>'LYNX plywood'!AR81</f>
        <v>0</v>
      </c>
    </row>
    <row r="55" spans="1:9">
      <c r="A55">
        <f>'PRODUCTION LIST lynx plywood'!A55</f>
        <v>0</v>
      </c>
      <c r="B55" s="4">
        <f>'LYNX plywood'!AN82*SUM('LYNX plywood'!Y82:AH82)</f>
        <v>0</v>
      </c>
      <c r="C55" s="4">
        <f>'LYNX plywood'!AO82*SUM('LYNX plywood'!Y82:AH82)</f>
        <v>0</v>
      </c>
      <c r="D55" s="4">
        <f>'LYNX plywood'!AP82*SUM('LYNX plywood'!Y82:AH82)</f>
        <v>0</v>
      </c>
      <c r="E55" s="4">
        <f>'LYNX plywood'!AQ82*SUM('LYNX plywood'!Y82:AH82)</f>
        <v>0</v>
      </c>
      <c r="F55" s="4">
        <f t="shared" si="3"/>
        <v>0</v>
      </c>
      <c r="G55" s="4">
        <f t="shared" si="4"/>
        <v>0</v>
      </c>
      <c r="H55" s="4">
        <f>'LYNX plywood'!AS82*SUM('LYNX plywood'!Y82:AH82)/3.125</f>
        <v>0</v>
      </c>
      <c r="I55" s="4">
        <f>'LYNX plywood'!AR82</f>
        <v>0</v>
      </c>
    </row>
    <row r="56" spans="1:9">
      <c r="A56">
        <f>'PRODUCTION LIST lynx plywood'!A56</f>
        <v>0</v>
      </c>
      <c r="B56" s="4">
        <f>'LYNX plywood'!AN83*SUM('LYNX plywood'!Y83:AH83)</f>
        <v>0</v>
      </c>
      <c r="C56" s="4">
        <f>'LYNX plywood'!AO83*SUM('LYNX plywood'!Y83:AH83)</f>
        <v>0</v>
      </c>
      <c r="D56" s="4">
        <f>'LYNX plywood'!AP83*SUM('LYNX plywood'!Y83:AH83)</f>
        <v>0</v>
      </c>
      <c r="E56" s="4">
        <f>'LYNX plywood'!AQ83*SUM('LYNX plywood'!Y83:AH83)</f>
        <v>0</v>
      </c>
      <c r="F56" s="4">
        <f t="shared" si="3"/>
        <v>0</v>
      </c>
      <c r="G56" s="4">
        <f t="shared" si="4"/>
        <v>0</v>
      </c>
      <c r="H56" s="4">
        <f>'LYNX plywood'!AS83*SUM('LYNX plywood'!Y83:AH83)/3.125</f>
        <v>0</v>
      </c>
      <c r="I56" s="4">
        <f>'LYNX plywood'!AR83</f>
        <v>0</v>
      </c>
    </row>
    <row r="57" spans="1:9">
      <c r="A57">
        <f>'PRODUCTION LIST lynx plywood'!A57</f>
        <v>0</v>
      </c>
      <c r="B57" s="4">
        <f>'LYNX plywood'!AN84*SUM('LYNX plywood'!Y84:AH84)</f>
        <v>0</v>
      </c>
      <c r="C57" s="4">
        <f>'LYNX plywood'!AO84*SUM('LYNX plywood'!Y84:AH84)</f>
        <v>0</v>
      </c>
      <c r="D57" s="4">
        <f>'LYNX plywood'!AP84*SUM('LYNX plywood'!Y84:AH84)</f>
        <v>0</v>
      </c>
      <c r="E57" s="4">
        <f>'LYNX plywood'!AQ84*SUM('LYNX plywood'!Y84:AH84)</f>
        <v>0</v>
      </c>
      <c r="F57" s="4">
        <f t="shared" si="3"/>
        <v>0</v>
      </c>
      <c r="G57" s="4">
        <f t="shared" si="4"/>
        <v>0</v>
      </c>
      <c r="H57" s="4">
        <f>'LYNX plywood'!AS84*SUM('LYNX plywood'!Y84:AH84)/3.125</f>
        <v>0</v>
      </c>
      <c r="I57" s="4">
        <f>'LYNX plywood'!AR84</f>
        <v>0</v>
      </c>
    </row>
    <row r="58" spans="1:9">
      <c r="A58">
        <f>'PRODUCTION LIST lynx plywood'!A58</f>
        <v>0</v>
      </c>
      <c r="B58" s="4">
        <f>'LYNX plywood'!AN85*SUM('LYNX plywood'!Y85:AH85)</f>
        <v>0</v>
      </c>
      <c r="C58" s="4">
        <f>'LYNX plywood'!AO85*SUM('LYNX plywood'!Y85:AH85)</f>
        <v>0</v>
      </c>
      <c r="D58" s="4">
        <f>'LYNX plywood'!AP85*SUM('LYNX plywood'!Y85:AH85)</f>
        <v>0</v>
      </c>
      <c r="E58" s="4">
        <f>'LYNX plywood'!AQ85*SUM('LYNX plywood'!Y85:AH85)</f>
        <v>0</v>
      </c>
      <c r="F58" s="4">
        <f t="shared" si="3"/>
        <v>0</v>
      </c>
      <c r="G58" s="4">
        <f t="shared" si="4"/>
        <v>0</v>
      </c>
      <c r="H58" s="4">
        <f>'LYNX plywood'!AS85*SUM('LYNX plywood'!Y85:AH85)/3.125</f>
        <v>0</v>
      </c>
      <c r="I58" s="4">
        <f>'LYNX plywood'!AR85</f>
        <v>0</v>
      </c>
    </row>
    <row r="59" spans="1:9">
      <c r="A59">
        <f>'PRODUCTION LIST lynx plywood'!A59</f>
        <v>0</v>
      </c>
      <c r="B59" s="4">
        <f>'LYNX plywood'!AN86*SUM('LYNX plywood'!Y86:AH86)</f>
        <v>0</v>
      </c>
      <c r="C59" s="4">
        <f>'LYNX plywood'!AO86*SUM('LYNX plywood'!Y86:AH86)</f>
        <v>0</v>
      </c>
      <c r="D59" s="4">
        <f>'LYNX plywood'!AP86*SUM('LYNX plywood'!Y86:AH86)</f>
        <v>0</v>
      </c>
      <c r="E59" s="4">
        <f>'LYNX plywood'!AQ86*SUM('LYNX plywood'!Y86:AH86)</f>
        <v>0</v>
      </c>
      <c r="F59" s="4">
        <f t="shared" si="3"/>
        <v>0</v>
      </c>
      <c r="G59" s="4">
        <f t="shared" si="4"/>
        <v>0</v>
      </c>
      <c r="H59" s="4">
        <f>'LYNX plywood'!AS86*SUM('LYNX plywood'!Y86:AH86)/3.125</f>
        <v>0</v>
      </c>
      <c r="I59" s="4">
        <f>'LYNX plywood'!AR86</f>
        <v>0</v>
      </c>
    </row>
    <row r="60" spans="1:9">
      <c r="A60">
        <f>'PRODUCTION LIST lynx plywood'!A60</f>
        <v>0</v>
      </c>
      <c r="B60" s="4">
        <f>'LYNX plywood'!AN87*SUM('LYNX plywood'!Y87:AH87)</f>
        <v>0</v>
      </c>
      <c r="C60" s="4">
        <f>'LYNX plywood'!AO87*SUM('LYNX plywood'!Y87:AH87)</f>
        <v>0</v>
      </c>
      <c r="D60" s="4">
        <f>'LYNX plywood'!AP87*SUM('LYNX plywood'!Y87:AH87)</f>
        <v>0</v>
      </c>
      <c r="E60" s="4">
        <f>'LYNX plywood'!AQ87*SUM('LYNX plywood'!Y87:AH87)</f>
        <v>0</v>
      </c>
      <c r="F60" s="4">
        <f t="shared" si="3"/>
        <v>0</v>
      </c>
      <c r="G60" s="4">
        <f t="shared" si="4"/>
        <v>0</v>
      </c>
      <c r="H60" s="4">
        <f>'LYNX plywood'!AS87*SUM('LYNX plywood'!Y87:AH87)/3.125</f>
        <v>0</v>
      </c>
      <c r="I60" s="4">
        <f>'LYNX plywood'!AR87</f>
        <v>0</v>
      </c>
    </row>
    <row r="61" spans="1:9">
      <c r="A61">
        <f>'PRODUCTION LIST lynx plywood'!A61</f>
        <v>0</v>
      </c>
      <c r="B61" s="4">
        <f>'LYNX plywood'!AN88*SUM('LYNX plywood'!Y88:AH88)</f>
        <v>0</v>
      </c>
      <c r="C61" s="4">
        <f>'LYNX plywood'!AO88*SUM('LYNX plywood'!Y88:AH88)</f>
        <v>0</v>
      </c>
      <c r="D61" s="4">
        <f>'LYNX plywood'!AP88*SUM('LYNX plywood'!Y88:AH88)</f>
        <v>0</v>
      </c>
      <c r="E61" s="4">
        <f>'LYNX plywood'!AQ88*SUM('LYNX plywood'!Y88:AH88)</f>
        <v>0</v>
      </c>
      <c r="F61" s="4">
        <f t="shared" si="3"/>
        <v>0</v>
      </c>
      <c r="G61" s="4">
        <f t="shared" si="4"/>
        <v>0</v>
      </c>
      <c r="H61" s="4">
        <f>'LYNX plywood'!AS88*SUM('LYNX plywood'!Y88:AH88)/3.125</f>
        <v>0</v>
      </c>
      <c r="I61" s="4">
        <f>'LYNX plywood'!AR88</f>
        <v>0</v>
      </c>
    </row>
    <row r="62" spans="1:9">
      <c r="A62">
        <f>'PRODUCTION LIST lynx plywood'!A62</f>
        <v>0</v>
      </c>
      <c r="B62" s="4">
        <f>'LYNX plywood'!AN89*SUM('LYNX plywood'!Y89:AH89)</f>
        <v>0</v>
      </c>
      <c r="C62" s="4">
        <f>'LYNX plywood'!AO89*SUM('LYNX plywood'!Y89:AH89)</f>
        <v>0</v>
      </c>
      <c r="D62" s="4">
        <f>'LYNX plywood'!AP89*SUM('LYNX plywood'!Y89:AH89)</f>
        <v>0</v>
      </c>
      <c r="E62" s="4">
        <f>'LYNX plywood'!AQ89*SUM('LYNX plywood'!Y89:AH89)</f>
        <v>0</v>
      </c>
      <c r="F62" s="4">
        <f t="shared" si="3"/>
        <v>0</v>
      </c>
      <c r="G62" s="4">
        <f t="shared" si="4"/>
        <v>0</v>
      </c>
      <c r="H62" s="4">
        <f>'LYNX plywood'!AS89*SUM('LYNX plywood'!Y89:AH89)/3.125</f>
        <v>0</v>
      </c>
      <c r="I62" s="4">
        <f>'LYNX plywood'!AR89</f>
        <v>0</v>
      </c>
    </row>
    <row r="63" spans="1:9">
      <c r="A63">
        <f>'PRODUCTION LIST lynx plywood'!A63</f>
        <v>0</v>
      </c>
      <c r="B63" s="4">
        <f>'LYNX plywood'!AN90*SUM('LYNX plywood'!Y90:AH90)</f>
        <v>0</v>
      </c>
      <c r="C63" s="4">
        <f>'LYNX plywood'!AO90*SUM('LYNX plywood'!Y90:AH90)</f>
        <v>0</v>
      </c>
      <c r="D63" s="4">
        <f>'LYNX plywood'!AP90*SUM('LYNX plywood'!Y90:AH90)</f>
        <v>0</v>
      </c>
      <c r="E63" s="4">
        <f>'LYNX plywood'!AQ90*SUM('LYNX plywood'!Y90:AH90)</f>
        <v>0</v>
      </c>
      <c r="F63" s="4">
        <f t="shared" si="3"/>
        <v>0</v>
      </c>
      <c r="G63" s="4">
        <f t="shared" si="4"/>
        <v>0</v>
      </c>
      <c r="H63" s="4">
        <f>'LYNX plywood'!AS90*SUM('LYNX plywood'!Y90:AH90)/3.125</f>
        <v>0</v>
      </c>
      <c r="I63" s="4">
        <f>'LYNX plywood'!AR90</f>
        <v>0</v>
      </c>
    </row>
    <row r="64" spans="1:9">
      <c r="A64">
        <f>'PRODUCTION LIST lynx plywood'!A64</f>
        <v>0</v>
      </c>
      <c r="B64" s="4">
        <f>'LYNX plywood'!AN91*SUM('LYNX plywood'!Y91:AH91)</f>
        <v>0</v>
      </c>
      <c r="C64" s="4">
        <f>'LYNX plywood'!AO91*SUM('LYNX plywood'!Y91:AH91)</f>
        <v>0</v>
      </c>
      <c r="D64" s="4">
        <f>'LYNX plywood'!AP91*SUM('LYNX plywood'!Y91:AH91)</f>
        <v>0</v>
      </c>
      <c r="E64" s="4">
        <f>'LYNX plywood'!AQ91*SUM('LYNX plywood'!Y91:AH91)</f>
        <v>0</v>
      </c>
      <c r="F64" s="4">
        <f t="shared" si="3"/>
        <v>0</v>
      </c>
      <c r="G64" s="4">
        <f t="shared" si="4"/>
        <v>0</v>
      </c>
      <c r="H64" s="4">
        <f>'LYNX plywood'!AS91*SUM('LYNX plywood'!Y91:AH91)/3.125</f>
        <v>0</v>
      </c>
      <c r="I64" s="4">
        <f>'LYNX plywood'!AR91</f>
        <v>0</v>
      </c>
    </row>
    <row r="65" spans="1:9">
      <c r="A65">
        <f>'PRODUCTION LIST lynx plywood'!A65</f>
        <v>0</v>
      </c>
      <c r="B65" s="4">
        <f>'LYNX plywood'!AN92*SUM('LYNX plywood'!Y92:AH92)</f>
        <v>0</v>
      </c>
      <c r="C65" s="4">
        <f>'LYNX plywood'!AO92*SUM('LYNX plywood'!Y92:AH92)</f>
        <v>0</v>
      </c>
      <c r="D65" s="4">
        <f>'LYNX plywood'!AP92*SUM('LYNX plywood'!Y92:AH92)</f>
        <v>0</v>
      </c>
      <c r="E65" s="4">
        <f>'LYNX plywood'!AQ92*SUM('LYNX plywood'!Y92:AH92)</f>
        <v>0</v>
      </c>
      <c r="F65" s="4">
        <f t="shared" si="3"/>
        <v>0</v>
      </c>
      <c r="G65" s="4">
        <f t="shared" si="4"/>
        <v>0</v>
      </c>
      <c r="H65" s="4">
        <f>'LYNX plywood'!AS92*SUM('LYNX plywood'!Y92:AH92)/3.125</f>
        <v>0</v>
      </c>
      <c r="I65" s="4">
        <f>'LYNX plywood'!AR92</f>
        <v>0</v>
      </c>
    </row>
    <row r="66" spans="1:9">
      <c r="A66">
        <f>'PRODUCTION LIST lynx plywood'!A66</f>
        <v>0</v>
      </c>
      <c r="B66" s="4">
        <f>'LYNX plywood'!AN93*SUM('LYNX plywood'!Y93:AH93)</f>
        <v>0</v>
      </c>
      <c r="C66" s="4">
        <f>'LYNX plywood'!AO93*SUM('LYNX plywood'!Y93:AH93)</f>
        <v>0</v>
      </c>
      <c r="D66" s="4">
        <f>'LYNX plywood'!AP93*SUM('LYNX plywood'!Y93:AH93)</f>
        <v>0</v>
      </c>
      <c r="E66" s="4">
        <f>'LYNX plywood'!AQ93*SUM('LYNX plywood'!Y93:AH93)</f>
        <v>0</v>
      </c>
      <c r="F66" s="4">
        <f t="shared" si="3"/>
        <v>0</v>
      </c>
      <c r="G66" s="4">
        <f t="shared" si="4"/>
        <v>0</v>
      </c>
      <c r="H66" s="4">
        <f>'LYNX plywood'!AS93*SUM('LYNX plywood'!Y93:AH93)/3.125</f>
        <v>0</v>
      </c>
      <c r="I66" s="4">
        <f>'LYNX plywood'!AR93</f>
        <v>0</v>
      </c>
    </row>
    <row r="67" spans="1:9">
      <c r="A67">
        <f>'PRODUCTION LIST lynx plywood'!A67</f>
        <v>0</v>
      </c>
      <c r="B67" s="4">
        <f>'LYNX plywood'!AN94*SUM('LYNX plywood'!Y94:AH94)</f>
        <v>0</v>
      </c>
      <c r="C67" s="4">
        <f>'LYNX plywood'!AO94*SUM('LYNX plywood'!Y94:AH94)</f>
        <v>0</v>
      </c>
      <c r="D67" s="4">
        <f>'LYNX plywood'!AP94*SUM('LYNX plywood'!Y94:AH94)</f>
        <v>0</v>
      </c>
      <c r="E67" s="4">
        <f>'LYNX plywood'!AQ94*SUM('LYNX plywood'!Y94:AH94)</f>
        <v>0</v>
      </c>
      <c r="F67" s="4">
        <f t="shared" si="3"/>
        <v>0</v>
      </c>
      <c r="G67" s="4">
        <f t="shared" si="4"/>
        <v>0</v>
      </c>
      <c r="H67" s="4">
        <f>'LYNX plywood'!AS94*SUM('LYNX plywood'!Y94:AH94)/3.125</f>
        <v>0</v>
      </c>
      <c r="I67" s="4">
        <f>'LYNX plywood'!AR94</f>
        <v>0</v>
      </c>
    </row>
    <row r="68" spans="1:9">
      <c r="A68">
        <f>'PRODUCTION LIST lynx plywood'!A68</f>
        <v>0</v>
      </c>
      <c r="B68" s="4">
        <f>'LYNX plywood'!AN95*SUM('LYNX plywood'!Y95:AH95)</f>
        <v>0</v>
      </c>
      <c r="C68" s="4">
        <f>'LYNX plywood'!AO95*SUM('LYNX plywood'!Y95:AH95)</f>
        <v>0</v>
      </c>
      <c r="D68" s="4">
        <f>'LYNX plywood'!AP95*SUM('LYNX plywood'!Y95:AH95)</f>
        <v>0</v>
      </c>
      <c r="E68" s="4">
        <f>'LYNX plywood'!AQ95*SUM('LYNX plywood'!Y95:AH95)</f>
        <v>0</v>
      </c>
      <c r="F68" s="4">
        <f t="shared" si="3"/>
        <v>0</v>
      </c>
      <c r="G68" s="4">
        <f t="shared" si="4"/>
        <v>0</v>
      </c>
      <c r="H68" s="4">
        <f>'LYNX plywood'!AS95*SUM('LYNX plywood'!Y95:AH95)/3.125</f>
        <v>0</v>
      </c>
      <c r="I68" s="4">
        <f>'LYNX plywood'!AR95</f>
        <v>0</v>
      </c>
    </row>
    <row r="69" spans="1:9">
      <c r="A69">
        <f>'PRODUCTION LIST lynx plywood'!A69</f>
        <v>0</v>
      </c>
      <c r="B69" s="4">
        <f>'LYNX plywood'!AN96*SUM('LYNX plywood'!Y96:AH96)</f>
        <v>0</v>
      </c>
      <c r="C69" s="4">
        <f>'LYNX plywood'!AO96*SUM('LYNX plywood'!Y96:AH96)</f>
        <v>0</v>
      </c>
      <c r="D69" s="4">
        <f>'LYNX plywood'!AP96*SUM('LYNX plywood'!Y96:AH96)</f>
        <v>0</v>
      </c>
      <c r="E69" s="4">
        <f>'LYNX plywood'!AQ96*SUM('LYNX plywood'!Y96:AH96)</f>
        <v>0</v>
      </c>
      <c r="F69" s="4">
        <f t="shared" ref="F69:F132" si="5">D69/10</f>
        <v>0</v>
      </c>
      <c r="G69" s="4">
        <f t="shared" ref="G69:G132" si="6">(3/100)*D69</f>
        <v>0</v>
      </c>
      <c r="H69" s="4">
        <f>'LYNX plywood'!AS96*SUM('LYNX plywood'!Y96:AH96)/3.125</f>
        <v>0</v>
      </c>
      <c r="I69" s="4">
        <f>'LYNX plywood'!AR96</f>
        <v>0</v>
      </c>
    </row>
    <row r="70" spans="1:9">
      <c r="A70">
        <f>'PRODUCTION LIST lynx plywood'!A70</f>
        <v>0</v>
      </c>
      <c r="B70" s="4">
        <f>'LYNX plywood'!AN97*SUM('LYNX plywood'!Y97:AH97)</f>
        <v>0</v>
      </c>
      <c r="C70" s="4">
        <f>'LYNX plywood'!AO97*SUM('LYNX plywood'!Y97:AH97)</f>
        <v>0</v>
      </c>
      <c r="D70" s="4">
        <f>'LYNX plywood'!AP97*SUM('LYNX plywood'!Y97:AH97)</f>
        <v>0</v>
      </c>
      <c r="E70" s="4">
        <f>'LYNX plywood'!AQ97*SUM('LYNX plywood'!Y97:AH97)</f>
        <v>0</v>
      </c>
      <c r="F70" s="4">
        <f t="shared" si="5"/>
        <v>0</v>
      </c>
      <c r="G70" s="4">
        <f t="shared" si="6"/>
        <v>0</v>
      </c>
      <c r="H70" s="4">
        <f>'LYNX plywood'!AS97*SUM('LYNX plywood'!Y97:AH97)/3.125</f>
        <v>0</v>
      </c>
      <c r="I70" s="4">
        <f>'LYNX plywood'!AR97</f>
        <v>0</v>
      </c>
    </row>
    <row r="71" spans="1:9">
      <c r="A71">
        <f>'PRODUCTION LIST lynx plywood'!A71</f>
        <v>0</v>
      </c>
      <c r="B71" s="4">
        <f>'LYNX plywood'!AN98*SUM('LYNX plywood'!Y98:AH98)</f>
        <v>0</v>
      </c>
      <c r="C71" s="4">
        <f>'LYNX plywood'!AO98*SUM('LYNX plywood'!Y98:AH98)</f>
        <v>0</v>
      </c>
      <c r="D71" s="4">
        <f>'LYNX plywood'!AP98*SUM('LYNX plywood'!Y98:AH98)</f>
        <v>0</v>
      </c>
      <c r="E71" s="4">
        <f>'LYNX plywood'!AQ98*SUM('LYNX plywood'!Y98:AH98)</f>
        <v>0</v>
      </c>
      <c r="F71" s="4">
        <f t="shared" si="5"/>
        <v>0</v>
      </c>
      <c r="G71" s="4">
        <f t="shared" si="6"/>
        <v>0</v>
      </c>
      <c r="H71" s="4">
        <f>'LYNX plywood'!AS98*SUM('LYNX plywood'!Y98:AH98)/3.125</f>
        <v>0</v>
      </c>
      <c r="I71" s="4">
        <f>'LYNX plywood'!AR98</f>
        <v>0</v>
      </c>
    </row>
    <row r="72" spans="1:9">
      <c r="A72">
        <f>'PRODUCTION LIST lynx plywood'!A72</f>
        <v>0</v>
      </c>
      <c r="B72" s="4">
        <f>'LYNX plywood'!AN99*SUM('LYNX plywood'!Y99:AH99)</f>
        <v>0</v>
      </c>
      <c r="C72" s="4">
        <f>'LYNX plywood'!AO99*SUM('LYNX plywood'!Y99:AH99)</f>
        <v>0</v>
      </c>
      <c r="D72" s="4">
        <f>'LYNX plywood'!AP99*SUM('LYNX plywood'!Y99:AH99)</f>
        <v>0</v>
      </c>
      <c r="E72" s="4">
        <f>'LYNX plywood'!AQ99*SUM('LYNX plywood'!Y99:AH99)</f>
        <v>0</v>
      </c>
      <c r="F72" s="4">
        <f t="shared" si="5"/>
        <v>0</v>
      </c>
      <c r="G72" s="4">
        <f t="shared" si="6"/>
        <v>0</v>
      </c>
      <c r="H72" s="4">
        <f>'LYNX plywood'!AS99*SUM('LYNX plywood'!Y99:AH99)/3.125</f>
        <v>0</v>
      </c>
      <c r="I72" s="4">
        <f>'LYNX plywood'!AR99</f>
        <v>0</v>
      </c>
    </row>
    <row r="73" spans="1:9">
      <c r="A73">
        <f>'PRODUCTION LIST lynx plywood'!A73</f>
        <v>0</v>
      </c>
      <c r="B73" s="4">
        <f>'LYNX plywood'!AN100*SUM('LYNX plywood'!Y100:AH100)</f>
        <v>0</v>
      </c>
      <c r="C73" s="4">
        <f>'LYNX plywood'!AO100*SUM('LYNX plywood'!Y100:AH100)</f>
        <v>0</v>
      </c>
      <c r="D73" s="4">
        <f>'LYNX plywood'!AP100*SUM('LYNX plywood'!Y100:AH100)</f>
        <v>0</v>
      </c>
      <c r="E73" s="4">
        <f>'LYNX plywood'!AQ100*SUM('LYNX plywood'!Y100:AH100)</f>
        <v>0</v>
      </c>
      <c r="F73" s="4">
        <f t="shared" si="5"/>
        <v>0</v>
      </c>
      <c r="G73" s="4">
        <f t="shared" si="6"/>
        <v>0</v>
      </c>
      <c r="H73" s="4">
        <f>'LYNX plywood'!AS100*SUM('LYNX plywood'!Y100:AH100)/3.125</f>
        <v>0</v>
      </c>
      <c r="I73" s="4">
        <f>'LYNX plywood'!AR100</f>
        <v>0</v>
      </c>
    </row>
    <row r="74" spans="1:9">
      <c r="A74">
        <f>'PRODUCTION LIST lynx plywood'!A74</f>
        <v>0</v>
      </c>
      <c r="B74" s="4">
        <f>'LYNX plywood'!AN101*SUM('LYNX plywood'!Y101:AH101)</f>
        <v>0</v>
      </c>
      <c r="C74" s="4">
        <f>'LYNX plywood'!AO101*SUM('LYNX plywood'!Y101:AH101)</f>
        <v>0</v>
      </c>
      <c r="D74" s="4">
        <f>'LYNX plywood'!AP101*SUM('LYNX plywood'!Y101:AH101)</f>
        <v>0</v>
      </c>
      <c r="E74" s="4">
        <f>'LYNX plywood'!AQ101*SUM('LYNX plywood'!Y101:AH101)</f>
        <v>0</v>
      </c>
      <c r="F74" s="4">
        <f t="shared" si="5"/>
        <v>0</v>
      </c>
      <c r="G74" s="4">
        <f t="shared" si="6"/>
        <v>0</v>
      </c>
      <c r="H74" s="4">
        <f>'LYNX plywood'!AS101*SUM('LYNX plywood'!Y101:AH101)/3.125</f>
        <v>0</v>
      </c>
      <c r="I74" s="4">
        <f>'LYNX plywood'!AR101</f>
        <v>0</v>
      </c>
    </row>
    <row r="75" spans="1:9">
      <c r="A75">
        <f>'PRODUCTION LIST lynx plywood'!A75</f>
        <v>0</v>
      </c>
      <c r="B75" s="4">
        <f>'LYNX plywood'!AN102*SUM('LYNX plywood'!Y102:AH102)</f>
        <v>0</v>
      </c>
      <c r="C75" s="4">
        <f>'LYNX plywood'!AO102*SUM('LYNX plywood'!Y102:AH102)</f>
        <v>0</v>
      </c>
      <c r="D75" s="4">
        <f>'LYNX plywood'!AP102*SUM('LYNX plywood'!Y102:AH102)</f>
        <v>0</v>
      </c>
      <c r="E75" s="4">
        <f>'LYNX plywood'!AQ102*SUM('LYNX plywood'!Y102:AH102)</f>
        <v>0</v>
      </c>
      <c r="F75" s="4">
        <f t="shared" si="5"/>
        <v>0</v>
      </c>
      <c r="G75" s="4">
        <f t="shared" si="6"/>
        <v>0</v>
      </c>
      <c r="H75" s="4">
        <f>'LYNX plywood'!AS102*SUM('LYNX plywood'!Y102:AH102)/3.125</f>
        <v>0</v>
      </c>
      <c r="I75" s="4">
        <f>'LYNX plywood'!AR102</f>
        <v>0</v>
      </c>
    </row>
    <row r="76" spans="1:9">
      <c r="A76">
        <f>'PRODUCTION LIST lynx plywood'!A76</f>
        <v>0</v>
      </c>
      <c r="B76" s="4">
        <f>'LYNX plywood'!AN103*SUM('LYNX plywood'!Y103:AH103)</f>
        <v>0</v>
      </c>
      <c r="C76" s="4">
        <f>'LYNX plywood'!AO103*SUM('LYNX plywood'!Y103:AH103)</f>
        <v>0</v>
      </c>
      <c r="D76" s="4">
        <f>'LYNX plywood'!AP103*SUM('LYNX plywood'!Y103:AH103)</f>
        <v>0</v>
      </c>
      <c r="E76" s="4">
        <f>'LYNX plywood'!AQ103*SUM('LYNX plywood'!Y103:AH103)</f>
        <v>0</v>
      </c>
      <c r="F76" s="4">
        <f t="shared" si="5"/>
        <v>0</v>
      </c>
      <c r="G76" s="4">
        <f t="shared" si="6"/>
        <v>0</v>
      </c>
      <c r="H76" s="4">
        <f>'LYNX plywood'!AS103*SUM('LYNX plywood'!Y103:AH103)/3.125</f>
        <v>0</v>
      </c>
      <c r="I76" s="4">
        <f>'LYNX plywood'!AR103</f>
        <v>0</v>
      </c>
    </row>
    <row r="77" spans="1:9">
      <c r="A77">
        <f>'PRODUCTION LIST lynx plywood'!A77</f>
        <v>0</v>
      </c>
      <c r="B77" s="4">
        <f>'LYNX plywood'!AN104*SUM('LYNX plywood'!Y104:AH104)</f>
        <v>0</v>
      </c>
      <c r="C77" s="4">
        <f>'LYNX plywood'!AO104*SUM('LYNX plywood'!Y104:AH104)</f>
        <v>0</v>
      </c>
      <c r="D77" s="4">
        <f>'LYNX plywood'!AP104*SUM('LYNX plywood'!Y104:AH104)</f>
        <v>0</v>
      </c>
      <c r="E77" s="4">
        <f>'LYNX plywood'!AQ104*SUM('LYNX plywood'!Y104:AH104)</f>
        <v>0</v>
      </c>
      <c r="F77" s="4">
        <f t="shared" si="5"/>
        <v>0</v>
      </c>
      <c r="G77" s="4">
        <f t="shared" si="6"/>
        <v>0</v>
      </c>
      <c r="H77" s="4">
        <f>'LYNX plywood'!AS104*SUM('LYNX plywood'!Y104:AH104)/3.125</f>
        <v>0</v>
      </c>
      <c r="I77" s="4">
        <f>'LYNX plywood'!AR104</f>
        <v>0</v>
      </c>
    </row>
    <row r="78" spans="1:9">
      <c r="A78">
        <f>'PRODUCTION LIST lynx plywood'!A78</f>
        <v>0</v>
      </c>
      <c r="B78" s="4">
        <f>'LYNX plywood'!AN105*SUM('LYNX plywood'!Y105:AH105)</f>
        <v>0</v>
      </c>
      <c r="C78" s="4">
        <f>'LYNX plywood'!AO105*SUM('LYNX plywood'!Y105:AH105)</f>
        <v>0</v>
      </c>
      <c r="D78" s="4">
        <f>'LYNX plywood'!AP105*SUM('LYNX plywood'!Y105:AH105)</f>
        <v>0</v>
      </c>
      <c r="E78" s="4">
        <f>'LYNX plywood'!AQ105*SUM('LYNX plywood'!Y105:AH105)</f>
        <v>0</v>
      </c>
      <c r="F78" s="4">
        <f t="shared" si="5"/>
        <v>0</v>
      </c>
      <c r="G78" s="4">
        <f t="shared" si="6"/>
        <v>0</v>
      </c>
      <c r="H78" s="4">
        <f>'LYNX plywood'!AS105*SUM('LYNX plywood'!Y105:AH105)/3.125</f>
        <v>0</v>
      </c>
      <c r="I78" s="4">
        <f>'LYNX plywood'!AR105</f>
        <v>0</v>
      </c>
    </row>
    <row r="79" spans="1:9">
      <c r="A79">
        <f>'PRODUCTION LIST lynx plywood'!A79</f>
        <v>0</v>
      </c>
      <c r="B79" s="4">
        <f>'LYNX plywood'!AN106*SUM('LYNX plywood'!Y106:AH106)</f>
        <v>0</v>
      </c>
      <c r="C79" s="4">
        <f>'LYNX plywood'!AO106*SUM('LYNX plywood'!Y106:AH106)</f>
        <v>0</v>
      </c>
      <c r="D79" s="4">
        <f>'LYNX plywood'!AP106*SUM('LYNX plywood'!Y106:AH106)</f>
        <v>0</v>
      </c>
      <c r="E79" s="4">
        <f>'LYNX plywood'!AQ106*SUM('LYNX plywood'!Y106:AH106)</f>
        <v>0</v>
      </c>
      <c r="F79" s="4">
        <f t="shared" si="5"/>
        <v>0</v>
      </c>
      <c r="G79" s="4">
        <f t="shared" si="6"/>
        <v>0</v>
      </c>
      <c r="H79" s="4">
        <f>'LYNX plywood'!AS106*SUM('LYNX plywood'!Y106:AH106)/3.125</f>
        <v>0</v>
      </c>
      <c r="I79" s="4">
        <f>'LYNX plywood'!AR106</f>
        <v>0</v>
      </c>
    </row>
    <row r="80" spans="1:9">
      <c r="A80">
        <f>'PRODUCTION LIST lynx plywood'!A80</f>
        <v>0</v>
      </c>
      <c r="B80" s="4">
        <f>'LYNX plywood'!AN107*SUM('LYNX plywood'!Y107:AH107)</f>
        <v>0</v>
      </c>
      <c r="C80" s="4">
        <f>'LYNX plywood'!AO107*SUM('LYNX plywood'!Y107:AH107)</f>
        <v>0</v>
      </c>
      <c r="D80" s="4">
        <f>'LYNX plywood'!AP107*SUM('LYNX plywood'!Y107:AH107)</f>
        <v>0</v>
      </c>
      <c r="E80" s="4">
        <f>'LYNX plywood'!AQ107*SUM('LYNX plywood'!Y107:AH107)</f>
        <v>0</v>
      </c>
      <c r="F80" s="4">
        <f t="shared" si="5"/>
        <v>0</v>
      </c>
      <c r="G80" s="4">
        <f t="shared" si="6"/>
        <v>0</v>
      </c>
      <c r="H80" s="4">
        <f>'LYNX plywood'!AS107*SUM('LYNX plywood'!Y107:AH107)/3.125</f>
        <v>0</v>
      </c>
      <c r="I80" s="4">
        <f>'LYNX plywood'!AR107</f>
        <v>0</v>
      </c>
    </row>
    <row r="81" spans="1:9">
      <c r="A81">
        <f>'PRODUCTION LIST lynx plywood'!A81</f>
        <v>0</v>
      </c>
      <c r="B81" s="4">
        <f>'LYNX plywood'!AN108*SUM('LYNX plywood'!Y108:AH108)</f>
        <v>0</v>
      </c>
      <c r="C81" s="4">
        <f>'LYNX plywood'!AO108*SUM('LYNX plywood'!Y108:AH108)</f>
        <v>0</v>
      </c>
      <c r="D81" s="4">
        <f>'LYNX plywood'!AP108*SUM('LYNX plywood'!Y108:AH108)</f>
        <v>0</v>
      </c>
      <c r="E81" s="4">
        <f>'LYNX plywood'!AQ108*SUM('LYNX plywood'!Y108:AH108)</f>
        <v>0</v>
      </c>
      <c r="F81" s="4">
        <f t="shared" si="5"/>
        <v>0</v>
      </c>
      <c r="G81" s="4">
        <f t="shared" si="6"/>
        <v>0</v>
      </c>
      <c r="H81" s="4">
        <f>'LYNX plywood'!AS108*SUM('LYNX plywood'!Y108:AH108)/3.125</f>
        <v>0</v>
      </c>
      <c r="I81" s="4">
        <f>'LYNX plywood'!AR108</f>
        <v>0</v>
      </c>
    </row>
    <row r="82" spans="1:9">
      <c r="A82">
        <f>'PRODUCTION LIST lynx plywood'!A82</f>
        <v>0</v>
      </c>
      <c r="B82" s="4">
        <f>'LYNX plywood'!AN109*SUM('LYNX plywood'!Y109:AH109)</f>
        <v>0</v>
      </c>
      <c r="C82" s="4">
        <f>'LYNX plywood'!AO109*SUM('LYNX plywood'!Y109:AH109)</f>
        <v>0</v>
      </c>
      <c r="D82" s="4">
        <f>'LYNX plywood'!AP109*SUM('LYNX plywood'!Y109:AH109)</f>
        <v>0</v>
      </c>
      <c r="E82" s="4">
        <f>'LYNX plywood'!AQ109*SUM('LYNX plywood'!Y109:AH109)</f>
        <v>0</v>
      </c>
      <c r="F82" s="4">
        <f t="shared" si="5"/>
        <v>0</v>
      </c>
      <c r="G82" s="4">
        <f t="shared" si="6"/>
        <v>0</v>
      </c>
      <c r="H82" s="4">
        <f>'LYNX plywood'!AS109*SUM('LYNX plywood'!Y109:AH109)/3.125</f>
        <v>0</v>
      </c>
      <c r="I82" s="4">
        <f>'LYNX plywood'!AR109</f>
        <v>0</v>
      </c>
    </row>
    <row r="83" spans="1:9">
      <c r="A83">
        <f>'PRODUCTION LIST lynx plywood'!A83</f>
        <v>0</v>
      </c>
      <c r="B83" s="4">
        <f>'LYNX plywood'!AN110*SUM('LYNX plywood'!Y110:AH110)</f>
        <v>0</v>
      </c>
      <c r="C83" s="4">
        <f>'LYNX plywood'!AO110*SUM('LYNX plywood'!Y110:AH110)</f>
        <v>0</v>
      </c>
      <c r="D83" s="4">
        <f>'LYNX plywood'!AP110*SUM('LYNX plywood'!Y110:AH110)</f>
        <v>0</v>
      </c>
      <c r="E83" s="4">
        <f>'LYNX plywood'!AQ110*SUM('LYNX plywood'!Y110:AH110)</f>
        <v>0</v>
      </c>
      <c r="F83" s="4">
        <f t="shared" si="5"/>
        <v>0</v>
      </c>
      <c r="G83" s="4">
        <f t="shared" si="6"/>
        <v>0</v>
      </c>
      <c r="H83" s="4">
        <f>'LYNX plywood'!AS110*SUM('LYNX plywood'!Y110:AH110)/3.125</f>
        <v>0</v>
      </c>
      <c r="I83" s="4">
        <f>'LYNX plywood'!AR110</f>
        <v>0</v>
      </c>
    </row>
    <row r="84" spans="1:9">
      <c r="A84">
        <f>'PRODUCTION LIST lynx plywood'!A84</f>
        <v>0</v>
      </c>
      <c r="B84" s="4">
        <f>'LYNX plywood'!AN111*SUM('LYNX plywood'!Y111:AH111)</f>
        <v>0</v>
      </c>
      <c r="C84" s="4">
        <f>'LYNX plywood'!AO111*SUM('LYNX plywood'!Y111:AH111)</f>
        <v>0</v>
      </c>
      <c r="D84" s="4">
        <f>'LYNX plywood'!AP111*SUM('LYNX plywood'!Y111:AH111)</f>
        <v>0</v>
      </c>
      <c r="E84" s="4">
        <f>'LYNX plywood'!AQ111*SUM('LYNX plywood'!Y111:AH111)</f>
        <v>0</v>
      </c>
      <c r="F84" s="4">
        <f t="shared" si="5"/>
        <v>0</v>
      </c>
      <c r="G84" s="4">
        <f t="shared" si="6"/>
        <v>0</v>
      </c>
      <c r="H84" s="4">
        <f>'LYNX plywood'!AS111*SUM('LYNX plywood'!Y111:AH111)/3.125</f>
        <v>0</v>
      </c>
      <c r="I84" s="4">
        <f>'LYNX plywood'!AR111</f>
        <v>0</v>
      </c>
    </row>
    <row r="85" spans="1:9">
      <c r="A85">
        <f>'PRODUCTION LIST lynx plywood'!A85</f>
        <v>0</v>
      </c>
      <c r="B85" s="4">
        <f>'LYNX plywood'!AN112*SUM('LYNX plywood'!Y112:AH112)</f>
        <v>0</v>
      </c>
      <c r="C85" s="4">
        <f>'LYNX plywood'!AO112*SUM('LYNX plywood'!Y112:AH112)</f>
        <v>0</v>
      </c>
      <c r="D85" s="4">
        <f>'LYNX plywood'!AP112*SUM('LYNX plywood'!Y112:AH112)</f>
        <v>0</v>
      </c>
      <c r="E85" s="4">
        <f>'LYNX plywood'!AQ112*SUM('LYNX plywood'!Y112:AH112)</f>
        <v>0</v>
      </c>
      <c r="F85" s="4">
        <f t="shared" si="5"/>
        <v>0</v>
      </c>
      <c r="G85" s="4">
        <f t="shared" si="6"/>
        <v>0</v>
      </c>
      <c r="H85" s="4">
        <f>'LYNX plywood'!AS112*SUM('LYNX plywood'!Y112:AH112)/3.125</f>
        <v>0</v>
      </c>
      <c r="I85" s="4">
        <f>'LYNX plywood'!AR112</f>
        <v>0</v>
      </c>
    </row>
    <row r="86" spans="1:9">
      <c r="A86">
        <f>'PRODUCTION LIST lynx plywood'!A86</f>
        <v>0</v>
      </c>
      <c r="B86" s="4">
        <f>'LYNX plywood'!AN113*SUM('LYNX plywood'!Y113:AH113)</f>
        <v>0</v>
      </c>
      <c r="C86" s="4">
        <f>'LYNX plywood'!AO113*SUM('LYNX plywood'!Y113:AH113)</f>
        <v>0</v>
      </c>
      <c r="D86" s="4">
        <f>'LYNX plywood'!AP113*SUM('LYNX plywood'!Y113:AH113)</f>
        <v>0</v>
      </c>
      <c r="E86" s="4">
        <f>'LYNX plywood'!AQ113*SUM('LYNX plywood'!Y113:AH113)</f>
        <v>0</v>
      </c>
      <c r="F86" s="4">
        <f t="shared" si="5"/>
        <v>0</v>
      </c>
      <c r="G86" s="4">
        <f t="shared" si="6"/>
        <v>0</v>
      </c>
      <c r="H86" s="4">
        <f>'LYNX plywood'!AS113*SUM('LYNX plywood'!Y113:AH113)/3.125</f>
        <v>0</v>
      </c>
      <c r="I86" s="4">
        <f>'LYNX plywood'!AR113</f>
        <v>0</v>
      </c>
    </row>
    <row r="87" spans="1:9">
      <c r="A87">
        <f>'PRODUCTION LIST lynx plywood'!A87</f>
        <v>0</v>
      </c>
      <c r="B87" s="4">
        <f>'LYNX plywood'!AN114*SUM('LYNX plywood'!Y114:AH114)</f>
        <v>0</v>
      </c>
      <c r="C87" s="4">
        <f>'LYNX plywood'!AO114*SUM('LYNX plywood'!Y114:AH114)</f>
        <v>0</v>
      </c>
      <c r="D87" s="4">
        <f>'LYNX plywood'!AP114*SUM('LYNX plywood'!Y114:AH114)</f>
        <v>0</v>
      </c>
      <c r="E87" s="4">
        <f>'LYNX plywood'!AQ114*SUM('LYNX plywood'!Y114:AH114)</f>
        <v>0</v>
      </c>
      <c r="F87" s="4">
        <f t="shared" si="5"/>
        <v>0</v>
      </c>
      <c r="G87" s="4">
        <f t="shared" si="6"/>
        <v>0</v>
      </c>
      <c r="H87" s="4">
        <f>'LYNX plywood'!AS114*SUM('LYNX plywood'!Y114:AH114)/3.125</f>
        <v>0</v>
      </c>
      <c r="I87" s="4">
        <f>'LYNX plywood'!AR114</f>
        <v>0</v>
      </c>
    </row>
    <row r="88" spans="1:9">
      <c r="A88">
        <f>'PRODUCTION LIST lynx plywood'!A88</f>
        <v>0</v>
      </c>
      <c r="B88" s="4">
        <f>'LYNX plywood'!AN115*SUM('LYNX plywood'!Y115:AH115)</f>
        <v>0</v>
      </c>
      <c r="C88" s="4">
        <f>'LYNX plywood'!AO115*SUM('LYNX plywood'!Y115:AH115)</f>
        <v>0</v>
      </c>
      <c r="D88" s="4">
        <f>'LYNX plywood'!AP115*SUM('LYNX plywood'!Y115:AH115)</f>
        <v>0</v>
      </c>
      <c r="E88" s="4">
        <f>'LYNX plywood'!AQ115*SUM('LYNX plywood'!Y115:AH115)</f>
        <v>0</v>
      </c>
      <c r="F88" s="4">
        <f t="shared" si="5"/>
        <v>0</v>
      </c>
      <c r="G88" s="4">
        <f t="shared" si="6"/>
        <v>0</v>
      </c>
      <c r="H88" s="4">
        <f>'LYNX plywood'!AS115*SUM('LYNX plywood'!Y115:AH115)/3.125</f>
        <v>0</v>
      </c>
      <c r="I88" s="4">
        <f>'LYNX plywood'!AR115</f>
        <v>0</v>
      </c>
    </row>
    <row r="89" spans="1:9">
      <c r="A89">
        <f>'PRODUCTION LIST lynx plywood'!A89</f>
        <v>0</v>
      </c>
      <c r="B89" s="4">
        <f>'LYNX plywood'!AN116*SUM('LYNX plywood'!Y116:AH116)</f>
        <v>0</v>
      </c>
      <c r="C89" s="4">
        <f>'LYNX plywood'!AO116*SUM('LYNX plywood'!Y116:AH116)</f>
        <v>0</v>
      </c>
      <c r="D89" s="4">
        <f>'LYNX plywood'!AP116*SUM('LYNX plywood'!Y116:AH116)</f>
        <v>0</v>
      </c>
      <c r="E89" s="4">
        <f>'LYNX plywood'!AQ116*SUM('LYNX plywood'!Y116:AH116)</f>
        <v>0</v>
      </c>
      <c r="F89" s="4">
        <f t="shared" si="5"/>
        <v>0</v>
      </c>
      <c r="G89" s="4">
        <f t="shared" si="6"/>
        <v>0</v>
      </c>
      <c r="H89" s="4">
        <f>'LYNX plywood'!AS116*SUM('LYNX plywood'!Y116:AH116)/3.125</f>
        <v>0</v>
      </c>
      <c r="I89" s="4">
        <f>'LYNX plywood'!AR116</f>
        <v>0</v>
      </c>
    </row>
    <row r="90" spans="1:9">
      <c r="A90">
        <f>'PRODUCTION LIST lynx plywood'!A90</f>
        <v>0</v>
      </c>
      <c r="B90" s="4">
        <f>'LYNX plywood'!AN117*SUM('LYNX plywood'!Y117:AH117)</f>
        <v>0</v>
      </c>
      <c r="C90" s="4">
        <f>'LYNX plywood'!AO117*SUM('LYNX plywood'!Y117:AH117)</f>
        <v>0</v>
      </c>
      <c r="D90" s="4">
        <f>'LYNX plywood'!AP117*SUM('LYNX plywood'!Y117:AH117)</f>
        <v>0</v>
      </c>
      <c r="E90" s="4">
        <f>'LYNX plywood'!AQ117*SUM('LYNX plywood'!Y117:AH117)</f>
        <v>0</v>
      </c>
      <c r="F90" s="4">
        <f t="shared" si="5"/>
        <v>0</v>
      </c>
      <c r="G90" s="4">
        <f t="shared" si="6"/>
        <v>0</v>
      </c>
      <c r="H90" s="4">
        <f>'LYNX plywood'!AS117*SUM('LYNX plywood'!Y117:AH117)/3.125</f>
        <v>0</v>
      </c>
      <c r="I90" s="4">
        <f>'LYNX plywood'!AR117</f>
        <v>0</v>
      </c>
    </row>
    <row r="91" spans="1:9">
      <c r="A91">
        <f>'PRODUCTION LIST lynx plywood'!A91</f>
        <v>0</v>
      </c>
      <c r="B91" s="4">
        <f>'LYNX plywood'!AN118*SUM('LYNX plywood'!Y118:AH118)</f>
        <v>0</v>
      </c>
      <c r="C91" s="4">
        <f>'LYNX plywood'!AO118*SUM('LYNX plywood'!Y118:AH118)</f>
        <v>0</v>
      </c>
      <c r="D91" s="4">
        <f>'LYNX plywood'!AP118*SUM('LYNX plywood'!Y118:AH118)</f>
        <v>0</v>
      </c>
      <c r="E91" s="4">
        <f>'LYNX plywood'!AQ118*SUM('LYNX plywood'!Y118:AH118)</f>
        <v>0</v>
      </c>
      <c r="F91" s="4">
        <f t="shared" si="5"/>
        <v>0</v>
      </c>
      <c r="G91" s="4">
        <f t="shared" si="6"/>
        <v>0</v>
      </c>
      <c r="H91" s="4">
        <f>'LYNX plywood'!AS118*SUM('LYNX plywood'!Y118:AH118)/3.125</f>
        <v>0</v>
      </c>
      <c r="I91" s="4">
        <f>'LYNX plywood'!AR118</f>
        <v>0</v>
      </c>
    </row>
    <row r="92" spans="1:9">
      <c r="A92">
        <f>'PRODUCTION LIST lynx plywood'!A92</f>
        <v>0</v>
      </c>
      <c r="B92" s="4">
        <f>'LYNX plywood'!AN119*SUM('LYNX plywood'!Y119:AH119)</f>
        <v>0</v>
      </c>
      <c r="C92" s="4">
        <f>'LYNX plywood'!AO119*SUM('LYNX plywood'!Y119:AH119)</f>
        <v>0</v>
      </c>
      <c r="D92" s="4">
        <f>'LYNX plywood'!AP119*SUM('LYNX plywood'!Y119:AH119)</f>
        <v>0</v>
      </c>
      <c r="E92" s="4">
        <f>'LYNX plywood'!AQ119*SUM('LYNX plywood'!Y119:AH119)</f>
        <v>0</v>
      </c>
      <c r="F92" s="4">
        <f t="shared" si="5"/>
        <v>0</v>
      </c>
      <c r="G92" s="4">
        <f t="shared" si="6"/>
        <v>0</v>
      </c>
      <c r="H92" s="4">
        <f>'LYNX plywood'!AS119*SUM('LYNX plywood'!Y119:AH119)/3.125</f>
        <v>0</v>
      </c>
      <c r="I92" s="4">
        <f>'LYNX plywood'!AR119</f>
        <v>0</v>
      </c>
    </row>
    <row r="93" spans="1:9">
      <c r="A93">
        <f>'PRODUCTION LIST lynx plywood'!A93</f>
        <v>0</v>
      </c>
      <c r="B93" s="4">
        <f>'LYNX plywood'!AN120*SUM('LYNX plywood'!Y120:AH120)</f>
        <v>0</v>
      </c>
      <c r="C93" s="4">
        <f>'LYNX plywood'!AO120*SUM('LYNX plywood'!Y120:AH120)</f>
        <v>0</v>
      </c>
      <c r="D93" s="4">
        <f>'LYNX plywood'!AP120*SUM('LYNX plywood'!Y120:AH120)</f>
        <v>0</v>
      </c>
      <c r="E93" s="4">
        <f>'LYNX plywood'!AQ120*SUM('LYNX plywood'!Y120:AH120)</f>
        <v>0</v>
      </c>
      <c r="F93" s="4">
        <f t="shared" si="5"/>
        <v>0</v>
      </c>
      <c r="G93" s="4">
        <f t="shared" si="6"/>
        <v>0</v>
      </c>
      <c r="H93" s="4">
        <f>'LYNX plywood'!AS120*SUM('LYNX plywood'!Y120:AH120)/3.125</f>
        <v>0</v>
      </c>
      <c r="I93" s="4">
        <f>'LYNX plywood'!AR120</f>
        <v>0</v>
      </c>
    </row>
    <row r="94" spans="1:9">
      <c r="A94">
        <f>'PRODUCTION LIST lynx plywood'!A94</f>
        <v>0</v>
      </c>
      <c r="B94" s="4">
        <f>'LYNX plywood'!AN121*SUM('LYNX plywood'!Y121:AH121)</f>
        <v>0</v>
      </c>
      <c r="C94" s="4">
        <f>'LYNX plywood'!AO121*SUM('LYNX plywood'!Y121:AH121)</f>
        <v>0</v>
      </c>
      <c r="D94" s="4">
        <f>'LYNX plywood'!AP121*SUM('LYNX plywood'!Y121:AH121)</f>
        <v>0</v>
      </c>
      <c r="E94" s="4">
        <f>'LYNX plywood'!AQ121*SUM('LYNX plywood'!Y121:AH121)</f>
        <v>0</v>
      </c>
      <c r="F94" s="4">
        <f t="shared" si="5"/>
        <v>0</v>
      </c>
      <c r="G94" s="4">
        <f t="shared" si="6"/>
        <v>0</v>
      </c>
      <c r="H94" s="4">
        <f>'LYNX plywood'!AS121*SUM('LYNX plywood'!Y121:AH121)/3.125</f>
        <v>0</v>
      </c>
      <c r="I94" s="4">
        <f>'LYNX plywood'!AR121</f>
        <v>0</v>
      </c>
    </row>
    <row r="95" spans="1:9">
      <c r="A95">
        <f>'PRODUCTION LIST lynx plywood'!A95</f>
        <v>0</v>
      </c>
      <c r="B95" s="4">
        <f>'LYNX plywood'!AN122*SUM('LYNX plywood'!Y122:AH122)</f>
        <v>0</v>
      </c>
      <c r="C95" s="4">
        <f>'LYNX plywood'!AO122*SUM('LYNX plywood'!Y122:AH122)</f>
        <v>0</v>
      </c>
      <c r="D95" s="4">
        <f>'LYNX plywood'!AP122*SUM('LYNX plywood'!Y122:AH122)</f>
        <v>0</v>
      </c>
      <c r="E95" s="4">
        <f>'LYNX plywood'!AQ122*SUM('LYNX plywood'!Y122:AH122)</f>
        <v>0</v>
      </c>
      <c r="F95" s="4">
        <f t="shared" si="5"/>
        <v>0</v>
      </c>
      <c r="G95" s="4">
        <f t="shared" si="6"/>
        <v>0</v>
      </c>
      <c r="H95" s="4">
        <f>'LYNX plywood'!AS122*SUM('LYNX plywood'!Y122:AH122)/3.125</f>
        <v>0</v>
      </c>
      <c r="I95" s="4">
        <f>'LYNX plywood'!AR122</f>
        <v>0</v>
      </c>
    </row>
    <row r="96" spans="1:9">
      <c r="A96">
        <f>'PRODUCTION LIST lynx plywood'!A96</f>
        <v>0</v>
      </c>
      <c r="B96" s="4">
        <f>'LYNX plywood'!AN123*SUM('LYNX plywood'!Y123:AH123)</f>
        <v>0</v>
      </c>
      <c r="C96" s="4">
        <f>'LYNX plywood'!AO123*SUM('LYNX plywood'!Y123:AH123)</f>
        <v>0</v>
      </c>
      <c r="D96" s="4">
        <f>'LYNX plywood'!AP123*SUM('LYNX plywood'!Y123:AH123)</f>
        <v>0</v>
      </c>
      <c r="E96" s="4">
        <f>'LYNX plywood'!AQ123*SUM('LYNX plywood'!Y123:AH123)</f>
        <v>0</v>
      </c>
      <c r="F96" s="4">
        <f t="shared" si="5"/>
        <v>0</v>
      </c>
      <c r="G96" s="4">
        <f t="shared" si="6"/>
        <v>0</v>
      </c>
      <c r="H96" s="4">
        <f>'LYNX plywood'!AS123*SUM('LYNX plywood'!Y123:AH123)/3.125</f>
        <v>0</v>
      </c>
      <c r="I96" s="4">
        <f>'LYNX plywood'!AR123</f>
        <v>0</v>
      </c>
    </row>
    <row r="97" spans="1:9">
      <c r="A97">
        <f>'PRODUCTION LIST lynx plywood'!A97</f>
        <v>0</v>
      </c>
      <c r="B97" s="4">
        <f>'LYNX plywood'!AN124*SUM('LYNX plywood'!Y124:AH124)</f>
        <v>0</v>
      </c>
      <c r="C97" s="4">
        <f>'LYNX plywood'!AO124*SUM('LYNX plywood'!Y124:AH124)</f>
        <v>0</v>
      </c>
      <c r="D97" s="4">
        <f>'LYNX plywood'!AP124*SUM('LYNX plywood'!Y124:AH124)</f>
        <v>0</v>
      </c>
      <c r="E97" s="4">
        <f>'LYNX plywood'!AQ124*SUM('LYNX plywood'!Y124:AH124)</f>
        <v>0</v>
      </c>
      <c r="F97" s="4">
        <f t="shared" si="5"/>
        <v>0</v>
      </c>
      <c r="G97" s="4">
        <f t="shared" si="6"/>
        <v>0</v>
      </c>
      <c r="H97" s="4">
        <f>'LYNX plywood'!AS124*SUM('LYNX plywood'!Y124:AH124)/3.125</f>
        <v>0</v>
      </c>
      <c r="I97" s="4">
        <f>'LYNX plywood'!AR124</f>
        <v>0</v>
      </c>
    </row>
    <row r="98" spans="1:9">
      <c r="A98">
        <f>'PRODUCTION LIST lynx plywood'!A98</f>
        <v>0</v>
      </c>
      <c r="B98" s="4">
        <f>'LYNX plywood'!AN125*SUM('LYNX plywood'!Y125:AH125)</f>
        <v>0</v>
      </c>
      <c r="C98" s="4">
        <f>'LYNX plywood'!AO125*SUM('LYNX plywood'!Y125:AH125)</f>
        <v>0</v>
      </c>
      <c r="D98" s="4">
        <f>'LYNX plywood'!AP125*SUM('LYNX plywood'!Y125:AH125)</f>
        <v>0</v>
      </c>
      <c r="E98" s="4">
        <f>'LYNX plywood'!AQ125*SUM('LYNX plywood'!Y125:AH125)</f>
        <v>0</v>
      </c>
      <c r="F98" s="4">
        <f t="shared" si="5"/>
        <v>0</v>
      </c>
      <c r="G98" s="4">
        <f t="shared" si="6"/>
        <v>0</v>
      </c>
      <c r="H98" s="4">
        <f>'LYNX plywood'!AS125*SUM('LYNX plywood'!Y125:AH125)/3.125</f>
        <v>0</v>
      </c>
      <c r="I98" s="4">
        <f>'LYNX plywood'!AR125</f>
        <v>0</v>
      </c>
    </row>
    <row r="99" spans="1:9">
      <c r="A99">
        <f>'PRODUCTION LIST lynx plywood'!A99</f>
        <v>0</v>
      </c>
      <c r="B99" s="4">
        <f>'LYNX plywood'!AN126*SUM('LYNX plywood'!Y126:AH126)</f>
        <v>0</v>
      </c>
      <c r="C99" s="4">
        <f>'LYNX plywood'!AO126*SUM('LYNX plywood'!Y126:AH126)</f>
        <v>0</v>
      </c>
      <c r="D99" s="4">
        <f>'LYNX plywood'!AP126*SUM('LYNX plywood'!Y126:AH126)</f>
        <v>0</v>
      </c>
      <c r="E99" s="4">
        <f>'LYNX plywood'!AQ126*SUM('LYNX plywood'!Y126:AH126)</f>
        <v>0</v>
      </c>
      <c r="F99" s="4">
        <f t="shared" si="5"/>
        <v>0</v>
      </c>
      <c r="G99" s="4">
        <f t="shared" si="6"/>
        <v>0</v>
      </c>
      <c r="H99" s="4">
        <f>'LYNX plywood'!AS126*SUM('LYNX plywood'!Y126:AH126)/3.125</f>
        <v>0</v>
      </c>
      <c r="I99" s="4">
        <f>'LYNX plywood'!AR126</f>
        <v>0</v>
      </c>
    </row>
    <row r="100" spans="1:9">
      <c r="A100">
        <f>'PRODUCTION LIST lynx plywood'!A100</f>
        <v>0</v>
      </c>
      <c r="B100" s="4">
        <f>'LYNX plywood'!AN127*SUM('LYNX plywood'!Y127:AH127)</f>
        <v>0</v>
      </c>
      <c r="C100" s="4">
        <f>'LYNX plywood'!AO127*SUM('LYNX plywood'!Y127:AH127)</f>
        <v>0</v>
      </c>
      <c r="D100" s="4">
        <f>'LYNX plywood'!AP127*SUM('LYNX plywood'!Y127:AH127)</f>
        <v>0</v>
      </c>
      <c r="E100" s="4">
        <f>'LYNX plywood'!AQ127*SUM('LYNX plywood'!Y127:AH127)</f>
        <v>0</v>
      </c>
      <c r="F100" s="4">
        <f t="shared" si="5"/>
        <v>0</v>
      </c>
      <c r="G100" s="4">
        <f t="shared" si="6"/>
        <v>0</v>
      </c>
      <c r="H100" s="4">
        <f>'LYNX plywood'!AS127*SUM('LYNX plywood'!Y127:AH127)/3.125</f>
        <v>0</v>
      </c>
      <c r="I100" s="4">
        <f>'LYNX plywood'!AR127</f>
        <v>0</v>
      </c>
    </row>
    <row r="101" spans="1:9">
      <c r="A101">
        <f>'PRODUCTION LIST lynx plywood'!A101</f>
        <v>0</v>
      </c>
      <c r="B101" s="4">
        <f>'LYNX plywood'!AN128*SUM('LYNX plywood'!Y128:AH128)</f>
        <v>0</v>
      </c>
      <c r="C101" s="4">
        <f>'LYNX plywood'!AO128*SUM('LYNX plywood'!Y128:AH128)</f>
        <v>0</v>
      </c>
      <c r="D101" s="4">
        <f>'LYNX plywood'!AP128*SUM('LYNX plywood'!Y128:AH128)</f>
        <v>0</v>
      </c>
      <c r="E101" s="4">
        <f>'LYNX plywood'!AQ128*SUM('LYNX plywood'!Y128:AH128)</f>
        <v>0</v>
      </c>
      <c r="F101" s="4">
        <f t="shared" si="5"/>
        <v>0</v>
      </c>
      <c r="G101" s="4">
        <f t="shared" si="6"/>
        <v>0</v>
      </c>
      <c r="H101" s="4">
        <f>'LYNX plywood'!AS128*SUM('LYNX plywood'!Y128:AH128)/3.125</f>
        <v>0</v>
      </c>
      <c r="I101" s="4">
        <f>'LYNX plywood'!AR128</f>
        <v>0</v>
      </c>
    </row>
    <row r="102" spans="1:9">
      <c r="A102">
        <f>'PRODUCTION LIST lynx plywood'!A102</f>
        <v>0</v>
      </c>
      <c r="B102" s="4">
        <f>'LYNX plywood'!AN129*SUM('LYNX plywood'!Y129:AH129)</f>
        <v>0</v>
      </c>
      <c r="C102" s="4">
        <f>'LYNX plywood'!AO129*SUM('LYNX plywood'!Y129:AH129)</f>
        <v>0</v>
      </c>
      <c r="D102" s="4">
        <f>'LYNX plywood'!AP129*SUM('LYNX plywood'!Y129:AH129)</f>
        <v>0</v>
      </c>
      <c r="E102" s="4">
        <f>'LYNX plywood'!AQ129*SUM('LYNX plywood'!Y129:AH129)</f>
        <v>0</v>
      </c>
      <c r="F102" s="4">
        <f t="shared" si="5"/>
        <v>0</v>
      </c>
      <c r="G102" s="4">
        <f t="shared" si="6"/>
        <v>0</v>
      </c>
      <c r="H102" s="4">
        <f>'LYNX plywood'!AS129*SUM('LYNX plywood'!Y129:AH129)/3.125</f>
        <v>0</v>
      </c>
      <c r="I102" s="4">
        <f>'LYNX plywood'!AR129</f>
        <v>0</v>
      </c>
    </row>
    <row r="103" spans="1:9">
      <c r="A103">
        <f>'PRODUCTION LIST lynx plywood'!A103</f>
        <v>0</v>
      </c>
      <c r="B103" s="4">
        <f>'LYNX plywood'!AN130*SUM('LYNX plywood'!Y130:AH130)</f>
        <v>0</v>
      </c>
      <c r="C103" s="4">
        <f>'LYNX plywood'!AO130*SUM('LYNX plywood'!Y130:AH130)</f>
        <v>0</v>
      </c>
      <c r="D103" s="4">
        <f>'LYNX plywood'!AP130*SUM('LYNX plywood'!Y130:AH130)</f>
        <v>0</v>
      </c>
      <c r="E103" s="4">
        <f>'LYNX plywood'!AQ130*SUM('LYNX plywood'!Y130:AH130)</f>
        <v>0</v>
      </c>
      <c r="F103" s="4">
        <f t="shared" si="5"/>
        <v>0</v>
      </c>
      <c r="G103" s="4">
        <f t="shared" si="6"/>
        <v>0</v>
      </c>
      <c r="H103" s="4">
        <f>'LYNX plywood'!AS130*SUM('LYNX plywood'!Y130:AH130)/3.125</f>
        <v>0</v>
      </c>
      <c r="I103" s="4">
        <f>'LYNX plywood'!AR130</f>
        <v>0</v>
      </c>
    </row>
    <row r="104" spans="1:9">
      <c r="A104">
        <f>'PRODUCTION LIST lynx plywood'!A104</f>
        <v>0</v>
      </c>
      <c r="B104" s="4">
        <f>'LYNX plywood'!AN131*SUM('LYNX plywood'!Y131:AH131)</f>
        <v>0</v>
      </c>
      <c r="C104" s="4">
        <f>'LYNX plywood'!AO131*SUM('LYNX plywood'!Y131:AH131)</f>
        <v>0</v>
      </c>
      <c r="D104" s="4">
        <f>'LYNX plywood'!AP131*SUM('LYNX plywood'!Y131:AH131)</f>
        <v>0</v>
      </c>
      <c r="E104" s="4">
        <f>'LYNX plywood'!AQ131*SUM('LYNX plywood'!Y131:AH131)</f>
        <v>0</v>
      </c>
      <c r="F104" s="4">
        <f t="shared" si="5"/>
        <v>0</v>
      </c>
      <c r="G104" s="4">
        <f t="shared" si="6"/>
        <v>0</v>
      </c>
      <c r="H104" s="4">
        <f>'LYNX plywood'!AS131*SUM('LYNX plywood'!Y131:AH131)/3.125</f>
        <v>0</v>
      </c>
      <c r="I104" s="4">
        <f>'LYNX plywood'!AR131</f>
        <v>0</v>
      </c>
    </row>
    <row r="105" spans="1:9">
      <c r="A105">
        <f>'PRODUCTION LIST lynx plywood'!A105</f>
        <v>0</v>
      </c>
      <c r="B105" s="4">
        <f>'LYNX plywood'!AN132*SUM('LYNX plywood'!Y132:AH132)</f>
        <v>0</v>
      </c>
      <c r="C105" s="4">
        <f>'LYNX plywood'!AO132*SUM('LYNX plywood'!Y132:AH132)</f>
        <v>0</v>
      </c>
      <c r="D105" s="4">
        <f>'LYNX plywood'!AP132*SUM('LYNX plywood'!Y132:AH132)</f>
        <v>0</v>
      </c>
      <c r="E105" s="4">
        <f>'LYNX plywood'!AQ132*SUM('LYNX plywood'!Y132:AH132)</f>
        <v>0</v>
      </c>
      <c r="F105" s="4">
        <f t="shared" si="5"/>
        <v>0</v>
      </c>
      <c r="G105" s="4">
        <f t="shared" si="6"/>
        <v>0</v>
      </c>
      <c r="H105" s="4">
        <f>'LYNX plywood'!AS132*SUM('LYNX plywood'!Y132:AH132)/3.125</f>
        <v>0</v>
      </c>
      <c r="I105" s="4">
        <f>'LYNX plywood'!AR132</f>
        <v>0</v>
      </c>
    </row>
    <row r="106" spans="1:9">
      <c r="A106">
        <f>'PRODUCTION LIST lynx plywood'!A106</f>
        <v>0</v>
      </c>
      <c r="B106" s="4">
        <f>'LYNX plywood'!AN133*SUM('LYNX plywood'!Y133:AH133)</f>
        <v>0</v>
      </c>
      <c r="C106" s="4">
        <f>'LYNX plywood'!AO133*SUM('LYNX plywood'!Y133:AH133)</f>
        <v>0</v>
      </c>
      <c r="D106" s="4">
        <f>'LYNX plywood'!AP133*SUM('LYNX plywood'!Y133:AH133)</f>
        <v>0</v>
      </c>
      <c r="E106" s="4">
        <f>'LYNX plywood'!AQ133*SUM('LYNX plywood'!Y133:AH133)</f>
        <v>0</v>
      </c>
      <c r="F106" s="4">
        <f t="shared" si="5"/>
        <v>0</v>
      </c>
      <c r="G106" s="4">
        <f t="shared" si="6"/>
        <v>0</v>
      </c>
      <c r="H106" s="4">
        <f>'LYNX plywood'!AS133*SUM('LYNX plywood'!Y133:AH133)/3.125</f>
        <v>0</v>
      </c>
      <c r="I106" s="4">
        <f>'LYNX plywood'!AR133</f>
        <v>0</v>
      </c>
    </row>
    <row r="107" spans="1:9">
      <c r="A107">
        <f>'PRODUCTION LIST lynx plywood'!A107</f>
        <v>0</v>
      </c>
      <c r="B107" s="4">
        <f>'LYNX plywood'!AN134*SUM('LYNX plywood'!Y134:AH134)</f>
        <v>0</v>
      </c>
      <c r="C107" s="4">
        <f>'LYNX plywood'!AO134*SUM('LYNX plywood'!Y134:AH134)</f>
        <v>0</v>
      </c>
      <c r="D107" s="4">
        <f>'LYNX plywood'!AP134*SUM('LYNX plywood'!Y134:AH134)</f>
        <v>0</v>
      </c>
      <c r="E107" s="4">
        <f>'LYNX plywood'!AQ134*SUM('LYNX plywood'!Y134:AH134)</f>
        <v>0</v>
      </c>
      <c r="F107" s="4">
        <f t="shared" si="5"/>
        <v>0</v>
      </c>
      <c r="G107" s="4">
        <f t="shared" si="6"/>
        <v>0</v>
      </c>
      <c r="H107" s="4">
        <f>'LYNX plywood'!AS134*SUM('LYNX plywood'!Y134:AH134)/3.125</f>
        <v>0</v>
      </c>
      <c r="I107" s="4">
        <f>'LYNX plywood'!AR134</f>
        <v>0</v>
      </c>
    </row>
    <row r="108" spans="1:9">
      <c r="A108">
        <f>'PRODUCTION LIST lynx plywood'!A108</f>
        <v>0</v>
      </c>
      <c r="B108" s="4">
        <f>'LYNX plywood'!AN135*SUM('LYNX plywood'!Y135:AH135)</f>
        <v>0</v>
      </c>
      <c r="C108" s="4">
        <f>'LYNX plywood'!AO135*SUM('LYNX plywood'!Y135:AH135)</f>
        <v>0</v>
      </c>
      <c r="D108" s="4">
        <f>'LYNX plywood'!AP135*SUM('LYNX plywood'!Y135:AH135)</f>
        <v>0</v>
      </c>
      <c r="E108" s="4">
        <f>'LYNX plywood'!AQ135*SUM('LYNX plywood'!Y135:AH135)</f>
        <v>0</v>
      </c>
      <c r="F108" s="4">
        <f t="shared" si="5"/>
        <v>0</v>
      </c>
      <c r="G108" s="4">
        <f t="shared" si="6"/>
        <v>0</v>
      </c>
      <c r="H108" s="4">
        <f>'LYNX plywood'!AS135*SUM('LYNX plywood'!Y135:AH135)/3.125</f>
        <v>0</v>
      </c>
      <c r="I108" s="4">
        <f>'LYNX plywood'!AR135</f>
        <v>0</v>
      </c>
    </row>
    <row r="109" spans="1:9">
      <c r="A109">
        <f>'PRODUCTION LIST lynx plywood'!A109</f>
        <v>0</v>
      </c>
      <c r="B109" s="4">
        <f>'LYNX plywood'!AN136*SUM('LYNX plywood'!Y136:AH136)</f>
        <v>0</v>
      </c>
      <c r="C109" s="4">
        <f>'LYNX plywood'!AO136*SUM('LYNX plywood'!Y136:AH136)</f>
        <v>0</v>
      </c>
      <c r="D109" s="4">
        <f>'LYNX plywood'!AP136*SUM('LYNX plywood'!Y136:AH136)</f>
        <v>0</v>
      </c>
      <c r="E109" s="4">
        <f>'LYNX plywood'!AQ136*SUM('LYNX plywood'!Y136:AH136)</f>
        <v>0</v>
      </c>
      <c r="F109" s="4">
        <f t="shared" si="5"/>
        <v>0</v>
      </c>
      <c r="G109" s="4">
        <f t="shared" si="6"/>
        <v>0</v>
      </c>
      <c r="H109" s="4">
        <f>'LYNX plywood'!AS136*SUM('LYNX plywood'!Y136:AH136)/3.125</f>
        <v>0</v>
      </c>
      <c r="I109" s="4">
        <f>'LYNX plywood'!AR136</f>
        <v>0</v>
      </c>
    </row>
    <row r="110" spans="1:9">
      <c r="A110">
        <f>'PRODUCTION LIST lynx plywood'!A110</f>
        <v>0</v>
      </c>
      <c r="B110" s="4">
        <f>'LYNX plywood'!AN137*SUM('LYNX plywood'!Y137:AH137)</f>
        <v>0</v>
      </c>
      <c r="C110" s="4">
        <f>'LYNX plywood'!AO137*SUM('LYNX plywood'!Y137:AH137)</f>
        <v>0</v>
      </c>
      <c r="D110" s="4">
        <f>'LYNX plywood'!AP137*SUM('LYNX plywood'!Y137:AH137)</f>
        <v>0</v>
      </c>
      <c r="E110" s="4">
        <f>'LYNX plywood'!AQ137*SUM('LYNX plywood'!Y137:AH137)</f>
        <v>0</v>
      </c>
      <c r="F110" s="4">
        <f t="shared" si="5"/>
        <v>0</v>
      </c>
      <c r="G110" s="4">
        <f t="shared" si="6"/>
        <v>0</v>
      </c>
      <c r="H110" s="4">
        <f>'LYNX plywood'!AS137*SUM('LYNX plywood'!Y137:AH137)/3.125</f>
        <v>0</v>
      </c>
      <c r="I110" s="4">
        <f>'LYNX plywood'!AR137</f>
        <v>0</v>
      </c>
    </row>
    <row r="111" spans="1:9">
      <c r="A111">
        <f>'PRODUCTION LIST lynx plywood'!A111</f>
        <v>0</v>
      </c>
      <c r="B111" s="4">
        <f>'LYNX plywood'!AN138*SUM('LYNX plywood'!Y138:AH138)</f>
        <v>0</v>
      </c>
      <c r="C111" s="4">
        <f>'LYNX plywood'!AO138*SUM('LYNX plywood'!Y138:AH138)</f>
        <v>0</v>
      </c>
      <c r="D111" s="4">
        <f>'LYNX plywood'!AP138*SUM('LYNX plywood'!Y138:AH138)</f>
        <v>0</v>
      </c>
      <c r="E111" s="4">
        <f>'LYNX plywood'!AQ138*SUM('LYNX plywood'!Y138:AH138)</f>
        <v>0</v>
      </c>
      <c r="F111" s="4">
        <f t="shared" si="5"/>
        <v>0</v>
      </c>
      <c r="G111" s="4">
        <f t="shared" si="6"/>
        <v>0</v>
      </c>
      <c r="H111" s="4">
        <f>'LYNX plywood'!AS138*SUM('LYNX plywood'!Y138:AH138)/3.125</f>
        <v>0</v>
      </c>
      <c r="I111" s="4">
        <f>'LYNX plywood'!AR138</f>
        <v>0</v>
      </c>
    </row>
    <row r="112" spans="1:9">
      <c r="A112">
        <f>'PRODUCTION LIST lynx plywood'!A112</f>
        <v>0</v>
      </c>
      <c r="B112" s="4">
        <f>'LYNX plywood'!AN139*SUM('LYNX plywood'!Y139:AH139)</f>
        <v>0</v>
      </c>
      <c r="C112" s="4">
        <f>'LYNX plywood'!AO139*SUM('LYNX plywood'!Y139:AH139)</f>
        <v>0</v>
      </c>
      <c r="D112" s="4">
        <f>'LYNX plywood'!AP139*SUM('LYNX plywood'!Y139:AH139)</f>
        <v>0</v>
      </c>
      <c r="E112" s="4">
        <f>'LYNX plywood'!AQ139*SUM('LYNX plywood'!Y139:AH139)</f>
        <v>0</v>
      </c>
      <c r="F112" s="4">
        <f t="shared" si="5"/>
        <v>0</v>
      </c>
      <c r="G112" s="4">
        <f t="shared" si="6"/>
        <v>0</v>
      </c>
      <c r="H112" s="4">
        <f>'LYNX plywood'!AS139*SUM('LYNX plywood'!Y139:AH139)/3.125</f>
        <v>0</v>
      </c>
      <c r="I112" s="4">
        <f>'LYNX plywood'!AR139</f>
        <v>0</v>
      </c>
    </row>
    <row r="113" spans="1:9">
      <c r="A113">
        <f>'PRODUCTION LIST lynx plywood'!A113</f>
        <v>0</v>
      </c>
      <c r="B113" s="4">
        <f>'LYNX plywood'!AN140*SUM('LYNX plywood'!Y140:AH140)</f>
        <v>0</v>
      </c>
      <c r="C113" s="4">
        <f>'LYNX plywood'!AO140*SUM('LYNX plywood'!Y140:AH140)</f>
        <v>0</v>
      </c>
      <c r="D113" s="4">
        <f>'LYNX plywood'!AP140*SUM('LYNX plywood'!Y140:AH140)</f>
        <v>0</v>
      </c>
      <c r="E113" s="4">
        <f>'LYNX plywood'!AQ140*SUM('LYNX plywood'!Y140:AH140)</f>
        <v>0</v>
      </c>
      <c r="F113" s="4">
        <f t="shared" si="5"/>
        <v>0</v>
      </c>
      <c r="G113" s="4">
        <f t="shared" si="6"/>
        <v>0</v>
      </c>
      <c r="H113" s="4">
        <f>'LYNX plywood'!AS140*SUM('LYNX plywood'!Y140:AH140)/3.125</f>
        <v>0</v>
      </c>
      <c r="I113" s="4">
        <f>'LYNX plywood'!AR140</f>
        <v>0</v>
      </c>
    </row>
    <row r="114" spans="1:9">
      <c r="A114">
        <f>'PRODUCTION LIST lynx plywood'!A114</f>
        <v>0</v>
      </c>
      <c r="B114" s="4">
        <f>'LYNX plywood'!AN141*SUM('LYNX plywood'!Y141:AH141)</f>
        <v>0</v>
      </c>
      <c r="C114" s="4">
        <f>'LYNX plywood'!AO141*SUM('LYNX plywood'!Y141:AH141)</f>
        <v>0</v>
      </c>
      <c r="D114" s="4">
        <f>'LYNX plywood'!AP141*SUM('LYNX plywood'!Y141:AH141)</f>
        <v>0</v>
      </c>
      <c r="E114" s="4">
        <f>'LYNX plywood'!AQ141*SUM('LYNX plywood'!Y141:AH141)</f>
        <v>0</v>
      </c>
      <c r="F114" s="4">
        <f t="shared" si="5"/>
        <v>0</v>
      </c>
      <c r="G114" s="4">
        <f t="shared" si="6"/>
        <v>0</v>
      </c>
      <c r="H114" s="4">
        <f>'LYNX plywood'!AS141*SUM('LYNX plywood'!Y141:AH141)/3.125</f>
        <v>0</v>
      </c>
      <c r="I114" s="4">
        <f>'LYNX plywood'!AR141</f>
        <v>0</v>
      </c>
    </row>
    <row r="115" spans="1:9">
      <c r="A115">
        <f>'PRODUCTION LIST lynx plywood'!A115</f>
        <v>0</v>
      </c>
      <c r="B115" s="4">
        <f>'LYNX plywood'!AN142*SUM('LYNX plywood'!Y142:AH142)</f>
        <v>0</v>
      </c>
      <c r="C115" s="4">
        <f>'LYNX plywood'!AO142*SUM('LYNX plywood'!Y142:AH142)</f>
        <v>0</v>
      </c>
      <c r="D115" s="4">
        <f>'LYNX plywood'!AP142*SUM('LYNX plywood'!Y142:AH142)</f>
        <v>0</v>
      </c>
      <c r="E115" s="4">
        <f>'LYNX plywood'!AQ142*SUM('LYNX plywood'!Y142:AH142)</f>
        <v>0</v>
      </c>
      <c r="F115" s="4">
        <f t="shared" si="5"/>
        <v>0</v>
      </c>
      <c r="G115" s="4">
        <f t="shared" si="6"/>
        <v>0</v>
      </c>
      <c r="H115" s="4">
        <f>'LYNX plywood'!AS142*SUM('LYNX plywood'!Y142:AH142)/3.125</f>
        <v>0</v>
      </c>
      <c r="I115" s="4">
        <f>'LYNX plywood'!AR142</f>
        <v>0</v>
      </c>
    </row>
    <row r="116" spans="1:9">
      <c r="A116">
        <f>'PRODUCTION LIST lynx plywood'!A116</f>
        <v>0</v>
      </c>
      <c r="B116" s="4">
        <f>'LYNX plywood'!AN143*SUM('LYNX plywood'!Y143:AH143)</f>
        <v>0</v>
      </c>
      <c r="C116" s="4">
        <f>'LYNX plywood'!AO143*SUM('LYNX plywood'!Y143:AH143)</f>
        <v>0</v>
      </c>
      <c r="D116" s="4">
        <f>'LYNX plywood'!AP143*SUM('LYNX plywood'!Y143:AH143)</f>
        <v>0</v>
      </c>
      <c r="E116" s="4">
        <f>'LYNX plywood'!AQ143*SUM('LYNX plywood'!Y143:AH143)</f>
        <v>0</v>
      </c>
      <c r="F116" s="4">
        <f t="shared" si="5"/>
        <v>0</v>
      </c>
      <c r="G116" s="4">
        <f t="shared" si="6"/>
        <v>0</v>
      </c>
      <c r="H116" s="4">
        <f>'LYNX plywood'!AS143*SUM('LYNX plywood'!Y143:AH143)/3.125</f>
        <v>0</v>
      </c>
      <c r="I116" s="4">
        <f>'LYNX plywood'!AR143</f>
        <v>0</v>
      </c>
    </row>
    <row r="117" spans="1:9">
      <c r="A117">
        <f>'PRODUCTION LIST lynx plywood'!A117</f>
        <v>0</v>
      </c>
      <c r="B117" s="4">
        <f>'LYNX plywood'!AN144*SUM('LYNX plywood'!Y144:AH144)</f>
        <v>0</v>
      </c>
      <c r="C117" s="4">
        <f>'LYNX plywood'!AO144*SUM('LYNX plywood'!Y144:AH144)</f>
        <v>0</v>
      </c>
      <c r="D117" s="4">
        <f>'LYNX plywood'!AP144*SUM('LYNX plywood'!Y144:AH144)</f>
        <v>0</v>
      </c>
      <c r="E117" s="4">
        <f>'LYNX plywood'!AQ144*SUM('LYNX plywood'!Y144:AH144)</f>
        <v>0</v>
      </c>
      <c r="F117" s="4">
        <f t="shared" si="5"/>
        <v>0</v>
      </c>
      <c r="G117" s="4">
        <f t="shared" si="6"/>
        <v>0</v>
      </c>
      <c r="H117" s="4">
        <f>'LYNX plywood'!AS144*SUM('LYNX plywood'!Y144:AH144)/3.125</f>
        <v>0</v>
      </c>
      <c r="I117" s="4">
        <f>'LYNX plywood'!AR144</f>
        <v>0</v>
      </c>
    </row>
    <row r="118" spans="1:9">
      <c r="A118">
        <f>'PRODUCTION LIST lynx plywood'!A118</f>
        <v>0</v>
      </c>
      <c r="B118" s="4">
        <f>'LYNX plywood'!AN145*SUM('LYNX plywood'!Y145:AH145)</f>
        <v>0</v>
      </c>
      <c r="C118" s="4">
        <f>'LYNX plywood'!AO145*SUM('LYNX plywood'!Y145:AH145)</f>
        <v>0</v>
      </c>
      <c r="D118" s="4">
        <f>'LYNX plywood'!AP145*SUM('LYNX plywood'!Y145:AH145)</f>
        <v>0</v>
      </c>
      <c r="E118" s="4">
        <f>'LYNX plywood'!AQ145*SUM('LYNX plywood'!Y145:AH145)</f>
        <v>0</v>
      </c>
      <c r="F118" s="4">
        <f t="shared" si="5"/>
        <v>0</v>
      </c>
      <c r="G118" s="4">
        <f t="shared" si="6"/>
        <v>0</v>
      </c>
      <c r="H118" s="4">
        <f>'LYNX plywood'!AS145*SUM('LYNX plywood'!Y145:AH145)/3.125</f>
        <v>0</v>
      </c>
      <c r="I118" s="4">
        <f>'LYNX plywood'!AR145</f>
        <v>0</v>
      </c>
    </row>
    <row r="119" spans="1:9">
      <c r="A119">
        <f>'PRODUCTION LIST lynx plywood'!A119</f>
        <v>0</v>
      </c>
      <c r="B119" s="4">
        <f>'LYNX plywood'!AN146*SUM('LYNX plywood'!Y146:AH146)</f>
        <v>0</v>
      </c>
      <c r="C119" s="4">
        <f>'LYNX plywood'!AO146*SUM('LYNX plywood'!Y146:AH146)</f>
        <v>0</v>
      </c>
      <c r="D119" s="4">
        <f>'LYNX plywood'!AP146*SUM('LYNX plywood'!Y146:AH146)</f>
        <v>0</v>
      </c>
      <c r="E119" s="4">
        <f>'LYNX plywood'!AQ146*SUM('LYNX plywood'!Y146:AH146)</f>
        <v>0</v>
      </c>
      <c r="F119" s="4">
        <f t="shared" si="5"/>
        <v>0</v>
      </c>
      <c r="G119" s="4">
        <f t="shared" si="6"/>
        <v>0</v>
      </c>
      <c r="H119" s="4">
        <f>'LYNX plywood'!AS146*SUM('LYNX plywood'!Y146:AH146)/3.125</f>
        <v>0</v>
      </c>
      <c r="I119" s="4">
        <f>'LYNX plywood'!AR146</f>
        <v>0</v>
      </c>
    </row>
    <row r="120" spans="1:9">
      <c r="A120">
        <f>'PRODUCTION LIST lynx plywood'!A120</f>
        <v>0</v>
      </c>
      <c r="B120" s="4">
        <f>'LYNX plywood'!AN147*SUM('LYNX plywood'!Y147:AH147)</f>
        <v>0</v>
      </c>
      <c r="C120" s="4">
        <f>'LYNX plywood'!AO147*SUM('LYNX plywood'!Y147:AH147)</f>
        <v>0</v>
      </c>
      <c r="D120" s="4">
        <f>'LYNX plywood'!AP147*SUM('LYNX plywood'!Y147:AH147)</f>
        <v>0</v>
      </c>
      <c r="E120" s="4">
        <f>'LYNX plywood'!AQ147*SUM('LYNX plywood'!Y147:AH147)</f>
        <v>0</v>
      </c>
      <c r="F120" s="4">
        <f t="shared" si="5"/>
        <v>0</v>
      </c>
      <c r="G120" s="4">
        <f t="shared" si="6"/>
        <v>0</v>
      </c>
      <c r="H120" s="4">
        <f>'LYNX plywood'!AS147*SUM('LYNX plywood'!Y147:AH147)/3.125</f>
        <v>0</v>
      </c>
      <c r="I120" s="4">
        <f>'LYNX plywood'!AR147</f>
        <v>0</v>
      </c>
    </row>
    <row r="121" spans="1:9">
      <c r="A121">
        <f>'PRODUCTION LIST lynx plywood'!A121</f>
        <v>0</v>
      </c>
      <c r="B121" s="4">
        <f>'LYNX plywood'!AN148*SUM('LYNX plywood'!Y148:AH148)</f>
        <v>0</v>
      </c>
      <c r="C121" s="4">
        <f>'LYNX plywood'!AO148*SUM('LYNX plywood'!Y148:AH148)</f>
        <v>0</v>
      </c>
      <c r="D121" s="4">
        <f>'LYNX plywood'!AP148*SUM('LYNX plywood'!Y148:AH148)</f>
        <v>0</v>
      </c>
      <c r="E121" s="4">
        <f>'LYNX plywood'!AQ148*SUM('LYNX plywood'!Y148:AH148)</f>
        <v>0</v>
      </c>
      <c r="F121" s="4">
        <f t="shared" si="5"/>
        <v>0</v>
      </c>
      <c r="G121" s="4">
        <f t="shared" si="6"/>
        <v>0</v>
      </c>
      <c r="H121" s="4">
        <f>'LYNX plywood'!AS148*SUM('LYNX plywood'!Y148:AH148)/3.125</f>
        <v>0</v>
      </c>
      <c r="I121" s="4">
        <f>'LYNX plywood'!AR148</f>
        <v>0</v>
      </c>
    </row>
    <row r="122" spans="1:9">
      <c r="A122">
        <f>'PRODUCTION LIST lynx plywood'!A122</f>
        <v>0</v>
      </c>
      <c r="B122" s="4">
        <f>'LYNX plywood'!AN149*SUM('LYNX plywood'!Y149:AH149)</f>
        <v>0</v>
      </c>
      <c r="C122" s="4">
        <f>'LYNX plywood'!AO149*SUM('LYNX plywood'!Y149:AH149)</f>
        <v>0</v>
      </c>
      <c r="D122" s="4">
        <f>'LYNX plywood'!AP149*SUM('LYNX plywood'!Y149:AH149)</f>
        <v>0</v>
      </c>
      <c r="E122" s="4">
        <f>'LYNX plywood'!AQ149*SUM('LYNX plywood'!Y149:AH149)</f>
        <v>0</v>
      </c>
      <c r="F122" s="4">
        <f t="shared" si="5"/>
        <v>0</v>
      </c>
      <c r="G122" s="4">
        <f t="shared" si="6"/>
        <v>0</v>
      </c>
      <c r="H122" s="4">
        <f>'LYNX plywood'!AS149*SUM('LYNX plywood'!Y149:AH149)/3.125</f>
        <v>0</v>
      </c>
      <c r="I122" s="4">
        <f>'LYNX plywood'!AR149</f>
        <v>0</v>
      </c>
    </row>
    <row r="123" spans="1:9">
      <c r="A123">
        <f>'PRODUCTION LIST lynx plywood'!A123</f>
        <v>0</v>
      </c>
      <c r="B123" s="4">
        <f>'LYNX plywood'!AN150*SUM('LYNX plywood'!Y150:AH150)</f>
        <v>0</v>
      </c>
      <c r="C123" s="4">
        <f>'LYNX plywood'!AO150*SUM('LYNX plywood'!Y150:AH150)</f>
        <v>0</v>
      </c>
      <c r="D123" s="4">
        <f>'LYNX plywood'!AP150*SUM('LYNX plywood'!Y150:AH150)</f>
        <v>0</v>
      </c>
      <c r="E123" s="4">
        <f>'LYNX plywood'!AQ150*SUM('LYNX plywood'!Y150:AH150)</f>
        <v>0</v>
      </c>
      <c r="F123" s="4">
        <f t="shared" si="5"/>
        <v>0</v>
      </c>
      <c r="G123" s="4">
        <f t="shared" si="6"/>
        <v>0</v>
      </c>
      <c r="H123" s="4">
        <f>'LYNX plywood'!AS150*SUM('LYNX plywood'!Y150:AH150)/3.125</f>
        <v>0</v>
      </c>
      <c r="I123" s="4">
        <f>'LYNX plywood'!AR150</f>
        <v>0</v>
      </c>
    </row>
    <row r="124" spans="1:9">
      <c r="A124">
        <f>'PRODUCTION LIST lynx plywood'!A124</f>
        <v>0</v>
      </c>
      <c r="B124" s="4">
        <f>'LYNX plywood'!AN151*SUM('LYNX plywood'!Y151:AH151)</f>
        <v>0</v>
      </c>
      <c r="C124" s="4">
        <f>'LYNX plywood'!AO151*SUM('LYNX plywood'!Y151:AH151)</f>
        <v>0</v>
      </c>
      <c r="D124" s="4">
        <f>'LYNX plywood'!AP151*SUM('LYNX plywood'!Y151:AH151)</f>
        <v>0</v>
      </c>
      <c r="E124" s="4">
        <f>'LYNX plywood'!AQ151*SUM('LYNX plywood'!Y151:AH151)</f>
        <v>0</v>
      </c>
      <c r="F124" s="4">
        <f t="shared" si="5"/>
        <v>0</v>
      </c>
      <c r="G124" s="4">
        <f t="shared" si="6"/>
        <v>0</v>
      </c>
      <c r="H124" s="4">
        <f>'LYNX plywood'!AS151*SUM('LYNX plywood'!Y151:AH151)/3.125</f>
        <v>0</v>
      </c>
      <c r="I124" s="4">
        <f>'LYNX plywood'!AR151</f>
        <v>0</v>
      </c>
    </row>
    <row r="125" spans="1:9">
      <c r="A125">
        <f>'PRODUCTION LIST lynx plywood'!A125</f>
        <v>0</v>
      </c>
      <c r="B125" s="4">
        <f>'LYNX plywood'!AN152*SUM('LYNX plywood'!Y152:AH152)</f>
        <v>0</v>
      </c>
      <c r="C125" s="4">
        <f>'LYNX plywood'!AO152*SUM('LYNX plywood'!Y152:AH152)</f>
        <v>0</v>
      </c>
      <c r="D125" s="4">
        <f>'LYNX plywood'!AP152*SUM('LYNX plywood'!Y152:AH152)</f>
        <v>0</v>
      </c>
      <c r="E125" s="4">
        <f>'LYNX plywood'!AQ152*SUM('LYNX plywood'!Y152:AH152)</f>
        <v>0</v>
      </c>
      <c r="F125" s="4">
        <f t="shared" si="5"/>
        <v>0</v>
      </c>
      <c r="G125" s="4">
        <f t="shared" si="6"/>
        <v>0</v>
      </c>
      <c r="H125" s="4">
        <f>'LYNX plywood'!AS152*SUM('LYNX plywood'!Y152:AH152)/3.125</f>
        <v>0</v>
      </c>
      <c r="I125" s="4">
        <f>'LYNX plywood'!AR152</f>
        <v>0</v>
      </c>
    </row>
    <row r="126" spans="1:9">
      <c r="A126">
        <f>'PRODUCTION LIST lynx plywood'!A126</f>
        <v>0</v>
      </c>
      <c r="B126" s="4">
        <f>'LYNX plywood'!AN153*SUM('LYNX plywood'!Y153:AH153)</f>
        <v>0</v>
      </c>
      <c r="C126" s="4">
        <f>'LYNX plywood'!AO153*SUM('LYNX plywood'!Y153:AH153)</f>
        <v>0</v>
      </c>
      <c r="D126" s="4">
        <f>'LYNX plywood'!AP153*SUM('LYNX plywood'!Y153:AH153)</f>
        <v>0</v>
      </c>
      <c r="E126" s="4">
        <f>'LYNX plywood'!AQ153*SUM('LYNX plywood'!Y153:AH153)</f>
        <v>0</v>
      </c>
      <c r="F126" s="4">
        <f t="shared" si="5"/>
        <v>0</v>
      </c>
      <c r="G126" s="4">
        <f t="shared" si="6"/>
        <v>0</v>
      </c>
      <c r="H126" s="4">
        <f>'LYNX plywood'!AS153*SUM('LYNX plywood'!Y153:AH153)/3.125</f>
        <v>0</v>
      </c>
      <c r="I126" s="4">
        <f>'LYNX plywood'!AR153</f>
        <v>0</v>
      </c>
    </row>
    <row r="127" spans="1:9">
      <c r="A127">
        <f>'PRODUCTION LIST lynx plywood'!A127</f>
        <v>0</v>
      </c>
      <c r="B127" s="4">
        <f>'LYNX plywood'!AN154*SUM('LYNX plywood'!Y154:AH154)</f>
        <v>0</v>
      </c>
      <c r="C127" s="4">
        <f>'LYNX plywood'!AO154*SUM('LYNX plywood'!Y154:AH154)</f>
        <v>0</v>
      </c>
      <c r="D127" s="4">
        <f>'LYNX plywood'!AP154*SUM('LYNX plywood'!Y154:AH154)</f>
        <v>0</v>
      </c>
      <c r="E127" s="4">
        <f>'LYNX plywood'!AQ154*SUM('LYNX plywood'!Y154:AH154)</f>
        <v>0</v>
      </c>
      <c r="F127" s="4">
        <f t="shared" si="5"/>
        <v>0</v>
      </c>
      <c r="G127" s="4">
        <f t="shared" si="6"/>
        <v>0</v>
      </c>
      <c r="H127" s="4">
        <f>'LYNX plywood'!AS154*SUM('LYNX plywood'!Y154:AH154)/3.125</f>
        <v>0</v>
      </c>
      <c r="I127" s="4">
        <f>'LYNX plywood'!AR154</f>
        <v>0</v>
      </c>
    </row>
    <row r="128" spans="1:9">
      <c r="A128">
        <f>'PRODUCTION LIST lynx plywood'!A128</f>
        <v>0</v>
      </c>
      <c r="B128" s="4">
        <f>'LYNX plywood'!AN155*SUM('LYNX plywood'!Y155:AH155)</f>
        <v>0</v>
      </c>
      <c r="C128" s="4">
        <f>'LYNX plywood'!AO155*SUM('LYNX plywood'!Y155:AH155)</f>
        <v>0</v>
      </c>
      <c r="D128" s="4">
        <f>'LYNX plywood'!AP155*SUM('LYNX plywood'!Y155:AH155)</f>
        <v>0</v>
      </c>
      <c r="E128" s="4">
        <f>'LYNX plywood'!AQ155*SUM('LYNX plywood'!Y155:AH155)</f>
        <v>0</v>
      </c>
      <c r="F128" s="4">
        <f t="shared" si="5"/>
        <v>0</v>
      </c>
      <c r="G128" s="4">
        <f t="shared" si="6"/>
        <v>0</v>
      </c>
      <c r="H128" s="4">
        <f>'LYNX plywood'!AS155*SUM('LYNX plywood'!Y155:AH155)/3.125</f>
        <v>0</v>
      </c>
      <c r="I128" s="4">
        <f>'LYNX plywood'!AR155</f>
        <v>0</v>
      </c>
    </row>
    <row r="129" spans="1:9">
      <c r="A129">
        <f>'PRODUCTION LIST lynx plywood'!A129</f>
        <v>0</v>
      </c>
      <c r="B129" s="4">
        <f>'LYNX plywood'!AN156*SUM('LYNX plywood'!Y156:AH156)</f>
        <v>0</v>
      </c>
      <c r="C129" s="4">
        <f>'LYNX plywood'!AO156*SUM('LYNX plywood'!Y156:AH156)</f>
        <v>0</v>
      </c>
      <c r="D129" s="4">
        <f>'LYNX plywood'!AP156*SUM('LYNX plywood'!Y156:AH156)</f>
        <v>0</v>
      </c>
      <c r="E129" s="4">
        <f>'LYNX plywood'!AQ156*SUM('LYNX plywood'!Y156:AH156)</f>
        <v>0</v>
      </c>
      <c r="F129" s="4">
        <f t="shared" si="5"/>
        <v>0</v>
      </c>
      <c r="G129" s="4">
        <f t="shared" si="6"/>
        <v>0</v>
      </c>
      <c r="H129" s="4">
        <f>'LYNX plywood'!AS156*SUM('LYNX plywood'!Y156:AH156)/3.125</f>
        <v>0</v>
      </c>
      <c r="I129" s="4">
        <f>'LYNX plywood'!AR156</f>
        <v>0</v>
      </c>
    </row>
    <row r="130" spans="1:9">
      <c r="A130">
        <f>'PRODUCTION LIST lynx plywood'!A130</f>
        <v>0</v>
      </c>
      <c r="B130" s="4">
        <f>'LYNX plywood'!AN157*SUM('LYNX plywood'!Y157:AH157)</f>
        <v>0</v>
      </c>
      <c r="C130" s="4">
        <f>'LYNX plywood'!AO157*SUM('LYNX plywood'!Y157:AH157)</f>
        <v>0</v>
      </c>
      <c r="D130" s="4">
        <f>'LYNX plywood'!AP157*SUM('LYNX plywood'!Y157:AH157)</f>
        <v>0</v>
      </c>
      <c r="E130" s="4">
        <f>'LYNX plywood'!AQ157*SUM('LYNX plywood'!Y157:AH157)</f>
        <v>0</v>
      </c>
      <c r="F130" s="4">
        <f t="shared" si="5"/>
        <v>0</v>
      </c>
      <c r="G130" s="4">
        <f t="shared" si="6"/>
        <v>0</v>
      </c>
      <c r="H130" s="4">
        <f>'LYNX plywood'!AS157*SUM('LYNX plywood'!Y157:AH157)/3.125</f>
        <v>0</v>
      </c>
      <c r="I130" s="4">
        <f>'LYNX plywood'!AR157</f>
        <v>0</v>
      </c>
    </row>
    <row r="131" spans="1:9">
      <c r="A131">
        <f>'PRODUCTION LIST lynx plywood'!A131</f>
        <v>0</v>
      </c>
      <c r="B131" s="4">
        <f>'LYNX plywood'!AN158*SUM('LYNX plywood'!Y158:AH158)</f>
        <v>0</v>
      </c>
      <c r="C131" s="4">
        <f>'LYNX plywood'!AO158*SUM('LYNX plywood'!Y158:AH158)</f>
        <v>0</v>
      </c>
      <c r="D131" s="4">
        <f>'LYNX plywood'!AP158*SUM('LYNX plywood'!Y158:AH158)</f>
        <v>0</v>
      </c>
      <c r="E131" s="4">
        <f>'LYNX plywood'!AQ158*SUM('LYNX plywood'!Y158:AH158)</f>
        <v>0</v>
      </c>
      <c r="F131" s="4">
        <f t="shared" si="5"/>
        <v>0</v>
      </c>
      <c r="G131" s="4">
        <f t="shared" si="6"/>
        <v>0</v>
      </c>
      <c r="H131" s="4">
        <f>'LYNX plywood'!AS158*SUM('LYNX plywood'!Y158:AH158)/3.125</f>
        <v>0</v>
      </c>
      <c r="I131" s="4">
        <f>'LYNX plywood'!AR158</f>
        <v>0</v>
      </c>
    </row>
    <row r="132" spans="1:9">
      <c r="A132">
        <f>'PRODUCTION LIST lynx plywood'!A132</f>
        <v>0</v>
      </c>
      <c r="B132" s="4">
        <f>'LYNX plywood'!AN159*SUM('LYNX plywood'!Y159:AH159)</f>
        <v>0</v>
      </c>
      <c r="C132" s="4">
        <f>'LYNX plywood'!AO159*SUM('LYNX plywood'!Y159:AH159)</f>
        <v>0</v>
      </c>
      <c r="D132" s="4">
        <f>'LYNX plywood'!AP159*SUM('LYNX plywood'!Y159:AH159)</f>
        <v>0</v>
      </c>
      <c r="E132" s="4">
        <f>'LYNX plywood'!AQ159*SUM('LYNX plywood'!Y159:AH159)</f>
        <v>0</v>
      </c>
      <c r="F132" s="4">
        <f t="shared" si="5"/>
        <v>0</v>
      </c>
      <c r="G132" s="4">
        <f t="shared" si="6"/>
        <v>0</v>
      </c>
      <c r="H132" s="4">
        <f>'LYNX plywood'!AS159*SUM('LYNX plywood'!Y159:AH159)/3.125</f>
        <v>0</v>
      </c>
      <c r="I132" s="4">
        <f>'LYNX plywood'!AR159</f>
        <v>0</v>
      </c>
    </row>
    <row r="133" spans="1:9">
      <c r="A133">
        <f>'PRODUCTION LIST lynx plywood'!A133</f>
        <v>0</v>
      </c>
      <c r="B133" s="4">
        <f>'LYNX plywood'!AN160*SUM('LYNX plywood'!Y160:AH160)</f>
        <v>0</v>
      </c>
      <c r="C133" s="4">
        <f>'LYNX plywood'!AO160*SUM('LYNX plywood'!Y160:AH160)</f>
        <v>0</v>
      </c>
      <c r="D133" s="4">
        <f>'LYNX plywood'!AP160*SUM('LYNX plywood'!Y160:AH160)</f>
        <v>0</v>
      </c>
      <c r="E133" s="4">
        <f>'LYNX plywood'!AQ160*SUM('LYNX plywood'!Y160:AH160)</f>
        <v>0</v>
      </c>
      <c r="F133" s="4">
        <f t="shared" ref="F133:F196" si="7">D133/10</f>
        <v>0</v>
      </c>
      <c r="G133" s="4">
        <f t="shared" ref="G133:G196" si="8">(3/100)*D133</f>
        <v>0</v>
      </c>
      <c r="H133" s="4">
        <f>'LYNX plywood'!AS160*SUM('LYNX plywood'!Y160:AH160)/3.125</f>
        <v>0</v>
      </c>
      <c r="I133" s="4">
        <f>'LYNX plywood'!AR160</f>
        <v>0</v>
      </c>
    </row>
    <row r="134" spans="1:9">
      <c r="A134">
        <f>'PRODUCTION LIST lynx plywood'!A134</f>
        <v>0</v>
      </c>
      <c r="B134" s="4">
        <f>'LYNX plywood'!AN161*SUM('LYNX plywood'!Y161:AH161)</f>
        <v>0</v>
      </c>
      <c r="C134" s="4">
        <f>'LYNX plywood'!AO161*SUM('LYNX plywood'!Y161:AH161)</f>
        <v>0</v>
      </c>
      <c r="D134" s="4">
        <f>'LYNX plywood'!AP161*SUM('LYNX plywood'!Y161:AH161)</f>
        <v>0</v>
      </c>
      <c r="E134" s="4">
        <f>'LYNX plywood'!AQ161*SUM('LYNX plywood'!Y161:AH161)</f>
        <v>0</v>
      </c>
      <c r="F134" s="4">
        <f t="shared" si="7"/>
        <v>0</v>
      </c>
      <c r="G134" s="4">
        <f t="shared" si="8"/>
        <v>0</v>
      </c>
      <c r="H134" s="4">
        <f>'LYNX plywood'!AS161*SUM('LYNX plywood'!Y161:AH161)/3.125</f>
        <v>0</v>
      </c>
      <c r="I134" s="4">
        <f>'LYNX plywood'!AR161</f>
        <v>0</v>
      </c>
    </row>
    <row r="135" spans="1:9">
      <c r="A135">
        <f>'PRODUCTION LIST lynx plywood'!A135</f>
        <v>0</v>
      </c>
      <c r="B135" s="4">
        <f>'LYNX plywood'!AN162*SUM('LYNX plywood'!Y162:AH162)</f>
        <v>0</v>
      </c>
      <c r="C135" s="4">
        <f>'LYNX plywood'!AO162*SUM('LYNX plywood'!Y162:AH162)</f>
        <v>0</v>
      </c>
      <c r="D135" s="4">
        <f>'LYNX plywood'!AP162*SUM('LYNX plywood'!Y162:AH162)</f>
        <v>0</v>
      </c>
      <c r="E135" s="4">
        <f>'LYNX plywood'!AQ162*SUM('LYNX plywood'!Y162:AH162)</f>
        <v>0</v>
      </c>
      <c r="F135" s="4">
        <f t="shared" si="7"/>
        <v>0</v>
      </c>
      <c r="G135" s="4">
        <f t="shared" si="8"/>
        <v>0</v>
      </c>
      <c r="H135" s="4">
        <f>'LYNX plywood'!AS162*SUM('LYNX plywood'!Y162:AH162)/3.125</f>
        <v>0</v>
      </c>
      <c r="I135" s="4">
        <f>'LYNX plywood'!AR162</f>
        <v>0</v>
      </c>
    </row>
    <row r="136" spans="1:9">
      <c r="A136">
        <f>'PRODUCTION LIST lynx plywood'!A136</f>
        <v>0</v>
      </c>
      <c r="B136" s="4">
        <f>'LYNX plywood'!AN163*SUM('LYNX plywood'!Y163:AH163)</f>
        <v>0</v>
      </c>
      <c r="C136" s="4">
        <f>'LYNX plywood'!AO163*SUM('LYNX plywood'!Y163:AH163)</f>
        <v>0</v>
      </c>
      <c r="D136" s="4">
        <f>'LYNX plywood'!AP163*SUM('LYNX plywood'!Y163:AH163)</f>
        <v>0</v>
      </c>
      <c r="E136" s="4">
        <f>'LYNX plywood'!AQ163*SUM('LYNX plywood'!Y163:AH163)</f>
        <v>0</v>
      </c>
      <c r="F136" s="4">
        <f t="shared" si="7"/>
        <v>0</v>
      </c>
      <c r="G136" s="4">
        <f t="shared" si="8"/>
        <v>0</v>
      </c>
      <c r="H136" s="4">
        <f>'LYNX plywood'!AS163*SUM('LYNX plywood'!Y163:AH163)/3.125</f>
        <v>0</v>
      </c>
      <c r="I136" s="4">
        <f>'LYNX plywood'!AR163</f>
        <v>0</v>
      </c>
    </row>
    <row r="137" spans="1:9">
      <c r="A137">
        <f>'PRODUCTION LIST lynx plywood'!A137</f>
        <v>0</v>
      </c>
      <c r="B137" s="4">
        <f>'LYNX plywood'!AN164*SUM('LYNX plywood'!Y164:AH164)</f>
        <v>0</v>
      </c>
      <c r="C137" s="4">
        <f>'LYNX plywood'!AO164*SUM('LYNX plywood'!Y164:AH164)</f>
        <v>0</v>
      </c>
      <c r="D137" s="4">
        <f>'LYNX plywood'!AP164*SUM('LYNX plywood'!Y164:AH164)</f>
        <v>0</v>
      </c>
      <c r="E137" s="4">
        <f>'LYNX plywood'!AQ164*SUM('LYNX plywood'!Y164:AH164)</f>
        <v>0</v>
      </c>
      <c r="F137" s="4">
        <f t="shared" si="7"/>
        <v>0</v>
      </c>
      <c r="G137" s="4">
        <f t="shared" si="8"/>
        <v>0</v>
      </c>
      <c r="H137" s="4">
        <f>'LYNX plywood'!AS164*SUM('LYNX plywood'!Y164:AH164)/3.125</f>
        <v>0</v>
      </c>
      <c r="I137" s="4">
        <f>'LYNX plywood'!AR164</f>
        <v>0</v>
      </c>
    </row>
    <row r="138" spans="1:9">
      <c r="A138">
        <f>'PRODUCTION LIST lynx plywood'!A138</f>
        <v>0</v>
      </c>
      <c r="B138" s="4">
        <f>'LYNX plywood'!AN165*SUM('LYNX plywood'!Y165:AH165)</f>
        <v>0</v>
      </c>
      <c r="C138" s="4">
        <f>'LYNX plywood'!AO165*SUM('LYNX plywood'!Y165:AH165)</f>
        <v>0</v>
      </c>
      <c r="D138" s="4">
        <f>'LYNX plywood'!AP165*SUM('LYNX plywood'!Y165:AH165)</f>
        <v>0</v>
      </c>
      <c r="E138" s="4">
        <f>'LYNX plywood'!AQ165*SUM('LYNX plywood'!Y165:AH165)</f>
        <v>0</v>
      </c>
      <c r="F138" s="4">
        <f t="shared" si="7"/>
        <v>0</v>
      </c>
      <c r="G138" s="4">
        <f t="shared" si="8"/>
        <v>0</v>
      </c>
      <c r="H138" s="4">
        <f>'LYNX plywood'!AS165*SUM('LYNX plywood'!Y165:AH165)/3.125</f>
        <v>0</v>
      </c>
      <c r="I138" s="4">
        <f>'LYNX plywood'!AR165</f>
        <v>0</v>
      </c>
    </row>
    <row r="139" spans="1:9">
      <c r="A139">
        <f>'PRODUCTION LIST lynx plywood'!A139</f>
        <v>0</v>
      </c>
      <c r="B139" s="4">
        <f>'LYNX plywood'!AN166*SUM('LYNX plywood'!Y166:AH166)</f>
        <v>0</v>
      </c>
      <c r="C139" s="4">
        <f>'LYNX plywood'!AO166*SUM('LYNX plywood'!Y166:AH166)</f>
        <v>0</v>
      </c>
      <c r="D139" s="4">
        <f>'LYNX plywood'!AP166*SUM('LYNX plywood'!Y166:AH166)</f>
        <v>0</v>
      </c>
      <c r="E139" s="4">
        <f>'LYNX plywood'!AQ166*SUM('LYNX plywood'!Y166:AH166)</f>
        <v>0</v>
      </c>
      <c r="F139" s="4">
        <f t="shared" si="7"/>
        <v>0</v>
      </c>
      <c r="G139" s="4">
        <f t="shared" si="8"/>
        <v>0</v>
      </c>
      <c r="H139" s="4">
        <f>'LYNX plywood'!AS166*SUM('LYNX plywood'!Y166:AH166)/3.125</f>
        <v>0</v>
      </c>
      <c r="I139" s="4">
        <f>'LYNX plywood'!AR166</f>
        <v>0</v>
      </c>
    </row>
    <row r="140" spans="1:9">
      <c r="A140">
        <f>'PRODUCTION LIST lynx plywood'!A140</f>
        <v>0</v>
      </c>
      <c r="B140" s="4">
        <f>'LYNX plywood'!AN167*SUM('LYNX plywood'!Y167:AH167)</f>
        <v>0</v>
      </c>
      <c r="C140" s="4">
        <f>'LYNX plywood'!AO167*SUM('LYNX plywood'!Y167:AH167)</f>
        <v>0</v>
      </c>
      <c r="D140" s="4">
        <f>'LYNX plywood'!AP167*SUM('LYNX plywood'!Y167:AH167)</f>
        <v>0</v>
      </c>
      <c r="E140" s="4">
        <f>'LYNX plywood'!AQ167*SUM('LYNX plywood'!Y167:AH167)</f>
        <v>0</v>
      </c>
      <c r="F140" s="4">
        <f t="shared" si="7"/>
        <v>0</v>
      </c>
      <c r="G140" s="4">
        <f t="shared" si="8"/>
        <v>0</v>
      </c>
      <c r="H140" s="4">
        <f>'LYNX plywood'!AS167*SUM('LYNX plywood'!Y167:AH167)/3.125</f>
        <v>0</v>
      </c>
      <c r="I140" s="4">
        <f>'LYNX plywood'!AR167</f>
        <v>0</v>
      </c>
    </row>
    <row r="141" spans="1:9">
      <c r="A141">
        <f>'PRODUCTION LIST lynx plywood'!A141</f>
        <v>0</v>
      </c>
      <c r="B141" s="4">
        <f>'LYNX plywood'!AN168*SUM('LYNX plywood'!Y168:AH168)</f>
        <v>0</v>
      </c>
      <c r="C141" s="4">
        <f>'LYNX plywood'!AO168*SUM('LYNX plywood'!Y168:AH168)</f>
        <v>0</v>
      </c>
      <c r="D141" s="4">
        <f>'LYNX plywood'!AP168*SUM('LYNX plywood'!Y168:AH168)</f>
        <v>0</v>
      </c>
      <c r="E141" s="4">
        <f>'LYNX plywood'!AQ168*SUM('LYNX plywood'!Y168:AH168)</f>
        <v>0</v>
      </c>
      <c r="F141" s="4">
        <f t="shared" si="7"/>
        <v>0</v>
      </c>
      <c r="G141" s="4">
        <f t="shared" si="8"/>
        <v>0</v>
      </c>
      <c r="H141" s="4">
        <f>'LYNX plywood'!AS168*SUM('LYNX plywood'!Y168:AH168)/3.125</f>
        <v>0</v>
      </c>
      <c r="I141" s="4">
        <f>'LYNX plywood'!AR168</f>
        <v>0</v>
      </c>
    </row>
    <row r="142" spans="1:9">
      <c r="A142">
        <f>'PRODUCTION LIST lynx plywood'!A142</f>
        <v>0</v>
      </c>
      <c r="B142" s="4">
        <f>'LYNX plywood'!AN169*SUM('LYNX plywood'!Y169:AH169)</f>
        <v>0</v>
      </c>
      <c r="C142" s="4">
        <f>'LYNX plywood'!AO169*SUM('LYNX plywood'!Y169:AH169)</f>
        <v>0</v>
      </c>
      <c r="D142" s="4">
        <f>'LYNX plywood'!AP169*SUM('LYNX plywood'!Y169:AH169)</f>
        <v>0</v>
      </c>
      <c r="E142" s="4">
        <f>'LYNX plywood'!AQ169*SUM('LYNX plywood'!Y169:AH169)</f>
        <v>0</v>
      </c>
      <c r="F142" s="4">
        <f t="shared" si="7"/>
        <v>0</v>
      </c>
      <c r="G142" s="4">
        <f t="shared" si="8"/>
        <v>0</v>
      </c>
      <c r="H142" s="4">
        <f>'LYNX plywood'!AS169*SUM('LYNX plywood'!Y169:AH169)/3.125</f>
        <v>0</v>
      </c>
      <c r="I142" s="4">
        <f>'LYNX plywood'!AR169</f>
        <v>0</v>
      </c>
    </row>
    <row r="143" spans="1:9">
      <c r="A143">
        <f>'PRODUCTION LIST lynx plywood'!A143</f>
        <v>0</v>
      </c>
      <c r="B143" s="4">
        <f>'LYNX plywood'!AN170*SUM('LYNX plywood'!Y170:AH170)</f>
        <v>0</v>
      </c>
      <c r="C143" s="4">
        <f>'LYNX plywood'!AO170*SUM('LYNX plywood'!Y170:AH170)</f>
        <v>0</v>
      </c>
      <c r="D143" s="4">
        <f>'LYNX plywood'!AP170*SUM('LYNX plywood'!Y170:AH170)</f>
        <v>0</v>
      </c>
      <c r="E143" s="4">
        <f>'LYNX plywood'!AQ170*SUM('LYNX plywood'!Y170:AH170)</f>
        <v>0</v>
      </c>
      <c r="F143" s="4">
        <f t="shared" si="7"/>
        <v>0</v>
      </c>
      <c r="G143" s="4">
        <f t="shared" si="8"/>
        <v>0</v>
      </c>
      <c r="H143" s="4">
        <f>'LYNX plywood'!AS170*SUM('LYNX plywood'!Y170:AH170)/3.125</f>
        <v>0</v>
      </c>
      <c r="I143" s="4">
        <f>'LYNX plywood'!AR170</f>
        <v>0</v>
      </c>
    </row>
    <row r="144" spans="1:9">
      <c r="A144">
        <f>'PRODUCTION LIST lynx plywood'!A144</f>
        <v>0</v>
      </c>
      <c r="B144" s="4">
        <f>'LYNX plywood'!AN171*SUM('LYNX plywood'!Y171:AH171)</f>
        <v>0</v>
      </c>
      <c r="C144" s="4">
        <f>'LYNX plywood'!AO171*SUM('LYNX plywood'!Y171:AH171)</f>
        <v>0</v>
      </c>
      <c r="D144" s="4">
        <f>'LYNX plywood'!AP171*SUM('LYNX plywood'!Y171:AH171)</f>
        <v>0</v>
      </c>
      <c r="E144" s="4">
        <f>'LYNX plywood'!AQ171*SUM('LYNX plywood'!Y171:AH171)</f>
        <v>0</v>
      </c>
      <c r="F144" s="4">
        <f t="shared" si="7"/>
        <v>0</v>
      </c>
      <c r="G144" s="4">
        <f t="shared" si="8"/>
        <v>0</v>
      </c>
      <c r="H144" s="4">
        <f>'LYNX plywood'!AS171*SUM('LYNX plywood'!Y171:AH171)/3.125</f>
        <v>0</v>
      </c>
      <c r="I144" s="4">
        <f>'LYNX plywood'!AR171</f>
        <v>0</v>
      </c>
    </row>
    <row r="145" spans="1:9">
      <c r="A145">
        <f>'PRODUCTION LIST lynx plywood'!A145</f>
        <v>0</v>
      </c>
      <c r="B145" s="4">
        <f>'LYNX plywood'!AN172*SUM('LYNX plywood'!Y172:AH172)</f>
        <v>0</v>
      </c>
      <c r="C145" s="4">
        <f>'LYNX plywood'!AO172*SUM('LYNX plywood'!Y172:AH172)</f>
        <v>0</v>
      </c>
      <c r="D145" s="4">
        <f>'LYNX plywood'!AP172*SUM('LYNX plywood'!Y172:AH172)</f>
        <v>0</v>
      </c>
      <c r="E145" s="4">
        <f>'LYNX plywood'!AQ172*SUM('LYNX plywood'!Y172:AH172)</f>
        <v>0</v>
      </c>
      <c r="F145" s="4">
        <f t="shared" si="7"/>
        <v>0</v>
      </c>
      <c r="G145" s="4">
        <f t="shared" si="8"/>
        <v>0</v>
      </c>
      <c r="H145" s="4">
        <f>'LYNX plywood'!AS172*SUM('LYNX plywood'!Y172:AH172)/3.125</f>
        <v>0</v>
      </c>
      <c r="I145" s="4">
        <f>'LYNX plywood'!AR172</f>
        <v>0</v>
      </c>
    </row>
    <row r="146" spans="1:9">
      <c r="A146">
        <f>'PRODUCTION LIST lynx plywood'!A146</f>
        <v>0</v>
      </c>
      <c r="B146" s="4">
        <f>'LYNX plywood'!AN173*SUM('LYNX plywood'!Y173:AH173)</f>
        <v>0</v>
      </c>
      <c r="C146" s="4">
        <f>'LYNX plywood'!AO173*SUM('LYNX plywood'!Y173:AH173)</f>
        <v>0</v>
      </c>
      <c r="D146" s="4">
        <f>'LYNX plywood'!AP173*SUM('LYNX plywood'!Y173:AH173)</f>
        <v>0</v>
      </c>
      <c r="E146" s="4">
        <f>'LYNX plywood'!AQ173*SUM('LYNX plywood'!Y173:AH173)</f>
        <v>0</v>
      </c>
      <c r="F146" s="4">
        <f t="shared" si="7"/>
        <v>0</v>
      </c>
      <c r="G146" s="4">
        <f t="shared" si="8"/>
        <v>0</v>
      </c>
      <c r="H146" s="4">
        <f>'LYNX plywood'!AS173*SUM('LYNX plywood'!Y173:AH173)/3.125</f>
        <v>0</v>
      </c>
      <c r="I146" s="4">
        <f>'LYNX plywood'!AR173</f>
        <v>0</v>
      </c>
    </row>
    <row r="147" spans="1:9">
      <c r="A147">
        <f>'PRODUCTION LIST lynx plywood'!A147</f>
        <v>0</v>
      </c>
      <c r="B147" s="4">
        <f>'LYNX plywood'!AN174*SUM('LYNX plywood'!Y174:AH174)</f>
        <v>0</v>
      </c>
      <c r="C147" s="4">
        <f>'LYNX plywood'!AO174*SUM('LYNX plywood'!Y174:AH174)</f>
        <v>0</v>
      </c>
      <c r="D147" s="4">
        <f>'LYNX plywood'!AP174*SUM('LYNX plywood'!Y174:AH174)</f>
        <v>0</v>
      </c>
      <c r="E147" s="4">
        <f>'LYNX plywood'!AQ174*SUM('LYNX plywood'!Y174:AH174)</f>
        <v>0</v>
      </c>
      <c r="F147" s="4">
        <f t="shared" si="7"/>
        <v>0</v>
      </c>
      <c r="G147" s="4">
        <f t="shared" si="8"/>
        <v>0</v>
      </c>
      <c r="H147" s="4">
        <f>'LYNX plywood'!AS174*SUM('LYNX plywood'!Y174:AH174)/3.125</f>
        <v>0</v>
      </c>
      <c r="I147" s="4">
        <f>'LYNX plywood'!AR174</f>
        <v>0</v>
      </c>
    </row>
    <row r="148" spans="1:9">
      <c r="A148">
        <f>'PRODUCTION LIST lynx plywood'!A148</f>
        <v>0</v>
      </c>
      <c r="B148" s="4">
        <f>'LYNX plywood'!AN175*SUM('LYNX plywood'!Y175:AH175)</f>
        <v>0</v>
      </c>
      <c r="C148" s="4">
        <f>'LYNX plywood'!AO175*SUM('LYNX plywood'!Y175:AH175)</f>
        <v>0</v>
      </c>
      <c r="D148" s="4">
        <f>'LYNX plywood'!AP175*SUM('LYNX plywood'!Y175:AH175)</f>
        <v>0</v>
      </c>
      <c r="E148" s="4">
        <f>'LYNX plywood'!AQ175*SUM('LYNX plywood'!Y175:AH175)</f>
        <v>0</v>
      </c>
      <c r="F148" s="4">
        <f t="shared" si="7"/>
        <v>0</v>
      </c>
      <c r="G148" s="4">
        <f t="shared" si="8"/>
        <v>0</v>
      </c>
      <c r="H148" s="4">
        <f>'LYNX plywood'!AS175*SUM('LYNX plywood'!Y175:AH175)/3.125</f>
        <v>0</v>
      </c>
      <c r="I148" s="4">
        <f>'LYNX plywood'!AR175</f>
        <v>0</v>
      </c>
    </row>
    <row r="149" spans="1:9">
      <c r="A149">
        <f>'PRODUCTION LIST lynx plywood'!A149</f>
        <v>0</v>
      </c>
      <c r="B149" s="4">
        <f>'LYNX plywood'!AN176*SUM('LYNX plywood'!Y176:AH176)</f>
        <v>0</v>
      </c>
      <c r="C149" s="4">
        <f>'LYNX plywood'!AO176*SUM('LYNX plywood'!Y176:AH176)</f>
        <v>0</v>
      </c>
      <c r="D149" s="4">
        <f>'LYNX plywood'!AP176*SUM('LYNX plywood'!Y176:AH176)</f>
        <v>0</v>
      </c>
      <c r="E149" s="4">
        <f>'LYNX plywood'!AQ176*SUM('LYNX plywood'!Y176:AH176)</f>
        <v>0</v>
      </c>
      <c r="F149" s="4">
        <f t="shared" si="7"/>
        <v>0</v>
      </c>
      <c r="G149" s="4">
        <f t="shared" si="8"/>
        <v>0</v>
      </c>
      <c r="H149" s="4">
        <f>'LYNX plywood'!AS176*SUM('LYNX plywood'!Y176:AH176)/3.125</f>
        <v>0</v>
      </c>
      <c r="I149" s="4">
        <f>'LYNX plywood'!AR176</f>
        <v>0</v>
      </c>
    </row>
    <row r="150" spans="1:9">
      <c r="A150">
        <f>'PRODUCTION LIST lynx plywood'!A150</f>
        <v>0</v>
      </c>
      <c r="B150" s="4">
        <f>'LYNX plywood'!AN177*SUM('LYNX plywood'!Y177:AH177)</f>
        <v>0</v>
      </c>
      <c r="C150" s="4">
        <f>'LYNX plywood'!AO177*SUM('LYNX plywood'!Y177:AH177)</f>
        <v>0</v>
      </c>
      <c r="D150" s="4">
        <f>'LYNX plywood'!AP177*SUM('LYNX plywood'!Y177:AH177)</f>
        <v>0</v>
      </c>
      <c r="E150" s="4">
        <f>'LYNX plywood'!AQ177*SUM('LYNX plywood'!Y177:AH177)</f>
        <v>0</v>
      </c>
      <c r="F150" s="4">
        <f t="shared" si="7"/>
        <v>0</v>
      </c>
      <c r="G150" s="4">
        <f t="shared" si="8"/>
        <v>0</v>
      </c>
      <c r="H150" s="4">
        <f>'LYNX plywood'!AS177*SUM('LYNX plywood'!Y177:AH177)/3.125</f>
        <v>0</v>
      </c>
      <c r="I150" s="4">
        <f>'LYNX plywood'!AR177</f>
        <v>0</v>
      </c>
    </row>
    <row r="151" spans="1:9">
      <c r="A151">
        <f>'PRODUCTION LIST lynx plywood'!A151</f>
        <v>0</v>
      </c>
      <c r="B151" s="4">
        <f>'LYNX plywood'!AN178*SUM('LYNX plywood'!Y178:AH178)</f>
        <v>0</v>
      </c>
      <c r="C151" s="4">
        <f>'LYNX plywood'!AO178*SUM('LYNX plywood'!Y178:AH178)</f>
        <v>0</v>
      </c>
      <c r="D151" s="4">
        <f>'LYNX plywood'!AP178*SUM('LYNX plywood'!Y178:AH178)</f>
        <v>0</v>
      </c>
      <c r="E151" s="4">
        <f>'LYNX plywood'!AQ178*SUM('LYNX plywood'!Y178:AH178)</f>
        <v>0</v>
      </c>
      <c r="F151" s="4">
        <f t="shared" si="7"/>
        <v>0</v>
      </c>
      <c r="G151" s="4">
        <f t="shared" si="8"/>
        <v>0</v>
      </c>
      <c r="H151" s="4">
        <f>'LYNX plywood'!AS178*SUM('LYNX plywood'!Y178:AH178)/3.125</f>
        <v>0</v>
      </c>
      <c r="I151" s="4">
        <f>'LYNX plywood'!AR178</f>
        <v>0</v>
      </c>
    </row>
    <row r="152" spans="1:9">
      <c r="A152">
        <f>'PRODUCTION LIST lynx plywood'!A152</f>
        <v>0</v>
      </c>
      <c r="B152" s="4">
        <f>'LYNX plywood'!AN179*SUM('LYNX plywood'!Y179:AH179)</f>
        <v>0</v>
      </c>
      <c r="C152" s="4">
        <f>'LYNX plywood'!AO179*SUM('LYNX plywood'!Y179:AH179)</f>
        <v>0</v>
      </c>
      <c r="D152" s="4">
        <f>'LYNX plywood'!AP179*SUM('LYNX plywood'!Y179:AH179)</f>
        <v>0</v>
      </c>
      <c r="E152" s="4">
        <f>'LYNX plywood'!AQ179*SUM('LYNX plywood'!Y179:AH179)</f>
        <v>0</v>
      </c>
      <c r="F152" s="4">
        <f t="shared" si="7"/>
        <v>0</v>
      </c>
      <c r="G152" s="4">
        <f t="shared" si="8"/>
        <v>0</v>
      </c>
      <c r="H152" s="4">
        <f>'LYNX plywood'!AS179*SUM('LYNX plywood'!Y179:AH179)/3.125</f>
        <v>0</v>
      </c>
      <c r="I152" s="4">
        <f>'LYNX plywood'!AR179</f>
        <v>0</v>
      </c>
    </row>
    <row r="153" spans="1:9">
      <c r="A153">
        <f>'PRODUCTION LIST lynx plywood'!A153</f>
        <v>0</v>
      </c>
      <c r="B153" s="4">
        <f>'LYNX plywood'!AN180*SUM('LYNX plywood'!Y180:AH180)</f>
        <v>0</v>
      </c>
      <c r="C153" s="4">
        <f>'LYNX plywood'!AO180*SUM('LYNX plywood'!Y180:AH180)</f>
        <v>0</v>
      </c>
      <c r="D153" s="4">
        <f>'LYNX plywood'!AP180*SUM('LYNX plywood'!Y180:AH180)</f>
        <v>0</v>
      </c>
      <c r="E153" s="4">
        <f>'LYNX plywood'!AQ180*SUM('LYNX plywood'!Y180:AH180)</f>
        <v>0</v>
      </c>
      <c r="F153" s="4">
        <f t="shared" si="7"/>
        <v>0</v>
      </c>
      <c r="G153" s="4">
        <f t="shared" si="8"/>
        <v>0</v>
      </c>
      <c r="H153" s="4">
        <f>'LYNX plywood'!AS180*SUM('LYNX plywood'!Y180:AH180)/3.125</f>
        <v>0</v>
      </c>
      <c r="I153" s="4">
        <f>'LYNX plywood'!AR180</f>
        <v>0</v>
      </c>
    </row>
    <row r="154" spans="1:9">
      <c r="A154">
        <f>'PRODUCTION LIST lynx plywood'!A154</f>
        <v>0</v>
      </c>
      <c r="B154" s="4">
        <f>'LYNX plywood'!AN181*SUM('LYNX plywood'!Y181:AH181)</f>
        <v>0</v>
      </c>
      <c r="C154" s="4">
        <f>'LYNX plywood'!AO181*SUM('LYNX plywood'!Y181:AH181)</f>
        <v>0</v>
      </c>
      <c r="D154" s="4">
        <f>'LYNX plywood'!AP181*SUM('LYNX plywood'!Y181:AH181)</f>
        <v>0</v>
      </c>
      <c r="E154" s="4">
        <f>'LYNX plywood'!AQ181*SUM('LYNX plywood'!Y181:AH181)</f>
        <v>0</v>
      </c>
      <c r="F154" s="4">
        <f t="shared" si="7"/>
        <v>0</v>
      </c>
      <c r="G154" s="4">
        <f t="shared" si="8"/>
        <v>0</v>
      </c>
      <c r="H154" s="4">
        <f>'LYNX plywood'!AS181*SUM('LYNX plywood'!Y181:AH181)/3.125</f>
        <v>0</v>
      </c>
      <c r="I154" s="4">
        <f>'LYNX plywood'!AR181</f>
        <v>0</v>
      </c>
    </row>
    <row r="155" spans="1:9">
      <c r="A155">
        <f>'PRODUCTION LIST lynx plywood'!A155</f>
        <v>0</v>
      </c>
      <c r="B155" s="4">
        <f>'LYNX plywood'!AN182*SUM('LYNX plywood'!Y182:AH182)</f>
        <v>0</v>
      </c>
      <c r="C155" s="4">
        <f>'LYNX plywood'!AO182*SUM('LYNX plywood'!Y182:AH182)</f>
        <v>0</v>
      </c>
      <c r="D155" s="4">
        <f>'LYNX plywood'!AP182*SUM('LYNX plywood'!Y182:AH182)</f>
        <v>0</v>
      </c>
      <c r="E155" s="4">
        <f>'LYNX plywood'!AQ182*SUM('LYNX plywood'!Y182:AH182)</f>
        <v>0</v>
      </c>
      <c r="F155" s="4">
        <f t="shared" si="7"/>
        <v>0</v>
      </c>
      <c r="G155" s="4">
        <f t="shared" si="8"/>
        <v>0</v>
      </c>
      <c r="H155" s="4">
        <f>'LYNX plywood'!AS182*SUM('LYNX plywood'!Y182:AH182)/3.125</f>
        <v>0</v>
      </c>
      <c r="I155" s="4">
        <f>'LYNX plywood'!AR182</f>
        <v>0</v>
      </c>
    </row>
    <row r="156" spans="1:9">
      <c r="A156">
        <f>'PRODUCTION LIST lynx plywood'!A156</f>
        <v>0</v>
      </c>
      <c r="B156" s="4">
        <f>'LYNX plywood'!AN183*SUM('LYNX plywood'!Y183:AH183)</f>
        <v>0</v>
      </c>
      <c r="C156" s="4">
        <f>'LYNX plywood'!AO183*SUM('LYNX plywood'!Y183:AH183)</f>
        <v>0</v>
      </c>
      <c r="D156" s="4">
        <f>'LYNX plywood'!AP183*SUM('LYNX plywood'!Y183:AH183)</f>
        <v>0</v>
      </c>
      <c r="E156" s="4">
        <f>'LYNX plywood'!AQ183*SUM('LYNX plywood'!Y183:AH183)</f>
        <v>0</v>
      </c>
      <c r="F156" s="4">
        <f t="shared" si="7"/>
        <v>0</v>
      </c>
      <c r="G156" s="4">
        <f t="shared" si="8"/>
        <v>0</v>
      </c>
      <c r="H156" s="4">
        <f>'LYNX plywood'!AS183*SUM('LYNX plywood'!Y183:AH183)/3.125</f>
        <v>0</v>
      </c>
      <c r="I156" s="4">
        <f>'LYNX plywood'!AR183</f>
        <v>0</v>
      </c>
    </row>
    <row r="157" spans="1:9">
      <c r="A157">
        <f>'PRODUCTION LIST lynx plywood'!A157</f>
        <v>0</v>
      </c>
      <c r="B157" s="4">
        <f>'LYNX plywood'!AN184*SUM('LYNX plywood'!Y184:AH184)</f>
        <v>0</v>
      </c>
      <c r="C157" s="4">
        <f>'LYNX plywood'!AO184*SUM('LYNX plywood'!Y184:AH184)</f>
        <v>0</v>
      </c>
      <c r="D157" s="4">
        <f>'LYNX plywood'!AP184*SUM('LYNX plywood'!Y184:AH184)</f>
        <v>0</v>
      </c>
      <c r="E157" s="4">
        <f>'LYNX plywood'!AQ184*SUM('LYNX plywood'!Y184:AH184)</f>
        <v>0</v>
      </c>
      <c r="F157" s="4">
        <f t="shared" si="7"/>
        <v>0</v>
      </c>
      <c r="G157" s="4">
        <f t="shared" si="8"/>
        <v>0</v>
      </c>
      <c r="H157" s="4">
        <f>'LYNX plywood'!AS184*SUM('LYNX plywood'!Y184:AH184)/3.125</f>
        <v>0</v>
      </c>
      <c r="I157" s="4">
        <f>'LYNX plywood'!AR184</f>
        <v>0</v>
      </c>
    </row>
    <row r="158" spans="1:9">
      <c r="A158">
        <f>'PRODUCTION LIST lynx plywood'!A158</f>
        <v>0</v>
      </c>
      <c r="B158" s="4">
        <f>'LYNX plywood'!AN185*SUM('LYNX plywood'!Y185:AH185)</f>
        <v>0</v>
      </c>
      <c r="C158" s="4">
        <f>'LYNX plywood'!AO185*SUM('LYNX plywood'!Y185:AH185)</f>
        <v>0</v>
      </c>
      <c r="D158" s="4">
        <f>'LYNX plywood'!AP185*SUM('LYNX plywood'!Y185:AH185)</f>
        <v>0</v>
      </c>
      <c r="E158" s="4">
        <f>'LYNX plywood'!AQ185*SUM('LYNX plywood'!Y185:AH185)</f>
        <v>0</v>
      </c>
      <c r="F158" s="4">
        <f t="shared" si="7"/>
        <v>0</v>
      </c>
      <c r="G158" s="4">
        <f t="shared" si="8"/>
        <v>0</v>
      </c>
      <c r="H158" s="4">
        <f>'LYNX plywood'!AS185*SUM('LYNX plywood'!Y185:AH185)/3.125</f>
        <v>0</v>
      </c>
      <c r="I158" s="4">
        <f>'LYNX plywood'!AR185</f>
        <v>0</v>
      </c>
    </row>
    <row r="159" spans="1:9">
      <c r="A159">
        <f>'PRODUCTION LIST lynx plywood'!A159</f>
        <v>0</v>
      </c>
      <c r="B159" s="4">
        <f>'LYNX plywood'!AN186*SUM('LYNX plywood'!Y186:AH186)</f>
        <v>0</v>
      </c>
      <c r="C159" s="4">
        <f>'LYNX plywood'!AO186*SUM('LYNX plywood'!Y186:AH186)</f>
        <v>0</v>
      </c>
      <c r="D159" s="4">
        <f>'LYNX plywood'!AP186*SUM('LYNX plywood'!Y186:AH186)</f>
        <v>0</v>
      </c>
      <c r="E159" s="4">
        <f>'LYNX plywood'!AQ186*SUM('LYNX plywood'!Y186:AH186)</f>
        <v>0</v>
      </c>
      <c r="F159" s="4">
        <f t="shared" si="7"/>
        <v>0</v>
      </c>
      <c r="G159" s="4">
        <f t="shared" si="8"/>
        <v>0</v>
      </c>
      <c r="H159" s="4">
        <f>'LYNX plywood'!AS186*SUM('LYNX plywood'!Y186:AH186)/3.125</f>
        <v>0</v>
      </c>
      <c r="I159" s="4">
        <f>'LYNX plywood'!AR186</f>
        <v>0</v>
      </c>
    </row>
    <row r="160" spans="1:9">
      <c r="A160">
        <f>'PRODUCTION LIST lynx plywood'!A160</f>
        <v>0</v>
      </c>
      <c r="B160" s="4">
        <f>'LYNX plywood'!AN187*SUM('LYNX plywood'!Y187:AH187)</f>
        <v>0</v>
      </c>
      <c r="C160" s="4">
        <f>'LYNX plywood'!AO187*SUM('LYNX plywood'!Y187:AH187)</f>
        <v>0</v>
      </c>
      <c r="D160" s="4">
        <f>'LYNX plywood'!AP187*SUM('LYNX plywood'!Y187:AH187)</f>
        <v>0</v>
      </c>
      <c r="E160" s="4">
        <f>'LYNX plywood'!AQ187*SUM('LYNX plywood'!Y187:AH187)</f>
        <v>0</v>
      </c>
      <c r="F160" s="4">
        <f t="shared" si="7"/>
        <v>0</v>
      </c>
      <c r="G160" s="4">
        <f t="shared" si="8"/>
        <v>0</v>
      </c>
      <c r="H160" s="4">
        <f>'LYNX plywood'!AS187*SUM('LYNX plywood'!Y187:AH187)/3.125</f>
        <v>0</v>
      </c>
      <c r="I160" s="4">
        <f>'LYNX plywood'!AR187</f>
        <v>0</v>
      </c>
    </row>
    <row r="161" spans="1:9">
      <c r="A161">
        <f>'PRODUCTION LIST lynx plywood'!A161</f>
        <v>0</v>
      </c>
      <c r="B161" s="4">
        <f>'LYNX plywood'!AN188*SUM('LYNX plywood'!Y188:AH188)</f>
        <v>0</v>
      </c>
      <c r="C161" s="4">
        <f>'LYNX plywood'!AO188*SUM('LYNX plywood'!Y188:AH188)</f>
        <v>0</v>
      </c>
      <c r="D161" s="4">
        <f>'LYNX plywood'!AP188*SUM('LYNX plywood'!Y188:AH188)</f>
        <v>0</v>
      </c>
      <c r="E161" s="4">
        <f>'LYNX plywood'!AQ188*SUM('LYNX plywood'!Y188:AH188)</f>
        <v>0</v>
      </c>
      <c r="F161" s="4">
        <f t="shared" si="7"/>
        <v>0</v>
      </c>
      <c r="G161" s="4">
        <f t="shared" si="8"/>
        <v>0</v>
      </c>
      <c r="H161" s="4">
        <f>'LYNX plywood'!AS188*SUM('LYNX plywood'!Y188:AH188)/3.125</f>
        <v>0</v>
      </c>
      <c r="I161" s="4">
        <f>'LYNX plywood'!AR188</f>
        <v>0</v>
      </c>
    </row>
    <row r="162" spans="1:9">
      <c r="A162">
        <f>'PRODUCTION LIST lynx plywood'!A162</f>
        <v>0</v>
      </c>
      <c r="B162" s="4">
        <f>'LYNX plywood'!AN189*SUM('LYNX plywood'!Y189:AH189)</f>
        <v>0</v>
      </c>
      <c r="C162" s="4">
        <f>'LYNX plywood'!AO189*SUM('LYNX plywood'!Y189:AH189)</f>
        <v>0</v>
      </c>
      <c r="D162" s="4">
        <f>'LYNX plywood'!AP189*SUM('LYNX plywood'!Y189:AH189)</f>
        <v>0</v>
      </c>
      <c r="E162" s="4">
        <f>'LYNX plywood'!AQ189*SUM('LYNX plywood'!Y189:AH189)</f>
        <v>0</v>
      </c>
      <c r="F162" s="4">
        <f t="shared" si="7"/>
        <v>0</v>
      </c>
      <c r="G162" s="4">
        <f t="shared" si="8"/>
        <v>0</v>
      </c>
      <c r="H162" s="4">
        <f>'LYNX plywood'!AS189*SUM('LYNX plywood'!Y189:AH189)/3.125</f>
        <v>0</v>
      </c>
      <c r="I162" s="4">
        <f>'LYNX plywood'!AR189</f>
        <v>0</v>
      </c>
    </row>
    <row r="163" spans="1:9">
      <c r="A163">
        <f>'PRODUCTION LIST lynx plywood'!A163</f>
        <v>0</v>
      </c>
      <c r="B163" s="4">
        <f>'LYNX plywood'!AN190*SUM('LYNX plywood'!Y190:AH190)</f>
        <v>0</v>
      </c>
      <c r="C163" s="4">
        <f>'LYNX plywood'!AO190*SUM('LYNX plywood'!Y190:AH190)</f>
        <v>0</v>
      </c>
      <c r="D163" s="4">
        <f>'LYNX plywood'!AP190*SUM('LYNX plywood'!Y190:AH190)</f>
        <v>0</v>
      </c>
      <c r="E163" s="4">
        <f>'LYNX plywood'!AQ190*SUM('LYNX plywood'!Y190:AH190)</f>
        <v>0</v>
      </c>
      <c r="F163" s="4">
        <f t="shared" si="7"/>
        <v>0</v>
      </c>
      <c r="G163" s="4">
        <f t="shared" si="8"/>
        <v>0</v>
      </c>
      <c r="H163" s="4">
        <f>'LYNX plywood'!AS190*SUM('LYNX plywood'!Y190:AH190)/3.125</f>
        <v>0</v>
      </c>
      <c r="I163" s="4">
        <f>'LYNX plywood'!AR190</f>
        <v>0</v>
      </c>
    </row>
    <row r="164" spans="1:9">
      <c r="A164">
        <f>'PRODUCTION LIST lynx plywood'!A164</f>
        <v>0</v>
      </c>
      <c r="B164" s="4">
        <f>'LYNX plywood'!AN191*SUM('LYNX plywood'!Y191:AH191)</f>
        <v>0</v>
      </c>
      <c r="C164" s="4">
        <f>'LYNX plywood'!AO191*SUM('LYNX plywood'!Y191:AH191)</f>
        <v>0</v>
      </c>
      <c r="D164" s="4">
        <f>'LYNX plywood'!AP191*SUM('LYNX plywood'!Y191:AH191)</f>
        <v>0</v>
      </c>
      <c r="E164" s="4">
        <f>'LYNX plywood'!AQ191*SUM('LYNX plywood'!Y191:AH191)</f>
        <v>0</v>
      </c>
      <c r="F164" s="4">
        <f t="shared" si="7"/>
        <v>0</v>
      </c>
      <c r="G164" s="4">
        <f t="shared" si="8"/>
        <v>0</v>
      </c>
      <c r="H164" s="4">
        <f>'LYNX plywood'!AS191*SUM('LYNX plywood'!Y191:AH191)/3.125</f>
        <v>0</v>
      </c>
      <c r="I164" s="4">
        <f>'LYNX plywood'!AR191</f>
        <v>0</v>
      </c>
    </row>
    <row r="165" spans="1:9">
      <c r="A165">
        <f>'PRODUCTION LIST lynx plywood'!A165</f>
        <v>0</v>
      </c>
      <c r="B165" s="4">
        <f>'LYNX plywood'!AN192*SUM('LYNX plywood'!Y192:AH192)</f>
        <v>0</v>
      </c>
      <c r="C165" s="4">
        <f>'LYNX plywood'!AO192*SUM('LYNX plywood'!Y192:AH192)</f>
        <v>0</v>
      </c>
      <c r="D165" s="4">
        <f>'LYNX plywood'!AP192*SUM('LYNX plywood'!Y192:AH192)</f>
        <v>0</v>
      </c>
      <c r="E165" s="4">
        <f>'LYNX plywood'!AQ192*SUM('LYNX plywood'!Y192:AH192)</f>
        <v>0</v>
      </c>
      <c r="F165" s="4">
        <f t="shared" si="7"/>
        <v>0</v>
      </c>
      <c r="G165" s="4">
        <f t="shared" si="8"/>
        <v>0</v>
      </c>
      <c r="H165" s="4">
        <f>'LYNX plywood'!AS192*SUM('LYNX plywood'!Y192:AH192)/3.125</f>
        <v>0</v>
      </c>
      <c r="I165" s="4">
        <f>'LYNX plywood'!AR192</f>
        <v>0</v>
      </c>
    </row>
    <row r="166" spans="1:9">
      <c r="A166">
        <f>'PRODUCTION LIST lynx plywood'!A166</f>
        <v>0</v>
      </c>
      <c r="B166" s="4">
        <f>'LYNX plywood'!AN193*SUM('LYNX plywood'!Y193:AH193)</f>
        <v>0</v>
      </c>
      <c r="C166" s="4">
        <f>'LYNX plywood'!AO193*SUM('LYNX plywood'!Y193:AH193)</f>
        <v>0</v>
      </c>
      <c r="D166" s="4">
        <f>'LYNX plywood'!AP193*SUM('LYNX plywood'!Y193:AH193)</f>
        <v>0</v>
      </c>
      <c r="E166" s="4">
        <f>'LYNX plywood'!AQ193*SUM('LYNX plywood'!Y193:AH193)</f>
        <v>0</v>
      </c>
      <c r="F166" s="4">
        <f t="shared" si="7"/>
        <v>0</v>
      </c>
      <c r="G166" s="4">
        <f t="shared" si="8"/>
        <v>0</v>
      </c>
      <c r="H166" s="4">
        <f>'LYNX plywood'!AS193*SUM('LYNX plywood'!Y193:AH193)/3.125</f>
        <v>0</v>
      </c>
      <c r="I166" s="4">
        <f>'LYNX plywood'!AR193</f>
        <v>0</v>
      </c>
    </row>
    <row r="167" spans="1:9">
      <c r="A167">
        <f>'PRODUCTION LIST lynx plywood'!A167</f>
        <v>0</v>
      </c>
      <c r="B167" s="4">
        <f>'LYNX plywood'!AN194*SUM('LYNX plywood'!Y194:AH194)</f>
        <v>0</v>
      </c>
      <c r="C167" s="4">
        <f>'LYNX plywood'!AO194*SUM('LYNX plywood'!Y194:AH194)</f>
        <v>0</v>
      </c>
      <c r="D167" s="4">
        <f>'LYNX plywood'!AP194*SUM('LYNX plywood'!Y194:AH194)</f>
        <v>0</v>
      </c>
      <c r="E167" s="4">
        <f>'LYNX plywood'!AQ194*SUM('LYNX plywood'!Y194:AH194)</f>
        <v>0</v>
      </c>
      <c r="F167" s="4">
        <f t="shared" si="7"/>
        <v>0</v>
      </c>
      <c r="G167" s="4">
        <f t="shared" si="8"/>
        <v>0</v>
      </c>
      <c r="H167" s="4">
        <f>'LYNX plywood'!AS194*SUM('LYNX plywood'!Y194:AH194)/3.125</f>
        <v>0</v>
      </c>
      <c r="I167" s="4">
        <f>'LYNX plywood'!AR194</f>
        <v>0</v>
      </c>
    </row>
    <row r="168" spans="1:9">
      <c r="A168">
        <f>'PRODUCTION LIST lynx plywood'!A168</f>
        <v>0</v>
      </c>
      <c r="B168" s="4">
        <f>'LYNX plywood'!AN195*SUM('LYNX plywood'!Y195:AH195)</f>
        <v>0</v>
      </c>
      <c r="C168" s="4">
        <f>'LYNX plywood'!AO195*SUM('LYNX plywood'!Y195:AH195)</f>
        <v>0</v>
      </c>
      <c r="D168" s="4">
        <f>'LYNX plywood'!AP195*SUM('LYNX plywood'!Y195:AH195)</f>
        <v>0</v>
      </c>
      <c r="E168" s="4">
        <f>'LYNX plywood'!AQ195*SUM('LYNX plywood'!Y195:AH195)</f>
        <v>0</v>
      </c>
      <c r="F168" s="4">
        <f t="shared" si="7"/>
        <v>0</v>
      </c>
      <c r="G168" s="4">
        <f t="shared" si="8"/>
        <v>0</v>
      </c>
      <c r="H168" s="4">
        <f>'LYNX plywood'!AS195*SUM('LYNX plywood'!Y195:AH195)/3.125</f>
        <v>0</v>
      </c>
      <c r="I168" s="4">
        <f>'LYNX plywood'!AR195</f>
        <v>0</v>
      </c>
    </row>
    <row r="169" spans="1:9">
      <c r="A169">
        <f>'PRODUCTION LIST lynx plywood'!A169</f>
        <v>0</v>
      </c>
      <c r="B169" s="4">
        <f>'LYNX plywood'!AN196*SUM('LYNX plywood'!Y196:AH196)</f>
        <v>0</v>
      </c>
      <c r="C169" s="4">
        <f>'LYNX plywood'!AO196*SUM('LYNX plywood'!Y196:AH196)</f>
        <v>0</v>
      </c>
      <c r="D169" s="4">
        <f>'LYNX plywood'!AP196*SUM('LYNX plywood'!Y196:AH196)</f>
        <v>0</v>
      </c>
      <c r="E169" s="4">
        <f>'LYNX plywood'!AQ196*SUM('LYNX plywood'!Y196:AH196)</f>
        <v>0</v>
      </c>
      <c r="F169" s="4">
        <f t="shared" si="7"/>
        <v>0</v>
      </c>
      <c r="G169" s="4">
        <f t="shared" si="8"/>
        <v>0</v>
      </c>
      <c r="H169" s="4">
        <f>'LYNX plywood'!AS196*SUM('LYNX plywood'!Y196:AH196)/3.125</f>
        <v>0</v>
      </c>
      <c r="I169" s="4">
        <f>'LYNX plywood'!AR196</f>
        <v>0</v>
      </c>
    </row>
    <row r="170" spans="1:9">
      <c r="A170">
        <f>'PRODUCTION LIST lynx plywood'!A170</f>
        <v>0</v>
      </c>
      <c r="B170" s="4">
        <f>'LYNX plywood'!AN197*SUM('LYNX plywood'!Y197:AH197)</f>
        <v>0</v>
      </c>
      <c r="C170" s="4">
        <f>'LYNX plywood'!AO197*SUM('LYNX plywood'!Y197:AH197)</f>
        <v>0</v>
      </c>
      <c r="D170" s="4">
        <f>'LYNX plywood'!AP197*SUM('LYNX plywood'!Y197:AH197)</f>
        <v>0</v>
      </c>
      <c r="E170" s="4">
        <f>'LYNX plywood'!AQ197*SUM('LYNX plywood'!Y197:AH197)</f>
        <v>0</v>
      </c>
      <c r="F170" s="4">
        <f t="shared" si="7"/>
        <v>0</v>
      </c>
      <c r="G170" s="4">
        <f t="shared" si="8"/>
        <v>0</v>
      </c>
      <c r="H170" s="4">
        <f>'LYNX plywood'!AS197*SUM('LYNX plywood'!Y197:AH197)/3.125</f>
        <v>0</v>
      </c>
      <c r="I170" s="4">
        <f>'LYNX plywood'!AR197</f>
        <v>0</v>
      </c>
    </row>
    <row r="171" spans="1:9">
      <c r="A171">
        <f>'PRODUCTION LIST lynx plywood'!A171</f>
        <v>0</v>
      </c>
      <c r="B171" s="4">
        <f>'LYNX plywood'!AN198*SUM('LYNX plywood'!Y198:AH198)</f>
        <v>0</v>
      </c>
      <c r="C171" s="4">
        <f>'LYNX plywood'!AO198*SUM('LYNX plywood'!Y198:AH198)</f>
        <v>0</v>
      </c>
      <c r="D171" s="4">
        <f>'LYNX plywood'!AP198*SUM('LYNX plywood'!Y198:AH198)</f>
        <v>0</v>
      </c>
      <c r="E171" s="4">
        <f>'LYNX plywood'!AQ198*SUM('LYNX plywood'!Y198:AH198)</f>
        <v>0</v>
      </c>
      <c r="F171" s="4">
        <f t="shared" si="7"/>
        <v>0</v>
      </c>
      <c r="G171" s="4">
        <f t="shared" si="8"/>
        <v>0</v>
      </c>
      <c r="H171" s="4">
        <f>'LYNX plywood'!AS198*SUM('LYNX plywood'!Y198:AH198)/3.125</f>
        <v>0</v>
      </c>
      <c r="I171" s="4">
        <f>'LYNX plywood'!AR198</f>
        <v>0</v>
      </c>
    </row>
    <row r="172" spans="1:9">
      <c r="A172">
        <f>'PRODUCTION LIST lynx plywood'!A172</f>
        <v>0</v>
      </c>
      <c r="B172" s="4">
        <f>'LYNX plywood'!AN199*SUM('LYNX plywood'!Y199:AH199)</f>
        <v>0</v>
      </c>
      <c r="C172" s="4">
        <f>'LYNX plywood'!AO199*SUM('LYNX plywood'!Y199:AH199)</f>
        <v>0</v>
      </c>
      <c r="D172" s="4">
        <f>'LYNX plywood'!AP199*SUM('LYNX plywood'!Y199:AH199)</f>
        <v>0</v>
      </c>
      <c r="E172" s="4">
        <f>'LYNX plywood'!AQ199*SUM('LYNX plywood'!Y199:AH199)</f>
        <v>0</v>
      </c>
      <c r="F172" s="4">
        <f t="shared" si="7"/>
        <v>0</v>
      </c>
      <c r="G172" s="4">
        <f t="shared" si="8"/>
        <v>0</v>
      </c>
      <c r="H172" s="4">
        <f>'LYNX plywood'!AS199*SUM('LYNX plywood'!Y199:AH199)/3.125</f>
        <v>0</v>
      </c>
      <c r="I172" s="4">
        <f>'LYNX plywood'!AR199</f>
        <v>0</v>
      </c>
    </row>
    <row r="173" spans="1:9">
      <c r="A173">
        <f>'PRODUCTION LIST lynx plywood'!A173</f>
        <v>0</v>
      </c>
      <c r="B173" s="4">
        <f>'LYNX plywood'!AN200*SUM('LYNX plywood'!Y200:AH200)</f>
        <v>0</v>
      </c>
      <c r="C173" s="4">
        <f>'LYNX plywood'!AO200*SUM('LYNX plywood'!Y200:AH200)</f>
        <v>0</v>
      </c>
      <c r="D173" s="4">
        <f>'LYNX plywood'!AP200*SUM('LYNX plywood'!Y200:AH200)</f>
        <v>0</v>
      </c>
      <c r="E173" s="4">
        <f>'LYNX plywood'!AQ200*SUM('LYNX plywood'!Y200:AH200)</f>
        <v>0</v>
      </c>
      <c r="F173" s="4">
        <f t="shared" si="7"/>
        <v>0</v>
      </c>
      <c r="G173" s="4">
        <f t="shared" si="8"/>
        <v>0</v>
      </c>
      <c r="H173" s="4">
        <f>'LYNX plywood'!AS200*SUM('LYNX plywood'!Y200:AH200)/3.125</f>
        <v>0</v>
      </c>
      <c r="I173" s="4">
        <f>'LYNX plywood'!AR200</f>
        <v>0</v>
      </c>
    </row>
    <row r="174" spans="1:9">
      <c r="A174">
        <f>'PRODUCTION LIST lynx plywood'!A174</f>
        <v>0</v>
      </c>
      <c r="B174" s="4">
        <f>'LYNX plywood'!AN201*SUM('LYNX plywood'!Y201:AH201)</f>
        <v>0</v>
      </c>
      <c r="C174" s="4">
        <f>'LYNX plywood'!AO201*SUM('LYNX plywood'!Y201:AH201)</f>
        <v>0</v>
      </c>
      <c r="D174" s="4">
        <f>'LYNX plywood'!AP201*SUM('LYNX plywood'!Y201:AH201)</f>
        <v>0</v>
      </c>
      <c r="E174" s="4">
        <f>'LYNX plywood'!AQ201*SUM('LYNX plywood'!Y201:AH201)</f>
        <v>0</v>
      </c>
      <c r="F174" s="4">
        <f t="shared" si="7"/>
        <v>0</v>
      </c>
      <c r="G174" s="4">
        <f t="shared" si="8"/>
        <v>0</v>
      </c>
      <c r="H174" s="4">
        <f>'LYNX plywood'!AS201*SUM('LYNX plywood'!Y201:AH201)/3.125</f>
        <v>0</v>
      </c>
      <c r="I174" s="4">
        <f>'LYNX plywood'!AR201</f>
        <v>0</v>
      </c>
    </row>
    <row r="175" spans="1:9">
      <c r="A175">
        <f>'PRODUCTION LIST lynx plywood'!A175</f>
        <v>0</v>
      </c>
      <c r="B175" s="4">
        <f>'LYNX plywood'!AN202*SUM('LYNX plywood'!Y202:AH202)</f>
        <v>0</v>
      </c>
      <c r="C175" s="4">
        <f>'LYNX plywood'!AO202*SUM('LYNX plywood'!Y202:AH202)</f>
        <v>0</v>
      </c>
      <c r="D175" s="4">
        <f>'LYNX plywood'!AP202*SUM('LYNX plywood'!Y202:AH202)</f>
        <v>0</v>
      </c>
      <c r="E175" s="4">
        <f>'LYNX plywood'!AQ202*SUM('LYNX plywood'!Y202:AH202)</f>
        <v>0</v>
      </c>
      <c r="F175" s="4">
        <f t="shared" si="7"/>
        <v>0</v>
      </c>
      <c r="G175" s="4">
        <f t="shared" si="8"/>
        <v>0</v>
      </c>
      <c r="H175" s="4">
        <f>'LYNX plywood'!AS202*SUM('LYNX plywood'!Y202:AH202)/3.125</f>
        <v>0</v>
      </c>
      <c r="I175" s="4">
        <f>'LYNX plywood'!AR202</f>
        <v>0</v>
      </c>
    </row>
    <row r="176" spans="1:9">
      <c r="A176">
        <f>'PRODUCTION LIST lynx plywood'!A176</f>
        <v>0</v>
      </c>
      <c r="B176" s="4">
        <f>'LYNX plywood'!AN203*SUM('LYNX plywood'!Y203:AH203)</f>
        <v>0</v>
      </c>
      <c r="C176" s="4">
        <f>'LYNX plywood'!AO203*SUM('LYNX plywood'!Y203:AH203)</f>
        <v>0</v>
      </c>
      <c r="D176" s="4">
        <f>'LYNX plywood'!AP203*SUM('LYNX plywood'!Y203:AH203)</f>
        <v>0</v>
      </c>
      <c r="E176" s="4">
        <f>'LYNX plywood'!AQ203*SUM('LYNX plywood'!Y203:AH203)</f>
        <v>0</v>
      </c>
      <c r="F176" s="4">
        <f t="shared" si="7"/>
        <v>0</v>
      </c>
      <c r="G176" s="4">
        <f t="shared" si="8"/>
        <v>0</v>
      </c>
      <c r="H176" s="4">
        <f>'LYNX plywood'!AS203*SUM('LYNX plywood'!Y203:AH203)/3.125</f>
        <v>0</v>
      </c>
      <c r="I176" s="4">
        <f>'LYNX plywood'!AR203</f>
        <v>0</v>
      </c>
    </row>
    <row r="177" spans="1:9">
      <c r="A177">
        <f>'PRODUCTION LIST lynx plywood'!A177</f>
        <v>0</v>
      </c>
      <c r="B177" s="4">
        <f>'LYNX plywood'!AN204*SUM('LYNX plywood'!Y204:AH204)</f>
        <v>0</v>
      </c>
      <c r="C177" s="4">
        <f>'LYNX plywood'!AO204*SUM('LYNX plywood'!Y204:AH204)</f>
        <v>0</v>
      </c>
      <c r="D177" s="4">
        <f>'LYNX plywood'!AP204*SUM('LYNX plywood'!Y204:AH204)</f>
        <v>0</v>
      </c>
      <c r="E177" s="4">
        <f>'LYNX plywood'!AQ204*SUM('LYNX plywood'!Y204:AH204)</f>
        <v>0</v>
      </c>
      <c r="F177" s="4">
        <f t="shared" si="7"/>
        <v>0</v>
      </c>
      <c r="G177" s="4">
        <f t="shared" si="8"/>
        <v>0</v>
      </c>
      <c r="H177" s="4">
        <f>'LYNX plywood'!AS204*SUM('LYNX plywood'!Y204:AH204)/3.125</f>
        <v>0</v>
      </c>
      <c r="I177" s="4">
        <f>'LYNX plywood'!AR204</f>
        <v>0</v>
      </c>
    </row>
    <row r="178" spans="1:9">
      <c r="A178">
        <f>'PRODUCTION LIST lynx plywood'!A178</f>
        <v>0</v>
      </c>
      <c r="B178" s="4">
        <f>'LYNX plywood'!AN205*SUM('LYNX plywood'!Y205:AH205)</f>
        <v>0</v>
      </c>
      <c r="C178" s="4">
        <f>'LYNX plywood'!AO205*SUM('LYNX plywood'!Y205:AH205)</f>
        <v>0</v>
      </c>
      <c r="D178" s="4">
        <f>'LYNX plywood'!AP205*SUM('LYNX plywood'!Y205:AH205)</f>
        <v>0</v>
      </c>
      <c r="E178" s="4">
        <f>'LYNX plywood'!AQ205*SUM('LYNX plywood'!Y205:AH205)</f>
        <v>0</v>
      </c>
      <c r="F178" s="4">
        <f t="shared" si="7"/>
        <v>0</v>
      </c>
      <c r="G178" s="4">
        <f t="shared" si="8"/>
        <v>0</v>
      </c>
      <c r="H178" s="4">
        <f>'LYNX plywood'!AS205*SUM('LYNX plywood'!Y205:AH205)/3.125</f>
        <v>0</v>
      </c>
      <c r="I178" s="4">
        <f>'LYNX plywood'!AR205</f>
        <v>0</v>
      </c>
    </row>
    <row r="179" spans="1:9">
      <c r="A179">
        <f>'PRODUCTION LIST lynx plywood'!A179</f>
        <v>0</v>
      </c>
      <c r="B179" s="4">
        <f>'LYNX plywood'!AN206*SUM('LYNX plywood'!Y206:AH206)</f>
        <v>0</v>
      </c>
      <c r="C179" s="4">
        <f>'LYNX plywood'!AO206*SUM('LYNX plywood'!Y206:AH206)</f>
        <v>0</v>
      </c>
      <c r="D179" s="4">
        <f>'LYNX plywood'!AP206*SUM('LYNX plywood'!Y206:AH206)</f>
        <v>0</v>
      </c>
      <c r="E179" s="4">
        <f>'LYNX plywood'!AQ206*SUM('LYNX plywood'!Y206:AH206)</f>
        <v>0</v>
      </c>
      <c r="F179" s="4">
        <f t="shared" si="7"/>
        <v>0</v>
      </c>
      <c r="G179" s="4">
        <f t="shared" si="8"/>
        <v>0</v>
      </c>
      <c r="H179" s="4">
        <f>'LYNX plywood'!AS206*SUM('LYNX plywood'!Y206:AH206)/3.125</f>
        <v>0</v>
      </c>
      <c r="I179" s="4">
        <f>'LYNX plywood'!AR206</f>
        <v>0</v>
      </c>
    </row>
    <row r="180" spans="1:9">
      <c r="A180">
        <f>'PRODUCTION LIST lynx plywood'!A180</f>
        <v>0</v>
      </c>
      <c r="B180" s="4">
        <f>'LYNX plywood'!AN207*SUM('LYNX plywood'!Y207:AH207)</f>
        <v>0</v>
      </c>
      <c r="C180" s="4">
        <f>'LYNX plywood'!AO207*SUM('LYNX plywood'!Y207:AH207)</f>
        <v>0</v>
      </c>
      <c r="D180" s="4">
        <f>'LYNX plywood'!AP207*SUM('LYNX plywood'!Y207:AH207)</f>
        <v>0</v>
      </c>
      <c r="E180" s="4">
        <f>'LYNX plywood'!AQ207*SUM('LYNX plywood'!Y207:AH207)</f>
        <v>0</v>
      </c>
      <c r="F180" s="4">
        <f t="shared" si="7"/>
        <v>0</v>
      </c>
      <c r="G180" s="4">
        <f t="shared" si="8"/>
        <v>0</v>
      </c>
      <c r="H180" s="4">
        <f>'LYNX plywood'!AS207*SUM('LYNX plywood'!Y207:AH207)/3.125</f>
        <v>0</v>
      </c>
      <c r="I180" s="4">
        <f>'LYNX plywood'!AR207</f>
        <v>0</v>
      </c>
    </row>
    <row r="181" spans="1:9">
      <c r="A181">
        <f>'PRODUCTION LIST lynx plywood'!A181</f>
        <v>0</v>
      </c>
      <c r="B181" s="4">
        <f>'LYNX plywood'!AN208*SUM('LYNX plywood'!Y208:AH208)</f>
        <v>0</v>
      </c>
      <c r="C181" s="4">
        <f>'LYNX plywood'!AO208*SUM('LYNX plywood'!Y208:AH208)</f>
        <v>0</v>
      </c>
      <c r="D181" s="4">
        <f>'LYNX plywood'!AP208*SUM('LYNX plywood'!Y208:AH208)</f>
        <v>0</v>
      </c>
      <c r="E181" s="4">
        <f>'LYNX plywood'!AQ208*SUM('LYNX plywood'!Y208:AH208)</f>
        <v>0</v>
      </c>
      <c r="F181" s="4">
        <f t="shared" si="7"/>
        <v>0</v>
      </c>
      <c r="G181" s="4">
        <f t="shared" si="8"/>
        <v>0</v>
      </c>
      <c r="H181" s="4">
        <f>'LYNX plywood'!AS208*SUM('LYNX plywood'!Y208:AH208)/3.125</f>
        <v>0</v>
      </c>
      <c r="I181" s="4">
        <f>'LYNX plywood'!AR208</f>
        <v>0</v>
      </c>
    </row>
    <row r="182" spans="1:9">
      <c r="A182">
        <f>'PRODUCTION LIST lynx plywood'!A182</f>
        <v>0</v>
      </c>
      <c r="B182" s="4">
        <f>'LYNX plywood'!AN209*SUM('LYNX plywood'!Y209:AH209)</f>
        <v>0</v>
      </c>
      <c r="C182" s="4">
        <f>'LYNX plywood'!AO209*SUM('LYNX plywood'!Y209:AH209)</f>
        <v>0</v>
      </c>
      <c r="D182" s="4">
        <f>'LYNX plywood'!AP209*SUM('LYNX plywood'!Y209:AH209)</f>
        <v>0</v>
      </c>
      <c r="E182" s="4">
        <f>'LYNX plywood'!AQ209*SUM('LYNX plywood'!Y209:AH209)</f>
        <v>0</v>
      </c>
      <c r="F182" s="4">
        <f t="shared" si="7"/>
        <v>0</v>
      </c>
      <c r="G182" s="4">
        <f t="shared" si="8"/>
        <v>0</v>
      </c>
      <c r="H182" s="4">
        <f>'LYNX plywood'!AS209*SUM('LYNX plywood'!Y209:AH209)/3.125</f>
        <v>0</v>
      </c>
      <c r="I182" s="4">
        <f>'LYNX plywood'!AR209</f>
        <v>0</v>
      </c>
    </row>
    <row r="183" spans="1:9">
      <c r="A183">
        <f>'PRODUCTION LIST lynx plywood'!A183</f>
        <v>0</v>
      </c>
      <c r="B183" s="4">
        <f>'LYNX plywood'!AN210*SUM('LYNX plywood'!Y210:AH210)</f>
        <v>0</v>
      </c>
      <c r="C183" s="4">
        <f>'LYNX plywood'!AO210*SUM('LYNX plywood'!Y210:AH210)</f>
        <v>0</v>
      </c>
      <c r="D183" s="4">
        <f>'LYNX plywood'!AP210*SUM('LYNX plywood'!Y210:AH210)</f>
        <v>0</v>
      </c>
      <c r="E183" s="4">
        <f>'LYNX plywood'!AQ210*SUM('LYNX plywood'!Y210:AH210)</f>
        <v>0</v>
      </c>
      <c r="F183" s="4">
        <f t="shared" si="7"/>
        <v>0</v>
      </c>
      <c r="G183" s="4">
        <f t="shared" si="8"/>
        <v>0</v>
      </c>
      <c r="H183" s="4">
        <f>'LYNX plywood'!AS210*SUM('LYNX plywood'!Y210:AH210)/3.125</f>
        <v>0</v>
      </c>
      <c r="I183" s="4">
        <f>'LYNX plywood'!AR210</f>
        <v>0</v>
      </c>
    </row>
    <row r="184" spans="1:9">
      <c r="A184">
        <f>'PRODUCTION LIST lynx plywood'!A184</f>
        <v>0</v>
      </c>
      <c r="B184" s="4">
        <f>'LYNX plywood'!AN211*SUM('LYNX plywood'!Y211:AH211)</f>
        <v>0</v>
      </c>
      <c r="C184" s="4">
        <f>'LYNX plywood'!AO211*SUM('LYNX plywood'!Y211:AH211)</f>
        <v>0</v>
      </c>
      <c r="D184" s="4">
        <f>'LYNX plywood'!AP211*SUM('LYNX plywood'!Y211:AH211)</f>
        <v>0</v>
      </c>
      <c r="E184" s="4">
        <f>'LYNX plywood'!AQ211*SUM('LYNX plywood'!Y211:AH211)</f>
        <v>0</v>
      </c>
      <c r="F184" s="4">
        <f t="shared" si="7"/>
        <v>0</v>
      </c>
      <c r="G184" s="4">
        <f t="shared" si="8"/>
        <v>0</v>
      </c>
      <c r="H184" s="4">
        <f>'LYNX plywood'!AS211*SUM('LYNX plywood'!Y211:AH211)/3.125</f>
        <v>0</v>
      </c>
      <c r="I184" s="4">
        <f>'LYNX plywood'!AR211</f>
        <v>0</v>
      </c>
    </row>
    <row r="185" spans="1:9">
      <c r="A185">
        <f>'PRODUCTION LIST lynx plywood'!A185</f>
        <v>0</v>
      </c>
      <c r="B185" s="4">
        <f>'LYNX plywood'!AN212*SUM('LYNX plywood'!Y212:AH212)</f>
        <v>0</v>
      </c>
      <c r="C185" s="4">
        <f>'LYNX plywood'!AO212*SUM('LYNX plywood'!Y212:AH212)</f>
        <v>0</v>
      </c>
      <c r="D185" s="4">
        <f>'LYNX plywood'!AP212*SUM('LYNX plywood'!Y212:AH212)</f>
        <v>0</v>
      </c>
      <c r="E185" s="4">
        <f>'LYNX plywood'!AQ212*SUM('LYNX plywood'!Y212:AH212)</f>
        <v>0</v>
      </c>
      <c r="F185" s="4">
        <f t="shared" si="7"/>
        <v>0</v>
      </c>
      <c r="G185" s="4">
        <f t="shared" si="8"/>
        <v>0</v>
      </c>
      <c r="H185" s="4">
        <f>'LYNX plywood'!AS212*SUM('LYNX plywood'!Y212:AH212)/3.125</f>
        <v>0</v>
      </c>
      <c r="I185" s="4">
        <f>'LYNX plywood'!AR212</f>
        <v>0</v>
      </c>
    </row>
    <row r="186" spans="1:9">
      <c r="A186">
        <f>'PRODUCTION LIST lynx plywood'!A186</f>
        <v>0</v>
      </c>
      <c r="B186" s="4">
        <f>'LYNX plywood'!AN213*SUM('LYNX plywood'!Y213:AH213)</f>
        <v>0</v>
      </c>
      <c r="C186" s="4">
        <f>'LYNX plywood'!AO213*SUM('LYNX plywood'!Y213:AH213)</f>
        <v>0</v>
      </c>
      <c r="D186" s="4">
        <f>'LYNX plywood'!AP213*SUM('LYNX plywood'!Y213:AH213)</f>
        <v>0</v>
      </c>
      <c r="E186" s="4">
        <f>'LYNX plywood'!AQ213*SUM('LYNX plywood'!Y213:AH213)</f>
        <v>0</v>
      </c>
      <c r="F186" s="4">
        <f t="shared" si="7"/>
        <v>0</v>
      </c>
      <c r="G186" s="4">
        <f t="shared" si="8"/>
        <v>0</v>
      </c>
      <c r="H186" s="4">
        <f>'LYNX plywood'!AS213*SUM('LYNX plywood'!Y213:AH213)/3.125</f>
        <v>0</v>
      </c>
      <c r="I186" s="4">
        <f>'LYNX plywood'!AR213</f>
        <v>0</v>
      </c>
    </row>
    <row r="187" spans="1:9">
      <c r="A187">
        <f>'PRODUCTION LIST lynx plywood'!A187</f>
        <v>0</v>
      </c>
      <c r="B187" s="4">
        <f>'LYNX plywood'!AN214*SUM('LYNX plywood'!Y214:AH214)</f>
        <v>0</v>
      </c>
      <c r="C187" s="4">
        <f>'LYNX plywood'!AO214*SUM('LYNX plywood'!Y214:AH214)</f>
        <v>0</v>
      </c>
      <c r="D187" s="4">
        <f>'LYNX plywood'!AP214*SUM('LYNX plywood'!Y214:AH214)</f>
        <v>0</v>
      </c>
      <c r="E187" s="4">
        <f>'LYNX plywood'!AQ214*SUM('LYNX plywood'!Y214:AH214)</f>
        <v>0</v>
      </c>
      <c r="F187" s="4">
        <f t="shared" si="7"/>
        <v>0</v>
      </c>
      <c r="G187" s="4">
        <f t="shared" si="8"/>
        <v>0</v>
      </c>
      <c r="H187" s="4">
        <f>'LYNX plywood'!AS214*SUM('LYNX plywood'!Y214:AH214)/3.125</f>
        <v>0</v>
      </c>
      <c r="I187" s="4">
        <f>'LYNX plywood'!AR214</f>
        <v>0</v>
      </c>
    </row>
    <row r="188" spans="1:9">
      <c r="A188">
        <f>'PRODUCTION LIST lynx plywood'!A188</f>
        <v>0</v>
      </c>
      <c r="B188" s="4">
        <f>'LYNX plywood'!AN215*SUM('LYNX plywood'!Y215:AH215)</f>
        <v>0</v>
      </c>
      <c r="C188" s="4">
        <f>'LYNX plywood'!AO215*SUM('LYNX plywood'!Y215:AH215)</f>
        <v>0</v>
      </c>
      <c r="D188" s="4">
        <f>'LYNX plywood'!AP215*SUM('LYNX plywood'!Y215:AH215)</f>
        <v>0</v>
      </c>
      <c r="E188" s="4">
        <f>'LYNX plywood'!AQ215*SUM('LYNX plywood'!Y215:AH215)</f>
        <v>0</v>
      </c>
      <c r="F188" s="4">
        <f t="shared" si="7"/>
        <v>0</v>
      </c>
      <c r="G188" s="4">
        <f t="shared" si="8"/>
        <v>0</v>
      </c>
      <c r="H188" s="4">
        <f>'LYNX plywood'!AS215*SUM('LYNX plywood'!Y215:AH215)/3.125</f>
        <v>0</v>
      </c>
      <c r="I188" s="4">
        <f>'LYNX plywood'!AR215</f>
        <v>0</v>
      </c>
    </row>
    <row r="189" spans="1:9">
      <c r="A189">
        <f>'PRODUCTION LIST lynx plywood'!A189</f>
        <v>0</v>
      </c>
      <c r="B189" s="4">
        <f>'LYNX plywood'!AN216*SUM('LYNX plywood'!Y216:AH216)</f>
        <v>0</v>
      </c>
      <c r="C189" s="4">
        <f>'LYNX plywood'!AO216*SUM('LYNX plywood'!Y216:AH216)</f>
        <v>0</v>
      </c>
      <c r="D189" s="4">
        <f>'LYNX plywood'!AP216*SUM('LYNX plywood'!Y216:AH216)</f>
        <v>0</v>
      </c>
      <c r="E189" s="4">
        <f>'LYNX plywood'!AQ216*SUM('LYNX plywood'!Y216:AH216)</f>
        <v>0</v>
      </c>
      <c r="F189" s="4">
        <f t="shared" si="7"/>
        <v>0</v>
      </c>
      <c r="G189" s="4">
        <f t="shared" si="8"/>
        <v>0</v>
      </c>
      <c r="H189" s="4">
        <f>'LYNX plywood'!AS216*SUM('LYNX plywood'!Y216:AH216)/3.125</f>
        <v>0</v>
      </c>
      <c r="I189" s="4">
        <f>'LYNX plywood'!AR216</f>
        <v>0</v>
      </c>
    </row>
    <row r="190" spans="1:9">
      <c r="A190">
        <f>'PRODUCTION LIST lynx plywood'!A190</f>
        <v>0</v>
      </c>
      <c r="B190" s="4">
        <f>'LYNX plywood'!AN217*SUM('LYNX plywood'!Y217:AH217)</f>
        <v>0</v>
      </c>
      <c r="C190" s="4">
        <f>'LYNX plywood'!AO217*SUM('LYNX plywood'!Y217:AH217)</f>
        <v>0</v>
      </c>
      <c r="D190" s="4">
        <f>'LYNX plywood'!AP217*SUM('LYNX plywood'!Y217:AH217)</f>
        <v>0</v>
      </c>
      <c r="E190" s="4">
        <f>'LYNX plywood'!AQ217*SUM('LYNX plywood'!Y217:AH217)</f>
        <v>0</v>
      </c>
      <c r="F190" s="4">
        <f t="shared" si="7"/>
        <v>0</v>
      </c>
      <c r="G190" s="4">
        <f t="shared" si="8"/>
        <v>0</v>
      </c>
      <c r="H190" s="4">
        <f>'LYNX plywood'!AS217*SUM('LYNX plywood'!Y217:AH217)/3.125</f>
        <v>0</v>
      </c>
      <c r="I190" s="4">
        <f>'LYNX plywood'!AR217</f>
        <v>0</v>
      </c>
    </row>
    <row r="191" spans="1:9">
      <c r="A191">
        <f>'PRODUCTION LIST lynx plywood'!A191</f>
        <v>0</v>
      </c>
      <c r="B191" s="4">
        <f>'LYNX plywood'!AN218*SUM('LYNX plywood'!Y218:AH218)</f>
        <v>0</v>
      </c>
      <c r="C191" s="4">
        <f>'LYNX plywood'!AO218*SUM('LYNX plywood'!Y218:AH218)</f>
        <v>0</v>
      </c>
      <c r="D191" s="4">
        <f>'LYNX plywood'!AP218*SUM('LYNX plywood'!Y218:AH218)</f>
        <v>0</v>
      </c>
      <c r="E191" s="4">
        <f>'LYNX plywood'!AQ218*SUM('LYNX plywood'!Y218:AH218)</f>
        <v>0</v>
      </c>
      <c r="F191" s="4">
        <f t="shared" si="7"/>
        <v>0</v>
      </c>
      <c r="G191" s="4">
        <f t="shared" si="8"/>
        <v>0</v>
      </c>
      <c r="H191" s="4">
        <f>'LYNX plywood'!AS218*SUM('LYNX plywood'!Y218:AH218)/3.125</f>
        <v>0</v>
      </c>
      <c r="I191" s="4">
        <f>'LYNX plywood'!AR218</f>
        <v>0</v>
      </c>
    </row>
    <row r="192" spans="1:9">
      <c r="A192">
        <f>'PRODUCTION LIST lynx plywood'!A192</f>
        <v>0</v>
      </c>
      <c r="B192" s="4">
        <f>'LYNX plywood'!AN219*SUM('LYNX plywood'!Y219:AH219)</f>
        <v>0</v>
      </c>
      <c r="C192" s="4">
        <f>'LYNX plywood'!AO219*SUM('LYNX plywood'!Y219:AH219)</f>
        <v>0</v>
      </c>
      <c r="D192" s="4">
        <f>'LYNX plywood'!AP219*SUM('LYNX plywood'!Y219:AH219)</f>
        <v>0</v>
      </c>
      <c r="E192" s="4">
        <f>'LYNX plywood'!AQ219*SUM('LYNX plywood'!Y219:AH219)</f>
        <v>0</v>
      </c>
      <c r="F192" s="4">
        <f t="shared" si="7"/>
        <v>0</v>
      </c>
      <c r="G192" s="4">
        <f t="shared" si="8"/>
        <v>0</v>
      </c>
      <c r="H192" s="4">
        <f>'LYNX plywood'!AS219*SUM('LYNX plywood'!Y219:AH219)/3.125</f>
        <v>0</v>
      </c>
      <c r="I192" s="4">
        <f>'LYNX plywood'!AR219</f>
        <v>0</v>
      </c>
    </row>
    <row r="193" spans="1:9">
      <c r="A193">
        <f>'PRODUCTION LIST lynx plywood'!A193</f>
        <v>0</v>
      </c>
      <c r="B193" s="4">
        <f>'LYNX plywood'!AN220*SUM('LYNX plywood'!Y220:AH220)</f>
        <v>0</v>
      </c>
      <c r="C193" s="4">
        <f>'LYNX plywood'!AO220*SUM('LYNX plywood'!Y220:AH220)</f>
        <v>0</v>
      </c>
      <c r="D193" s="4">
        <f>'LYNX plywood'!AP220*SUM('LYNX plywood'!Y220:AH220)</f>
        <v>0</v>
      </c>
      <c r="E193" s="4">
        <f>'LYNX plywood'!AQ220*SUM('LYNX plywood'!Y220:AH220)</f>
        <v>0</v>
      </c>
      <c r="F193" s="4">
        <f t="shared" si="7"/>
        <v>0</v>
      </c>
      <c r="G193" s="4">
        <f t="shared" si="8"/>
        <v>0</v>
      </c>
      <c r="H193" s="4">
        <f>'LYNX plywood'!AS220*SUM('LYNX plywood'!Y220:AH220)/3.125</f>
        <v>0</v>
      </c>
      <c r="I193" s="4">
        <f>'LYNX plywood'!AR220</f>
        <v>0</v>
      </c>
    </row>
    <row r="194" spans="1:9">
      <c r="A194">
        <f>'PRODUCTION LIST lynx plywood'!A194</f>
        <v>0</v>
      </c>
      <c r="B194" s="4">
        <f>'LYNX plywood'!AN221*SUM('LYNX plywood'!Y221:AH221)</f>
        <v>0</v>
      </c>
      <c r="C194" s="4">
        <f>'LYNX plywood'!AO221*SUM('LYNX plywood'!Y221:AH221)</f>
        <v>0</v>
      </c>
      <c r="D194" s="4">
        <f>'LYNX plywood'!AP221*SUM('LYNX plywood'!Y221:AH221)</f>
        <v>0</v>
      </c>
      <c r="E194" s="4">
        <f>'LYNX plywood'!AQ221*SUM('LYNX plywood'!Y221:AH221)</f>
        <v>0</v>
      </c>
      <c r="F194" s="4">
        <f t="shared" si="7"/>
        <v>0</v>
      </c>
      <c r="G194" s="4">
        <f t="shared" si="8"/>
        <v>0</v>
      </c>
      <c r="H194" s="4">
        <f>'LYNX plywood'!AS221*SUM('LYNX plywood'!Y221:AH221)/3.125</f>
        <v>0</v>
      </c>
      <c r="I194" s="4">
        <f>'LYNX plywood'!AR221</f>
        <v>0</v>
      </c>
    </row>
    <row r="195" spans="1:9">
      <c r="A195">
        <f>'PRODUCTION LIST lynx plywood'!A195</f>
        <v>0</v>
      </c>
      <c r="B195" s="4">
        <f>'LYNX plywood'!AN222*SUM('LYNX plywood'!Y222:AH222)</f>
        <v>0</v>
      </c>
      <c r="C195" s="4">
        <f>'LYNX plywood'!AO222*SUM('LYNX plywood'!Y222:AH222)</f>
        <v>0</v>
      </c>
      <c r="D195" s="4">
        <f>'LYNX plywood'!AP222*SUM('LYNX plywood'!Y222:AH222)</f>
        <v>0</v>
      </c>
      <c r="E195" s="4">
        <f>'LYNX plywood'!AQ222*SUM('LYNX plywood'!Y222:AH222)</f>
        <v>0</v>
      </c>
      <c r="F195" s="4">
        <f t="shared" si="7"/>
        <v>0</v>
      </c>
      <c r="G195" s="4">
        <f t="shared" si="8"/>
        <v>0</v>
      </c>
      <c r="H195" s="4">
        <f>'LYNX plywood'!AS222*SUM('LYNX plywood'!Y222:AH222)/3.125</f>
        <v>0</v>
      </c>
      <c r="I195" s="4">
        <f>'LYNX plywood'!AR222</f>
        <v>0</v>
      </c>
    </row>
    <row r="196" spans="1:9">
      <c r="A196">
        <f>'PRODUCTION LIST lynx plywood'!A196</f>
        <v>0</v>
      </c>
      <c r="B196" s="4">
        <f>'LYNX plywood'!AN223*SUM('LYNX plywood'!Y223:AH223)</f>
        <v>0</v>
      </c>
      <c r="C196" s="4">
        <f>'LYNX plywood'!AO223*SUM('LYNX plywood'!Y223:AH223)</f>
        <v>0</v>
      </c>
      <c r="D196" s="4">
        <f>'LYNX plywood'!AP223*SUM('LYNX plywood'!Y223:AH223)</f>
        <v>0</v>
      </c>
      <c r="E196" s="4">
        <f>'LYNX plywood'!AQ223*SUM('LYNX plywood'!Y223:AH223)</f>
        <v>0</v>
      </c>
      <c r="F196" s="4">
        <f t="shared" si="7"/>
        <v>0</v>
      </c>
      <c r="G196" s="4">
        <f t="shared" si="8"/>
        <v>0</v>
      </c>
      <c r="H196" s="4">
        <f>'LYNX plywood'!AS223*SUM('LYNX plywood'!Y223:AH223)/3.125</f>
        <v>0</v>
      </c>
      <c r="I196" s="4">
        <f>'LYNX plywood'!AR223</f>
        <v>0</v>
      </c>
    </row>
    <row r="197" spans="1:9">
      <c r="A197">
        <f>'PRODUCTION LIST lynx plywood'!A197</f>
        <v>0</v>
      </c>
      <c r="B197" s="4">
        <f>'LYNX plywood'!AN224*SUM('LYNX plywood'!Y224:AH224)</f>
        <v>0</v>
      </c>
      <c r="C197" s="4">
        <f>'LYNX plywood'!AO224*SUM('LYNX plywood'!Y224:AH224)</f>
        <v>0</v>
      </c>
      <c r="D197" s="4">
        <f>'LYNX plywood'!AP224*SUM('LYNX plywood'!Y224:AH224)</f>
        <v>0</v>
      </c>
      <c r="E197" s="4">
        <f>'LYNX plywood'!AQ224*SUM('LYNX plywood'!Y224:AH224)</f>
        <v>0</v>
      </c>
      <c r="F197" s="4">
        <f t="shared" ref="F197:F239" si="9">D197/10</f>
        <v>0</v>
      </c>
      <c r="G197" s="4">
        <f t="shared" ref="G197:G239" si="10">(3/100)*D197</f>
        <v>0</v>
      </c>
      <c r="H197" s="4">
        <f>'LYNX plywood'!AS224*SUM('LYNX plywood'!Y224:AH224)/3.125</f>
        <v>0</v>
      </c>
      <c r="I197" s="4">
        <f>'LYNX plywood'!AR224</f>
        <v>0</v>
      </c>
    </row>
    <row r="198" spans="1:9">
      <c r="A198">
        <f>'PRODUCTION LIST lynx plywood'!A198</f>
        <v>0</v>
      </c>
      <c r="B198" s="4">
        <f>'LYNX plywood'!AN225*SUM('LYNX plywood'!Y225:AH225)</f>
        <v>0</v>
      </c>
      <c r="C198" s="4">
        <f>'LYNX plywood'!AO225*SUM('LYNX plywood'!Y225:AH225)</f>
        <v>0</v>
      </c>
      <c r="D198" s="4">
        <f>'LYNX plywood'!AP225*SUM('LYNX plywood'!Y225:AH225)</f>
        <v>0</v>
      </c>
      <c r="E198" s="4">
        <f>'LYNX plywood'!AQ225*SUM('LYNX plywood'!Y225:AH225)</f>
        <v>0</v>
      </c>
      <c r="F198" s="4">
        <f t="shared" si="9"/>
        <v>0</v>
      </c>
      <c r="G198" s="4">
        <f t="shared" si="10"/>
        <v>0</v>
      </c>
      <c r="H198" s="4">
        <f>'LYNX plywood'!AS225*SUM('LYNX plywood'!Y225:AH225)/3.125</f>
        <v>0</v>
      </c>
      <c r="I198" s="4">
        <f>'LYNX plywood'!AR225</f>
        <v>0</v>
      </c>
    </row>
    <row r="199" spans="1:9">
      <c r="A199">
        <f>'PRODUCTION LIST lynx plywood'!A199</f>
        <v>0</v>
      </c>
      <c r="B199" s="4">
        <f>'LYNX plywood'!AN226*SUM('LYNX plywood'!Y226:AH226)</f>
        <v>0</v>
      </c>
      <c r="C199" s="4">
        <f>'LYNX plywood'!AO226*SUM('LYNX plywood'!Y226:AH226)</f>
        <v>0</v>
      </c>
      <c r="D199" s="4">
        <f>'LYNX plywood'!AP226*SUM('LYNX plywood'!Y226:AH226)</f>
        <v>0</v>
      </c>
      <c r="E199" s="4">
        <f>'LYNX plywood'!AQ226*SUM('LYNX plywood'!Y226:AH226)</f>
        <v>0</v>
      </c>
      <c r="F199" s="4">
        <f t="shared" si="9"/>
        <v>0</v>
      </c>
      <c r="G199" s="4">
        <f t="shared" si="10"/>
        <v>0</v>
      </c>
      <c r="H199" s="4">
        <f>'LYNX plywood'!AS226*SUM('LYNX plywood'!Y226:AH226)/3.125</f>
        <v>0</v>
      </c>
      <c r="I199" s="4">
        <f>'LYNX plywood'!AR226</f>
        <v>0</v>
      </c>
    </row>
    <row r="200" spans="1:9">
      <c r="A200">
        <f>'PRODUCTION LIST lynx plywood'!A200</f>
        <v>0</v>
      </c>
      <c r="B200" s="4">
        <f>'LYNX plywood'!AN227*SUM('LYNX plywood'!Y227:AH227)</f>
        <v>0</v>
      </c>
      <c r="C200" s="4">
        <f>'LYNX plywood'!AO227*SUM('LYNX plywood'!Y227:AH227)</f>
        <v>0</v>
      </c>
      <c r="D200" s="4">
        <f>'LYNX plywood'!AP227*SUM('LYNX plywood'!Y227:AH227)</f>
        <v>0</v>
      </c>
      <c r="E200" s="4">
        <f>'LYNX plywood'!AQ227*SUM('LYNX plywood'!Y227:AH227)</f>
        <v>0</v>
      </c>
      <c r="F200" s="4">
        <f t="shared" si="9"/>
        <v>0</v>
      </c>
      <c r="G200" s="4">
        <f t="shared" si="10"/>
        <v>0</v>
      </c>
      <c r="H200" s="4">
        <f>'LYNX plywood'!AS227*SUM('LYNX plywood'!Y227:AH227)/3.125</f>
        <v>0</v>
      </c>
      <c r="I200" s="4">
        <f>'LYNX plywood'!AR227</f>
        <v>0</v>
      </c>
    </row>
    <row r="201" spans="1:9">
      <c r="A201">
        <f>'PRODUCTION LIST lynx plywood'!A201</f>
        <v>0</v>
      </c>
      <c r="B201" s="4">
        <f>'LYNX plywood'!AN228*SUM('LYNX plywood'!Y228:AH228)</f>
        <v>0</v>
      </c>
      <c r="C201" s="4">
        <f>'LYNX plywood'!AO228*SUM('LYNX plywood'!Y228:AH228)</f>
        <v>0</v>
      </c>
      <c r="D201" s="4">
        <f>'LYNX plywood'!AP228*SUM('LYNX plywood'!Y228:AH228)</f>
        <v>0</v>
      </c>
      <c r="E201" s="4">
        <f>'LYNX plywood'!AQ228*SUM('LYNX plywood'!Y228:AH228)</f>
        <v>0</v>
      </c>
      <c r="F201" s="4">
        <f t="shared" si="9"/>
        <v>0</v>
      </c>
      <c r="G201" s="4">
        <f t="shared" si="10"/>
        <v>0</v>
      </c>
      <c r="H201" s="4">
        <f>'LYNX plywood'!AS228*SUM('LYNX plywood'!Y228:AH228)/3.125</f>
        <v>0</v>
      </c>
      <c r="I201" s="4">
        <f>'LYNX plywood'!AR228</f>
        <v>0</v>
      </c>
    </row>
    <row r="202" spans="1:9">
      <c r="A202">
        <f>'PRODUCTION LIST lynx plywood'!A202</f>
        <v>0</v>
      </c>
      <c r="B202" s="4">
        <f>'LYNX plywood'!AN229*SUM('LYNX plywood'!Y229:AH229)</f>
        <v>0</v>
      </c>
      <c r="C202" s="4">
        <f>'LYNX plywood'!AO229*SUM('LYNX plywood'!Y229:AH229)</f>
        <v>0</v>
      </c>
      <c r="D202" s="4">
        <f>'LYNX plywood'!AP229*SUM('LYNX plywood'!Y229:AH229)</f>
        <v>0</v>
      </c>
      <c r="E202" s="4">
        <f>'LYNX plywood'!AQ229*SUM('LYNX plywood'!Y229:AH229)</f>
        <v>0</v>
      </c>
      <c r="F202" s="4">
        <f t="shared" si="9"/>
        <v>0</v>
      </c>
      <c r="G202" s="4">
        <f t="shared" si="10"/>
        <v>0</v>
      </c>
      <c r="H202" s="4">
        <f>'LYNX plywood'!AS229*SUM('LYNX plywood'!Y229:AH229)/3.125</f>
        <v>0</v>
      </c>
      <c r="I202" s="4">
        <f>'LYNX plywood'!AR229</f>
        <v>0</v>
      </c>
    </row>
    <row r="203" spans="1:9">
      <c r="A203">
        <f>'PRODUCTION LIST lynx plywood'!A203</f>
        <v>0</v>
      </c>
      <c r="B203" s="4">
        <f>'LYNX plywood'!AN230*SUM('LYNX plywood'!Y230:AH230)</f>
        <v>0</v>
      </c>
      <c r="C203" s="4">
        <f>'LYNX plywood'!AO230*SUM('LYNX plywood'!Y230:AH230)</f>
        <v>0</v>
      </c>
      <c r="D203" s="4">
        <f>'LYNX plywood'!AP230*SUM('LYNX plywood'!Y230:AH230)</f>
        <v>0</v>
      </c>
      <c r="E203" s="4">
        <f>'LYNX plywood'!AQ230*SUM('LYNX plywood'!Y230:AH230)</f>
        <v>0</v>
      </c>
      <c r="F203" s="4">
        <f t="shared" si="9"/>
        <v>0</v>
      </c>
      <c r="G203" s="4">
        <f t="shared" si="10"/>
        <v>0</v>
      </c>
      <c r="H203" s="4">
        <f>'LYNX plywood'!AS230*SUM('LYNX plywood'!Y230:AH230)/3.125</f>
        <v>0</v>
      </c>
      <c r="I203" s="4">
        <f>'LYNX plywood'!AR230</f>
        <v>0</v>
      </c>
    </row>
    <row r="204" spans="1:9">
      <c r="A204">
        <f>'PRODUCTION LIST lynx plywood'!A204</f>
        <v>0</v>
      </c>
      <c r="B204" s="4">
        <f>'LYNX plywood'!AN231*SUM('LYNX plywood'!Y231:AH231)</f>
        <v>0</v>
      </c>
      <c r="C204" s="4">
        <f>'LYNX plywood'!AO231*SUM('LYNX plywood'!Y231:AH231)</f>
        <v>0</v>
      </c>
      <c r="D204" s="4">
        <f>'LYNX plywood'!AP231*SUM('LYNX plywood'!Y231:AH231)</f>
        <v>0</v>
      </c>
      <c r="E204" s="4">
        <f>'LYNX plywood'!AQ231*SUM('LYNX plywood'!Y231:AH231)</f>
        <v>0</v>
      </c>
      <c r="F204" s="4">
        <f t="shared" si="9"/>
        <v>0</v>
      </c>
      <c r="G204" s="4">
        <f t="shared" si="10"/>
        <v>0</v>
      </c>
      <c r="H204" s="4">
        <f>'LYNX plywood'!AS231*SUM('LYNX plywood'!Y231:AH231)/3.125</f>
        <v>0</v>
      </c>
      <c r="I204" s="4">
        <f>'LYNX plywood'!AR231</f>
        <v>0</v>
      </c>
    </row>
    <row r="205" spans="1:9">
      <c r="A205">
        <f>'PRODUCTION LIST lynx plywood'!A205</f>
        <v>0</v>
      </c>
      <c r="B205" s="4">
        <f>'LYNX plywood'!AN232*SUM('LYNX plywood'!Y232:AH232)</f>
        <v>0</v>
      </c>
      <c r="C205" s="4">
        <f>'LYNX plywood'!AO232*SUM('LYNX plywood'!Y232:AH232)</f>
        <v>0</v>
      </c>
      <c r="D205" s="4">
        <f>'LYNX plywood'!AP232*SUM('LYNX plywood'!Y232:AH232)</f>
        <v>0</v>
      </c>
      <c r="E205" s="4">
        <f>'LYNX plywood'!AQ232*SUM('LYNX plywood'!Y232:AH232)</f>
        <v>0</v>
      </c>
      <c r="F205" s="4">
        <f t="shared" si="9"/>
        <v>0</v>
      </c>
      <c r="G205" s="4">
        <f t="shared" si="10"/>
        <v>0</v>
      </c>
      <c r="H205" s="4">
        <f>'LYNX plywood'!AS232*SUM('LYNX plywood'!Y232:AH232)/3.125</f>
        <v>0</v>
      </c>
      <c r="I205" s="4">
        <f>'LYNX plywood'!AR232</f>
        <v>0</v>
      </c>
    </row>
    <row r="206" spans="1:9">
      <c r="A206">
        <f>'PRODUCTION LIST lynx plywood'!A206</f>
        <v>0</v>
      </c>
      <c r="B206" s="4">
        <f>'LYNX plywood'!AN233*SUM('LYNX plywood'!Y233:AH233)</f>
        <v>0</v>
      </c>
      <c r="C206" s="4">
        <f>'LYNX plywood'!AO233*SUM('LYNX plywood'!Y233:AH233)</f>
        <v>0</v>
      </c>
      <c r="D206" s="4">
        <f>'LYNX plywood'!AP233*SUM('LYNX plywood'!Y233:AH233)</f>
        <v>0</v>
      </c>
      <c r="E206" s="4">
        <f>'LYNX plywood'!AQ233*SUM('LYNX plywood'!Y233:AH233)</f>
        <v>0</v>
      </c>
      <c r="F206" s="4">
        <f t="shared" si="9"/>
        <v>0</v>
      </c>
      <c r="G206" s="4">
        <f t="shared" si="10"/>
        <v>0</v>
      </c>
      <c r="H206" s="4">
        <f>'LYNX plywood'!AS233*SUM('LYNX plywood'!Y233:AH233)/3.125</f>
        <v>0</v>
      </c>
      <c r="I206" s="4">
        <f>'LYNX plywood'!AR233</f>
        <v>0</v>
      </c>
    </row>
    <row r="207" spans="1:9">
      <c r="A207">
        <f>'PRODUCTION LIST lynx plywood'!A207</f>
        <v>0</v>
      </c>
      <c r="B207" s="4">
        <f>'LYNX plywood'!AN234*SUM('LYNX plywood'!Y234:AH234)</f>
        <v>0</v>
      </c>
      <c r="C207" s="4">
        <f>'LYNX plywood'!AO234*SUM('LYNX plywood'!Y234:AH234)</f>
        <v>0</v>
      </c>
      <c r="D207" s="4">
        <f>'LYNX plywood'!AP234*SUM('LYNX plywood'!Y234:AH234)</f>
        <v>0</v>
      </c>
      <c r="E207" s="4">
        <f>'LYNX plywood'!AQ234*SUM('LYNX plywood'!Y234:AH234)</f>
        <v>0</v>
      </c>
      <c r="F207" s="4">
        <f t="shared" si="9"/>
        <v>0</v>
      </c>
      <c r="G207" s="4">
        <f t="shared" si="10"/>
        <v>0</v>
      </c>
      <c r="H207" s="4">
        <f>'LYNX plywood'!AS234*SUM('LYNX plywood'!Y234:AH234)/3.125</f>
        <v>0</v>
      </c>
      <c r="I207" s="4">
        <f>'LYNX plywood'!AR234</f>
        <v>0</v>
      </c>
    </row>
    <row r="208" spans="1:9">
      <c r="A208">
        <f>'PRODUCTION LIST lynx plywood'!A208</f>
        <v>0</v>
      </c>
      <c r="B208" s="4">
        <f>'LYNX plywood'!AN235*SUM('LYNX plywood'!Y235:AH235)</f>
        <v>0</v>
      </c>
      <c r="C208" s="4">
        <f>'LYNX plywood'!AO235*SUM('LYNX plywood'!Y235:AH235)</f>
        <v>0</v>
      </c>
      <c r="D208" s="4">
        <f>'LYNX plywood'!AP235*SUM('LYNX plywood'!Y235:AH235)</f>
        <v>0</v>
      </c>
      <c r="E208" s="4">
        <f>'LYNX plywood'!AQ235*SUM('LYNX plywood'!Y235:AH235)</f>
        <v>0</v>
      </c>
      <c r="F208" s="4">
        <f t="shared" si="9"/>
        <v>0</v>
      </c>
      <c r="G208" s="4">
        <f t="shared" si="10"/>
        <v>0</v>
      </c>
      <c r="H208" s="4">
        <f>'LYNX plywood'!AS235*SUM('LYNX plywood'!Y235:AH235)/3.125</f>
        <v>0</v>
      </c>
      <c r="I208" s="4">
        <f>'LYNX plywood'!AR235</f>
        <v>0</v>
      </c>
    </row>
    <row r="209" spans="1:9">
      <c r="A209">
        <f>'PRODUCTION LIST lynx plywood'!A209</f>
        <v>0</v>
      </c>
      <c r="B209" s="4">
        <f>'LYNX plywood'!AN236*SUM('LYNX plywood'!Y236:AH236)</f>
        <v>0</v>
      </c>
      <c r="C209" s="4">
        <f>'LYNX plywood'!AO236*SUM('LYNX plywood'!Y236:AH236)</f>
        <v>0</v>
      </c>
      <c r="D209" s="4">
        <f>'LYNX plywood'!AP236*SUM('LYNX plywood'!Y236:AH236)</f>
        <v>0</v>
      </c>
      <c r="E209" s="4">
        <f>'LYNX plywood'!AQ236*SUM('LYNX plywood'!Y236:AH236)</f>
        <v>0</v>
      </c>
      <c r="F209" s="4">
        <f t="shared" si="9"/>
        <v>0</v>
      </c>
      <c r="G209" s="4">
        <f t="shared" si="10"/>
        <v>0</v>
      </c>
      <c r="H209" s="4">
        <f>'LYNX plywood'!AS236*SUM('LYNX plywood'!Y236:AH236)/3.125</f>
        <v>0</v>
      </c>
      <c r="I209" s="4">
        <f>'LYNX plywood'!AR236</f>
        <v>0</v>
      </c>
    </row>
    <row r="210" spans="1:9">
      <c r="A210">
        <f>'PRODUCTION LIST lynx plywood'!A210</f>
        <v>0</v>
      </c>
      <c r="B210" s="4">
        <f>'LYNX plywood'!AN237*SUM('LYNX plywood'!Y237:AH237)</f>
        <v>0</v>
      </c>
      <c r="C210" s="4">
        <f>'LYNX plywood'!AO237*SUM('LYNX plywood'!Y237:AH237)</f>
        <v>0</v>
      </c>
      <c r="D210" s="4">
        <f>'LYNX plywood'!AP237*SUM('LYNX plywood'!Y237:AH237)</f>
        <v>0</v>
      </c>
      <c r="E210" s="4">
        <f>'LYNX plywood'!AQ237*SUM('LYNX plywood'!Y237:AH237)</f>
        <v>0</v>
      </c>
      <c r="F210" s="4">
        <f t="shared" si="9"/>
        <v>0</v>
      </c>
      <c r="G210" s="4">
        <f t="shared" si="10"/>
        <v>0</v>
      </c>
      <c r="H210" s="4">
        <f>'LYNX plywood'!AS237*SUM('LYNX plywood'!Y237:AH237)/3.125</f>
        <v>0</v>
      </c>
      <c r="I210" s="4">
        <f>'LYNX plywood'!AR237</f>
        <v>0</v>
      </c>
    </row>
    <row r="211" spans="1:9">
      <c r="A211">
        <f>'PRODUCTION LIST lynx plywood'!A211</f>
        <v>0</v>
      </c>
      <c r="B211" s="4">
        <f>'LYNX plywood'!AN238*SUM('LYNX plywood'!Y238:AH238)</f>
        <v>0</v>
      </c>
      <c r="C211" s="4">
        <f>'LYNX plywood'!AO238*SUM('LYNX plywood'!Y238:AH238)</f>
        <v>0</v>
      </c>
      <c r="D211" s="4">
        <f>'LYNX plywood'!AP238*SUM('LYNX plywood'!Y238:AH238)</f>
        <v>0</v>
      </c>
      <c r="E211" s="4">
        <f>'LYNX plywood'!AQ238*SUM('LYNX plywood'!Y238:AH238)</f>
        <v>0</v>
      </c>
      <c r="F211" s="4">
        <f t="shared" si="9"/>
        <v>0</v>
      </c>
      <c r="G211" s="4">
        <f t="shared" si="10"/>
        <v>0</v>
      </c>
      <c r="H211" s="4">
        <f>'LYNX plywood'!AS238*SUM('LYNX plywood'!Y238:AH238)/3.125</f>
        <v>0</v>
      </c>
      <c r="I211" s="4">
        <f>'LYNX plywood'!AR238</f>
        <v>0</v>
      </c>
    </row>
    <row r="212" spans="1:9">
      <c r="A212">
        <f>'PRODUCTION LIST lynx plywood'!A212</f>
        <v>0</v>
      </c>
      <c r="B212" s="4">
        <f>'LYNX plywood'!AN239*SUM('LYNX plywood'!Y239:AH239)</f>
        <v>0</v>
      </c>
      <c r="C212" s="4">
        <f>'LYNX plywood'!AO239*SUM('LYNX plywood'!Y239:AH239)</f>
        <v>0</v>
      </c>
      <c r="D212" s="4">
        <f>'LYNX plywood'!AP239*SUM('LYNX plywood'!Y239:AH239)</f>
        <v>0</v>
      </c>
      <c r="E212" s="4">
        <f>'LYNX plywood'!AQ239*SUM('LYNX plywood'!Y239:AH239)</f>
        <v>0</v>
      </c>
      <c r="F212" s="4">
        <f t="shared" si="9"/>
        <v>0</v>
      </c>
      <c r="G212" s="4">
        <f t="shared" si="10"/>
        <v>0</v>
      </c>
      <c r="H212" s="4">
        <f>'LYNX plywood'!AS239*SUM('LYNX plywood'!Y239:AH239)/3.125</f>
        <v>0</v>
      </c>
      <c r="I212" s="4">
        <f>'LYNX plywood'!AR239</f>
        <v>0</v>
      </c>
    </row>
    <row r="213" spans="1:9">
      <c r="A213">
        <f>'PRODUCTION LIST lynx plywood'!A213</f>
        <v>0</v>
      </c>
      <c r="B213" s="4">
        <f>'LYNX plywood'!AN240*SUM('LYNX plywood'!Y240:AH240)</f>
        <v>0</v>
      </c>
      <c r="C213" s="4">
        <f>'LYNX plywood'!AO240*SUM('LYNX plywood'!Y240:AH240)</f>
        <v>0</v>
      </c>
      <c r="D213" s="4">
        <f>'LYNX plywood'!AP240*SUM('LYNX plywood'!Y240:AH240)</f>
        <v>0</v>
      </c>
      <c r="E213" s="4">
        <f>'LYNX plywood'!AQ240*SUM('LYNX plywood'!Y240:AH240)</f>
        <v>0</v>
      </c>
      <c r="F213" s="4">
        <f t="shared" si="9"/>
        <v>0</v>
      </c>
      <c r="G213" s="4">
        <f t="shared" si="10"/>
        <v>0</v>
      </c>
      <c r="H213" s="4">
        <f>'LYNX plywood'!AS240*SUM('LYNX plywood'!Y240:AH240)/3.125</f>
        <v>0</v>
      </c>
      <c r="I213" s="4">
        <f>'LYNX plywood'!AR240</f>
        <v>0</v>
      </c>
    </row>
    <row r="214" spans="1:9">
      <c r="A214">
        <f>'PRODUCTION LIST lynx plywood'!A214</f>
        <v>0</v>
      </c>
      <c r="B214" s="4">
        <f>'LYNX plywood'!AN241*SUM('LYNX plywood'!Y241:AH241)</f>
        <v>0</v>
      </c>
      <c r="C214" s="4">
        <f>'LYNX plywood'!AO241*SUM('LYNX plywood'!Y241:AH241)</f>
        <v>0</v>
      </c>
      <c r="D214" s="4">
        <f>'LYNX plywood'!AP241*SUM('LYNX plywood'!Y241:AH241)</f>
        <v>0</v>
      </c>
      <c r="E214" s="4">
        <f>'LYNX plywood'!AQ241*SUM('LYNX plywood'!Y241:AH241)</f>
        <v>0</v>
      </c>
      <c r="F214" s="4">
        <f t="shared" si="9"/>
        <v>0</v>
      </c>
      <c r="G214" s="4">
        <f t="shared" si="10"/>
        <v>0</v>
      </c>
      <c r="H214" s="4">
        <f>'LYNX plywood'!AS241*SUM('LYNX plywood'!Y241:AH241)/3.125</f>
        <v>0</v>
      </c>
      <c r="I214" s="4">
        <f>'LYNX plywood'!AR241</f>
        <v>0</v>
      </c>
    </row>
    <row r="215" spans="1:9">
      <c r="A215">
        <f>'PRODUCTION LIST lynx plywood'!A215</f>
        <v>0</v>
      </c>
      <c r="B215" s="4">
        <f>'LYNX plywood'!AN242*SUM('LYNX plywood'!Y242:AH242)</f>
        <v>0</v>
      </c>
      <c r="C215" s="4">
        <f>'LYNX plywood'!AO242*SUM('LYNX plywood'!Y242:AH242)</f>
        <v>0</v>
      </c>
      <c r="D215" s="4">
        <f>'LYNX plywood'!AP242*SUM('LYNX plywood'!Y242:AH242)</f>
        <v>0</v>
      </c>
      <c r="E215" s="4">
        <f>'LYNX plywood'!AQ242*SUM('LYNX plywood'!Y242:AH242)</f>
        <v>0</v>
      </c>
      <c r="F215" s="4">
        <f t="shared" si="9"/>
        <v>0</v>
      </c>
      <c r="G215" s="4">
        <f t="shared" si="10"/>
        <v>0</v>
      </c>
      <c r="H215" s="4">
        <f>'LYNX plywood'!AS242*SUM('LYNX plywood'!Y242:AH242)/3.125</f>
        <v>0</v>
      </c>
      <c r="I215" s="4">
        <f>'LYNX plywood'!AR242</f>
        <v>0</v>
      </c>
    </row>
    <row r="216" spans="1:9">
      <c r="A216">
        <f>'PRODUCTION LIST lynx plywood'!A216</f>
        <v>0</v>
      </c>
      <c r="B216" s="4">
        <f>'LYNX plywood'!AN243*SUM('LYNX plywood'!Y243:AH243)</f>
        <v>0</v>
      </c>
      <c r="C216" s="4">
        <f>'LYNX plywood'!AO243*SUM('LYNX plywood'!Y243:AH243)</f>
        <v>0</v>
      </c>
      <c r="D216" s="4">
        <f>'LYNX plywood'!AP243*SUM('LYNX plywood'!Y243:AH243)</f>
        <v>0</v>
      </c>
      <c r="E216" s="4">
        <f>'LYNX plywood'!AQ243*SUM('LYNX plywood'!Y243:AH243)</f>
        <v>0</v>
      </c>
      <c r="F216" s="4">
        <f t="shared" si="9"/>
        <v>0</v>
      </c>
      <c r="G216" s="4">
        <f t="shared" si="10"/>
        <v>0</v>
      </c>
      <c r="H216" s="4">
        <f>'LYNX plywood'!AS243*SUM('LYNX plywood'!Y243:AH243)/3.125</f>
        <v>0</v>
      </c>
      <c r="I216" s="4">
        <f>'LYNX plywood'!AR243</f>
        <v>0</v>
      </c>
    </row>
    <row r="217" spans="1:9">
      <c r="A217">
        <f>'PRODUCTION LIST lynx plywood'!A217</f>
        <v>0</v>
      </c>
      <c r="B217" s="4">
        <f>'LYNX plywood'!AN244*SUM('LYNX plywood'!Y244:AH244)</f>
        <v>0</v>
      </c>
      <c r="C217" s="4">
        <f>'LYNX plywood'!AO244*SUM('LYNX plywood'!Y244:AH244)</f>
        <v>0</v>
      </c>
      <c r="D217" s="4">
        <f>'LYNX plywood'!AP244*SUM('LYNX plywood'!Y244:AH244)</f>
        <v>0</v>
      </c>
      <c r="E217" s="4">
        <f>'LYNX plywood'!AQ244*SUM('LYNX plywood'!Y244:AH244)</f>
        <v>0</v>
      </c>
      <c r="F217" s="4">
        <f t="shared" si="9"/>
        <v>0</v>
      </c>
      <c r="G217" s="4">
        <f t="shared" si="10"/>
        <v>0</v>
      </c>
      <c r="H217" s="4">
        <f>'LYNX plywood'!AS244*SUM('LYNX plywood'!Y244:AH244)/3.125</f>
        <v>0</v>
      </c>
      <c r="I217" s="4">
        <f>'LYNX plywood'!AR244</f>
        <v>0</v>
      </c>
    </row>
    <row r="218" spans="1:9">
      <c r="A218">
        <f>'PRODUCTION LIST lynx plywood'!A218</f>
        <v>0</v>
      </c>
      <c r="B218" s="4">
        <f>'LYNX plywood'!AN245*SUM('LYNX plywood'!Y245:AH245)</f>
        <v>0</v>
      </c>
      <c r="C218" s="4">
        <f>'LYNX plywood'!AO245*SUM('LYNX plywood'!Y245:AH245)</f>
        <v>0</v>
      </c>
      <c r="D218" s="4">
        <f>'LYNX plywood'!AP245*SUM('LYNX plywood'!Y245:AH245)</f>
        <v>0</v>
      </c>
      <c r="E218" s="4">
        <f>'LYNX plywood'!AQ245*SUM('LYNX plywood'!Y245:AH245)</f>
        <v>0</v>
      </c>
      <c r="F218" s="4">
        <f t="shared" si="9"/>
        <v>0</v>
      </c>
      <c r="G218" s="4">
        <f t="shared" si="10"/>
        <v>0</v>
      </c>
      <c r="H218" s="4">
        <f>'LYNX plywood'!AS245*SUM('LYNX plywood'!Y245:AH245)/3.125</f>
        <v>0</v>
      </c>
      <c r="I218" s="4">
        <f>'LYNX plywood'!AR245</f>
        <v>0</v>
      </c>
    </row>
    <row r="219" spans="1:9">
      <c r="A219">
        <f>'PRODUCTION LIST lynx plywood'!A219</f>
        <v>0</v>
      </c>
      <c r="B219" s="4">
        <f>'LYNX plywood'!AN246*SUM('LYNX plywood'!Y246:AH246)</f>
        <v>0</v>
      </c>
      <c r="C219" s="4">
        <f>'LYNX plywood'!AO246*SUM('LYNX plywood'!Y246:AH246)</f>
        <v>0</v>
      </c>
      <c r="D219" s="4">
        <f>'LYNX plywood'!AP246*SUM('LYNX plywood'!Y246:AH246)</f>
        <v>0</v>
      </c>
      <c r="E219" s="4">
        <f>'LYNX plywood'!AQ246*SUM('LYNX plywood'!Y246:AH246)</f>
        <v>0</v>
      </c>
      <c r="F219" s="4">
        <f t="shared" si="9"/>
        <v>0</v>
      </c>
      <c r="G219" s="4">
        <f t="shared" si="10"/>
        <v>0</v>
      </c>
      <c r="H219" s="4">
        <f>'LYNX plywood'!AS246*SUM('LYNX plywood'!Y246:AH246)/3.125</f>
        <v>0</v>
      </c>
      <c r="I219" s="4">
        <f>'LYNX plywood'!AR246</f>
        <v>0</v>
      </c>
    </row>
    <row r="220" spans="1:9">
      <c r="A220">
        <f>'PRODUCTION LIST lynx plywood'!A220</f>
        <v>0</v>
      </c>
      <c r="B220" s="4">
        <f>'LYNX plywood'!AN247*SUM('LYNX plywood'!Y247:AH247)</f>
        <v>0</v>
      </c>
      <c r="C220" s="4">
        <f>'LYNX plywood'!AO247*SUM('LYNX plywood'!Y247:AH247)</f>
        <v>0</v>
      </c>
      <c r="D220" s="4">
        <f>'LYNX plywood'!AP247*SUM('LYNX plywood'!Y247:AH247)</f>
        <v>0</v>
      </c>
      <c r="E220" s="4">
        <f>'LYNX plywood'!AQ247*SUM('LYNX plywood'!Y247:AH247)</f>
        <v>0</v>
      </c>
      <c r="F220" s="4">
        <f t="shared" si="9"/>
        <v>0</v>
      </c>
      <c r="G220" s="4">
        <f t="shared" si="10"/>
        <v>0</v>
      </c>
      <c r="H220" s="4">
        <f>'LYNX plywood'!AS247*SUM('LYNX plywood'!Y247:AH247)/3.125</f>
        <v>0</v>
      </c>
      <c r="I220" s="4">
        <f>'LYNX plywood'!AR247</f>
        <v>0</v>
      </c>
    </row>
    <row r="221" spans="1:9">
      <c r="A221">
        <f>'PRODUCTION LIST lynx plywood'!A221</f>
        <v>0</v>
      </c>
      <c r="B221" s="4">
        <f>'LYNX plywood'!AN248*SUM('LYNX plywood'!Y248:AH248)</f>
        <v>0</v>
      </c>
      <c r="C221" s="4">
        <f>'LYNX plywood'!AO248*SUM('LYNX plywood'!Y248:AH248)</f>
        <v>0</v>
      </c>
      <c r="D221" s="4">
        <f>'LYNX plywood'!AP248*SUM('LYNX plywood'!Y248:AH248)</f>
        <v>0</v>
      </c>
      <c r="E221" s="4">
        <f>'LYNX plywood'!AQ248*SUM('LYNX plywood'!Y248:AH248)</f>
        <v>0</v>
      </c>
      <c r="F221" s="4">
        <f t="shared" si="9"/>
        <v>0</v>
      </c>
      <c r="G221" s="4">
        <f t="shared" si="10"/>
        <v>0</v>
      </c>
      <c r="H221" s="4">
        <f>'LYNX plywood'!AS248*SUM('LYNX plywood'!Y248:AH248)/3.125</f>
        <v>0</v>
      </c>
      <c r="I221" s="4">
        <f>'LYNX plywood'!AR248</f>
        <v>0</v>
      </c>
    </row>
    <row r="222" spans="1:9">
      <c r="A222">
        <f>'PRODUCTION LIST lynx plywood'!A222</f>
        <v>0</v>
      </c>
      <c r="B222" s="4">
        <f>'LYNX plywood'!AN249*SUM('LYNX plywood'!Y249:AH249)</f>
        <v>0</v>
      </c>
      <c r="C222" s="4">
        <f>'LYNX plywood'!AO249*SUM('LYNX plywood'!Y249:AH249)</f>
        <v>0</v>
      </c>
      <c r="D222" s="4">
        <f>'LYNX plywood'!AP249*SUM('LYNX plywood'!Y249:AH249)</f>
        <v>0</v>
      </c>
      <c r="E222" s="4">
        <f>'LYNX plywood'!AQ249*SUM('LYNX plywood'!Y249:AH249)</f>
        <v>0</v>
      </c>
      <c r="F222" s="4">
        <f t="shared" si="9"/>
        <v>0</v>
      </c>
      <c r="G222" s="4">
        <f t="shared" si="10"/>
        <v>0</v>
      </c>
      <c r="H222" s="4">
        <f>'LYNX plywood'!AS249*SUM('LYNX plywood'!Y249:AH249)/3.125</f>
        <v>0</v>
      </c>
      <c r="I222" s="4">
        <f>'LYNX plywood'!AR249</f>
        <v>0</v>
      </c>
    </row>
    <row r="223" spans="1:9">
      <c r="A223">
        <f>'PRODUCTION LIST lynx plywood'!A223</f>
        <v>0</v>
      </c>
      <c r="B223" s="4">
        <f>'LYNX plywood'!AN250*SUM('LYNX plywood'!Y250:AH250)</f>
        <v>0</v>
      </c>
      <c r="C223" s="4">
        <f>'LYNX plywood'!AO250*SUM('LYNX plywood'!Y250:AH250)</f>
        <v>0</v>
      </c>
      <c r="D223" s="4">
        <f>'LYNX plywood'!AP250*SUM('LYNX plywood'!Y250:AH250)</f>
        <v>0</v>
      </c>
      <c r="E223" s="4">
        <f>'LYNX plywood'!AQ250*SUM('LYNX plywood'!Y250:AH250)</f>
        <v>0</v>
      </c>
      <c r="F223" s="4">
        <f t="shared" si="9"/>
        <v>0</v>
      </c>
      <c r="G223" s="4">
        <f t="shared" si="10"/>
        <v>0</v>
      </c>
      <c r="H223" s="4">
        <f>'LYNX plywood'!AS250*SUM('LYNX plywood'!Y250:AH250)/3.125</f>
        <v>0</v>
      </c>
      <c r="I223" s="4">
        <f>'LYNX plywood'!AR250</f>
        <v>0</v>
      </c>
    </row>
    <row r="224" spans="1:9">
      <c r="A224">
        <f>'PRODUCTION LIST lynx plywood'!A224</f>
        <v>0</v>
      </c>
      <c r="B224" s="4">
        <f>'LYNX plywood'!AN251*SUM('LYNX plywood'!Y251:AH251)</f>
        <v>0</v>
      </c>
      <c r="C224" s="4">
        <f>'LYNX plywood'!AO251*SUM('LYNX plywood'!Y251:AH251)</f>
        <v>0</v>
      </c>
      <c r="D224" s="4">
        <f>'LYNX plywood'!AP251*SUM('LYNX plywood'!Y251:AH251)</f>
        <v>0</v>
      </c>
      <c r="E224" s="4">
        <f>'LYNX plywood'!AQ251*SUM('LYNX plywood'!Y251:AH251)</f>
        <v>0</v>
      </c>
      <c r="F224" s="4">
        <f t="shared" si="9"/>
        <v>0</v>
      </c>
      <c r="G224" s="4">
        <f t="shared" si="10"/>
        <v>0</v>
      </c>
      <c r="H224" s="4">
        <f>'LYNX plywood'!AS251*SUM('LYNX plywood'!Y251:AH251)/3.125</f>
        <v>0</v>
      </c>
      <c r="I224" s="4">
        <f>'LYNX plywood'!AR251</f>
        <v>0</v>
      </c>
    </row>
    <row r="225" spans="1:9">
      <c r="A225">
        <f>'PRODUCTION LIST lynx plywood'!A225</f>
        <v>0</v>
      </c>
      <c r="B225" s="4">
        <f>'LYNX plywood'!AN252*SUM('LYNX plywood'!Y252:AH252)</f>
        <v>0</v>
      </c>
      <c r="C225" s="4">
        <f>'LYNX plywood'!AO252*SUM('LYNX plywood'!Y252:AH252)</f>
        <v>0</v>
      </c>
      <c r="D225" s="4">
        <f>'LYNX plywood'!AP252*SUM('LYNX plywood'!Y252:AH252)</f>
        <v>0</v>
      </c>
      <c r="E225" s="4">
        <f>'LYNX plywood'!AQ252*SUM('LYNX plywood'!Y252:AH252)</f>
        <v>0</v>
      </c>
      <c r="F225" s="4">
        <f t="shared" si="9"/>
        <v>0</v>
      </c>
      <c r="G225" s="4">
        <f t="shared" si="10"/>
        <v>0</v>
      </c>
      <c r="H225" s="4">
        <f>'LYNX plywood'!AS252*SUM('LYNX plywood'!Y252:AH252)/3.125</f>
        <v>0</v>
      </c>
      <c r="I225" s="4">
        <f>'LYNX plywood'!AR252</f>
        <v>0</v>
      </c>
    </row>
    <row r="226" spans="1:9">
      <c r="A226">
        <f>'PRODUCTION LIST lynx plywood'!A226</f>
        <v>0</v>
      </c>
      <c r="B226" s="4">
        <f>'LYNX plywood'!AN253*SUM('LYNX plywood'!Y253:AH253)</f>
        <v>0</v>
      </c>
      <c r="C226" s="4">
        <f>'LYNX plywood'!AO253*SUM('LYNX plywood'!Y253:AH253)</f>
        <v>0</v>
      </c>
      <c r="D226" s="4">
        <f>'LYNX plywood'!AP253*SUM('LYNX plywood'!Y253:AH253)</f>
        <v>0</v>
      </c>
      <c r="E226" s="4">
        <f>'LYNX plywood'!AQ253*SUM('LYNX plywood'!Y253:AH253)</f>
        <v>0</v>
      </c>
      <c r="F226" s="4">
        <f t="shared" si="9"/>
        <v>0</v>
      </c>
      <c r="G226" s="4">
        <f t="shared" si="10"/>
        <v>0</v>
      </c>
      <c r="H226" s="4">
        <f>'LYNX plywood'!AS253*SUM('LYNX plywood'!Y253:AH253)/3.125</f>
        <v>0</v>
      </c>
      <c r="I226" s="4">
        <f>'LYNX plywood'!AR253</f>
        <v>0</v>
      </c>
    </row>
    <row r="227" spans="1:9">
      <c r="A227">
        <f>'PRODUCTION LIST lynx plywood'!A227</f>
        <v>0</v>
      </c>
      <c r="B227" s="4">
        <f>'LYNX plywood'!AN254*SUM('LYNX plywood'!Y254:AH254)</f>
        <v>0</v>
      </c>
      <c r="C227" s="4">
        <f>'LYNX plywood'!AO254*SUM('LYNX plywood'!Y254:AH254)</f>
        <v>0</v>
      </c>
      <c r="D227" s="4">
        <f>'LYNX plywood'!AP254*SUM('LYNX plywood'!Y254:AH254)</f>
        <v>0</v>
      </c>
      <c r="E227" s="4">
        <f>'LYNX plywood'!AQ254*SUM('LYNX plywood'!Y254:AH254)</f>
        <v>0</v>
      </c>
      <c r="F227" s="4">
        <f t="shared" si="9"/>
        <v>0</v>
      </c>
      <c r="G227" s="4">
        <f t="shared" si="10"/>
        <v>0</v>
      </c>
      <c r="H227" s="4">
        <f>'LYNX plywood'!AS254*SUM('LYNX plywood'!Y254:AH254)/3.125</f>
        <v>0</v>
      </c>
      <c r="I227" s="4">
        <f>'LYNX plywood'!AR254</f>
        <v>0</v>
      </c>
    </row>
    <row r="228" spans="1:9">
      <c r="A228">
        <f>'PRODUCTION LIST lynx plywood'!A228</f>
        <v>0</v>
      </c>
      <c r="B228" s="4">
        <f>'LYNX plywood'!AN255*SUM('LYNX plywood'!Y255:AH255)</f>
        <v>0</v>
      </c>
      <c r="C228" s="4">
        <f>'LYNX plywood'!AO255*SUM('LYNX plywood'!Y255:AH255)</f>
        <v>0</v>
      </c>
      <c r="D228" s="4">
        <f>'LYNX plywood'!AP255*SUM('LYNX plywood'!Y255:AH255)</f>
        <v>0</v>
      </c>
      <c r="E228" s="4">
        <f>'LYNX plywood'!AQ255*SUM('LYNX plywood'!Y255:AH255)</f>
        <v>0</v>
      </c>
      <c r="F228" s="4">
        <f t="shared" si="9"/>
        <v>0</v>
      </c>
      <c r="G228" s="4">
        <f t="shared" si="10"/>
        <v>0</v>
      </c>
      <c r="H228" s="4">
        <f>'LYNX plywood'!AS255*SUM('LYNX plywood'!Y255:AH255)/3.125</f>
        <v>0</v>
      </c>
      <c r="I228" s="4">
        <f>'LYNX plywood'!AR255</f>
        <v>0</v>
      </c>
    </row>
    <row r="229" spans="1:9">
      <c r="A229">
        <f>'PRODUCTION LIST lynx plywood'!A229</f>
        <v>0</v>
      </c>
      <c r="B229" s="4">
        <f>'LYNX plywood'!AN256*SUM('LYNX plywood'!Y256:AH256)</f>
        <v>0</v>
      </c>
      <c r="C229" s="4">
        <f>'LYNX plywood'!AO256*SUM('LYNX plywood'!Y256:AH256)</f>
        <v>0</v>
      </c>
      <c r="D229" s="4">
        <f>'LYNX plywood'!AP256*SUM('LYNX plywood'!Y256:AH256)</f>
        <v>0</v>
      </c>
      <c r="E229" s="4">
        <f>'LYNX plywood'!AQ256*SUM('LYNX plywood'!Y256:AH256)</f>
        <v>0</v>
      </c>
      <c r="F229" s="4">
        <f t="shared" si="9"/>
        <v>0</v>
      </c>
      <c r="G229" s="4">
        <f t="shared" si="10"/>
        <v>0</v>
      </c>
      <c r="H229" s="4">
        <f>'LYNX plywood'!AS256*SUM('LYNX plywood'!Y256:AH256)/3.125</f>
        <v>0</v>
      </c>
      <c r="I229" s="4">
        <f>'LYNX plywood'!AR256</f>
        <v>0</v>
      </c>
    </row>
    <row r="230" spans="1:9">
      <c r="A230">
        <f>'PRODUCTION LIST lynx plywood'!A230</f>
        <v>0</v>
      </c>
      <c r="B230" s="4">
        <f>'LYNX plywood'!AN257*SUM('LYNX plywood'!Y257:AH257)</f>
        <v>0</v>
      </c>
      <c r="C230" s="4">
        <f>'LYNX plywood'!AO257*SUM('LYNX plywood'!Y257:AH257)</f>
        <v>0</v>
      </c>
      <c r="D230" s="4">
        <f>'LYNX plywood'!AP257*SUM('LYNX plywood'!Y257:AH257)</f>
        <v>0</v>
      </c>
      <c r="E230" s="4">
        <f>'LYNX plywood'!AQ257*SUM('LYNX plywood'!Y257:AH257)</f>
        <v>0</v>
      </c>
      <c r="F230" s="4">
        <f t="shared" si="9"/>
        <v>0</v>
      </c>
      <c r="G230" s="4">
        <f t="shared" si="10"/>
        <v>0</v>
      </c>
      <c r="H230" s="4">
        <f>'LYNX plywood'!AS257*SUM('LYNX plywood'!Y257:AH257)/3.125</f>
        <v>0</v>
      </c>
      <c r="I230" s="4">
        <f>'LYNX plywood'!AR257</f>
        <v>0</v>
      </c>
    </row>
    <row r="231" spans="1:9">
      <c r="A231">
        <f>'PRODUCTION LIST lynx plywood'!A231</f>
        <v>0</v>
      </c>
      <c r="B231" s="4">
        <f>'LYNX plywood'!AN258*SUM('LYNX plywood'!Y258:AH258)</f>
        <v>0</v>
      </c>
      <c r="C231" s="4">
        <f>'LYNX plywood'!AO258*SUM('LYNX plywood'!Y258:AH258)</f>
        <v>0</v>
      </c>
      <c r="D231" s="4">
        <f>'LYNX plywood'!AP258*SUM('LYNX plywood'!Y258:AH258)</f>
        <v>0</v>
      </c>
      <c r="E231" s="4">
        <f>'LYNX plywood'!AQ258*SUM('LYNX plywood'!Y258:AH258)</f>
        <v>0</v>
      </c>
      <c r="F231" s="4">
        <f t="shared" si="9"/>
        <v>0</v>
      </c>
      <c r="G231" s="4">
        <f t="shared" si="10"/>
        <v>0</v>
      </c>
      <c r="H231" s="4">
        <f>'LYNX plywood'!AS258*SUM('LYNX plywood'!Y258:AH258)/3.125</f>
        <v>0</v>
      </c>
      <c r="I231" s="4">
        <f>'LYNX plywood'!AR258</f>
        <v>0</v>
      </c>
    </row>
    <row r="232" spans="1:9">
      <c r="A232">
        <f>'PRODUCTION LIST lynx plywood'!A232</f>
        <v>0</v>
      </c>
      <c r="B232" s="4">
        <f>'LYNX plywood'!AN259*SUM('LYNX plywood'!Y259:AH259)</f>
        <v>0</v>
      </c>
      <c r="C232" s="4">
        <f>'LYNX plywood'!AO259*SUM('LYNX plywood'!Y259:AH259)</f>
        <v>0</v>
      </c>
      <c r="D232" s="4">
        <f>'LYNX plywood'!AP259*SUM('LYNX plywood'!Y259:AH259)</f>
        <v>0</v>
      </c>
      <c r="E232" s="4">
        <f>'LYNX plywood'!AQ259*SUM('LYNX plywood'!Y259:AH259)</f>
        <v>0</v>
      </c>
      <c r="F232" s="4">
        <f t="shared" si="9"/>
        <v>0</v>
      </c>
      <c r="G232" s="4">
        <f t="shared" si="10"/>
        <v>0</v>
      </c>
      <c r="H232" s="4">
        <f>'LYNX plywood'!AS259*SUM('LYNX plywood'!Y259:AH259)/3.125</f>
        <v>0</v>
      </c>
      <c r="I232" s="4">
        <f>'LYNX plywood'!AR259</f>
        <v>0</v>
      </c>
    </row>
    <row r="233" spans="1:9">
      <c r="A233">
        <f>'PRODUCTION LIST lynx plywood'!A233</f>
        <v>0</v>
      </c>
      <c r="B233" s="4">
        <f>'LYNX plywood'!AN260*SUM('LYNX plywood'!Y260:AH260)</f>
        <v>0</v>
      </c>
      <c r="C233" s="4">
        <f>'LYNX plywood'!AO260*SUM('LYNX plywood'!Y260:AH260)</f>
        <v>0</v>
      </c>
      <c r="D233" s="4">
        <f>'LYNX plywood'!AP260*SUM('LYNX plywood'!Y260:AH260)</f>
        <v>0</v>
      </c>
      <c r="E233" s="4">
        <f>'LYNX plywood'!AQ260*SUM('LYNX plywood'!Y260:AH260)</f>
        <v>0</v>
      </c>
      <c r="F233" s="4">
        <f t="shared" si="9"/>
        <v>0</v>
      </c>
      <c r="G233" s="4">
        <f t="shared" si="10"/>
        <v>0</v>
      </c>
      <c r="H233" s="4">
        <f>'LYNX plywood'!AS260*SUM('LYNX plywood'!Y260:AH260)/3.125</f>
        <v>0</v>
      </c>
      <c r="I233" s="4">
        <f>'LYNX plywood'!AR260</f>
        <v>0</v>
      </c>
    </row>
    <row r="234" spans="1:9">
      <c r="A234">
        <f>'PRODUCTION LIST lynx plywood'!A234</f>
        <v>0</v>
      </c>
      <c r="B234" s="4">
        <f>'LYNX plywood'!AN261*SUM('LYNX plywood'!Y261:AH261)</f>
        <v>0</v>
      </c>
      <c r="C234" s="4">
        <f>'LYNX plywood'!AO261*SUM('LYNX plywood'!Y261:AH261)</f>
        <v>0</v>
      </c>
      <c r="D234" s="4">
        <f>'LYNX plywood'!AP261*SUM('LYNX plywood'!Y261:AH261)</f>
        <v>0</v>
      </c>
      <c r="E234" s="4">
        <f>'LYNX plywood'!AQ261*SUM('LYNX plywood'!Y261:AH261)</f>
        <v>0</v>
      </c>
      <c r="F234" s="4">
        <f t="shared" si="9"/>
        <v>0</v>
      </c>
      <c r="G234" s="4">
        <f t="shared" si="10"/>
        <v>0</v>
      </c>
      <c r="H234" s="4">
        <f>'LYNX plywood'!AS261*SUM('LYNX plywood'!Y261:AH261)/3.125</f>
        <v>0</v>
      </c>
      <c r="I234" s="4">
        <f>'LYNX plywood'!AR261</f>
        <v>0</v>
      </c>
    </row>
    <row r="235" spans="1:9">
      <c r="A235">
        <f>'PRODUCTION LIST lynx plywood'!A235</f>
        <v>0</v>
      </c>
      <c r="B235" s="4">
        <f>'LYNX plywood'!AN262*SUM('LYNX plywood'!Y262:AH262)</f>
        <v>0</v>
      </c>
      <c r="C235" s="4">
        <f>'LYNX plywood'!AO262*SUM('LYNX plywood'!Y262:AH262)</f>
        <v>0</v>
      </c>
      <c r="D235" s="4">
        <f>'LYNX plywood'!AP262*SUM('LYNX plywood'!Y262:AH262)</f>
        <v>0</v>
      </c>
      <c r="E235" s="4">
        <f>'LYNX plywood'!AQ262*SUM('LYNX plywood'!Y262:AH262)</f>
        <v>0</v>
      </c>
      <c r="F235" s="4">
        <f t="shared" si="9"/>
        <v>0</v>
      </c>
      <c r="G235" s="4">
        <f t="shared" si="10"/>
        <v>0</v>
      </c>
      <c r="H235" s="4">
        <f>'LYNX plywood'!AS262*SUM('LYNX plywood'!Y262:AH262)/3.125</f>
        <v>0</v>
      </c>
      <c r="I235" s="4">
        <f>'LYNX plywood'!AR262</f>
        <v>0</v>
      </c>
    </row>
    <row r="236" spans="1:9">
      <c r="A236">
        <f>'PRODUCTION LIST lynx plywood'!A236</f>
        <v>0</v>
      </c>
      <c r="B236" s="4">
        <f>'LYNX plywood'!AN263*SUM('LYNX plywood'!Y263:AH263)</f>
        <v>0</v>
      </c>
      <c r="C236" s="4">
        <f>'LYNX plywood'!AO263*SUM('LYNX plywood'!Y263:AH263)</f>
        <v>0</v>
      </c>
      <c r="D236" s="4">
        <f>'LYNX plywood'!AP263*SUM('LYNX plywood'!Y263:AH263)</f>
        <v>0</v>
      </c>
      <c r="E236" s="4">
        <f>'LYNX plywood'!AQ263*SUM('LYNX plywood'!Y263:AH263)</f>
        <v>0</v>
      </c>
      <c r="F236" s="4">
        <f t="shared" si="9"/>
        <v>0</v>
      </c>
      <c r="G236" s="4">
        <f t="shared" si="10"/>
        <v>0</v>
      </c>
      <c r="H236" s="4">
        <f>'LYNX plywood'!AS263*SUM('LYNX plywood'!Y263:AH263)/3.125</f>
        <v>0</v>
      </c>
      <c r="I236" s="4">
        <f>'LYNX plywood'!AR263</f>
        <v>0</v>
      </c>
    </row>
    <row r="237" spans="1:9">
      <c r="A237">
        <f>'PRODUCTION LIST lynx plywood'!A237</f>
        <v>0</v>
      </c>
      <c r="B237" s="4">
        <f>'LYNX plywood'!AN264*SUM('LYNX plywood'!Y264:AH264)</f>
        <v>0</v>
      </c>
      <c r="C237" s="4">
        <f>'LYNX plywood'!AO264*SUM('LYNX plywood'!Y264:AH264)</f>
        <v>0</v>
      </c>
      <c r="D237" s="4">
        <f>'LYNX plywood'!AP264*SUM('LYNX plywood'!Y264:AH264)</f>
        <v>0</v>
      </c>
      <c r="E237" s="4">
        <f>'LYNX plywood'!AQ264*SUM('LYNX plywood'!Y264:AH264)</f>
        <v>0</v>
      </c>
      <c r="F237" s="4">
        <f t="shared" si="9"/>
        <v>0</v>
      </c>
      <c r="G237" s="4">
        <f t="shared" si="10"/>
        <v>0</v>
      </c>
      <c r="H237" s="4">
        <f>'LYNX plywood'!AS264*SUM('LYNX plywood'!Y264:AH264)/3.125</f>
        <v>0</v>
      </c>
      <c r="I237" s="4">
        <f>'LYNX plywood'!AR264</f>
        <v>0</v>
      </c>
    </row>
    <row r="238" spans="1:9">
      <c r="A238">
        <f>'PRODUCTION LIST lynx plywood'!A238</f>
        <v>0</v>
      </c>
      <c r="B238" s="4">
        <f>'LYNX plywood'!AN265*SUM('LYNX plywood'!Y265:AH265)</f>
        <v>0</v>
      </c>
      <c r="C238" s="4">
        <f>'LYNX plywood'!AO265*SUM('LYNX plywood'!Y265:AH265)</f>
        <v>0</v>
      </c>
      <c r="D238" s="4">
        <f>'LYNX plywood'!AP265*SUM('LYNX plywood'!Y265:AH265)</f>
        <v>0</v>
      </c>
      <c r="E238" s="4">
        <f>'LYNX plywood'!AQ265*SUM('LYNX plywood'!Y265:AH265)</f>
        <v>0</v>
      </c>
      <c r="F238" s="4">
        <f t="shared" si="9"/>
        <v>0</v>
      </c>
      <c r="G238" s="4">
        <f t="shared" si="10"/>
        <v>0</v>
      </c>
      <c r="H238" s="4">
        <f>'LYNX plywood'!AS265*SUM('LYNX plywood'!Y265:AH265)/3.125</f>
        <v>0</v>
      </c>
      <c r="I238" s="4">
        <f>'LYNX plywood'!AR265</f>
        <v>0</v>
      </c>
    </row>
    <row r="239" spans="1:9">
      <c r="A239">
        <f>'PRODUCTION LIST lynx plywood'!A239</f>
        <v>0</v>
      </c>
      <c r="B239" s="4">
        <f>'LYNX plywood'!AN266*SUM('LYNX plywood'!Y266:AH266)</f>
        <v>0</v>
      </c>
      <c r="C239" s="4">
        <f>'LYNX plywood'!AO266*SUM('LYNX plywood'!Y266:AH266)</f>
        <v>0</v>
      </c>
      <c r="D239" s="4">
        <f>'LYNX plywood'!AP266*SUM('LYNX plywood'!Y266:AH266)</f>
        <v>0</v>
      </c>
      <c r="E239" s="4">
        <f>'LYNX plywood'!AQ266*SUM('LYNX plywood'!Y266:AH266)</f>
        <v>0</v>
      </c>
      <c r="F239" s="4">
        <f t="shared" si="9"/>
        <v>0</v>
      </c>
      <c r="G239" s="4">
        <f t="shared" si="10"/>
        <v>0</v>
      </c>
      <c r="H239" s="4">
        <f>'LYNX plywood'!AS266*SUM('LYNX plywood'!Y266:AH266)/3.125</f>
        <v>0</v>
      </c>
      <c r="I239" s="4">
        <f>'LYNX plywood'!AR266</f>
        <v>0</v>
      </c>
    </row>
    <row r="240" spans="1:9">
      <c r="B240" s="4">
        <f>'LYNX plywood'!AN178*SUM('LYNX plywood'!Y178:AH178)</f>
        <v>0</v>
      </c>
      <c r="C240" s="4">
        <f>'LYNX plywood'!AO178*SUM('LYNX plywood'!Y178:AH178)</f>
        <v>0</v>
      </c>
      <c r="D240" s="4">
        <f>'LYNX plywood'!AP178*SUM('LYNX plywood'!Y178:AH178)</f>
        <v>0</v>
      </c>
      <c r="E240" s="4">
        <f>'LYNX plywood'!AQ178*SUM('LYNX plywood'!Y178:AH178)</f>
        <v>0</v>
      </c>
      <c r="F240" s="4">
        <f t="shared" ref="F240:F258" si="11">D240/10</f>
        <v>0</v>
      </c>
      <c r="G240" s="4">
        <f t="shared" ref="G240:G258" si="12">(3/100)*D240</f>
        <v>0</v>
      </c>
      <c r="H240" s="4">
        <f>'LYNX plywood'!AS178*SUM('LYNX plywood'!Y178:AH178)/3.125</f>
        <v>0</v>
      </c>
      <c r="I240" s="4">
        <f>'LYNX plywood'!AR178</f>
        <v>0</v>
      </c>
    </row>
    <row r="241" spans="2:9">
      <c r="B241" s="4">
        <f>'LYNX plywood'!AN179*SUM('LYNX plywood'!Y179:AH179)</f>
        <v>0</v>
      </c>
      <c r="C241" s="4">
        <f>'LYNX plywood'!AO179*SUM('LYNX plywood'!Y179:AH179)</f>
        <v>0</v>
      </c>
      <c r="D241" s="4">
        <f>'LYNX plywood'!AP179*SUM('LYNX plywood'!Y179:AH179)</f>
        <v>0</v>
      </c>
      <c r="E241" s="4">
        <f>'LYNX plywood'!AQ179*SUM('LYNX plywood'!Y179:AH179)</f>
        <v>0</v>
      </c>
      <c r="F241" s="4">
        <f t="shared" si="11"/>
        <v>0</v>
      </c>
      <c r="G241" s="4">
        <f t="shared" si="12"/>
        <v>0</v>
      </c>
      <c r="H241" s="4">
        <f>'LYNX plywood'!AS179*SUM('LYNX plywood'!Y179:AH179)/3.125</f>
        <v>0</v>
      </c>
      <c r="I241" s="4">
        <f>'LYNX plywood'!AR179</f>
        <v>0</v>
      </c>
    </row>
    <row r="242" spans="2:9">
      <c r="B242" s="4">
        <f>'LYNX plywood'!AN180*SUM('LYNX plywood'!Y180:AH180)</f>
        <v>0</v>
      </c>
      <c r="C242" s="4">
        <f>'LYNX plywood'!AO180*SUM('LYNX plywood'!Y180:AH180)</f>
        <v>0</v>
      </c>
      <c r="D242" s="4">
        <f>'LYNX plywood'!AP180*SUM('LYNX plywood'!Y180:AH180)</f>
        <v>0</v>
      </c>
      <c r="E242" s="4">
        <f>'LYNX plywood'!AQ180*SUM('LYNX plywood'!Y180:AH180)</f>
        <v>0</v>
      </c>
      <c r="F242" s="4">
        <f t="shared" si="11"/>
        <v>0</v>
      </c>
      <c r="G242" s="4">
        <f t="shared" si="12"/>
        <v>0</v>
      </c>
      <c r="H242" s="4">
        <f>'LYNX plywood'!AS180*SUM('LYNX plywood'!Y180:AH180)/3.125</f>
        <v>0</v>
      </c>
      <c r="I242" s="4">
        <f>'LYNX plywood'!AR180</f>
        <v>0</v>
      </c>
    </row>
    <row r="243" spans="2:9">
      <c r="B243" s="4">
        <f>'LYNX plywood'!AN181*SUM('LYNX plywood'!Y181:AH181)</f>
        <v>0</v>
      </c>
      <c r="C243" s="4">
        <f>'LYNX plywood'!AO181*SUM('LYNX plywood'!Y181:AH181)</f>
        <v>0</v>
      </c>
      <c r="D243" s="4">
        <f>'LYNX plywood'!AP181*SUM('LYNX plywood'!Y181:AH181)</f>
        <v>0</v>
      </c>
      <c r="E243" s="4">
        <f>'LYNX plywood'!AQ181*SUM('LYNX plywood'!Y181:AH181)</f>
        <v>0</v>
      </c>
      <c r="F243" s="4">
        <f t="shared" si="11"/>
        <v>0</v>
      </c>
      <c r="G243" s="4">
        <f t="shared" si="12"/>
        <v>0</v>
      </c>
      <c r="H243" s="4">
        <f>'LYNX plywood'!AS181*SUM('LYNX plywood'!Y181:AH181)/3.125</f>
        <v>0</v>
      </c>
      <c r="I243" s="4">
        <f>'LYNX plywood'!AR181</f>
        <v>0</v>
      </c>
    </row>
    <row r="244" spans="2:9">
      <c r="B244" s="4">
        <f>'LYNX plywood'!AN182*SUM('LYNX plywood'!Y182:AH182)</f>
        <v>0</v>
      </c>
      <c r="C244" s="4">
        <f>'LYNX plywood'!AO182*SUM('LYNX plywood'!Y182:AH182)</f>
        <v>0</v>
      </c>
      <c r="D244" s="4">
        <f>'LYNX plywood'!AP182*SUM('LYNX plywood'!Y182:AH182)</f>
        <v>0</v>
      </c>
      <c r="E244" s="4">
        <f>'LYNX plywood'!AQ182*SUM('LYNX plywood'!Y182:AH182)</f>
        <v>0</v>
      </c>
      <c r="F244" s="4">
        <f t="shared" si="11"/>
        <v>0</v>
      </c>
      <c r="G244" s="4">
        <f t="shared" si="12"/>
        <v>0</v>
      </c>
      <c r="H244" s="4">
        <f>'LYNX plywood'!AS182*SUM('LYNX plywood'!Y182:AH182)/3.125</f>
        <v>0</v>
      </c>
      <c r="I244" s="4">
        <f>'LYNX plywood'!AR182</f>
        <v>0</v>
      </c>
    </row>
    <row r="245" spans="2:9">
      <c r="B245" s="4">
        <f>'LYNX plywood'!AN183*SUM('LYNX plywood'!Y183:AH183)</f>
        <v>0</v>
      </c>
      <c r="C245" s="4">
        <f>'LYNX plywood'!AO183*SUM('LYNX plywood'!Y183:AH183)</f>
        <v>0</v>
      </c>
      <c r="D245" s="4">
        <f>'LYNX plywood'!AP183*SUM('LYNX plywood'!Y183:AH183)</f>
        <v>0</v>
      </c>
      <c r="E245" s="4">
        <f>'LYNX plywood'!AQ183*SUM('LYNX plywood'!Y183:AH183)</f>
        <v>0</v>
      </c>
      <c r="F245" s="4">
        <f t="shared" si="11"/>
        <v>0</v>
      </c>
      <c r="G245" s="4">
        <f t="shared" si="12"/>
        <v>0</v>
      </c>
      <c r="H245" s="4">
        <f>'LYNX plywood'!AS183*SUM('LYNX plywood'!Y183:AH183)/3.125</f>
        <v>0</v>
      </c>
      <c r="I245" s="4">
        <f>'LYNX plywood'!AR183</f>
        <v>0</v>
      </c>
    </row>
    <row r="246" spans="2:9">
      <c r="B246" s="4">
        <f>'LYNX plywood'!AN184*SUM('LYNX plywood'!Y184:AH184)</f>
        <v>0</v>
      </c>
      <c r="C246" s="4">
        <f>'LYNX plywood'!AO184*SUM('LYNX plywood'!Y184:AH184)</f>
        <v>0</v>
      </c>
      <c r="D246" s="4">
        <f>'LYNX plywood'!AP184*SUM('LYNX plywood'!Y184:AH184)</f>
        <v>0</v>
      </c>
      <c r="E246" s="4">
        <f>'LYNX plywood'!AQ184*SUM('LYNX plywood'!Y184:AH184)</f>
        <v>0</v>
      </c>
      <c r="F246" s="4">
        <f t="shared" si="11"/>
        <v>0</v>
      </c>
      <c r="G246" s="4">
        <f t="shared" si="12"/>
        <v>0</v>
      </c>
      <c r="H246" s="4">
        <f>'LYNX plywood'!AS184*SUM('LYNX plywood'!Y184:AH184)/3.125</f>
        <v>0</v>
      </c>
      <c r="I246" s="4">
        <f>'LYNX plywood'!AR184</f>
        <v>0</v>
      </c>
    </row>
    <row r="247" spans="2:9">
      <c r="B247" s="4">
        <f>'LYNX plywood'!AN185*SUM('LYNX plywood'!Y185:AH185)</f>
        <v>0</v>
      </c>
      <c r="C247" s="4">
        <f>'LYNX plywood'!AO185*SUM('LYNX plywood'!Y185:AH185)</f>
        <v>0</v>
      </c>
      <c r="D247" s="4">
        <f>'LYNX plywood'!AP185*SUM('LYNX plywood'!Y185:AH185)</f>
        <v>0</v>
      </c>
      <c r="E247" s="4">
        <f>'LYNX plywood'!AQ185*SUM('LYNX plywood'!Y185:AH185)</f>
        <v>0</v>
      </c>
      <c r="F247" s="4">
        <f t="shared" si="11"/>
        <v>0</v>
      </c>
      <c r="G247" s="4">
        <f t="shared" si="12"/>
        <v>0</v>
      </c>
      <c r="H247" s="4">
        <f>'LYNX plywood'!AS185*SUM('LYNX plywood'!Y185:AH185)/3.125</f>
        <v>0</v>
      </c>
      <c r="I247" s="4">
        <f>'LYNX plywood'!AR185</f>
        <v>0</v>
      </c>
    </row>
    <row r="248" spans="2:9">
      <c r="B248" s="4">
        <f>'LYNX plywood'!AN186*SUM('LYNX plywood'!Y186:AH186)</f>
        <v>0</v>
      </c>
      <c r="C248" s="4">
        <f>'LYNX plywood'!AO186*SUM('LYNX plywood'!Y186:AH186)</f>
        <v>0</v>
      </c>
      <c r="D248" s="4">
        <f>'LYNX plywood'!AP186*SUM('LYNX plywood'!Y186:AH186)</f>
        <v>0</v>
      </c>
      <c r="E248" s="4">
        <f>'LYNX plywood'!AQ186*SUM('LYNX plywood'!Y186:AH186)</f>
        <v>0</v>
      </c>
      <c r="F248" s="4">
        <f t="shared" si="11"/>
        <v>0</v>
      </c>
      <c r="G248" s="4">
        <f t="shared" si="12"/>
        <v>0</v>
      </c>
      <c r="H248" s="4">
        <f>'LYNX plywood'!AS186*SUM('LYNX plywood'!Y186:AH186)/3.125</f>
        <v>0</v>
      </c>
      <c r="I248" s="4">
        <f>'LYNX plywood'!AR186</f>
        <v>0</v>
      </c>
    </row>
    <row r="249" spans="2:9">
      <c r="B249" s="4">
        <f>'LYNX plywood'!AN187*SUM('LYNX plywood'!Y187:AH187)</f>
        <v>0</v>
      </c>
      <c r="C249" s="4">
        <f>'LYNX plywood'!AO187*SUM('LYNX plywood'!Y187:AH187)</f>
        <v>0</v>
      </c>
      <c r="D249" s="4">
        <f>'LYNX plywood'!AP187*SUM('LYNX plywood'!Y187:AH187)</f>
        <v>0</v>
      </c>
      <c r="E249" s="4">
        <f>'LYNX plywood'!AQ187*SUM('LYNX plywood'!Y187:AH187)</f>
        <v>0</v>
      </c>
      <c r="F249" s="4">
        <f t="shared" si="11"/>
        <v>0</v>
      </c>
      <c r="G249" s="4">
        <f t="shared" si="12"/>
        <v>0</v>
      </c>
      <c r="H249" s="4">
        <f>'LYNX plywood'!AS187*SUM('LYNX plywood'!Y187:AH187)/3.125</f>
        <v>0</v>
      </c>
      <c r="I249" s="4">
        <f>'LYNX plywood'!AR187</f>
        <v>0</v>
      </c>
    </row>
    <row r="250" spans="2:9">
      <c r="B250" s="4">
        <f>'LYNX plywood'!AN188*SUM('LYNX plywood'!Y188:AH188)</f>
        <v>0</v>
      </c>
      <c r="C250" s="4">
        <f>'LYNX plywood'!AO188*SUM('LYNX plywood'!Y188:AH188)</f>
        <v>0</v>
      </c>
      <c r="D250" s="4">
        <f>'LYNX plywood'!AP188*SUM('LYNX plywood'!Y188:AH188)</f>
        <v>0</v>
      </c>
      <c r="E250" s="4">
        <f>'LYNX plywood'!AQ188*SUM('LYNX plywood'!Y188:AH188)</f>
        <v>0</v>
      </c>
      <c r="F250" s="4">
        <f t="shared" si="11"/>
        <v>0</v>
      </c>
      <c r="G250" s="4">
        <f t="shared" si="12"/>
        <v>0</v>
      </c>
      <c r="H250" s="4">
        <f>'LYNX plywood'!AS188*SUM('LYNX plywood'!Y188:AH188)/3.125</f>
        <v>0</v>
      </c>
      <c r="I250" s="4">
        <f>'LYNX plywood'!AR188</f>
        <v>0</v>
      </c>
    </row>
    <row r="251" spans="2:9">
      <c r="B251" s="4">
        <f>'LYNX plywood'!AN189*SUM('LYNX plywood'!Y189:AH189)</f>
        <v>0</v>
      </c>
      <c r="C251" s="4">
        <f>'LYNX plywood'!AO189*SUM('LYNX plywood'!Y189:AH189)</f>
        <v>0</v>
      </c>
      <c r="D251" s="4">
        <f>'LYNX plywood'!AP189*SUM('LYNX plywood'!Y189:AH189)</f>
        <v>0</v>
      </c>
      <c r="E251" s="4">
        <f>'LYNX plywood'!AQ189*SUM('LYNX plywood'!Y189:AH189)</f>
        <v>0</v>
      </c>
      <c r="F251" s="4">
        <f t="shared" si="11"/>
        <v>0</v>
      </c>
      <c r="G251" s="4">
        <f t="shared" si="12"/>
        <v>0</v>
      </c>
      <c r="H251" s="4">
        <f>'LYNX plywood'!AS189*SUM('LYNX plywood'!Y189:AH189)/3.125</f>
        <v>0</v>
      </c>
      <c r="I251" s="4">
        <f>'LYNX plywood'!AR189</f>
        <v>0</v>
      </c>
    </row>
    <row r="252" spans="2:9">
      <c r="B252" s="4">
        <f>'LYNX plywood'!AN190*SUM('LYNX plywood'!Y190:AH190)</f>
        <v>0</v>
      </c>
      <c r="C252" s="4">
        <f>'LYNX plywood'!AO190*SUM('LYNX plywood'!Y190:AH190)</f>
        <v>0</v>
      </c>
      <c r="D252" s="4">
        <f>'LYNX plywood'!AP190*SUM('LYNX plywood'!Y190:AH190)</f>
        <v>0</v>
      </c>
      <c r="E252" s="4">
        <f>'LYNX plywood'!AQ190*SUM('LYNX plywood'!Y190:AH190)</f>
        <v>0</v>
      </c>
      <c r="F252" s="4">
        <f t="shared" si="11"/>
        <v>0</v>
      </c>
      <c r="G252" s="4">
        <f t="shared" si="12"/>
        <v>0</v>
      </c>
      <c r="H252" s="4">
        <f>'LYNX plywood'!AS190*SUM('LYNX plywood'!Y190:AH190)/3.125</f>
        <v>0</v>
      </c>
      <c r="I252" s="4">
        <f>'LYNX plywood'!AR190</f>
        <v>0</v>
      </c>
    </row>
    <row r="253" spans="2:9">
      <c r="B253" s="4">
        <f>'LYNX plywood'!AN191*SUM('LYNX plywood'!Y191:AH191)</f>
        <v>0</v>
      </c>
      <c r="C253" s="4">
        <f>'LYNX plywood'!AO191*SUM('LYNX plywood'!Y191:AH191)</f>
        <v>0</v>
      </c>
      <c r="D253" s="4">
        <f>'LYNX plywood'!AP191*SUM('LYNX plywood'!Y191:AH191)</f>
        <v>0</v>
      </c>
      <c r="E253" s="4">
        <f>'LYNX plywood'!AQ191*SUM('LYNX plywood'!Y191:AH191)</f>
        <v>0</v>
      </c>
      <c r="F253" s="4">
        <f t="shared" si="11"/>
        <v>0</v>
      </c>
      <c r="G253" s="4">
        <f t="shared" si="12"/>
        <v>0</v>
      </c>
      <c r="H253" s="4">
        <f>'LYNX plywood'!AS191*SUM('LYNX plywood'!Y191:AH191)/3.125</f>
        <v>0</v>
      </c>
      <c r="I253" s="4">
        <f>'LYNX plywood'!AR191</f>
        <v>0</v>
      </c>
    </row>
    <row r="254" spans="2:9">
      <c r="B254" s="4">
        <f>'LYNX plywood'!AN192*SUM('LYNX plywood'!Y192:AH192)</f>
        <v>0</v>
      </c>
      <c r="C254" s="4">
        <f>'LYNX plywood'!AO192*SUM('LYNX plywood'!Y192:AH192)</f>
        <v>0</v>
      </c>
      <c r="D254" s="4">
        <f>'LYNX plywood'!AP192*SUM('LYNX plywood'!Y192:AH192)</f>
        <v>0</v>
      </c>
      <c r="E254" s="4">
        <f>'LYNX plywood'!AQ192*SUM('LYNX plywood'!Y192:AH192)</f>
        <v>0</v>
      </c>
      <c r="F254" s="4">
        <f t="shared" si="11"/>
        <v>0</v>
      </c>
      <c r="G254" s="4">
        <f t="shared" si="12"/>
        <v>0</v>
      </c>
      <c r="H254" s="4">
        <f>'LYNX plywood'!AS192*SUM('LYNX plywood'!Y192:AH192)/3.125</f>
        <v>0</v>
      </c>
      <c r="I254" s="4">
        <f>'LYNX plywood'!AR192</f>
        <v>0</v>
      </c>
    </row>
    <row r="255" spans="2:9">
      <c r="B255" s="4">
        <f>'LYNX plywood'!AN193*SUM('LYNX plywood'!Y193:AH193)</f>
        <v>0</v>
      </c>
      <c r="C255" s="4">
        <f>'LYNX plywood'!AO193*SUM('LYNX plywood'!Y193:AH193)</f>
        <v>0</v>
      </c>
      <c r="D255" s="4">
        <f>'LYNX plywood'!AP193*SUM('LYNX plywood'!Y193:AH193)</f>
        <v>0</v>
      </c>
      <c r="E255" s="4">
        <f>'LYNX plywood'!AQ193*SUM('LYNX plywood'!Y193:AH193)</f>
        <v>0</v>
      </c>
      <c r="F255" s="4">
        <f t="shared" si="11"/>
        <v>0</v>
      </c>
      <c r="G255" s="4">
        <f t="shared" si="12"/>
        <v>0</v>
      </c>
      <c r="H255" s="4">
        <f>'LYNX plywood'!AS193*SUM('LYNX plywood'!Y193:AH193)/3.125</f>
        <v>0</v>
      </c>
      <c r="I255" s="4">
        <f>'LYNX plywood'!AR193</f>
        <v>0</v>
      </c>
    </row>
    <row r="256" spans="2:9">
      <c r="B256" s="4">
        <f>'LYNX plywood'!AN194*SUM('LYNX plywood'!Y194:AH194)</f>
        <v>0</v>
      </c>
      <c r="C256" s="4">
        <f>'LYNX plywood'!AO194*SUM('LYNX plywood'!Y194:AH194)</f>
        <v>0</v>
      </c>
      <c r="D256" s="4">
        <f>'LYNX plywood'!AP194*SUM('LYNX plywood'!Y194:AH194)</f>
        <v>0</v>
      </c>
      <c r="E256" s="4">
        <f>'LYNX plywood'!AQ194*SUM('LYNX plywood'!Y194:AH194)</f>
        <v>0</v>
      </c>
      <c r="F256" s="4">
        <f t="shared" si="11"/>
        <v>0</v>
      </c>
      <c r="G256" s="4">
        <f t="shared" si="12"/>
        <v>0</v>
      </c>
      <c r="H256" s="4">
        <f>'LYNX plywood'!AS194*SUM('LYNX plywood'!Y194:AH194)/3.125</f>
        <v>0</v>
      </c>
      <c r="I256" s="4">
        <f>'LYNX plywood'!AR194</f>
        <v>0</v>
      </c>
    </row>
    <row r="257" spans="2:9">
      <c r="B257" s="4">
        <f>'LYNX plywood'!AN195*SUM('LYNX plywood'!Y195:AH195)</f>
        <v>0</v>
      </c>
      <c r="C257" s="4">
        <f>'LYNX plywood'!AO195*SUM('LYNX plywood'!Y195:AH195)</f>
        <v>0</v>
      </c>
      <c r="D257" s="4">
        <f>'LYNX plywood'!AP195*SUM('LYNX plywood'!Y195:AH195)</f>
        <v>0</v>
      </c>
      <c r="E257" s="4">
        <f>'LYNX plywood'!AQ195*SUM('LYNX plywood'!Y195:AH195)</f>
        <v>0</v>
      </c>
      <c r="F257" s="4">
        <f t="shared" si="11"/>
        <v>0</v>
      </c>
      <c r="G257" s="4">
        <f t="shared" si="12"/>
        <v>0</v>
      </c>
      <c r="H257" s="4">
        <f>'LYNX plywood'!AS195*SUM('LYNX plywood'!Y195:AH195)/3.125</f>
        <v>0</v>
      </c>
      <c r="I257" s="4">
        <f>'LYNX plywood'!AR195</f>
        <v>0</v>
      </c>
    </row>
    <row r="258" spans="2:9">
      <c r="B258" s="4">
        <f>'LYNX plywood'!AN196*SUM('LYNX plywood'!Y196:AH196)</f>
        <v>0</v>
      </c>
      <c r="C258" s="4">
        <f>'LYNX plywood'!AO196*SUM('LYNX plywood'!Y196:AH196)</f>
        <v>0</v>
      </c>
      <c r="D258" s="4">
        <f>'LYNX plywood'!AP196*SUM('LYNX plywood'!Y196:AH196)</f>
        <v>0</v>
      </c>
      <c r="E258" s="4">
        <f>'LYNX plywood'!AQ196*SUM('LYNX plywood'!Y196:AH196)</f>
        <v>0</v>
      </c>
      <c r="F258" s="4">
        <f t="shared" si="11"/>
        <v>0</v>
      </c>
      <c r="G258" s="4">
        <f t="shared" si="12"/>
        <v>0</v>
      </c>
      <c r="H258" s="4">
        <f>'LYNX plywood'!AS196*SUM('LYNX plywood'!Y196:AH196)/3.125</f>
        <v>0</v>
      </c>
      <c r="I258" s="4">
        <f>'LYNX plywood'!AR196</f>
        <v>0</v>
      </c>
    </row>
    <row r="259" spans="2:9">
      <c r="B259" s="4">
        <f>'LYNX plywood'!AN197*SUM('LYNX plywood'!Y197:AH197)</f>
        <v>0</v>
      </c>
      <c r="C259" s="4">
        <f>'LYNX plywood'!AO197*SUM('LYNX plywood'!Y197:AH197)</f>
        <v>0</v>
      </c>
      <c r="D259" s="4">
        <f>'LYNX plywood'!AP197*SUM('LYNX plywood'!Y197:AH197)</f>
        <v>0</v>
      </c>
      <c r="E259" s="4">
        <f>'LYNX plywood'!AQ197*SUM('LYNX plywood'!Y197:AH197)</f>
        <v>0</v>
      </c>
      <c r="F259" s="4">
        <f t="shared" ref="F259:F322" si="13">D259/10</f>
        <v>0</v>
      </c>
      <c r="G259" s="4">
        <f t="shared" ref="G259:G322" si="14">(3/100)*D259</f>
        <v>0</v>
      </c>
      <c r="H259" s="4">
        <f>'LYNX plywood'!AS197*SUM('LYNX plywood'!Y197:AH197)/3.125</f>
        <v>0</v>
      </c>
      <c r="I259" s="4">
        <f>'LYNX plywood'!AR197</f>
        <v>0</v>
      </c>
    </row>
    <row r="260" spans="2:9">
      <c r="B260" s="4">
        <f>'LYNX plywood'!AN198*SUM('LYNX plywood'!Y198:AH198)</f>
        <v>0</v>
      </c>
      <c r="C260" s="4">
        <f>'LYNX plywood'!AO198*SUM('LYNX plywood'!Y198:AH198)</f>
        <v>0</v>
      </c>
      <c r="D260" s="4">
        <f>'LYNX plywood'!AP198*SUM('LYNX plywood'!Y198:AH198)</f>
        <v>0</v>
      </c>
      <c r="E260" s="4">
        <f>'LYNX plywood'!AQ198*SUM('LYNX plywood'!Y198:AH198)</f>
        <v>0</v>
      </c>
      <c r="F260" s="4">
        <f t="shared" si="13"/>
        <v>0</v>
      </c>
      <c r="G260" s="4">
        <f t="shared" si="14"/>
        <v>0</v>
      </c>
      <c r="H260" s="4">
        <f>'LYNX plywood'!AS198*SUM('LYNX plywood'!Y198:AH198)/3.125</f>
        <v>0</v>
      </c>
      <c r="I260" s="4">
        <f>'LYNX plywood'!AR198</f>
        <v>0</v>
      </c>
    </row>
    <row r="261" spans="2:9">
      <c r="B261" s="4">
        <f>'LYNX plywood'!AN199*SUM('LYNX plywood'!Y199:AH199)</f>
        <v>0</v>
      </c>
      <c r="C261" s="4">
        <f>'LYNX plywood'!AO199*SUM('LYNX plywood'!Y199:AH199)</f>
        <v>0</v>
      </c>
      <c r="D261" s="4">
        <f>'LYNX plywood'!AP199*SUM('LYNX plywood'!Y199:AH199)</f>
        <v>0</v>
      </c>
      <c r="E261" s="4">
        <f>'LYNX plywood'!AQ199*SUM('LYNX plywood'!Y199:AH199)</f>
        <v>0</v>
      </c>
      <c r="F261" s="4">
        <f t="shared" si="13"/>
        <v>0</v>
      </c>
      <c r="G261" s="4">
        <f t="shared" si="14"/>
        <v>0</v>
      </c>
      <c r="H261" s="4">
        <f>'LYNX plywood'!AS199*SUM('LYNX plywood'!Y199:AH199)/3.125</f>
        <v>0</v>
      </c>
      <c r="I261" s="4">
        <f>'LYNX plywood'!AR199</f>
        <v>0</v>
      </c>
    </row>
    <row r="262" spans="2:9">
      <c r="B262" s="4">
        <f>'LYNX plywood'!AN200*SUM('LYNX plywood'!Y200:AH200)</f>
        <v>0</v>
      </c>
      <c r="C262" s="4">
        <f>'LYNX plywood'!AO200*SUM('LYNX plywood'!Y200:AH200)</f>
        <v>0</v>
      </c>
      <c r="D262" s="4">
        <f>'LYNX plywood'!AP200*SUM('LYNX plywood'!Y200:AH200)</f>
        <v>0</v>
      </c>
      <c r="E262" s="4">
        <f>'LYNX plywood'!AQ200*SUM('LYNX plywood'!Y200:AH200)</f>
        <v>0</v>
      </c>
      <c r="F262" s="4">
        <f t="shared" si="13"/>
        <v>0</v>
      </c>
      <c r="G262" s="4">
        <f t="shared" si="14"/>
        <v>0</v>
      </c>
      <c r="H262" s="4">
        <f>'LYNX plywood'!AS200*SUM('LYNX plywood'!Y200:AH200)/3.125</f>
        <v>0</v>
      </c>
      <c r="I262" s="4">
        <f>'LYNX plywood'!AR200</f>
        <v>0</v>
      </c>
    </row>
    <row r="263" spans="2:9">
      <c r="B263" s="4">
        <f>'LYNX plywood'!AN201*SUM('LYNX plywood'!Y201:AH201)</f>
        <v>0</v>
      </c>
      <c r="C263" s="4">
        <f>'LYNX plywood'!AO201*SUM('LYNX plywood'!Y201:AH201)</f>
        <v>0</v>
      </c>
      <c r="D263" s="4">
        <f>'LYNX plywood'!AP201*SUM('LYNX plywood'!Y201:AH201)</f>
        <v>0</v>
      </c>
      <c r="E263" s="4">
        <f>'LYNX plywood'!AQ201*SUM('LYNX plywood'!Y201:AH201)</f>
        <v>0</v>
      </c>
      <c r="F263" s="4">
        <f t="shared" si="13"/>
        <v>0</v>
      </c>
      <c r="G263" s="4">
        <f t="shared" si="14"/>
        <v>0</v>
      </c>
      <c r="H263" s="4">
        <f>'LYNX plywood'!AS201*SUM('LYNX plywood'!Y201:AH201)/3.125</f>
        <v>0</v>
      </c>
      <c r="I263" s="4">
        <f>'LYNX plywood'!AR201</f>
        <v>0</v>
      </c>
    </row>
    <row r="264" spans="2:9">
      <c r="B264" s="4">
        <f>'LYNX plywood'!AN202*SUM('LYNX plywood'!Y202:AH202)</f>
        <v>0</v>
      </c>
      <c r="C264" s="4">
        <f>'LYNX plywood'!AO202*SUM('LYNX plywood'!Y202:AH202)</f>
        <v>0</v>
      </c>
      <c r="D264" s="4">
        <f>'LYNX plywood'!AP202*SUM('LYNX plywood'!Y202:AH202)</f>
        <v>0</v>
      </c>
      <c r="E264" s="4">
        <f>'LYNX plywood'!AQ202*SUM('LYNX plywood'!Y202:AH202)</f>
        <v>0</v>
      </c>
      <c r="F264" s="4">
        <f t="shared" si="13"/>
        <v>0</v>
      </c>
      <c r="G264" s="4">
        <f t="shared" si="14"/>
        <v>0</v>
      </c>
      <c r="H264" s="4">
        <f>'LYNX plywood'!AS202*SUM('LYNX plywood'!Y202:AH202)/3.125</f>
        <v>0</v>
      </c>
      <c r="I264" s="4">
        <f>'LYNX plywood'!AR202</f>
        <v>0</v>
      </c>
    </row>
    <row r="265" spans="2:9">
      <c r="B265" s="4">
        <f>'LYNX plywood'!AN203*SUM('LYNX plywood'!Y203:AH203)</f>
        <v>0</v>
      </c>
      <c r="C265" s="4">
        <f>'LYNX plywood'!AO203*SUM('LYNX plywood'!Y203:AH203)</f>
        <v>0</v>
      </c>
      <c r="D265" s="4">
        <f>'LYNX plywood'!AP203*SUM('LYNX plywood'!Y203:AH203)</f>
        <v>0</v>
      </c>
      <c r="E265" s="4">
        <f>'LYNX plywood'!AQ203*SUM('LYNX plywood'!Y203:AH203)</f>
        <v>0</v>
      </c>
      <c r="F265" s="4">
        <f t="shared" si="13"/>
        <v>0</v>
      </c>
      <c r="G265" s="4">
        <f t="shared" si="14"/>
        <v>0</v>
      </c>
      <c r="H265" s="4">
        <f>'LYNX plywood'!AS203*SUM('LYNX plywood'!Y203:AH203)/3.125</f>
        <v>0</v>
      </c>
      <c r="I265" s="4">
        <f>'LYNX plywood'!AR203</f>
        <v>0</v>
      </c>
    </row>
    <row r="266" spans="2:9">
      <c r="B266" s="4">
        <f>'LYNX plywood'!AN204*SUM('LYNX plywood'!Y204:AH204)</f>
        <v>0</v>
      </c>
      <c r="C266" s="4">
        <f>'LYNX plywood'!AO204*SUM('LYNX plywood'!Y204:AH204)</f>
        <v>0</v>
      </c>
      <c r="D266" s="4">
        <f>'LYNX plywood'!AP204*SUM('LYNX plywood'!Y204:AH204)</f>
        <v>0</v>
      </c>
      <c r="E266" s="4">
        <f>'LYNX plywood'!AQ204*SUM('LYNX plywood'!Y204:AH204)</f>
        <v>0</v>
      </c>
      <c r="F266" s="4">
        <f t="shared" si="13"/>
        <v>0</v>
      </c>
      <c r="G266" s="4">
        <f t="shared" si="14"/>
        <v>0</v>
      </c>
      <c r="H266" s="4">
        <f>'LYNX plywood'!AS204*SUM('LYNX plywood'!Y204:AH204)/3.125</f>
        <v>0</v>
      </c>
      <c r="I266" s="4">
        <f>'LYNX plywood'!AR204</f>
        <v>0</v>
      </c>
    </row>
    <row r="267" spans="2:9">
      <c r="B267" s="4">
        <f>'LYNX plywood'!AN205*SUM('LYNX plywood'!Y205:AH205)</f>
        <v>0</v>
      </c>
      <c r="C267" s="4">
        <f>'LYNX plywood'!AO205*SUM('LYNX plywood'!Y205:AH205)</f>
        <v>0</v>
      </c>
      <c r="D267" s="4">
        <f>'LYNX plywood'!AP205*SUM('LYNX plywood'!Y205:AH205)</f>
        <v>0</v>
      </c>
      <c r="E267" s="4">
        <f>'LYNX plywood'!AQ205*SUM('LYNX plywood'!Y205:AH205)</f>
        <v>0</v>
      </c>
      <c r="F267" s="4">
        <f t="shared" si="13"/>
        <v>0</v>
      </c>
      <c r="G267" s="4">
        <f t="shared" si="14"/>
        <v>0</v>
      </c>
      <c r="H267" s="4">
        <f>'LYNX plywood'!AS205*SUM('LYNX plywood'!Y205:AH205)/3.125</f>
        <v>0</v>
      </c>
      <c r="I267" s="4">
        <f>'LYNX plywood'!AR205</f>
        <v>0</v>
      </c>
    </row>
    <row r="268" spans="2:9">
      <c r="B268" s="4">
        <f>'LYNX plywood'!AN206*SUM('LYNX plywood'!Y206:AH206)</f>
        <v>0</v>
      </c>
      <c r="C268" s="4">
        <f>'LYNX plywood'!AO206*SUM('LYNX plywood'!Y206:AH206)</f>
        <v>0</v>
      </c>
      <c r="D268" s="4">
        <f>'LYNX plywood'!AP206*SUM('LYNX plywood'!Y206:AH206)</f>
        <v>0</v>
      </c>
      <c r="E268" s="4">
        <f>'LYNX plywood'!AQ206*SUM('LYNX plywood'!Y206:AH206)</f>
        <v>0</v>
      </c>
      <c r="F268" s="4">
        <f t="shared" si="13"/>
        <v>0</v>
      </c>
      <c r="G268" s="4">
        <f t="shared" si="14"/>
        <v>0</v>
      </c>
      <c r="H268" s="4">
        <f>'LYNX plywood'!AS206*SUM('LYNX plywood'!Y206:AH206)/3.125</f>
        <v>0</v>
      </c>
      <c r="I268" s="4">
        <f>'LYNX plywood'!AR206</f>
        <v>0</v>
      </c>
    </row>
    <row r="269" spans="2:9">
      <c r="B269" s="4">
        <f>'LYNX plywood'!AN207*SUM('LYNX plywood'!Y207:AH207)</f>
        <v>0</v>
      </c>
      <c r="C269" s="4">
        <f>'LYNX plywood'!AO207*SUM('LYNX plywood'!Y207:AH207)</f>
        <v>0</v>
      </c>
      <c r="D269" s="4">
        <f>'LYNX plywood'!AP207*SUM('LYNX plywood'!Y207:AH207)</f>
        <v>0</v>
      </c>
      <c r="E269" s="4">
        <f>'LYNX plywood'!AQ207*SUM('LYNX plywood'!Y207:AH207)</f>
        <v>0</v>
      </c>
      <c r="F269" s="4">
        <f t="shared" si="13"/>
        <v>0</v>
      </c>
      <c r="G269" s="4">
        <f t="shared" si="14"/>
        <v>0</v>
      </c>
      <c r="H269" s="4">
        <f>'LYNX plywood'!AS207*SUM('LYNX plywood'!Y207:AH207)/3.125</f>
        <v>0</v>
      </c>
      <c r="I269" s="4">
        <f>'LYNX plywood'!AR207</f>
        <v>0</v>
      </c>
    </row>
    <row r="270" spans="2:9">
      <c r="B270" s="4">
        <f>'LYNX plywood'!AN208*SUM('LYNX plywood'!Y208:AH208)</f>
        <v>0</v>
      </c>
      <c r="C270" s="4">
        <f>'LYNX plywood'!AO208*SUM('LYNX plywood'!Y208:AH208)</f>
        <v>0</v>
      </c>
      <c r="D270" s="4">
        <f>'LYNX plywood'!AP208*SUM('LYNX plywood'!Y208:AH208)</f>
        <v>0</v>
      </c>
      <c r="E270" s="4">
        <f>'LYNX plywood'!AQ208*SUM('LYNX plywood'!Y208:AH208)</f>
        <v>0</v>
      </c>
      <c r="F270" s="4">
        <f t="shared" si="13"/>
        <v>0</v>
      </c>
      <c r="G270" s="4">
        <f t="shared" si="14"/>
        <v>0</v>
      </c>
      <c r="H270" s="4">
        <f>'LYNX plywood'!AS208*SUM('LYNX plywood'!Y208:AH208)/3.125</f>
        <v>0</v>
      </c>
      <c r="I270" s="4">
        <f>'LYNX plywood'!AR208</f>
        <v>0</v>
      </c>
    </row>
    <row r="271" spans="2:9">
      <c r="B271" s="4">
        <f>'LYNX plywood'!AN209*SUM('LYNX plywood'!Y209:AH209)</f>
        <v>0</v>
      </c>
      <c r="C271" s="4">
        <f>'LYNX plywood'!AO209*SUM('LYNX plywood'!Y209:AH209)</f>
        <v>0</v>
      </c>
      <c r="D271" s="4">
        <f>'LYNX plywood'!AP209*SUM('LYNX plywood'!Y209:AH209)</f>
        <v>0</v>
      </c>
      <c r="E271" s="4">
        <f>'LYNX plywood'!AQ209*SUM('LYNX plywood'!Y209:AH209)</f>
        <v>0</v>
      </c>
      <c r="F271" s="4">
        <f t="shared" si="13"/>
        <v>0</v>
      </c>
      <c r="G271" s="4">
        <f t="shared" si="14"/>
        <v>0</v>
      </c>
      <c r="H271" s="4">
        <f>'LYNX plywood'!AS209*SUM('LYNX plywood'!Y209:AH209)/3.125</f>
        <v>0</v>
      </c>
      <c r="I271" s="4">
        <f>'LYNX plywood'!AR209</f>
        <v>0</v>
      </c>
    </row>
    <row r="272" spans="2:9">
      <c r="B272" s="4">
        <f>'LYNX plywood'!AN210*SUM('LYNX plywood'!Y210:AH210)</f>
        <v>0</v>
      </c>
      <c r="C272" s="4">
        <f>'LYNX plywood'!AO210*SUM('LYNX plywood'!Y210:AH210)</f>
        <v>0</v>
      </c>
      <c r="D272" s="4">
        <f>'LYNX plywood'!AP210*SUM('LYNX plywood'!Y210:AH210)</f>
        <v>0</v>
      </c>
      <c r="E272" s="4">
        <f>'LYNX plywood'!AQ210*SUM('LYNX plywood'!Y210:AH210)</f>
        <v>0</v>
      </c>
      <c r="F272" s="4">
        <f t="shared" si="13"/>
        <v>0</v>
      </c>
      <c r="G272" s="4">
        <f t="shared" si="14"/>
        <v>0</v>
      </c>
      <c r="H272" s="4">
        <f>'LYNX plywood'!AS210*SUM('LYNX plywood'!Y210:AH210)/3.125</f>
        <v>0</v>
      </c>
      <c r="I272" s="4">
        <f>'LYNX plywood'!AR210</f>
        <v>0</v>
      </c>
    </row>
    <row r="273" spans="2:9">
      <c r="B273" s="4">
        <f>'LYNX plywood'!AN211*SUM('LYNX plywood'!Y211:AH211)</f>
        <v>0</v>
      </c>
      <c r="C273" s="4">
        <f>'LYNX plywood'!AO211*SUM('LYNX plywood'!Y211:AH211)</f>
        <v>0</v>
      </c>
      <c r="D273" s="4">
        <f>'LYNX plywood'!AP211*SUM('LYNX plywood'!Y211:AH211)</f>
        <v>0</v>
      </c>
      <c r="E273" s="4">
        <f>'LYNX plywood'!AQ211*SUM('LYNX plywood'!Y211:AH211)</f>
        <v>0</v>
      </c>
      <c r="F273" s="4">
        <f t="shared" si="13"/>
        <v>0</v>
      </c>
      <c r="G273" s="4">
        <f t="shared" si="14"/>
        <v>0</v>
      </c>
      <c r="H273" s="4">
        <f>'LYNX plywood'!AS211*SUM('LYNX plywood'!Y211:AH211)/3.125</f>
        <v>0</v>
      </c>
      <c r="I273" s="4">
        <f>'LYNX plywood'!AR211</f>
        <v>0</v>
      </c>
    </row>
    <row r="274" spans="2:9">
      <c r="B274" s="4">
        <f>'LYNX plywood'!AN212*SUM('LYNX plywood'!Y212:AH212)</f>
        <v>0</v>
      </c>
      <c r="C274" s="4">
        <f>'LYNX plywood'!AO212*SUM('LYNX plywood'!Y212:AH212)</f>
        <v>0</v>
      </c>
      <c r="D274" s="4">
        <f>'LYNX plywood'!AP212*SUM('LYNX plywood'!Y212:AH212)</f>
        <v>0</v>
      </c>
      <c r="E274" s="4">
        <f>'LYNX plywood'!AQ212*SUM('LYNX plywood'!Y212:AH212)</f>
        <v>0</v>
      </c>
      <c r="F274" s="4">
        <f t="shared" si="13"/>
        <v>0</v>
      </c>
      <c r="G274" s="4">
        <f t="shared" si="14"/>
        <v>0</v>
      </c>
      <c r="H274" s="4">
        <f>'LYNX plywood'!AS212*SUM('LYNX plywood'!Y212:AH212)/3.125</f>
        <v>0</v>
      </c>
      <c r="I274" s="4">
        <f>'LYNX plywood'!AR212</f>
        <v>0</v>
      </c>
    </row>
    <row r="275" spans="2:9">
      <c r="B275" s="4">
        <f>'LYNX plywood'!AN213*SUM('LYNX plywood'!Y213:AH213)</f>
        <v>0</v>
      </c>
      <c r="C275" s="4">
        <f>'LYNX plywood'!AO213*SUM('LYNX plywood'!Y213:AH213)</f>
        <v>0</v>
      </c>
      <c r="D275" s="4">
        <f>'LYNX plywood'!AP213*SUM('LYNX plywood'!Y213:AH213)</f>
        <v>0</v>
      </c>
      <c r="E275" s="4">
        <f>'LYNX plywood'!AQ213*SUM('LYNX plywood'!Y213:AH213)</f>
        <v>0</v>
      </c>
      <c r="F275" s="4">
        <f t="shared" si="13"/>
        <v>0</v>
      </c>
      <c r="G275" s="4">
        <f t="shared" si="14"/>
        <v>0</v>
      </c>
      <c r="H275" s="4">
        <f>'LYNX plywood'!AS213*SUM('LYNX plywood'!Y213:AH213)/3.125</f>
        <v>0</v>
      </c>
      <c r="I275" s="4">
        <f>'LYNX plywood'!AR213</f>
        <v>0</v>
      </c>
    </row>
    <row r="276" spans="2:9">
      <c r="B276" s="4">
        <f>'LYNX plywood'!AN214*SUM('LYNX plywood'!Y214:AH214)</f>
        <v>0</v>
      </c>
      <c r="C276" s="4">
        <f>'LYNX plywood'!AO214*SUM('LYNX plywood'!Y214:AH214)</f>
        <v>0</v>
      </c>
      <c r="D276" s="4">
        <f>'LYNX plywood'!AP214*SUM('LYNX plywood'!Y214:AH214)</f>
        <v>0</v>
      </c>
      <c r="E276" s="4">
        <f>'LYNX plywood'!AQ214*SUM('LYNX plywood'!Y214:AH214)</f>
        <v>0</v>
      </c>
      <c r="F276" s="4">
        <f t="shared" si="13"/>
        <v>0</v>
      </c>
      <c r="G276" s="4">
        <f t="shared" si="14"/>
        <v>0</v>
      </c>
      <c r="H276" s="4">
        <f>'LYNX plywood'!AS214*SUM('LYNX plywood'!Y214:AH214)/3.125</f>
        <v>0</v>
      </c>
      <c r="I276" s="4">
        <f>'LYNX plywood'!AR214</f>
        <v>0</v>
      </c>
    </row>
    <row r="277" spans="2:9">
      <c r="B277" s="4">
        <f>'LYNX plywood'!AN215*SUM('LYNX plywood'!Y215:AH215)</f>
        <v>0</v>
      </c>
      <c r="C277" s="4">
        <f>'LYNX plywood'!AO215*SUM('LYNX plywood'!Y215:AH215)</f>
        <v>0</v>
      </c>
      <c r="D277" s="4">
        <f>'LYNX plywood'!AP215*SUM('LYNX plywood'!Y215:AH215)</f>
        <v>0</v>
      </c>
      <c r="E277" s="4">
        <f>'LYNX plywood'!AQ215*SUM('LYNX plywood'!Y215:AH215)</f>
        <v>0</v>
      </c>
      <c r="F277" s="4">
        <f t="shared" si="13"/>
        <v>0</v>
      </c>
      <c r="G277" s="4">
        <f t="shared" si="14"/>
        <v>0</v>
      </c>
      <c r="H277" s="4">
        <f>'LYNX plywood'!AS215*SUM('LYNX plywood'!Y215:AH215)/3.125</f>
        <v>0</v>
      </c>
      <c r="I277" s="4">
        <f>'LYNX plywood'!AR215</f>
        <v>0</v>
      </c>
    </row>
    <row r="278" spans="2:9">
      <c r="B278" s="4">
        <f>'LYNX plywood'!AN216*SUM('LYNX plywood'!Y216:AH216)</f>
        <v>0</v>
      </c>
      <c r="C278" s="4">
        <f>'LYNX plywood'!AO216*SUM('LYNX plywood'!Y216:AH216)</f>
        <v>0</v>
      </c>
      <c r="D278" s="4">
        <f>'LYNX plywood'!AP216*SUM('LYNX plywood'!Y216:AH216)</f>
        <v>0</v>
      </c>
      <c r="E278" s="4">
        <f>'LYNX plywood'!AQ216*SUM('LYNX plywood'!Y216:AH216)</f>
        <v>0</v>
      </c>
      <c r="F278" s="4">
        <f t="shared" si="13"/>
        <v>0</v>
      </c>
      <c r="G278" s="4">
        <f t="shared" si="14"/>
        <v>0</v>
      </c>
      <c r="H278" s="4">
        <f>'LYNX plywood'!AS216*SUM('LYNX plywood'!Y216:AH216)/3.125</f>
        <v>0</v>
      </c>
      <c r="I278" s="4">
        <f>'LYNX plywood'!AR216</f>
        <v>0</v>
      </c>
    </row>
    <row r="279" spans="2:9">
      <c r="B279" s="4">
        <f>'LYNX plywood'!AN217*SUM('LYNX plywood'!Y217:AH217)</f>
        <v>0</v>
      </c>
      <c r="C279" s="4">
        <f>'LYNX plywood'!AO217*SUM('LYNX plywood'!Y217:AH217)</f>
        <v>0</v>
      </c>
      <c r="D279" s="4">
        <f>'LYNX plywood'!AP217*SUM('LYNX plywood'!Y217:AH217)</f>
        <v>0</v>
      </c>
      <c r="E279" s="4">
        <f>'LYNX plywood'!AQ217*SUM('LYNX plywood'!Y217:AH217)</f>
        <v>0</v>
      </c>
      <c r="F279" s="4">
        <f t="shared" si="13"/>
        <v>0</v>
      </c>
      <c r="G279" s="4">
        <f t="shared" si="14"/>
        <v>0</v>
      </c>
      <c r="H279" s="4">
        <f>'LYNX plywood'!AS217*SUM('LYNX plywood'!Y217:AH217)/3.125</f>
        <v>0</v>
      </c>
      <c r="I279" s="4">
        <f>'LYNX plywood'!AR217</f>
        <v>0</v>
      </c>
    </row>
    <row r="280" spans="2:9">
      <c r="B280" s="4">
        <f>'LYNX plywood'!AN218*SUM('LYNX plywood'!Y218:AH218)</f>
        <v>0</v>
      </c>
      <c r="C280" s="4">
        <f>'LYNX plywood'!AO218*SUM('LYNX plywood'!Y218:AH218)</f>
        <v>0</v>
      </c>
      <c r="D280" s="4">
        <f>'LYNX plywood'!AP218*SUM('LYNX plywood'!Y218:AH218)</f>
        <v>0</v>
      </c>
      <c r="E280" s="4">
        <f>'LYNX plywood'!AQ218*SUM('LYNX plywood'!Y218:AH218)</f>
        <v>0</v>
      </c>
      <c r="F280" s="4">
        <f t="shared" si="13"/>
        <v>0</v>
      </c>
      <c r="G280" s="4">
        <f t="shared" si="14"/>
        <v>0</v>
      </c>
      <c r="H280" s="4">
        <f>'LYNX plywood'!AS218*SUM('LYNX plywood'!Y218:AH218)/3.125</f>
        <v>0</v>
      </c>
      <c r="I280" s="4">
        <f>'LYNX plywood'!AR218</f>
        <v>0</v>
      </c>
    </row>
    <row r="281" spans="2:9">
      <c r="B281" s="4">
        <f>'LYNX plywood'!AN219*SUM('LYNX plywood'!Y219:AH219)</f>
        <v>0</v>
      </c>
      <c r="C281" s="4">
        <f>'LYNX plywood'!AO219*SUM('LYNX plywood'!Y219:AH219)</f>
        <v>0</v>
      </c>
      <c r="D281" s="4">
        <f>'LYNX plywood'!AP219*SUM('LYNX plywood'!Y219:AH219)</f>
        <v>0</v>
      </c>
      <c r="E281" s="4">
        <f>'LYNX plywood'!AQ219*SUM('LYNX plywood'!Y219:AH219)</f>
        <v>0</v>
      </c>
      <c r="F281" s="4">
        <f t="shared" si="13"/>
        <v>0</v>
      </c>
      <c r="G281" s="4">
        <f t="shared" si="14"/>
        <v>0</v>
      </c>
      <c r="H281" s="4">
        <f>'LYNX plywood'!AS219*SUM('LYNX plywood'!Y219:AH219)/3.125</f>
        <v>0</v>
      </c>
      <c r="I281" s="4">
        <f>'LYNX plywood'!AR219</f>
        <v>0</v>
      </c>
    </row>
    <row r="282" spans="2:9">
      <c r="B282" s="4">
        <f>'LYNX plywood'!AN220*SUM('LYNX plywood'!Y220:AH220)</f>
        <v>0</v>
      </c>
      <c r="C282" s="4">
        <f>'LYNX plywood'!AO220*SUM('LYNX plywood'!Y220:AH220)</f>
        <v>0</v>
      </c>
      <c r="D282" s="4">
        <f>'LYNX plywood'!AP220*SUM('LYNX plywood'!Y220:AH220)</f>
        <v>0</v>
      </c>
      <c r="E282" s="4">
        <f>'LYNX plywood'!AQ220*SUM('LYNX plywood'!Y220:AH220)</f>
        <v>0</v>
      </c>
      <c r="F282" s="4">
        <f t="shared" si="13"/>
        <v>0</v>
      </c>
      <c r="G282" s="4">
        <f t="shared" si="14"/>
        <v>0</v>
      </c>
      <c r="H282" s="4">
        <f>'LYNX plywood'!AS220*SUM('LYNX plywood'!Y220:AH220)/3.125</f>
        <v>0</v>
      </c>
      <c r="I282" s="4">
        <f>'LYNX plywood'!AR220</f>
        <v>0</v>
      </c>
    </row>
    <row r="283" spans="2:9">
      <c r="B283" s="4">
        <f>'LYNX plywood'!AN221*SUM('LYNX plywood'!Y221:AH221)</f>
        <v>0</v>
      </c>
      <c r="C283" s="4">
        <f>'LYNX plywood'!AO221*SUM('LYNX plywood'!Y221:AH221)</f>
        <v>0</v>
      </c>
      <c r="D283" s="4">
        <f>'LYNX plywood'!AP221*SUM('LYNX plywood'!Y221:AH221)</f>
        <v>0</v>
      </c>
      <c r="E283" s="4">
        <f>'LYNX plywood'!AQ221*SUM('LYNX plywood'!Y221:AH221)</f>
        <v>0</v>
      </c>
      <c r="F283" s="4">
        <f t="shared" si="13"/>
        <v>0</v>
      </c>
      <c r="G283" s="4">
        <f t="shared" si="14"/>
        <v>0</v>
      </c>
      <c r="H283" s="4">
        <f>'LYNX plywood'!AS221*SUM('LYNX plywood'!Y221:AH221)/3.125</f>
        <v>0</v>
      </c>
      <c r="I283" s="4">
        <f>'LYNX plywood'!AR221</f>
        <v>0</v>
      </c>
    </row>
    <row r="284" spans="2:9">
      <c r="B284" s="4">
        <f>'LYNX plywood'!AN222*SUM('LYNX plywood'!Y222:AH222)</f>
        <v>0</v>
      </c>
      <c r="C284" s="4">
        <f>'LYNX plywood'!AO222*SUM('LYNX plywood'!Y222:AH222)</f>
        <v>0</v>
      </c>
      <c r="D284" s="4">
        <f>'LYNX plywood'!AP222*SUM('LYNX plywood'!Y222:AH222)</f>
        <v>0</v>
      </c>
      <c r="E284" s="4">
        <f>'LYNX plywood'!AQ222*SUM('LYNX plywood'!Y222:AH222)</f>
        <v>0</v>
      </c>
      <c r="F284" s="4">
        <f t="shared" si="13"/>
        <v>0</v>
      </c>
      <c r="G284" s="4">
        <f t="shared" si="14"/>
        <v>0</v>
      </c>
      <c r="H284" s="4">
        <f>'LYNX plywood'!AS222*SUM('LYNX plywood'!Y222:AH222)/3.125</f>
        <v>0</v>
      </c>
      <c r="I284" s="4">
        <f>'LYNX plywood'!AR222</f>
        <v>0</v>
      </c>
    </row>
    <row r="285" spans="2:9">
      <c r="B285" s="4">
        <f>'LYNX plywood'!AN223*SUM('LYNX plywood'!Y223:AH223)</f>
        <v>0</v>
      </c>
      <c r="C285" s="4">
        <f>'LYNX plywood'!AO223*SUM('LYNX plywood'!Y223:AH223)</f>
        <v>0</v>
      </c>
      <c r="D285" s="4">
        <f>'LYNX plywood'!AP223*SUM('LYNX plywood'!Y223:AH223)</f>
        <v>0</v>
      </c>
      <c r="E285" s="4">
        <f>'LYNX plywood'!AQ223*SUM('LYNX plywood'!Y223:AH223)</f>
        <v>0</v>
      </c>
      <c r="F285" s="4">
        <f t="shared" si="13"/>
        <v>0</v>
      </c>
      <c r="G285" s="4">
        <f t="shared" si="14"/>
        <v>0</v>
      </c>
      <c r="H285" s="4">
        <f>'LYNX plywood'!AS223*SUM('LYNX plywood'!Y223:AH223)/3.125</f>
        <v>0</v>
      </c>
      <c r="I285" s="4">
        <f>'LYNX plywood'!AR223</f>
        <v>0</v>
      </c>
    </row>
    <row r="286" spans="2:9">
      <c r="B286" s="4">
        <f>'LYNX plywood'!AN224*SUM('LYNX plywood'!Y224:AH224)</f>
        <v>0</v>
      </c>
      <c r="C286" s="4">
        <f>'LYNX plywood'!AO224*SUM('LYNX plywood'!Y224:AH224)</f>
        <v>0</v>
      </c>
      <c r="D286" s="4">
        <f>'LYNX plywood'!AP224*SUM('LYNX plywood'!Y224:AH224)</f>
        <v>0</v>
      </c>
      <c r="E286" s="4">
        <f>'LYNX plywood'!AQ224*SUM('LYNX plywood'!Y224:AH224)</f>
        <v>0</v>
      </c>
      <c r="F286" s="4">
        <f t="shared" si="13"/>
        <v>0</v>
      </c>
      <c r="G286" s="4">
        <f t="shared" si="14"/>
        <v>0</v>
      </c>
      <c r="H286" s="4">
        <f>'LYNX plywood'!AS224*SUM('LYNX plywood'!Y224:AH224)/3.125</f>
        <v>0</v>
      </c>
      <c r="I286" s="4">
        <f>'LYNX plywood'!AR224</f>
        <v>0</v>
      </c>
    </row>
    <row r="287" spans="2:9">
      <c r="B287" s="4">
        <f>'LYNX plywood'!AN225*SUM('LYNX plywood'!Y225:AH225)</f>
        <v>0</v>
      </c>
      <c r="C287" s="4">
        <f>'LYNX plywood'!AO225*SUM('LYNX plywood'!Y225:AH225)</f>
        <v>0</v>
      </c>
      <c r="D287" s="4">
        <f>'LYNX plywood'!AP225*SUM('LYNX plywood'!Y225:AH225)</f>
        <v>0</v>
      </c>
      <c r="E287" s="4">
        <f>'LYNX plywood'!AQ225*SUM('LYNX plywood'!Y225:AH225)</f>
        <v>0</v>
      </c>
      <c r="F287" s="4">
        <f t="shared" si="13"/>
        <v>0</v>
      </c>
      <c r="G287" s="4">
        <f t="shared" si="14"/>
        <v>0</v>
      </c>
      <c r="H287" s="4">
        <f>'LYNX plywood'!AS225*SUM('LYNX plywood'!Y225:AH225)/3.125</f>
        <v>0</v>
      </c>
      <c r="I287" s="4">
        <f>'LYNX plywood'!AR225</f>
        <v>0</v>
      </c>
    </row>
    <row r="288" spans="2:9">
      <c r="B288" s="4">
        <f>'LYNX plywood'!AN226*SUM('LYNX plywood'!Y226:AH226)</f>
        <v>0</v>
      </c>
      <c r="C288" s="4">
        <f>'LYNX plywood'!AO226*SUM('LYNX plywood'!Y226:AH226)</f>
        <v>0</v>
      </c>
      <c r="D288" s="4">
        <f>'LYNX plywood'!AP226*SUM('LYNX plywood'!Y226:AH226)</f>
        <v>0</v>
      </c>
      <c r="E288" s="4">
        <f>'LYNX plywood'!AQ226*SUM('LYNX plywood'!Y226:AH226)</f>
        <v>0</v>
      </c>
      <c r="F288" s="4">
        <f t="shared" si="13"/>
        <v>0</v>
      </c>
      <c r="G288" s="4">
        <f t="shared" si="14"/>
        <v>0</v>
      </c>
      <c r="H288" s="4">
        <f>'LYNX plywood'!AS226*SUM('LYNX plywood'!Y226:AH226)/3.125</f>
        <v>0</v>
      </c>
      <c r="I288" s="4">
        <f>'LYNX plywood'!AR226</f>
        <v>0</v>
      </c>
    </row>
    <row r="289" spans="2:9">
      <c r="B289" s="4">
        <f>'LYNX plywood'!AN227*SUM('LYNX plywood'!Y227:AH227)</f>
        <v>0</v>
      </c>
      <c r="C289" s="4">
        <f>'LYNX plywood'!AO227*SUM('LYNX plywood'!Y227:AH227)</f>
        <v>0</v>
      </c>
      <c r="D289" s="4">
        <f>'LYNX plywood'!AP227*SUM('LYNX plywood'!Y227:AH227)</f>
        <v>0</v>
      </c>
      <c r="E289" s="4">
        <f>'LYNX plywood'!AQ227*SUM('LYNX plywood'!Y227:AH227)</f>
        <v>0</v>
      </c>
      <c r="F289" s="4">
        <f t="shared" si="13"/>
        <v>0</v>
      </c>
      <c r="G289" s="4">
        <f t="shared" si="14"/>
        <v>0</v>
      </c>
      <c r="H289" s="4">
        <f>'LYNX plywood'!AS227*SUM('LYNX plywood'!Y227:AH227)/3.125</f>
        <v>0</v>
      </c>
      <c r="I289" s="4">
        <f>'LYNX plywood'!AR227</f>
        <v>0</v>
      </c>
    </row>
    <row r="290" spans="2:9">
      <c r="B290" s="4">
        <f>'LYNX plywood'!AN228*SUM('LYNX plywood'!Y228:AH228)</f>
        <v>0</v>
      </c>
      <c r="C290" s="4">
        <f>'LYNX plywood'!AO228*SUM('LYNX plywood'!Y228:AH228)</f>
        <v>0</v>
      </c>
      <c r="D290" s="4">
        <f>'LYNX plywood'!AP228*SUM('LYNX plywood'!Y228:AH228)</f>
        <v>0</v>
      </c>
      <c r="E290" s="4">
        <f>'LYNX plywood'!AQ228*SUM('LYNX plywood'!Y228:AH228)</f>
        <v>0</v>
      </c>
      <c r="F290" s="4">
        <f t="shared" si="13"/>
        <v>0</v>
      </c>
      <c r="G290" s="4">
        <f t="shared" si="14"/>
        <v>0</v>
      </c>
      <c r="H290" s="4">
        <f>'LYNX plywood'!AS228*SUM('LYNX plywood'!Y228:AH228)/3.125</f>
        <v>0</v>
      </c>
      <c r="I290" s="4">
        <f>'LYNX plywood'!AR228</f>
        <v>0</v>
      </c>
    </row>
    <row r="291" spans="2:9">
      <c r="B291" s="4">
        <f>'LYNX plywood'!AN229*SUM('LYNX plywood'!Y229:AH229)</f>
        <v>0</v>
      </c>
      <c r="C291" s="4">
        <f>'LYNX plywood'!AO229*SUM('LYNX plywood'!Y229:AH229)</f>
        <v>0</v>
      </c>
      <c r="D291" s="4">
        <f>'LYNX plywood'!AP229*SUM('LYNX plywood'!Y229:AH229)</f>
        <v>0</v>
      </c>
      <c r="E291" s="4">
        <f>'LYNX plywood'!AQ229*SUM('LYNX plywood'!Y229:AH229)</f>
        <v>0</v>
      </c>
      <c r="F291" s="4">
        <f t="shared" si="13"/>
        <v>0</v>
      </c>
      <c r="G291" s="4">
        <f t="shared" si="14"/>
        <v>0</v>
      </c>
      <c r="H291" s="4">
        <f>'LYNX plywood'!AS229*SUM('LYNX plywood'!Y229:AH229)/3.125</f>
        <v>0</v>
      </c>
      <c r="I291" s="4">
        <f>'LYNX plywood'!AR229</f>
        <v>0</v>
      </c>
    </row>
    <row r="292" spans="2:9">
      <c r="B292" s="4">
        <f>'LYNX plywood'!AN230*SUM('LYNX plywood'!Y230:AH230)</f>
        <v>0</v>
      </c>
      <c r="C292" s="4">
        <f>'LYNX plywood'!AO230*SUM('LYNX plywood'!Y230:AH230)</f>
        <v>0</v>
      </c>
      <c r="D292" s="4">
        <f>'LYNX plywood'!AP230*SUM('LYNX plywood'!Y230:AH230)</f>
        <v>0</v>
      </c>
      <c r="E292" s="4">
        <f>'LYNX plywood'!AQ230*SUM('LYNX plywood'!Y230:AH230)</f>
        <v>0</v>
      </c>
      <c r="F292" s="4">
        <f t="shared" si="13"/>
        <v>0</v>
      </c>
      <c r="G292" s="4">
        <f t="shared" si="14"/>
        <v>0</v>
      </c>
      <c r="H292" s="4">
        <f>'LYNX plywood'!AS230*SUM('LYNX plywood'!Y230:AH230)/3.125</f>
        <v>0</v>
      </c>
      <c r="I292" s="4">
        <f>'LYNX plywood'!AR230</f>
        <v>0</v>
      </c>
    </row>
    <row r="293" spans="2:9">
      <c r="B293" s="4">
        <f>'LYNX plywood'!AN231*SUM('LYNX plywood'!Y231:AH231)</f>
        <v>0</v>
      </c>
      <c r="C293" s="4">
        <f>'LYNX plywood'!AO231*SUM('LYNX plywood'!Y231:AH231)</f>
        <v>0</v>
      </c>
      <c r="D293" s="4">
        <f>'LYNX plywood'!AP231*SUM('LYNX plywood'!Y231:AH231)</f>
        <v>0</v>
      </c>
      <c r="E293" s="4">
        <f>'LYNX plywood'!AQ231*SUM('LYNX plywood'!Y231:AH231)</f>
        <v>0</v>
      </c>
      <c r="F293" s="4">
        <f t="shared" si="13"/>
        <v>0</v>
      </c>
      <c r="G293" s="4">
        <f t="shared" si="14"/>
        <v>0</v>
      </c>
      <c r="H293" s="4">
        <f>'LYNX plywood'!AS231*SUM('LYNX plywood'!Y231:AH231)/3.125</f>
        <v>0</v>
      </c>
      <c r="I293" s="4">
        <f>'LYNX plywood'!AR231</f>
        <v>0</v>
      </c>
    </row>
    <row r="294" spans="2:9">
      <c r="B294" s="4">
        <f>'LYNX plywood'!AN232*SUM('LYNX plywood'!Y232:AH232)</f>
        <v>0</v>
      </c>
      <c r="C294" s="4">
        <f>'LYNX plywood'!AO232*SUM('LYNX plywood'!Y232:AH232)</f>
        <v>0</v>
      </c>
      <c r="D294" s="4">
        <f>'LYNX plywood'!AP232*SUM('LYNX plywood'!Y232:AH232)</f>
        <v>0</v>
      </c>
      <c r="E294" s="4">
        <f>'LYNX plywood'!AQ232*SUM('LYNX plywood'!Y232:AH232)</f>
        <v>0</v>
      </c>
      <c r="F294" s="4">
        <f t="shared" si="13"/>
        <v>0</v>
      </c>
      <c r="G294" s="4">
        <f t="shared" si="14"/>
        <v>0</v>
      </c>
      <c r="H294" s="4">
        <f>'LYNX plywood'!AS232*SUM('LYNX plywood'!Y232:AH232)/3.125</f>
        <v>0</v>
      </c>
      <c r="I294" s="4">
        <f>'LYNX plywood'!AR232</f>
        <v>0</v>
      </c>
    </row>
    <row r="295" spans="2:9">
      <c r="B295" s="4">
        <f>'LYNX plywood'!AN233*SUM('LYNX plywood'!Y233:AH233)</f>
        <v>0</v>
      </c>
      <c r="C295" s="4">
        <f>'LYNX plywood'!AO233*SUM('LYNX plywood'!Y233:AH233)</f>
        <v>0</v>
      </c>
      <c r="D295" s="4">
        <f>'LYNX plywood'!AP233*SUM('LYNX plywood'!Y233:AH233)</f>
        <v>0</v>
      </c>
      <c r="E295" s="4">
        <f>'LYNX plywood'!AQ233*SUM('LYNX plywood'!Y233:AH233)</f>
        <v>0</v>
      </c>
      <c r="F295" s="4">
        <f t="shared" si="13"/>
        <v>0</v>
      </c>
      <c r="G295" s="4">
        <f t="shared" si="14"/>
        <v>0</v>
      </c>
      <c r="H295" s="4">
        <f>'LYNX plywood'!AS233*SUM('LYNX plywood'!Y233:AH233)/3.125</f>
        <v>0</v>
      </c>
      <c r="I295" s="4">
        <f>'LYNX plywood'!AR233</f>
        <v>0</v>
      </c>
    </row>
    <row r="296" spans="2:9">
      <c r="B296" s="4">
        <f>'LYNX plywood'!AN234*SUM('LYNX plywood'!Y234:AH234)</f>
        <v>0</v>
      </c>
      <c r="C296" s="4">
        <f>'LYNX plywood'!AO234*SUM('LYNX plywood'!Y234:AH234)</f>
        <v>0</v>
      </c>
      <c r="D296" s="4">
        <f>'LYNX plywood'!AP234*SUM('LYNX plywood'!Y234:AH234)</f>
        <v>0</v>
      </c>
      <c r="E296" s="4">
        <f>'LYNX plywood'!AQ234*SUM('LYNX plywood'!Y234:AH234)</f>
        <v>0</v>
      </c>
      <c r="F296" s="4">
        <f t="shared" si="13"/>
        <v>0</v>
      </c>
      <c r="G296" s="4">
        <f t="shared" si="14"/>
        <v>0</v>
      </c>
      <c r="H296" s="4">
        <f>'LYNX plywood'!AS234*SUM('LYNX plywood'!Y234:AH234)/3.125</f>
        <v>0</v>
      </c>
      <c r="I296" s="4">
        <f>'LYNX plywood'!AR234</f>
        <v>0</v>
      </c>
    </row>
    <row r="297" spans="2:9">
      <c r="B297" s="4">
        <f>'LYNX plywood'!AN235*SUM('LYNX plywood'!Y235:AH235)</f>
        <v>0</v>
      </c>
      <c r="C297" s="4">
        <f>'LYNX plywood'!AO235*SUM('LYNX plywood'!Y235:AH235)</f>
        <v>0</v>
      </c>
      <c r="D297" s="4">
        <f>'LYNX plywood'!AP235*SUM('LYNX plywood'!Y235:AH235)</f>
        <v>0</v>
      </c>
      <c r="E297" s="4">
        <f>'LYNX plywood'!AQ235*SUM('LYNX plywood'!Y235:AH235)</f>
        <v>0</v>
      </c>
      <c r="F297" s="4">
        <f t="shared" si="13"/>
        <v>0</v>
      </c>
      <c r="G297" s="4">
        <f t="shared" si="14"/>
        <v>0</v>
      </c>
      <c r="H297" s="4">
        <f>'LYNX plywood'!AS235*SUM('LYNX plywood'!Y235:AH235)/3.125</f>
        <v>0</v>
      </c>
      <c r="I297" s="4">
        <f>'LYNX plywood'!AR235</f>
        <v>0</v>
      </c>
    </row>
    <row r="298" spans="2:9">
      <c r="B298" s="4">
        <f>'LYNX plywood'!AN236*SUM('LYNX plywood'!Y236:AH236)</f>
        <v>0</v>
      </c>
      <c r="C298" s="4">
        <f>'LYNX plywood'!AO236*SUM('LYNX plywood'!Y236:AH236)</f>
        <v>0</v>
      </c>
      <c r="D298" s="4">
        <f>'LYNX plywood'!AP236*SUM('LYNX plywood'!Y236:AH236)</f>
        <v>0</v>
      </c>
      <c r="E298" s="4">
        <f>'LYNX plywood'!AQ236*SUM('LYNX plywood'!Y236:AH236)</f>
        <v>0</v>
      </c>
      <c r="F298" s="4">
        <f t="shared" si="13"/>
        <v>0</v>
      </c>
      <c r="G298" s="4">
        <f t="shared" si="14"/>
        <v>0</v>
      </c>
      <c r="H298" s="4">
        <f>'LYNX plywood'!AS236*SUM('LYNX plywood'!Y236:AH236)/3.125</f>
        <v>0</v>
      </c>
      <c r="I298" s="4">
        <f>'LYNX plywood'!AR236</f>
        <v>0</v>
      </c>
    </row>
    <row r="299" spans="2:9">
      <c r="B299" s="4">
        <f>'LYNX plywood'!AN237*SUM('LYNX plywood'!Y237:AH237)</f>
        <v>0</v>
      </c>
      <c r="C299" s="4">
        <f>'LYNX plywood'!AO237*SUM('LYNX plywood'!Y237:AH237)</f>
        <v>0</v>
      </c>
      <c r="D299" s="4">
        <f>'LYNX plywood'!AP237*SUM('LYNX plywood'!Y237:AH237)</f>
        <v>0</v>
      </c>
      <c r="E299" s="4">
        <f>'LYNX plywood'!AQ237*SUM('LYNX plywood'!Y237:AH237)</f>
        <v>0</v>
      </c>
      <c r="F299" s="4">
        <f t="shared" si="13"/>
        <v>0</v>
      </c>
      <c r="G299" s="4">
        <f t="shared" si="14"/>
        <v>0</v>
      </c>
      <c r="H299" s="4">
        <f>'LYNX plywood'!AS237*SUM('LYNX plywood'!Y237:AH237)/3.125</f>
        <v>0</v>
      </c>
      <c r="I299" s="4">
        <f>'LYNX plywood'!AR237</f>
        <v>0</v>
      </c>
    </row>
    <row r="300" spans="2:9">
      <c r="B300" s="4">
        <f>'LYNX plywood'!AN238*SUM('LYNX plywood'!Y238:AH238)</f>
        <v>0</v>
      </c>
      <c r="C300" s="4">
        <f>'LYNX plywood'!AO238*SUM('LYNX plywood'!Y238:AH238)</f>
        <v>0</v>
      </c>
      <c r="D300" s="4">
        <f>'LYNX plywood'!AP238*SUM('LYNX plywood'!Y238:AH238)</f>
        <v>0</v>
      </c>
      <c r="E300" s="4">
        <f>'LYNX plywood'!AQ238*SUM('LYNX plywood'!Y238:AH238)</f>
        <v>0</v>
      </c>
      <c r="F300" s="4">
        <f t="shared" si="13"/>
        <v>0</v>
      </c>
      <c r="G300" s="4">
        <f t="shared" si="14"/>
        <v>0</v>
      </c>
      <c r="H300" s="4">
        <f>'LYNX plywood'!AS238*SUM('LYNX plywood'!Y238:AH238)/3.125</f>
        <v>0</v>
      </c>
      <c r="I300" s="4">
        <f>'LYNX plywood'!AR238</f>
        <v>0</v>
      </c>
    </row>
    <row r="301" spans="2:9">
      <c r="B301" s="4">
        <f>'LYNX plywood'!AN239*SUM('LYNX plywood'!Y239:AH239)</f>
        <v>0</v>
      </c>
      <c r="C301" s="4">
        <f>'LYNX plywood'!AO239*SUM('LYNX plywood'!Y239:AH239)</f>
        <v>0</v>
      </c>
      <c r="D301" s="4">
        <f>'LYNX plywood'!AP239*SUM('LYNX plywood'!Y239:AH239)</f>
        <v>0</v>
      </c>
      <c r="E301" s="4">
        <f>'LYNX plywood'!AQ239*SUM('LYNX plywood'!Y239:AH239)</f>
        <v>0</v>
      </c>
      <c r="F301" s="4">
        <f t="shared" si="13"/>
        <v>0</v>
      </c>
      <c r="G301" s="4">
        <f t="shared" si="14"/>
        <v>0</v>
      </c>
      <c r="H301" s="4">
        <f>'LYNX plywood'!AS239*SUM('LYNX plywood'!Y239:AH239)/3.125</f>
        <v>0</v>
      </c>
      <c r="I301" s="4">
        <f>'LYNX plywood'!AR239</f>
        <v>0</v>
      </c>
    </row>
    <row r="302" spans="2:9">
      <c r="B302" s="4">
        <f>'LYNX plywood'!AN240*SUM('LYNX plywood'!Y240:AH240)</f>
        <v>0</v>
      </c>
      <c r="C302" s="4">
        <f>'LYNX plywood'!AO240*SUM('LYNX plywood'!Y240:AH240)</f>
        <v>0</v>
      </c>
      <c r="D302" s="4">
        <f>'LYNX plywood'!AP240*SUM('LYNX plywood'!Y240:AH240)</f>
        <v>0</v>
      </c>
      <c r="E302" s="4">
        <f>'LYNX plywood'!AQ240*SUM('LYNX plywood'!Y240:AH240)</f>
        <v>0</v>
      </c>
      <c r="F302" s="4">
        <f t="shared" si="13"/>
        <v>0</v>
      </c>
      <c r="G302" s="4">
        <f t="shared" si="14"/>
        <v>0</v>
      </c>
      <c r="H302" s="4">
        <f>'LYNX plywood'!AS240*SUM('LYNX plywood'!Y240:AH240)/3.125</f>
        <v>0</v>
      </c>
      <c r="I302" s="4">
        <f>'LYNX plywood'!AR240</f>
        <v>0</v>
      </c>
    </row>
    <row r="303" spans="2:9">
      <c r="B303" s="4">
        <f>'LYNX plywood'!AN241*SUM('LYNX plywood'!Y241:AH241)</f>
        <v>0</v>
      </c>
      <c r="C303" s="4">
        <f>'LYNX plywood'!AO241*SUM('LYNX plywood'!Y241:AH241)</f>
        <v>0</v>
      </c>
      <c r="D303" s="4">
        <f>'LYNX plywood'!AP241*SUM('LYNX plywood'!Y241:AH241)</f>
        <v>0</v>
      </c>
      <c r="E303" s="4">
        <f>'LYNX plywood'!AQ241*SUM('LYNX plywood'!Y241:AH241)</f>
        <v>0</v>
      </c>
      <c r="F303" s="4">
        <f t="shared" si="13"/>
        <v>0</v>
      </c>
      <c r="G303" s="4">
        <f t="shared" si="14"/>
        <v>0</v>
      </c>
      <c r="H303" s="4">
        <f>'LYNX plywood'!AS241*SUM('LYNX plywood'!Y241:AH241)/3.125</f>
        <v>0</v>
      </c>
      <c r="I303" s="4">
        <f>'LYNX plywood'!AR241</f>
        <v>0</v>
      </c>
    </row>
    <row r="304" spans="2:9">
      <c r="B304" s="4">
        <f>'LYNX plywood'!AN242*SUM('LYNX plywood'!Y242:AH242)</f>
        <v>0</v>
      </c>
      <c r="C304" s="4">
        <f>'LYNX plywood'!AO242*SUM('LYNX plywood'!Y242:AH242)</f>
        <v>0</v>
      </c>
      <c r="D304" s="4">
        <f>'LYNX plywood'!AP242*SUM('LYNX plywood'!Y242:AH242)</f>
        <v>0</v>
      </c>
      <c r="E304" s="4">
        <f>'LYNX plywood'!AQ242*SUM('LYNX plywood'!Y242:AH242)</f>
        <v>0</v>
      </c>
      <c r="F304" s="4">
        <f t="shared" si="13"/>
        <v>0</v>
      </c>
      <c r="G304" s="4">
        <f t="shared" si="14"/>
        <v>0</v>
      </c>
      <c r="H304" s="4">
        <f>'LYNX plywood'!AS242*SUM('LYNX plywood'!Y242:AH242)/3.125</f>
        <v>0</v>
      </c>
      <c r="I304" s="4">
        <f>'LYNX plywood'!AR242</f>
        <v>0</v>
      </c>
    </row>
    <row r="305" spans="2:9">
      <c r="B305" s="4">
        <f>'LYNX plywood'!AN243*SUM('LYNX plywood'!Y243:AH243)</f>
        <v>0</v>
      </c>
      <c r="C305" s="4">
        <f>'LYNX plywood'!AO243*SUM('LYNX plywood'!Y243:AH243)</f>
        <v>0</v>
      </c>
      <c r="D305" s="4">
        <f>'LYNX plywood'!AP243*SUM('LYNX plywood'!Y243:AH243)</f>
        <v>0</v>
      </c>
      <c r="E305" s="4">
        <f>'LYNX plywood'!AQ243*SUM('LYNX plywood'!Y243:AH243)</f>
        <v>0</v>
      </c>
      <c r="F305" s="4">
        <f t="shared" si="13"/>
        <v>0</v>
      </c>
      <c r="G305" s="4">
        <f t="shared" si="14"/>
        <v>0</v>
      </c>
      <c r="H305" s="4">
        <f>'LYNX plywood'!AS243*SUM('LYNX plywood'!Y243:AH243)/3.125</f>
        <v>0</v>
      </c>
      <c r="I305" s="4">
        <f>'LYNX plywood'!AR243</f>
        <v>0</v>
      </c>
    </row>
    <row r="306" spans="2:9">
      <c r="B306" s="4">
        <f>'LYNX plywood'!AN244*SUM('LYNX plywood'!Y244:AH244)</f>
        <v>0</v>
      </c>
      <c r="C306" s="4">
        <f>'LYNX plywood'!AO244*SUM('LYNX plywood'!Y244:AH244)</f>
        <v>0</v>
      </c>
      <c r="D306" s="4">
        <f>'LYNX plywood'!AP244*SUM('LYNX plywood'!Y244:AH244)</f>
        <v>0</v>
      </c>
      <c r="E306" s="4">
        <f>'LYNX plywood'!AQ244*SUM('LYNX plywood'!Y244:AH244)</f>
        <v>0</v>
      </c>
      <c r="F306" s="4">
        <f t="shared" si="13"/>
        <v>0</v>
      </c>
      <c r="G306" s="4">
        <f t="shared" si="14"/>
        <v>0</v>
      </c>
      <c r="H306" s="4">
        <f>'LYNX plywood'!AS244*SUM('LYNX plywood'!Y244:AH244)/3.125</f>
        <v>0</v>
      </c>
      <c r="I306" s="4">
        <f>'LYNX plywood'!AR244</f>
        <v>0</v>
      </c>
    </row>
    <row r="307" spans="2:9">
      <c r="B307" s="4">
        <f>'LYNX plywood'!AN245*SUM('LYNX plywood'!Y245:AH245)</f>
        <v>0</v>
      </c>
      <c r="C307" s="4">
        <f>'LYNX plywood'!AO245*SUM('LYNX plywood'!Y245:AH245)</f>
        <v>0</v>
      </c>
      <c r="D307" s="4">
        <f>'LYNX plywood'!AP245*SUM('LYNX plywood'!Y245:AH245)</f>
        <v>0</v>
      </c>
      <c r="E307" s="4">
        <f>'LYNX plywood'!AQ245*SUM('LYNX plywood'!Y245:AH245)</f>
        <v>0</v>
      </c>
      <c r="F307" s="4">
        <f t="shared" si="13"/>
        <v>0</v>
      </c>
      <c r="G307" s="4">
        <f t="shared" si="14"/>
        <v>0</v>
      </c>
      <c r="H307" s="4">
        <f>'LYNX plywood'!AS245*SUM('LYNX plywood'!Y245:AH245)/3.125</f>
        <v>0</v>
      </c>
      <c r="I307" s="4">
        <f>'LYNX plywood'!AR245</f>
        <v>0</v>
      </c>
    </row>
    <row r="308" spans="2:9">
      <c r="B308" s="4">
        <f>'LYNX plywood'!AN246*SUM('LYNX plywood'!Y246:AH246)</f>
        <v>0</v>
      </c>
      <c r="C308" s="4">
        <f>'LYNX plywood'!AO246*SUM('LYNX plywood'!Y246:AH246)</f>
        <v>0</v>
      </c>
      <c r="D308" s="4">
        <f>'LYNX plywood'!AP246*SUM('LYNX plywood'!Y246:AH246)</f>
        <v>0</v>
      </c>
      <c r="E308" s="4">
        <f>'LYNX plywood'!AQ246*SUM('LYNX plywood'!Y246:AH246)</f>
        <v>0</v>
      </c>
      <c r="F308" s="4">
        <f t="shared" si="13"/>
        <v>0</v>
      </c>
      <c r="G308" s="4">
        <f t="shared" si="14"/>
        <v>0</v>
      </c>
      <c r="H308" s="4">
        <f>'LYNX plywood'!AS246*SUM('LYNX plywood'!Y246:AH246)/3.125</f>
        <v>0</v>
      </c>
      <c r="I308" s="4">
        <f>'LYNX plywood'!AR246</f>
        <v>0</v>
      </c>
    </row>
    <row r="309" spans="2:9">
      <c r="B309" s="4">
        <f>'LYNX plywood'!AN247*SUM('LYNX plywood'!Y247:AH247)</f>
        <v>0</v>
      </c>
      <c r="C309" s="4">
        <f>'LYNX plywood'!AO247*SUM('LYNX plywood'!Y247:AH247)</f>
        <v>0</v>
      </c>
      <c r="D309" s="4">
        <f>'LYNX plywood'!AP247*SUM('LYNX plywood'!Y247:AH247)</f>
        <v>0</v>
      </c>
      <c r="E309" s="4">
        <f>'LYNX plywood'!AQ247*SUM('LYNX plywood'!Y247:AH247)</f>
        <v>0</v>
      </c>
      <c r="F309" s="4">
        <f t="shared" si="13"/>
        <v>0</v>
      </c>
      <c r="G309" s="4">
        <f t="shared" si="14"/>
        <v>0</v>
      </c>
      <c r="H309" s="4">
        <f>'LYNX plywood'!AS247*SUM('LYNX plywood'!Y247:AH247)/3.125</f>
        <v>0</v>
      </c>
      <c r="I309" s="4">
        <f>'LYNX plywood'!AR247</f>
        <v>0</v>
      </c>
    </row>
    <row r="310" spans="2:9">
      <c r="B310" s="4">
        <f>'LYNX plywood'!AN248*SUM('LYNX plywood'!Y248:AH248)</f>
        <v>0</v>
      </c>
      <c r="C310" s="4">
        <f>'LYNX plywood'!AO248*SUM('LYNX plywood'!Y248:AH248)</f>
        <v>0</v>
      </c>
      <c r="D310" s="4">
        <f>'LYNX plywood'!AP248*SUM('LYNX plywood'!Y248:AH248)</f>
        <v>0</v>
      </c>
      <c r="E310" s="4">
        <f>'LYNX plywood'!AQ248*SUM('LYNX plywood'!Y248:AH248)</f>
        <v>0</v>
      </c>
      <c r="F310" s="4">
        <f t="shared" si="13"/>
        <v>0</v>
      </c>
      <c r="G310" s="4">
        <f t="shared" si="14"/>
        <v>0</v>
      </c>
      <c r="H310" s="4">
        <f>'LYNX plywood'!AS248*SUM('LYNX plywood'!Y248:AH248)/3.125</f>
        <v>0</v>
      </c>
      <c r="I310" s="4">
        <f>'LYNX plywood'!AR248</f>
        <v>0</v>
      </c>
    </row>
    <row r="311" spans="2:9">
      <c r="B311" s="4">
        <f>'LYNX plywood'!AN249*SUM('LYNX plywood'!Y249:AH249)</f>
        <v>0</v>
      </c>
      <c r="C311" s="4">
        <f>'LYNX plywood'!AO249*SUM('LYNX plywood'!Y249:AH249)</f>
        <v>0</v>
      </c>
      <c r="D311" s="4">
        <f>'LYNX plywood'!AP249*SUM('LYNX plywood'!Y249:AH249)</f>
        <v>0</v>
      </c>
      <c r="E311" s="4">
        <f>'LYNX plywood'!AQ249*SUM('LYNX plywood'!Y249:AH249)</f>
        <v>0</v>
      </c>
      <c r="F311" s="4">
        <f t="shared" si="13"/>
        <v>0</v>
      </c>
      <c r="G311" s="4">
        <f t="shared" si="14"/>
        <v>0</v>
      </c>
      <c r="H311" s="4">
        <f>'LYNX plywood'!AS249*SUM('LYNX plywood'!Y249:AH249)/3.125</f>
        <v>0</v>
      </c>
      <c r="I311" s="4">
        <f>'LYNX plywood'!AR249</f>
        <v>0</v>
      </c>
    </row>
    <row r="312" spans="2:9">
      <c r="B312" s="4">
        <f>'LYNX plywood'!AN250*SUM('LYNX plywood'!Y250:AH250)</f>
        <v>0</v>
      </c>
      <c r="C312" s="4">
        <f>'LYNX plywood'!AO250*SUM('LYNX plywood'!Y250:AH250)</f>
        <v>0</v>
      </c>
      <c r="D312" s="4">
        <f>'LYNX plywood'!AP250*SUM('LYNX plywood'!Y250:AH250)</f>
        <v>0</v>
      </c>
      <c r="E312" s="4">
        <f>'LYNX plywood'!AQ250*SUM('LYNX plywood'!Y250:AH250)</f>
        <v>0</v>
      </c>
      <c r="F312" s="4">
        <f t="shared" si="13"/>
        <v>0</v>
      </c>
      <c r="G312" s="4">
        <f t="shared" si="14"/>
        <v>0</v>
      </c>
      <c r="H312" s="4">
        <f>'LYNX plywood'!AS250*SUM('LYNX plywood'!Y250:AH250)/3.125</f>
        <v>0</v>
      </c>
      <c r="I312" s="4">
        <f>'LYNX plywood'!AR250</f>
        <v>0</v>
      </c>
    </row>
    <row r="313" spans="2:9">
      <c r="B313" s="4">
        <f>'LYNX plywood'!AN251*SUM('LYNX plywood'!Y251:AH251)</f>
        <v>0</v>
      </c>
      <c r="C313" s="4">
        <f>'LYNX plywood'!AO251*SUM('LYNX plywood'!Y251:AH251)</f>
        <v>0</v>
      </c>
      <c r="D313" s="4">
        <f>'LYNX plywood'!AP251*SUM('LYNX plywood'!Y251:AH251)</f>
        <v>0</v>
      </c>
      <c r="E313" s="4">
        <f>'LYNX plywood'!AQ251*SUM('LYNX plywood'!Y251:AH251)</f>
        <v>0</v>
      </c>
      <c r="F313" s="4">
        <f t="shared" si="13"/>
        <v>0</v>
      </c>
      <c r="G313" s="4">
        <f t="shared" si="14"/>
        <v>0</v>
      </c>
      <c r="H313" s="4">
        <f>'LYNX plywood'!AS251*SUM('LYNX plywood'!Y251:AH251)/3.125</f>
        <v>0</v>
      </c>
      <c r="I313" s="4">
        <f>'LYNX plywood'!AR251</f>
        <v>0</v>
      </c>
    </row>
    <row r="314" spans="2:9">
      <c r="B314" s="4">
        <f>'LYNX plywood'!AN252*SUM('LYNX plywood'!Y252:AH252)</f>
        <v>0</v>
      </c>
      <c r="C314" s="4">
        <f>'LYNX plywood'!AO252*SUM('LYNX plywood'!Y252:AH252)</f>
        <v>0</v>
      </c>
      <c r="D314" s="4">
        <f>'LYNX plywood'!AP252*SUM('LYNX plywood'!Y252:AH252)</f>
        <v>0</v>
      </c>
      <c r="E314" s="4">
        <f>'LYNX plywood'!AQ252*SUM('LYNX plywood'!Y252:AH252)</f>
        <v>0</v>
      </c>
      <c r="F314" s="4">
        <f t="shared" si="13"/>
        <v>0</v>
      </c>
      <c r="G314" s="4">
        <f t="shared" si="14"/>
        <v>0</v>
      </c>
      <c r="H314" s="4">
        <f>'LYNX plywood'!AS252*SUM('LYNX plywood'!Y252:AH252)/3.125</f>
        <v>0</v>
      </c>
      <c r="I314" s="4">
        <f>'LYNX plywood'!AR252</f>
        <v>0</v>
      </c>
    </row>
    <row r="315" spans="2:9">
      <c r="B315" s="4">
        <f>'LYNX plywood'!AN253*SUM('LYNX plywood'!Y253:AH253)</f>
        <v>0</v>
      </c>
      <c r="C315" s="4">
        <f>'LYNX plywood'!AO253*SUM('LYNX plywood'!Y253:AH253)</f>
        <v>0</v>
      </c>
      <c r="D315" s="4">
        <f>'LYNX plywood'!AP253*SUM('LYNX plywood'!Y253:AH253)</f>
        <v>0</v>
      </c>
      <c r="E315" s="4">
        <f>'LYNX plywood'!AQ253*SUM('LYNX plywood'!Y253:AH253)</f>
        <v>0</v>
      </c>
      <c r="F315" s="4">
        <f t="shared" si="13"/>
        <v>0</v>
      </c>
      <c r="G315" s="4">
        <f t="shared" si="14"/>
        <v>0</v>
      </c>
      <c r="H315" s="4">
        <f>'LYNX plywood'!AS253*SUM('LYNX plywood'!Y253:AH253)/3.125</f>
        <v>0</v>
      </c>
      <c r="I315" s="4">
        <f>'LYNX plywood'!AR253</f>
        <v>0</v>
      </c>
    </row>
    <row r="316" spans="2:9">
      <c r="B316" s="4">
        <f>'LYNX plywood'!AN254*SUM('LYNX plywood'!Y254:AH254)</f>
        <v>0</v>
      </c>
      <c r="C316" s="4">
        <f>'LYNX plywood'!AO254*SUM('LYNX plywood'!Y254:AH254)</f>
        <v>0</v>
      </c>
      <c r="D316" s="4">
        <f>'LYNX plywood'!AP254*SUM('LYNX plywood'!Y254:AH254)</f>
        <v>0</v>
      </c>
      <c r="E316" s="4">
        <f>'LYNX plywood'!AQ254*SUM('LYNX plywood'!Y254:AH254)</f>
        <v>0</v>
      </c>
      <c r="F316" s="4">
        <f t="shared" si="13"/>
        <v>0</v>
      </c>
      <c r="G316" s="4">
        <f t="shared" si="14"/>
        <v>0</v>
      </c>
      <c r="H316" s="4">
        <f>'LYNX plywood'!AS254*SUM('LYNX plywood'!Y254:AH254)/3.125</f>
        <v>0</v>
      </c>
      <c r="I316" s="4">
        <f>'LYNX plywood'!AR254</f>
        <v>0</v>
      </c>
    </row>
    <row r="317" spans="2:9">
      <c r="B317" s="4">
        <f>'LYNX plywood'!AN255*SUM('LYNX plywood'!Y255:AH255)</f>
        <v>0</v>
      </c>
      <c r="C317" s="4">
        <f>'LYNX plywood'!AO255*SUM('LYNX plywood'!Y255:AH255)</f>
        <v>0</v>
      </c>
      <c r="D317" s="4">
        <f>'LYNX plywood'!AP255*SUM('LYNX plywood'!Y255:AH255)</f>
        <v>0</v>
      </c>
      <c r="E317" s="4">
        <f>'LYNX plywood'!AQ255*SUM('LYNX plywood'!Y255:AH255)</f>
        <v>0</v>
      </c>
      <c r="F317" s="4">
        <f t="shared" si="13"/>
        <v>0</v>
      </c>
      <c r="G317" s="4">
        <f t="shared" si="14"/>
        <v>0</v>
      </c>
      <c r="H317" s="4">
        <f>'LYNX plywood'!AS255*SUM('LYNX plywood'!Y255:AH255)/3.125</f>
        <v>0</v>
      </c>
      <c r="I317" s="4">
        <f>'LYNX plywood'!AR255</f>
        <v>0</v>
      </c>
    </row>
    <row r="318" spans="2:9">
      <c r="B318" s="4">
        <f>'LYNX plywood'!AN256*SUM('LYNX plywood'!Y256:AH256)</f>
        <v>0</v>
      </c>
      <c r="C318" s="4">
        <f>'LYNX plywood'!AO256*SUM('LYNX plywood'!Y256:AH256)</f>
        <v>0</v>
      </c>
      <c r="D318" s="4">
        <f>'LYNX plywood'!AP256*SUM('LYNX plywood'!Y256:AH256)</f>
        <v>0</v>
      </c>
      <c r="E318" s="4">
        <f>'LYNX plywood'!AQ256*SUM('LYNX plywood'!Y256:AH256)</f>
        <v>0</v>
      </c>
      <c r="F318" s="4">
        <f t="shared" si="13"/>
        <v>0</v>
      </c>
      <c r="G318" s="4">
        <f t="shared" si="14"/>
        <v>0</v>
      </c>
      <c r="H318" s="4">
        <f>'LYNX plywood'!AS256*SUM('LYNX plywood'!Y256:AH256)/3.125</f>
        <v>0</v>
      </c>
      <c r="I318" s="4">
        <f>'LYNX plywood'!AR256</f>
        <v>0</v>
      </c>
    </row>
    <row r="319" spans="2:9">
      <c r="B319" s="4">
        <f>'LYNX plywood'!AN257*SUM('LYNX plywood'!Y257:AH257)</f>
        <v>0</v>
      </c>
      <c r="C319" s="4">
        <f>'LYNX plywood'!AO257*SUM('LYNX plywood'!Y257:AH257)</f>
        <v>0</v>
      </c>
      <c r="D319" s="4">
        <f>'LYNX plywood'!AP257*SUM('LYNX plywood'!Y257:AH257)</f>
        <v>0</v>
      </c>
      <c r="E319" s="4">
        <f>'LYNX plywood'!AQ257*SUM('LYNX plywood'!Y257:AH257)</f>
        <v>0</v>
      </c>
      <c r="F319" s="4">
        <f t="shared" si="13"/>
        <v>0</v>
      </c>
      <c r="G319" s="4">
        <f t="shared" si="14"/>
        <v>0</v>
      </c>
      <c r="H319" s="4">
        <f>'LYNX plywood'!AS257*SUM('LYNX plywood'!Y257:AH257)/3.125</f>
        <v>0</v>
      </c>
      <c r="I319" s="4">
        <f>'LYNX plywood'!AR257</f>
        <v>0</v>
      </c>
    </row>
    <row r="320" spans="2:9">
      <c r="B320" s="4">
        <f>'LYNX plywood'!AN258*SUM('LYNX plywood'!Y258:AH258)</f>
        <v>0</v>
      </c>
      <c r="C320" s="4">
        <f>'LYNX plywood'!AO258*SUM('LYNX plywood'!Y258:AH258)</f>
        <v>0</v>
      </c>
      <c r="D320" s="4">
        <f>'LYNX plywood'!AP258*SUM('LYNX plywood'!Y258:AH258)</f>
        <v>0</v>
      </c>
      <c r="E320" s="4">
        <f>'LYNX plywood'!AQ258*SUM('LYNX plywood'!Y258:AH258)</f>
        <v>0</v>
      </c>
      <c r="F320" s="4">
        <f t="shared" si="13"/>
        <v>0</v>
      </c>
      <c r="G320" s="4">
        <f t="shared" si="14"/>
        <v>0</v>
      </c>
      <c r="H320" s="4">
        <f>'LYNX plywood'!AS258*SUM('LYNX plywood'!Y258:AH258)/3.125</f>
        <v>0</v>
      </c>
      <c r="I320" s="4">
        <f>'LYNX plywood'!AR258</f>
        <v>0</v>
      </c>
    </row>
    <row r="321" spans="2:9">
      <c r="B321" s="4">
        <f>'LYNX plywood'!AN259*SUM('LYNX plywood'!Y259:AH259)</f>
        <v>0</v>
      </c>
      <c r="C321" s="4">
        <f>'LYNX plywood'!AO259*SUM('LYNX plywood'!Y259:AH259)</f>
        <v>0</v>
      </c>
      <c r="D321" s="4">
        <f>'LYNX plywood'!AP259*SUM('LYNX plywood'!Y259:AH259)</f>
        <v>0</v>
      </c>
      <c r="E321" s="4">
        <f>'LYNX plywood'!AQ259*SUM('LYNX plywood'!Y259:AH259)</f>
        <v>0</v>
      </c>
      <c r="F321" s="4">
        <f t="shared" si="13"/>
        <v>0</v>
      </c>
      <c r="G321" s="4">
        <f t="shared" si="14"/>
        <v>0</v>
      </c>
      <c r="H321" s="4">
        <f>'LYNX plywood'!AS259*SUM('LYNX plywood'!Y259:AH259)/3.125</f>
        <v>0</v>
      </c>
      <c r="I321" s="4">
        <f>'LYNX plywood'!AR259</f>
        <v>0</v>
      </c>
    </row>
    <row r="322" spans="2:9">
      <c r="B322" s="4">
        <f>'LYNX plywood'!AN260*SUM('LYNX plywood'!Y260:AH260)</f>
        <v>0</v>
      </c>
      <c r="C322" s="4">
        <f>'LYNX plywood'!AO260*SUM('LYNX plywood'!Y260:AH260)</f>
        <v>0</v>
      </c>
      <c r="D322" s="4">
        <f>'LYNX plywood'!AP260*SUM('LYNX plywood'!Y260:AH260)</f>
        <v>0</v>
      </c>
      <c r="E322" s="4">
        <f>'LYNX plywood'!AQ260*SUM('LYNX plywood'!Y260:AH260)</f>
        <v>0</v>
      </c>
      <c r="F322" s="4">
        <f t="shared" si="13"/>
        <v>0</v>
      </c>
      <c r="G322" s="4">
        <f t="shared" si="14"/>
        <v>0</v>
      </c>
      <c r="H322" s="4">
        <f>'LYNX plywood'!AS260*SUM('LYNX plywood'!Y260:AH260)/3.125</f>
        <v>0</v>
      </c>
      <c r="I322" s="4">
        <f>'LYNX plywood'!AR260</f>
        <v>0</v>
      </c>
    </row>
    <row r="323" spans="2:9">
      <c r="B323" s="4">
        <f>'LYNX plywood'!AN261*SUM('LYNX plywood'!Y261:AH261)</f>
        <v>0</v>
      </c>
      <c r="C323" s="4">
        <f>'LYNX plywood'!AO261*SUM('LYNX plywood'!Y261:AH261)</f>
        <v>0</v>
      </c>
      <c r="D323" s="4">
        <f>'LYNX plywood'!AP261*SUM('LYNX plywood'!Y261:AH261)</f>
        <v>0</v>
      </c>
      <c r="E323" s="4">
        <f>'LYNX plywood'!AQ261*SUM('LYNX plywood'!Y261:AH261)</f>
        <v>0</v>
      </c>
      <c r="F323" s="4">
        <f t="shared" ref="F323:F386" si="15">D323/10</f>
        <v>0</v>
      </c>
      <c r="G323" s="4">
        <f t="shared" ref="G323:G386" si="16">(3/100)*D323</f>
        <v>0</v>
      </c>
      <c r="H323" s="4">
        <f>'LYNX plywood'!AS261*SUM('LYNX plywood'!Y261:AH261)/3.125</f>
        <v>0</v>
      </c>
      <c r="I323" s="4">
        <f>'LYNX plywood'!AR261</f>
        <v>0</v>
      </c>
    </row>
    <row r="324" spans="2:9">
      <c r="B324" s="4">
        <f>'LYNX plywood'!AN262*SUM('LYNX plywood'!Y262:AH262)</f>
        <v>0</v>
      </c>
      <c r="C324" s="4">
        <f>'LYNX plywood'!AO262*SUM('LYNX plywood'!Y262:AH262)</f>
        <v>0</v>
      </c>
      <c r="D324" s="4">
        <f>'LYNX plywood'!AP262*SUM('LYNX plywood'!Y262:AH262)</f>
        <v>0</v>
      </c>
      <c r="E324" s="4">
        <f>'LYNX plywood'!AQ262*SUM('LYNX plywood'!Y262:AH262)</f>
        <v>0</v>
      </c>
      <c r="F324" s="4">
        <f t="shared" si="15"/>
        <v>0</v>
      </c>
      <c r="G324" s="4">
        <f t="shared" si="16"/>
        <v>0</v>
      </c>
      <c r="H324" s="4">
        <f>'LYNX plywood'!AS262*SUM('LYNX plywood'!Y262:AH262)/3.125</f>
        <v>0</v>
      </c>
      <c r="I324" s="4">
        <f>'LYNX plywood'!AR262</f>
        <v>0</v>
      </c>
    </row>
    <row r="325" spans="2:9">
      <c r="B325" s="4">
        <f>'LYNX plywood'!AN263*SUM('LYNX plywood'!Y263:AH263)</f>
        <v>0</v>
      </c>
      <c r="C325" s="4">
        <f>'LYNX plywood'!AO263*SUM('LYNX plywood'!Y263:AH263)</f>
        <v>0</v>
      </c>
      <c r="D325" s="4">
        <f>'LYNX plywood'!AP263*SUM('LYNX plywood'!Y263:AH263)</f>
        <v>0</v>
      </c>
      <c r="E325" s="4">
        <f>'LYNX plywood'!AQ263*SUM('LYNX plywood'!Y263:AH263)</f>
        <v>0</v>
      </c>
      <c r="F325" s="4">
        <f t="shared" si="15"/>
        <v>0</v>
      </c>
      <c r="G325" s="4">
        <f t="shared" si="16"/>
        <v>0</v>
      </c>
      <c r="H325" s="4">
        <f>'LYNX plywood'!AS263*SUM('LYNX plywood'!Y263:AH263)/3.125</f>
        <v>0</v>
      </c>
      <c r="I325" s="4">
        <f>'LYNX plywood'!AR263</f>
        <v>0</v>
      </c>
    </row>
    <row r="326" spans="2:9">
      <c r="B326" s="4">
        <f>'LYNX plywood'!AN264*SUM('LYNX plywood'!Y264:AH264)</f>
        <v>0</v>
      </c>
      <c r="C326" s="4">
        <f>'LYNX plywood'!AO264*SUM('LYNX plywood'!Y264:AH264)</f>
        <v>0</v>
      </c>
      <c r="D326" s="4">
        <f>'LYNX plywood'!AP264*SUM('LYNX plywood'!Y264:AH264)</f>
        <v>0</v>
      </c>
      <c r="E326" s="4">
        <f>'LYNX plywood'!AQ264*SUM('LYNX plywood'!Y264:AH264)</f>
        <v>0</v>
      </c>
      <c r="F326" s="4">
        <f t="shared" si="15"/>
        <v>0</v>
      </c>
      <c r="G326" s="4">
        <f t="shared" si="16"/>
        <v>0</v>
      </c>
      <c r="H326" s="4">
        <f>'LYNX plywood'!AS264*SUM('LYNX plywood'!Y264:AH264)/3.125</f>
        <v>0</v>
      </c>
      <c r="I326" s="4">
        <f>'LYNX plywood'!AR264</f>
        <v>0</v>
      </c>
    </row>
    <row r="327" spans="2:9">
      <c r="B327" s="4">
        <f>'LYNX plywood'!AN265*SUM('LYNX plywood'!Y265:AH265)</f>
        <v>0</v>
      </c>
      <c r="C327" s="4">
        <f>'LYNX plywood'!AO265*SUM('LYNX plywood'!Y265:AH265)</f>
        <v>0</v>
      </c>
      <c r="D327" s="4">
        <f>'LYNX plywood'!AP265*SUM('LYNX plywood'!Y265:AH265)</f>
        <v>0</v>
      </c>
      <c r="E327" s="4">
        <f>'LYNX plywood'!AQ265*SUM('LYNX plywood'!Y265:AH265)</f>
        <v>0</v>
      </c>
      <c r="F327" s="4">
        <f t="shared" si="15"/>
        <v>0</v>
      </c>
      <c r="G327" s="4">
        <f t="shared" si="16"/>
        <v>0</v>
      </c>
      <c r="H327" s="4">
        <f>'LYNX plywood'!AS265*SUM('LYNX plywood'!Y265:AH265)/3.125</f>
        <v>0</v>
      </c>
      <c r="I327" s="4">
        <f>'LYNX plywood'!AR265</f>
        <v>0</v>
      </c>
    </row>
    <row r="328" spans="2:9">
      <c r="B328" s="4">
        <f>'LYNX plywood'!AN266*SUM('LYNX plywood'!Y266:AH266)</f>
        <v>0</v>
      </c>
      <c r="C328" s="4">
        <f>'LYNX plywood'!AO266*SUM('LYNX plywood'!Y266:AH266)</f>
        <v>0</v>
      </c>
      <c r="D328" s="4">
        <f>'LYNX plywood'!AP266*SUM('LYNX plywood'!Y266:AH266)</f>
        <v>0</v>
      </c>
      <c r="E328" s="4">
        <f>'LYNX plywood'!AQ266*SUM('LYNX plywood'!Y266:AH266)</f>
        <v>0</v>
      </c>
      <c r="F328" s="4">
        <f t="shared" si="15"/>
        <v>0</v>
      </c>
      <c r="G328" s="4">
        <f t="shared" si="16"/>
        <v>0</v>
      </c>
      <c r="H328" s="4">
        <f>'LYNX plywood'!AS266*SUM('LYNX plywood'!Y266:AH266)/3.125</f>
        <v>0</v>
      </c>
      <c r="I328" s="4">
        <f>'LYNX plywood'!AR266</f>
        <v>0</v>
      </c>
    </row>
    <row r="329" spans="2:9">
      <c r="B329" s="4">
        <f>'LYNX plywood'!AN267*SUM('LYNX plywood'!Y267:AH267)</f>
        <v>0</v>
      </c>
      <c r="C329" s="4">
        <f>'LYNX plywood'!AO267*SUM('LYNX plywood'!Y267:AH267)</f>
        <v>0</v>
      </c>
      <c r="D329" s="4">
        <f>'LYNX plywood'!AP267*SUM('LYNX plywood'!Y267:AH267)</f>
        <v>0</v>
      </c>
      <c r="E329" s="4">
        <f>'LYNX plywood'!AQ267*SUM('LYNX plywood'!Y267:AH267)</f>
        <v>0</v>
      </c>
      <c r="F329" s="4">
        <f t="shared" si="15"/>
        <v>0</v>
      </c>
      <c r="G329" s="4">
        <f t="shared" si="16"/>
        <v>0</v>
      </c>
      <c r="H329" s="4">
        <f>'LYNX plywood'!AS267*SUM('LYNX plywood'!Y267:AH267)/3.125</f>
        <v>0</v>
      </c>
      <c r="I329" s="4">
        <f>'LYNX plywood'!AR267</f>
        <v>0</v>
      </c>
    </row>
    <row r="330" spans="2:9">
      <c r="B330" s="4">
        <f>'LYNX plywood'!AN268*SUM('LYNX plywood'!Y268:AH268)</f>
        <v>0</v>
      </c>
      <c r="C330" s="4">
        <f>'LYNX plywood'!AO268*SUM('LYNX plywood'!Y268:AH268)</f>
        <v>0</v>
      </c>
      <c r="D330" s="4">
        <f>'LYNX plywood'!AP268*SUM('LYNX plywood'!Y268:AH268)</f>
        <v>0</v>
      </c>
      <c r="E330" s="4">
        <f>'LYNX plywood'!AQ268*SUM('LYNX plywood'!Y268:AH268)</f>
        <v>0</v>
      </c>
      <c r="F330" s="4">
        <f t="shared" si="15"/>
        <v>0</v>
      </c>
      <c r="G330" s="4">
        <f t="shared" si="16"/>
        <v>0</v>
      </c>
      <c r="H330" s="4">
        <f>'LYNX plywood'!AS268*SUM('LYNX plywood'!Y268:AH268)/3.125</f>
        <v>0</v>
      </c>
      <c r="I330" s="4">
        <f>'LYNX plywood'!AR268</f>
        <v>0</v>
      </c>
    </row>
    <row r="331" spans="2:9">
      <c r="B331" s="4">
        <f>'LYNX plywood'!AN269*SUM('LYNX plywood'!Y269:AH269)</f>
        <v>0</v>
      </c>
      <c r="C331" s="4">
        <f>'LYNX plywood'!AO269*SUM('LYNX plywood'!Y269:AH269)</f>
        <v>0</v>
      </c>
      <c r="D331" s="4">
        <f>'LYNX plywood'!AP269*SUM('LYNX plywood'!Y269:AH269)</f>
        <v>0</v>
      </c>
      <c r="E331" s="4">
        <f>'LYNX plywood'!AQ269*SUM('LYNX plywood'!Y269:AH269)</f>
        <v>0</v>
      </c>
      <c r="F331" s="4">
        <f t="shared" si="15"/>
        <v>0</v>
      </c>
      <c r="G331" s="4">
        <f t="shared" si="16"/>
        <v>0</v>
      </c>
      <c r="H331" s="4">
        <f>'LYNX plywood'!AS269*SUM('LYNX plywood'!Y269:AH269)/3.125</f>
        <v>0</v>
      </c>
      <c r="I331" s="4">
        <f>'LYNX plywood'!AR269</f>
        <v>0</v>
      </c>
    </row>
    <row r="332" spans="2:9">
      <c r="B332" s="4">
        <f>'LYNX plywood'!AN270*SUM('LYNX plywood'!Y270:AH270)</f>
        <v>0</v>
      </c>
      <c r="C332" s="4">
        <f>'LYNX plywood'!AO270*SUM('LYNX plywood'!Y270:AH270)</f>
        <v>0</v>
      </c>
      <c r="D332" s="4">
        <f>'LYNX plywood'!AP270*SUM('LYNX plywood'!Y270:AH270)</f>
        <v>0</v>
      </c>
      <c r="E332" s="4">
        <f>'LYNX plywood'!AQ270*SUM('LYNX plywood'!Y270:AH270)</f>
        <v>0</v>
      </c>
      <c r="F332" s="4">
        <f t="shared" si="15"/>
        <v>0</v>
      </c>
      <c r="G332" s="4">
        <f t="shared" si="16"/>
        <v>0</v>
      </c>
      <c r="H332" s="4">
        <f>'LYNX plywood'!AS270*SUM('LYNX plywood'!Y270:AH270)/3.125</f>
        <v>0</v>
      </c>
      <c r="I332" s="4">
        <f>'LYNX plywood'!AR270</f>
        <v>0</v>
      </c>
    </row>
    <row r="333" spans="2:9">
      <c r="B333" s="4">
        <f>'LYNX plywood'!AN271*SUM('LYNX plywood'!Y271:AH271)</f>
        <v>0</v>
      </c>
      <c r="C333" s="4">
        <f>'LYNX plywood'!AO271*SUM('LYNX plywood'!Y271:AH271)</f>
        <v>0</v>
      </c>
      <c r="D333" s="4">
        <f>'LYNX plywood'!AP271*SUM('LYNX plywood'!Y271:AH271)</f>
        <v>0</v>
      </c>
      <c r="E333" s="4">
        <f>'LYNX plywood'!AQ271*SUM('LYNX plywood'!Y271:AH271)</f>
        <v>0</v>
      </c>
      <c r="F333" s="4">
        <f t="shared" si="15"/>
        <v>0</v>
      </c>
      <c r="G333" s="4">
        <f t="shared" si="16"/>
        <v>0</v>
      </c>
      <c r="H333" s="4">
        <f>'LYNX plywood'!AS271*SUM('LYNX plywood'!Y271:AH271)/3.125</f>
        <v>0</v>
      </c>
      <c r="I333" s="4">
        <f>'LYNX plywood'!AR271</f>
        <v>0</v>
      </c>
    </row>
    <row r="334" spans="2:9">
      <c r="B334" s="4">
        <f>'LYNX plywood'!AN272*SUM('LYNX plywood'!Y272:AH272)</f>
        <v>0</v>
      </c>
      <c r="C334" s="4">
        <f>'LYNX plywood'!AO272*SUM('LYNX plywood'!Y272:AH272)</f>
        <v>0</v>
      </c>
      <c r="D334" s="4">
        <f>'LYNX plywood'!AP272*SUM('LYNX plywood'!Y272:AH272)</f>
        <v>0</v>
      </c>
      <c r="E334" s="4">
        <f>'LYNX plywood'!AQ272*SUM('LYNX plywood'!Y272:AH272)</f>
        <v>0</v>
      </c>
      <c r="F334" s="4">
        <f t="shared" si="15"/>
        <v>0</v>
      </c>
      <c r="G334" s="4">
        <f t="shared" si="16"/>
        <v>0</v>
      </c>
      <c r="H334" s="4">
        <f>'LYNX plywood'!AS272*SUM('LYNX plywood'!Y272:AH272)/3.125</f>
        <v>0</v>
      </c>
      <c r="I334" s="4">
        <f>'LYNX plywood'!AR272</f>
        <v>0</v>
      </c>
    </row>
    <row r="335" spans="2:9">
      <c r="B335" s="4">
        <f>'LYNX plywood'!AN273*SUM('LYNX plywood'!Y273:AH273)</f>
        <v>0</v>
      </c>
      <c r="C335" s="4">
        <f>'LYNX plywood'!AO273*SUM('LYNX plywood'!Y273:AH273)</f>
        <v>0</v>
      </c>
      <c r="D335" s="4">
        <f>'LYNX plywood'!AP273*SUM('LYNX plywood'!Y273:AH273)</f>
        <v>0</v>
      </c>
      <c r="E335" s="4">
        <f>'LYNX plywood'!AQ273*SUM('LYNX plywood'!Y273:AH273)</f>
        <v>0</v>
      </c>
      <c r="F335" s="4">
        <f t="shared" si="15"/>
        <v>0</v>
      </c>
      <c r="G335" s="4">
        <f t="shared" si="16"/>
        <v>0</v>
      </c>
      <c r="H335" s="4">
        <f>'LYNX plywood'!AS273*SUM('LYNX plywood'!Y273:AH273)/3.125</f>
        <v>0</v>
      </c>
      <c r="I335" s="4">
        <f>'LYNX plywood'!AR273</f>
        <v>0</v>
      </c>
    </row>
    <row r="336" spans="2:9">
      <c r="B336" s="4">
        <f>'LYNX plywood'!AN274*SUM('LYNX plywood'!Y274:AH274)</f>
        <v>0</v>
      </c>
      <c r="C336" s="4">
        <f>'LYNX plywood'!AO274*SUM('LYNX plywood'!Y274:AH274)</f>
        <v>0</v>
      </c>
      <c r="D336" s="4">
        <f>'LYNX plywood'!AP274*SUM('LYNX plywood'!Y274:AH274)</f>
        <v>0</v>
      </c>
      <c r="E336" s="4">
        <f>'LYNX plywood'!AQ274*SUM('LYNX plywood'!Y274:AH274)</f>
        <v>0</v>
      </c>
      <c r="F336" s="4">
        <f t="shared" si="15"/>
        <v>0</v>
      </c>
      <c r="G336" s="4">
        <f t="shared" si="16"/>
        <v>0</v>
      </c>
      <c r="H336" s="4">
        <f>'LYNX plywood'!AS274*SUM('LYNX plywood'!Y274:AH274)/3.125</f>
        <v>0</v>
      </c>
      <c r="I336" s="4">
        <f>'LYNX plywood'!AR274</f>
        <v>0</v>
      </c>
    </row>
    <row r="337" spans="2:9">
      <c r="B337" s="4">
        <f>'LYNX plywood'!AN275*SUM('LYNX plywood'!Y275:AH275)</f>
        <v>0</v>
      </c>
      <c r="C337" s="4">
        <f>'LYNX plywood'!AO275*SUM('LYNX plywood'!Y275:AH275)</f>
        <v>0</v>
      </c>
      <c r="D337" s="4">
        <f>'LYNX plywood'!AP275*SUM('LYNX plywood'!Y275:AH275)</f>
        <v>0</v>
      </c>
      <c r="E337" s="4">
        <f>'LYNX plywood'!AQ275*SUM('LYNX plywood'!Y275:AH275)</f>
        <v>0</v>
      </c>
      <c r="F337" s="4">
        <f t="shared" si="15"/>
        <v>0</v>
      </c>
      <c r="G337" s="4">
        <f t="shared" si="16"/>
        <v>0</v>
      </c>
      <c r="H337" s="4">
        <f>'LYNX plywood'!AS275*SUM('LYNX plywood'!Y275:AH275)/3.125</f>
        <v>0</v>
      </c>
      <c r="I337" s="4">
        <f>'LYNX plywood'!AR275</f>
        <v>0</v>
      </c>
    </row>
    <row r="338" spans="2:9">
      <c r="B338" s="4">
        <f>'LYNX plywood'!AN276*SUM('LYNX plywood'!Y276:AH276)</f>
        <v>0</v>
      </c>
      <c r="C338" s="4">
        <f>'LYNX plywood'!AO276*SUM('LYNX plywood'!Y276:AH276)</f>
        <v>0</v>
      </c>
      <c r="D338" s="4">
        <f>'LYNX plywood'!AP276*SUM('LYNX plywood'!Y276:AH276)</f>
        <v>0</v>
      </c>
      <c r="E338" s="4">
        <f>'LYNX plywood'!AQ276*SUM('LYNX plywood'!Y276:AH276)</f>
        <v>0</v>
      </c>
      <c r="F338" s="4">
        <f t="shared" si="15"/>
        <v>0</v>
      </c>
      <c r="G338" s="4">
        <f t="shared" si="16"/>
        <v>0</v>
      </c>
      <c r="H338" s="4">
        <f>'LYNX plywood'!AS276*SUM('LYNX plywood'!Y276:AH276)/3.125</f>
        <v>0</v>
      </c>
      <c r="I338" s="4">
        <f>'LYNX plywood'!AR276</f>
        <v>0</v>
      </c>
    </row>
    <row r="339" spans="2:9">
      <c r="B339" s="4">
        <f>'LYNX plywood'!AN277*SUM('LYNX plywood'!Y277:AH277)</f>
        <v>0</v>
      </c>
      <c r="C339" s="4">
        <f>'LYNX plywood'!AO277*SUM('LYNX plywood'!Y277:AH277)</f>
        <v>0</v>
      </c>
      <c r="D339" s="4">
        <f>'LYNX plywood'!AP277*SUM('LYNX plywood'!Y277:AH277)</f>
        <v>0</v>
      </c>
      <c r="E339" s="4">
        <f>'LYNX plywood'!AQ277*SUM('LYNX plywood'!Y277:AH277)</f>
        <v>0</v>
      </c>
      <c r="F339" s="4">
        <f t="shared" si="15"/>
        <v>0</v>
      </c>
      <c r="G339" s="4">
        <f t="shared" si="16"/>
        <v>0</v>
      </c>
      <c r="H339" s="4">
        <f>'LYNX plywood'!AS277*SUM('LYNX plywood'!Y277:AH277)/3.125</f>
        <v>0</v>
      </c>
      <c r="I339" s="4">
        <f>'LYNX plywood'!AR277</f>
        <v>0</v>
      </c>
    </row>
    <row r="340" spans="2:9">
      <c r="B340" s="4">
        <f>'LYNX plywood'!AN278*SUM('LYNX plywood'!Y278:AH278)</f>
        <v>0</v>
      </c>
      <c r="C340" s="4">
        <f>'LYNX plywood'!AO278*SUM('LYNX plywood'!Y278:AH278)</f>
        <v>0</v>
      </c>
      <c r="D340" s="4">
        <f>'LYNX plywood'!AP278*SUM('LYNX plywood'!Y278:AH278)</f>
        <v>0</v>
      </c>
      <c r="E340" s="4">
        <f>'LYNX plywood'!AQ278*SUM('LYNX plywood'!Y278:AH278)</f>
        <v>0</v>
      </c>
      <c r="F340" s="4">
        <f t="shared" si="15"/>
        <v>0</v>
      </c>
      <c r="G340" s="4">
        <f t="shared" si="16"/>
        <v>0</v>
      </c>
      <c r="H340" s="4">
        <f>'LYNX plywood'!AS278*SUM('LYNX plywood'!Y278:AH278)/3.125</f>
        <v>0</v>
      </c>
      <c r="I340" s="4">
        <f>'LYNX plywood'!AR278</f>
        <v>0</v>
      </c>
    </row>
    <row r="341" spans="2:9">
      <c r="B341" s="4">
        <f>'LYNX plywood'!AN279*SUM('LYNX plywood'!Y279:AH279)</f>
        <v>0</v>
      </c>
      <c r="C341" s="4">
        <f>'LYNX plywood'!AO279*SUM('LYNX plywood'!Y279:AH279)</f>
        <v>0</v>
      </c>
      <c r="D341" s="4">
        <f>'LYNX plywood'!AP279*SUM('LYNX plywood'!Y279:AH279)</f>
        <v>0</v>
      </c>
      <c r="E341" s="4">
        <f>'LYNX plywood'!AQ279*SUM('LYNX plywood'!Y279:AH279)</f>
        <v>0</v>
      </c>
      <c r="F341" s="4">
        <f t="shared" si="15"/>
        <v>0</v>
      </c>
      <c r="G341" s="4">
        <f t="shared" si="16"/>
        <v>0</v>
      </c>
      <c r="H341" s="4">
        <f>'LYNX plywood'!AS279*SUM('LYNX plywood'!Y279:AH279)/3.125</f>
        <v>0</v>
      </c>
      <c r="I341" s="4">
        <f>'LYNX plywood'!AR279</f>
        <v>0</v>
      </c>
    </row>
    <row r="342" spans="2:9">
      <c r="B342" s="4">
        <f>'LYNX plywood'!AN280*SUM('LYNX plywood'!Y280:AH280)</f>
        <v>0</v>
      </c>
      <c r="C342" s="4">
        <f>'LYNX plywood'!AO280*SUM('LYNX plywood'!Y280:AH280)</f>
        <v>0</v>
      </c>
      <c r="D342" s="4">
        <f>'LYNX plywood'!AP280*SUM('LYNX plywood'!Y280:AH280)</f>
        <v>0</v>
      </c>
      <c r="E342" s="4">
        <f>'LYNX plywood'!AQ280*SUM('LYNX plywood'!Y280:AH280)</f>
        <v>0</v>
      </c>
      <c r="F342" s="4">
        <f t="shared" si="15"/>
        <v>0</v>
      </c>
      <c r="G342" s="4">
        <f t="shared" si="16"/>
        <v>0</v>
      </c>
      <c r="H342" s="4">
        <f>'LYNX plywood'!AS280*SUM('LYNX plywood'!Y280:AH280)/3.125</f>
        <v>0</v>
      </c>
      <c r="I342" s="4">
        <f>'LYNX plywood'!AR280</f>
        <v>0</v>
      </c>
    </row>
    <row r="343" spans="2:9">
      <c r="B343" s="4">
        <f>'LYNX plywood'!AN281*SUM('LYNX plywood'!Y281:AH281)</f>
        <v>0</v>
      </c>
      <c r="C343" s="4">
        <f>'LYNX plywood'!AO281*SUM('LYNX plywood'!Y281:AH281)</f>
        <v>0</v>
      </c>
      <c r="D343" s="4">
        <f>'LYNX plywood'!AP281*SUM('LYNX plywood'!Y281:AH281)</f>
        <v>0</v>
      </c>
      <c r="E343" s="4">
        <f>'LYNX plywood'!AQ281*SUM('LYNX plywood'!Y281:AH281)</f>
        <v>0</v>
      </c>
      <c r="F343" s="4">
        <f t="shared" si="15"/>
        <v>0</v>
      </c>
      <c r="G343" s="4">
        <f t="shared" si="16"/>
        <v>0</v>
      </c>
      <c r="H343" s="4">
        <f>'LYNX plywood'!AS281*SUM('LYNX plywood'!Y281:AH281)/3.125</f>
        <v>0</v>
      </c>
      <c r="I343" s="4">
        <f>'LYNX plywood'!AR281</f>
        <v>0</v>
      </c>
    </row>
    <row r="344" spans="2:9">
      <c r="B344" s="4">
        <f>'LYNX plywood'!AN282*SUM('LYNX plywood'!Y282:AH282)</f>
        <v>0</v>
      </c>
      <c r="C344" s="4">
        <f>'LYNX plywood'!AO282*SUM('LYNX plywood'!Y282:AH282)</f>
        <v>0</v>
      </c>
      <c r="D344" s="4">
        <f>'LYNX plywood'!AP282*SUM('LYNX plywood'!Y282:AH282)</f>
        <v>0</v>
      </c>
      <c r="E344" s="4">
        <f>'LYNX plywood'!AQ282*SUM('LYNX plywood'!Y282:AH282)</f>
        <v>0</v>
      </c>
      <c r="F344" s="4">
        <f t="shared" si="15"/>
        <v>0</v>
      </c>
      <c r="G344" s="4">
        <f t="shared" si="16"/>
        <v>0</v>
      </c>
      <c r="H344" s="4">
        <f>'LYNX plywood'!AS282*SUM('LYNX plywood'!Y282:AH282)/3.125</f>
        <v>0</v>
      </c>
      <c r="I344" s="4">
        <f>'LYNX plywood'!AR282</f>
        <v>0</v>
      </c>
    </row>
    <row r="345" spans="2:9">
      <c r="B345" s="4">
        <f>'LYNX plywood'!AN283*SUM('LYNX plywood'!Y283:AH283)</f>
        <v>0</v>
      </c>
      <c r="C345" s="4">
        <f>'LYNX plywood'!AO283*SUM('LYNX plywood'!Y283:AH283)</f>
        <v>0</v>
      </c>
      <c r="D345" s="4">
        <f>'LYNX plywood'!AP283*SUM('LYNX plywood'!Y283:AH283)</f>
        <v>0</v>
      </c>
      <c r="E345" s="4">
        <f>'LYNX plywood'!AQ283*SUM('LYNX plywood'!Y283:AH283)</f>
        <v>0</v>
      </c>
      <c r="F345" s="4">
        <f t="shared" si="15"/>
        <v>0</v>
      </c>
      <c r="G345" s="4">
        <f t="shared" si="16"/>
        <v>0</v>
      </c>
      <c r="H345" s="4">
        <f>'LYNX plywood'!AS283*SUM('LYNX plywood'!Y283:AH283)/3.125</f>
        <v>0</v>
      </c>
      <c r="I345" s="4">
        <f>'LYNX plywood'!AR283</f>
        <v>0</v>
      </c>
    </row>
    <row r="346" spans="2:9">
      <c r="B346" s="4">
        <f>'LYNX plywood'!AN284*SUM('LYNX plywood'!Y284:AH284)</f>
        <v>0</v>
      </c>
      <c r="C346" s="4">
        <f>'LYNX plywood'!AO284*SUM('LYNX plywood'!Y284:AH284)</f>
        <v>0</v>
      </c>
      <c r="D346" s="4">
        <f>'LYNX plywood'!AP284*SUM('LYNX plywood'!Y284:AH284)</f>
        <v>0</v>
      </c>
      <c r="E346" s="4">
        <f>'LYNX plywood'!AQ284*SUM('LYNX plywood'!Y284:AH284)</f>
        <v>0</v>
      </c>
      <c r="F346" s="4">
        <f t="shared" si="15"/>
        <v>0</v>
      </c>
      <c r="G346" s="4">
        <f t="shared" si="16"/>
        <v>0</v>
      </c>
      <c r="H346" s="4">
        <f>'LYNX plywood'!AS284*SUM('LYNX plywood'!Y284:AH284)/3.125</f>
        <v>0</v>
      </c>
      <c r="I346" s="4">
        <f>'LYNX plywood'!AR284</f>
        <v>0</v>
      </c>
    </row>
    <row r="347" spans="2:9">
      <c r="B347" s="4">
        <f>'LYNX plywood'!AN285*SUM('LYNX plywood'!Y285:AH285)</f>
        <v>0</v>
      </c>
      <c r="C347" s="4">
        <f>'LYNX plywood'!AO285*SUM('LYNX plywood'!Y285:AH285)</f>
        <v>0</v>
      </c>
      <c r="D347" s="4">
        <f>'LYNX plywood'!AP285*SUM('LYNX plywood'!Y285:AH285)</f>
        <v>0</v>
      </c>
      <c r="E347" s="4">
        <f>'LYNX plywood'!AQ285*SUM('LYNX plywood'!Y285:AH285)</f>
        <v>0</v>
      </c>
      <c r="F347" s="4">
        <f t="shared" si="15"/>
        <v>0</v>
      </c>
      <c r="G347" s="4">
        <f t="shared" si="16"/>
        <v>0</v>
      </c>
      <c r="H347" s="4">
        <f>'LYNX plywood'!AS285*SUM('LYNX plywood'!Y285:AH285)/3.125</f>
        <v>0</v>
      </c>
      <c r="I347" s="4">
        <f>'LYNX plywood'!AR285</f>
        <v>0</v>
      </c>
    </row>
    <row r="348" spans="2:9">
      <c r="B348" s="4">
        <f>'LYNX plywood'!AN286*SUM('LYNX plywood'!Y286:AH286)</f>
        <v>0</v>
      </c>
      <c r="C348" s="4">
        <f>'LYNX plywood'!AO286*SUM('LYNX plywood'!Y286:AH286)</f>
        <v>0</v>
      </c>
      <c r="D348" s="4">
        <f>'LYNX plywood'!AP286*SUM('LYNX plywood'!Y286:AH286)</f>
        <v>0</v>
      </c>
      <c r="E348" s="4">
        <f>'LYNX plywood'!AQ286*SUM('LYNX plywood'!Y286:AH286)</f>
        <v>0</v>
      </c>
      <c r="F348" s="4">
        <f t="shared" si="15"/>
        <v>0</v>
      </c>
      <c r="G348" s="4">
        <f t="shared" si="16"/>
        <v>0</v>
      </c>
      <c r="H348" s="4">
        <f>'LYNX plywood'!AS286*SUM('LYNX plywood'!Y286:AH286)/3.125</f>
        <v>0</v>
      </c>
      <c r="I348" s="4">
        <f>'LYNX plywood'!AR286</f>
        <v>0</v>
      </c>
    </row>
    <row r="349" spans="2:9">
      <c r="B349" s="4">
        <f>'LYNX plywood'!AN287*SUM('LYNX plywood'!Y287:AH287)</f>
        <v>0</v>
      </c>
      <c r="C349" s="4">
        <f>'LYNX plywood'!AO287*SUM('LYNX plywood'!Y287:AH287)</f>
        <v>0</v>
      </c>
      <c r="D349" s="4">
        <f>'LYNX plywood'!AP287*SUM('LYNX plywood'!Y287:AH287)</f>
        <v>0</v>
      </c>
      <c r="E349" s="4">
        <f>'LYNX plywood'!AQ287*SUM('LYNX plywood'!Y287:AH287)</f>
        <v>0</v>
      </c>
      <c r="F349" s="4">
        <f t="shared" si="15"/>
        <v>0</v>
      </c>
      <c r="G349" s="4">
        <f t="shared" si="16"/>
        <v>0</v>
      </c>
      <c r="H349" s="4">
        <f>'LYNX plywood'!AS287*SUM('LYNX plywood'!Y287:AH287)/3.125</f>
        <v>0</v>
      </c>
      <c r="I349" s="4">
        <f>'LYNX plywood'!AR287</f>
        <v>0</v>
      </c>
    </row>
    <row r="350" spans="2:9">
      <c r="B350" s="4">
        <f>'LYNX plywood'!AN288*SUM('LYNX plywood'!Y288:AH288)</f>
        <v>0</v>
      </c>
      <c r="C350" s="4">
        <f>'LYNX plywood'!AO288*SUM('LYNX plywood'!Y288:AH288)</f>
        <v>0</v>
      </c>
      <c r="D350" s="4">
        <f>'LYNX plywood'!AP288*SUM('LYNX plywood'!Y288:AH288)</f>
        <v>0</v>
      </c>
      <c r="E350" s="4">
        <f>'LYNX plywood'!AQ288*SUM('LYNX plywood'!Y288:AH288)</f>
        <v>0</v>
      </c>
      <c r="F350" s="4">
        <f t="shared" si="15"/>
        <v>0</v>
      </c>
      <c r="G350" s="4">
        <f t="shared" si="16"/>
        <v>0</v>
      </c>
      <c r="H350" s="4">
        <f>'LYNX plywood'!AS288*SUM('LYNX plywood'!Y288:AH288)/3.125</f>
        <v>0</v>
      </c>
      <c r="I350" s="4">
        <f>'LYNX plywood'!AR288</f>
        <v>0</v>
      </c>
    </row>
    <row r="351" spans="2:9">
      <c r="B351" s="4">
        <f>'LYNX plywood'!AN289*SUM('LYNX plywood'!Y289:AH289)</f>
        <v>0</v>
      </c>
      <c r="C351" s="4">
        <f>'LYNX plywood'!AO289*SUM('LYNX plywood'!Y289:AH289)</f>
        <v>0</v>
      </c>
      <c r="D351" s="4">
        <f>'LYNX plywood'!AP289*SUM('LYNX plywood'!Y289:AH289)</f>
        <v>0</v>
      </c>
      <c r="E351" s="4">
        <f>'LYNX plywood'!AQ289*SUM('LYNX plywood'!Y289:AH289)</f>
        <v>0</v>
      </c>
      <c r="F351" s="4">
        <f t="shared" si="15"/>
        <v>0</v>
      </c>
      <c r="G351" s="4">
        <f t="shared" si="16"/>
        <v>0</v>
      </c>
      <c r="H351" s="4">
        <f>'LYNX plywood'!AS289*SUM('LYNX plywood'!Y289:AH289)/3.125</f>
        <v>0</v>
      </c>
      <c r="I351" s="4">
        <f>'LYNX plywood'!AR289</f>
        <v>0</v>
      </c>
    </row>
    <row r="352" spans="2:9">
      <c r="B352" s="4">
        <f>'LYNX plywood'!AN290*SUM('LYNX plywood'!Y290:AH290)</f>
        <v>0</v>
      </c>
      <c r="C352" s="4">
        <f>'LYNX plywood'!AO290*SUM('LYNX plywood'!Y290:AH290)</f>
        <v>0</v>
      </c>
      <c r="D352" s="4">
        <f>'LYNX plywood'!AP290*SUM('LYNX plywood'!Y290:AH290)</f>
        <v>0</v>
      </c>
      <c r="E352" s="4">
        <f>'LYNX plywood'!AQ290*SUM('LYNX plywood'!Y290:AH290)</f>
        <v>0</v>
      </c>
      <c r="F352" s="4">
        <f t="shared" si="15"/>
        <v>0</v>
      </c>
      <c r="G352" s="4">
        <f t="shared" si="16"/>
        <v>0</v>
      </c>
      <c r="H352" s="4">
        <f>'LYNX plywood'!AS290*SUM('LYNX plywood'!Y290:AH290)/3.125</f>
        <v>0</v>
      </c>
      <c r="I352" s="4">
        <f>'LYNX plywood'!AR290</f>
        <v>0</v>
      </c>
    </row>
    <row r="353" spans="2:9">
      <c r="B353" s="4">
        <f>'LYNX plywood'!AN291*SUM('LYNX plywood'!Y291:AH291)</f>
        <v>0</v>
      </c>
      <c r="C353" s="4">
        <f>'LYNX plywood'!AO291*SUM('LYNX plywood'!Y291:AH291)</f>
        <v>0</v>
      </c>
      <c r="D353" s="4">
        <f>'LYNX plywood'!AP291*SUM('LYNX plywood'!Y291:AH291)</f>
        <v>0</v>
      </c>
      <c r="E353" s="4">
        <f>'LYNX plywood'!AQ291*SUM('LYNX plywood'!Y291:AH291)</f>
        <v>0</v>
      </c>
      <c r="F353" s="4">
        <f t="shared" si="15"/>
        <v>0</v>
      </c>
      <c r="G353" s="4">
        <f t="shared" si="16"/>
        <v>0</v>
      </c>
      <c r="H353" s="4">
        <f>'LYNX plywood'!AS291*SUM('LYNX plywood'!Y291:AH291)/3.125</f>
        <v>0</v>
      </c>
      <c r="I353" s="4">
        <f>'LYNX plywood'!AR291</f>
        <v>0</v>
      </c>
    </row>
    <row r="354" spans="2:9">
      <c r="B354" s="4">
        <f>'LYNX plywood'!AN292*SUM('LYNX plywood'!Y292:AH292)</f>
        <v>0</v>
      </c>
      <c r="C354" s="4">
        <f>'LYNX plywood'!AO292*SUM('LYNX plywood'!Y292:AH292)</f>
        <v>0</v>
      </c>
      <c r="D354" s="4">
        <f>'LYNX plywood'!AP292*SUM('LYNX plywood'!Y292:AH292)</f>
        <v>0</v>
      </c>
      <c r="E354" s="4">
        <f>'LYNX plywood'!AQ292*SUM('LYNX plywood'!Y292:AH292)</f>
        <v>0</v>
      </c>
      <c r="F354" s="4">
        <f t="shared" si="15"/>
        <v>0</v>
      </c>
      <c r="G354" s="4">
        <f t="shared" si="16"/>
        <v>0</v>
      </c>
      <c r="H354" s="4">
        <f>'LYNX plywood'!AS292*SUM('LYNX plywood'!Y292:AH292)/3.125</f>
        <v>0</v>
      </c>
      <c r="I354" s="4">
        <f>'LYNX plywood'!AR292</f>
        <v>0</v>
      </c>
    </row>
    <row r="355" spans="2:9">
      <c r="B355" s="4">
        <f>'LYNX plywood'!AN293*SUM('LYNX plywood'!Y293:AH293)</f>
        <v>0</v>
      </c>
      <c r="C355" s="4">
        <f>'LYNX plywood'!AO293*SUM('LYNX plywood'!Y293:AH293)</f>
        <v>0</v>
      </c>
      <c r="D355" s="4">
        <f>'LYNX plywood'!AP293*SUM('LYNX plywood'!Y293:AH293)</f>
        <v>0</v>
      </c>
      <c r="E355" s="4">
        <f>'LYNX plywood'!AQ293*SUM('LYNX plywood'!Y293:AH293)</f>
        <v>0</v>
      </c>
      <c r="F355" s="4">
        <f t="shared" si="15"/>
        <v>0</v>
      </c>
      <c r="G355" s="4">
        <f t="shared" si="16"/>
        <v>0</v>
      </c>
      <c r="H355" s="4">
        <f>'LYNX plywood'!AS293*SUM('LYNX plywood'!Y293:AH293)/3.125</f>
        <v>0</v>
      </c>
      <c r="I355" s="4">
        <f>'LYNX plywood'!AR293</f>
        <v>0</v>
      </c>
    </row>
    <row r="356" spans="2:9">
      <c r="B356" s="4">
        <f>'LYNX plywood'!AN294*SUM('LYNX plywood'!Y294:AH294)</f>
        <v>0</v>
      </c>
      <c r="C356" s="4">
        <f>'LYNX plywood'!AO294*SUM('LYNX plywood'!Y294:AH294)</f>
        <v>0</v>
      </c>
      <c r="D356" s="4">
        <f>'LYNX plywood'!AP294*SUM('LYNX plywood'!Y294:AH294)</f>
        <v>0</v>
      </c>
      <c r="E356" s="4">
        <f>'LYNX plywood'!AQ294*SUM('LYNX plywood'!Y294:AH294)</f>
        <v>0</v>
      </c>
      <c r="F356" s="4">
        <f t="shared" si="15"/>
        <v>0</v>
      </c>
      <c r="G356" s="4">
        <f t="shared" si="16"/>
        <v>0</v>
      </c>
      <c r="H356" s="4">
        <f>'LYNX plywood'!AS294*SUM('LYNX plywood'!Y294:AH294)/3.125</f>
        <v>0</v>
      </c>
      <c r="I356" s="4">
        <f>'LYNX plywood'!AR294</f>
        <v>0</v>
      </c>
    </row>
    <row r="357" spans="2:9">
      <c r="B357" s="4">
        <f>'LYNX plywood'!AN295*SUM('LYNX plywood'!Y295:AH295)</f>
        <v>0</v>
      </c>
      <c r="C357" s="4">
        <f>'LYNX plywood'!AO295*SUM('LYNX plywood'!Y295:AH295)</f>
        <v>0</v>
      </c>
      <c r="D357" s="4">
        <f>'LYNX plywood'!AP295*SUM('LYNX plywood'!Y295:AH295)</f>
        <v>0</v>
      </c>
      <c r="E357" s="4">
        <f>'LYNX plywood'!AQ295*SUM('LYNX plywood'!Y295:AH295)</f>
        <v>0</v>
      </c>
      <c r="F357" s="4">
        <f t="shared" si="15"/>
        <v>0</v>
      </c>
      <c r="G357" s="4">
        <f t="shared" si="16"/>
        <v>0</v>
      </c>
      <c r="H357" s="4">
        <f>'LYNX plywood'!AS295*SUM('LYNX plywood'!Y295:AH295)/3.125</f>
        <v>0</v>
      </c>
      <c r="I357" s="4">
        <f>'LYNX plywood'!AR295</f>
        <v>0</v>
      </c>
    </row>
    <row r="358" spans="2:9">
      <c r="B358" s="4">
        <f>'LYNX plywood'!AN296*SUM('LYNX plywood'!Y296:AH296)</f>
        <v>0</v>
      </c>
      <c r="C358" s="4">
        <f>'LYNX plywood'!AO296*SUM('LYNX plywood'!Y296:AH296)</f>
        <v>0</v>
      </c>
      <c r="D358" s="4">
        <f>'LYNX plywood'!AP296*SUM('LYNX plywood'!Y296:AH296)</f>
        <v>0</v>
      </c>
      <c r="E358" s="4">
        <f>'LYNX plywood'!AQ296*SUM('LYNX plywood'!Y296:AH296)</f>
        <v>0</v>
      </c>
      <c r="F358" s="4">
        <f t="shared" si="15"/>
        <v>0</v>
      </c>
      <c r="G358" s="4">
        <f t="shared" si="16"/>
        <v>0</v>
      </c>
      <c r="H358" s="4">
        <f>'LYNX plywood'!AS296*SUM('LYNX plywood'!Y296:AH296)/3.125</f>
        <v>0</v>
      </c>
      <c r="I358" s="4">
        <f>'LYNX plywood'!AR296</f>
        <v>0</v>
      </c>
    </row>
    <row r="359" spans="2:9">
      <c r="B359" s="4">
        <f>'LYNX plywood'!AN297*SUM('LYNX plywood'!Y297:AH297)</f>
        <v>0</v>
      </c>
      <c r="C359" s="4">
        <f>'LYNX plywood'!AO297*SUM('LYNX plywood'!Y297:AH297)</f>
        <v>0</v>
      </c>
      <c r="D359" s="4">
        <f>'LYNX plywood'!AP297*SUM('LYNX plywood'!Y297:AH297)</f>
        <v>0</v>
      </c>
      <c r="E359" s="4">
        <f>'LYNX plywood'!AQ297*SUM('LYNX plywood'!Y297:AH297)</f>
        <v>0</v>
      </c>
      <c r="F359" s="4">
        <f t="shared" si="15"/>
        <v>0</v>
      </c>
      <c r="G359" s="4">
        <f t="shared" si="16"/>
        <v>0</v>
      </c>
      <c r="H359" s="4">
        <f>'LYNX plywood'!AS297*SUM('LYNX plywood'!Y297:AH297)/3.125</f>
        <v>0</v>
      </c>
      <c r="I359" s="4">
        <f>'LYNX plywood'!AR297</f>
        <v>0</v>
      </c>
    </row>
    <row r="360" spans="2:9">
      <c r="B360" s="4">
        <f>'LYNX plywood'!AN298*SUM('LYNX plywood'!Y298:AH298)</f>
        <v>0</v>
      </c>
      <c r="C360" s="4">
        <f>'LYNX plywood'!AO298*SUM('LYNX plywood'!Y298:AH298)</f>
        <v>0</v>
      </c>
      <c r="D360" s="4">
        <f>'LYNX plywood'!AP298*SUM('LYNX plywood'!Y298:AH298)</f>
        <v>0</v>
      </c>
      <c r="E360" s="4">
        <f>'LYNX plywood'!AQ298*SUM('LYNX plywood'!Y298:AH298)</f>
        <v>0</v>
      </c>
      <c r="F360" s="4">
        <f t="shared" si="15"/>
        <v>0</v>
      </c>
      <c r="G360" s="4">
        <f t="shared" si="16"/>
        <v>0</v>
      </c>
      <c r="H360" s="4">
        <f>'LYNX plywood'!AS298*SUM('LYNX plywood'!Y298:AH298)/3.125</f>
        <v>0</v>
      </c>
      <c r="I360" s="4">
        <f>'LYNX plywood'!AR298</f>
        <v>0</v>
      </c>
    </row>
    <row r="361" spans="2:9">
      <c r="B361" s="4">
        <f>'LYNX plywood'!AN299*SUM('LYNX plywood'!Y299:AH299)</f>
        <v>0</v>
      </c>
      <c r="C361" s="4">
        <f>'LYNX plywood'!AO299*SUM('LYNX plywood'!Y299:AH299)</f>
        <v>0</v>
      </c>
      <c r="D361" s="4">
        <f>'LYNX plywood'!AP299*SUM('LYNX plywood'!Y299:AH299)</f>
        <v>0</v>
      </c>
      <c r="E361" s="4">
        <f>'LYNX plywood'!AQ299*SUM('LYNX plywood'!Y299:AH299)</f>
        <v>0</v>
      </c>
      <c r="F361" s="4">
        <f t="shared" si="15"/>
        <v>0</v>
      </c>
      <c r="G361" s="4">
        <f t="shared" si="16"/>
        <v>0</v>
      </c>
      <c r="H361" s="4">
        <f>'LYNX plywood'!AS299*SUM('LYNX plywood'!Y299:AH299)/3.125</f>
        <v>0</v>
      </c>
      <c r="I361" s="4">
        <f>'LYNX plywood'!AR299</f>
        <v>0</v>
      </c>
    </row>
    <row r="362" spans="2:9">
      <c r="B362" s="4">
        <f>'LYNX plywood'!AN300*SUM('LYNX plywood'!Y300:AH300)</f>
        <v>0</v>
      </c>
      <c r="C362" s="4">
        <f>'LYNX plywood'!AO300*SUM('LYNX plywood'!Y300:AH300)</f>
        <v>0</v>
      </c>
      <c r="D362" s="4">
        <f>'LYNX plywood'!AP300*SUM('LYNX plywood'!Y300:AH300)</f>
        <v>0</v>
      </c>
      <c r="E362" s="4">
        <f>'LYNX plywood'!AQ300*SUM('LYNX plywood'!Y300:AH300)</f>
        <v>0</v>
      </c>
      <c r="F362" s="4">
        <f t="shared" si="15"/>
        <v>0</v>
      </c>
      <c r="G362" s="4">
        <f t="shared" si="16"/>
        <v>0</v>
      </c>
      <c r="H362" s="4">
        <f>'LYNX plywood'!AS300*SUM('LYNX plywood'!Y300:AH300)/3.125</f>
        <v>0</v>
      </c>
      <c r="I362" s="4">
        <f>'LYNX plywood'!AR300</f>
        <v>0</v>
      </c>
    </row>
    <row r="363" spans="2:9">
      <c r="B363" s="4">
        <f>'LYNX plywood'!AN301*SUM('LYNX plywood'!Y301:AH301)</f>
        <v>0</v>
      </c>
      <c r="C363" s="4">
        <f>'LYNX plywood'!AO301*SUM('LYNX plywood'!Y301:AH301)</f>
        <v>0</v>
      </c>
      <c r="D363" s="4">
        <f>'LYNX plywood'!AP301*SUM('LYNX plywood'!Y301:AH301)</f>
        <v>0</v>
      </c>
      <c r="E363" s="4">
        <f>'LYNX plywood'!AQ301*SUM('LYNX plywood'!Y301:AH301)</f>
        <v>0</v>
      </c>
      <c r="F363" s="4">
        <f t="shared" si="15"/>
        <v>0</v>
      </c>
      <c r="G363" s="4">
        <f t="shared" si="16"/>
        <v>0</v>
      </c>
      <c r="H363" s="4">
        <f>'LYNX plywood'!AS301*SUM('LYNX plywood'!Y301:AH301)/3.125</f>
        <v>0</v>
      </c>
      <c r="I363" s="4">
        <f>'LYNX plywood'!AR301</f>
        <v>0</v>
      </c>
    </row>
    <row r="364" spans="2:9">
      <c r="B364" s="4">
        <f>'LYNX plywood'!AN302*SUM('LYNX plywood'!Y302:AH302)</f>
        <v>0</v>
      </c>
      <c r="C364" s="4">
        <f>'LYNX plywood'!AO302*SUM('LYNX plywood'!Y302:AH302)</f>
        <v>0</v>
      </c>
      <c r="D364" s="4">
        <f>'LYNX plywood'!AP302*SUM('LYNX plywood'!Y302:AH302)</f>
        <v>0</v>
      </c>
      <c r="E364" s="4">
        <f>'LYNX plywood'!AQ302*SUM('LYNX plywood'!Y302:AH302)</f>
        <v>0</v>
      </c>
      <c r="F364" s="4">
        <f t="shared" si="15"/>
        <v>0</v>
      </c>
      <c r="G364" s="4">
        <f t="shared" si="16"/>
        <v>0</v>
      </c>
      <c r="H364" s="4">
        <f>'LYNX plywood'!AS302*SUM('LYNX plywood'!Y302:AH302)/3.125</f>
        <v>0</v>
      </c>
      <c r="I364" s="4">
        <f>'LYNX plywood'!AR302</f>
        <v>0</v>
      </c>
    </row>
    <row r="365" spans="2:9">
      <c r="B365" s="4">
        <f>'LYNX plywood'!AN303*SUM('LYNX plywood'!Y303:AH303)</f>
        <v>0</v>
      </c>
      <c r="C365" s="4">
        <f>'LYNX plywood'!AO303*SUM('LYNX plywood'!Y303:AH303)</f>
        <v>0</v>
      </c>
      <c r="D365" s="4">
        <f>'LYNX plywood'!AP303*SUM('LYNX plywood'!Y303:AH303)</f>
        <v>0</v>
      </c>
      <c r="E365" s="4">
        <f>'LYNX plywood'!AQ303*SUM('LYNX plywood'!Y303:AH303)</f>
        <v>0</v>
      </c>
      <c r="F365" s="4">
        <f t="shared" si="15"/>
        <v>0</v>
      </c>
      <c r="G365" s="4">
        <f t="shared" si="16"/>
        <v>0</v>
      </c>
      <c r="H365" s="4">
        <f>'LYNX plywood'!AS303*SUM('LYNX plywood'!Y303:AH303)/3.125</f>
        <v>0</v>
      </c>
      <c r="I365" s="4">
        <f>'LYNX plywood'!AR303</f>
        <v>0</v>
      </c>
    </row>
    <row r="366" spans="2:9">
      <c r="B366" s="4">
        <f>'LYNX plywood'!AN304*SUM('LYNX plywood'!Y304:AH304)</f>
        <v>0</v>
      </c>
      <c r="C366" s="4">
        <f>'LYNX plywood'!AO304*SUM('LYNX plywood'!Y304:AH304)</f>
        <v>0</v>
      </c>
      <c r="D366" s="4">
        <f>'LYNX plywood'!AP304*SUM('LYNX plywood'!Y304:AH304)</f>
        <v>0</v>
      </c>
      <c r="E366" s="4">
        <f>'LYNX plywood'!AQ304*SUM('LYNX plywood'!Y304:AH304)</f>
        <v>0</v>
      </c>
      <c r="F366" s="4">
        <f t="shared" si="15"/>
        <v>0</v>
      </c>
      <c r="G366" s="4">
        <f t="shared" si="16"/>
        <v>0</v>
      </c>
      <c r="H366" s="4">
        <f>'LYNX plywood'!AS304*SUM('LYNX plywood'!Y304:AH304)/3.125</f>
        <v>0</v>
      </c>
      <c r="I366" s="4">
        <f>'LYNX plywood'!AR304</f>
        <v>0</v>
      </c>
    </row>
    <row r="367" spans="2:9">
      <c r="B367" s="4">
        <f>'LYNX plywood'!AN305*SUM('LYNX plywood'!Y305:AH305)</f>
        <v>0</v>
      </c>
      <c r="C367" s="4">
        <f>'LYNX plywood'!AO305*SUM('LYNX plywood'!Y305:AH305)</f>
        <v>0</v>
      </c>
      <c r="D367" s="4">
        <f>'LYNX plywood'!AP305*SUM('LYNX plywood'!Y305:AH305)</f>
        <v>0</v>
      </c>
      <c r="E367" s="4">
        <f>'LYNX plywood'!AQ305*SUM('LYNX plywood'!Y305:AH305)</f>
        <v>0</v>
      </c>
      <c r="F367" s="4">
        <f t="shared" si="15"/>
        <v>0</v>
      </c>
      <c r="G367" s="4">
        <f t="shared" si="16"/>
        <v>0</v>
      </c>
      <c r="H367" s="4">
        <f>'LYNX plywood'!AS305*SUM('LYNX plywood'!Y305:AH305)/3.125</f>
        <v>0</v>
      </c>
      <c r="I367" s="4">
        <f>'LYNX plywood'!AR305</f>
        <v>0</v>
      </c>
    </row>
    <row r="368" spans="2:9">
      <c r="B368" s="4">
        <f>'LYNX plywood'!AN306*SUM('LYNX plywood'!Y306:AH306)</f>
        <v>0</v>
      </c>
      <c r="C368" s="4">
        <f>'LYNX plywood'!AO306*SUM('LYNX plywood'!Y306:AH306)</f>
        <v>0</v>
      </c>
      <c r="D368" s="4">
        <f>'LYNX plywood'!AP306*SUM('LYNX plywood'!Y306:AH306)</f>
        <v>0</v>
      </c>
      <c r="E368" s="4">
        <f>'LYNX plywood'!AQ306*SUM('LYNX plywood'!Y306:AH306)</f>
        <v>0</v>
      </c>
      <c r="F368" s="4">
        <f t="shared" si="15"/>
        <v>0</v>
      </c>
      <c r="G368" s="4">
        <f t="shared" si="16"/>
        <v>0</v>
      </c>
      <c r="H368" s="4">
        <f>'LYNX plywood'!AS306*SUM('LYNX plywood'!Y306:AH306)/3.125</f>
        <v>0</v>
      </c>
      <c r="I368" s="4">
        <f>'LYNX plywood'!AR306</f>
        <v>0</v>
      </c>
    </row>
    <row r="369" spans="2:9">
      <c r="B369" s="4">
        <f>'LYNX plywood'!AN307*SUM('LYNX plywood'!Y307:AH307)</f>
        <v>0</v>
      </c>
      <c r="C369" s="4">
        <f>'LYNX plywood'!AO307*SUM('LYNX plywood'!Y307:AH307)</f>
        <v>0</v>
      </c>
      <c r="D369" s="4">
        <f>'LYNX plywood'!AP307*SUM('LYNX plywood'!Y307:AH307)</f>
        <v>0</v>
      </c>
      <c r="E369" s="4">
        <f>'LYNX plywood'!AQ307*SUM('LYNX plywood'!Y307:AH307)</f>
        <v>0</v>
      </c>
      <c r="F369" s="4">
        <f t="shared" si="15"/>
        <v>0</v>
      </c>
      <c r="G369" s="4">
        <f t="shared" si="16"/>
        <v>0</v>
      </c>
      <c r="H369" s="4">
        <f>'LYNX plywood'!AS307*SUM('LYNX plywood'!Y307:AH307)/3.125</f>
        <v>0</v>
      </c>
      <c r="I369" s="4">
        <f>'LYNX plywood'!AR307</f>
        <v>0</v>
      </c>
    </row>
    <row r="370" spans="2:9">
      <c r="B370" s="4">
        <f>'LYNX plywood'!AN308*SUM('LYNX plywood'!Y308:AH308)</f>
        <v>0</v>
      </c>
      <c r="C370" s="4">
        <f>'LYNX plywood'!AO308*SUM('LYNX plywood'!Y308:AH308)</f>
        <v>0</v>
      </c>
      <c r="D370" s="4">
        <f>'LYNX plywood'!AP308*SUM('LYNX plywood'!Y308:AH308)</f>
        <v>0</v>
      </c>
      <c r="E370" s="4">
        <f>'LYNX plywood'!AQ308*SUM('LYNX plywood'!Y308:AH308)</f>
        <v>0</v>
      </c>
      <c r="F370" s="4">
        <f t="shared" si="15"/>
        <v>0</v>
      </c>
      <c r="G370" s="4">
        <f t="shared" si="16"/>
        <v>0</v>
      </c>
      <c r="H370" s="4">
        <f>'LYNX plywood'!AS308*SUM('LYNX plywood'!Y308:AH308)/3.125</f>
        <v>0</v>
      </c>
      <c r="I370" s="4">
        <f>'LYNX plywood'!AR308</f>
        <v>0</v>
      </c>
    </row>
    <row r="371" spans="2:9">
      <c r="B371" s="4">
        <f>'LYNX plywood'!AN309*SUM('LYNX plywood'!Y309:AH309)</f>
        <v>0</v>
      </c>
      <c r="C371" s="4">
        <f>'LYNX plywood'!AO309*SUM('LYNX plywood'!Y309:AH309)</f>
        <v>0</v>
      </c>
      <c r="D371" s="4">
        <f>'LYNX plywood'!AP309*SUM('LYNX plywood'!Y309:AH309)</f>
        <v>0</v>
      </c>
      <c r="E371" s="4">
        <f>'LYNX plywood'!AQ309*SUM('LYNX plywood'!Y309:AH309)</f>
        <v>0</v>
      </c>
      <c r="F371" s="4">
        <f t="shared" si="15"/>
        <v>0</v>
      </c>
      <c r="G371" s="4">
        <f t="shared" si="16"/>
        <v>0</v>
      </c>
      <c r="H371" s="4">
        <f>'LYNX plywood'!AS309*SUM('LYNX plywood'!Y309:AH309)/3.125</f>
        <v>0</v>
      </c>
      <c r="I371" s="4">
        <f>'LYNX plywood'!AR309</f>
        <v>0</v>
      </c>
    </row>
    <row r="372" spans="2:9">
      <c r="B372" s="4">
        <f>'LYNX plywood'!AN310*SUM('LYNX plywood'!Y310:AH310)</f>
        <v>0</v>
      </c>
      <c r="C372" s="4">
        <f>'LYNX plywood'!AO310*SUM('LYNX plywood'!Y310:AH310)</f>
        <v>0</v>
      </c>
      <c r="D372" s="4">
        <f>'LYNX plywood'!AP310*SUM('LYNX plywood'!Y310:AH310)</f>
        <v>0</v>
      </c>
      <c r="E372" s="4">
        <f>'LYNX plywood'!AQ310*SUM('LYNX plywood'!Y310:AH310)</f>
        <v>0</v>
      </c>
      <c r="F372" s="4">
        <f t="shared" si="15"/>
        <v>0</v>
      </c>
      <c r="G372" s="4">
        <f t="shared" si="16"/>
        <v>0</v>
      </c>
      <c r="H372" s="4">
        <f>'LYNX plywood'!AS310*SUM('LYNX plywood'!Y310:AH310)/3.125</f>
        <v>0</v>
      </c>
      <c r="I372" s="4">
        <f>'LYNX plywood'!AR310</f>
        <v>0</v>
      </c>
    </row>
    <row r="373" spans="2:9">
      <c r="B373" s="4">
        <f>'LYNX plywood'!AN311*SUM('LYNX plywood'!Y311:AH311)</f>
        <v>0</v>
      </c>
      <c r="C373" s="4">
        <f>'LYNX plywood'!AO311*SUM('LYNX plywood'!Y311:AH311)</f>
        <v>0</v>
      </c>
      <c r="D373" s="4">
        <f>'LYNX plywood'!AP311*SUM('LYNX plywood'!Y311:AH311)</f>
        <v>0</v>
      </c>
      <c r="E373" s="4">
        <f>'LYNX plywood'!AQ311*SUM('LYNX plywood'!Y311:AH311)</f>
        <v>0</v>
      </c>
      <c r="F373" s="4">
        <f t="shared" si="15"/>
        <v>0</v>
      </c>
      <c r="G373" s="4">
        <f t="shared" si="16"/>
        <v>0</v>
      </c>
      <c r="H373" s="4">
        <f>'LYNX plywood'!AS311*SUM('LYNX plywood'!Y311:AH311)/3.125</f>
        <v>0</v>
      </c>
      <c r="I373" s="4">
        <f>'LYNX plywood'!AR311</f>
        <v>0</v>
      </c>
    </row>
    <row r="374" spans="2:9">
      <c r="B374" s="4">
        <f>'LYNX plywood'!AN312*SUM('LYNX plywood'!Y312:AH312)</f>
        <v>0</v>
      </c>
      <c r="C374" s="4">
        <f>'LYNX plywood'!AO312*SUM('LYNX plywood'!Y312:AH312)</f>
        <v>0</v>
      </c>
      <c r="D374" s="4">
        <f>'LYNX plywood'!AP312*SUM('LYNX plywood'!Y312:AH312)</f>
        <v>0</v>
      </c>
      <c r="E374" s="4">
        <f>'LYNX plywood'!AQ312*SUM('LYNX plywood'!Y312:AH312)</f>
        <v>0</v>
      </c>
      <c r="F374" s="4">
        <f t="shared" si="15"/>
        <v>0</v>
      </c>
      <c r="G374" s="4">
        <f t="shared" si="16"/>
        <v>0</v>
      </c>
      <c r="H374" s="4">
        <f>'LYNX plywood'!AS312*SUM('LYNX plywood'!Y312:AH312)/3.125</f>
        <v>0</v>
      </c>
      <c r="I374" s="4">
        <f>'LYNX plywood'!AR312</f>
        <v>0</v>
      </c>
    </row>
    <row r="375" spans="2:9">
      <c r="B375" s="4">
        <f>'LYNX plywood'!AN313*SUM('LYNX plywood'!Y313:AH313)</f>
        <v>0</v>
      </c>
      <c r="C375" s="4">
        <f>'LYNX plywood'!AO313*SUM('LYNX plywood'!Y313:AH313)</f>
        <v>0</v>
      </c>
      <c r="D375" s="4">
        <f>'LYNX plywood'!AP313*SUM('LYNX plywood'!Y313:AH313)</f>
        <v>0</v>
      </c>
      <c r="E375" s="4">
        <f>'LYNX plywood'!AQ313*SUM('LYNX plywood'!Y313:AH313)</f>
        <v>0</v>
      </c>
      <c r="F375" s="4">
        <f t="shared" si="15"/>
        <v>0</v>
      </c>
      <c r="G375" s="4">
        <f t="shared" si="16"/>
        <v>0</v>
      </c>
      <c r="H375" s="4">
        <f>'LYNX plywood'!AS313*SUM('LYNX plywood'!Y313:AH313)/3.125</f>
        <v>0</v>
      </c>
      <c r="I375" s="4">
        <f>'LYNX plywood'!AR313</f>
        <v>0</v>
      </c>
    </row>
    <row r="376" spans="2:9">
      <c r="B376" s="4">
        <f>'LYNX plywood'!AN314*SUM('LYNX plywood'!Y314:AH314)</f>
        <v>0</v>
      </c>
      <c r="C376" s="4">
        <f>'LYNX plywood'!AO314*SUM('LYNX plywood'!Y314:AH314)</f>
        <v>0</v>
      </c>
      <c r="D376" s="4">
        <f>'LYNX plywood'!AP314*SUM('LYNX plywood'!Y314:AH314)</f>
        <v>0</v>
      </c>
      <c r="E376" s="4">
        <f>'LYNX plywood'!AQ314*SUM('LYNX plywood'!Y314:AH314)</f>
        <v>0</v>
      </c>
      <c r="F376" s="4">
        <f t="shared" si="15"/>
        <v>0</v>
      </c>
      <c r="G376" s="4">
        <f t="shared" si="16"/>
        <v>0</v>
      </c>
      <c r="H376" s="4">
        <f>'LYNX plywood'!AS314*SUM('LYNX plywood'!Y314:AH314)/3.125</f>
        <v>0</v>
      </c>
      <c r="I376" s="4">
        <f>'LYNX plywood'!AR314</f>
        <v>0</v>
      </c>
    </row>
    <row r="377" spans="2:9">
      <c r="B377" s="4">
        <f>'LYNX plywood'!AN315*SUM('LYNX plywood'!Y315:AH315)</f>
        <v>0</v>
      </c>
      <c r="C377" s="4">
        <f>'LYNX plywood'!AO315*SUM('LYNX plywood'!Y315:AH315)</f>
        <v>0</v>
      </c>
      <c r="D377" s="4">
        <f>'LYNX plywood'!AP315*SUM('LYNX plywood'!Y315:AH315)</f>
        <v>0</v>
      </c>
      <c r="E377" s="4">
        <f>'LYNX plywood'!AQ315*SUM('LYNX plywood'!Y315:AH315)</f>
        <v>0</v>
      </c>
      <c r="F377" s="4">
        <f t="shared" si="15"/>
        <v>0</v>
      </c>
      <c r="G377" s="4">
        <f t="shared" si="16"/>
        <v>0</v>
      </c>
      <c r="H377" s="4">
        <f>'LYNX plywood'!AS315*SUM('LYNX plywood'!Y315:AH315)/3.125</f>
        <v>0</v>
      </c>
      <c r="I377" s="4">
        <f>'LYNX plywood'!AR315</f>
        <v>0</v>
      </c>
    </row>
    <row r="378" spans="2:9">
      <c r="B378" s="4">
        <f>'LYNX plywood'!AN316*SUM('LYNX plywood'!Y316:AH316)</f>
        <v>0</v>
      </c>
      <c r="C378" s="4">
        <f>'LYNX plywood'!AO316*SUM('LYNX plywood'!Y316:AH316)</f>
        <v>0</v>
      </c>
      <c r="D378" s="4">
        <f>'LYNX plywood'!AP316*SUM('LYNX plywood'!Y316:AH316)</f>
        <v>0</v>
      </c>
      <c r="E378" s="4">
        <f>'LYNX plywood'!AQ316*SUM('LYNX plywood'!Y316:AH316)</f>
        <v>0</v>
      </c>
      <c r="F378" s="4">
        <f t="shared" si="15"/>
        <v>0</v>
      </c>
      <c r="G378" s="4">
        <f t="shared" si="16"/>
        <v>0</v>
      </c>
      <c r="H378" s="4">
        <f>'LYNX plywood'!AS316*SUM('LYNX plywood'!Y316:AH316)/3.125</f>
        <v>0</v>
      </c>
      <c r="I378" s="4">
        <f>'LYNX plywood'!AR316</f>
        <v>0</v>
      </c>
    </row>
    <row r="379" spans="2:9">
      <c r="B379" s="4">
        <f>'LYNX plywood'!AN317*SUM('LYNX plywood'!Y317:AH317)</f>
        <v>0</v>
      </c>
      <c r="C379" s="4">
        <f>'LYNX plywood'!AO317*SUM('LYNX plywood'!Y317:AH317)</f>
        <v>0</v>
      </c>
      <c r="D379" s="4">
        <f>'LYNX plywood'!AP317*SUM('LYNX plywood'!Y317:AH317)</f>
        <v>0</v>
      </c>
      <c r="E379" s="4">
        <f>'LYNX plywood'!AQ317*SUM('LYNX plywood'!Y317:AH317)</f>
        <v>0</v>
      </c>
      <c r="F379" s="4">
        <f t="shared" si="15"/>
        <v>0</v>
      </c>
      <c r="G379" s="4">
        <f t="shared" si="16"/>
        <v>0</v>
      </c>
      <c r="H379" s="4">
        <f>'LYNX plywood'!AS317*SUM('LYNX plywood'!Y317:AH317)/3.125</f>
        <v>0</v>
      </c>
      <c r="I379" s="4">
        <f>'LYNX plywood'!AR317</f>
        <v>0</v>
      </c>
    </row>
    <row r="380" spans="2:9">
      <c r="B380" s="4">
        <f>'LYNX plywood'!AN318*SUM('LYNX plywood'!Y318:AH318)</f>
        <v>0</v>
      </c>
      <c r="C380" s="4">
        <f>'LYNX plywood'!AO318*SUM('LYNX plywood'!Y318:AH318)</f>
        <v>0</v>
      </c>
      <c r="D380" s="4">
        <f>'LYNX plywood'!AP318*SUM('LYNX plywood'!Y318:AH318)</f>
        <v>0</v>
      </c>
      <c r="E380" s="4">
        <f>'LYNX plywood'!AQ318*SUM('LYNX plywood'!Y318:AH318)</f>
        <v>0</v>
      </c>
      <c r="F380" s="4">
        <f t="shared" si="15"/>
        <v>0</v>
      </c>
      <c r="G380" s="4">
        <f t="shared" si="16"/>
        <v>0</v>
      </c>
      <c r="H380" s="4">
        <f>'LYNX plywood'!AS318*SUM('LYNX plywood'!Y318:AH318)/3.125</f>
        <v>0</v>
      </c>
      <c r="I380" s="4">
        <f>'LYNX plywood'!AR318</f>
        <v>0</v>
      </c>
    </row>
    <row r="381" spans="2:9">
      <c r="B381" s="4">
        <f>'LYNX plywood'!AN319*SUM('LYNX plywood'!Y319:AH319)</f>
        <v>0</v>
      </c>
      <c r="C381" s="4">
        <f>'LYNX plywood'!AO319*SUM('LYNX plywood'!Y319:AH319)</f>
        <v>0</v>
      </c>
      <c r="D381" s="4">
        <f>'LYNX plywood'!AP319*SUM('LYNX plywood'!Y319:AH319)</f>
        <v>0</v>
      </c>
      <c r="E381" s="4">
        <f>'LYNX plywood'!AQ319*SUM('LYNX plywood'!Y319:AH319)</f>
        <v>0</v>
      </c>
      <c r="F381" s="4">
        <f t="shared" si="15"/>
        <v>0</v>
      </c>
      <c r="G381" s="4">
        <f t="shared" si="16"/>
        <v>0</v>
      </c>
      <c r="H381" s="4">
        <f>'LYNX plywood'!AS319*SUM('LYNX plywood'!Y319:AH319)/3.125</f>
        <v>0</v>
      </c>
      <c r="I381" s="4">
        <f>'LYNX plywood'!AR319</f>
        <v>0</v>
      </c>
    </row>
    <row r="382" spans="2:9">
      <c r="B382" s="4">
        <f>'LYNX plywood'!AN320*SUM('LYNX plywood'!Y320:AH320)</f>
        <v>0</v>
      </c>
      <c r="C382" s="4">
        <f>'LYNX plywood'!AO320*SUM('LYNX plywood'!Y320:AH320)</f>
        <v>0</v>
      </c>
      <c r="D382" s="4">
        <f>'LYNX plywood'!AP320*SUM('LYNX plywood'!Y320:AH320)</f>
        <v>0</v>
      </c>
      <c r="E382" s="4">
        <f>'LYNX plywood'!AQ320*SUM('LYNX plywood'!Y320:AH320)</f>
        <v>0</v>
      </c>
      <c r="F382" s="4">
        <f t="shared" si="15"/>
        <v>0</v>
      </c>
      <c r="G382" s="4">
        <f t="shared" si="16"/>
        <v>0</v>
      </c>
      <c r="H382" s="4">
        <f>'LYNX plywood'!AS320*SUM('LYNX plywood'!Y320:AH320)/3.125</f>
        <v>0</v>
      </c>
      <c r="I382" s="4">
        <f>'LYNX plywood'!AR320</f>
        <v>0</v>
      </c>
    </row>
    <row r="383" spans="2:9">
      <c r="B383" s="4">
        <f>'LYNX plywood'!AN321*SUM('LYNX plywood'!Y321:AH321)</f>
        <v>0</v>
      </c>
      <c r="C383" s="4">
        <f>'LYNX plywood'!AO321*SUM('LYNX plywood'!Y321:AH321)</f>
        <v>0</v>
      </c>
      <c r="D383" s="4">
        <f>'LYNX plywood'!AP321*SUM('LYNX plywood'!Y321:AH321)</f>
        <v>0</v>
      </c>
      <c r="E383" s="4">
        <f>'LYNX plywood'!AQ321*SUM('LYNX plywood'!Y321:AH321)</f>
        <v>0</v>
      </c>
      <c r="F383" s="4">
        <f t="shared" si="15"/>
        <v>0</v>
      </c>
      <c r="G383" s="4">
        <f t="shared" si="16"/>
        <v>0</v>
      </c>
      <c r="H383" s="4">
        <f>'LYNX plywood'!AS321*SUM('LYNX plywood'!Y321:AH321)/3.125</f>
        <v>0</v>
      </c>
      <c r="I383" s="4">
        <f>'LYNX plywood'!AR321</f>
        <v>0</v>
      </c>
    </row>
    <row r="384" spans="2:9">
      <c r="B384" s="4">
        <f>'LYNX plywood'!AN322*SUM('LYNX plywood'!Y322:AH322)</f>
        <v>0</v>
      </c>
      <c r="C384" s="4">
        <f>'LYNX plywood'!AO322*SUM('LYNX plywood'!Y322:AH322)</f>
        <v>0</v>
      </c>
      <c r="D384" s="4">
        <f>'LYNX plywood'!AP322*SUM('LYNX plywood'!Y322:AH322)</f>
        <v>0</v>
      </c>
      <c r="E384" s="4">
        <f>'LYNX plywood'!AQ322*SUM('LYNX plywood'!Y322:AH322)</f>
        <v>0</v>
      </c>
      <c r="F384" s="4">
        <f t="shared" si="15"/>
        <v>0</v>
      </c>
      <c r="G384" s="4">
        <f t="shared" si="16"/>
        <v>0</v>
      </c>
      <c r="H384" s="4">
        <f>'LYNX plywood'!AS322*SUM('LYNX plywood'!Y322:AH322)/3.125</f>
        <v>0</v>
      </c>
      <c r="I384" s="4">
        <f>'LYNX plywood'!AR322</f>
        <v>0</v>
      </c>
    </row>
    <row r="385" spans="2:9">
      <c r="B385" s="4">
        <f>'LYNX plywood'!AN323*SUM('LYNX plywood'!Y323:AH323)</f>
        <v>0</v>
      </c>
      <c r="C385" s="4">
        <f>'LYNX plywood'!AO323*SUM('LYNX plywood'!Y323:AH323)</f>
        <v>0</v>
      </c>
      <c r="D385" s="4">
        <f>'LYNX plywood'!AP323*SUM('LYNX plywood'!Y323:AH323)</f>
        <v>0</v>
      </c>
      <c r="E385" s="4">
        <f>'LYNX plywood'!AQ323*SUM('LYNX plywood'!Y323:AH323)</f>
        <v>0</v>
      </c>
      <c r="F385" s="4">
        <f t="shared" si="15"/>
        <v>0</v>
      </c>
      <c r="G385" s="4">
        <f t="shared" si="16"/>
        <v>0</v>
      </c>
      <c r="H385" s="4">
        <f>'LYNX plywood'!AS323*SUM('LYNX plywood'!Y323:AH323)/3.125</f>
        <v>0</v>
      </c>
      <c r="I385" s="4">
        <f>'LYNX plywood'!AR323</f>
        <v>0</v>
      </c>
    </row>
    <row r="386" spans="2:9">
      <c r="B386" s="4">
        <f>'LYNX plywood'!AN324*SUM('LYNX plywood'!Y324:AH324)</f>
        <v>0</v>
      </c>
      <c r="C386" s="4">
        <f>'LYNX plywood'!AO324*SUM('LYNX plywood'!Y324:AH324)</f>
        <v>0</v>
      </c>
      <c r="D386" s="4">
        <f>'LYNX plywood'!AP324*SUM('LYNX plywood'!Y324:AH324)</f>
        <v>0</v>
      </c>
      <c r="E386" s="4">
        <f>'LYNX plywood'!AQ324*SUM('LYNX plywood'!Y324:AH324)</f>
        <v>0</v>
      </c>
      <c r="F386" s="4">
        <f t="shared" si="15"/>
        <v>0</v>
      </c>
      <c r="G386" s="4">
        <f t="shared" si="16"/>
        <v>0</v>
      </c>
      <c r="H386" s="4">
        <f>'LYNX plywood'!AS324*SUM('LYNX plywood'!Y324:AH324)/3.125</f>
        <v>0</v>
      </c>
      <c r="I386" s="4">
        <f>'LYNX plywood'!AR324</f>
        <v>0</v>
      </c>
    </row>
    <row r="387" spans="2:9">
      <c r="B387" s="4">
        <f>'LYNX plywood'!AN325*SUM('LYNX plywood'!Y325:AH325)</f>
        <v>0</v>
      </c>
      <c r="C387" s="4">
        <f>'LYNX plywood'!AO325*SUM('LYNX plywood'!Y325:AH325)</f>
        <v>0</v>
      </c>
      <c r="D387" s="4">
        <f>'LYNX plywood'!AP325*SUM('LYNX plywood'!Y325:AH325)</f>
        <v>0</v>
      </c>
      <c r="E387" s="4">
        <f>'LYNX plywood'!AQ325*SUM('LYNX plywood'!Y325:AH325)</f>
        <v>0</v>
      </c>
      <c r="F387" s="4">
        <f t="shared" ref="F387:F450" si="17">D387/10</f>
        <v>0</v>
      </c>
      <c r="G387" s="4">
        <f t="shared" ref="G387:G450" si="18">(3/100)*D387</f>
        <v>0</v>
      </c>
      <c r="H387" s="4">
        <f>'LYNX plywood'!AS325*SUM('LYNX plywood'!Y325:AH325)/3.125</f>
        <v>0</v>
      </c>
      <c r="I387" s="4">
        <f>'LYNX plywood'!AR325</f>
        <v>0</v>
      </c>
    </row>
    <row r="388" spans="2:9">
      <c r="B388" s="4">
        <f>'LYNX plywood'!AN326*SUM('LYNX plywood'!Y326:AH326)</f>
        <v>0</v>
      </c>
      <c r="C388" s="4">
        <f>'LYNX plywood'!AO326*SUM('LYNX plywood'!Y326:AH326)</f>
        <v>0</v>
      </c>
      <c r="D388" s="4">
        <f>'LYNX plywood'!AP326*SUM('LYNX plywood'!Y326:AH326)</f>
        <v>0</v>
      </c>
      <c r="E388" s="4">
        <f>'LYNX plywood'!AQ326*SUM('LYNX plywood'!Y326:AH326)</f>
        <v>0</v>
      </c>
      <c r="F388" s="4">
        <f t="shared" si="17"/>
        <v>0</v>
      </c>
      <c r="G388" s="4">
        <f t="shared" si="18"/>
        <v>0</v>
      </c>
      <c r="H388" s="4">
        <f>'LYNX plywood'!AS326*SUM('LYNX plywood'!Y326:AH326)/3.125</f>
        <v>0</v>
      </c>
      <c r="I388" s="4">
        <f>'LYNX plywood'!AR326</f>
        <v>0</v>
      </c>
    </row>
    <row r="389" spans="2:9">
      <c r="B389" s="4">
        <f>'LYNX plywood'!AN327*SUM('LYNX plywood'!Y327:AH327)</f>
        <v>0</v>
      </c>
      <c r="C389" s="4">
        <f>'LYNX plywood'!AO327*SUM('LYNX plywood'!Y327:AH327)</f>
        <v>0</v>
      </c>
      <c r="D389" s="4">
        <f>'LYNX plywood'!AP327*SUM('LYNX plywood'!Y327:AH327)</f>
        <v>0</v>
      </c>
      <c r="E389" s="4">
        <f>'LYNX plywood'!AQ327*SUM('LYNX plywood'!Y327:AH327)</f>
        <v>0</v>
      </c>
      <c r="F389" s="4">
        <f t="shared" si="17"/>
        <v>0</v>
      </c>
      <c r="G389" s="4">
        <f t="shared" si="18"/>
        <v>0</v>
      </c>
      <c r="H389" s="4">
        <f>'LYNX plywood'!AS327*SUM('LYNX plywood'!Y327:AH327)/3.125</f>
        <v>0</v>
      </c>
      <c r="I389" s="4">
        <f>'LYNX plywood'!AR327</f>
        <v>0</v>
      </c>
    </row>
    <row r="390" spans="2:9">
      <c r="B390" s="4">
        <f>'LYNX plywood'!AN328*SUM('LYNX plywood'!Y328:AH328)</f>
        <v>0</v>
      </c>
      <c r="C390" s="4">
        <f>'LYNX plywood'!AO328*SUM('LYNX plywood'!Y328:AH328)</f>
        <v>0</v>
      </c>
      <c r="D390" s="4">
        <f>'LYNX plywood'!AP328*SUM('LYNX plywood'!Y328:AH328)</f>
        <v>0</v>
      </c>
      <c r="E390" s="4">
        <f>'LYNX plywood'!AQ328*SUM('LYNX plywood'!Y328:AH328)</f>
        <v>0</v>
      </c>
      <c r="F390" s="4">
        <f t="shared" si="17"/>
        <v>0</v>
      </c>
      <c r="G390" s="4">
        <f t="shared" si="18"/>
        <v>0</v>
      </c>
      <c r="H390" s="4">
        <f>'LYNX plywood'!AS328*SUM('LYNX plywood'!Y328:AH328)/3.125</f>
        <v>0</v>
      </c>
      <c r="I390" s="4">
        <f>'LYNX plywood'!AR328</f>
        <v>0</v>
      </c>
    </row>
    <row r="391" spans="2:9">
      <c r="B391" s="4">
        <f>'LYNX plywood'!AN329*SUM('LYNX plywood'!Y329:AH329)</f>
        <v>0</v>
      </c>
      <c r="C391" s="4">
        <f>'LYNX plywood'!AO329*SUM('LYNX plywood'!Y329:AH329)</f>
        <v>0</v>
      </c>
      <c r="D391" s="4">
        <f>'LYNX plywood'!AP329*SUM('LYNX plywood'!Y329:AH329)</f>
        <v>0</v>
      </c>
      <c r="E391" s="4">
        <f>'LYNX plywood'!AQ329*SUM('LYNX plywood'!Y329:AH329)</f>
        <v>0</v>
      </c>
      <c r="F391" s="4">
        <f t="shared" si="17"/>
        <v>0</v>
      </c>
      <c r="G391" s="4">
        <f t="shared" si="18"/>
        <v>0</v>
      </c>
      <c r="H391" s="4">
        <f>'LYNX plywood'!AS329*SUM('LYNX plywood'!Y329:AH329)/3.125</f>
        <v>0</v>
      </c>
      <c r="I391" s="4">
        <f>'LYNX plywood'!AR329</f>
        <v>0</v>
      </c>
    </row>
    <row r="392" spans="2:9">
      <c r="B392" s="4">
        <f>'LYNX plywood'!AN330*SUM('LYNX plywood'!Y330:AH330)</f>
        <v>0</v>
      </c>
      <c r="C392" s="4">
        <f>'LYNX plywood'!AO330*SUM('LYNX plywood'!Y330:AH330)</f>
        <v>0</v>
      </c>
      <c r="D392" s="4">
        <f>'LYNX plywood'!AP330*SUM('LYNX plywood'!Y330:AH330)</f>
        <v>0</v>
      </c>
      <c r="E392" s="4">
        <f>'LYNX plywood'!AQ330*SUM('LYNX plywood'!Y330:AH330)</f>
        <v>0</v>
      </c>
      <c r="F392" s="4">
        <f t="shared" si="17"/>
        <v>0</v>
      </c>
      <c r="G392" s="4">
        <f t="shared" si="18"/>
        <v>0</v>
      </c>
      <c r="H392" s="4">
        <f>'LYNX plywood'!AS330*SUM('LYNX plywood'!Y330:AH330)/3.125</f>
        <v>0</v>
      </c>
      <c r="I392" s="4">
        <f>'LYNX plywood'!AR330</f>
        <v>0</v>
      </c>
    </row>
    <row r="393" spans="2:9">
      <c r="B393" s="4">
        <f>'LYNX plywood'!AN331*SUM('LYNX plywood'!Y331:AH331)</f>
        <v>0</v>
      </c>
      <c r="C393" s="4">
        <f>'LYNX plywood'!AO331*SUM('LYNX plywood'!Y331:AH331)</f>
        <v>0</v>
      </c>
      <c r="D393" s="4">
        <f>'LYNX plywood'!AP331*SUM('LYNX plywood'!Y331:AH331)</f>
        <v>0</v>
      </c>
      <c r="E393" s="4">
        <f>'LYNX plywood'!AQ331*SUM('LYNX plywood'!Y331:AH331)</f>
        <v>0</v>
      </c>
      <c r="F393" s="4">
        <f t="shared" si="17"/>
        <v>0</v>
      </c>
      <c r="G393" s="4">
        <f t="shared" si="18"/>
        <v>0</v>
      </c>
      <c r="H393" s="4">
        <f>'LYNX plywood'!AS331*SUM('LYNX plywood'!Y331:AH331)/3.125</f>
        <v>0</v>
      </c>
      <c r="I393" s="4">
        <f>'LYNX plywood'!AR331</f>
        <v>0</v>
      </c>
    </row>
    <row r="394" spans="2:9">
      <c r="B394" s="4">
        <f>'LYNX plywood'!AN332*SUM('LYNX plywood'!Y332:AH332)</f>
        <v>0</v>
      </c>
      <c r="C394" s="4">
        <f>'LYNX plywood'!AO332*SUM('LYNX plywood'!Y332:AH332)</f>
        <v>0</v>
      </c>
      <c r="D394" s="4">
        <f>'LYNX plywood'!AP332*SUM('LYNX plywood'!Y332:AH332)</f>
        <v>0</v>
      </c>
      <c r="E394" s="4">
        <f>'LYNX plywood'!AQ332*SUM('LYNX plywood'!Y332:AH332)</f>
        <v>0</v>
      </c>
      <c r="F394" s="4">
        <f t="shared" si="17"/>
        <v>0</v>
      </c>
      <c r="G394" s="4">
        <f t="shared" si="18"/>
        <v>0</v>
      </c>
      <c r="H394" s="4">
        <f>'LYNX plywood'!AS332*SUM('LYNX plywood'!Y332:AH332)/3.125</f>
        <v>0</v>
      </c>
      <c r="I394" s="4">
        <f>'LYNX plywood'!AR332</f>
        <v>0</v>
      </c>
    </row>
    <row r="395" spans="2:9">
      <c r="B395" s="4">
        <f>'LYNX plywood'!AN333*SUM('LYNX plywood'!Y333:AH333)</f>
        <v>0</v>
      </c>
      <c r="C395" s="4">
        <f>'LYNX plywood'!AO333*SUM('LYNX plywood'!Y333:AH333)</f>
        <v>0</v>
      </c>
      <c r="D395" s="4">
        <f>'LYNX plywood'!AP333*SUM('LYNX plywood'!Y333:AH333)</f>
        <v>0</v>
      </c>
      <c r="E395" s="4">
        <f>'LYNX plywood'!AQ333*SUM('LYNX plywood'!Y333:AH333)</f>
        <v>0</v>
      </c>
      <c r="F395" s="4">
        <f t="shared" si="17"/>
        <v>0</v>
      </c>
      <c r="G395" s="4">
        <f t="shared" si="18"/>
        <v>0</v>
      </c>
      <c r="H395" s="4">
        <f>'LYNX plywood'!AS333*SUM('LYNX plywood'!Y333:AH333)/3.125</f>
        <v>0</v>
      </c>
      <c r="I395" s="4">
        <f>'LYNX plywood'!AR333</f>
        <v>0</v>
      </c>
    </row>
    <row r="396" spans="2:9">
      <c r="B396" s="4">
        <f>'LYNX plywood'!AN334*SUM('LYNX plywood'!Y334:AH334)</f>
        <v>0</v>
      </c>
      <c r="C396" s="4">
        <f>'LYNX plywood'!AO334*SUM('LYNX plywood'!Y334:AH334)</f>
        <v>0</v>
      </c>
      <c r="D396" s="4">
        <f>'LYNX plywood'!AP334*SUM('LYNX plywood'!Y334:AH334)</f>
        <v>0</v>
      </c>
      <c r="E396" s="4">
        <f>'LYNX plywood'!AQ334*SUM('LYNX plywood'!Y334:AH334)</f>
        <v>0</v>
      </c>
      <c r="F396" s="4">
        <f t="shared" si="17"/>
        <v>0</v>
      </c>
      <c r="G396" s="4">
        <f t="shared" si="18"/>
        <v>0</v>
      </c>
      <c r="H396" s="4">
        <f>'LYNX plywood'!AS334*SUM('LYNX plywood'!Y334:AH334)/3.125</f>
        <v>0</v>
      </c>
      <c r="I396" s="4">
        <f>'LYNX plywood'!AR334</f>
        <v>0</v>
      </c>
    </row>
    <row r="397" spans="2:9">
      <c r="B397" s="4">
        <f>'LYNX plywood'!AN335*SUM('LYNX plywood'!Y335:AH335)</f>
        <v>0</v>
      </c>
      <c r="C397" s="4">
        <f>'LYNX plywood'!AO335*SUM('LYNX plywood'!Y335:AH335)</f>
        <v>0</v>
      </c>
      <c r="D397" s="4">
        <f>'LYNX plywood'!AP335*SUM('LYNX plywood'!Y335:AH335)</f>
        <v>0</v>
      </c>
      <c r="E397" s="4">
        <f>'LYNX plywood'!AQ335*SUM('LYNX plywood'!Y335:AH335)</f>
        <v>0</v>
      </c>
      <c r="F397" s="4">
        <f t="shared" si="17"/>
        <v>0</v>
      </c>
      <c r="G397" s="4">
        <f t="shared" si="18"/>
        <v>0</v>
      </c>
      <c r="H397" s="4">
        <f>'LYNX plywood'!AS335*SUM('LYNX plywood'!Y335:AH335)/3.125</f>
        <v>0</v>
      </c>
      <c r="I397" s="4">
        <f>'LYNX plywood'!AR335</f>
        <v>0</v>
      </c>
    </row>
    <row r="398" spans="2:9">
      <c r="B398" s="4">
        <f>'LYNX plywood'!AN336*SUM('LYNX plywood'!Y336:AH336)</f>
        <v>0</v>
      </c>
      <c r="C398" s="4">
        <f>'LYNX plywood'!AO336*SUM('LYNX plywood'!Y336:AH336)</f>
        <v>0</v>
      </c>
      <c r="D398" s="4">
        <f>'LYNX plywood'!AP336*SUM('LYNX plywood'!Y336:AH336)</f>
        <v>0</v>
      </c>
      <c r="E398" s="4">
        <f>'LYNX plywood'!AQ336*SUM('LYNX plywood'!Y336:AH336)</f>
        <v>0</v>
      </c>
      <c r="F398" s="4">
        <f t="shared" si="17"/>
        <v>0</v>
      </c>
      <c r="G398" s="4">
        <f t="shared" si="18"/>
        <v>0</v>
      </c>
      <c r="H398" s="4">
        <f>'LYNX plywood'!AS336*SUM('LYNX plywood'!Y336:AH336)/3.125</f>
        <v>0</v>
      </c>
      <c r="I398" s="4">
        <f>'LYNX plywood'!AR336</f>
        <v>0</v>
      </c>
    </row>
    <row r="399" spans="2:9">
      <c r="B399" s="4">
        <f>'LYNX plywood'!AN337*SUM('LYNX plywood'!Y337:AH337)</f>
        <v>0</v>
      </c>
      <c r="C399" s="4">
        <f>'LYNX plywood'!AO337*SUM('LYNX plywood'!Y337:AH337)</f>
        <v>0</v>
      </c>
      <c r="D399" s="4">
        <f>'LYNX plywood'!AP337*SUM('LYNX plywood'!Y337:AH337)</f>
        <v>0</v>
      </c>
      <c r="E399" s="4">
        <f>'LYNX plywood'!AQ337*SUM('LYNX plywood'!Y337:AH337)</f>
        <v>0</v>
      </c>
      <c r="F399" s="4">
        <f t="shared" si="17"/>
        <v>0</v>
      </c>
      <c r="G399" s="4">
        <f t="shared" si="18"/>
        <v>0</v>
      </c>
      <c r="H399" s="4">
        <f>'LYNX plywood'!AS337*SUM('LYNX plywood'!Y337:AH337)/3.125</f>
        <v>0</v>
      </c>
      <c r="I399" s="4">
        <f>'LYNX plywood'!AR337</f>
        <v>0</v>
      </c>
    </row>
    <row r="400" spans="2:9">
      <c r="B400" s="4">
        <f>'LYNX plywood'!AN338*SUM('LYNX plywood'!Y338:AH338)</f>
        <v>0</v>
      </c>
      <c r="C400" s="4">
        <f>'LYNX plywood'!AO338*SUM('LYNX plywood'!Y338:AH338)</f>
        <v>0</v>
      </c>
      <c r="D400" s="4">
        <f>'LYNX plywood'!AP338*SUM('LYNX plywood'!Y338:AH338)</f>
        <v>0</v>
      </c>
      <c r="E400" s="4">
        <f>'LYNX plywood'!AQ338*SUM('LYNX plywood'!Y338:AH338)</f>
        <v>0</v>
      </c>
      <c r="F400" s="4">
        <f t="shared" si="17"/>
        <v>0</v>
      </c>
      <c r="G400" s="4">
        <f t="shared" si="18"/>
        <v>0</v>
      </c>
      <c r="H400" s="4">
        <f>'LYNX plywood'!AS338*SUM('LYNX plywood'!Y338:AH338)/3.125</f>
        <v>0</v>
      </c>
      <c r="I400" s="4">
        <f>'LYNX plywood'!AR338</f>
        <v>0</v>
      </c>
    </row>
    <row r="401" spans="2:9">
      <c r="B401" s="4">
        <f>'LYNX plywood'!AN339*SUM('LYNX plywood'!Y339:AH339)</f>
        <v>0</v>
      </c>
      <c r="C401" s="4">
        <f>'LYNX plywood'!AO339*SUM('LYNX plywood'!Y339:AH339)</f>
        <v>0</v>
      </c>
      <c r="D401" s="4">
        <f>'LYNX plywood'!AP339*SUM('LYNX plywood'!Y339:AH339)</f>
        <v>0</v>
      </c>
      <c r="E401" s="4">
        <f>'LYNX plywood'!AQ339*SUM('LYNX plywood'!Y339:AH339)</f>
        <v>0</v>
      </c>
      <c r="F401" s="4">
        <f t="shared" si="17"/>
        <v>0</v>
      </c>
      <c r="G401" s="4">
        <f t="shared" si="18"/>
        <v>0</v>
      </c>
      <c r="H401" s="4">
        <f>'LYNX plywood'!AS339*SUM('LYNX plywood'!Y339:AH339)/3.125</f>
        <v>0</v>
      </c>
      <c r="I401" s="4">
        <f>'LYNX plywood'!AR339</f>
        <v>0</v>
      </c>
    </row>
    <row r="402" spans="2:9">
      <c r="B402" s="4">
        <f>'LYNX plywood'!AN340*SUM('LYNX plywood'!Y340:AH340)</f>
        <v>0</v>
      </c>
      <c r="C402" s="4">
        <f>'LYNX plywood'!AO340*SUM('LYNX plywood'!Y340:AH340)</f>
        <v>0</v>
      </c>
      <c r="D402" s="4">
        <f>'LYNX plywood'!AP340*SUM('LYNX plywood'!Y340:AH340)</f>
        <v>0</v>
      </c>
      <c r="E402" s="4">
        <f>'LYNX plywood'!AQ340*SUM('LYNX plywood'!Y340:AH340)</f>
        <v>0</v>
      </c>
      <c r="F402" s="4">
        <f t="shared" si="17"/>
        <v>0</v>
      </c>
      <c r="G402" s="4">
        <f t="shared" si="18"/>
        <v>0</v>
      </c>
      <c r="H402" s="4">
        <f>'LYNX plywood'!AS340*SUM('LYNX plywood'!Y340:AH340)/3.125</f>
        <v>0</v>
      </c>
      <c r="I402" s="4">
        <f>'LYNX plywood'!AR340</f>
        <v>0</v>
      </c>
    </row>
    <row r="403" spans="2:9">
      <c r="B403" s="4">
        <f>'LYNX plywood'!AN341*SUM('LYNX plywood'!Y341:AH341)</f>
        <v>0</v>
      </c>
      <c r="C403" s="4">
        <f>'LYNX plywood'!AO341*SUM('LYNX plywood'!Y341:AH341)</f>
        <v>0</v>
      </c>
      <c r="D403" s="4">
        <f>'LYNX plywood'!AP341*SUM('LYNX plywood'!Y341:AH341)</f>
        <v>0</v>
      </c>
      <c r="E403" s="4">
        <f>'LYNX plywood'!AQ341*SUM('LYNX plywood'!Y341:AH341)</f>
        <v>0</v>
      </c>
      <c r="F403" s="4">
        <f t="shared" si="17"/>
        <v>0</v>
      </c>
      <c r="G403" s="4">
        <f t="shared" si="18"/>
        <v>0</v>
      </c>
      <c r="H403" s="4">
        <f>'LYNX plywood'!AS341*SUM('LYNX plywood'!Y341:AH341)/3.125</f>
        <v>0</v>
      </c>
      <c r="I403" s="4">
        <f>'LYNX plywood'!AR341</f>
        <v>0</v>
      </c>
    </row>
    <row r="404" spans="2:9">
      <c r="B404" s="4">
        <f>'LYNX plywood'!AN342*SUM('LYNX plywood'!Y342:AH342)</f>
        <v>0</v>
      </c>
      <c r="C404" s="4">
        <f>'LYNX plywood'!AO342*SUM('LYNX plywood'!Y342:AH342)</f>
        <v>0</v>
      </c>
      <c r="D404" s="4">
        <f>'LYNX plywood'!AP342*SUM('LYNX plywood'!Y342:AH342)</f>
        <v>0</v>
      </c>
      <c r="E404" s="4">
        <f>'LYNX plywood'!AQ342*SUM('LYNX plywood'!Y342:AH342)</f>
        <v>0</v>
      </c>
      <c r="F404" s="4">
        <f t="shared" si="17"/>
        <v>0</v>
      </c>
      <c r="G404" s="4">
        <f t="shared" si="18"/>
        <v>0</v>
      </c>
      <c r="H404" s="4">
        <f>'LYNX plywood'!AS342*SUM('LYNX plywood'!Y342:AH342)/3.125</f>
        <v>0</v>
      </c>
      <c r="I404" s="4">
        <f>'LYNX plywood'!AR342</f>
        <v>0</v>
      </c>
    </row>
    <row r="405" spans="2:9">
      <c r="B405" s="4">
        <f>'LYNX plywood'!AN343*SUM('LYNX plywood'!Y343:AH343)</f>
        <v>0</v>
      </c>
      <c r="C405" s="4">
        <f>'LYNX plywood'!AO343*SUM('LYNX plywood'!Y343:AH343)</f>
        <v>0</v>
      </c>
      <c r="D405" s="4">
        <f>'LYNX plywood'!AP343*SUM('LYNX plywood'!Y343:AH343)</f>
        <v>0</v>
      </c>
      <c r="E405" s="4">
        <f>'LYNX plywood'!AQ343*SUM('LYNX plywood'!Y343:AH343)</f>
        <v>0</v>
      </c>
      <c r="F405" s="4">
        <f t="shared" si="17"/>
        <v>0</v>
      </c>
      <c r="G405" s="4">
        <f t="shared" si="18"/>
        <v>0</v>
      </c>
      <c r="H405" s="4">
        <f>'LYNX plywood'!AS343*SUM('LYNX plywood'!Y343:AH343)/3.125</f>
        <v>0</v>
      </c>
      <c r="I405" s="4">
        <f>'LYNX plywood'!AR343</f>
        <v>0</v>
      </c>
    </row>
    <row r="406" spans="2:9">
      <c r="B406" s="4">
        <f>'LYNX plywood'!AN344*SUM('LYNX plywood'!Y344:AH344)</f>
        <v>0</v>
      </c>
      <c r="C406" s="4">
        <f>'LYNX plywood'!AO344*SUM('LYNX plywood'!Y344:AH344)</f>
        <v>0</v>
      </c>
      <c r="D406" s="4">
        <f>'LYNX plywood'!AP344*SUM('LYNX plywood'!Y344:AH344)</f>
        <v>0</v>
      </c>
      <c r="E406" s="4">
        <f>'LYNX plywood'!AQ344*SUM('LYNX plywood'!Y344:AH344)</f>
        <v>0</v>
      </c>
      <c r="F406" s="4">
        <f t="shared" si="17"/>
        <v>0</v>
      </c>
      <c r="G406" s="4">
        <f t="shared" si="18"/>
        <v>0</v>
      </c>
      <c r="H406" s="4">
        <f>'LYNX plywood'!AS344*SUM('LYNX plywood'!Y344:AH344)/3.125</f>
        <v>0</v>
      </c>
      <c r="I406" s="4">
        <f>'LYNX plywood'!AR344</f>
        <v>0</v>
      </c>
    </row>
    <row r="407" spans="2:9">
      <c r="B407" s="4">
        <f>'LYNX plywood'!AN345*SUM('LYNX plywood'!Y345:AH345)</f>
        <v>0</v>
      </c>
      <c r="C407" s="4">
        <f>'LYNX plywood'!AO345*SUM('LYNX plywood'!Y345:AH345)</f>
        <v>0</v>
      </c>
      <c r="D407" s="4">
        <f>'LYNX plywood'!AP345*SUM('LYNX plywood'!Y345:AH345)</f>
        <v>0</v>
      </c>
      <c r="E407" s="4">
        <f>'LYNX plywood'!AQ345*SUM('LYNX plywood'!Y345:AH345)</f>
        <v>0</v>
      </c>
      <c r="F407" s="4">
        <f t="shared" si="17"/>
        <v>0</v>
      </c>
      <c r="G407" s="4">
        <f t="shared" si="18"/>
        <v>0</v>
      </c>
      <c r="H407" s="4">
        <f>'LYNX plywood'!AS345*SUM('LYNX plywood'!Y345:AH345)/3.125</f>
        <v>0</v>
      </c>
      <c r="I407" s="4">
        <f>'LYNX plywood'!AR345</f>
        <v>0</v>
      </c>
    </row>
    <row r="408" spans="2:9">
      <c r="B408" s="4">
        <f>'LYNX plywood'!AN346*SUM('LYNX plywood'!Y346:AH346)</f>
        <v>0</v>
      </c>
      <c r="C408" s="4">
        <f>'LYNX plywood'!AO346*SUM('LYNX plywood'!Y346:AH346)</f>
        <v>0</v>
      </c>
      <c r="D408" s="4">
        <f>'LYNX plywood'!AP346*SUM('LYNX plywood'!Y346:AH346)</f>
        <v>0</v>
      </c>
      <c r="E408" s="4">
        <f>'LYNX plywood'!AQ346*SUM('LYNX plywood'!Y346:AH346)</f>
        <v>0</v>
      </c>
      <c r="F408" s="4">
        <f t="shared" si="17"/>
        <v>0</v>
      </c>
      <c r="G408" s="4">
        <f t="shared" si="18"/>
        <v>0</v>
      </c>
      <c r="H408" s="4">
        <f>'LYNX plywood'!AS346*SUM('LYNX plywood'!Y346:AH346)/3.125</f>
        <v>0</v>
      </c>
      <c r="I408" s="4">
        <f>'LYNX plywood'!AR346</f>
        <v>0</v>
      </c>
    </row>
    <row r="409" spans="2:9">
      <c r="B409" s="4">
        <f>'LYNX plywood'!AN347*SUM('LYNX plywood'!Y347:AH347)</f>
        <v>0</v>
      </c>
      <c r="C409" s="4">
        <f>'LYNX plywood'!AO347*SUM('LYNX plywood'!Y347:AH347)</f>
        <v>0</v>
      </c>
      <c r="D409" s="4">
        <f>'LYNX plywood'!AP347*SUM('LYNX plywood'!Y347:AH347)</f>
        <v>0</v>
      </c>
      <c r="E409" s="4">
        <f>'LYNX plywood'!AQ347*SUM('LYNX plywood'!Y347:AH347)</f>
        <v>0</v>
      </c>
      <c r="F409" s="4">
        <f t="shared" si="17"/>
        <v>0</v>
      </c>
      <c r="G409" s="4">
        <f t="shared" si="18"/>
        <v>0</v>
      </c>
      <c r="H409" s="4">
        <f>'LYNX plywood'!AS347*SUM('LYNX plywood'!Y347:AH347)/3.125</f>
        <v>0</v>
      </c>
      <c r="I409" s="4">
        <f>'LYNX plywood'!AR347</f>
        <v>0</v>
      </c>
    </row>
    <row r="410" spans="2:9">
      <c r="B410" s="4">
        <f>'LYNX plywood'!AN348*SUM('LYNX plywood'!Y348:AH348)</f>
        <v>0</v>
      </c>
      <c r="C410" s="4">
        <f>'LYNX plywood'!AO348*SUM('LYNX plywood'!Y348:AH348)</f>
        <v>0</v>
      </c>
      <c r="D410" s="4">
        <f>'LYNX plywood'!AP348*SUM('LYNX plywood'!Y348:AH348)</f>
        <v>0</v>
      </c>
      <c r="E410" s="4">
        <f>'LYNX plywood'!AQ348*SUM('LYNX plywood'!Y348:AH348)</f>
        <v>0</v>
      </c>
      <c r="F410" s="4">
        <f t="shared" si="17"/>
        <v>0</v>
      </c>
      <c r="G410" s="4">
        <f t="shared" si="18"/>
        <v>0</v>
      </c>
      <c r="H410" s="4">
        <f>'LYNX plywood'!AS348*SUM('LYNX plywood'!Y348:AH348)/3.125</f>
        <v>0</v>
      </c>
      <c r="I410" s="4">
        <f>'LYNX plywood'!AR348</f>
        <v>0</v>
      </c>
    </row>
    <row r="411" spans="2:9">
      <c r="B411" s="4">
        <f>'LYNX plywood'!AN349*SUM('LYNX plywood'!Y349:AH349)</f>
        <v>0</v>
      </c>
      <c r="C411" s="4">
        <f>'LYNX plywood'!AO349*SUM('LYNX plywood'!Y349:AH349)</f>
        <v>0</v>
      </c>
      <c r="D411" s="4">
        <f>'LYNX plywood'!AP349*SUM('LYNX plywood'!Y349:AH349)</f>
        <v>0</v>
      </c>
      <c r="E411" s="4">
        <f>'LYNX plywood'!AQ349*SUM('LYNX plywood'!Y349:AH349)</f>
        <v>0</v>
      </c>
      <c r="F411" s="4">
        <f t="shared" si="17"/>
        <v>0</v>
      </c>
      <c r="G411" s="4">
        <f t="shared" si="18"/>
        <v>0</v>
      </c>
      <c r="H411" s="4">
        <f>'LYNX plywood'!AS349*SUM('LYNX plywood'!Y349:AH349)/3.125</f>
        <v>0</v>
      </c>
      <c r="I411" s="4">
        <f>'LYNX plywood'!AR349</f>
        <v>0</v>
      </c>
    </row>
    <row r="412" spans="2:9">
      <c r="B412" s="4">
        <f>'LYNX plywood'!AN350*SUM('LYNX plywood'!Y350:AH350)</f>
        <v>0</v>
      </c>
      <c r="C412" s="4">
        <f>'LYNX plywood'!AO350*SUM('LYNX plywood'!Y350:AH350)</f>
        <v>0</v>
      </c>
      <c r="D412" s="4">
        <f>'LYNX plywood'!AP350*SUM('LYNX plywood'!Y350:AH350)</f>
        <v>0</v>
      </c>
      <c r="E412" s="4">
        <f>'LYNX plywood'!AQ350*SUM('LYNX plywood'!Y350:AH350)</f>
        <v>0</v>
      </c>
      <c r="F412" s="4">
        <f t="shared" si="17"/>
        <v>0</v>
      </c>
      <c r="G412" s="4">
        <f t="shared" si="18"/>
        <v>0</v>
      </c>
      <c r="H412" s="4">
        <f>'LYNX plywood'!AS350*SUM('LYNX plywood'!Y350:AH350)/3.125</f>
        <v>0</v>
      </c>
      <c r="I412" s="4">
        <f>'LYNX plywood'!AR350</f>
        <v>0</v>
      </c>
    </row>
    <row r="413" spans="2:9">
      <c r="B413" s="4">
        <f>'LYNX plywood'!AN351*SUM('LYNX plywood'!Y351:AH351)</f>
        <v>0</v>
      </c>
      <c r="C413" s="4">
        <f>'LYNX plywood'!AO351*SUM('LYNX plywood'!Y351:AH351)</f>
        <v>0</v>
      </c>
      <c r="D413" s="4">
        <f>'LYNX plywood'!AP351*SUM('LYNX plywood'!Y351:AH351)</f>
        <v>0</v>
      </c>
      <c r="E413" s="4">
        <f>'LYNX plywood'!AQ351*SUM('LYNX plywood'!Y351:AH351)</f>
        <v>0</v>
      </c>
      <c r="F413" s="4">
        <f t="shared" si="17"/>
        <v>0</v>
      </c>
      <c r="G413" s="4">
        <f t="shared" si="18"/>
        <v>0</v>
      </c>
      <c r="H413" s="4">
        <f>'LYNX plywood'!AS351*SUM('LYNX plywood'!Y351:AH351)/3.125</f>
        <v>0</v>
      </c>
      <c r="I413" s="4">
        <f>'LYNX plywood'!AR351</f>
        <v>0</v>
      </c>
    </row>
    <row r="414" spans="2:9">
      <c r="B414" s="4">
        <f>'LYNX plywood'!AN352*SUM('LYNX plywood'!Y352:AH352)</f>
        <v>0</v>
      </c>
      <c r="C414" s="4">
        <f>'LYNX plywood'!AO352*SUM('LYNX plywood'!Y352:AH352)</f>
        <v>0</v>
      </c>
      <c r="D414" s="4">
        <f>'LYNX plywood'!AP352*SUM('LYNX plywood'!Y352:AH352)</f>
        <v>0</v>
      </c>
      <c r="E414" s="4">
        <f>'LYNX plywood'!AQ352*SUM('LYNX plywood'!Y352:AH352)</f>
        <v>0</v>
      </c>
      <c r="F414" s="4">
        <f t="shared" si="17"/>
        <v>0</v>
      </c>
      <c r="G414" s="4">
        <f t="shared" si="18"/>
        <v>0</v>
      </c>
      <c r="H414" s="4">
        <f>'LYNX plywood'!AS352*SUM('LYNX plywood'!Y352:AH352)/3.125</f>
        <v>0</v>
      </c>
      <c r="I414" s="4">
        <f>'LYNX plywood'!AR352</f>
        <v>0</v>
      </c>
    </row>
    <row r="415" spans="2:9">
      <c r="B415" s="4">
        <f>'LYNX plywood'!AN353*SUM('LYNX plywood'!Y353:AH353)</f>
        <v>0</v>
      </c>
      <c r="C415" s="4">
        <f>'LYNX plywood'!AO353*SUM('LYNX plywood'!Y353:AH353)</f>
        <v>0</v>
      </c>
      <c r="D415" s="4">
        <f>'LYNX plywood'!AP353*SUM('LYNX plywood'!Y353:AH353)</f>
        <v>0</v>
      </c>
      <c r="E415" s="4">
        <f>'LYNX plywood'!AQ353*SUM('LYNX plywood'!Y353:AH353)</f>
        <v>0</v>
      </c>
      <c r="F415" s="4">
        <f t="shared" si="17"/>
        <v>0</v>
      </c>
      <c r="G415" s="4">
        <f t="shared" si="18"/>
        <v>0</v>
      </c>
      <c r="H415" s="4">
        <f>'LYNX plywood'!AS353*SUM('LYNX plywood'!Y353:AH353)/3.125</f>
        <v>0</v>
      </c>
      <c r="I415" s="4">
        <f>'LYNX plywood'!AR353</f>
        <v>0</v>
      </c>
    </row>
    <row r="416" spans="2:9">
      <c r="B416" s="4">
        <f>'LYNX plywood'!AN354*SUM('LYNX plywood'!Y354:AH354)</f>
        <v>0</v>
      </c>
      <c r="C416" s="4">
        <f>'LYNX plywood'!AO354*SUM('LYNX plywood'!Y354:AH354)</f>
        <v>0</v>
      </c>
      <c r="D416" s="4">
        <f>'LYNX plywood'!AP354*SUM('LYNX plywood'!Y354:AH354)</f>
        <v>0</v>
      </c>
      <c r="E416" s="4">
        <f>'LYNX plywood'!AQ354*SUM('LYNX plywood'!Y354:AH354)</f>
        <v>0</v>
      </c>
      <c r="F416" s="4">
        <f t="shared" si="17"/>
        <v>0</v>
      </c>
      <c r="G416" s="4">
        <f t="shared" si="18"/>
        <v>0</v>
      </c>
      <c r="H416" s="4">
        <f>'LYNX plywood'!AS354*SUM('LYNX plywood'!Y354:AH354)/3.125</f>
        <v>0</v>
      </c>
      <c r="I416" s="4">
        <f>'LYNX plywood'!AR354</f>
        <v>0</v>
      </c>
    </row>
    <row r="417" spans="2:9">
      <c r="B417" s="4">
        <f>'LYNX plywood'!AN355*SUM('LYNX plywood'!Y355:AH355)</f>
        <v>0</v>
      </c>
      <c r="C417" s="4">
        <f>'LYNX plywood'!AO355*SUM('LYNX plywood'!Y355:AH355)</f>
        <v>0</v>
      </c>
      <c r="D417" s="4">
        <f>'LYNX plywood'!AP355*SUM('LYNX plywood'!Y355:AH355)</f>
        <v>0</v>
      </c>
      <c r="E417" s="4">
        <f>'LYNX plywood'!AQ355*SUM('LYNX plywood'!Y355:AH355)</f>
        <v>0</v>
      </c>
      <c r="F417" s="4">
        <f t="shared" si="17"/>
        <v>0</v>
      </c>
      <c r="G417" s="4">
        <f t="shared" si="18"/>
        <v>0</v>
      </c>
      <c r="H417" s="4">
        <f>'LYNX plywood'!AS355*SUM('LYNX plywood'!Y355:AH355)/3.125</f>
        <v>0</v>
      </c>
      <c r="I417" s="4">
        <f>'LYNX plywood'!AR355</f>
        <v>0</v>
      </c>
    </row>
    <row r="418" spans="2:9">
      <c r="B418" s="4">
        <f>'LYNX plywood'!AN356*SUM('LYNX plywood'!Y356:AH356)</f>
        <v>0</v>
      </c>
      <c r="C418" s="4">
        <f>'LYNX plywood'!AO356*SUM('LYNX plywood'!Y356:AH356)</f>
        <v>0</v>
      </c>
      <c r="D418" s="4">
        <f>'LYNX plywood'!AP356*SUM('LYNX plywood'!Y356:AH356)</f>
        <v>0</v>
      </c>
      <c r="E418" s="4">
        <f>'LYNX plywood'!AQ356*SUM('LYNX plywood'!Y356:AH356)</f>
        <v>0</v>
      </c>
      <c r="F418" s="4">
        <f t="shared" si="17"/>
        <v>0</v>
      </c>
      <c r="G418" s="4">
        <f t="shared" si="18"/>
        <v>0</v>
      </c>
      <c r="H418" s="4">
        <f>'LYNX plywood'!AS356*SUM('LYNX plywood'!Y356:AH356)/3.125</f>
        <v>0</v>
      </c>
      <c r="I418" s="4">
        <f>'LYNX plywood'!AR356</f>
        <v>0</v>
      </c>
    </row>
    <row r="419" spans="2:9">
      <c r="B419" s="4">
        <f>'LYNX plywood'!AN357*SUM('LYNX plywood'!Y357:AH357)</f>
        <v>0</v>
      </c>
      <c r="C419" s="4">
        <f>'LYNX plywood'!AO357*SUM('LYNX plywood'!Y357:AH357)</f>
        <v>0</v>
      </c>
      <c r="D419" s="4">
        <f>'LYNX plywood'!AP357*SUM('LYNX plywood'!Y357:AH357)</f>
        <v>0</v>
      </c>
      <c r="E419" s="4">
        <f>'LYNX plywood'!AQ357*SUM('LYNX plywood'!Y357:AH357)</f>
        <v>0</v>
      </c>
      <c r="F419" s="4">
        <f t="shared" si="17"/>
        <v>0</v>
      </c>
      <c r="G419" s="4">
        <f t="shared" si="18"/>
        <v>0</v>
      </c>
      <c r="H419" s="4">
        <f>'LYNX plywood'!AS357*SUM('LYNX plywood'!Y357:AH357)/3.125</f>
        <v>0</v>
      </c>
      <c r="I419" s="4">
        <f>'LYNX plywood'!AR357</f>
        <v>0</v>
      </c>
    </row>
    <row r="420" spans="2:9">
      <c r="B420" s="4">
        <f>'LYNX plywood'!AN358*SUM('LYNX plywood'!Y358:AH358)</f>
        <v>0</v>
      </c>
      <c r="C420" s="4">
        <f>'LYNX plywood'!AO358*SUM('LYNX plywood'!Y358:AH358)</f>
        <v>0</v>
      </c>
      <c r="D420" s="4">
        <f>'LYNX plywood'!AP358*SUM('LYNX plywood'!Y358:AH358)</f>
        <v>0</v>
      </c>
      <c r="E420" s="4">
        <f>'LYNX plywood'!AQ358*SUM('LYNX plywood'!Y358:AH358)</f>
        <v>0</v>
      </c>
      <c r="F420" s="4">
        <f t="shared" si="17"/>
        <v>0</v>
      </c>
      <c r="G420" s="4">
        <f t="shared" si="18"/>
        <v>0</v>
      </c>
      <c r="H420" s="4">
        <f>'LYNX plywood'!AS358*SUM('LYNX plywood'!Y358:AH358)/3.125</f>
        <v>0</v>
      </c>
      <c r="I420" s="4">
        <f>'LYNX plywood'!AR358</f>
        <v>0</v>
      </c>
    </row>
    <row r="421" spans="2:9">
      <c r="B421" s="4">
        <f>'LYNX plywood'!AN359*SUM('LYNX plywood'!Y359:AH359)</f>
        <v>0</v>
      </c>
      <c r="C421" s="4">
        <f>'LYNX plywood'!AO359*SUM('LYNX plywood'!Y359:AH359)</f>
        <v>0</v>
      </c>
      <c r="D421" s="4">
        <f>'LYNX plywood'!AP359*SUM('LYNX plywood'!Y359:AH359)</f>
        <v>0</v>
      </c>
      <c r="E421" s="4">
        <f>'LYNX plywood'!AQ359*SUM('LYNX plywood'!Y359:AH359)</f>
        <v>0</v>
      </c>
      <c r="F421" s="4">
        <f t="shared" si="17"/>
        <v>0</v>
      </c>
      <c r="G421" s="4">
        <f t="shared" si="18"/>
        <v>0</v>
      </c>
      <c r="H421" s="4">
        <f>'LYNX plywood'!AS359*SUM('LYNX plywood'!Y359:AH359)/3.125</f>
        <v>0</v>
      </c>
      <c r="I421" s="4">
        <f>'LYNX plywood'!AR359</f>
        <v>0</v>
      </c>
    </row>
    <row r="422" spans="2:9">
      <c r="B422" s="4">
        <f>'LYNX plywood'!AN360*SUM('LYNX plywood'!Y360:AH360)</f>
        <v>0</v>
      </c>
      <c r="C422" s="4">
        <f>'LYNX plywood'!AO360*SUM('LYNX plywood'!Y360:AH360)</f>
        <v>0</v>
      </c>
      <c r="D422" s="4">
        <f>'LYNX plywood'!AP360*SUM('LYNX plywood'!Y360:AH360)</f>
        <v>0</v>
      </c>
      <c r="E422" s="4">
        <f>'LYNX plywood'!AQ360*SUM('LYNX plywood'!Y360:AH360)</f>
        <v>0</v>
      </c>
      <c r="F422" s="4">
        <f t="shared" si="17"/>
        <v>0</v>
      </c>
      <c r="G422" s="4">
        <f t="shared" si="18"/>
        <v>0</v>
      </c>
      <c r="H422" s="4">
        <f>'LYNX plywood'!AS360*SUM('LYNX plywood'!Y360:AH360)/3.125</f>
        <v>0</v>
      </c>
      <c r="I422" s="4">
        <f>'LYNX plywood'!AR360</f>
        <v>0</v>
      </c>
    </row>
    <row r="423" spans="2:9">
      <c r="B423" s="4">
        <f>'LYNX plywood'!AN361*SUM('LYNX plywood'!Y361:AH361)</f>
        <v>0</v>
      </c>
      <c r="C423" s="4">
        <f>'LYNX plywood'!AO361*SUM('LYNX plywood'!Y361:AH361)</f>
        <v>0</v>
      </c>
      <c r="D423" s="4">
        <f>'LYNX plywood'!AP361*SUM('LYNX plywood'!Y361:AH361)</f>
        <v>0</v>
      </c>
      <c r="E423" s="4">
        <f>'LYNX plywood'!AQ361*SUM('LYNX plywood'!Y361:AH361)</f>
        <v>0</v>
      </c>
      <c r="F423" s="4">
        <f t="shared" si="17"/>
        <v>0</v>
      </c>
      <c r="G423" s="4">
        <f t="shared" si="18"/>
        <v>0</v>
      </c>
      <c r="H423" s="4">
        <f>'LYNX plywood'!AS361*SUM('LYNX plywood'!Y361:AH361)/3.125</f>
        <v>0</v>
      </c>
      <c r="I423" s="4">
        <f>'LYNX plywood'!AR361</f>
        <v>0</v>
      </c>
    </row>
    <row r="424" spans="2:9">
      <c r="B424" s="4">
        <f>'LYNX plywood'!AN362*SUM('LYNX plywood'!Y362:AH362)</f>
        <v>0</v>
      </c>
      <c r="C424" s="4">
        <f>'LYNX plywood'!AO362*SUM('LYNX plywood'!Y362:AH362)</f>
        <v>0</v>
      </c>
      <c r="D424" s="4">
        <f>'LYNX plywood'!AP362*SUM('LYNX plywood'!Y362:AH362)</f>
        <v>0</v>
      </c>
      <c r="E424" s="4">
        <f>'LYNX plywood'!AQ362*SUM('LYNX plywood'!Y362:AH362)</f>
        <v>0</v>
      </c>
      <c r="F424" s="4">
        <f t="shared" si="17"/>
        <v>0</v>
      </c>
      <c r="G424" s="4">
        <f t="shared" si="18"/>
        <v>0</v>
      </c>
      <c r="H424" s="4">
        <f>'LYNX plywood'!AS362*SUM('LYNX plywood'!Y362:AH362)/3.125</f>
        <v>0</v>
      </c>
      <c r="I424" s="4">
        <f>'LYNX plywood'!AR362</f>
        <v>0</v>
      </c>
    </row>
    <row r="425" spans="2:9">
      <c r="B425" s="4">
        <f>'LYNX plywood'!AN363*SUM('LYNX plywood'!Y363:AH363)</f>
        <v>0</v>
      </c>
      <c r="C425" s="4">
        <f>'LYNX plywood'!AO363*SUM('LYNX plywood'!Y363:AH363)</f>
        <v>0</v>
      </c>
      <c r="D425" s="4">
        <f>'LYNX plywood'!AP363*SUM('LYNX plywood'!Y363:AH363)</f>
        <v>0</v>
      </c>
      <c r="E425" s="4">
        <f>'LYNX plywood'!AQ363*SUM('LYNX plywood'!Y363:AH363)</f>
        <v>0</v>
      </c>
      <c r="F425" s="4">
        <f t="shared" si="17"/>
        <v>0</v>
      </c>
      <c r="G425" s="4">
        <f t="shared" si="18"/>
        <v>0</v>
      </c>
      <c r="H425" s="4">
        <f>'LYNX plywood'!AS363*SUM('LYNX plywood'!Y363:AH363)/3.125</f>
        <v>0</v>
      </c>
      <c r="I425" s="4">
        <f>'LYNX plywood'!AR363</f>
        <v>0</v>
      </c>
    </row>
    <row r="426" spans="2:9">
      <c r="B426" s="4">
        <f>'LYNX plywood'!AN364*SUM('LYNX plywood'!Y364:AH364)</f>
        <v>0</v>
      </c>
      <c r="C426" s="4">
        <f>'LYNX plywood'!AO364*SUM('LYNX plywood'!Y364:AH364)</f>
        <v>0</v>
      </c>
      <c r="D426" s="4">
        <f>'LYNX plywood'!AP364*SUM('LYNX plywood'!Y364:AH364)</f>
        <v>0</v>
      </c>
      <c r="E426" s="4">
        <f>'LYNX plywood'!AQ364*SUM('LYNX plywood'!Y364:AH364)</f>
        <v>0</v>
      </c>
      <c r="F426" s="4">
        <f t="shared" si="17"/>
        <v>0</v>
      </c>
      <c r="G426" s="4">
        <f t="shared" si="18"/>
        <v>0</v>
      </c>
      <c r="H426" s="4">
        <f>'LYNX plywood'!AS364*SUM('LYNX plywood'!Y364:AH364)/3.125</f>
        <v>0</v>
      </c>
      <c r="I426" s="4">
        <f>'LYNX plywood'!AR364</f>
        <v>0</v>
      </c>
    </row>
    <row r="427" spans="2:9">
      <c r="B427" s="4">
        <f>'LYNX plywood'!AN365*SUM('LYNX plywood'!Y365:AH365)</f>
        <v>0</v>
      </c>
      <c r="C427" s="4">
        <f>'LYNX plywood'!AO365*SUM('LYNX plywood'!Y365:AH365)</f>
        <v>0</v>
      </c>
      <c r="D427" s="4">
        <f>'LYNX plywood'!AP365*SUM('LYNX plywood'!Y365:AH365)</f>
        <v>0</v>
      </c>
      <c r="E427" s="4">
        <f>'LYNX plywood'!AQ365*SUM('LYNX plywood'!Y365:AH365)</f>
        <v>0</v>
      </c>
      <c r="F427" s="4">
        <f t="shared" si="17"/>
        <v>0</v>
      </c>
      <c r="G427" s="4">
        <f t="shared" si="18"/>
        <v>0</v>
      </c>
      <c r="H427" s="4">
        <f>'LYNX plywood'!AS365*SUM('LYNX plywood'!Y365:AH365)/3.125</f>
        <v>0</v>
      </c>
      <c r="I427" s="4">
        <f>'LYNX plywood'!AR365</f>
        <v>0</v>
      </c>
    </row>
    <row r="428" spans="2:9">
      <c r="B428" s="4">
        <f>'LYNX plywood'!AN366*SUM('LYNX plywood'!Y366:AH366)</f>
        <v>0</v>
      </c>
      <c r="C428" s="4">
        <f>'LYNX plywood'!AO366*SUM('LYNX plywood'!Y366:AH366)</f>
        <v>0</v>
      </c>
      <c r="D428" s="4">
        <f>'LYNX plywood'!AP366*SUM('LYNX plywood'!Y366:AH366)</f>
        <v>0</v>
      </c>
      <c r="E428" s="4">
        <f>'LYNX plywood'!AQ366*SUM('LYNX plywood'!Y366:AH366)</f>
        <v>0</v>
      </c>
      <c r="F428" s="4">
        <f t="shared" si="17"/>
        <v>0</v>
      </c>
      <c r="G428" s="4">
        <f t="shared" si="18"/>
        <v>0</v>
      </c>
      <c r="H428" s="4">
        <f>'LYNX plywood'!AS366*SUM('LYNX plywood'!Y366:AH366)/3.125</f>
        <v>0</v>
      </c>
      <c r="I428" s="4">
        <f>'LYNX plywood'!AR366</f>
        <v>0</v>
      </c>
    </row>
    <row r="429" spans="2:9">
      <c r="B429" s="4">
        <f>'LYNX plywood'!AN367*SUM('LYNX plywood'!Y367:AH367)</f>
        <v>0</v>
      </c>
      <c r="C429" s="4">
        <f>'LYNX plywood'!AO367*SUM('LYNX plywood'!Y367:AH367)</f>
        <v>0</v>
      </c>
      <c r="D429" s="4">
        <f>'LYNX plywood'!AP367*SUM('LYNX plywood'!Y367:AH367)</f>
        <v>0</v>
      </c>
      <c r="E429" s="4">
        <f>'LYNX plywood'!AQ367*SUM('LYNX plywood'!Y367:AH367)</f>
        <v>0</v>
      </c>
      <c r="F429" s="4">
        <f t="shared" si="17"/>
        <v>0</v>
      </c>
      <c r="G429" s="4">
        <f t="shared" si="18"/>
        <v>0</v>
      </c>
      <c r="H429" s="4">
        <f>'LYNX plywood'!AS367*SUM('LYNX plywood'!Y367:AH367)/3.125</f>
        <v>0</v>
      </c>
      <c r="I429" s="4">
        <f>'LYNX plywood'!AR367</f>
        <v>0</v>
      </c>
    </row>
    <row r="430" spans="2:9">
      <c r="B430" s="4">
        <f>'LYNX plywood'!AN368*SUM('LYNX plywood'!Y368:AH368)</f>
        <v>0</v>
      </c>
      <c r="C430" s="4">
        <f>'LYNX plywood'!AO368*SUM('LYNX plywood'!Y368:AH368)</f>
        <v>0</v>
      </c>
      <c r="D430" s="4">
        <f>'LYNX plywood'!AP368*SUM('LYNX plywood'!Y368:AH368)</f>
        <v>0</v>
      </c>
      <c r="E430" s="4">
        <f>'LYNX plywood'!AQ368*SUM('LYNX plywood'!Y368:AH368)</f>
        <v>0</v>
      </c>
      <c r="F430" s="4">
        <f t="shared" si="17"/>
        <v>0</v>
      </c>
      <c r="G430" s="4">
        <f t="shared" si="18"/>
        <v>0</v>
      </c>
      <c r="H430" s="4">
        <f>'LYNX plywood'!AS368*SUM('LYNX plywood'!Y368:AH368)/3.125</f>
        <v>0</v>
      </c>
      <c r="I430" s="4">
        <f>'LYNX plywood'!AR368</f>
        <v>0</v>
      </c>
    </row>
    <row r="431" spans="2:9">
      <c r="B431" s="4">
        <f>'LYNX plywood'!AN369*SUM('LYNX plywood'!Y369:AH369)</f>
        <v>0</v>
      </c>
      <c r="C431" s="4">
        <f>'LYNX plywood'!AO369*SUM('LYNX plywood'!Y369:AH369)</f>
        <v>0</v>
      </c>
      <c r="D431" s="4">
        <f>'LYNX plywood'!AP369*SUM('LYNX plywood'!Y369:AH369)</f>
        <v>0</v>
      </c>
      <c r="E431" s="4">
        <f>'LYNX plywood'!AQ369*SUM('LYNX plywood'!Y369:AH369)</f>
        <v>0</v>
      </c>
      <c r="F431" s="4">
        <f t="shared" si="17"/>
        <v>0</v>
      </c>
      <c r="G431" s="4">
        <f t="shared" si="18"/>
        <v>0</v>
      </c>
      <c r="H431" s="4">
        <f>'LYNX plywood'!AS369*SUM('LYNX plywood'!Y369:AH369)/3.125</f>
        <v>0</v>
      </c>
      <c r="I431" s="4">
        <f>'LYNX plywood'!AR369</f>
        <v>0</v>
      </c>
    </row>
    <row r="432" spans="2:9">
      <c r="B432" s="4">
        <f>'LYNX plywood'!AN370*SUM('LYNX plywood'!Y370:AH370)</f>
        <v>0</v>
      </c>
      <c r="C432" s="4">
        <f>'LYNX plywood'!AO370*SUM('LYNX plywood'!Y370:AH370)</f>
        <v>0</v>
      </c>
      <c r="D432" s="4">
        <f>'LYNX plywood'!AP370*SUM('LYNX plywood'!Y370:AH370)</f>
        <v>0</v>
      </c>
      <c r="E432" s="4">
        <f>'LYNX plywood'!AQ370*SUM('LYNX plywood'!Y370:AH370)</f>
        <v>0</v>
      </c>
      <c r="F432" s="4">
        <f t="shared" si="17"/>
        <v>0</v>
      </c>
      <c r="G432" s="4">
        <f t="shared" si="18"/>
        <v>0</v>
      </c>
      <c r="H432" s="4">
        <f>'LYNX plywood'!AS370*SUM('LYNX plywood'!Y370:AH370)/3.125</f>
        <v>0</v>
      </c>
      <c r="I432" s="4">
        <f>'LYNX plywood'!AR370</f>
        <v>0</v>
      </c>
    </row>
    <row r="433" spans="2:9">
      <c r="B433" s="4">
        <f>'LYNX plywood'!AN371*SUM('LYNX plywood'!Y371:AH371)</f>
        <v>0</v>
      </c>
      <c r="C433" s="4">
        <f>'LYNX plywood'!AO371*SUM('LYNX plywood'!Y371:AH371)</f>
        <v>0</v>
      </c>
      <c r="D433" s="4">
        <f>'LYNX plywood'!AP371*SUM('LYNX plywood'!Y371:AH371)</f>
        <v>0</v>
      </c>
      <c r="E433" s="4">
        <f>'LYNX plywood'!AQ371*SUM('LYNX plywood'!Y371:AH371)</f>
        <v>0</v>
      </c>
      <c r="F433" s="4">
        <f t="shared" si="17"/>
        <v>0</v>
      </c>
      <c r="G433" s="4">
        <f t="shared" si="18"/>
        <v>0</v>
      </c>
      <c r="H433" s="4">
        <f>'LYNX plywood'!AS371*SUM('LYNX plywood'!Y371:AH371)/3.125</f>
        <v>0</v>
      </c>
      <c r="I433" s="4">
        <f>'LYNX plywood'!AR371</f>
        <v>0</v>
      </c>
    </row>
    <row r="434" spans="2:9">
      <c r="B434" s="4">
        <f>'LYNX plywood'!AN372*SUM('LYNX plywood'!Y372:AH372)</f>
        <v>0</v>
      </c>
      <c r="C434" s="4">
        <f>'LYNX plywood'!AO372*SUM('LYNX plywood'!Y372:AH372)</f>
        <v>0</v>
      </c>
      <c r="D434" s="4">
        <f>'LYNX plywood'!AP372*SUM('LYNX plywood'!Y372:AH372)</f>
        <v>0</v>
      </c>
      <c r="E434" s="4">
        <f>'LYNX plywood'!AQ372*SUM('LYNX plywood'!Y372:AH372)</f>
        <v>0</v>
      </c>
      <c r="F434" s="4">
        <f t="shared" si="17"/>
        <v>0</v>
      </c>
      <c r="G434" s="4">
        <f t="shared" si="18"/>
        <v>0</v>
      </c>
      <c r="H434" s="4">
        <f>'LYNX plywood'!AS372*SUM('LYNX plywood'!Y372:AH372)/3.125</f>
        <v>0</v>
      </c>
      <c r="I434" s="4">
        <f>'LYNX plywood'!AR372</f>
        <v>0</v>
      </c>
    </row>
    <row r="435" spans="2:9">
      <c r="B435" s="4">
        <f>'LYNX plywood'!AN373*SUM('LYNX plywood'!Y373:AH373)</f>
        <v>0</v>
      </c>
      <c r="C435" s="4">
        <f>'LYNX plywood'!AO373*SUM('LYNX plywood'!Y373:AH373)</f>
        <v>0</v>
      </c>
      <c r="D435" s="4">
        <f>'LYNX plywood'!AP373*SUM('LYNX plywood'!Y373:AH373)</f>
        <v>0</v>
      </c>
      <c r="E435" s="4">
        <f>'LYNX plywood'!AQ373*SUM('LYNX plywood'!Y373:AH373)</f>
        <v>0</v>
      </c>
      <c r="F435" s="4">
        <f t="shared" si="17"/>
        <v>0</v>
      </c>
      <c r="G435" s="4">
        <f t="shared" si="18"/>
        <v>0</v>
      </c>
      <c r="H435" s="4">
        <f>'LYNX plywood'!AS373*SUM('LYNX plywood'!Y373:AH373)/3.125</f>
        <v>0</v>
      </c>
      <c r="I435" s="4">
        <f>'LYNX plywood'!AR373</f>
        <v>0</v>
      </c>
    </row>
    <row r="436" spans="2:9">
      <c r="B436" s="4">
        <f>'LYNX plywood'!AN374*SUM('LYNX plywood'!Y374:AH374)</f>
        <v>0</v>
      </c>
      <c r="C436" s="4">
        <f>'LYNX plywood'!AO374*SUM('LYNX plywood'!Y374:AH374)</f>
        <v>0</v>
      </c>
      <c r="D436" s="4">
        <f>'LYNX plywood'!AP374*SUM('LYNX plywood'!Y374:AH374)</f>
        <v>0</v>
      </c>
      <c r="E436" s="4">
        <f>'LYNX plywood'!AQ374*SUM('LYNX plywood'!Y374:AH374)</f>
        <v>0</v>
      </c>
      <c r="F436" s="4">
        <f t="shared" si="17"/>
        <v>0</v>
      </c>
      <c r="G436" s="4">
        <f t="shared" si="18"/>
        <v>0</v>
      </c>
      <c r="H436" s="4">
        <f>'LYNX plywood'!AS374*SUM('LYNX plywood'!Y374:AH374)/3.125</f>
        <v>0</v>
      </c>
      <c r="I436" s="4">
        <f>'LYNX plywood'!AR374</f>
        <v>0</v>
      </c>
    </row>
    <row r="437" spans="2:9">
      <c r="B437" s="4">
        <f>'LYNX plywood'!AN375*SUM('LYNX plywood'!Y375:AH375)</f>
        <v>0</v>
      </c>
      <c r="C437" s="4">
        <f>'LYNX plywood'!AO375*SUM('LYNX plywood'!Y375:AH375)</f>
        <v>0</v>
      </c>
      <c r="D437" s="4">
        <f>'LYNX plywood'!AP375*SUM('LYNX plywood'!Y375:AH375)</f>
        <v>0</v>
      </c>
      <c r="E437" s="4">
        <f>'LYNX plywood'!AQ375*SUM('LYNX plywood'!Y375:AH375)</f>
        <v>0</v>
      </c>
      <c r="F437" s="4">
        <f t="shared" si="17"/>
        <v>0</v>
      </c>
      <c r="G437" s="4">
        <f t="shared" si="18"/>
        <v>0</v>
      </c>
      <c r="H437" s="4">
        <f>'LYNX plywood'!AS375*SUM('LYNX plywood'!Y375:AH375)/3.125</f>
        <v>0</v>
      </c>
      <c r="I437" s="4">
        <f>'LYNX plywood'!AR375</f>
        <v>0</v>
      </c>
    </row>
    <row r="438" spans="2:9">
      <c r="B438" s="4">
        <f>'LYNX plywood'!AN376*SUM('LYNX plywood'!Y376:AH376)</f>
        <v>0</v>
      </c>
      <c r="C438" s="4">
        <f>'LYNX plywood'!AO376*SUM('LYNX plywood'!Y376:AH376)</f>
        <v>0</v>
      </c>
      <c r="D438" s="4">
        <f>'LYNX plywood'!AP376*SUM('LYNX plywood'!Y376:AH376)</f>
        <v>0</v>
      </c>
      <c r="E438" s="4">
        <f>'LYNX plywood'!AQ376*SUM('LYNX plywood'!Y376:AH376)</f>
        <v>0</v>
      </c>
      <c r="F438" s="4">
        <f t="shared" si="17"/>
        <v>0</v>
      </c>
      <c r="G438" s="4">
        <f t="shared" si="18"/>
        <v>0</v>
      </c>
      <c r="H438" s="4">
        <f>'LYNX plywood'!AS376*SUM('LYNX plywood'!Y376:AH376)/3.125</f>
        <v>0</v>
      </c>
      <c r="I438" s="4">
        <f>'LYNX plywood'!AR376</f>
        <v>0</v>
      </c>
    </row>
    <row r="439" spans="2:9">
      <c r="B439" s="4">
        <f>'LYNX plywood'!AN377*SUM('LYNX plywood'!Y377:AH377)</f>
        <v>0</v>
      </c>
      <c r="C439" s="4">
        <f>'LYNX plywood'!AO377*SUM('LYNX plywood'!Y377:AH377)</f>
        <v>0</v>
      </c>
      <c r="D439" s="4">
        <f>'LYNX plywood'!AP377*SUM('LYNX plywood'!Y377:AH377)</f>
        <v>0</v>
      </c>
      <c r="E439" s="4">
        <f>'LYNX plywood'!AQ377*SUM('LYNX plywood'!Y377:AH377)</f>
        <v>0</v>
      </c>
      <c r="F439" s="4">
        <f t="shared" si="17"/>
        <v>0</v>
      </c>
      <c r="G439" s="4">
        <f t="shared" si="18"/>
        <v>0</v>
      </c>
      <c r="H439" s="4">
        <f>'LYNX plywood'!AS377*SUM('LYNX plywood'!Y377:AH377)/3.125</f>
        <v>0</v>
      </c>
      <c r="I439" s="4">
        <f>'LYNX plywood'!AR377</f>
        <v>0</v>
      </c>
    </row>
    <row r="440" spans="2:9">
      <c r="B440" s="4">
        <f>'LYNX plywood'!AN378*SUM('LYNX plywood'!Y378:AH378)</f>
        <v>0</v>
      </c>
      <c r="C440" s="4">
        <f>'LYNX plywood'!AO378*SUM('LYNX plywood'!Y378:AH378)</f>
        <v>0</v>
      </c>
      <c r="D440" s="4">
        <f>'LYNX plywood'!AP378*SUM('LYNX plywood'!Y378:AH378)</f>
        <v>0</v>
      </c>
      <c r="E440" s="4">
        <f>'LYNX plywood'!AQ378*SUM('LYNX plywood'!Y378:AH378)</f>
        <v>0</v>
      </c>
      <c r="F440" s="4">
        <f t="shared" si="17"/>
        <v>0</v>
      </c>
      <c r="G440" s="4">
        <f t="shared" si="18"/>
        <v>0</v>
      </c>
      <c r="H440" s="4">
        <f>'LYNX plywood'!AS378*SUM('LYNX plywood'!Y378:AH378)/3.125</f>
        <v>0</v>
      </c>
      <c r="I440" s="4">
        <f>'LYNX plywood'!AR378</f>
        <v>0</v>
      </c>
    </row>
    <row r="441" spans="2:9">
      <c r="B441" s="4">
        <f>'LYNX plywood'!AN379*SUM('LYNX plywood'!Y379:AH379)</f>
        <v>0</v>
      </c>
      <c r="C441" s="4">
        <f>'LYNX plywood'!AO379*SUM('LYNX plywood'!Y379:AH379)</f>
        <v>0</v>
      </c>
      <c r="D441" s="4">
        <f>'LYNX plywood'!AP379*SUM('LYNX plywood'!Y379:AH379)</f>
        <v>0</v>
      </c>
      <c r="E441" s="4">
        <f>'LYNX plywood'!AQ379*SUM('LYNX plywood'!Y379:AH379)</f>
        <v>0</v>
      </c>
      <c r="F441" s="4">
        <f t="shared" si="17"/>
        <v>0</v>
      </c>
      <c r="G441" s="4">
        <f t="shared" si="18"/>
        <v>0</v>
      </c>
      <c r="H441" s="4">
        <f>'LYNX plywood'!AS379*SUM('LYNX plywood'!Y379:AH379)/3.125</f>
        <v>0</v>
      </c>
      <c r="I441" s="4">
        <f>'LYNX plywood'!AR379</f>
        <v>0</v>
      </c>
    </row>
    <row r="442" spans="2:9">
      <c r="B442" s="4">
        <f>'LYNX plywood'!AN380*SUM('LYNX plywood'!Y380:AH380)</f>
        <v>0</v>
      </c>
      <c r="C442" s="4">
        <f>'LYNX plywood'!AO380*SUM('LYNX plywood'!Y380:AH380)</f>
        <v>0</v>
      </c>
      <c r="D442" s="4">
        <f>'LYNX plywood'!AP380*SUM('LYNX plywood'!Y380:AH380)</f>
        <v>0</v>
      </c>
      <c r="E442" s="4">
        <f>'LYNX plywood'!AQ380*SUM('LYNX plywood'!Y380:AH380)</f>
        <v>0</v>
      </c>
      <c r="F442" s="4">
        <f t="shared" si="17"/>
        <v>0</v>
      </c>
      <c r="G442" s="4">
        <f t="shared" si="18"/>
        <v>0</v>
      </c>
      <c r="H442" s="4">
        <f>'LYNX plywood'!AS380*SUM('LYNX plywood'!Y380:AH380)/3.125</f>
        <v>0</v>
      </c>
      <c r="I442" s="4">
        <f>'LYNX plywood'!AR380</f>
        <v>0</v>
      </c>
    </row>
    <row r="443" spans="2:9">
      <c r="B443" s="4">
        <f>'LYNX plywood'!AN381*SUM('LYNX plywood'!Y381:AH381)</f>
        <v>0</v>
      </c>
      <c r="C443" s="4">
        <f>'LYNX plywood'!AO381*SUM('LYNX plywood'!Y381:AH381)</f>
        <v>0</v>
      </c>
      <c r="D443" s="4">
        <f>'LYNX plywood'!AP381*SUM('LYNX plywood'!Y381:AH381)</f>
        <v>0</v>
      </c>
      <c r="E443" s="4">
        <f>'LYNX plywood'!AQ381*SUM('LYNX plywood'!Y381:AH381)</f>
        <v>0</v>
      </c>
      <c r="F443" s="4">
        <f t="shared" si="17"/>
        <v>0</v>
      </c>
      <c r="G443" s="4">
        <f t="shared" si="18"/>
        <v>0</v>
      </c>
      <c r="H443" s="4">
        <f>'LYNX plywood'!AS381*SUM('LYNX plywood'!Y381:AH381)/3.125</f>
        <v>0</v>
      </c>
      <c r="I443" s="4">
        <f>'LYNX plywood'!AR381</f>
        <v>0</v>
      </c>
    </row>
    <row r="444" spans="2:9">
      <c r="B444" s="4">
        <f>'LYNX plywood'!AN382*SUM('LYNX plywood'!Y382:AH382)</f>
        <v>0</v>
      </c>
      <c r="C444" s="4">
        <f>'LYNX plywood'!AO382*SUM('LYNX plywood'!Y382:AH382)</f>
        <v>0</v>
      </c>
      <c r="D444" s="4">
        <f>'LYNX plywood'!AP382*SUM('LYNX plywood'!Y382:AH382)</f>
        <v>0</v>
      </c>
      <c r="E444" s="4">
        <f>'LYNX plywood'!AQ382*SUM('LYNX plywood'!Y382:AH382)</f>
        <v>0</v>
      </c>
      <c r="F444" s="4">
        <f t="shared" si="17"/>
        <v>0</v>
      </c>
      <c r="G444" s="4">
        <f t="shared" si="18"/>
        <v>0</v>
      </c>
      <c r="H444" s="4">
        <f>'LYNX plywood'!AS382*SUM('LYNX plywood'!Y382:AH382)/3.125</f>
        <v>0</v>
      </c>
      <c r="I444" s="4">
        <f>'LYNX plywood'!AR382</f>
        <v>0</v>
      </c>
    </row>
    <row r="445" spans="2:9">
      <c r="B445" s="4">
        <f>'LYNX plywood'!AN383*SUM('LYNX plywood'!Y383:AH383)</f>
        <v>0</v>
      </c>
      <c r="C445" s="4">
        <f>'LYNX plywood'!AO383*SUM('LYNX plywood'!Y383:AH383)</f>
        <v>0</v>
      </c>
      <c r="D445" s="4">
        <f>'LYNX plywood'!AP383*SUM('LYNX plywood'!Y383:AH383)</f>
        <v>0</v>
      </c>
      <c r="E445" s="4">
        <f>'LYNX plywood'!AQ383*SUM('LYNX plywood'!Y383:AH383)</f>
        <v>0</v>
      </c>
      <c r="F445" s="4">
        <f t="shared" si="17"/>
        <v>0</v>
      </c>
      <c r="G445" s="4">
        <f t="shared" si="18"/>
        <v>0</v>
      </c>
      <c r="H445" s="4">
        <f>'LYNX plywood'!AS383*SUM('LYNX plywood'!Y383:AH383)/3.125</f>
        <v>0</v>
      </c>
      <c r="I445" s="4">
        <f>'LYNX plywood'!AR383</f>
        <v>0</v>
      </c>
    </row>
    <row r="446" spans="2:9">
      <c r="B446" s="4">
        <f>'LYNX plywood'!AN384*SUM('LYNX plywood'!Y384:AH384)</f>
        <v>0</v>
      </c>
      <c r="C446" s="4">
        <f>'LYNX plywood'!AO384*SUM('LYNX plywood'!Y384:AH384)</f>
        <v>0</v>
      </c>
      <c r="D446" s="4">
        <f>'LYNX plywood'!AP384*SUM('LYNX plywood'!Y384:AH384)</f>
        <v>0</v>
      </c>
      <c r="E446" s="4">
        <f>'LYNX plywood'!AQ384*SUM('LYNX plywood'!Y384:AH384)</f>
        <v>0</v>
      </c>
      <c r="F446" s="4">
        <f t="shared" si="17"/>
        <v>0</v>
      </c>
      <c r="G446" s="4">
        <f t="shared" si="18"/>
        <v>0</v>
      </c>
      <c r="H446" s="4">
        <f>'LYNX plywood'!AS384*SUM('LYNX plywood'!Y384:AH384)/3.125</f>
        <v>0</v>
      </c>
      <c r="I446" s="4">
        <f>'LYNX plywood'!AR384</f>
        <v>0</v>
      </c>
    </row>
    <row r="447" spans="2:9">
      <c r="B447" s="4">
        <f>'LYNX plywood'!AN385*SUM('LYNX plywood'!Y385:AH385)</f>
        <v>0</v>
      </c>
      <c r="C447" s="4">
        <f>'LYNX plywood'!AO385*SUM('LYNX plywood'!Y385:AH385)</f>
        <v>0</v>
      </c>
      <c r="D447" s="4">
        <f>'LYNX plywood'!AP385*SUM('LYNX plywood'!Y385:AH385)</f>
        <v>0</v>
      </c>
      <c r="E447" s="4">
        <f>'LYNX plywood'!AQ385*SUM('LYNX plywood'!Y385:AH385)</f>
        <v>0</v>
      </c>
      <c r="F447" s="4">
        <f t="shared" si="17"/>
        <v>0</v>
      </c>
      <c r="G447" s="4">
        <f t="shared" si="18"/>
        <v>0</v>
      </c>
      <c r="H447" s="4">
        <f>'LYNX plywood'!AS385*SUM('LYNX plywood'!Y385:AH385)/3.125</f>
        <v>0</v>
      </c>
      <c r="I447" s="4">
        <f>'LYNX plywood'!AR385</f>
        <v>0</v>
      </c>
    </row>
    <row r="448" spans="2:9">
      <c r="B448" s="4">
        <f>'LYNX plywood'!AN386*SUM('LYNX plywood'!Y386:AH386)</f>
        <v>0</v>
      </c>
      <c r="C448" s="4">
        <f>'LYNX plywood'!AO386*SUM('LYNX plywood'!Y386:AH386)</f>
        <v>0</v>
      </c>
      <c r="D448" s="4">
        <f>'LYNX plywood'!AP386*SUM('LYNX plywood'!Y386:AH386)</f>
        <v>0</v>
      </c>
      <c r="E448" s="4">
        <f>'LYNX plywood'!AQ386*SUM('LYNX plywood'!Y386:AH386)</f>
        <v>0</v>
      </c>
      <c r="F448" s="4">
        <f t="shared" si="17"/>
        <v>0</v>
      </c>
      <c r="G448" s="4">
        <f t="shared" si="18"/>
        <v>0</v>
      </c>
      <c r="H448" s="4">
        <f>'LYNX plywood'!AS386*SUM('LYNX plywood'!Y386:AH386)/3.125</f>
        <v>0</v>
      </c>
      <c r="I448" s="4">
        <f>'LYNX plywood'!AR386</f>
        <v>0</v>
      </c>
    </row>
    <row r="449" spans="2:9">
      <c r="B449" s="4">
        <f>'LYNX plywood'!AN387*SUM('LYNX plywood'!Y387:AH387)</f>
        <v>0</v>
      </c>
      <c r="C449" s="4">
        <f>'LYNX plywood'!AO387*SUM('LYNX plywood'!Y387:AH387)</f>
        <v>0</v>
      </c>
      <c r="D449" s="4">
        <f>'LYNX plywood'!AP387*SUM('LYNX plywood'!Y387:AH387)</f>
        <v>0</v>
      </c>
      <c r="E449" s="4">
        <f>'LYNX plywood'!AQ387*SUM('LYNX plywood'!Y387:AH387)</f>
        <v>0</v>
      </c>
      <c r="F449" s="4">
        <f t="shared" si="17"/>
        <v>0</v>
      </c>
      <c r="G449" s="4">
        <f t="shared" si="18"/>
        <v>0</v>
      </c>
      <c r="H449" s="4">
        <f>'LYNX plywood'!AS387*SUM('LYNX plywood'!Y387:AH387)/3.125</f>
        <v>0</v>
      </c>
      <c r="I449" s="4">
        <f>'LYNX plywood'!AR387</f>
        <v>0</v>
      </c>
    </row>
    <row r="450" spans="2:9">
      <c r="B450" s="4">
        <f>'LYNX plywood'!AN388*SUM('LYNX plywood'!Y388:AH388)</f>
        <v>0</v>
      </c>
      <c r="C450" s="4">
        <f>'LYNX plywood'!AO388*SUM('LYNX plywood'!Y388:AH388)</f>
        <v>0</v>
      </c>
      <c r="D450" s="4">
        <f>'LYNX plywood'!AP388*SUM('LYNX plywood'!Y388:AH388)</f>
        <v>0</v>
      </c>
      <c r="E450" s="4">
        <f>'LYNX plywood'!AQ388*SUM('LYNX plywood'!Y388:AH388)</f>
        <v>0</v>
      </c>
      <c r="F450" s="4">
        <f t="shared" si="17"/>
        <v>0</v>
      </c>
      <c r="G450" s="4">
        <f t="shared" si="18"/>
        <v>0</v>
      </c>
      <c r="H450" s="4">
        <f>'LYNX plywood'!AS388*SUM('LYNX plywood'!Y388:AH388)/3.125</f>
        <v>0</v>
      </c>
      <c r="I450" s="4">
        <f>'LYNX plywood'!AR388</f>
        <v>0</v>
      </c>
    </row>
    <row r="451" spans="2:9">
      <c r="B451" s="4">
        <f>'LYNX plywood'!AN389*SUM('LYNX plywood'!Y389:AH389)</f>
        <v>0</v>
      </c>
      <c r="C451" s="4">
        <f>'LYNX plywood'!AO389*SUM('LYNX plywood'!Y389:AH389)</f>
        <v>0</v>
      </c>
      <c r="D451" s="4">
        <f>'LYNX plywood'!AP389*SUM('LYNX plywood'!Y389:AH389)</f>
        <v>0</v>
      </c>
      <c r="E451" s="4">
        <f>'LYNX plywood'!AQ389*SUM('LYNX plywood'!Y389:AH389)</f>
        <v>0</v>
      </c>
      <c r="F451" s="4">
        <f t="shared" ref="F451:F452" si="19">D451/10</f>
        <v>0</v>
      </c>
      <c r="G451" s="4">
        <f t="shared" ref="G451:G452" si="20">(3/100)*D451</f>
        <v>0</v>
      </c>
      <c r="H451" s="4">
        <f>'LYNX plywood'!AS389*SUM('LYNX plywood'!Y389:AH389)/3.125</f>
        <v>0</v>
      </c>
      <c r="I451" s="4">
        <f>'LYNX plywood'!AR389</f>
        <v>0</v>
      </c>
    </row>
    <row r="452" spans="2:9">
      <c r="B452" s="4">
        <f>'LYNX plywood'!AN390*SUM('LYNX plywood'!Y390:AH390)</f>
        <v>0</v>
      </c>
      <c r="C452" s="4">
        <f>'LYNX plywood'!AO390*SUM('LYNX plywood'!Y390:AH390)</f>
        <v>0</v>
      </c>
      <c r="D452" s="4">
        <f>'LYNX plywood'!AP390*SUM('LYNX plywood'!Y390:AH390)</f>
        <v>0</v>
      </c>
      <c r="E452" s="4">
        <f>'LYNX plywood'!AQ390*SUM('LYNX plywood'!Y390:AH390)</f>
        <v>0</v>
      </c>
      <c r="F452" s="4">
        <f t="shared" si="19"/>
        <v>0</v>
      </c>
      <c r="G452" s="4">
        <f t="shared" si="20"/>
        <v>0</v>
      </c>
      <c r="H452" s="4">
        <f>'LYNX plywood'!AS390*SUM('LYNX plywood'!Y390:AH390)/3.125</f>
        <v>0</v>
      </c>
      <c r="I452" s="4">
        <f>'LYNX plywood'!AR390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9</vt:i4>
      </vt:variant>
      <vt:variant>
        <vt:lpstr>Imenovani obsegi</vt:lpstr>
      </vt:variant>
      <vt:variant>
        <vt:i4>3</vt:i4>
      </vt:variant>
    </vt:vector>
  </HeadingPairs>
  <TitlesOfParts>
    <vt:vector size="12" baseType="lpstr">
      <vt:lpstr>Summary of order</vt:lpstr>
      <vt:lpstr>LYNX plywood</vt:lpstr>
      <vt:lpstr>LYNX grp</vt:lpstr>
      <vt:lpstr>PRODUCTION LIST lynx plywood</vt:lpstr>
      <vt:lpstr>PU-soon</vt:lpstr>
      <vt:lpstr>PRODUCTION LIST lynx grp</vt:lpstr>
      <vt:lpstr>PACKING LIST lynx</vt:lpstr>
      <vt:lpstr>PAKIRANJE </vt:lpstr>
      <vt:lpstr>sum lynx</vt:lpstr>
      <vt:lpstr>'PACKING LIST lynx'!Tiskanje_naslovov</vt:lpstr>
      <vt:lpstr>'PRODUCTION LIST lynx grp'!Tiskanje_naslovov</vt:lpstr>
      <vt:lpstr>'PRODUCTION LIST lynx plywood'!Tiskanje_naslovov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2021-11-20T14:03:13Z</cp:lastPrinted>
  <dcterms:created xsi:type="dcterms:W3CDTF">2016-12-08T21:22:33Z</dcterms:created>
  <dcterms:modified xsi:type="dcterms:W3CDTF">2021-11-30T10:05:12Z</dcterms:modified>
</cp:coreProperties>
</file>