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Uporabnik\Desktop\Nova mapa\"/>
    </mc:Choice>
  </mc:AlternateContent>
  <xr:revisionPtr revIDLastSave="0" documentId="13_ncr:1_{D4438392-8A97-4EEF-B9A3-045BEBE1E5FF}" xr6:coauthVersionLast="46" xr6:coauthVersionMax="46" xr10:uidLastSave="{00000000-0000-0000-0000-000000000000}"/>
  <workbookProtection workbookAlgorithmName="SHA-512" workbookHashValue="8dM0pDAOBC9Z8abONfVACcIqubeb+BUmWeLToX0BQdnwdZ3y7yGvP5lq6oFYIcVhNBdI9is+4XD9HdogPr8Dhw==" workbookSaltValue="Ee30mRsylz6P+DdWm02fVg==" workbookSpinCount="100000" lockStructure="1"/>
  <bookViews>
    <workbookView xWindow="28680" yWindow="-120" windowWidth="29040" windowHeight="15990" tabRatio="500" xr2:uid="{00000000-000D-0000-FFFF-FFFF00000000}"/>
  </bookViews>
  <sheets>
    <sheet name="Summary of order" sheetId="12" r:id="rId1"/>
    <sheet name="Ready volumes" sheetId="5" r:id="rId2"/>
    <sheet name="PAKIRANJE " sheetId="16" state="hidden" r:id="rId3"/>
    <sheet name="PRODUCTION LIST ready" sheetId="7" state="hidden" r:id="rId4"/>
    <sheet name="PACKING LIST ready" sheetId="14" state="hidden" r:id="rId5"/>
    <sheet name="sum ready" sheetId="10" state="hidden" r:id="rId6"/>
  </sheets>
  <externalReferences>
    <externalReference r:id="rId7"/>
  </externalReferences>
  <definedNames>
    <definedName name="_xlnm._FilterDatabase" localSheetId="4" hidden="1">'PACKING LIST ready'!$Q$3:$Q$33</definedName>
    <definedName name="_xlnm._FilterDatabase" localSheetId="3" hidden="1">'PRODUCTION LIST ready'!$Q$5:$Q$37</definedName>
    <definedName name="_xlnm._FilterDatabase" localSheetId="1" hidden="1">'Ready volumes'!$AQ$8:$AR$39</definedName>
    <definedName name="_xlnm.Print_Titles" localSheetId="4">'PACKING LIST ready'!$1:$3</definedName>
    <definedName name="_xlnm.Print_Titles" localSheetId="3">'PRODUCTION LIST ready'!$1:$5</definedName>
  </definedNames>
  <calcPr calcId="191029" iterateDelta="9.9999999999999959E-4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6" l="1"/>
  <c r="A3" i="16"/>
  <c r="J7" i="14"/>
  <c r="M7" i="14"/>
  <c r="L8" i="14"/>
  <c r="M8" i="14"/>
  <c r="L4" i="14"/>
  <c r="M22" i="14"/>
  <c r="K25" i="7"/>
  <c r="K22" i="14" s="1"/>
  <c r="L25" i="7"/>
  <c r="L22" i="14" s="1"/>
  <c r="J25" i="14"/>
  <c r="J26" i="14"/>
  <c r="J27" i="14"/>
  <c r="J28" i="14"/>
  <c r="J29" i="14"/>
  <c r="J30" i="14"/>
  <c r="J31" i="14"/>
  <c r="J32" i="14"/>
  <c r="J33" i="14"/>
  <c r="J24" i="14"/>
  <c r="D28" i="7"/>
  <c r="E28" i="7"/>
  <c r="F28" i="7"/>
  <c r="G28" i="7"/>
  <c r="H28" i="7"/>
  <c r="I28" i="7"/>
  <c r="I25" i="14" s="1"/>
  <c r="K28" i="7"/>
  <c r="K25" i="14" s="1"/>
  <c r="L28" i="7"/>
  <c r="L25" i="14" s="1"/>
  <c r="M28" i="7"/>
  <c r="M25" i="14" s="1"/>
  <c r="N28" i="7"/>
  <c r="N25" i="14" s="1"/>
  <c r="O28" i="7"/>
  <c r="O25" i="14" s="1"/>
  <c r="P28" i="7"/>
  <c r="P25" i="14" s="1"/>
  <c r="D29" i="7"/>
  <c r="E29" i="7"/>
  <c r="F29" i="7"/>
  <c r="G29" i="7"/>
  <c r="H29" i="7"/>
  <c r="I29" i="7"/>
  <c r="I26" i="14" s="1"/>
  <c r="K29" i="7"/>
  <c r="K26" i="14" s="1"/>
  <c r="L29" i="7"/>
  <c r="L26" i="14" s="1"/>
  <c r="M29" i="7"/>
  <c r="M26" i="14" s="1"/>
  <c r="N29" i="7"/>
  <c r="N26" i="14" s="1"/>
  <c r="O29" i="7"/>
  <c r="O26" i="14" s="1"/>
  <c r="P29" i="7"/>
  <c r="P26" i="14" s="1"/>
  <c r="D30" i="7"/>
  <c r="E30" i="7"/>
  <c r="F30" i="7"/>
  <c r="G30" i="7"/>
  <c r="H30" i="7"/>
  <c r="I30" i="7"/>
  <c r="I27" i="14" s="1"/>
  <c r="K30" i="7"/>
  <c r="K27" i="14" s="1"/>
  <c r="L30" i="7"/>
  <c r="L27" i="14" s="1"/>
  <c r="M30" i="7"/>
  <c r="M27" i="14" s="1"/>
  <c r="N30" i="7"/>
  <c r="N27" i="14" s="1"/>
  <c r="O30" i="7"/>
  <c r="O27" i="14" s="1"/>
  <c r="P30" i="7"/>
  <c r="P27" i="14" s="1"/>
  <c r="D31" i="7"/>
  <c r="E31" i="7"/>
  <c r="F31" i="7"/>
  <c r="G31" i="7"/>
  <c r="H31" i="7"/>
  <c r="I31" i="7"/>
  <c r="I28" i="14" s="1"/>
  <c r="K31" i="7"/>
  <c r="K28" i="14" s="1"/>
  <c r="L31" i="7"/>
  <c r="L28" i="14" s="1"/>
  <c r="M31" i="7"/>
  <c r="M28" i="14" s="1"/>
  <c r="N31" i="7"/>
  <c r="N28" i="14" s="1"/>
  <c r="O31" i="7"/>
  <c r="O28" i="14" s="1"/>
  <c r="P31" i="7"/>
  <c r="P28" i="14" s="1"/>
  <c r="D32" i="7"/>
  <c r="E32" i="7"/>
  <c r="F32" i="7"/>
  <c r="G32" i="7"/>
  <c r="H32" i="7"/>
  <c r="I32" i="7"/>
  <c r="I29" i="14" s="1"/>
  <c r="K32" i="7"/>
  <c r="K29" i="14" s="1"/>
  <c r="L32" i="7"/>
  <c r="L29" i="14" s="1"/>
  <c r="M32" i="7"/>
  <c r="M29" i="14" s="1"/>
  <c r="N32" i="7"/>
  <c r="N29" i="14" s="1"/>
  <c r="O32" i="7"/>
  <c r="O29" i="14" s="1"/>
  <c r="P32" i="7"/>
  <c r="P29" i="14" s="1"/>
  <c r="D33" i="7"/>
  <c r="E33" i="7"/>
  <c r="F33" i="7"/>
  <c r="G33" i="7"/>
  <c r="H33" i="7"/>
  <c r="I33" i="7"/>
  <c r="I30" i="14" s="1"/>
  <c r="K33" i="7"/>
  <c r="K30" i="14" s="1"/>
  <c r="L33" i="7"/>
  <c r="L30" i="14" s="1"/>
  <c r="M33" i="7"/>
  <c r="M30" i="14" s="1"/>
  <c r="N33" i="7"/>
  <c r="N30" i="14" s="1"/>
  <c r="O33" i="7"/>
  <c r="O30" i="14" s="1"/>
  <c r="P33" i="7"/>
  <c r="P30" i="14" s="1"/>
  <c r="D34" i="7"/>
  <c r="E34" i="7"/>
  <c r="F34" i="7"/>
  <c r="G34" i="7"/>
  <c r="H34" i="7"/>
  <c r="I34" i="7"/>
  <c r="I31" i="14" s="1"/>
  <c r="K34" i="7"/>
  <c r="K31" i="14" s="1"/>
  <c r="L34" i="7"/>
  <c r="L31" i="14" s="1"/>
  <c r="M34" i="7"/>
  <c r="M31" i="14" s="1"/>
  <c r="N34" i="7"/>
  <c r="N31" i="14" s="1"/>
  <c r="O34" i="7"/>
  <c r="O31" i="14" s="1"/>
  <c r="P34" i="7"/>
  <c r="P31" i="14" s="1"/>
  <c r="D35" i="7"/>
  <c r="E35" i="7"/>
  <c r="F35" i="7"/>
  <c r="G35" i="7"/>
  <c r="H35" i="7"/>
  <c r="I35" i="7"/>
  <c r="I32" i="14" s="1"/>
  <c r="K35" i="7"/>
  <c r="K32" i="14" s="1"/>
  <c r="L35" i="7"/>
  <c r="L32" i="14" s="1"/>
  <c r="M35" i="7"/>
  <c r="M32" i="14" s="1"/>
  <c r="N35" i="7"/>
  <c r="N32" i="14" s="1"/>
  <c r="O35" i="7"/>
  <c r="O32" i="14" s="1"/>
  <c r="P35" i="7"/>
  <c r="P32" i="14" s="1"/>
  <c r="D36" i="7"/>
  <c r="E36" i="7"/>
  <c r="F36" i="7"/>
  <c r="G36" i="7"/>
  <c r="H36" i="7"/>
  <c r="I36" i="7"/>
  <c r="I33" i="14" s="1"/>
  <c r="K36" i="7"/>
  <c r="K33" i="14" s="1"/>
  <c r="L36" i="7"/>
  <c r="L33" i="14" s="1"/>
  <c r="M36" i="7"/>
  <c r="M33" i="14" s="1"/>
  <c r="N36" i="7"/>
  <c r="N33" i="14" s="1"/>
  <c r="O36" i="7"/>
  <c r="O33" i="14" s="1"/>
  <c r="P36" i="7"/>
  <c r="P33" i="14" s="1"/>
  <c r="H27" i="7"/>
  <c r="I27" i="7"/>
  <c r="K27" i="7"/>
  <c r="K24" i="14" s="1"/>
  <c r="L27" i="7"/>
  <c r="L24" i="14" s="1"/>
  <c r="M27" i="7"/>
  <c r="M24" i="14" s="1"/>
  <c r="N27" i="7"/>
  <c r="N24" i="14" s="1"/>
  <c r="O27" i="7"/>
  <c r="O24" i="14" s="1"/>
  <c r="P27" i="7"/>
  <c r="P24" i="14" s="1"/>
  <c r="J1" i="14"/>
  <c r="L17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C13" i="7"/>
  <c r="A27" i="7"/>
  <c r="A28" i="7"/>
  <c r="A29" i="7"/>
  <c r="A30" i="7"/>
  <c r="A31" i="7"/>
  <c r="A32" i="7"/>
  <c r="A33" i="7"/>
  <c r="A34" i="7"/>
  <c r="A35" i="7"/>
  <c r="A36" i="7"/>
  <c r="M8" i="7"/>
  <c r="M5" i="14" s="1"/>
  <c r="N8" i="7"/>
  <c r="N5" i="14" s="1"/>
  <c r="M9" i="7"/>
  <c r="M6" i="14" s="1"/>
  <c r="N9" i="7"/>
  <c r="N6" i="14" s="1"/>
  <c r="M10" i="7"/>
  <c r="N10" i="7"/>
  <c r="N7" i="14" s="1"/>
  <c r="M11" i="7"/>
  <c r="N11" i="7"/>
  <c r="N8" i="14" s="1"/>
  <c r="M12" i="7"/>
  <c r="M9" i="14" s="1"/>
  <c r="N12" i="7"/>
  <c r="N9" i="14" s="1"/>
  <c r="M13" i="7"/>
  <c r="M10" i="14" s="1"/>
  <c r="N13" i="7"/>
  <c r="N10" i="14" s="1"/>
  <c r="M14" i="7"/>
  <c r="M11" i="14" s="1"/>
  <c r="N14" i="7"/>
  <c r="N11" i="14" s="1"/>
  <c r="M15" i="7"/>
  <c r="M12" i="14" s="1"/>
  <c r="N15" i="7"/>
  <c r="N12" i="14" s="1"/>
  <c r="M16" i="7"/>
  <c r="M13" i="14" s="1"/>
  <c r="N16" i="7"/>
  <c r="N13" i="14" s="1"/>
  <c r="M17" i="7"/>
  <c r="M14" i="14" s="1"/>
  <c r="N17" i="7"/>
  <c r="N14" i="14" s="1"/>
  <c r="M18" i="7"/>
  <c r="M15" i="14" s="1"/>
  <c r="N18" i="7"/>
  <c r="N15" i="14" s="1"/>
  <c r="M19" i="7"/>
  <c r="M16" i="14" s="1"/>
  <c r="N19" i="7"/>
  <c r="N16" i="14" s="1"/>
  <c r="M20" i="7"/>
  <c r="M17" i="14" s="1"/>
  <c r="N20" i="7"/>
  <c r="N17" i="14" s="1"/>
  <c r="M21" i="7"/>
  <c r="M18" i="14" s="1"/>
  <c r="N21" i="7"/>
  <c r="N18" i="14" s="1"/>
  <c r="M22" i="7"/>
  <c r="M19" i="14" s="1"/>
  <c r="N22" i="7"/>
  <c r="N19" i="14" s="1"/>
  <c r="M23" i="7"/>
  <c r="N23" i="7"/>
  <c r="M24" i="7"/>
  <c r="M21" i="14" s="1"/>
  <c r="N24" i="7"/>
  <c r="N21" i="14" s="1"/>
  <c r="M25" i="7"/>
  <c r="N25" i="7"/>
  <c r="N22" i="14" s="1"/>
  <c r="N7" i="7"/>
  <c r="N4" i="14" s="1"/>
  <c r="K8" i="7"/>
  <c r="K5" i="14" s="1"/>
  <c r="L8" i="7"/>
  <c r="L5" i="14" s="1"/>
  <c r="K9" i="7"/>
  <c r="K6" i="14" s="1"/>
  <c r="L9" i="7"/>
  <c r="L6" i="14" s="1"/>
  <c r="K10" i="7"/>
  <c r="K7" i="14" s="1"/>
  <c r="L10" i="7"/>
  <c r="L7" i="14" s="1"/>
  <c r="K11" i="7"/>
  <c r="K8" i="14" s="1"/>
  <c r="L11" i="7"/>
  <c r="K12" i="7"/>
  <c r="K9" i="14" s="1"/>
  <c r="L12" i="7"/>
  <c r="L9" i="14" s="1"/>
  <c r="K13" i="7"/>
  <c r="K10" i="14" s="1"/>
  <c r="L13" i="7"/>
  <c r="L10" i="14" s="1"/>
  <c r="K14" i="7"/>
  <c r="K11" i="14" s="1"/>
  <c r="L14" i="7"/>
  <c r="L11" i="14" s="1"/>
  <c r="K15" i="7"/>
  <c r="K12" i="14" s="1"/>
  <c r="L15" i="7"/>
  <c r="L12" i="14" s="1"/>
  <c r="K16" i="7"/>
  <c r="K13" i="14" s="1"/>
  <c r="L16" i="7"/>
  <c r="L13" i="14" s="1"/>
  <c r="K17" i="7"/>
  <c r="K14" i="14" s="1"/>
  <c r="L17" i="7"/>
  <c r="L14" i="14" s="1"/>
  <c r="K18" i="7"/>
  <c r="K15" i="14" s="1"/>
  <c r="L18" i="7"/>
  <c r="L15" i="14" s="1"/>
  <c r="K19" i="7"/>
  <c r="K16" i="14" s="1"/>
  <c r="L19" i="7"/>
  <c r="L16" i="14" s="1"/>
  <c r="K20" i="7"/>
  <c r="K17" i="14" s="1"/>
  <c r="L20" i="7"/>
  <c r="K21" i="7"/>
  <c r="K18" i="14" s="1"/>
  <c r="L21" i="7"/>
  <c r="L18" i="14" s="1"/>
  <c r="K22" i="7"/>
  <c r="K19" i="14" s="1"/>
  <c r="L22" i="7"/>
  <c r="L19" i="14" s="1"/>
  <c r="K23" i="7"/>
  <c r="L23" i="7"/>
  <c r="K24" i="7"/>
  <c r="K21" i="14" s="1"/>
  <c r="L24" i="7"/>
  <c r="L21" i="14" s="1"/>
  <c r="K7" i="7"/>
  <c r="K4" i="14" s="1"/>
  <c r="L7" i="7"/>
  <c r="M7" i="7"/>
  <c r="M4" i="14" s="1"/>
  <c r="J8" i="7"/>
  <c r="J5" i="14" s="1"/>
  <c r="J9" i="7"/>
  <c r="J6" i="14" s="1"/>
  <c r="J10" i="7"/>
  <c r="J11" i="7"/>
  <c r="J8" i="14" s="1"/>
  <c r="J12" i="7"/>
  <c r="J9" i="14" s="1"/>
  <c r="J13" i="7"/>
  <c r="J14" i="7"/>
  <c r="J11" i="14" s="1"/>
  <c r="J15" i="7"/>
  <c r="J12" i="14" s="1"/>
  <c r="J16" i="7"/>
  <c r="J13" i="14" s="1"/>
  <c r="J17" i="7"/>
  <c r="J14" i="14" s="1"/>
  <c r="J18" i="7"/>
  <c r="J15" i="14" s="1"/>
  <c r="J19" i="7"/>
  <c r="J16" i="14" s="1"/>
  <c r="J20" i="7"/>
  <c r="J17" i="14" s="1"/>
  <c r="J21" i="7"/>
  <c r="J18" i="14" s="1"/>
  <c r="J22" i="7"/>
  <c r="J19" i="14" s="1"/>
  <c r="J23" i="7"/>
  <c r="J24" i="7"/>
  <c r="J25" i="7"/>
  <c r="E16" i="12"/>
  <c r="AP31" i="5"/>
  <c r="AP32" i="5"/>
  <c r="AP33" i="5"/>
  <c r="AP34" i="5"/>
  <c r="AP35" i="5"/>
  <c r="AP36" i="5"/>
  <c r="AP37" i="5"/>
  <c r="AP38" i="5"/>
  <c r="AP39" i="5"/>
  <c r="AP30" i="5"/>
  <c r="AP29" i="5"/>
  <c r="AP27" i="5"/>
  <c r="AP28" i="5"/>
  <c r="AP11" i="5"/>
  <c r="AP12" i="5"/>
  <c r="AP13" i="5"/>
  <c r="AP14" i="5"/>
  <c r="AP15" i="5"/>
  <c r="AP10" i="5"/>
  <c r="AF2" i="5"/>
  <c r="O11" i="5"/>
  <c r="O27" i="5"/>
  <c r="P27" i="5"/>
  <c r="Q27" i="5"/>
  <c r="O28" i="5"/>
  <c r="P28" i="5"/>
  <c r="Q28" i="5"/>
  <c r="O30" i="5"/>
  <c r="P30" i="5"/>
  <c r="Q30" i="5"/>
  <c r="O31" i="5"/>
  <c r="P31" i="5"/>
  <c r="Q31" i="5"/>
  <c r="O32" i="5"/>
  <c r="P32" i="5"/>
  <c r="Q32" i="5"/>
  <c r="O33" i="5"/>
  <c r="P33" i="5"/>
  <c r="Q33" i="5"/>
  <c r="O34" i="5"/>
  <c r="P34" i="5"/>
  <c r="Q34" i="5"/>
  <c r="O35" i="5"/>
  <c r="P35" i="5"/>
  <c r="Q35" i="5"/>
  <c r="O36" i="5"/>
  <c r="P36" i="5"/>
  <c r="Q36" i="5"/>
  <c r="O37" i="5"/>
  <c r="P37" i="5"/>
  <c r="Q37" i="5"/>
  <c r="O38" i="5"/>
  <c r="P38" i="5"/>
  <c r="Q38" i="5"/>
  <c r="O39" i="5"/>
  <c r="P39" i="5"/>
  <c r="Q39" i="5"/>
  <c r="P11" i="5"/>
  <c r="Q11" i="5"/>
  <c r="O12" i="5"/>
  <c r="P12" i="5"/>
  <c r="Q12" i="5"/>
  <c r="O13" i="5"/>
  <c r="P13" i="5"/>
  <c r="Q13" i="5"/>
  <c r="O14" i="5"/>
  <c r="P14" i="5"/>
  <c r="Q14" i="5"/>
  <c r="O15" i="5"/>
  <c r="P15" i="5"/>
  <c r="Q15" i="5"/>
  <c r="O16" i="5"/>
  <c r="P16" i="5"/>
  <c r="Q16" i="5"/>
  <c r="O17" i="5"/>
  <c r="P17" i="5"/>
  <c r="Q17" i="5"/>
  <c r="O18" i="5"/>
  <c r="P18" i="5"/>
  <c r="Q18" i="5"/>
  <c r="O19" i="5"/>
  <c r="P19" i="5"/>
  <c r="Q19" i="5"/>
  <c r="O20" i="5"/>
  <c r="P20" i="5"/>
  <c r="Q20" i="5"/>
  <c r="O21" i="5"/>
  <c r="P21" i="5"/>
  <c r="Q21" i="5"/>
  <c r="O22" i="5"/>
  <c r="P22" i="5"/>
  <c r="Q22" i="5"/>
  <c r="O23" i="5"/>
  <c r="P23" i="5"/>
  <c r="Q23" i="5"/>
  <c r="O24" i="5"/>
  <c r="P24" i="5"/>
  <c r="Q24" i="5"/>
  <c r="O25" i="5"/>
  <c r="P25" i="5"/>
  <c r="Q25" i="5"/>
  <c r="Q10" i="5"/>
  <c r="P10" i="5"/>
  <c r="O10" i="5"/>
  <c r="N10" i="5"/>
  <c r="AJ7" i="5" l="1"/>
  <c r="AK7" i="5"/>
  <c r="AL7" i="5"/>
  <c r="AP25" i="5" l="1"/>
  <c r="AP24" i="5"/>
  <c r="AP23" i="5"/>
  <c r="AP22" i="5"/>
  <c r="AP21" i="5"/>
  <c r="AP20" i="5"/>
  <c r="AP19" i="5"/>
  <c r="AP18" i="5"/>
  <c r="AP17" i="5"/>
  <c r="AP16" i="5"/>
  <c r="B8" i="7"/>
  <c r="C8" i="7"/>
  <c r="D8" i="7"/>
  <c r="E8" i="7"/>
  <c r="E5" i="14" s="1"/>
  <c r="F8" i="7"/>
  <c r="F5" i="14" s="1"/>
  <c r="G8" i="7"/>
  <c r="G5" i="14" s="1"/>
  <c r="H8" i="7"/>
  <c r="H5" i="14" s="1"/>
  <c r="I8" i="7"/>
  <c r="I5" i="14" s="1"/>
  <c r="O8" i="7"/>
  <c r="O5" i="14" s="1"/>
  <c r="B9" i="7"/>
  <c r="B6" i="14" s="1"/>
  <c r="C9" i="7"/>
  <c r="D9" i="7"/>
  <c r="D6" i="14" s="1"/>
  <c r="E9" i="7"/>
  <c r="E6" i="14" s="1"/>
  <c r="F9" i="7"/>
  <c r="F6" i="14" s="1"/>
  <c r="G9" i="7"/>
  <c r="G6" i="14" s="1"/>
  <c r="H9" i="7"/>
  <c r="H6" i="14" s="1"/>
  <c r="I9" i="7"/>
  <c r="I6" i="14" s="1"/>
  <c r="O9" i="7"/>
  <c r="O6" i="14" s="1"/>
  <c r="B10" i="7"/>
  <c r="B7" i="14" s="1"/>
  <c r="C10" i="7"/>
  <c r="D10" i="7"/>
  <c r="E10" i="7"/>
  <c r="E7" i="14" s="1"/>
  <c r="F10" i="7"/>
  <c r="F7" i="14" s="1"/>
  <c r="G10" i="7"/>
  <c r="G7" i="14" s="1"/>
  <c r="H10" i="7"/>
  <c r="H7" i="14" s="1"/>
  <c r="I10" i="7"/>
  <c r="I7" i="14" s="1"/>
  <c r="O10" i="7"/>
  <c r="O7" i="14" s="1"/>
  <c r="B11" i="7"/>
  <c r="B8" i="14" s="1"/>
  <c r="C11" i="7"/>
  <c r="D11" i="7"/>
  <c r="E11" i="7"/>
  <c r="E8" i="14" s="1"/>
  <c r="F11" i="7"/>
  <c r="F8" i="14" s="1"/>
  <c r="G11" i="7"/>
  <c r="G8" i="14" s="1"/>
  <c r="H11" i="7"/>
  <c r="H8" i="14" s="1"/>
  <c r="I11" i="7"/>
  <c r="I8" i="14" s="1"/>
  <c r="O11" i="7"/>
  <c r="O8" i="14" s="1"/>
  <c r="B12" i="7"/>
  <c r="B9" i="14" s="1"/>
  <c r="C12" i="7"/>
  <c r="D12" i="7"/>
  <c r="D9" i="14" s="1"/>
  <c r="E12" i="7"/>
  <c r="E9" i="14" s="1"/>
  <c r="F12" i="7"/>
  <c r="F9" i="14" s="1"/>
  <c r="G12" i="7"/>
  <c r="G9" i="14" s="1"/>
  <c r="H12" i="7"/>
  <c r="H9" i="14" s="1"/>
  <c r="I12" i="7"/>
  <c r="I9" i="14" s="1"/>
  <c r="O12" i="7"/>
  <c r="O9" i="14" s="1"/>
  <c r="E7" i="7"/>
  <c r="E4" i="14" s="1"/>
  <c r="F7" i="7"/>
  <c r="F4" i="14" s="1"/>
  <c r="G7" i="7"/>
  <c r="G4" i="14" s="1"/>
  <c r="H7" i="7"/>
  <c r="H4" i="14" s="1"/>
  <c r="I7" i="7"/>
  <c r="I4" i="14" s="1"/>
  <c r="J7" i="7"/>
  <c r="J4" i="14" s="1"/>
  <c r="O7" i="7"/>
  <c r="O4" i="14" s="1"/>
  <c r="D7" i="7"/>
  <c r="C7" i="7"/>
  <c r="B5" i="14"/>
  <c r="B7" i="7"/>
  <c r="B4" i="14" s="1"/>
  <c r="F28" i="5"/>
  <c r="G28" i="5" s="1"/>
  <c r="G27" i="5"/>
  <c r="B2" i="14"/>
  <c r="P21" i="14"/>
  <c r="P22" i="14"/>
  <c r="P5" i="14"/>
  <c r="P6" i="14"/>
  <c r="P7" i="14"/>
  <c r="P8" i="14"/>
  <c r="P9" i="14"/>
  <c r="P4" i="14"/>
  <c r="A23" i="7"/>
  <c r="B23" i="7"/>
  <c r="B20" i="14" s="1"/>
  <c r="C23" i="7"/>
  <c r="D23" i="7"/>
  <c r="E23" i="7"/>
  <c r="F23" i="7"/>
  <c r="G23" i="7"/>
  <c r="H23" i="7"/>
  <c r="I23" i="7"/>
  <c r="O23" i="7"/>
  <c r="A24" i="7"/>
  <c r="B24" i="7"/>
  <c r="B21" i="14" s="1"/>
  <c r="C24" i="7"/>
  <c r="D24" i="7"/>
  <c r="D21" i="14" s="1"/>
  <c r="E24" i="7"/>
  <c r="E21" i="14" s="1"/>
  <c r="F24" i="7"/>
  <c r="G24" i="7"/>
  <c r="G21" i="14" s="1"/>
  <c r="H24" i="7"/>
  <c r="H21" i="14" s="1"/>
  <c r="I24" i="7"/>
  <c r="I21" i="14" s="1"/>
  <c r="J21" i="14"/>
  <c r="O24" i="7"/>
  <c r="O21" i="14" s="1"/>
  <c r="A25" i="7"/>
  <c r="B25" i="7"/>
  <c r="B22" i="14" s="1"/>
  <c r="C25" i="7"/>
  <c r="D25" i="7"/>
  <c r="D22" i="14" s="1"/>
  <c r="E25" i="7"/>
  <c r="E22" i="14" s="1"/>
  <c r="F25" i="7"/>
  <c r="F22" i="14" s="1"/>
  <c r="G25" i="7"/>
  <c r="G22" i="14" s="1"/>
  <c r="H25" i="7"/>
  <c r="H22" i="14" s="1"/>
  <c r="I25" i="7"/>
  <c r="I22" i="14" s="1"/>
  <c r="J22" i="14"/>
  <c r="O25" i="7"/>
  <c r="O22" i="14" s="1"/>
  <c r="A8" i="7"/>
  <c r="A9" i="7"/>
  <c r="A10" i="7"/>
  <c r="A11" i="7"/>
  <c r="A12" i="7"/>
  <c r="A13" i="7"/>
  <c r="B13" i="7"/>
  <c r="D13" i="7"/>
  <c r="E13" i="7"/>
  <c r="F13" i="7"/>
  <c r="G13" i="7"/>
  <c r="H13" i="7"/>
  <c r="I13" i="7"/>
  <c r="O13" i="7"/>
  <c r="O10" i="14" s="1"/>
  <c r="A14" i="7"/>
  <c r="B14" i="7"/>
  <c r="C14" i="7"/>
  <c r="D14" i="7"/>
  <c r="D11" i="14" s="1"/>
  <c r="E14" i="7"/>
  <c r="E11" i="14" s="1"/>
  <c r="F14" i="7"/>
  <c r="F11" i="14" s="1"/>
  <c r="G14" i="7"/>
  <c r="G11" i="14" s="1"/>
  <c r="H14" i="7"/>
  <c r="H11" i="14" s="1"/>
  <c r="I14" i="7"/>
  <c r="I11" i="14" s="1"/>
  <c r="O14" i="7"/>
  <c r="O11" i="14" s="1"/>
  <c r="A15" i="7"/>
  <c r="B15" i="7"/>
  <c r="C15" i="7"/>
  <c r="D15" i="7"/>
  <c r="D12" i="14" s="1"/>
  <c r="E15" i="7"/>
  <c r="E12" i="14" s="1"/>
  <c r="F15" i="7"/>
  <c r="F12" i="14" s="1"/>
  <c r="G15" i="7"/>
  <c r="G12" i="14" s="1"/>
  <c r="H15" i="7"/>
  <c r="H12" i="14" s="1"/>
  <c r="I15" i="7"/>
  <c r="I12" i="14" s="1"/>
  <c r="O15" i="7"/>
  <c r="O12" i="14" s="1"/>
  <c r="A16" i="7"/>
  <c r="B16" i="7"/>
  <c r="C16" i="7"/>
  <c r="D16" i="7"/>
  <c r="D13" i="14" s="1"/>
  <c r="E16" i="7"/>
  <c r="E13" i="14" s="1"/>
  <c r="F16" i="7"/>
  <c r="F13" i="14" s="1"/>
  <c r="G16" i="7"/>
  <c r="G13" i="14" s="1"/>
  <c r="H16" i="7"/>
  <c r="H13" i="14" s="1"/>
  <c r="I16" i="7"/>
  <c r="I13" i="14" s="1"/>
  <c r="O16" i="7"/>
  <c r="O13" i="14" s="1"/>
  <c r="A17" i="7"/>
  <c r="B17" i="7"/>
  <c r="C17" i="7"/>
  <c r="D17" i="7"/>
  <c r="D14" i="14" s="1"/>
  <c r="E17" i="7"/>
  <c r="E14" i="14" s="1"/>
  <c r="F17" i="7"/>
  <c r="F14" i="14" s="1"/>
  <c r="G17" i="7"/>
  <c r="G14" i="14" s="1"/>
  <c r="H17" i="7"/>
  <c r="H14" i="14" s="1"/>
  <c r="I17" i="7"/>
  <c r="I14" i="14" s="1"/>
  <c r="O17" i="7"/>
  <c r="O14" i="14" s="1"/>
  <c r="A18" i="7"/>
  <c r="B18" i="7"/>
  <c r="C18" i="7"/>
  <c r="D18" i="7"/>
  <c r="D15" i="14" s="1"/>
  <c r="E18" i="7"/>
  <c r="E15" i="14" s="1"/>
  <c r="F18" i="7"/>
  <c r="F15" i="14" s="1"/>
  <c r="G18" i="7"/>
  <c r="G15" i="14" s="1"/>
  <c r="H18" i="7"/>
  <c r="H15" i="14" s="1"/>
  <c r="I18" i="7"/>
  <c r="I15" i="14" s="1"/>
  <c r="O18" i="7"/>
  <c r="O15" i="14" s="1"/>
  <c r="A19" i="7"/>
  <c r="B19" i="7"/>
  <c r="C19" i="7"/>
  <c r="D19" i="7"/>
  <c r="D16" i="14" s="1"/>
  <c r="E19" i="7"/>
  <c r="E16" i="14" s="1"/>
  <c r="F19" i="7"/>
  <c r="F16" i="14" s="1"/>
  <c r="G19" i="7"/>
  <c r="G16" i="14" s="1"/>
  <c r="H19" i="7"/>
  <c r="H16" i="14" s="1"/>
  <c r="I19" i="7"/>
  <c r="I16" i="14" s="1"/>
  <c r="O19" i="7"/>
  <c r="O16" i="14" s="1"/>
  <c r="A20" i="7"/>
  <c r="B20" i="7"/>
  <c r="C20" i="7"/>
  <c r="D20" i="7"/>
  <c r="D17" i="14" s="1"/>
  <c r="E20" i="7"/>
  <c r="E17" i="14" s="1"/>
  <c r="F20" i="7"/>
  <c r="F17" i="14" s="1"/>
  <c r="G20" i="7"/>
  <c r="G17" i="14" s="1"/>
  <c r="H20" i="7"/>
  <c r="H17" i="14" s="1"/>
  <c r="I20" i="7"/>
  <c r="I17" i="14" s="1"/>
  <c r="O20" i="7"/>
  <c r="O17" i="14" s="1"/>
  <c r="A21" i="7"/>
  <c r="B21" i="7"/>
  <c r="C21" i="7"/>
  <c r="D21" i="7"/>
  <c r="D18" i="14" s="1"/>
  <c r="E21" i="7"/>
  <c r="E18" i="14" s="1"/>
  <c r="F21" i="7"/>
  <c r="F18" i="14" s="1"/>
  <c r="G21" i="7"/>
  <c r="G18" i="14" s="1"/>
  <c r="H21" i="7"/>
  <c r="H18" i="14" s="1"/>
  <c r="I21" i="7"/>
  <c r="I18" i="14" s="1"/>
  <c r="O21" i="7"/>
  <c r="O18" i="14" s="1"/>
  <c r="A22" i="7"/>
  <c r="B22" i="7"/>
  <c r="C22" i="7"/>
  <c r="D22" i="7"/>
  <c r="D19" i="14" s="1"/>
  <c r="E22" i="7"/>
  <c r="E19" i="14" s="1"/>
  <c r="F22" i="7"/>
  <c r="F19" i="14" s="1"/>
  <c r="G22" i="7"/>
  <c r="G19" i="14" s="1"/>
  <c r="H22" i="7"/>
  <c r="H19" i="14" s="1"/>
  <c r="I22" i="7"/>
  <c r="I19" i="14" s="1"/>
  <c r="O22" i="7"/>
  <c r="O19" i="14" s="1"/>
  <c r="A7" i="7"/>
  <c r="G12" i="5"/>
  <c r="G10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11" i="5"/>
  <c r="H27" i="5"/>
  <c r="I27" i="5"/>
  <c r="J27" i="5"/>
  <c r="K27" i="5"/>
  <c r="L27" i="5"/>
  <c r="M27" i="5"/>
  <c r="N27" i="5"/>
  <c r="R27" i="5"/>
  <c r="S27" i="5"/>
  <c r="AQ27" i="5"/>
  <c r="AR27" i="5"/>
  <c r="BA27" i="5"/>
  <c r="BB27" i="5"/>
  <c r="BB28" i="5"/>
  <c r="BA28" i="5"/>
  <c r="AR28" i="5"/>
  <c r="AQ28" i="5"/>
  <c r="S28" i="5"/>
  <c r="R28" i="5"/>
  <c r="N28" i="5"/>
  <c r="M28" i="5"/>
  <c r="L28" i="5"/>
  <c r="K28" i="5"/>
  <c r="J28" i="5"/>
  <c r="I28" i="5"/>
  <c r="H28" i="5"/>
  <c r="AR30" i="5"/>
  <c r="AR31" i="5"/>
  <c r="AR32" i="5"/>
  <c r="AR33" i="5"/>
  <c r="AR34" i="5"/>
  <c r="AR35" i="5"/>
  <c r="AR36" i="5"/>
  <c r="AR37" i="5"/>
  <c r="AR38" i="5"/>
  <c r="AR39" i="5"/>
  <c r="AR12" i="5"/>
  <c r="AR10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R11" i="5"/>
  <c r="AQ12" i="5"/>
  <c r="AQ10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11" i="5"/>
  <c r="R31" i="5"/>
  <c r="S31" i="5"/>
  <c r="T31" i="5"/>
  <c r="R32" i="5"/>
  <c r="S32" i="5"/>
  <c r="T32" i="5"/>
  <c r="R33" i="5"/>
  <c r="S33" i="5"/>
  <c r="T33" i="5"/>
  <c r="R34" i="5"/>
  <c r="S34" i="5"/>
  <c r="T34" i="5"/>
  <c r="R35" i="5"/>
  <c r="S35" i="5"/>
  <c r="T35" i="5"/>
  <c r="R36" i="5"/>
  <c r="S36" i="5"/>
  <c r="T36" i="5"/>
  <c r="R37" i="5"/>
  <c r="S37" i="5"/>
  <c r="T37" i="5"/>
  <c r="R38" i="5"/>
  <c r="S38" i="5"/>
  <c r="T38" i="5"/>
  <c r="R39" i="5"/>
  <c r="S39" i="5"/>
  <c r="T39" i="5"/>
  <c r="T30" i="5"/>
  <c r="S30" i="5"/>
  <c r="R30" i="5"/>
  <c r="N12" i="5"/>
  <c r="R12" i="5"/>
  <c r="S12" i="5"/>
  <c r="R10" i="5"/>
  <c r="S10" i="5"/>
  <c r="N13" i="5"/>
  <c r="R13" i="5"/>
  <c r="S13" i="5"/>
  <c r="N14" i="5"/>
  <c r="R14" i="5"/>
  <c r="S14" i="5"/>
  <c r="N15" i="5"/>
  <c r="R15" i="5"/>
  <c r="S15" i="5"/>
  <c r="N16" i="5"/>
  <c r="R16" i="5"/>
  <c r="S16" i="5"/>
  <c r="N17" i="5"/>
  <c r="R17" i="5"/>
  <c r="S17" i="5"/>
  <c r="N18" i="5"/>
  <c r="R18" i="5"/>
  <c r="S18" i="5"/>
  <c r="N19" i="5"/>
  <c r="R19" i="5"/>
  <c r="S19" i="5"/>
  <c r="N20" i="5"/>
  <c r="R20" i="5"/>
  <c r="S20" i="5"/>
  <c r="N21" i="5"/>
  <c r="R21" i="5"/>
  <c r="S21" i="5"/>
  <c r="N22" i="5"/>
  <c r="R22" i="5"/>
  <c r="S22" i="5"/>
  <c r="N23" i="5"/>
  <c r="R23" i="5"/>
  <c r="S23" i="5"/>
  <c r="N24" i="5"/>
  <c r="R24" i="5"/>
  <c r="S24" i="5"/>
  <c r="N25" i="5"/>
  <c r="R25" i="5"/>
  <c r="S25" i="5"/>
  <c r="S11" i="5"/>
  <c r="R11" i="5"/>
  <c r="N11" i="5"/>
  <c r="M34" i="5"/>
  <c r="G16" i="12" l="1"/>
  <c r="D4" i="14"/>
  <c r="Q7" i="7"/>
  <c r="AO7" i="5"/>
  <c r="AN7" i="5"/>
  <c r="AM7" i="5"/>
  <c r="Q8" i="7"/>
  <c r="Q5" i="14" s="1"/>
  <c r="Q11" i="7"/>
  <c r="Q8" i="14" s="1"/>
  <c r="Q12" i="7"/>
  <c r="Q9" i="14" s="1"/>
  <c r="Q10" i="7"/>
  <c r="Q7" i="14" s="1"/>
  <c r="Q9" i="7"/>
  <c r="BC28" i="5"/>
  <c r="BC27" i="5"/>
  <c r="Q20" i="7"/>
  <c r="Q15" i="7"/>
  <c r="Q18" i="7"/>
  <c r="D5" i="14"/>
  <c r="Q16" i="7"/>
  <c r="Q22" i="7"/>
  <c r="Q21" i="7"/>
  <c r="Q19" i="7"/>
  <c r="Q17" i="7"/>
  <c r="Q14" i="7"/>
  <c r="Q13" i="7"/>
  <c r="Q24" i="7"/>
  <c r="Q21" i="14" s="1"/>
  <c r="D8" i="14"/>
  <c r="F21" i="14"/>
  <c r="D7" i="14"/>
  <c r="Q23" i="7"/>
  <c r="Q25" i="7"/>
  <c r="Q22" i="14" s="1"/>
  <c r="AI7" i="5"/>
  <c r="Q6" i="7" l="1"/>
  <c r="Q4" i="14"/>
  <c r="Q6" i="14"/>
  <c r="M15" i="5" l="1"/>
  <c r="L15" i="5"/>
  <c r="K15" i="5"/>
  <c r="J15" i="5"/>
  <c r="I15" i="5"/>
  <c r="H15" i="5"/>
  <c r="M14" i="5"/>
  <c r="L14" i="5"/>
  <c r="K14" i="5"/>
  <c r="J14" i="5"/>
  <c r="I14" i="5"/>
  <c r="H14" i="5"/>
  <c r="M13" i="5"/>
  <c r="L13" i="5"/>
  <c r="K13" i="5"/>
  <c r="J13" i="5"/>
  <c r="I13" i="5"/>
  <c r="H13" i="5"/>
  <c r="M10" i="5"/>
  <c r="L10" i="5"/>
  <c r="K10" i="5"/>
  <c r="J10" i="5"/>
  <c r="I10" i="5"/>
  <c r="H10" i="5"/>
  <c r="M12" i="5"/>
  <c r="L12" i="5"/>
  <c r="K12" i="5"/>
  <c r="J12" i="5"/>
  <c r="I12" i="5"/>
  <c r="H12" i="5"/>
  <c r="M11" i="5"/>
  <c r="L11" i="5"/>
  <c r="K11" i="5"/>
  <c r="J11" i="5"/>
  <c r="I11" i="5"/>
  <c r="H11" i="5"/>
  <c r="D27" i="7"/>
  <c r="E27" i="7"/>
  <c r="E24" i="14" s="1"/>
  <c r="F27" i="7"/>
  <c r="F24" i="14" s="1"/>
  <c r="G27" i="7"/>
  <c r="I24" i="14"/>
  <c r="D25" i="14"/>
  <c r="E25" i="14"/>
  <c r="F25" i="14"/>
  <c r="H25" i="14"/>
  <c r="D26" i="14"/>
  <c r="E26" i="14"/>
  <c r="F26" i="14"/>
  <c r="H26" i="14"/>
  <c r="D27" i="14"/>
  <c r="E27" i="14"/>
  <c r="F27" i="14"/>
  <c r="H27" i="14"/>
  <c r="D28" i="14"/>
  <c r="E28" i="14"/>
  <c r="F28" i="14"/>
  <c r="G28" i="14"/>
  <c r="H28" i="14"/>
  <c r="D29" i="14"/>
  <c r="E29" i="14"/>
  <c r="F29" i="14"/>
  <c r="G29" i="14"/>
  <c r="H29" i="14"/>
  <c r="D30" i="14"/>
  <c r="E30" i="14"/>
  <c r="F30" i="14"/>
  <c r="G30" i="14"/>
  <c r="H30" i="14"/>
  <c r="D31" i="14"/>
  <c r="E31" i="14"/>
  <c r="F31" i="14"/>
  <c r="G31" i="14"/>
  <c r="H31" i="14"/>
  <c r="D32" i="14"/>
  <c r="E32" i="14"/>
  <c r="F32" i="14"/>
  <c r="H32" i="14"/>
  <c r="D33" i="14"/>
  <c r="E33" i="14"/>
  <c r="F33" i="14"/>
  <c r="H33" i="14"/>
  <c r="D10" i="14"/>
  <c r="E10" i="14"/>
  <c r="F10" i="14"/>
  <c r="G10" i="14"/>
  <c r="H10" i="14"/>
  <c r="I10" i="14"/>
  <c r="J10" i="14"/>
  <c r="C28" i="7"/>
  <c r="C29" i="7"/>
  <c r="C30" i="7"/>
  <c r="C31" i="7"/>
  <c r="C32" i="7"/>
  <c r="C33" i="7"/>
  <c r="C34" i="7"/>
  <c r="C35" i="7"/>
  <c r="C36" i="7"/>
  <c r="C27" i="7"/>
  <c r="G37" i="5"/>
  <c r="G38" i="5"/>
  <c r="G36" i="5"/>
  <c r="G33" i="5"/>
  <c r="G34" i="5"/>
  <c r="G35" i="5"/>
  <c r="G30" i="5"/>
  <c r="G31" i="5"/>
  <c r="G32" i="5"/>
  <c r="G39" i="5"/>
  <c r="I2" i="14"/>
  <c r="M21" i="10"/>
  <c r="M22" i="10"/>
  <c r="M23" i="10"/>
  <c r="M24" i="10"/>
  <c r="M25" i="10"/>
  <c r="M26" i="10"/>
  <c r="M27" i="10"/>
  <c r="M28" i="10"/>
  <c r="M29" i="10"/>
  <c r="M20" i="10"/>
  <c r="G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9" i="10"/>
  <c r="BB17" i="5"/>
  <c r="J10" i="10" s="1"/>
  <c r="BB18" i="5"/>
  <c r="J11" i="10" s="1"/>
  <c r="BB19" i="5"/>
  <c r="J12" i="10" s="1"/>
  <c r="BB20" i="5"/>
  <c r="J13" i="10" s="1"/>
  <c r="BB21" i="5"/>
  <c r="J14" i="10" s="1"/>
  <c r="BB22" i="5"/>
  <c r="J15" i="10" s="1"/>
  <c r="BB23" i="5"/>
  <c r="J16" i="10" s="1"/>
  <c r="BB24" i="5"/>
  <c r="J17" i="10" s="1"/>
  <c r="BB25" i="5"/>
  <c r="J18" i="10" s="1"/>
  <c r="J19" i="10"/>
  <c r="BB30" i="5"/>
  <c r="J20" i="10" s="1"/>
  <c r="BB31" i="5"/>
  <c r="J21" i="10" s="1"/>
  <c r="BB32" i="5"/>
  <c r="J22" i="10" s="1"/>
  <c r="BB33" i="5"/>
  <c r="J23" i="10" s="1"/>
  <c r="BB34" i="5"/>
  <c r="J24" i="10" s="1"/>
  <c r="BB35" i="5"/>
  <c r="J25" i="10" s="1"/>
  <c r="BB36" i="5"/>
  <c r="J26" i="10" s="1"/>
  <c r="BB37" i="5"/>
  <c r="J27" i="10" s="1"/>
  <c r="BB38" i="5"/>
  <c r="J28" i="10" s="1"/>
  <c r="BB39" i="5"/>
  <c r="J29" i="10" s="1"/>
  <c r="BB16" i="5"/>
  <c r="J9" i="10" s="1"/>
  <c r="BA17" i="5"/>
  <c r="I10" i="10" s="1"/>
  <c r="BA18" i="5"/>
  <c r="I11" i="10" s="1"/>
  <c r="BA19" i="5"/>
  <c r="I12" i="10" s="1"/>
  <c r="BA20" i="5"/>
  <c r="I13" i="10" s="1"/>
  <c r="BA21" i="5"/>
  <c r="I14" i="10" s="1"/>
  <c r="BA22" i="5"/>
  <c r="I15" i="10" s="1"/>
  <c r="BA23" i="5"/>
  <c r="I16" i="10" s="1"/>
  <c r="BA24" i="5"/>
  <c r="I17" i="10" s="1"/>
  <c r="BA25" i="5"/>
  <c r="I18" i="10" s="1"/>
  <c r="I19" i="10"/>
  <c r="BA30" i="5"/>
  <c r="I20" i="10" s="1"/>
  <c r="BA31" i="5"/>
  <c r="I21" i="10" s="1"/>
  <c r="BA32" i="5"/>
  <c r="I22" i="10" s="1"/>
  <c r="BA33" i="5"/>
  <c r="I23" i="10" s="1"/>
  <c r="BA34" i="5"/>
  <c r="I24" i="10" s="1"/>
  <c r="BA35" i="5"/>
  <c r="I25" i="10" s="1"/>
  <c r="BA36" i="5"/>
  <c r="I26" i="10" s="1"/>
  <c r="BA37" i="5"/>
  <c r="I27" i="10" s="1"/>
  <c r="BA38" i="5"/>
  <c r="I28" i="10" s="1"/>
  <c r="BA39" i="5"/>
  <c r="I29" i="10" s="1"/>
  <c r="I30" i="10"/>
  <c r="BA16" i="5"/>
  <c r="I9" i="10" s="1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C27" i="10"/>
  <c r="C28" i="10"/>
  <c r="C29" i="10"/>
  <c r="C26" i="10"/>
  <c r="B26" i="10"/>
  <c r="B25" i="10"/>
  <c r="B21" i="10"/>
  <c r="B22" i="10"/>
  <c r="B23" i="10"/>
  <c r="B24" i="10"/>
  <c r="B27" i="10"/>
  <c r="B28" i="10"/>
  <c r="B29" i="10"/>
  <c r="B20" i="10"/>
  <c r="B10" i="10"/>
  <c r="B11" i="10"/>
  <c r="B12" i="10"/>
  <c r="B13" i="10"/>
  <c r="B14" i="10"/>
  <c r="B15" i="10"/>
  <c r="B16" i="10"/>
  <c r="B17" i="10"/>
  <c r="B18" i="10"/>
  <c r="B19" i="10"/>
  <c r="B9" i="10"/>
  <c r="B30" i="10"/>
  <c r="B31" i="10"/>
  <c r="B32" i="10"/>
  <c r="B33" i="10"/>
  <c r="B34" i="10"/>
  <c r="B35" i="10"/>
  <c r="L30" i="10"/>
  <c r="L31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9" i="10"/>
  <c r="E17" i="12"/>
  <c r="AQ34" i="5"/>
  <c r="M18" i="5"/>
  <c r="L18" i="5"/>
  <c r="P11" i="14"/>
  <c r="P12" i="14"/>
  <c r="P13" i="14"/>
  <c r="P14" i="14"/>
  <c r="P15" i="14"/>
  <c r="P16" i="14"/>
  <c r="P17" i="14"/>
  <c r="P18" i="14"/>
  <c r="P19" i="14"/>
  <c r="P10" i="14"/>
  <c r="AQ31" i="5"/>
  <c r="AQ32" i="5"/>
  <c r="AQ33" i="5"/>
  <c r="AQ35" i="5"/>
  <c r="AQ36" i="5"/>
  <c r="AQ37" i="5"/>
  <c r="AQ38" i="5"/>
  <c r="AQ39" i="5"/>
  <c r="AQ30" i="5"/>
  <c r="B11" i="14"/>
  <c r="B12" i="14"/>
  <c r="B13" i="14"/>
  <c r="B14" i="14"/>
  <c r="B15" i="14"/>
  <c r="B16" i="14"/>
  <c r="B17" i="14"/>
  <c r="B18" i="14"/>
  <c r="B19" i="14"/>
  <c r="B27" i="7"/>
  <c r="B24" i="14" s="1"/>
  <c r="B28" i="7"/>
  <c r="B25" i="14" s="1"/>
  <c r="B29" i="7"/>
  <c r="B26" i="14" s="1"/>
  <c r="B30" i="7"/>
  <c r="B27" i="14" s="1"/>
  <c r="B31" i="7"/>
  <c r="B28" i="14" s="1"/>
  <c r="B32" i="7"/>
  <c r="B29" i="14" s="1"/>
  <c r="B33" i="7"/>
  <c r="B30" i="14" s="1"/>
  <c r="B34" i="7"/>
  <c r="B31" i="14" s="1"/>
  <c r="B35" i="7"/>
  <c r="B32" i="14" s="1"/>
  <c r="B36" i="7"/>
  <c r="B33" i="14" s="1"/>
  <c r="K17" i="5"/>
  <c r="L17" i="5"/>
  <c r="M17" i="5"/>
  <c r="H18" i="5"/>
  <c r="H34" i="5"/>
  <c r="BC39" i="5"/>
  <c r="K29" i="10" s="1"/>
  <c r="M39" i="5"/>
  <c r="L39" i="5"/>
  <c r="K39" i="5"/>
  <c r="J39" i="5"/>
  <c r="I39" i="5"/>
  <c r="H39" i="5"/>
  <c r="BC38" i="5"/>
  <c r="K28" i="10" s="1"/>
  <c r="M38" i="5"/>
  <c r="L38" i="5"/>
  <c r="K38" i="5"/>
  <c r="J38" i="5"/>
  <c r="I38" i="5"/>
  <c r="H38" i="5"/>
  <c r="BC36" i="5"/>
  <c r="K27" i="10" s="1"/>
  <c r="M36" i="5"/>
  <c r="L36" i="5"/>
  <c r="K36" i="5"/>
  <c r="J36" i="5"/>
  <c r="I36" i="5"/>
  <c r="H36" i="5"/>
  <c r="BC37" i="5"/>
  <c r="K26" i="10" s="1"/>
  <c r="M37" i="5"/>
  <c r="L37" i="5"/>
  <c r="K37" i="5"/>
  <c r="J37" i="5"/>
  <c r="I37" i="5"/>
  <c r="H37" i="5"/>
  <c r="BC35" i="5"/>
  <c r="K25" i="10" s="1"/>
  <c r="M35" i="5"/>
  <c r="L35" i="5"/>
  <c r="K35" i="5"/>
  <c r="J35" i="5"/>
  <c r="I35" i="5"/>
  <c r="H35" i="5"/>
  <c r="BC34" i="5"/>
  <c r="K24" i="10" s="1"/>
  <c r="L34" i="5"/>
  <c r="K34" i="5"/>
  <c r="J34" i="5"/>
  <c r="I34" i="5"/>
  <c r="BC33" i="5"/>
  <c r="K23" i="10" s="1"/>
  <c r="M33" i="5"/>
  <c r="L33" i="5"/>
  <c r="K33" i="5"/>
  <c r="J33" i="5"/>
  <c r="I33" i="5"/>
  <c r="H33" i="5"/>
  <c r="BC32" i="5"/>
  <c r="K22" i="10" s="1"/>
  <c r="M32" i="5"/>
  <c r="L32" i="5"/>
  <c r="K32" i="5"/>
  <c r="J32" i="5"/>
  <c r="I32" i="5"/>
  <c r="H32" i="5"/>
  <c r="BC31" i="5"/>
  <c r="K21" i="10" s="1"/>
  <c r="M31" i="5"/>
  <c r="L31" i="5"/>
  <c r="K31" i="5"/>
  <c r="J31" i="5"/>
  <c r="I31" i="5"/>
  <c r="H31" i="5"/>
  <c r="BC30" i="5"/>
  <c r="K20" i="10" s="1"/>
  <c r="M30" i="5"/>
  <c r="L30" i="5"/>
  <c r="K30" i="5"/>
  <c r="J30" i="5"/>
  <c r="I30" i="5"/>
  <c r="H30" i="5"/>
  <c r="B10" i="14"/>
  <c r="C10" i="10"/>
  <c r="D10" i="10"/>
  <c r="E10" i="10"/>
  <c r="F10" i="10"/>
  <c r="C11" i="10"/>
  <c r="D11" i="10"/>
  <c r="E11" i="10"/>
  <c r="F11" i="10"/>
  <c r="C12" i="10"/>
  <c r="D12" i="10"/>
  <c r="E12" i="10"/>
  <c r="F12" i="10"/>
  <c r="C13" i="10"/>
  <c r="D13" i="10"/>
  <c r="E13" i="10"/>
  <c r="F13" i="10"/>
  <c r="C14" i="10"/>
  <c r="D14" i="10"/>
  <c r="E14" i="10"/>
  <c r="F14" i="10"/>
  <c r="C15" i="10"/>
  <c r="D15" i="10"/>
  <c r="E15" i="10"/>
  <c r="F15" i="10"/>
  <c r="C16" i="10"/>
  <c r="D16" i="10"/>
  <c r="E16" i="10"/>
  <c r="F16" i="10"/>
  <c r="C17" i="10"/>
  <c r="D17" i="10"/>
  <c r="E17" i="10"/>
  <c r="F17" i="10"/>
  <c r="C18" i="10"/>
  <c r="D18" i="10"/>
  <c r="E18" i="10"/>
  <c r="F18" i="10"/>
  <c r="C19" i="10"/>
  <c r="D19" i="10"/>
  <c r="E19" i="10"/>
  <c r="F19" i="10"/>
  <c r="K19" i="10"/>
  <c r="C20" i="10"/>
  <c r="D20" i="10"/>
  <c r="E20" i="10"/>
  <c r="F20" i="10"/>
  <c r="C21" i="10"/>
  <c r="D21" i="10"/>
  <c r="E21" i="10"/>
  <c r="F21" i="10"/>
  <c r="C22" i="10"/>
  <c r="D22" i="10"/>
  <c r="E22" i="10"/>
  <c r="F22" i="10"/>
  <c r="C23" i="10"/>
  <c r="D23" i="10"/>
  <c r="E23" i="10"/>
  <c r="F23" i="10"/>
  <c r="C24" i="10"/>
  <c r="D24" i="10"/>
  <c r="E24" i="10"/>
  <c r="F24" i="10"/>
  <c r="C25" i="10"/>
  <c r="D25" i="10"/>
  <c r="E25" i="10"/>
  <c r="F25" i="10"/>
  <c r="D26" i="10"/>
  <c r="E26" i="10"/>
  <c r="F26" i="10"/>
  <c r="D27" i="10"/>
  <c r="E27" i="10"/>
  <c r="F27" i="10"/>
  <c r="D28" i="10"/>
  <c r="E28" i="10"/>
  <c r="F28" i="10"/>
  <c r="D29" i="10"/>
  <c r="E29" i="10"/>
  <c r="F29" i="10"/>
  <c r="C30" i="10"/>
  <c r="D30" i="10"/>
  <c r="E30" i="10"/>
  <c r="F30" i="10"/>
  <c r="G30" i="10"/>
  <c r="J30" i="10"/>
  <c r="K30" i="10"/>
  <c r="C31" i="10"/>
  <c r="D31" i="10"/>
  <c r="E31" i="10"/>
  <c r="F31" i="10"/>
  <c r="G31" i="10"/>
  <c r="I31" i="10"/>
  <c r="J31" i="10"/>
  <c r="K31" i="10"/>
  <c r="C32" i="10"/>
  <c r="D32" i="10"/>
  <c r="E32" i="10"/>
  <c r="F32" i="10"/>
  <c r="G32" i="10"/>
  <c r="H32" i="10"/>
  <c r="I32" i="10"/>
  <c r="J32" i="10"/>
  <c r="K32" i="10"/>
  <c r="L32" i="10"/>
  <c r="C33" i="10"/>
  <c r="D33" i="10"/>
  <c r="E33" i="10"/>
  <c r="F33" i="10"/>
  <c r="G33" i="10"/>
  <c r="H33" i="10"/>
  <c r="I33" i="10"/>
  <c r="J33" i="10"/>
  <c r="K33" i="10"/>
  <c r="L33" i="10"/>
  <c r="C34" i="10"/>
  <c r="D34" i="10"/>
  <c r="E34" i="10"/>
  <c r="F34" i="10"/>
  <c r="G34" i="10"/>
  <c r="H34" i="10"/>
  <c r="I34" i="10"/>
  <c r="J34" i="10"/>
  <c r="K34" i="10"/>
  <c r="L34" i="10"/>
  <c r="C35" i="10"/>
  <c r="D35" i="10"/>
  <c r="E35" i="10"/>
  <c r="F35" i="10"/>
  <c r="G35" i="10"/>
  <c r="H35" i="10"/>
  <c r="I35" i="10"/>
  <c r="J35" i="10"/>
  <c r="K35" i="10"/>
  <c r="L35" i="10"/>
  <c r="M16" i="5"/>
  <c r="L16" i="5"/>
  <c r="K16" i="5"/>
  <c r="J16" i="5"/>
  <c r="I16" i="5"/>
  <c r="H16" i="5"/>
  <c r="A19" i="14"/>
  <c r="A18" i="14"/>
  <c r="A17" i="14"/>
  <c r="A16" i="14"/>
  <c r="A15" i="14"/>
  <c r="A14" i="14"/>
  <c r="A13" i="14"/>
  <c r="A12" i="14"/>
  <c r="A11" i="14"/>
  <c r="A10" i="14"/>
  <c r="BC17" i="5"/>
  <c r="K10" i="10" s="1"/>
  <c r="BC18" i="5"/>
  <c r="K11" i="10" s="1"/>
  <c r="BC19" i="5"/>
  <c r="K12" i="10" s="1"/>
  <c r="BC21" i="5"/>
  <c r="K13" i="10" s="1"/>
  <c r="BC23" i="5"/>
  <c r="K14" i="10" s="1"/>
  <c r="BC25" i="5"/>
  <c r="K15" i="10" s="1"/>
  <c r="BC20" i="5"/>
  <c r="K16" i="10" s="1"/>
  <c r="BC22" i="5"/>
  <c r="K17" i="10" s="1"/>
  <c r="BC24" i="5"/>
  <c r="K18" i="10" s="1"/>
  <c r="M24" i="5"/>
  <c r="L24" i="5"/>
  <c r="K24" i="5"/>
  <c r="J24" i="5"/>
  <c r="I24" i="5"/>
  <c r="H24" i="5"/>
  <c r="M22" i="5"/>
  <c r="L22" i="5"/>
  <c r="K22" i="5"/>
  <c r="J22" i="5"/>
  <c r="I22" i="5"/>
  <c r="H22" i="5"/>
  <c r="M20" i="5"/>
  <c r="L20" i="5"/>
  <c r="K20" i="5"/>
  <c r="J20" i="5"/>
  <c r="I20" i="5"/>
  <c r="H20" i="5"/>
  <c r="M25" i="5"/>
  <c r="L25" i="5"/>
  <c r="K25" i="5"/>
  <c r="J25" i="5"/>
  <c r="I25" i="5"/>
  <c r="H25" i="5"/>
  <c r="BC16" i="5"/>
  <c r="K9" i="10" s="1"/>
  <c r="J23" i="5"/>
  <c r="F9" i="10"/>
  <c r="E9" i="10"/>
  <c r="D9" i="10"/>
  <c r="C9" i="10"/>
  <c r="J17" i="5"/>
  <c r="I17" i="5"/>
  <c r="H17" i="5"/>
  <c r="M21" i="5"/>
  <c r="M19" i="5"/>
  <c r="M23" i="5"/>
  <c r="K21" i="5"/>
  <c r="K18" i="5"/>
  <c r="K19" i="5"/>
  <c r="K23" i="5"/>
  <c r="H21" i="5"/>
  <c r="H19" i="5"/>
  <c r="H23" i="5"/>
  <c r="I21" i="5"/>
  <c r="I18" i="5"/>
  <c r="I19" i="5"/>
  <c r="I23" i="5"/>
  <c r="L21" i="5"/>
  <c r="L19" i="5"/>
  <c r="L23" i="5"/>
  <c r="J21" i="5"/>
  <c r="J18" i="5"/>
  <c r="J19" i="5"/>
  <c r="D19" i="12"/>
  <c r="AG7" i="5" l="1"/>
  <c r="AF1" i="5"/>
  <c r="H24" i="14"/>
  <c r="Q27" i="7"/>
  <c r="AC7" i="5"/>
  <c r="AF3" i="5"/>
  <c r="F18" i="12" s="1"/>
  <c r="D24" i="14"/>
  <c r="E18" i="12"/>
  <c r="AF7" i="5"/>
  <c r="R14" i="14"/>
  <c r="R13" i="14"/>
  <c r="Q35" i="7"/>
  <c r="Q32" i="14" s="1"/>
  <c r="R30" i="14"/>
  <c r="D8" i="10"/>
  <c r="AD7" i="5"/>
  <c r="R19" i="14"/>
  <c r="R31" i="14"/>
  <c r="R10" i="14"/>
  <c r="AE7" i="5"/>
  <c r="C8" i="10"/>
  <c r="L8" i="10"/>
  <c r="M8" i="10"/>
  <c r="Q36" i="7"/>
  <c r="Q33" i="14" s="1"/>
  <c r="Q28" i="7"/>
  <c r="Q25" i="14" s="1"/>
  <c r="R16" i="14"/>
  <c r="Q29" i="7"/>
  <c r="Q26" i="14" s="1"/>
  <c r="B8" i="10"/>
  <c r="R17" i="14"/>
  <c r="Q30" i="7"/>
  <c r="Q27" i="14" s="1"/>
  <c r="E8" i="10"/>
  <c r="Q19" i="14"/>
  <c r="R18" i="14"/>
  <c r="Q10" i="14"/>
  <c r="F8" i="10"/>
  <c r="R11" i="14"/>
  <c r="R29" i="14"/>
  <c r="AH7" i="5"/>
  <c r="G8" i="10"/>
  <c r="H8" i="10"/>
  <c r="Q12" i="14"/>
  <c r="G17" i="12"/>
  <c r="Q34" i="7"/>
  <c r="Q31" i="14" s="1"/>
  <c r="R28" i="14"/>
  <c r="I8" i="10"/>
  <c r="R15" i="14"/>
  <c r="J8" i="10"/>
  <c r="K8" i="10"/>
  <c r="R12" i="14"/>
  <c r="G32" i="14"/>
  <c r="R32" i="14" s="1"/>
  <c r="G33" i="14"/>
  <c r="R33" i="14" s="1"/>
  <c r="G25" i="14"/>
  <c r="R25" i="14" s="1"/>
  <c r="G24" i="14"/>
  <c r="Q18" i="14"/>
  <c r="Q17" i="14"/>
  <c r="Q16" i="14"/>
  <c r="Q15" i="14"/>
  <c r="Q14" i="14"/>
  <c r="Q13" i="14"/>
  <c r="Q11" i="14"/>
  <c r="G26" i="14"/>
  <c r="R26" i="14" s="1"/>
  <c r="G27" i="14"/>
  <c r="R27" i="14" s="1"/>
  <c r="Q33" i="7"/>
  <c r="Q30" i="14" s="1"/>
  <c r="Q32" i="7"/>
  <c r="Q29" i="14" s="1"/>
  <c r="Q31" i="7"/>
  <c r="Q28" i="14" s="1"/>
  <c r="Q24" i="14" l="1"/>
  <c r="Q26" i="7"/>
  <c r="H2" i="7" s="1"/>
  <c r="AP7" i="5"/>
  <c r="R24" i="14"/>
  <c r="G19" i="12"/>
  <c r="G18" i="12"/>
  <c r="K1" i="7"/>
  <c r="H1" i="7"/>
  <c r="H3" i="7" l="1"/>
  <c r="G20" i="12"/>
</calcChain>
</file>

<file path=xl/sharedStrings.xml><?xml version="1.0" encoding="utf-8"?>
<sst xmlns="http://schemas.openxmlformats.org/spreadsheetml/2006/main" count="432" uniqueCount="231">
  <si>
    <t>Size</t>
  </si>
  <si>
    <t>Price without VAT</t>
  </si>
  <si>
    <t>black</t>
  </si>
  <si>
    <t>blue</t>
  </si>
  <si>
    <t xml:space="preserve">Sum </t>
  </si>
  <si>
    <t>kg</t>
  </si>
  <si>
    <t>sum kg</t>
  </si>
  <si>
    <t>Sum Price without VAT</t>
  </si>
  <si>
    <t>EUR</t>
  </si>
  <si>
    <t>red</t>
  </si>
  <si>
    <t>yellow</t>
  </si>
  <si>
    <t>SUM</t>
  </si>
  <si>
    <t>KG</t>
  </si>
  <si>
    <t>ordered</t>
  </si>
  <si>
    <t>Sum SETS</t>
  </si>
  <si>
    <t>green</t>
  </si>
  <si>
    <t>gray</t>
  </si>
  <si>
    <t>Dimensions</t>
  </si>
  <si>
    <t>screw-ons</t>
  </si>
  <si>
    <t>greenn</t>
  </si>
  <si>
    <t>CUSTOMER</t>
  </si>
  <si>
    <t>izdelek</t>
  </si>
  <si>
    <t>sum</t>
  </si>
  <si>
    <t>wood</t>
  </si>
  <si>
    <t>mali volumni</t>
  </si>
  <si>
    <t>veliki volumni</t>
  </si>
  <si>
    <t>logo mali</t>
  </si>
  <si>
    <t>logo velik</t>
  </si>
  <si>
    <t>ploščica</t>
  </si>
  <si>
    <t>pesek/g</t>
  </si>
  <si>
    <t>polie pes</t>
  </si>
  <si>
    <t>barva</t>
  </si>
  <si>
    <t>pigment</t>
  </si>
  <si>
    <t>pesek/Kg</t>
  </si>
  <si>
    <t>polie  KG</t>
  </si>
  <si>
    <t>barva Kg</t>
  </si>
  <si>
    <t>pigment Kg</t>
  </si>
  <si>
    <t>surov.poli kg</t>
  </si>
  <si>
    <t>poli sur kg</t>
  </si>
  <si>
    <t>unit matice</t>
  </si>
  <si>
    <t>Sum pieces</t>
  </si>
  <si>
    <t>DISCOUNT</t>
  </si>
  <si>
    <t xml:space="preserve">SUM </t>
  </si>
  <si>
    <t>%</t>
  </si>
  <si>
    <t>Costumer:</t>
  </si>
  <si>
    <t>Delivery address:</t>
  </si>
  <si>
    <t>Dual Tex.</t>
  </si>
  <si>
    <t>Sum kg</t>
  </si>
  <si>
    <t>Nr. of pcs.</t>
  </si>
  <si>
    <t>Price without VAT in €</t>
  </si>
  <si>
    <t>T-nuts</t>
  </si>
  <si>
    <t>Fixing</t>
  </si>
  <si>
    <t>sum kos</t>
  </si>
  <si>
    <t>grey</t>
  </si>
  <si>
    <t xml:space="preserve">360LINE D.O.O.                   BAČ 49A                              6235 KNEŽAK              SLOVENIA                             VAT: SI32177330 </t>
  </si>
  <si>
    <t>Palette No.:</t>
  </si>
  <si>
    <t>Name:</t>
  </si>
  <si>
    <t>Dimensions:</t>
  </si>
  <si>
    <t>Date:</t>
  </si>
  <si>
    <t>Signature:</t>
  </si>
  <si>
    <t>NAME</t>
  </si>
  <si>
    <t>NYC</t>
  </si>
  <si>
    <t>S</t>
  </si>
  <si>
    <t>L</t>
  </si>
  <si>
    <t>M</t>
  </si>
  <si>
    <t>Tokyo</t>
  </si>
  <si>
    <t>Chongqing</t>
  </si>
  <si>
    <t>Cape Town</t>
  </si>
  <si>
    <t>Rio</t>
  </si>
  <si>
    <t>Sydney</t>
  </si>
  <si>
    <t>Paris</t>
  </si>
  <si>
    <t>Phoenix</t>
  </si>
  <si>
    <t>Barcelona</t>
  </si>
  <si>
    <t>Lima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</si>
  <si>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</si>
  <si>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</si>
  <si>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</si>
  <si>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</si>
  <si>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</si>
  <si>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</si>
  <si>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</si>
  <si>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</si>
  <si>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</si>
  <si>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</si>
  <si>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Name</t>
  </si>
  <si>
    <t xml:space="preserve"> PACKING LIST -  READY holds</t>
  </si>
  <si>
    <t>PACKING LIST - READY holds</t>
  </si>
  <si>
    <t>GRP</t>
  </si>
  <si>
    <r>
      <rPr>
        <b/>
        <sz val="16"/>
        <color theme="1"/>
        <rFont val="Al Nile"/>
        <charset val="178"/>
      </rPr>
      <t>CITY LINE</t>
    </r>
    <r>
      <rPr>
        <sz val="16"/>
        <color theme="1"/>
        <rFont val="Al Nile"/>
        <charset val="178"/>
      </rPr>
      <t xml:space="preserve"> - GRP VOLUMES</t>
    </r>
  </si>
  <si>
    <t>hut</t>
  </si>
  <si>
    <t>house</t>
  </si>
  <si>
    <t>bakery</t>
  </si>
  <si>
    <t>library</t>
  </si>
  <si>
    <t>gallery</t>
  </si>
  <si>
    <t>palace</t>
  </si>
  <si>
    <t>bank</t>
  </si>
  <si>
    <t>pool</t>
  </si>
  <si>
    <t>plaza</t>
  </si>
  <si>
    <t>stadium</t>
  </si>
  <si>
    <t>XXL</t>
  </si>
  <si>
    <t>25x25x11cm</t>
  </si>
  <si>
    <t>25x25x18cm</t>
  </si>
  <si>
    <t>25x50x11cm</t>
  </si>
  <si>
    <t>25x50x18cm</t>
  </si>
  <si>
    <t>50x50x11cm</t>
  </si>
  <si>
    <t>50x50x18cm</t>
  </si>
  <si>
    <t>100x50x11cm</t>
  </si>
  <si>
    <t>100x50x18cm</t>
  </si>
  <si>
    <t>transparent</t>
  </si>
  <si>
    <t>not available for GRP</t>
  </si>
  <si>
    <t>150x75x18cm</t>
  </si>
  <si>
    <t>transp.</t>
  </si>
  <si>
    <r>
      <rPr>
        <b/>
        <sz val="16"/>
        <color theme="1"/>
        <rFont val="Al Nile"/>
        <charset val="178"/>
      </rPr>
      <t>CITY LINE</t>
    </r>
    <r>
      <rPr>
        <sz val="16"/>
        <color theme="1"/>
        <rFont val="Al Nile"/>
        <charset val="178"/>
      </rPr>
      <t xml:space="preserve"> - bolt-on WOODEN VOLUMES</t>
    </r>
  </si>
  <si>
    <t>Ready GRP</t>
  </si>
  <si>
    <t>Ready  Wood</t>
  </si>
  <si>
    <t>Bank details:</t>
  </si>
  <si>
    <t>SI56 3300 0001 0251 921</t>
  </si>
  <si>
    <t>SWIFT: SI56 3300 0001 0251 921</t>
  </si>
  <si>
    <t>Bic: HAABSI22</t>
  </si>
  <si>
    <t>Addiko Bank d.d.</t>
  </si>
  <si>
    <t>Address: Dunajska cesta 117, 1000 Ljubljana</t>
  </si>
  <si>
    <t>COMPANY NAME: 360LINE D.O.O.</t>
  </si>
  <si>
    <t>ADDRESS: Bač 49 A, 6253 Knežak, Slovenia (EU)</t>
  </si>
  <si>
    <t>PAKIRANJE</t>
  </si>
  <si>
    <t>stranka</t>
  </si>
  <si>
    <t>št.naročila</t>
  </si>
  <si>
    <t>ODGOVOREN ZA PAKIRANJE IN ODPREMO:</t>
  </si>
  <si>
    <t>ime in priimek</t>
  </si>
  <si>
    <t>podpis</t>
  </si>
  <si>
    <t>datum SPAKIRANO</t>
  </si>
  <si>
    <t xml:space="preserve">WHITE               </t>
  </si>
  <si>
    <t>white</t>
  </si>
  <si>
    <t>not available for WOOD</t>
  </si>
  <si>
    <t>plosce/m2</t>
  </si>
  <si>
    <t>plošče m2</t>
  </si>
  <si>
    <t>R11</t>
  </si>
  <si>
    <t>R12</t>
  </si>
  <si>
    <t>#</t>
  </si>
  <si>
    <t>kos GRP</t>
  </si>
  <si>
    <t>kos WOOD</t>
  </si>
  <si>
    <t>spakirano</t>
  </si>
  <si>
    <t>360 volumes</t>
  </si>
  <si>
    <t>LYNX wood</t>
  </si>
  <si>
    <t>CHEETA vol.</t>
  </si>
  <si>
    <t>360 grifi (PU)</t>
  </si>
  <si>
    <t>NEO vol.</t>
  </si>
  <si>
    <t>ARTLINE vol.</t>
  </si>
  <si>
    <t>360 hangboards</t>
  </si>
  <si>
    <t>READY volumes</t>
  </si>
  <si>
    <t>BLUE PILL vol.</t>
  </si>
  <si>
    <t>360 accessories</t>
  </si>
  <si>
    <t>READY  wood</t>
  </si>
  <si>
    <t>SO ILL wood</t>
  </si>
  <si>
    <t>SIMPL wood</t>
  </si>
  <si>
    <t>ROCK CITY vol.</t>
  </si>
  <si>
    <t>TENTOMEN vol.</t>
  </si>
  <si>
    <t>TTC (les+grifi)</t>
  </si>
  <si>
    <t>ROCK CITY wood</t>
  </si>
  <si>
    <t>ESPACE vol.</t>
  </si>
  <si>
    <t>bolt-on / screw.ons</t>
  </si>
  <si>
    <t>10cm CUBE or PYRAMID symbol for sizing is representing GRP or WOOD  material</t>
  </si>
  <si>
    <t>DT</t>
  </si>
  <si>
    <t>Dual. Tex.</t>
  </si>
  <si>
    <t>PALETA Z ŽIGOM</t>
  </si>
  <si>
    <t>DA</t>
  </si>
  <si>
    <t>NE</t>
  </si>
  <si>
    <t>mint</t>
  </si>
  <si>
    <t>deep rose</t>
  </si>
  <si>
    <t>Havana</t>
  </si>
  <si>
    <t>Jakarta</t>
  </si>
  <si>
    <t>Cairo</t>
  </si>
  <si>
    <t>London</t>
  </si>
  <si>
    <t>Mumbai</t>
  </si>
  <si>
    <t xml:space="preserve">L.A. </t>
  </si>
  <si>
    <t>new</t>
  </si>
  <si>
    <t>SUM of pieces:</t>
  </si>
  <si>
    <r>
      <rPr>
        <b/>
        <sz val="16"/>
        <color theme="1"/>
        <rFont val="Al Nile"/>
        <charset val="238"/>
      </rPr>
      <t>BASES</t>
    </r>
    <r>
      <rPr>
        <sz val="16"/>
        <color theme="1"/>
        <rFont val="Al Nile"/>
        <charset val="178"/>
      </rPr>
      <t xml:space="preserve"> - GRP VOLUMES</t>
    </r>
  </si>
  <si>
    <r>
      <t xml:space="preserve">BLACK            </t>
    </r>
    <r>
      <rPr>
        <sz val="10"/>
        <color theme="0" tint="-4.9989318521683403E-2"/>
        <rFont val="Al Nile"/>
        <charset val="238"/>
      </rPr>
      <t>RAL 9005</t>
    </r>
  </si>
  <si>
    <r>
      <t xml:space="preserve">RED              </t>
    </r>
    <r>
      <rPr>
        <sz val="10"/>
        <color theme="1"/>
        <rFont val="Al Nile"/>
        <charset val="238"/>
      </rPr>
      <t xml:space="preserve">RAL 3000 </t>
    </r>
  </si>
  <si>
    <r>
      <t xml:space="preserve">YELLOW   </t>
    </r>
    <r>
      <rPr>
        <sz val="10"/>
        <color theme="1"/>
        <rFont val="Al Nile"/>
        <charset val="238"/>
      </rPr>
      <t>RAL 1018</t>
    </r>
    <r>
      <rPr>
        <sz val="12"/>
        <color theme="1"/>
        <rFont val="Al Nile"/>
        <charset val="238"/>
      </rPr>
      <t xml:space="preserve"> </t>
    </r>
  </si>
  <si>
    <r>
      <t xml:space="preserve">BLUE              </t>
    </r>
    <r>
      <rPr>
        <sz val="10"/>
        <color theme="1"/>
        <rFont val="Al Nile"/>
        <charset val="238"/>
      </rPr>
      <t>RAL 5015</t>
    </r>
  </si>
  <si>
    <r>
      <t xml:space="preserve">GREEN        </t>
    </r>
    <r>
      <rPr>
        <sz val="10"/>
        <color theme="1"/>
        <rFont val="Al Nile"/>
        <charset val="238"/>
      </rPr>
      <t>RAL 6018</t>
    </r>
  </si>
  <si>
    <r>
      <t xml:space="preserve">GREY </t>
    </r>
    <r>
      <rPr>
        <sz val="10"/>
        <rFont val="Al Nile"/>
        <charset val="238"/>
      </rPr>
      <t xml:space="preserve">               RAL 7001</t>
    </r>
  </si>
  <si>
    <r>
      <rPr>
        <sz val="12"/>
        <color theme="1"/>
        <rFont val="Calibri"/>
        <family val="2"/>
        <scheme val="minor"/>
      </rPr>
      <t xml:space="preserve">MINT   </t>
    </r>
    <r>
      <rPr>
        <sz val="10"/>
        <color theme="1"/>
        <rFont val="Calibri (Body)_x0000_"/>
      </rPr>
      <t>RAL6027</t>
    </r>
  </si>
  <si>
    <r>
      <rPr>
        <sz val="10"/>
        <color theme="0"/>
        <rFont val="Calibri (Body)_x0000_"/>
      </rPr>
      <t>DEEP ROSE</t>
    </r>
    <r>
      <rPr>
        <sz val="12"/>
        <color theme="0"/>
        <rFont val="Calibri"/>
        <family val="2"/>
        <scheme val="minor"/>
      </rPr>
      <t xml:space="preserve"> </t>
    </r>
    <r>
      <rPr>
        <sz val="8"/>
        <color theme="0"/>
        <rFont val="Calibri (Body)_x0000_"/>
        <charset val="238"/>
      </rPr>
      <t>RAL4008</t>
    </r>
  </si>
  <si>
    <t xml:space="preserve">mint </t>
  </si>
  <si>
    <t>95x72x20 cm</t>
  </si>
  <si>
    <t>33,5x22x11 cm</t>
  </si>
  <si>
    <t>33,5x23,5x11 cm</t>
  </si>
  <si>
    <t>56,5x36x16,5 cm</t>
  </si>
  <si>
    <t>55,5x34x15 cm</t>
  </si>
  <si>
    <t>61,5x44x12 cm</t>
  </si>
  <si>
    <t>62,5x43x24 cm</t>
  </si>
  <si>
    <t>Materal</t>
  </si>
  <si>
    <t>orange</t>
  </si>
  <si>
    <t>pink</t>
  </si>
  <si>
    <t>purple</t>
  </si>
  <si>
    <r>
      <rPr>
        <b/>
        <sz val="12"/>
        <color theme="0"/>
        <rFont val="Calibri"/>
        <family val="2"/>
        <scheme val="minor"/>
      </rPr>
      <t>PURPLE</t>
    </r>
    <r>
      <rPr>
        <sz val="12"/>
        <color theme="0"/>
        <rFont val="Calibri"/>
        <family val="2"/>
        <scheme val="minor"/>
      </rPr>
      <t xml:space="preserve">      </t>
    </r>
    <r>
      <rPr>
        <sz val="8"/>
        <color theme="0"/>
        <rFont val="Calibri"/>
        <family val="2"/>
        <scheme val="minor"/>
      </rPr>
      <t>S4050-R60B/M</t>
    </r>
  </si>
  <si>
    <r>
      <rPr>
        <b/>
        <sz val="12"/>
        <rFont val="Calibri"/>
        <family val="2"/>
        <scheme val="minor"/>
      </rPr>
      <t xml:space="preserve">PINK </t>
    </r>
    <r>
      <rPr>
        <sz val="12"/>
        <rFont val="Calibri"/>
        <family val="2"/>
        <scheme val="minor"/>
      </rPr>
      <t xml:space="preserve">        </t>
    </r>
    <r>
      <rPr>
        <sz val="10"/>
        <rFont val="Calibri"/>
        <family val="2"/>
        <scheme val="minor"/>
      </rPr>
      <t xml:space="preserve">  RAL 4003</t>
    </r>
  </si>
  <si>
    <r>
      <rPr>
        <b/>
        <sz val="12"/>
        <rFont val="Calibri"/>
        <family val="2"/>
        <scheme val="minor"/>
      </rPr>
      <t>ORANGE</t>
    </r>
    <r>
      <rPr>
        <sz val="12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RAL 1033</t>
    </r>
  </si>
  <si>
    <t>ON ORDER</t>
  </si>
  <si>
    <t>IN STOCK (3 sets of each)</t>
  </si>
  <si>
    <t>skupaj kos:</t>
  </si>
  <si>
    <t>R13</t>
  </si>
  <si>
    <t>R14</t>
  </si>
  <si>
    <t>R15</t>
  </si>
  <si>
    <t>R16</t>
  </si>
  <si>
    <t>R17</t>
  </si>
  <si>
    <t>R18</t>
  </si>
  <si>
    <t>R19</t>
  </si>
  <si>
    <t>R20</t>
  </si>
  <si>
    <t>READY GRP</t>
  </si>
  <si>
    <t>READY WOOD</t>
  </si>
  <si>
    <t>55x29x13 cm</t>
  </si>
  <si>
    <t>54x28x5 cm</t>
  </si>
  <si>
    <t>62x36x17 cm</t>
  </si>
  <si>
    <t>61x30x16 cm</t>
  </si>
  <si>
    <t>60x35x24 cm</t>
  </si>
  <si>
    <t>61x36x21 cm</t>
  </si>
  <si>
    <t>53x29x21 cm</t>
  </si>
  <si>
    <t>73x47x25 cm</t>
  </si>
  <si>
    <t>73x49x33 cm</t>
  </si>
  <si>
    <t>62x35x20 cm</t>
  </si>
  <si>
    <t>95x72x17 cm</t>
  </si>
  <si>
    <t>Base-1</t>
  </si>
  <si>
    <t>Base-2</t>
  </si>
  <si>
    <t>XL</t>
  </si>
  <si>
    <t>LYNX volumes</t>
  </si>
  <si>
    <t>ARTLINE PU</t>
  </si>
  <si>
    <t>TENTOMEN grifi .</t>
  </si>
  <si>
    <t>ROCK CITY 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</si>
</sst>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#,##0.00_ ;\-#,##0.00\ "/>
    <numFmt numFmtId="165" formatCode="_-[$€-2]\ * #,##0.00_-;\-[$€-2]\ * #,##0.00_-;_-[$€-2]\ * &quot;-&quot;??_-;_-@_-"/>
    <numFmt numFmtId="166" formatCode="#,##0_ ;\-#,##0\ "/>
    <numFmt numFmtId="167" formatCode="_-* #,##0.00\ [$€-424]_-;\-* #,##0.00\ [$€-424]_-;_-* &quot;-&quot;??\ [$€-424]_-;_-@_-"/>
  </numFmts>
  <fonts count="78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 Techni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2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8"/>
      <color theme="1"/>
      <name val="Calibri"/>
      <family val="2"/>
      <charset val="238"/>
      <scheme val="minor"/>
    </font>
    <font>
      <sz val="12"/>
      <color theme="1"/>
      <name val="AR Techni"/>
      <charset val="238"/>
    </font>
    <font>
      <b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  <font>
      <i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1"/>
      <name val="Al Nile"/>
      <charset val="178"/>
    </font>
    <font>
      <b/>
      <sz val="11"/>
      <color theme="1"/>
      <name val="Al Nile"/>
      <charset val="178"/>
    </font>
    <font>
      <b/>
      <sz val="12"/>
      <color theme="1"/>
      <name val="Al Nile"/>
      <charset val="178"/>
    </font>
    <font>
      <b/>
      <sz val="12"/>
      <name val="Al Nile"/>
      <charset val="178"/>
    </font>
    <font>
      <sz val="12"/>
      <color theme="0"/>
      <name val="Al Nile"/>
      <charset val="178"/>
    </font>
    <font>
      <sz val="12"/>
      <name val="Al Nile"/>
      <charset val="178"/>
    </font>
    <font>
      <sz val="11"/>
      <color theme="1"/>
      <name val="Al Nile"/>
      <charset val="178"/>
    </font>
    <font>
      <sz val="10"/>
      <color theme="1"/>
      <name val="Al Nile"/>
      <charset val="178"/>
    </font>
    <font>
      <sz val="14"/>
      <color theme="1"/>
      <name val="Al Nile"/>
      <charset val="178"/>
    </font>
    <font>
      <b/>
      <sz val="14"/>
      <color theme="1"/>
      <name val="Al Nile"/>
      <charset val="178"/>
    </font>
    <font>
      <sz val="9"/>
      <color theme="1"/>
      <name val="Al Nile"/>
      <charset val="178"/>
    </font>
    <font>
      <sz val="16"/>
      <color theme="1"/>
      <name val="Al Nile"/>
      <charset val="178"/>
    </font>
    <font>
      <b/>
      <sz val="16"/>
      <color theme="1"/>
      <name val="Al Nile"/>
      <charset val="178"/>
    </font>
    <font>
      <sz val="11"/>
      <color theme="0" tint="-0.34998626667073579"/>
      <name val="Al Nile"/>
      <charset val="178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 (Body)_x0000_"/>
    </font>
    <font>
      <sz val="12"/>
      <color theme="9"/>
      <name val="Calibri"/>
      <family val="2"/>
      <scheme val="minor"/>
    </font>
    <font>
      <sz val="12"/>
      <color theme="9"/>
      <name val="Al Nile"/>
      <charset val="178"/>
    </font>
    <font>
      <sz val="12"/>
      <color theme="0" tint="-0.249977111117893"/>
      <name val="Al Nile"/>
      <charset val="178"/>
    </font>
    <font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33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</font>
    <font>
      <sz val="10"/>
      <color theme="1"/>
      <name val="Calibri (Body)_x0000_"/>
    </font>
    <font>
      <sz val="8"/>
      <color theme="0"/>
      <name val="Calibri (Body)_x0000_"/>
      <charset val="238"/>
    </font>
    <font>
      <sz val="10"/>
      <color theme="1"/>
      <name val="Al Nile"/>
      <charset val="238"/>
    </font>
    <font>
      <sz val="10"/>
      <name val="Al Nile"/>
      <charset val="238"/>
    </font>
    <font>
      <sz val="12"/>
      <color theme="1"/>
      <name val="Al Nile"/>
      <charset val="238"/>
    </font>
    <font>
      <sz val="12"/>
      <name val="Al Nile"/>
      <charset val="238"/>
    </font>
    <font>
      <b/>
      <sz val="16"/>
      <color theme="1"/>
      <name val="Al Nile"/>
      <charset val="238"/>
    </font>
    <font>
      <sz val="16"/>
      <color theme="1"/>
      <name val="Al Nile"/>
      <charset val="238"/>
    </font>
    <font>
      <sz val="12"/>
      <color theme="0" tint="-4.9989318521683403E-2"/>
      <name val="Al Nile"/>
      <charset val="238"/>
    </font>
    <font>
      <sz val="10"/>
      <color theme="0" tint="-4.9989318521683403E-2"/>
      <name val="Al Nile"/>
      <charset val="238"/>
    </font>
    <font>
      <sz val="12"/>
      <color theme="0"/>
      <name val="Calibri"/>
      <family val="2"/>
      <charset val="238"/>
      <scheme val="minor"/>
    </font>
    <font>
      <sz val="10"/>
      <color theme="0"/>
      <name val="Calibri (Body)_x0000_"/>
    </font>
    <font>
      <sz val="11"/>
      <color theme="9"/>
      <name val="Al Nile"/>
      <charset val="178"/>
    </font>
    <font>
      <b/>
      <sz val="12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Al Nile"/>
      <charset val="238"/>
    </font>
    <font>
      <sz val="9"/>
      <color theme="0"/>
      <name val="Calibri"/>
      <family val="2"/>
      <scheme val="minor"/>
    </font>
    <font>
      <sz val="12"/>
      <color theme="0"/>
      <name val="Al Nile"/>
      <charset val="238"/>
    </font>
    <font>
      <sz val="24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CBD9"/>
        <bgColor indexed="64"/>
      </patternFill>
    </fill>
    <fill>
      <patternFill patternType="solid">
        <fgColor rgb="FFC21AA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77F20"/>
        <bgColor indexed="64"/>
      </patternFill>
    </fill>
  </fills>
  <borders count="6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theme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theme="1"/>
      </right>
      <top/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indexed="64"/>
      </bottom>
      <diagonal/>
    </border>
  </borders>
  <cellStyleXfs count="70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7" fontId="3" fillId="0" borderId="0"/>
    <xf numFmtId="44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0" fillId="10" borderId="36" applyNumberFormat="0" applyAlignment="0" applyProtection="0"/>
    <xf numFmtId="0" fontId="2" fillId="0" borderId="0"/>
    <xf numFmtId="167" fontId="2" fillId="0" borderId="0"/>
  </cellStyleXfs>
  <cellXfs count="46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317" applyNumberFormat="1" applyFont="1" applyAlignment="1">
      <alignment horizontal="center" vertical="center"/>
    </xf>
    <xf numFmtId="0" fontId="0" fillId="0" borderId="0" xfId="0" applyProtection="1">
      <protection hidden="1"/>
    </xf>
    <xf numFmtId="0" fontId="0" fillId="0" borderId="18" xfId="0" applyBorder="1" applyProtection="1"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23" xfId="0" applyFont="1" applyBorder="1" applyAlignment="1" applyProtection="1">
      <alignment horizontal="center" vertical="center"/>
      <protection hidden="1"/>
    </xf>
    <xf numFmtId="0" fontId="12" fillId="0" borderId="24" xfId="0" applyFont="1" applyBorder="1" applyAlignment="1" applyProtection="1">
      <alignment horizontal="center" vertical="center"/>
      <protection hidden="1"/>
    </xf>
    <xf numFmtId="0" fontId="12" fillId="0" borderId="25" xfId="0" applyFont="1" applyBorder="1" applyAlignment="1" applyProtection="1">
      <alignment horizontal="center" vertical="center"/>
      <protection hidden="1"/>
    </xf>
    <xf numFmtId="0" fontId="0" fillId="0" borderId="26" xfId="0" applyBorder="1" applyAlignment="1" applyProtection="1">
      <alignment horizontal="center" vertical="center"/>
      <protection hidden="1"/>
    </xf>
    <xf numFmtId="0" fontId="0" fillId="0" borderId="27" xfId="0" applyBorder="1" applyAlignment="1" applyProtection="1">
      <alignment horizontal="center" vertical="center"/>
      <protection hidden="1"/>
    </xf>
    <xf numFmtId="0" fontId="0" fillId="0" borderId="28" xfId="0" applyBorder="1" applyAlignment="1" applyProtection="1">
      <alignment horizontal="center" vertical="center"/>
      <protection hidden="1"/>
    </xf>
    <xf numFmtId="0" fontId="8" fillId="5" borderId="29" xfId="0" applyFont="1" applyFill="1" applyBorder="1" applyAlignment="1" applyProtection="1">
      <alignment horizontal="center" vertical="center"/>
      <protection hidden="1"/>
    </xf>
    <xf numFmtId="0" fontId="8" fillId="5" borderId="30" xfId="0" applyFont="1" applyFill="1" applyBorder="1" applyAlignment="1" applyProtection="1">
      <alignment horizontal="center" vertical="center"/>
      <protection hidden="1"/>
    </xf>
    <xf numFmtId="0" fontId="8" fillId="5" borderId="6" xfId="0" applyFont="1" applyFill="1" applyBorder="1" applyAlignment="1">
      <alignment horizontal="center" vertical="center"/>
    </xf>
    <xf numFmtId="0" fontId="16" fillId="0" borderId="31" xfId="0" applyFont="1" applyBorder="1"/>
    <xf numFmtId="0" fontId="12" fillId="0" borderId="0" xfId="317" applyNumberFormat="1" applyFont="1" applyAlignment="1">
      <alignment horizontal="left" vertical="center"/>
    </xf>
    <xf numFmtId="0" fontId="15" fillId="0" borderId="6" xfId="317" applyNumberFormat="1" applyFont="1" applyBorder="1" applyAlignment="1">
      <alignment horizontal="center" vertical="center"/>
    </xf>
    <xf numFmtId="0" fontId="21" fillId="0" borderId="0" xfId="317" applyNumberFormat="1" applyFont="1" applyAlignment="1">
      <alignment horizontal="center" vertical="center"/>
    </xf>
    <xf numFmtId="0" fontId="24" fillId="0" borderId="0" xfId="317" applyNumberFormat="1" applyFont="1" applyAlignment="1">
      <alignment horizontal="center" vertical="center"/>
    </xf>
    <xf numFmtId="0" fontId="21" fillId="0" borderId="0" xfId="317" applyNumberFormat="1" applyFont="1" applyAlignment="1">
      <alignment vertical="center"/>
    </xf>
    <xf numFmtId="14" fontId="0" fillId="0" borderId="0" xfId="317" applyNumberFormat="1" applyFont="1" applyAlignment="1">
      <alignment vertical="center"/>
    </xf>
    <xf numFmtId="0" fontId="0" fillId="0" borderId="0" xfId="317" applyNumberFormat="1" applyFont="1" applyBorder="1" applyAlignment="1">
      <alignment horizontal="center" vertical="center"/>
    </xf>
    <xf numFmtId="0" fontId="20" fillId="0" borderId="6" xfId="317" applyNumberFormat="1" applyFont="1" applyBorder="1" applyAlignment="1">
      <alignment horizontal="center" vertical="center" wrapText="1"/>
    </xf>
    <xf numFmtId="0" fontId="0" fillId="0" borderId="0" xfId="317" applyNumberFormat="1" applyFont="1" applyAlignment="1">
      <alignment horizontal="center" vertical="center"/>
    </xf>
    <xf numFmtId="0" fontId="27" fillId="0" borderId="0" xfId="0" applyFont="1" applyAlignment="1">
      <alignment horizontal="right"/>
    </xf>
    <xf numFmtId="0" fontId="0" fillId="0" borderId="14" xfId="317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right"/>
    </xf>
    <xf numFmtId="0" fontId="22" fillId="0" borderId="0" xfId="0" applyFont="1" applyFill="1" applyBorder="1" applyAlignment="1">
      <alignment horizontal="right"/>
    </xf>
    <xf numFmtId="0" fontId="0" fillId="0" borderId="0" xfId="317" applyNumberFormat="1" applyFont="1" applyAlignment="1">
      <alignment horizontal="center" vertical="center"/>
    </xf>
    <xf numFmtId="0" fontId="0" fillId="0" borderId="0" xfId="317" applyNumberFormat="1" applyFont="1" applyAlignment="1">
      <alignment horizontal="center" vertical="center"/>
    </xf>
    <xf numFmtId="1" fontId="0" fillId="9" borderId="31" xfId="692" applyNumberFormat="1" applyFont="1" applyFill="1" applyBorder="1" applyProtection="1">
      <protection locked="0"/>
    </xf>
    <xf numFmtId="0" fontId="0" fillId="0" borderId="0" xfId="317" applyNumberFormat="1" applyFont="1" applyAlignment="1">
      <alignment horizontal="center" vertical="center"/>
    </xf>
    <xf numFmtId="0" fontId="0" fillId="0" borderId="0" xfId="317" applyNumberFormat="1" applyFont="1" applyBorder="1" applyAlignment="1">
      <alignment horizontal="center" vertical="center"/>
    </xf>
    <xf numFmtId="14" fontId="19" fillId="0" borderId="11" xfId="317" applyNumberFormat="1" applyFont="1" applyBorder="1" applyAlignment="1">
      <alignment horizontal="center" vertical="center"/>
    </xf>
    <xf numFmtId="0" fontId="2" fillId="0" borderId="11" xfId="317" applyNumberFormat="1" applyFont="1" applyBorder="1" applyAlignment="1">
      <alignment horizontal="left" vertical="center"/>
    </xf>
    <xf numFmtId="0" fontId="2" fillId="0" borderId="6" xfId="317" applyNumberFormat="1" applyFont="1" applyBorder="1" applyAlignment="1">
      <alignment horizontal="center" vertical="center"/>
    </xf>
    <xf numFmtId="0" fontId="20" fillId="0" borderId="6" xfId="317" applyNumberFormat="1" applyFont="1" applyBorder="1" applyAlignment="1">
      <alignment horizontal="center" vertical="center"/>
    </xf>
    <xf numFmtId="0" fontId="22" fillId="0" borderId="6" xfId="317" applyNumberFormat="1" applyFont="1" applyBorder="1" applyAlignment="1">
      <alignment horizontal="center" vertical="center" wrapText="1"/>
    </xf>
    <xf numFmtId="0" fontId="2" fillId="0" borderId="0" xfId="317" applyNumberFormat="1" applyFont="1" applyAlignment="1">
      <alignment horizontal="center" vertical="center"/>
    </xf>
    <xf numFmtId="0" fontId="15" fillId="0" borderId="19" xfId="317" applyNumberFormat="1" applyFont="1" applyBorder="1" applyAlignment="1">
      <alignment horizontal="center" vertical="center"/>
    </xf>
    <xf numFmtId="0" fontId="0" fillId="0" borderId="0" xfId="317" applyNumberFormat="1" applyFont="1" applyAlignment="1">
      <alignment horizontal="center" vertical="center"/>
    </xf>
    <xf numFmtId="0" fontId="31" fillId="0" borderId="1" xfId="0" applyFont="1" applyBorder="1" applyAlignment="1" applyProtection="1">
      <alignment horizontal="center" vertical="center"/>
      <protection locked="0"/>
    </xf>
    <xf numFmtId="0" fontId="31" fillId="0" borderId="0" xfId="0" applyFont="1" applyBorder="1" applyAlignment="1" applyProtection="1">
      <alignment horizontal="center" vertical="center"/>
      <protection locked="0"/>
    </xf>
    <xf numFmtId="0" fontId="31" fillId="0" borderId="12" xfId="0" applyFont="1" applyBorder="1" applyAlignment="1" applyProtection="1">
      <alignment horizontal="center" vertical="center"/>
      <protection locked="0"/>
    </xf>
    <xf numFmtId="0" fontId="31" fillId="5" borderId="1" xfId="0" applyFont="1" applyFill="1" applyBorder="1" applyAlignment="1" applyProtection="1">
      <alignment horizontal="center" vertical="center"/>
      <protection locked="0"/>
    </xf>
    <xf numFmtId="0" fontId="31" fillId="5" borderId="12" xfId="0" applyFont="1" applyFill="1" applyBorder="1" applyAlignment="1" applyProtection="1">
      <alignment horizontal="center" vertical="center"/>
      <protection locked="0"/>
    </xf>
    <xf numFmtId="0" fontId="31" fillId="5" borderId="0" xfId="0" applyFont="1" applyFill="1" applyBorder="1" applyAlignment="1" applyProtection="1">
      <alignment horizontal="center" vertical="center"/>
      <protection locked="0"/>
    </xf>
    <xf numFmtId="0" fontId="31" fillId="11" borderId="1" xfId="0" applyFont="1" applyFill="1" applyBorder="1" applyAlignment="1" applyProtection="1">
      <alignment horizontal="center" vertical="center"/>
      <protection locked="0"/>
    </xf>
    <xf numFmtId="0" fontId="31" fillId="11" borderId="12" xfId="0" applyFont="1" applyFill="1" applyBorder="1" applyAlignment="1" applyProtection="1">
      <alignment horizontal="center" vertical="center"/>
      <protection locked="0"/>
    </xf>
    <xf numFmtId="0" fontId="31" fillId="12" borderId="1" xfId="0" applyFont="1" applyFill="1" applyBorder="1" applyAlignment="1" applyProtection="1">
      <alignment horizontal="center" vertical="center"/>
      <protection locked="0"/>
    </xf>
    <xf numFmtId="0" fontId="31" fillId="12" borderId="12" xfId="0" applyFont="1" applyFill="1" applyBorder="1" applyAlignment="1" applyProtection="1">
      <alignment horizontal="center" vertical="center"/>
      <protection locked="0"/>
    </xf>
    <xf numFmtId="0" fontId="31" fillId="11" borderId="0" xfId="0" applyFont="1" applyFill="1" applyBorder="1" applyAlignment="1" applyProtection="1">
      <alignment horizontal="center" vertical="center"/>
      <protection locked="0"/>
    </xf>
    <xf numFmtId="0" fontId="31" fillId="12" borderId="0" xfId="0" applyFont="1" applyFill="1" applyBorder="1" applyAlignment="1" applyProtection="1">
      <alignment horizontal="center" vertical="center"/>
      <protection locked="0"/>
    </xf>
    <xf numFmtId="0" fontId="44" fillId="11" borderId="12" xfId="0" applyFont="1" applyFill="1" applyBorder="1" applyAlignment="1" applyProtection="1">
      <alignment horizontal="center" vertical="center" wrapText="1"/>
    </xf>
    <xf numFmtId="0" fontId="44" fillId="0" borderId="12" xfId="0" applyFont="1" applyBorder="1" applyAlignment="1" applyProtection="1">
      <alignment horizontal="center" vertical="center" wrapText="1"/>
    </xf>
    <xf numFmtId="0" fontId="44" fillId="5" borderId="12" xfId="0" applyFont="1" applyFill="1" applyBorder="1" applyAlignment="1" applyProtection="1">
      <alignment horizontal="center" vertical="center" wrapText="1"/>
    </xf>
    <xf numFmtId="0" fontId="31" fillId="5" borderId="22" xfId="0" applyFont="1" applyFill="1" applyBorder="1" applyAlignment="1" applyProtection="1">
      <alignment horizontal="center" vertical="center"/>
      <protection locked="0"/>
    </xf>
    <xf numFmtId="0" fontId="31" fillId="11" borderId="26" xfId="0" applyFont="1" applyFill="1" applyBorder="1" applyAlignment="1" applyProtection="1">
      <alignment horizontal="center" vertical="center"/>
      <protection locked="0"/>
    </xf>
    <xf numFmtId="0" fontId="31" fillId="11" borderId="27" xfId="0" applyFont="1" applyFill="1" applyBorder="1" applyAlignment="1" applyProtection="1">
      <alignment horizontal="center" vertical="center"/>
      <protection locked="0"/>
    </xf>
    <xf numFmtId="0" fontId="44" fillId="11" borderId="27" xfId="0" applyFont="1" applyFill="1" applyBorder="1" applyAlignment="1" applyProtection="1">
      <alignment horizontal="center" vertical="center" wrapText="1"/>
    </xf>
    <xf numFmtId="0" fontId="31" fillId="5" borderId="13" xfId="0" applyFont="1" applyFill="1" applyBorder="1" applyAlignment="1" applyProtection="1">
      <alignment horizontal="center" vertical="center"/>
      <protection locked="0"/>
    </xf>
    <xf numFmtId="0" fontId="31" fillId="12" borderId="26" xfId="0" applyFont="1" applyFill="1" applyBorder="1" applyAlignment="1" applyProtection="1">
      <alignment horizontal="center" vertical="center"/>
      <protection locked="0"/>
    </xf>
    <xf numFmtId="0" fontId="31" fillId="12" borderId="27" xfId="0" applyFont="1" applyFill="1" applyBorder="1" applyAlignment="1" applyProtection="1">
      <alignment horizontal="center" vertical="center"/>
      <protection locked="0"/>
    </xf>
    <xf numFmtId="0" fontId="31" fillId="0" borderId="1" xfId="0" applyFont="1" applyFill="1" applyBorder="1" applyAlignment="1" applyProtection="1">
      <alignment horizontal="center" vertical="center"/>
      <protection locked="0"/>
    </xf>
    <xf numFmtId="0" fontId="31" fillId="0" borderId="12" xfId="0" applyFont="1" applyFill="1" applyBorder="1" applyAlignment="1" applyProtection="1">
      <alignment horizontal="center" vertical="center"/>
      <protection locked="0"/>
    </xf>
    <xf numFmtId="1" fontId="26" fillId="0" borderId="0" xfId="317" applyNumberFormat="1" applyFont="1" applyBorder="1" applyAlignment="1">
      <alignment horizontal="center" vertical="center" wrapText="1"/>
    </xf>
    <xf numFmtId="0" fontId="0" fillId="0" borderId="0" xfId="317" applyNumberFormat="1" applyFont="1" applyAlignment="1">
      <alignment horizontal="center" vertical="center"/>
    </xf>
    <xf numFmtId="0" fontId="0" fillId="0" borderId="11" xfId="317" applyNumberFormat="1" applyFont="1" applyBorder="1" applyAlignment="1">
      <alignment horizontal="center" vertical="center"/>
    </xf>
    <xf numFmtId="0" fontId="0" fillId="0" borderId="32" xfId="317" applyNumberFormat="1" applyFont="1" applyBorder="1" applyAlignment="1">
      <alignment horizontal="center" vertical="center"/>
    </xf>
    <xf numFmtId="0" fontId="0" fillId="0" borderId="0" xfId="317" applyNumberFormat="1" applyFont="1" applyAlignment="1">
      <alignment horizontal="center" vertical="center"/>
    </xf>
    <xf numFmtId="0" fontId="2" fillId="0" borderId="0" xfId="317" applyNumberFormat="1" applyFont="1" applyBorder="1" applyAlignment="1">
      <alignment horizontal="left" vertical="center"/>
    </xf>
    <xf numFmtId="0" fontId="22" fillId="0" borderId="19" xfId="317" applyNumberFormat="1" applyFont="1" applyBorder="1" applyAlignment="1">
      <alignment horizontal="center" vertical="center"/>
    </xf>
    <xf numFmtId="0" fontId="23" fillId="0" borderId="32" xfId="317" applyNumberFormat="1" applyFont="1" applyBorder="1" applyAlignment="1">
      <alignment horizontal="center" vertical="center" wrapText="1"/>
    </xf>
    <xf numFmtId="0" fontId="23" fillId="0" borderId="38" xfId="317" applyNumberFormat="1" applyFont="1" applyBorder="1" applyAlignment="1">
      <alignment horizontal="center" vertical="center" wrapText="1"/>
    </xf>
    <xf numFmtId="0" fontId="28" fillId="0" borderId="0" xfId="317" applyNumberFormat="1" applyFont="1" applyAlignment="1">
      <alignment horizontal="right" vertical="center" wrapText="1"/>
    </xf>
    <xf numFmtId="0" fontId="50" fillId="5" borderId="22" xfId="0" applyFont="1" applyFill="1" applyBorder="1" applyAlignment="1" applyProtection="1">
      <alignment horizontal="center" vertical="center" wrapText="1"/>
    </xf>
    <xf numFmtId="0" fontId="50" fillId="12" borderId="1" xfId="0" applyFont="1" applyFill="1" applyBorder="1" applyAlignment="1" applyProtection="1">
      <alignment horizontal="center" vertical="center" wrapText="1"/>
    </xf>
    <xf numFmtId="0" fontId="50" fillId="0" borderId="12" xfId="0" applyFont="1" applyBorder="1" applyAlignment="1" applyProtection="1">
      <alignment horizontal="center" vertical="center" wrapText="1"/>
    </xf>
    <xf numFmtId="0" fontId="50" fillId="12" borderId="12" xfId="0" applyFont="1" applyFill="1" applyBorder="1" applyAlignment="1" applyProtection="1">
      <alignment horizontal="center" vertical="center" wrapText="1"/>
    </xf>
    <xf numFmtId="0" fontId="50" fillId="5" borderId="12" xfId="0" applyFont="1" applyFill="1" applyBorder="1" applyAlignment="1" applyProtection="1">
      <alignment horizontal="center" vertical="center" wrapText="1"/>
    </xf>
    <xf numFmtId="0" fontId="50" fillId="0" borderId="12" xfId="0" applyFont="1" applyFill="1" applyBorder="1" applyAlignment="1" applyProtection="1">
      <alignment horizontal="center" vertical="center" wrapText="1"/>
    </xf>
    <xf numFmtId="0" fontId="50" fillId="12" borderId="27" xfId="0" applyFont="1" applyFill="1" applyBorder="1" applyAlignment="1" applyProtection="1">
      <alignment horizontal="center" vertical="center" wrapText="1"/>
    </xf>
    <xf numFmtId="0" fontId="12" fillId="0" borderId="0" xfId="0" applyFont="1" applyFill="1" applyBorder="1" applyAlignment="1" applyProtection="1">
      <alignment horizontal="center" vertical="center"/>
      <protection hidden="1"/>
    </xf>
    <xf numFmtId="0" fontId="51" fillId="0" borderId="0" xfId="0" applyFont="1"/>
    <xf numFmtId="0" fontId="14" fillId="0" borderId="0" xfId="0" applyFont="1" applyAlignment="1">
      <alignment horizontal="center" vertical="center"/>
    </xf>
    <xf numFmtId="0" fontId="51" fillId="13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1" fillId="0" borderId="26" xfId="0" applyFont="1" applyBorder="1" applyAlignment="1">
      <alignment horizontal="center" vertic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5" borderId="0" xfId="0" applyFill="1" applyAlignment="1" applyProtection="1">
      <alignment horizontal="center" vertical="center"/>
    </xf>
    <xf numFmtId="0" fontId="48" fillId="5" borderId="0" xfId="0" applyFont="1" applyFill="1" applyAlignment="1" applyProtection="1">
      <alignment horizontal="center" vertical="center"/>
    </xf>
    <xf numFmtId="0" fontId="10" fillId="0" borderId="0" xfId="0" applyFont="1" applyProtection="1"/>
    <xf numFmtId="0" fontId="19" fillId="0" borderId="0" xfId="0" applyFont="1" applyProtection="1"/>
    <xf numFmtId="0" fontId="40" fillId="0" borderId="0" xfId="0" applyFont="1" applyBorder="1" applyProtection="1"/>
    <xf numFmtId="0" fontId="33" fillId="0" borderId="0" xfId="0" applyFont="1" applyBorder="1" applyAlignment="1" applyProtection="1">
      <alignment horizontal="right"/>
    </xf>
    <xf numFmtId="0" fontId="40" fillId="0" borderId="0" xfId="0" applyFont="1" applyBorder="1" applyAlignment="1" applyProtection="1">
      <alignment horizontal="center" vertical="top"/>
    </xf>
    <xf numFmtId="0" fontId="0" fillId="0" borderId="0" xfId="0" applyAlignment="1" applyProtection="1">
      <alignment horizontal="center"/>
    </xf>
    <xf numFmtId="0" fontId="11" fillId="0" borderId="0" xfId="0" applyFont="1" applyProtection="1"/>
    <xf numFmtId="166" fontId="33" fillId="0" borderId="0" xfId="0" applyNumberFormat="1" applyFont="1" applyBorder="1" applyAlignment="1" applyProtection="1">
      <alignment horizontal="center" vertical="center"/>
    </xf>
    <xf numFmtId="2" fontId="33" fillId="0" borderId="0" xfId="0" applyNumberFormat="1" applyFont="1" applyBorder="1" applyAlignment="1" applyProtection="1">
      <alignment horizontal="center" vertical="center"/>
    </xf>
    <xf numFmtId="0" fontId="40" fillId="0" borderId="0" xfId="0" applyFont="1" applyBorder="1" applyAlignment="1" applyProtection="1">
      <alignment horizontal="center" vertical="center"/>
    </xf>
    <xf numFmtId="0" fontId="31" fillId="0" borderId="0" xfId="0" applyFont="1" applyProtection="1"/>
    <xf numFmtId="0" fontId="32" fillId="0" borderId="0" xfId="0" applyFont="1" applyProtection="1"/>
    <xf numFmtId="0" fontId="31" fillId="0" borderId="0" xfId="0" applyFont="1" applyAlignment="1" applyProtection="1">
      <alignment horizontal="right" vertical="center"/>
    </xf>
    <xf numFmtId="0" fontId="33" fillId="0" borderId="23" xfId="0" applyFont="1" applyBorder="1" applyAlignment="1" applyProtection="1">
      <alignment horizontal="center" vertical="center"/>
    </xf>
    <xf numFmtId="0" fontId="33" fillId="0" borderId="13" xfId="0" applyFont="1" applyBorder="1" applyAlignment="1" applyProtection="1">
      <alignment horizontal="center" vertical="center"/>
    </xf>
    <xf numFmtId="0" fontId="33" fillId="0" borderId="34" xfId="0" applyFont="1" applyBorder="1" applyAlignment="1" applyProtection="1">
      <alignment horizontal="center" vertical="center"/>
    </xf>
    <xf numFmtId="0" fontId="34" fillId="0" borderId="0" xfId="0" applyFont="1" applyBorder="1" applyAlignment="1" applyProtection="1">
      <alignment horizontal="center" vertical="center"/>
    </xf>
    <xf numFmtId="0" fontId="31" fillId="0" borderId="0" xfId="0" applyFont="1" applyBorder="1" applyAlignment="1" applyProtection="1">
      <alignment horizontal="center" vertical="center"/>
    </xf>
    <xf numFmtId="0" fontId="31" fillId="5" borderId="0" xfId="0" applyFont="1" applyFill="1" applyBorder="1" applyAlignment="1" applyProtection="1">
      <alignment horizontal="center" vertical="center"/>
    </xf>
    <xf numFmtId="0" fontId="41" fillId="0" borderId="0" xfId="0" applyFont="1" applyBorder="1" applyAlignment="1" applyProtection="1">
      <alignment horizontal="center" vertical="center" wrapText="1"/>
    </xf>
    <xf numFmtId="0" fontId="38" fillId="0" borderId="0" xfId="0" applyFont="1" applyBorder="1" applyAlignment="1" applyProtection="1">
      <alignment horizontal="center" vertical="center" wrapText="1"/>
    </xf>
    <xf numFmtId="0" fontId="38" fillId="0" borderId="0" xfId="0" applyFont="1" applyBorder="1" applyAlignment="1" applyProtection="1">
      <alignment horizontal="center" vertical="center" wrapText="1" shrinkToFit="1"/>
    </xf>
    <xf numFmtId="0" fontId="18" fillId="0" borderId="0" xfId="0" applyFont="1" applyAlignment="1" applyProtection="1">
      <alignment horizontal="center" vertical="center"/>
    </xf>
    <xf numFmtId="0" fontId="7" fillId="5" borderId="0" xfId="0" applyFont="1" applyFill="1" applyBorder="1" applyAlignment="1" applyProtection="1">
      <alignment horizontal="center" vertical="center"/>
    </xf>
    <xf numFmtId="0" fontId="39" fillId="5" borderId="0" xfId="0" applyFont="1" applyFill="1" applyBorder="1" applyAlignment="1" applyProtection="1">
      <alignment horizontal="center" vertical="center"/>
    </xf>
    <xf numFmtId="0" fontId="36" fillId="5" borderId="0" xfId="0" applyFont="1" applyFill="1" applyBorder="1" applyAlignment="1" applyProtection="1">
      <alignment horizontal="center" vertical="center"/>
    </xf>
    <xf numFmtId="0" fontId="49" fillId="5" borderId="0" xfId="0" applyFont="1" applyFill="1" applyBorder="1" applyAlignment="1" applyProtection="1">
      <alignment horizontal="center" vertical="center"/>
    </xf>
    <xf numFmtId="0" fontId="38" fillId="5" borderId="0" xfId="0" applyFont="1" applyFill="1" applyBorder="1" applyAlignment="1" applyProtection="1">
      <alignment horizontal="center" vertical="center" wrapText="1"/>
    </xf>
    <xf numFmtId="0" fontId="42" fillId="5" borderId="0" xfId="0" applyFont="1" applyFill="1" applyBorder="1" applyAlignment="1" applyProtection="1">
      <alignment horizontal="left" vertical="center"/>
    </xf>
    <xf numFmtId="2" fontId="31" fillId="5" borderId="0" xfId="0" applyNumberFormat="1" applyFont="1" applyFill="1" applyBorder="1" applyAlignment="1" applyProtection="1">
      <alignment horizontal="center" vertical="center"/>
    </xf>
    <xf numFmtId="165" fontId="31" fillId="5" borderId="0" xfId="0" applyNumberFormat="1" applyFont="1" applyFill="1" applyBorder="1" applyAlignment="1" applyProtection="1">
      <alignment horizontal="center" vertical="center"/>
    </xf>
    <xf numFmtId="165" fontId="36" fillId="5" borderId="0" xfId="0" applyNumberFormat="1" applyFont="1" applyFill="1" applyBorder="1" applyAlignment="1" applyProtection="1">
      <alignment horizontal="center" vertical="center"/>
    </xf>
    <xf numFmtId="0" fontId="0" fillId="5" borderId="23" xfId="0" applyFill="1" applyBorder="1" applyAlignment="1" applyProtection="1">
      <alignment horizontal="center" vertical="center"/>
    </xf>
    <xf numFmtId="0" fontId="7" fillId="5" borderId="13" xfId="0" applyFont="1" applyFill="1" applyBorder="1" applyAlignment="1" applyProtection="1">
      <alignment horizontal="center" vertical="center"/>
    </xf>
    <xf numFmtId="0" fontId="39" fillId="5" borderId="13" xfId="0" applyFont="1" applyFill="1" applyBorder="1" applyAlignment="1" applyProtection="1">
      <alignment horizontal="center" vertical="center"/>
    </xf>
    <xf numFmtId="0" fontId="31" fillId="5" borderId="13" xfId="0" applyFont="1" applyFill="1" applyBorder="1" applyAlignment="1" applyProtection="1">
      <alignment horizontal="center" vertical="center"/>
    </xf>
    <xf numFmtId="0" fontId="36" fillId="5" borderId="13" xfId="0" applyFont="1" applyFill="1" applyBorder="1" applyAlignment="1" applyProtection="1">
      <alignment horizontal="center" vertical="center"/>
    </xf>
    <xf numFmtId="0" fontId="38" fillId="5" borderId="13" xfId="0" applyFont="1" applyFill="1" applyBorder="1" applyAlignment="1" applyProtection="1">
      <alignment horizontal="center" vertical="center" wrapText="1"/>
    </xf>
    <xf numFmtId="0" fontId="38" fillId="5" borderId="13" xfId="0" applyFont="1" applyFill="1" applyBorder="1" applyAlignment="1" applyProtection="1">
      <alignment horizontal="center" vertical="center"/>
    </xf>
    <xf numFmtId="0" fontId="0" fillId="0" borderId="12" xfId="0" applyBorder="1" applyAlignment="1" applyProtection="1">
      <alignment horizontal="center" vertical="center"/>
    </xf>
    <xf numFmtId="0" fontId="7" fillId="8" borderId="0" xfId="0" applyFont="1" applyFill="1" applyBorder="1" applyAlignment="1" applyProtection="1">
      <alignment horizontal="center" vertical="center"/>
    </xf>
    <xf numFmtId="0" fontId="39" fillId="11" borderId="0" xfId="0" applyFont="1" applyFill="1" applyBorder="1" applyAlignment="1" applyProtection="1">
      <alignment horizontal="center" vertical="center"/>
    </xf>
    <xf numFmtId="0" fontId="31" fillId="11" borderId="0" xfId="0" applyFont="1" applyFill="1" applyBorder="1" applyAlignment="1" applyProtection="1">
      <alignment horizontal="center" vertical="center"/>
    </xf>
    <xf numFmtId="0" fontId="36" fillId="11" borderId="0" xfId="0" applyFont="1" applyFill="1" applyBorder="1" applyAlignment="1" applyProtection="1">
      <alignment horizontal="center" vertical="center"/>
    </xf>
    <xf numFmtId="0" fontId="38" fillId="11" borderId="0" xfId="0" applyFont="1" applyFill="1" applyBorder="1" applyAlignment="1" applyProtection="1">
      <alignment horizontal="center" vertical="center" wrapText="1"/>
    </xf>
    <xf numFmtId="0" fontId="38" fillId="11" borderId="0" xfId="0" applyFont="1" applyFill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 vertical="center"/>
    </xf>
    <xf numFmtId="0" fontId="38" fillId="0" borderId="0" xfId="0" applyFont="1" applyBorder="1" applyAlignment="1" applyProtection="1">
      <alignment horizontal="center" vertical="center"/>
    </xf>
    <xf numFmtId="0" fontId="0" fillId="5" borderId="12" xfId="0" applyFill="1" applyBorder="1" applyAlignment="1" applyProtection="1">
      <alignment horizontal="center" vertical="center"/>
    </xf>
    <xf numFmtId="0" fontId="25" fillId="8" borderId="0" xfId="0" applyFont="1" applyFill="1" applyBorder="1" applyAlignment="1" applyProtection="1">
      <alignment horizontal="center" vertical="center"/>
    </xf>
    <xf numFmtId="0" fontId="38" fillId="5" borderId="0" xfId="0" applyFont="1" applyFill="1" applyBorder="1" applyAlignment="1" applyProtection="1">
      <alignment horizontal="center" vertical="center"/>
    </xf>
    <xf numFmtId="0" fontId="25" fillId="5" borderId="0" xfId="0" applyFont="1" applyFill="1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0" fontId="35" fillId="5" borderId="0" xfId="0" applyFont="1" applyFill="1" applyBorder="1" applyAlignment="1" applyProtection="1">
      <alignment horizontal="center" vertical="center"/>
    </xf>
    <xf numFmtId="0" fontId="0" fillId="0" borderId="27" xfId="0" applyBorder="1" applyAlignment="1" applyProtection="1">
      <alignment horizontal="center" vertical="center"/>
    </xf>
    <xf numFmtId="0" fontId="25" fillId="5" borderId="11" xfId="0" applyFont="1" applyFill="1" applyBorder="1" applyAlignment="1" applyProtection="1">
      <alignment horizontal="center" vertical="center"/>
    </xf>
    <xf numFmtId="0" fontId="39" fillId="11" borderId="11" xfId="0" applyFont="1" applyFill="1" applyBorder="1" applyAlignment="1" applyProtection="1">
      <alignment horizontal="center" vertical="center"/>
    </xf>
    <xf numFmtId="0" fontId="31" fillId="11" borderId="11" xfId="0" applyFont="1" applyFill="1" applyBorder="1" applyAlignment="1" applyProtection="1">
      <alignment horizontal="center" vertical="center"/>
    </xf>
    <xf numFmtId="0" fontId="36" fillId="11" borderId="11" xfId="0" applyFont="1" applyFill="1" applyBorder="1" applyAlignment="1" applyProtection="1">
      <alignment horizontal="center" vertical="center"/>
    </xf>
    <xf numFmtId="0" fontId="38" fillId="11" borderId="11" xfId="0" applyFont="1" applyFill="1" applyBorder="1" applyAlignment="1" applyProtection="1">
      <alignment horizontal="center" vertical="center" wrapText="1"/>
    </xf>
    <xf numFmtId="0" fontId="38" fillId="11" borderId="11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0" fontId="49" fillId="5" borderId="13" xfId="0" applyFont="1" applyFill="1" applyBorder="1" applyAlignment="1" applyProtection="1">
      <alignment horizontal="center" vertical="center"/>
    </xf>
    <xf numFmtId="0" fontId="39" fillId="12" borderId="0" xfId="0" applyFont="1" applyFill="1" applyBorder="1" applyAlignment="1" applyProtection="1">
      <alignment horizontal="center" vertical="center"/>
    </xf>
    <xf numFmtId="0" fontId="31" fillId="12" borderId="0" xfId="0" applyFont="1" applyFill="1" applyBorder="1" applyAlignment="1" applyProtection="1">
      <alignment horizontal="center" vertical="center"/>
    </xf>
    <xf numFmtId="0" fontId="36" fillId="12" borderId="0" xfId="0" applyFont="1" applyFill="1" applyBorder="1" applyAlignment="1" applyProtection="1">
      <alignment horizontal="center" vertical="center"/>
    </xf>
    <xf numFmtId="0" fontId="38" fillId="12" borderId="0" xfId="0" applyFont="1" applyFill="1" applyBorder="1" applyAlignment="1" applyProtection="1">
      <alignment horizontal="center" vertical="center" wrapText="1"/>
    </xf>
    <xf numFmtId="0" fontId="0" fillId="0" borderId="6" xfId="0" applyFill="1" applyBorder="1" applyAlignment="1" applyProtection="1">
      <alignment horizontal="center" vertical="center"/>
    </xf>
    <xf numFmtId="0" fontId="35" fillId="12" borderId="0" xfId="0" applyFont="1" applyFill="1" applyBorder="1" applyAlignment="1" applyProtection="1">
      <alignment horizontal="center" vertical="center"/>
    </xf>
    <xf numFmtId="0" fontId="0" fillId="0" borderId="12" xfId="0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center" vertical="center"/>
    </xf>
    <xf numFmtId="0" fontId="39" fillId="0" borderId="0" xfId="0" applyFont="1" applyFill="1" applyBorder="1" applyAlignment="1" applyProtection="1">
      <alignment horizontal="center" vertical="center"/>
    </xf>
    <xf numFmtId="0" fontId="31" fillId="0" borderId="0" xfId="0" applyFont="1" applyFill="1" applyBorder="1" applyAlignment="1" applyProtection="1">
      <alignment horizontal="center" vertical="center"/>
    </xf>
    <xf numFmtId="0" fontId="35" fillId="0" borderId="0" xfId="0" applyFont="1" applyFill="1" applyBorder="1" applyAlignment="1" applyProtection="1">
      <alignment horizontal="center" vertical="center"/>
    </xf>
    <xf numFmtId="0" fontId="36" fillId="0" borderId="0" xfId="0" applyFont="1" applyFill="1" applyBorder="1" applyAlignment="1" applyProtection="1">
      <alignment horizontal="center" vertical="center"/>
    </xf>
    <xf numFmtId="0" fontId="38" fillId="0" borderId="0" xfId="0" applyFont="1" applyFill="1" applyBorder="1" applyAlignment="1" applyProtection="1">
      <alignment horizontal="center" vertical="center" wrapText="1"/>
    </xf>
    <xf numFmtId="0" fontId="39" fillId="12" borderId="11" xfId="0" applyFont="1" applyFill="1" applyBorder="1" applyAlignment="1" applyProtection="1">
      <alignment horizontal="center" vertical="center"/>
    </xf>
    <xf numFmtId="0" fontId="31" fillId="12" borderId="11" xfId="0" applyFont="1" applyFill="1" applyBorder="1" applyAlignment="1" applyProtection="1">
      <alignment horizontal="center" vertical="center"/>
    </xf>
    <xf numFmtId="0" fontId="35" fillId="12" borderId="11" xfId="0" applyFont="1" applyFill="1" applyBorder="1" applyAlignment="1" applyProtection="1">
      <alignment horizontal="center" vertical="center"/>
    </xf>
    <xf numFmtId="0" fontId="36" fillId="12" borderId="11" xfId="0" applyFont="1" applyFill="1" applyBorder="1" applyAlignment="1" applyProtection="1">
      <alignment horizontal="center" vertical="center"/>
    </xf>
    <xf numFmtId="0" fontId="38" fillId="12" borderId="1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right" vertical="center"/>
    </xf>
    <xf numFmtId="0" fontId="23" fillId="0" borderId="0" xfId="0" applyFont="1" applyAlignment="1" applyProtection="1">
      <alignment wrapText="1"/>
    </xf>
    <xf numFmtId="0" fontId="20" fillId="0" borderId="0" xfId="0" applyFont="1" applyProtection="1"/>
    <xf numFmtId="0" fontId="0" fillId="0" borderId="0" xfId="0" applyAlignment="1" applyProtection="1">
      <alignment horizontal="right"/>
    </xf>
    <xf numFmtId="9" fontId="0" fillId="0" borderId="0" xfId="692" applyFont="1" applyProtection="1"/>
    <xf numFmtId="0" fontId="0" fillId="0" borderId="3" xfId="0" applyBorder="1" applyProtection="1"/>
    <xf numFmtId="0" fontId="0" fillId="0" borderId="3" xfId="0" applyBorder="1" applyAlignment="1" applyProtection="1">
      <alignment horizontal="center" vertical="center"/>
    </xf>
    <xf numFmtId="0" fontId="22" fillId="0" borderId="3" xfId="0" applyFont="1" applyBorder="1" applyAlignment="1" applyProtection="1">
      <alignment horizontal="center" vertical="center"/>
    </xf>
    <xf numFmtId="0" fontId="0" fillId="9" borderId="3" xfId="0" applyFill="1" applyBorder="1" applyAlignment="1" applyProtection="1">
      <alignment horizontal="right" vertical="center"/>
    </xf>
    <xf numFmtId="0" fontId="8" fillId="0" borderId="0" xfId="0" applyFont="1" applyAlignment="1" applyProtection="1">
      <alignment horizontal="right" vertical="center"/>
    </xf>
    <xf numFmtId="44" fontId="0" fillId="9" borderId="0" xfId="691" applyFont="1" applyFill="1" applyAlignment="1" applyProtection="1">
      <alignment horizontal="right" vertical="center"/>
    </xf>
    <xf numFmtId="2" fontId="22" fillId="0" borderId="0" xfId="0" applyNumberFormat="1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2" fontId="19" fillId="0" borderId="0" xfId="0" applyNumberFormat="1" applyFont="1" applyAlignment="1" applyProtection="1">
      <alignment horizontal="center" vertical="center"/>
    </xf>
    <xf numFmtId="0" fontId="8" fillId="9" borderId="9" xfId="0" applyFont="1" applyFill="1" applyBorder="1" applyAlignment="1" applyProtection="1">
      <alignment horizontal="center" vertical="center"/>
    </xf>
    <xf numFmtId="0" fontId="8" fillId="9" borderId="5" xfId="0" applyFont="1" applyFill="1" applyBorder="1" applyAlignment="1" applyProtection="1">
      <alignment horizontal="center" vertical="center"/>
    </xf>
    <xf numFmtId="44" fontId="8" fillId="9" borderId="5" xfId="0" applyNumberFormat="1" applyFont="1" applyFill="1" applyBorder="1" applyAlignment="1" applyProtection="1">
      <alignment horizontal="right" vertical="center"/>
    </xf>
    <xf numFmtId="0" fontId="8" fillId="9" borderId="10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left"/>
    </xf>
    <xf numFmtId="0" fontId="12" fillId="0" borderId="0" xfId="317" applyNumberFormat="1" applyFont="1" applyAlignment="1">
      <alignment horizontal="center" vertical="center"/>
    </xf>
    <xf numFmtId="0" fontId="15" fillId="0" borderId="32" xfId="317" applyNumberFormat="1" applyFont="1" applyBorder="1" applyAlignment="1">
      <alignment horizontal="center" vertical="center"/>
    </xf>
    <xf numFmtId="0" fontId="1" fillId="0" borderId="41" xfId="317" applyNumberFormat="1" applyFont="1" applyBorder="1" applyAlignment="1">
      <alignment horizontal="center" vertical="center"/>
    </xf>
    <xf numFmtId="0" fontId="1" fillId="0" borderId="42" xfId="317" applyNumberFormat="1" applyFont="1" applyBorder="1" applyAlignment="1">
      <alignment horizontal="left" vertical="center"/>
    </xf>
    <xf numFmtId="0" fontId="1" fillId="0" borderId="43" xfId="317" applyNumberFormat="1" applyFont="1" applyBorder="1" applyAlignment="1">
      <alignment horizontal="center" vertical="center"/>
    </xf>
    <xf numFmtId="0" fontId="1" fillId="0" borderId="44" xfId="317" applyNumberFormat="1" applyFont="1" applyBorder="1" applyAlignment="1">
      <alignment horizontal="left" vertical="center"/>
    </xf>
    <xf numFmtId="0" fontId="1" fillId="0" borderId="45" xfId="317" applyNumberFormat="1" applyFont="1" applyBorder="1" applyAlignment="1">
      <alignment horizontal="center" vertical="center"/>
    </xf>
    <xf numFmtId="14" fontId="17" fillId="0" borderId="0" xfId="317" applyNumberFormat="1" applyFont="1" applyBorder="1" applyAlignment="1">
      <alignment horizontal="center" vertical="center"/>
    </xf>
    <xf numFmtId="0" fontId="8" fillId="0" borderId="0" xfId="317" applyNumberFormat="1" applyFont="1" applyAlignment="1">
      <alignment horizontal="right" vertical="center"/>
    </xf>
    <xf numFmtId="0" fontId="8" fillId="0" borderId="0" xfId="317" applyNumberFormat="1" applyFont="1" applyAlignment="1">
      <alignment vertical="center"/>
    </xf>
    <xf numFmtId="0" fontId="0" fillId="0" borderId="0" xfId="317" applyNumberFormat="1" applyFont="1" applyBorder="1" applyAlignment="1">
      <alignment vertical="center"/>
    </xf>
    <xf numFmtId="1" fontId="0" fillId="0" borderId="46" xfId="317" applyNumberFormat="1" applyFont="1" applyBorder="1" applyAlignment="1">
      <alignment vertical="center"/>
    </xf>
    <xf numFmtId="1" fontId="21" fillId="0" borderId="46" xfId="317" applyNumberFormat="1" applyFont="1" applyBorder="1" applyAlignment="1">
      <alignment vertical="center"/>
    </xf>
    <xf numFmtId="0" fontId="1" fillId="0" borderId="49" xfId="317" applyNumberFormat="1" applyFont="1" applyBorder="1" applyAlignment="1">
      <alignment horizontal="left" vertical="center"/>
    </xf>
    <xf numFmtId="0" fontId="0" fillId="0" borderId="46" xfId="317" applyNumberFormat="1" applyFont="1" applyBorder="1" applyAlignment="1">
      <alignment horizontal="center" vertical="center"/>
    </xf>
    <xf numFmtId="0" fontId="2" fillId="0" borderId="23" xfId="704" applyBorder="1"/>
    <xf numFmtId="0" fontId="2" fillId="0" borderId="13" xfId="704" applyBorder="1" applyAlignment="1">
      <alignment horizontal="left" vertical="center"/>
    </xf>
    <xf numFmtId="0" fontId="2" fillId="0" borderId="13" xfId="704" applyBorder="1"/>
    <xf numFmtId="0" fontId="47" fillId="0" borderId="6" xfId="704" applyFont="1" applyBorder="1" applyAlignment="1">
      <alignment horizontal="center" vertical="center" wrapText="1"/>
    </xf>
    <xf numFmtId="0" fontId="47" fillId="0" borderId="33" xfId="704" applyFont="1" applyBorder="1" applyAlignment="1">
      <alignment horizontal="center" vertical="center" wrapText="1"/>
    </xf>
    <xf numFmtId="0" fontId="2" fillId="0" borderId="12" xfId="704" applyBorder="1"/>
    <xf numFmtId="0" fontId="47" fillId="0" borderId="6" xfId="704" applyFont="1" applyBorder="1" applyAlignment="1">
      <alignment horizontal="center" wrapText="1"/>
    </xf>
    <xf numFmtId="0" fontId="47" fillId="0" borderId="0" xfId="704" applyFont="1" applyAlignment="1">
      <alignment horizontal="center" wrapText="1"/>
    </xf>
    <xf numFmtId="0" fontId="47" fillId="0" borderId="27" xfId="704" applyFont="1" applyBorder="1" applyAlignment="1">
      <alignment horizontal="center" wrapText="1"/>
    </xf>
    <xf numFmtId="0" fontId="47" fillId="0" borderId="11" xfId="704" applyFont="1" applyBorder="1" applyAlignment="1">
      <alignment horizontal="center" wrapText="1"/>
    </xf>
    <xf numFmtId="0" fontId="47" fillId="0" borderId="11" xfId="704" applyFont="1" applyBorder="1" applyAlignment="1">
      <alignment horizontal="left" vertical="center" wrapText="1"/>
    </xf>
    <xf numFmtId="0" fontId="47" fillId="0" borderId="35" xfId="704" applyFont="1" applyBorder="1" applyAlignment="1">
      <alignment horizontal="center" wrapText="1"/>
    </xf>
    <xf numFmtId="0" fontId="47" fillId="0" borderId="0" xfId="704" applyFont="1" applyAlignment="1">
      <alignment horizontal="left" vertical="center" wrapText="1"/>
    </xf>
    <xf numFmtId="0" fontId="0" fillId="0" borderId="0" xfId="0" applyBorder="1" applyAlignment="1" applyProtection="1">
      <alignment horizontal="center" vertical="center"/>
    </xf>
    <xf numFmtId="0" fontId="0" fillId="5" borderId="0" xfId="0" applyFill="1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</xf>
    <xf numFmtId="0" fontId="25" fillId="8" borderId="13" xfId="0" applyFont="1" applyFill="1" applyBorder="1" applyAlignment="1" applyProtection="1">
      <alignment horizontal="center" vertical="center"/>
    </xf>
    <xf numFmtId="2" fontId="31" fillId="5" borderId="34" xfId="0" applyNumberFormat="1" applyFont="1" applyFill="1" applyBorder="1" applyAlignment="1" applyProtection="1">
      <alignment horizontal="center" vertical="center"/>
    </xf>
    <xf numFmtId="2" fontId="31" fillId="11" borderId="33" xfId="0" applyNumberFormat="1" applyFont="1" applyFill="1" applyBorder="1" applyAlignment="1" applyProtection="1">
      <alignment horizontal="center" vertical="center"/>
    </xf>
    <xf numFmtId="2" fontId="31" fillId="5" borderId="33" xfId="0" applyNumberFormat="1" applyFont="1" applyFill="1" applyBorder="1" applyAlignment="1" applyProtection="1">
      <alignment horizontal="center" vertical="center"/>
    </xf>
    <xf numFmtId="2" fontId="31" fillId="0" borderId="33" xfId="0" applyNumberFormat="1" applyFont="1" applyBorder="1" applyAlignment="1" applyProtection="1">
      <alignment horizontal="center" vertical="center"/>
    </xf>
    <xf numFmtId="2" fontId="31" fillId="11" borderId="35" xfId="0" applyNumberFormat="1" applyFont="1" applyFill="1" applyBorder="1" applyAlignment="1" applyProtection="1">
      <alignment horizontal="center" vertical="center"/>
    </xf>
    <xf numFmtId="0" fontId="31" fillId="5" borderId="23" xfId="0" applyFont="1" applyFill="1" applyBorder="1" applyAlignment="1" applyProtection="1">
      <alignment horizontal="center" vertical="center"/>
      <protection locked="0"/>
    </xf>
    <xf numFmtId="0" fontId="44" fillId="5" borderId="23" xfId="0" applyFont="1" applyFill="1" applyBorder="1" applyAlignment="1" applyProtection="1">
      <alignment horizontal="center" vertical="center" wrapText="1"/>
    </xf>
    <xf numFmtId="0" fontId="31" fillId="11" borderId="11" xfId="0" applyFont="1" applyFill="1" applyBorder="1" applyAlignment="1" applyProtection="1">
      <alignment horizontal="center" vertical="center"/>
      <protection locked="0"/>
    </xf>
    <xf numFmtId="0" fontId="33" fillId="0" borderId="0" xfId="0" applyFont="1" applyAlignment="1" applyProtection="1">
      <alignment horizontal="center" vertical="center"/>
    </xf>
    <xf numFmtId="165" fontId="59" fillId="5" borderId="23" xfId="0" applyNumberFormat="1" applyFont="1" applyFill="1" applyBorder="1" applyAlignment="1" applyProtection="1">
      <alignment horizontal="center" vertical="center"/>
    </xf>
    <xf numFmtId="165" fontId="60" fillId="5" borderId="13" xfId="0" applyNumberFormat="1" applyFont="1" applyFill="1" applyBorder="1" applyAlignment="1" applyProtection="1">
      <alignment horizontal="center" vertical="center"/>
    </xf>
    <xf numFmtId="0" fontId="61" fillId="0" borderId="34" xfId="0" applyFont="1" applyBorder="1" applyAlignment="1" applyProtection="1">
      <alignment horizontal="center" vertical="center"/>
    </xf>
    <xf numFmtId="165" fontId="59" fillId="11" borderId="12" xfId="0" applyNumberFormat="1" applyFont="1" applyFill="1" applyBorder="1" applyAlignment="1" applyProtection="1">
      <alignment horizontal="center" vertical="center"/>
    </xf>
    <xf numFmtId="165" fontId="60" fillId="11" borderId="0" xfId="0" applyNumberFormat="1" applyFont="1" applyFill="1" applyBorder="1" applyAlignment="1" applyProtection="1">
      <alignment horizontal="center" vertical="center"/>
    </xf>
    <xf numFmtId="0" fontId="61" fillId="11" borderId="33" xfId="0" applyFont="1" applyFill="1" applyBorder="1" applyAlignment="1" applyProtection="1">
      <alignment horizontal="center" vertical="center"/>
    </xf>
    <xf numFmtId="165" fontId="59" fillId="5" borderId="12" xfId="0" applyNumberFormat="1" applyFont="1" applyFill="1" applyBorder="1" applyAlignment="1" applyProtection="1">
      <alignment horizontal="center" vertical="center"/>
    </xf>
    <xf numFmtId="165" fontId="60" fillId="5" borderId="0" xfId="0" applyNumberFormat="1" applyFont="1" applyFill="1" applyBorder="1" applyAlignment="1" applyProtection="1">
      <alignment horizontal="center" vertical="center"/>
    </xf>
    <xf numFmtId="0" fontId="61" fillId="0" borderId="33" xfId="0" applyFont="1" applyBorder="1" applyAlignment="1" applyProtection="1">
      <alignment horizontal="center" vertical="center"/>
    </xf>
    <xf numFmtId="165" fontId="59" fillId="11" borderId="27" xfId="0" applyNumberFormat="1" applyFont="1" applyFill="1" applyBorder="1" applyAlignment="1" applyProtection="1">
      <alignment horizontal="center" vertical="center"/>
    </xf>
    <xf numFmtId="165" fontId="60" fillId="11" borderId="11" xfId="0" applyNumberFormat="1" applyFont="1" applyFill="1" applyBorder="1" applyAlignment="1" applyProtection="1">
      <alignment horizontal="center" vertical="center"/>
    </xf>
    <xf numFmtId="0" fontId="61" fillId="11" borderId="35" xfId="0" applyFont="1" applyFill="1" applyBorder="1" applyAlignment="1" applyProtection="1">
      <alignment horizontal="center" vertical="center"/>
    </xf>
    <xf numFmtId="165" fontId="62" fillId="5" borderId="13" xfId="0" applyNumberFormat="1" applyFont="1" applyFill="1" applyBorder="1" applyAlignment="1" applyProtection="1">
      <alignment horizontal="center" vertical="center"/>
    </xf>
    <xf numFmtId="165" fontId="62" fillId="12" borderId="0" xfId="0" applyNumberFormat="1" applyFont="1" applyFill="1" applyBorder="1" applyAlignment="1" applyProtection="1">
      <alignment horizontal="center" vertical="center"/>
    </xf>
    <xf numFmtId="0" fontId="61" fillId="12" borderId="33" xfId="0" applyFont="1" applyFill="1" applyBorder="1" applyAlignment="1" applyProtection="1">
      <alignment horizontal="center" vertical="center"/>
    </xf>
    <xf numFmtId="165" fontId="62" fillId="0" borderId="0" xfId="0" applyNumberFormat="1" applyFont="1" applyBorder="1" applyAlignment="1" applyProtection="1">
      <alignment horizontal="center" vertical="center"/>
    </xf>
    <xf numFmtId="165" fontId="62" fillId="5" borderId="0" xfId="0" applyNumberFormat="1" applyFont="1" applyFill="1" applyBorder="1" applyAlignment="1" applyProtection="1">
      <alignment horizontal="center" vertical="center"/>
    </xf>
    <xf numFmtId="165" fontId="62" fillId="0" borderId="0" xfId="0" applyNumberFormat="1" applyFont="1" applyFill="1" applyBorder="1" applyAlignment="1" applyProtection="1">
      <alignment horizontal="center" vertical="center"/>
    </xf>
    <xf numFmtId="165" fontId="62" fillId="12" borderId="11" xfId="0" applyNumberFormat="1" applyFont="1" applyFill="1" applyBorder="1" applyAlignment="1" applyProtection="1">
      <alignment horizontal="center" vertical="center"/>
    </xf>
    <xf numFmtId="0" fontId="61" fillId="12" borderId="35" xfId="0" applyFont="1" applyFill="1" applyBorder="1" applyAlignment="1" applyProtection="1">
      <alignment horizontal="center" vertical="center"/>
    </xf>
    <xf numFmtId="2" fontId="31" fillId="12" borderId="33" xfId="0" applyNumberFormat="1" applyFont="1" applyFill="1" applyBorder="1" applyAlignment="1" applyProtection="1">
      <alignment horizontal="center" vertical="center"/>
    </xf>
    <xf numFmtId="2" fontId="31" fillId="0" borderId="33" xfId="0" applyNumberFormat="1" applyFont="1" applyFill="1" applyBorder="1" applyAlignment="1" applyProtection="1">
      <alignment horizontal="center" vertical="center"/>
    </xf>
    <xf numFmtId="2" fontId="31" fillId="12" borderId="35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</xf>
    <xf numFmtId="0" fontId="64" fillId="5" borderId="0" xfId="0" applyFont="1" applyFill="1" applyBorder="1" applyAlignment="1" applyProtection="1">
      <alignment horizontal="left" vertical="center"/>
    </xf>
    <xf numFmtId="0" fontId="30" fillId="17" borderId="37" xfId="703" applyFill="1" applyBorder="1" applyAlignment="1" applyProtection="1">
      <alignment horizontal="center" vertical="center" wrapText="1"/>
    </xf>
    <xf numFmtId="0" fontId="65" fillId="2" borderId="19" xfId="0" applyFont="1" applyFill="1" applyBorder="1" applyAlignment="1" applyProtection="1">
      <alignment horizontal="center" vertical="center" wrapText="1"/>
    </xf>
    <xf numFmtId="0" fontId="61" fillId="3" borderId="14" xfId="0" applyFont="1" applyFill="1" applyBorder="1" applyAlignment="1" applyProtection="1">
      <alignment horizontal="center" vertical="center" wrapText="1"/>
    </xf>
    <xf numFmtId="0" fontId="61" fillId="4" borderId="14" xfId="0" applyFont="1" applyFill="1" applyBorder="1" applyAlignment="1" applyProtection="1">
      <alignment horizontal="center" vertical="center" wrapText="1"/>
    </xf>
    <xf numFmtId="0" fontId="61" fillId="6" borderId="14" xfId="0" applyFont="1" applyFill="1" applyBorder="1" applyAlignment="1" applyProtection="1">
      <alignment horizontal="center" vertical="center" wrapText="1"/>
    </xf>
    <xf numFmtId="0" fontId="61" fillId="7" borderId="14" xfId="0" applyFont="1" applyFill="1" applyBorder="1" applyAlignment="1" applyProtection="1">
      <alignment horizontal="center" vertical="center" wrapText="1"/>
    </xf>
    <xf numFmtId="0" fontId="60" fillId="0" borderId="14" xfId="0" applyFont="1" applyFill="1" applyBorder="1" applyAlignment="1" applyProtection="1">
      <alignment horizontal="center" vertical="center" wrapText="1"/>
    </xf>
    <xf numFmtId="0" fontId="0" fillId="0" borderId="18" xfId="0" applyBorder="1" applyProtection="1"/>
    <xf numFmtId="0" fontId="11" fillId="0" borderId="18" xfId="0" applyFont="1" applyBorder="1" applyProtection="1"/>
    <xf numFmtId="0" fontId="26" fillId="0" borderId="0" xfId="0" applyFont="1" applyAlignment="1" applyProtection="1">
      <alignment horizontal="center"/>
    </xf>
    <xf numFmtId="0" fontId="15" fillId="14" borderId="14" xfId="0" applyFont="1" applyFill="1" applyBorder="1" applyAlignment="1" applyProtection="1">
      <alignment horizontal="center" vertical="center" wrapText="1"/>
    </xf>
    <xf numFmtId="0" fontId="67" fillId="15" borderId="32" xfId="0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center" vertical="center"/>
    </xf>
    <xf numFmtId="0" fontId="11" fillId="5" borderId="0" xfId="0" applyFont="1" applyFill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0" fontId="0" fillId="0" borderId="19" xfId="0" applyBorder="1" applyAlignment="1" applyProtection="1">
      <alignment horizontal="center" vertical="center"/>
    </xf>
    <xf numFmtId="0" fontId="0" fillId="5" borderId="20" xfId="0" applyFill="1" applyBorder="1" applyAlignment="1" applyProtection="1">
      <alignment horizontal="center" vertical="center"/>
    </xf>
    <xf numFmtId="0" fontId="0" fillId="5" borderId="6" xfId="0" applyFill="1" applyBorder="1" applyAlignment="1" applyProtection="1">
      <alignment horizontal="center" vertical="center"/>
    </xf>
    <xf numFmtId="0" fontId="0" fillId="5" borderId="19" xfId="0" applyFill="1" applyBorder="1" applyAlignment="1" applyProtection="1">
      <alignment horizontal="center" vertical="center"/>
    </xf>
    <xf numFmtId="0" fontId="11" fillId="5" borderId="21" xfId="0" applyFont="1" applyFill="1" applyBorder="1" applyAlignment="1" applyProtection="1">
      <alignment horizontal="center" vertical="center"/>
    </xf>
    <xf numFmtId="0" fontId="0" fillId="0" borderId="20" xfId="0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0" fillId="0" borderId="20" xfId="0" applyFill="1" applyBorder="1" applyAlignment="1" applyProtection="1">
      <alignment horizontal="center" vertical="center"/>
    </xf>
    <xf numFmtId="0" fontId="11" fillId="0" borderId="20" xfId="0" applyFont="1" applyFill="1" applyBorder="1" applyAlignment="1" applyProtection="1">
      <alignment horizontal="center" vertical="center"/>
    </xf>
    <xf numFmtId="0" fontId="0" fillId="0" borderId="19" xfId="0" applyFill="1" applyBorder="1" applyAlignment="1" applyProtection="1">
      <alignment horizontal="center" vertical="center"/>
    </xf>
    <xf numFmtId="0" fontId="11" fillId="0" borderId="21" xfId="0" applyFont="1" applyFill="1" applyBorder="1" applyAlignment="1" applyProtection="1">
      <alignment horizontal="center" vertical="center"/>
    </xf>
    <xf numFmtId="0" fontId="36" fillId="5" borderId="22" xfId="0" applyFont="1" applyFill="1" applyBorder="1" applyAlignment="1" applyProtection="1">
      <alignment horizontal="center" vertical="center" wrapText="1"/>
      <protection locked="0"/>
    </xf>
    <xf numFmtId="0" fontId="36" fillId="12" borderId="1" xfId="0" applyFont="1" applyFill="1" applyBorder="1" applyAlignment="1" applyProtection="1">
      <alignment horizontal="center" vertical="center" wrapText="1"/>
      <protection locked="0"/>
    </xf>
    <xf numFmtId="0" fontId="36" fillId="0" borderId="12" xfId="0" applyFont="1" applyBorder="1" applyAlignment="1" applyProtection="1">
      <alignment horizontal="center" vertical="center" wrapText="1"/>
      <protection locked="0"/>
    </xf>
    <xf numFmtId="0" fontId="36" fillId="12" borderId="12" xfId="0" applyFont="1" applyFill="1" applyBorder="1" applyAlignment="1" applyProtection="1">
      <alignment horizontal="center" vertical="center" wrapText="1"/>
      <protection locked="0"/>
    </xf>
    <xf numFmtId="0" fontId="36" fillId="5" borderId="12" xfId="0" applyFont="1" applyFill="1" applyBorder="1" applyAlignment="1" applyProtection="1">
      <alignment horizontal="center" vertical="center" wrapText="1"/>
      <protection locked="0"/>
    </xf>
    <xf numFmtId="0" fontId="36" fillId="0" borderId="12" xfId="0" applyFont="1" applyFill="1" applyBorder="1" applyAlignment="1" applyProtection="1">
      <alignment horizontal="center" vertical="center" wrapText="1"/>
      <protection locked="0"/>
    </xf>
    <xf numFmtId="0" fontId="36" fillId="12" borderId="27" xfId="0" applyFont="1" applyFill="1" applyBorder="1" applyAlignment="1" applyProtection="1">
      <alignment horizontal="center" vertical="center" wrapText="1"/>
      <protection locked="0"/>
    </xf>
    <xf numFmtId="0" fontId="20" fillId="0" borderId="0" xfId="317" applyNumberFormat="1" applyFont="1" applyBorder="1" applyAlignment="1">
      <alignment horizontal="center" vertical="center" wrapText="1"/>
    </xf>
    <xf numFmtId="164" fontId="33" fillId="0" borderId="0" xfId="0" applyNumberFormat="1" applyFont="1" applyBorder="1" applyAlignment="1" applyProtection="1">
      <alignment horizontal="center" vertical="center"/>
    </xf>
    <xf numFmtId="0" fontId="69" fillId="5" borderId="13" xfId="0" applyFont="1" applyFill="1" applyBorder="1" applyAlignment="1" applyProtection="1">
      <alignment horizontal="center" vertical="center" textRotation="90"/>
    </xf>
    <xf numFmtId="0" fontId="69" fillId="11" borderId="0" xfId="0" applyFont="1" applyFill="1" applyBorder="1" applyAlignment="1" applyProtection="1">
      <alignment horizontal="center" vertical="center" textRotation="90"/>
    </xf>
    <xf numFmtId="0" fontId="69" fillId="5" borderId="0" xfId="0" applyFont="1" applyFill="1" applyBorder="1" applyAlignment="1" applyProtection="1">
      <alignment horizontal="center" vertical="center" textRotation="90"/>
    </xf>
    <xf numFmtId="2" fontId="36" fillId="5" borderId="34" xfId="0" applyNumberFormat="1" applyFont="1" applyFill="1" applyBorder="1" applyAlignment="1" applyProtection="1">
      <alignment horizontal="center" vertical="center"/>
    </xf>
    <xf numFmtId="2" fontId="36" fillId="11" borderId="35" xfId="0" applyNumberFormat="1" applyFont="1" applyFill="1" applyBorder="1" applyAlignment="1" applyProtection="1">
      <alignment horizontal="center" vertical="center"/>
    </xf>
    <xf numFmtId="2" fontId="36" fillId="11" borderId="33" xfId="0" applyNumberFormat="1" applyFont="1" applyFill="1" applyBorder="1" applyAlignment="1" applyProtection="1">
      <alignment horizontal="center" vertical="center"/>
    </xf>
    <xf numFmtId="2" fontId="36" fillId="5" borderId="33" xfId="0" applyNumberFormat="1" applyFont="1" applyFill="1" applyBorder="1" applyAlignment="1" applyProtection="1">
      <alignment horizontal="center" vertical="center"/>
    </xf>
    <xf numFmtId="0" fontId="69" fillId="11" borderId="11" xfId="0" applyFont="1" applyFill="1" applyBorder="1" applyAlignment="1" applyProtection="1">
      <alignment horizontal="center" vertical="center" textRotation="90"/>
    </xf>
    <xf numFmtId="0" fontId="0" fillId="0" borderId="0" xfId="0" applyFill="1" applyProtection="1"/>
    <xf numFmtId="0" fontId="9" fillId="0" borderId="0" xfId="0" applyFont="1" applyFill="1" applyAlignment="1" applyProtection="1">
      <alignment horizontal="center" vertical="center"/>
    </xf>
    <xf numFmtId="0" fontId="11" fillId="0" borderId="0" xfId="0" applyFont="1" applyFill="1" applyAlignment="1" applyProtection="1">
      <alignment horizontal="center" vertical="center"/>
    </xf>
    <xf numFmtId="0" fontId="0" fillId="0" borderId="0" xfId="0" applyFont="1" applyFill="1" applyAlignment="1" applyProtection="1">
      <alignment horizontal="center" vertical="center"/>
    </xf>
    <xf numFmtId="0" fontId="48" fillId="0" borderId="0" xfId="0" applyFont="1" applyFill="1" applyAlignment="1" applyProtection="1">
      <alignment horizontal="center" vertical="center"/>
    </xf>
    <xf numFmtId="0" fontId="19" fillId="0" borderId="0" xfId="0" applyFont="1" applyFill="1" applyProtection="1"/>
    <xf numFmtId="0" fontId="0" fillId="0" borderId="0" xfId="0" applyFill="1" applyAlignment="1" applyProtection="1">
      <alignment horizontal="center"/>
    </xf>
    <xf numFmtId="0" fontId="11" fillId="0" borderId="0" xfId="0" applyFont="1" applyFill="1" applyProtection="1"/>
    <xf numFmtId="0" fontId="0" fillId="0" borderId="18" xfId="0" applyFill="1" applyBorder="1" applyProtection="1"/>
    <xf numFmtId="0" fontId="11" fillId="0" borderId="18" xfId="0" applyFont="1" applyFill="1" applyBorder="1" applyProtection="1"/>
    <xf numFmtId="0" fontId="36" fillId="5" borderId="13" xfId="0" applyFont="1" applyFill="1" applyBorder="1" applyAlignment="1" applyProtection="1">
      <alignment horizontal="center" vertical="center"/>
      <protection locked="0"/>
    </xf>
    <xf numFmtId="0" fontId="36" fillId="12" borderId="0" xfId="0" applyFont="1" applyFill="1" applyBorder="1" applyAlignment="1" applyProtection="1">
      <alignment horizontal="center" vertical="center"/>
      <protection locked="0"/>
    </xf>
    <xf numFmtId="0" fontId="36" fillId="0" borderId="12" xfId="0" applyFont="1" applyBorder="1" applyAlignment="1" applyProtection="1">
      <alignment horizontal="center" vertical="center"/>
      <protection locked="0"/>
    </xf>
    <xf numFmtId="0" fontId="36" fillId="12" borderId="12" xfId="0" applyFont="1" applyFill="1" applyBorder="1" applyAlignment="1" applyProtection="1">
      <alignment horizontal="center" vertical="center"/>
      <protection locked="0"/>
    </xf>
    <xf numFmtId="0" fontId="36" fillId="5" borderId="12" xfId="0" applyFont="1" applyFill="1" applyBorder="1" applyAlignment="1" applyProtection="1">
      <alignment horizontal="center" vertical="center"/>
      <protection locked="0"/>
    </xf>
    <xf numFmtId="0" fontId="36" fillId="0" borderId="12" xfId="0" applyFont="1" applyFill="1" applyBorder="1" applyAlignment="1" applyProtection="1">
      <alignment horizontal="center" vertical="center"/>
      <protection locked="0"/>
    </xf>
    <xf numFmtId="0" fontId="36" fillId="12" borderId="27" xfId="0" applyFont="1" applyFill="1" applyBorder="1" applyAlignment="1" applyProtection="1">
      <alignment horizontal="center" vertical="center"/>
      <protection locked="0"/>
    </xf>
    <xf numFmtId="0" fontId="33" fillId="0" borderId="14" xfId="0" applyFont="1" applyBorder="1" applyAlignment="1" applyProtection="1">
      <alignment horizontal="center" vertical="center"/>
    </xf>
    <xf numFmtId="0" fontId="62" fillId="16" borderId="19" xfId="0" applyFont="1" applyFill="1" applyBorder="1" applyAlignment="1" applyProtection="1">
      <alignment horizontal="center" vertical="center" wrapText="1"/>
    </xf>
    <xf numFmtId="0" fontId="18" fillId="0" borderId="19" xfId="0" applyFont="1" applyBorder="1" applyAlignment="1" applyProtection="1">
      <alignment horizontal="center" vertical="center"/>
    </xf>
    <xf numFmtId="0" fontId="15" fillId="0" borderId="14" xfId="0" applyFont="1" applyBorder="1" applyAlignment="1" applyProtection="1">
      <alignment horizontal="center" vertical="center"/>
    </xf>
    <xf numFmtId="0" fontId="25" fillId="0" borderId="14" xfId="0" applyFont="1" applyBorder="1" applyAlignment="1" applyProtection="1">
      <alignment horizontal="center" vertical="center"/>
    </xf>
    <xf numFmtId="0" fontId="41" fillId="0" borderId="14" xfId="0" applyFont="1" applyBorder="1" applyAlignment="1" applyProtection="1">
      <alignment horizontal="center" vertical="center" wrapText="1"/>
    </xf>
    <xf numFmtId="0" fontId="41" fillId="0" borderId="14" xfId="0" applyFont="1" applyBorder="1" applyAlignment="1" applyProtection="1">
      <alignment horizontal="center" vertical="center"/>
    </xf>
    <xf numFmtId="0" fontId="38" fillId="0" borderId="14" xfId="0" applyFont="1" applyBorder="1" applyAlignment="1" applyProtection="1">
      <alignment horizontal="center" vertical="center" wrapText="1"/>
    </xf>
    <xf numFmtId="0" fontId="37" fillId="0" borderId="14" xfId="0" applyFont="1" applyBorder="1" applyAlignment="1" applyProtection="1">
      <alignment horizontal="center" vertical="center"/>
    </xf>
    <xf numFmtId="0" fontId="38" fillId="0" borderId="32" xfId="0" applyFont="1" applyBorder="1" applyAlignment="1" applyProtection="1">
      <alignment horizontal="center" vertical="center" wrapText="1" shrinkToFit="1"/>
    </xf>
    <xf numFmtId="0" fontId="22" fillId="0" borderId="6" xfId="317" applyNumberFormat="1" applyFont="1" applyBorder="1" applyAlignment="1">
      <alignment horizontal="center" vertical="center"/>
    </xf>
    <xf numFmtId="0" fontId="22" fillId="0" borderId="19" xfId="317" applyNumberFormat="1" applyFont="1" applyBorder="1" applyAlignment="1">
      <alignment horizontal="center" vertical="center" wrapText="1"/>
    </xf>
    <xf numFmtId="0" fontId="11" fillId="20" borderId="14" xfId="0" applyFont="1" applyFill="1" applyBorder="1" applyAlignment="1" applyProtection="1">
      <alignment horizontal="center" vertical="center" wrapText="1"/>
    </xf>
    <xf numFmtId="0" fontId="11" fillId="19" borderId="14" xfId="0" applyFont="1" applyFill="1" applyBorder="1" applyAlignment="1" applyProtection="1">
      <alignment horizontal="center" vertical="center" wrapText="1"/>
    </xf>
    <xf numFmtId="0" fontId="9" fillId="18" borderId="14" xfId="0" applyFont="1" applyFill="1" applyBorder="1" applyAlignment="1" applyProtection="1">
      <alignment horizontal="center" vertical="center" wrapText="1"/>
    </xf>
    <xf numFmtId="165" fontId="59" fillId="5" borderId="0" xfId="0" applyNumberFormat="1" applyFont="1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/>
    </xf>
    <xf numFmtId="0" fontId="11" fillId="0" borderId="0" xfId="0" applyFont="1" applyFill="1" applyBorder="1" applyProtection="1"/>
    <xf numFmtId="0" fontId="0" fillId="0" borderId="0" xfId="0" applyFill="1" applyBorder="1" applyProtection="1"/>
    <xf numFmtId="165" fontId="59" fillId="12" borderId="27" xfId="0" applyNumberFormat="1" applyFont="1" applyFill="1" applyBorder="1" applyAlignment="1" applyProtection="1">
      <alignment horizontal="center" vertical="center"/>
    </xf>
    <xf numFmtId="165" fontId="59" fillId="12" borderId="12" xfId="0" applyNumberFormat="1" applyFont="1" applyFill="1" applyBorder="1" applyAlignment="1" applyProtection="1">
      <alignment horizontal="center" vertical="center"/>
    </xf>
    <xf numFmtId="0" fontId="74" fillId="0" borderId="14" xfId="0" applyFont="1" applyBorder="1" applyAlignment="1" applyProtection="1">
      <alignment horizontal="center" vertical="center"/>
    </xf>
    <xf numFmtId="0" fontId="15" fillId="0" borderId="14" xfId="317" applyNumberFormat="1" applyFont="1" applyBorder="1" applyAlignment="1">
      <alignment horizontal="center" vertical="center"/>
    </xf>
    <xf numFmtId="0" fontId="1" fillId="0" borderId="50" xfId="317" applyNumberFormat="1" applyFont="1" applyBorder="1" applyAlignment="1">
      <alignment horizontal="center" vertical="center"/>
    </xf>
    <xf numFmtId="0" fontId="1" fillId="0" borderId="51" xfId="317" applyNumberFormat="1" applyFont="1" applyBorder="1" applyAlignment="1">
      <alignment horizontal="left" vertical="center"/>
    </xf>
    <xf numFmtId="0" fontId="1" fillId="0" borderId="52" xfId="317" applyNumberFormat="1" applyFont="1" applyBorder="1" applyAlignment="1">
      <alignment horizontal="center" vertical="center"/>
    </xf>
    <xf numFmtId="0" fontId="15" fillId="0" borderId="35" xfId="317" applyNumberFormat="1" applyFont="1" applyBorder="1" applyAlignment="1">
      <alignment horizontal="center" vertical="center"/>
    </xf>
    <xf numFmtId="0" fontId="15" fillId="0" borderId="26" xfId="317" applyNumberFormat="1" applyFont="1" applyBorder="1" applyAlignment="1">
      <alignment horizontal="center" vertical="center"/>
    </xf>
    <xf numFmtId="0" fontId="15" fillId="0" borderId="27" xfId="317" applyNumberFormat="1" applyFont="1" applyBorder="1" applyAlignment="1">
      <alignment horizontal="center" vertical="center"/>
    </xf>
    <xf numFmtId="0" fontId="8" fillId="0" borderId="9" xfId="317" applyNumberFormat="1" applyFont="1" applyBorder="1" applyAlignment="1">
      <alignment vertical="center"/>
    </xf>
    <xf numFmtId="0" fontId="8" fillId="0" borderId="53" xfId="317" applyNumberFormat="1" applyFont="1" applyBorder="1" applyAlignment="1">
      <alignment horizontal="center" vertical="center"/>
    </xf>
    <xf numFmtId="0" fontId="8" fillId="0" borderId="54" xfId="317" applyNumberFormat="1" applyFont="1" applyBorder="1" applyAlignment="1">
      <alignment horizontal="center" vertical="center"/>
    </xf>
    <xf numFmtId="0" fontId="17" fillId="0" borderId="53" xfId="317" applyNumberFormat="1" applyFont="1" applyBorder="1" applyAlignment="1">
      <alignment horizontal="center" vertical="center" wrapText="1"/>
    </xf>
    <xf numFmtId="0" fontId="1" fillId="0" borderId="35" xfId="317" applyNumberFormat="1" applyFont="1" applyBorder="1" applyAlignment="1">
      <alignment horizontal="left" vertical="center"/>
    </xf>
    <xf numFmtId="0" fontId="15" fillId="0" borderId="11" xfId="317" applyNumberFormat="1" applyFont="1" applyBorder="1" applyAlignment="1">
      <alignment horizontal="center" vertical="center"/>
    </xf>
    <xf numFmtId="1" fontId="0" fillId="0" borderId="0" xfId="317" applyNumberFormat="1" applyFont="1" applyAlignment="1">
      <alignment horizontal="center" vertical="center"/>
    </xf>
    <xf numFmtId="0" fontId="0" fillId="0" borderId="0" xfId="317" applyNumberFormat="1" applyFont="1" applyAlignment="1">
      <alignment horizontal="right" vertical="center"/>
    </xf>
    <xf numFmtId="0" fontId="25" fillId="8" borderId="11" xfId="0" applyFont="1" applyFill="1" applyBorder="1" applyAlignment="1" applyProtection="1">
      <alignment horizontal="center" vertical="center"/>
    </xf>
    <xf numFmtId="0" fontId="54" fillId="0" borderId="9" xfId="317" applyNumberFormat="1" applyFont="1" applyBorder="1" applyAlignment="1">
      <alignment vertical="center"/>
    </xf>
    <xf numFmtId="0" fontId="54" fillId="0" borderId="5" xfId="317" applyNumberFormat="1" applyFont="1" applyBorder="1" applyAlignment="1">
      <alignment vertical="center"/>
    </xf>
    <xf numFmtId="0" fontId="54" fillId="0" borderId="9" xfId="317" applyNumberFormat="1" applyFont="1" applyBorder="1" applyAlignment="1"/>
    <xf numFmtId="0" fontId="54" fillId="0" borderId="5" xfId="317" applyNumberFormat="1" applyFont="1" applyBorder="1" applyAlignment="1"/>
    <xf numFmtId="0" fontId="8" fillId="0" borderId="9" xfId="317" applyNumberFormat="1" applyFont="1" applyBorder="1" applyAlignment="1">
      <alignment vertical="center" wrapText="1"/>
    </xf>
    <xf numFmtId="0" fontId="29" fillId="0" borderId="55" xfId="317" applyNumberFormat="1" applyFont="1" applyBorder="1" applyAlignment="1">
      <alignment horizontal="center" vertical="center"/>
    </xf>
    <xf numFmtId="1" fontId="17" fillId="0" borderId="0" xfId="317" applyNumberFormat="1" applyFont="1" applyBorder="1" applyAlignment="1">
      <alignment horizontal="center" vertical="center" wrapText="1"/>
    </xf>
    <xf numFmtId="1" fontId="8" fillId="0" borderId="31" xfId="317" applyNumberFormat="1" applyFont="1" applyBorder="1" applyAlignment="1">
      <alignment horizontal="center" vertical="center"/>
    </xf>
    <xf numFmtId="1" fontId="8" fillId="0" borderId="56" xfId="317" applyNumberFormat="1" applyFont="1" applyBorder="1" applyAlignment="1">
      <alignment horizontal="center" vertical="center"/>
    </xf>
    <xf numFmtId="1" fontId="8" fillId="0" borderId="57" xfId="317" applyNumberFormat="1" applyFont="1" applyBorder="1" applyAlignment="1">
      <alignment horizontal="center" vertical="center"/>
    </xf>
    <xf numFmtId="1" fontId="8" fillId="0" borderId="58" xfId="317" applyNumberFormat="1" applyFont="1" applyBorder="1" applyAlignment="1">
      <alignment horizontal="center" vertical="center"/>
    </xf>
    <xf numFmtId="1" fontId="8" fillId="0" borderId="59" xfId="317" applyNumberFormat="1" applyFont="1" applyBorder="1" applyAlignment="1">
      <alignment horizontal="center" vertical="center"/>
    </xf>
    <xf numFmtId="1" fontId="8" fillId="0" borderId="38" xfId="317" applyNumberFormat="1" applyFont="1" applyBorder="1" applyAlignment="1">
      <alignment horizontal="center" vertical="center"/>
    </xf>
    <xf numFmtId="1" fontId="8" fillId="0" borderId="39" xfId="317" applyNumberFormat="1" applyFont="1" applyBorder="1" applyAlignment="1">
      <alignment horizontal="center" vertical="center"/>
    </xf>
    <xf numFmtId="1" fontId="8" fillId="0" borderId="40" xfId="317" applyNumberFormat="1" applyFont="1" applyBorder="1" applyAlignment="1">
      <alignment horizontal="center" vertical="center"/>
    </xf>
    <xf numFmtId="0" fontId="23" fillId="0" borderId="0" xfId="317" applyNumberFormat="1" applyFont="1" applyAlignment="1">
      <alignment horizontal="right"/>
    </xf>
    <xf numFmtId="0" fontId="75" fillId="5" borderId="6" xfId="317" applyNumberFormat="1" applyFont="1" applyFill="1" applyBorder="1" applyAlignment="1">
      <alignment horizontal="center" vertical="center"/>
    </xf>
    <xf numFmtId="0" fontId="75" fillId="5" borderId="19" xfId="317" applyNumberFormat="1" applyFont="1" applyFill="1" applyBorder="1" applyAlignment="1">
      <alignment horizontal="center" vertical="center"/>
    </xf>
    <xf numFmtId="1" fontId="9" fillId="5" borderId="39" xfId="317" applyNumberFormat="1" applyFont="1" applyFill="1" applyBorder="1" applyAlignment="1">
      <alignment horizontal="center" vertical="center"/>
    </xf>
    <xf numFmtId="1" fontId="9" fillId="5" borderId="40" xfId="317" applyNumberFormat="1" applyFont="1" applyFill="1" applyBorder="1" applyAlignment="1">
      <alignment horizontal="center" vertical="center"/>
    </xf>
    <xf numFmtId="0" fontId="2" fillId="0" borderId="34" xfId="704" applyBorder="1" applyAlignment="1">
      <alignment horizontal="center"/>
    </xf>
    <xf numFmtId="0" fontId="7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45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2" fillId="0" borderId="0" xfId="705" applyNumberFormat="1" applyFont="1" applyAlignment="1">
      <alignment horizontal="left" vertical="center"/>
    </xf>
    <xf numFmtId="0" fontId="0" fillId="0" borderId="0" xfId="705" applyNumberFormat="1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29" fillId="0" borderId="0" xfId="0" applyFont="1" applyAlignment="1">
      <alignment horizontal="center"/>
    </xf>
    <xf numFmtId="0" fontId="55" fillId="0" borderId="22" xfId="0" applyFont="1" applyBorder="1"/>
    <xf numFmtId="0" fontId="55" fillId="0" borderId="0" xfId="0" applyFont="1"/>
    <xf numFmtId="0" fontId="0" fillId="0" borderId="22" xfId="0" applyBorder="1"/>
    <xf numFmtId="0" fontId="55" fillId="0" borderId="26" xfId="0" applyFont="1" applyBorder="1"/>
    <xf numFmtId="0" fontId="0" fillId="0" borderId="26" xfId="0" applyBorder="1"/>
    <xf numFmtId="0" fontId="55" fillId="0" borderId="22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0" fillId="0" borderId="1" xfId="0" applyBorder="1"/>
    <xf numFmtId="0" fontId="55" fillId="0" borderId="2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55" fillId="0" borderId="12" xfId="0" applyFont="1" applyBorder="1" applyAlignment="1">
      <alignment horizontal="left" vertical="center"/>
    </xf>
    <xf numFmtId="0" fontId="55" fillId="0" borderId="33" xfId="0" applyFont="1" applyBorder="1" applyAlignment="1">
      <alignment horizontal="left" vertical="center"/>
    </xf>
    <xf numFmtId="0" fontId="2" fillId="0" borderId="22" xfId="0" applyFont="1" applyBorder="1" applyAlignment="1">
      <alignment horizontal="center"/>
    </xf>
    <xf numFmtId="0" fontId="55" fillId="0" borderId="1" xfId="0" applyFont="1" applyBorder="1" applyAlignment="1">
      <alignment horizontal="center"/>
    </xf>
    <xf numFmtId="0" fontId="55" fillId="0" borderId="27" xfId="0" applyFont="1" applyBorder="1" applyAlignment="1">
      <alignment horizontal="left" vertical="center"/>
    </xf>
    <xf numFmtId="0" fontId="55" fillId="0" borderId="35" xfId="0" applyFont="1" applyBorder="1" applyAlignment="1">
      <alignment horizontal="left" vertical="center"/>
    </xf>
    <xf numFmtId="0" fontId="55" fillId="0" borderId="23" xfId="0" applyFont="1" applyBorder="1" applyAlignment="1">
      <alignment horizontal="left" vertical="center"/>
    </xf>
    <xf numFmtId="0" fontId="55" fillId="0" borderId="34" xfId="0" applyFont="1" applyBorder="1" applyAlignment="1">
      <alignment horizontal="left" vertical="center"/>
    </xf>
    <xf numFmtId="0" fontId="0" fillId="0" borderId="34" xfId="0" applyBorder="1"/>
    <xf numFmtId="0" fontId="0" fillId="0" borderId="35" xfId="0" applyBorder="1"/>
    <xf numFmtId="0" fontId="0" fillId="0" borderId="0" xfId="0" applyAlignment="1">
      <alignment vertical="center"/>
    </xf>
    <xf numFmtId="0" fontId="47" fillId="0" borderId="0" xfId="0" applyFont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11" xfId="0" applyBorder="1" applyAlignment="1">
      <alignment horizontal="left"/>
    </xf>
    <xf numFmtId="0" fontId="0" fillId="0" borderId="11" xfId="0" applyBorder="1"/>
    <xf numFmtId="0" fontId="0" fillId="0" borderId="11" xfId="0" applyBorder="1" applyAlignment="1">
      <alignment horizontal="center" vertical="center"/>
    </xf>
    <xf numFmtId="0" fontId="47" fillId="0" borderId="0" xfId="0" applyFont="1" applyAlignment="1">
      <alignment horizontal="center" wrapText="1"/>
    </xf>
    <xf numFmtId="0" fontId="47" fillId="0" borderId="0" xfId="0" applyFont="1" applyAlignment="1">
      <alignment horizontal="left" vertical="center" wrapText="1"/>
    </xf>
    <xf numFmtId="0" fontId="55" fillId="4" borderId="12" xfId="0" applyFont="1" applyFill="1" applyBorder="1" applyAlignment="1">
      <alignment horizontal="left" vertical="center"/>
    </xf>
    <xf numFmtId="0" fontId="55" fillId="4" borderId="33" xfId="0" applyFont="1" applyFill="1" applyBorder="1" applyAlignment="1">
      <alignment horizontal="left" vertical="center"/>
    </xf>
    <xf numFmtId="0" fontId="55" fillId="4" borderId="27" xfId="0" applyFont="1" applyFill="1" applyBorder="1" applyAlignment="1">
      <alignment horizontal="left" vertical="center"/>
    </xf>
    <xf numFmtId="0" fontId="55" fillId="4" borderId="35" xfId="0" applyFont="1" applyFill="1" applyBorder="1" applyAlignment="1">
      <alignment horizontal="left" vertical="center"/>
    </xf>
    <xf numFmtId="0" fontId="55" fillId="4" borderId="23" xfId="0" applyFont="1" applyFill="1" applyBorder="1" applyAlignment="1">
      <alignment horizontal="left" vertical="center"/>
    </xf>
    <xf numFmtId="0" fontId="55" fillId="4" borderId="34" xfId="0" applyFont="1" applyFill="1" applyBorder="1" applyAlignment="1">
      <alignment horizontal="left" vertical="center"/>
    </xf>
    <xf numFmtId="0" fontId="10" fillId="9" borderId="9" xfId="0" applyFont="1" applyFill="1" applyBorder="1" applyAlignment="1" applyProtection="1">
      <alignment horizontal="center" vertical="center" wrapText="1"/>
      <protection locked="0"/>
    </xf>
    <xf numFmtId="0" fontId="10" fillId="9" borderId="5" xfId="0" applyFont="1" applyFill="1" applyBorder="1" applyAlignment="1" applyProtection="1">
      <alignment horizontal="center" vertical="center" wrapText="1"/>
      <protection locked="0"/>
    </xf>
    <xf numFmtId="0" fontId="10" fillId="9" borderId="10" xfId="0" applyFont="1" applyFill="1" applyBorder="1" applyAlignment="1" applyProtection="1">
      <alignment horizontal="center" vertical="center" wrapText="1"/>
      <protection locked="0"/>
    </xf>
    <xf numFmtId="0" fontId="0" fillId="9" borderId="7" xfId="0" applyFill="1" applyBorder="1" applyAlignment="1" applyProtection="1">
      <alignment horizontal="center" vertical="center" wrapText="1"/>
      <protection locked="0"/>
    </xf>
    <xf numFmtId="0" fontId="0" fillId="9" borderId="2" xfId="0" applyFill="1" applyBorder="1" applyAlignment="1" applyProtection="1">
      <alignment horizontal="center" vertical="center" wrapText="1"/>
      <protection locked="0"/>
    </xf>
    <xf numFmtId="0" fontId="0" fillId="9" borderId="15" xfId="0" applyFill="1" applyBorder="1" applyAlignment="1" applyProtection="1">
      <alignment horizontal="center" vertical="center" wrapText="1"/>
      <protection locked="0"/>
    </xf>
    <xf numFmtId="0" fontId="0" fillId="9" borderId="8" xfId="0" applyFill="1" applyBorder="1" applyAlignment="1" applyProtection="1">
      <alignment horizontal="center" vertical="center" wrapText="1"/>
      <protection locked="0"/>
    </xf>
    <xf numFmtId="0" fontId="0" fillId="9" borderId="0" xfId="0" applyFill="1" applyAlignment="1" applyProtection="1">
      <alignment horizontal="center" vertical="center" wrapText="1"/>
      <protection locked="0"/>
    </xf>
    <xf numFmtId="0" fontId="0" fillId="9" borderId="17" xfId="0" applyFill="1" applyBorder="1" applyAlignment="1" applyProtection="1">
      <alignment horizontal="center" vertical="center" wrapText="1"/>
      <protection locked="0"/>
    </xf>
    <xf numFmtId="0" fontId="0" fillId="9" borderId="4" xfId="0" applyFill="1" applyBorder="1" applyAlignment="1" applyProtection="1">
      <alignment horizontal="center" vertical="center" wrapText="1"/>
      <protection locked="0"/>
    </xf>
    <xf numFmtId="0" fontId="0" fillId="9" borderId="3" xfId="0" applyFill="1" applyBorder="1" applyAlignment="1" applyProtection="1">
      <alignment horizontal="center" vertical="center" wrapText="1"/>
      <protection locked="0"/>
    </xf>
    <xf numFmtId="0" fontId="0" fillId="9" borderId="16" xfId="0" applyFill="1" applyBorder="1" applyAlignment="1" applyProtection="1">
      <alignment horizontal="center" vertical="center" wrapText="1"/>
      <protection locked="0"/>
    </xf>
    <xf numFmtId="0" fontId="23" fillId="0" borderId="0" xfId="0" applyFont="1" applyAlignment="1" applyProtection="1">
      <alignment horizontal="right" wrapText="1"/>
    </xf>
    <xf numFmtId="0" fontId="76" fillId="0" borderId="0" xfId="0" applyFont="1" applyBorder="1" applyAlignment="1" applyProtection="1">
      <alignment horizontal="center" vertical="center"/>
    </xf>
    <xf numFmtId="0" fontId="45" fillId="0" borderId="19" xfId="0" applyFont="1" applyBorder="1" applyAlignment="1">
      <alignment horizontal="left" vertical="center"/>
    </xf>
    <xf numFmtId="0" fontId="45" fillId="0" borderId="14" xfId="0" applyFont="1" applyBorder="1" applyAlignment="1">
      <alignment horizontal="left" vertical="center"/>
    </xf>
    <xf numFmtId="0" fontId="45" fillId="0" borderId="32" xfId="0" applyFont="1" applyBorder="1" applyAlignment="1">
      <alignment horizontal="left" vertical="center"/>
    </xf>
    <xf numFmtId="1" fontId="46" fillId="0" borderId="19" xfId="0" applyNumberFormat="1" applyFont="1" applyBorder="1" applyAlignment="1">
      <alignment horizontal="left" vertical="center" wrapText="1"/>
    </xf>
    <xf numFmtId="0" fontId="46" fillId="0" borderId="14" xfId="0" applyFont="1" applyBorder="1" applyAlignment="1">
      <alignment horizontal="left" vertical="center" wrapText="1"/>
    </xf>
    <xf numFmtId="0" fontId="46" fillId="0" borderId="32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55" fillId="0" borderId="23" xfId="0" applyFont="1" applyBorder="1" applyAlignment="1">
      <alignment horizontal="left" vertical="center"/>
    </xf>
    <xf numFmtId="0" fontId="55" fillId="0" borderId="34" xfId="0" applyFont="1" applyBorder="1" applyAlignment="1">
      <alignment horizontal="left" vertical="center"/>
    </xf>
    <xf numFmtId="0" fontId="55" fillId="0" borderId="27" xfId="0" applyFont="1" applyBorder="1" applyAlignment="1">
      <alignment horizontal="left" vertical="center"/>
    </xf>
    <xf numFmtId="0" fontId="55" fillId="0" borderId="35" xfId="0" applyFont="1" applyBorder="1" applyAlignment="1">
      <alignment horizontal="left" vertical="center"/>
    </xf>
    <xf numFmtId="0" fontId="55" fillId="0" borderId="12" xfId="0" applyFont="1" applyBorder="1" applyAlignment="1">
      <alignment horizontal="left" vertical="center"/>
    </xf>
    <xf numFmtId="0" fontId="55" fillId="0" borderId="33" xfId="0" applyFont="1" applyBorder="1" applyAlignment="1">
      <alignment horizontal="left" vertical="center"/>
    </xf>
    <xf numFmtId="0" fontId="56" fillId="0" borderId="12" xfId="704" applyFont="1" applyBorder="1" applyAlignment="1">
      <alignment horizontal="center" vertical="center" wrapText="1"/>
    </xf>
    <xf numFmtId="0" fontId="56" fillId="0" borderId="0" xfId="704" applyFont="1" applyAlignment="1">
      <alignment horizontal="center" vertical="center" wrapText="1"/>
    </xf>
    <xf numFmtId="0" fontId="0" fillId="0" borderId="19" xfId="317" applyNumberFormat="1" applyFont="1" applyBorder="1" applyAlignment="1">
      <alignment horizontal="center" vertical="center"/>
    </xf>
    <xf numFmtId="0" fontId="0" fillId="0" borderId="32" xfId="317" applyNumberFormat="1" applyFont="1" applyBorder="1" applyAlignment="1">
      <alignment horizontal="center" vertical="center"/>
    </xf>
    <xf numFmtId="0" fontId="53" fillId="0" borderId="0" xfId="317" applyNumberFormat="1" applyFont="1" applyBorder="1" applyAlignment="1">
      <alignment horizontal="left" vertical="center"/>
    </xf>
    <xf numFmtId="0" fontId="52" fillId="0" borderId="0" xfId="317" applyNumberFormat="1" applyFont="1" applyBorder="1" applyAlignment="1">
      <alignment horizontal="center" vertical="center"/>
    </xf>
    <xf numFmtId="2" fontId="0" fillId="0" borderId="47" xfId="317" applyNumberFormat="1" applyFont="1" applyBorder="1" applyAlignment="1">
      <alignment horizontal="center" vertical="center"/>
    </xf>
    <xf numFmtId="2" fontId="0" fillId="0" borderId="48" xfId="317" applyNumberFormat="1" applyFont="1" applyBorder="1" applyAlignment="1">
      <alignment horizontal="center" vertical="center"/>
    </xf>
    <xf numFmtId="0" fontId="13" fillId="0" borderId="11" xfId="317" applyNumberFormat="1" applyFont="1" applyBorder="1" applyAlignment="1">
      <alignment horizontal="left" vertical="center"/>
    </xf>
    <xf numFmtId="0" fontId="0" fillId="0" borderId="0" xfId="317" applyNumberFormat="1" applyFont="1" applyAlignment="1">
      <alignment horizontal="left" vertical="center"/>
    </xf>
  </cellXfs>
  <cellStyles count="706">
    <cellStyle name="Currency 2" xfId="318" xr:uid="{00000000-0005-0000-0000-000000000000}"/>
    <cellStyle name="Hiperpovezava" xfId="1" builtinId="8" hidden="1"/>
    <cellStyle name="Hiperpovezava" xfId="3" builtinId="8" hidden="1"/>
    <cellStyle name="Hiperpovezava" xfId="5" builtinId="8" hidden="1"/>
    <cellStyle name="Hiperpovezava" xfId="7" builtinId="8" hidden="1"/>
    <cellStyle name="Hiperpovezava" xfId="9" builtinId="8" hidden="1"/>
    <cellStyle name="Hiperpovezava" xfId="11" builtinId="8" hidden="1"/>
    <cellStyle name="Hiperpovezava" xfId="13" builtinId="8" hidden="1"/>
    <cellStyle name="Hiperpovezava" xfId="15" builtinId="8" hidden="1"/>
    <cellStyle name="Hiperpovezava" xfId="17" builtinId="8" hidden="1"/>
    <cellStyle name="Hiperpovezava" xfId="19" builtinId="8" hidden="1"/>
    <cellStyle name="Hiperpovezava" xfId="21" builtinId="8" hidden="1"/>
    <cellStyle name="Hiperpovezava" xfId="23" builtinId="8" hidden="1"/>
    <cellStyle name="Hiperpovezava" xfId="25" builtinId="8" hidden="1"/>
    <cellStyle name="Hiperpovezava" xfId="27" builtinId="8" hidden="1"/>
    <cellStyle name="Hiperpovezava" xfId="29" builtinId="8" hidden="1"/>
    <cellStyle name="Hiperpovezava" xfId="31" builtinId="8" hidden="1"/>
    <cellStyle name="Hiperpovezava" xfId="33" builtinId="8" hidden="1"/>
    <cellStyle name="Hiperpovezava" xfId="35" builtinId="8" hidden="1"/>
    <cellStyle name="Hiperpovezava" xfId="37" builtinId="8" hidden="1"/>
    <cellStyle name="Hiperpovezava" xfId="39" builtinId="8" hidden="1"/>
    <cellStyle name="Hiperpovezava" xfId="41" builtinId="8" hidden="1"/>
    <cellStyle name="Hiperpovezava" xfId="43" builtinId="8" hidden="1"/>
    <cellStyle name="Hiperpovezava" xfId="45" builtinId="8" hidden="1"/>
    <cellStyle name="Hiperpovezava" xfId="47" builtinId="8" hidden="1"/>
    <cellStyle name="Hiperpovezava" xfId="49" builtinId="8" hidden="1"/>
    <cellStyle name="Hiperpovezava" xfId="51" builtinId="8" hidden="1"/>
    <cellStyle name="Hiperpovezava" xfId="53" builtinId="8" hidden="1"/>
    <cellStyle name="Hiperpovezava" xfId="55" builtinId="8" hidden="1"/>
    <cellStyle name="Hiperpovezava" xfId="57" builtinId="8" hidden="1"/>
    <cellStyle name="Hiperpovezava" xfId="59" builtinId="8" hidden="1"/>
    <cellStyle name="Hiperpovezava" xfId="61" builtinId="8" hidden="1"/>
    <cellStyle name="Hiperpovezava" xfId="63" builtinId="8" hidden="1"/>
    <cellStyle name="Hiperpovezava" xfId="65" builtinId="8" hidden="1"/>
    <cellStyle name="Hiperpovezava" xfId="67" builtinId="8" hidden="1"/>
    <cellStyle name="Hiperpovezava" xfId="69" builtinId="8" hidden="1"/>
    <cellStyle name="Hiperpovezava" xfId="71" builtinId="8" hidden="1"/>
    <cellStyle name="Hiperpovezava" xfId="73" builtinId="8" hidden="1"/>
    <cellStyle name="Hiperpovezava" xfId="75" builtinId="8" hidden="1"/>
    <cellStyle name="Hiperpovezava" xfId="77" builtinId="8" hidden="1"/>
    <cellStyle name="Hiperpovezava" xfId="79" builtinId="8" hidden="1"/>
    <cellStyle name="Hiperpovezava" xfId="81" builtinId="8" hidden="1"/>
    <cellStyle name="Hiperpovezava" xfId="83" builtinId="8" hidden="1"/>
    <cellStyle name="Hiperpovezava" xfId="85" builtinId="8" hidden="1"/>
    <cellStyle name="Hiperpovezava" xfId="87" builtinId="8" hidden="1"/>
    <cellStyle name="Hiperpovezava" xfId="89" builtinId="8" hidden="1"/>
    <cellStyle name="Hiperpovezava" xfId="91" builtinId="8" hidden="1"/>
    <cellStyle name="Hiperpovezava" xfId="93" builtinId="8" hidden="1"/>
    <cellStyle name="Hiperpovezava" xfId="95" builtinId="8" hidden="1"/>
    <cellStyle name="Hiperpovezava" xfId="97" builtinId="8" hidden="1"/>
    <cellStyle name="Hiperpovezava" xfId="99" builtinId="8" hidden="1"/>
    <cellStyle name="Hiperpovezava" xfId="101" builtinId="8" hidden="1"/>
    <cellStyle name="Hiperpovezava" xfId="103" builtinId="8" hidden="1"/>
    <cellStyle name="Hiperpovezava" xfId="105" builtinId="8" hidden="1"/>
    <cellStyle name="Hiperpovezava" xfId="107" builtinId="8" hidden="1"/>
    <cellStyle name="Hiperpovezava" xfId="109" builtinId="8" hidden="1"/>
    <cellStyle name="Hiperpovezava" xfId="111" builtinId="8" hidden="1"/>
    <cellStyle name="Hiperpovezava" xfId="113" builtinId="8" hidden="1"/>
    <cellStyle name="Hiperpovezava" xfId="115" builtinId="8" hidden="1"/>
    <cellStyle name="Hiperpovezava" xfId="117" builtinId="8" hidden="1"/>
    <cellStyle name="Hiperpovezava" xfId="119" builtinId="8" hidden="1"/>
    <cellStyle name="Hiperpovezava" xfId="121" builtinId="8" hidden="1"/>
    <cellStyle name="Hiperpovezava" xfId="123" builtinId="8" hidden="1"/>
    <cellStyle name="Hiperpovezava" xfId="125" builtinId="8" hidden="1"/>
    <cellStyle name="Hiperpovezava" xfId="127" builtinId="8" hidden="1"/>
    <cellStyle name="Hiperpovezava" xfId="129" builtinId="8" hidden="1"/>
    <cellStyle name="Hiperpovezava" xfId="131" builtinId="8" hidden="1"/>
    <cellStyle name="Hiperpovezava" xfId="133" builtinId="8" hidden="1"/>
    <cellStyle name="Hiperpovezava" xfId="135" builtinId="8" hidden="1"/>
    <cellStyle name="Hiperpovezava" xfId="137" builtinId="8" hidden="1"/>
    <cellStyle name="Hiperpovezava" xfId="139" builtinId="8" hidden="1"/>
    <cellStyle name="Hiperpovezava" xfId="141" builtinId="8" hidden="1"/>
    <cellStyle name="Hiperpovezava" xfId="143" builtinId="8" hidden="1"/>
    <cellStyle name="Hiperpovezava" xfId="145" builtinId="8" hidden="1"/>
    <cellStyle name="Hiperpovezava" xfId="147" builtinId="8" hidden="1"/>
    <cellStyle name="Hiperpovezava" xfId="149" builtinId="8" hidden="1"/>
    <cellStyle name="Hiperpovezava" xfId="151" builtinId="8" hidden="1"/>
    <cellStyle name="Hiperpovezava" xfId="153" builtinId="8" hidden="1"/>
    <cellStyle name="Hiperpovezava" xfId="155" builtinId="8" hidden="1"/>
    <cellStyle name="Hiperpovezava" xfId="157" builtinId="8" hidden="1"/>
    <cellStyle name="Hiperpovezava" xfId="159" builtinId="8" hidden="1"/>
    <cellStyle name="Hiperpovezava" xfId="161" builtinId="8" hidden="1"/>
    <cellStyle name="Hiperpovezava" xfId="163" builtinId="8" hidden="1"/>
    <cellStyle name="Hiperpovezava" xfId="165" builtinId="8" hidden="1"/>
    <cellStyle name="Hiperpovezava" xfId="167" builtinId="8" hidden="1"/>
    <cellStyle name="Hiperpovezava" xfId="169" builtinId="8" hidden="1"/>
    <cellStyle name="Hiperpovezava" xfId="171" builtinId="8" hidden="1"/>
    <cellStyle name="Hiperpovezava" xfId="173" builtinId="8" hidden="1"/>
    <cellStyle name="Hiperpovezava" xfId="175" builtinId="8" hidden="1"/>
    <cellStyle name="Hiperpovezava" xfId="177" builtinId="8" hidden="1"/>
    <cellStyle name="Hiperpovezava" xfId="179" builtinId="8" hidden="1"/>
    <cellStyle name="Hiperpovezava" xfId="181" builtinId="8" hidden="1"/>
    <cellStyle name="Hiperpovezava" xfId="183" builtinId="8" hidden="1"/>
    <cellStyle name="Hiperpovezava" xfId="185" builtinId="8" hidden="1"/>
    <cellStyle name="Hiperpovezava" xfId="187" builtinId="8" hidden="1"/>
    <cellStyle name="Hiperpovezava" xfId="189" builtinId="8" hidden="1"/>
    <cellStyle name="Hiperpovezava" xfId="191" builtinId="8" hidden="1"/>
    <cellStyle name="Hiperpovezava" xfId="193" builtinId="8" hidden="1"/>
    <cellStyle name="Hiperpovezava" xfId="195" builtinId="8" hidden="1"/>
    <cellStyle name="Hiperpovezava" xfId="197" builtinId="8" hidden="1"/>
    <cellStyle name="Hiperpovezava" xfId="199" builtinId="8" hidden="1"/>
    <cellStyle name="Hiperpovezava" xfId="201" builtinId="8" hidden="1"/>
    <cellStyle name="Hiperpovezava" xfId="203" builtinId="8" hidden="1"/>
    <cellStyle name="Hiperpovezava" xfId="205" builtinId="8" hidden="1"/>
    <cellStyle name="Hiperpovezava" xfId="207" builtinId="8" hidden="1"/>
    <cellStyle name="Hiperpovezava" xfId="209" builtinId="8" hidden="1"/>
    <cellStyle name="Hiperpovezava" xfId="211" builtinId="8" hidden="1"/>
    <cellStyle name="Hiperpovezava" xfId="213" builtinId="8" hidden="1"/>
    <cellStyle name="Hiperpovezava" xfId="215" builtinId="8" hidden="1"/>
    <cellStyle name="Hiperpovezava" xfId="217" builtinId="8" hidden="1"/>
    <cellStyle name="Hiperpovezava" xfId="219" builtinId="8" hidden="1"/>
    <cellStyle name="Hiperpovezava" xfId="221" builtinId="8" hidden="1"/>
    <cellStyle name="Hiperpovezava" xfId="223" builtinId="8" hidden="1"/>
    <cellStyle name="Hiperpovezava" xfId="225" builtinId="8" hidden="1"/>
    <cellStyle name="Hiperpovezava" xfId="227" builtinId="8" hidden="1"/>
    <cellStyle name="Hiperpovezava" xfId="229" builtinId="8" hidden="1"/>
    <cellStyle name="Hiperpovezava" xfId="231" builtinId="8" hidden="1"/>
    <cellStyle name="Hiperpovezava" xfId="233" builtinId="8" hidden="1"/>
    <cellStyle name="Hiperpovezava" xfId="235" builtinId="8" hidden="1"/>
    <cellStyle name="Hiperpovezava" xfId="237" builtinId="8" hidden="1"/>
    <cellStyle name="Hiperpovezava" xfId="239" builtinId="8" hidden="1"/>
    <cellStyle name="Hiperpovezava" xfId="241" builtinId="8" hidden="1"/>
    <cellStyle name="Hiperpovezava" xfId="243" builtinId="8" hidden="1"/>
    <cellStyle name="Hiperpovezava" xfId="245" builtinId="8" hidden="1"/>
    <cellStyle name="Hiperpovezava" xfId="247" builtinId="8" hidden="1"/>
    <cellStyle name="Hiperpovezava" xfId="249" builtinId="8" hidden="1"/>
    <cellStyle name="Hiperpovezava" xfId="251" builtinId="8" hidden="1"/>
    <cellStyle name="Hiperpovezava" xfId="253" builtinId="8" hidden="1"/>
    <cellStyle name="Hiperpovezava" xfId="255" builtinId="8" hidden="1"/>
    <cellStyle name="Hiperpovezava" xfId="257" builtinId="8" hidden="1"/>
    <cellStyle name="Hiperpovezava" xfId="259" builtinId="8" hidden="1"/>
    <cellStyle name="Hiperpovezava" xfId="261" builtinId="8" hidden="1"/>
    <cellStyle name="Hiperpovezava" xfId="263" builtinId="8" hidden="1"/>
    <cellStyle name="Hiperpovezava" xfId="265" builtinId="8" hidden="1"/>
    <cellStyle name="Hiperpovezava" xfId="267" builtinId="8" hidden="1"/>
    <cellStyle name="Hiperpovezava" xfId="269" builtinId="8" hidden="1"/>
    <cellStyle name="Hiperpovezava" xfId="271" builtinId="8" hidden="1"/>
    <cellStyle name="Hiperpovezava" xfId="273" builtinId="8" hidden="1"/>
    <cellStyle name="Hiperpovezava" xfId="275" builtinId="8" hidden="1"/>
    <cellStyle name="Hiperpovezava" xfId="277" builtinId="8" hidden="1"/>
    <cellStyle name="Hiperpovezava" xfId="279" builtinId="8" hidden="1"/>
    <cellStyle name="Hiperpovezava" xfId="281" builtinId="8" hidden="1"/>
    <cellStyle name="Hiperpovezava" xfId="283" builtinId="8" hidden="1"/>
    <cellStyle name="Hiperpovezava" xfId="285" builtinId="8" hidden="1"/>
    <cellStyle name="Hiperpovezava" xfId="287" builtinId="8" hidden="1"/>
    <cellStyle name="Hiperpovezava" xfId="289" builtinId="8" hidden="1"/>
    <cellStyle name="Hiperpovezava" xfId="291" builtinId="8" hidden="1"/>
    <cellStyle name="Hiperpovezava" xfId="293" builtinId="8" hidden="1"/>
    <cellStyle name="Hiperpovezava" xfId="295" builtinId="8" hidden="1"/>
    <cellStyle name="Hiperpovezava" xfId="297" builtinId="8" hidden="1"/>
    <cellStyle name="Hiperpovezava" xfId="299" builtinId="8" hidden="1"/>
    <cellStyle name="Hiperpovezava" xfId="301" builtinId="8" hidden="1"/>
    <cellStyle name="Hiperpovezava" xfId="303" builtinId="8" hidden="1"/>
    <cellStyle name="Hiperpovezava" xfId="305" builtinId="8" hidden="1"/>
    <cellStyle name="Hiperpovezava" xfId="307" builtinId="8" hidden="1"/>
    <cellStyle name="Hiperpovezava" xfId="309" builtinId="8" hidden="1"/>
    <cellStyle name="Hiperpovezava" xfId="311" builtinId="8" hidden="1"/>
    <cellStyle name="Hiperpovezava" xfId="313" builtinId="8" hidden="1"/>
    <cellStyle name="Hiperpovezava" xfId="315" builtinId="8" hidden="1"/>
    <cellStyle name="Hiperpovezava" xfId="319" builtinId="8" hidden="1"/>
    <cellStyle name="Hiperpovezava" xfId="321" builtinId="8" hidden="1"/>
    <cellStyle name="Hiperpovezava" xfId="323" builtinId="8" hidden="1"/>
    <cellStyle name="Hiperpovezava" xfId="325" builtinId="8" hidden="1"/>
    <cellStyle name="Hiperpovezava" xfId="327" builtinId="8" hidden="1"/>
    <cellStyle name="Hiperpovezava" xfId="329" builtinId="8" hidden="1"/>
    <cellStyle name="Hiperpovezava" xfId="331" builtinId="8" hidden="1"/>
    <cellStyle name="Hiperpovezava" xfId="333" builtinId="8" hidden="1"/>
    <cellStyle name="Hiperpovezava" xfId="335" builtinId="8" hidden="1"/>
    <cellStyle name="Hiperpovezava" xfId="337" builtinId="8" hidden="1"/>
    <cellStyle name="Hiperpovezava" xfId="339" builtinId="8" hidden="1"/>
    <cellStyle name="Hiperpovezava" xfId="341" builtinId="8" hidden="1"/>
    <cellStyle name="Hiperpovezava" xfId="343" builtinId="8" hidden="1"/>
    <cellStyle name="Hiperpovezava" xfId="345" builtinId="8" hidden="1"/>
    <cellStyle name="Hiperpovezava" xfId="347" builtinId="8" hidden="1"/>
    <cellStyle name="Hiperpovezava" xfId="349" builtinId="8" hidden="1"/>
    <cellStyle name="Hiperpovezava" xfId="351" builtinId="8" hidden="1"/>
    <cellStyle name="Hiperpovezava" xfId="353" builtinId="8" hidden="1"/>
    <cellStyle name="Hiperpovezava" xfId="355" builtinId="8" hidden="1"/>
    <cellStyle name="Hiperpovezava" xfId="357" builtinId="8" hidden="1"/>
    <cellStyle name="Hiperpovezava" xfId="359" builtinId="8" hidden="1"/>
    <cellStyle name="Hiperpovezava" xfId="361" builtinId="8" hidden="1"/>
    <cellStyle name="Hiperpovezava" xfId="363" builtinId="8" hidden="1"/>
    <cellStyle name="Hiperpovezava" xfId="365" builtinId="8" hidden="1"/>
    <cellStyle name="Hiperpovezava" xfId="367" builtinId="8" hidden="1"/>
    <cellStyle name="Hiperpovezava" xfId="369" builtinId="8" hidden="1"/>
    <cellStyle name="Hiperpovezava" xfId="371" builtinId="8" hidden="1"/>
    <cellStyle name="Hiperpovezava" xfId="373" builtinId="8" hidden="1"/>
    <cellStyle name="Hiperpovezava" xfId="375" builtinId="8" hidden="1"/>
    <cellStyle name="Hiperpovezava" xfId="377" builtinId="8" hidden="1"/>
    <cellStyle name="Hiperpovezava" xfId="379" builtinId="8" hidden="1"/>
    <cellStyle name="Hiperpovezava" xfId="381" builtinId="8" hidden="1"/>
    <cellStyle name="Hiperpovezava" xfId="383" builtinId="8" hidden="1"/>
    <cellStyle name="Hiperpovezava" xfId="385" builtinId="8" hidden="1"/>
    <cellStyle name="Hiperpovezava" xfId="387" builtinId="8" hidden="1"/>
    <cellStyle name="Hiperpovezava" xfId="389" builtinId="8" hidden="1"/>
    <cellStyle name="Hiperpovezava" xfId="391" builtinId="8" hidden="1"/>
    <cellStyle name="Hiperpovezava" xfId="393" builtinId="8" hidden="1"/>
    <cellStyle name="Hiperpovezava" xfId="395" builtinId="8" hidden="1"/>
    <cellStyle name="Hiperpovezava" xfId="397" builtinId="8" hidden="1"/>
    <cellStyle name="Hiperpovezava" xfId="399" builtinId="8" hidden="1"/>
    <cellStyle name="Hiperpovezava" xfId="401" builtinId="8" hidden="1"/>
    <cellStyle name="Hiperpovezava" xfId="403" builtinId="8" hidden="1"/>
    <cellStyle name="Hiperpovezava" xfId="405" builtinId="8" hidden="1"/>
    <cellStyle name="Hiperpovezava" xfId="407" builtinId="8" hidden="1"/>
    <cellStyle name="Hiperpovezava" xfId="409" builtinId="8" hidden="1"/>
    <cellStyle name="Hiperpovezava" xfId="411" builtinId="8" hidden="1"/>
    <cellStyle name="Hiperpovezava" xfId="413" builtinId="8" hidden="1"/>
    <cellStyle name="Hiperpovezava" xfId="415" builtinId="8" hidden="1"/>
    <cellStyle name="Hiperpovezava" xfId="417" builtinId="8" hidden="1"/>
    <cellStyle name="Hiperpovezava" xfId="419" builtinId="8" hidden="1"/>
    <cellStyle name="Hiperpovezava" xfId="421" builtinId="8" hidden="1"/>
    <cellStyle name="Hiperpovezava" xfId="423" builtinId="8" hidden="1"/>
    <cellStyle name="Hiperpovezava" xfId="425" builtinId="8" hidden="1"/>
    <cellStyle name="Hiperpovezava" xfId="427" builtinId="8" hidden="1"/>
    <cellStyle name="Hiperpovezava" xfId="429" builtinId="8" hidden="1"/>
    <cellStyle name="Hiperpovezava" xfId="431" builtinId="8" hidden="1"/>
    <cellStyle name="Hiperpovezava" xfId="433" builtinId="8" hidden="1"/>
    <cellStyle name="Hiperpovezava" xfId="435" builtinId="8" hidden="1"/>
    <cellStyle name="Hiperpovezava" xfId="437" builtinId="8" hidden="1"/>
    <cellStyle name="Hiperpovezava" xfId="439" builtinId="8" hidden="1"/>
    <cellStyle name="Hiperpovezava" xfId="441" builtinId="8" hidden="1"/>
    <cellStyle name="Hiperpovezava" xfId="443" builtinId="8" hidden="1"/>
    <cellStyle name="Hiperpovezava" xfId="445" builtinId="8" hidden="1"/>
    <cellStyle name="Hiperpovezava" xfId="447" builtinId="8" hidden="1"/>
    <cellStyle name="Hiperpovezava" xfId="449" builtinId="8" hidden="1"/>
    <cellStyle name="Hiperpovezava" xfId="451" builtinId="8" hidden="1"/>
    <cellStyle name="Hiperpovezava" xfId="453" builtinId="8" hidden="1"/>
    <cellStyle name="Hiperpovezava" xfId="455" builtinId="8" hidden="1"/>
    <cellStyle name="Hiperpovezava" xfId="457" builtinId="8" hidden="1"/>
    <cellStyle name="Hiperpovezava" xfId="459" builtinId="8" hidden="1"/>
    <cellStyle name="Hiperpovezava" xfId="461" builtinId="8" hidden="1"/>
    <cellStyle name="Hiperpovezava" xfId="463" builtinId="8" hidden="1"/>
    <cellStyle name="Hiperpovezava" xfId="465" builtinId="8" hidden="1"/>
    <cellStyle name="Hiperpovezava" xfId="467" builtinId="8" hidden="1"/>
    <cellStyle name="Hiperpovezava" xfId="469" builtinId="8" hidden="1"/>
    <cellStyle name="Hiperpovezava" xfId="471" builtinId="8" hidden="1"/>
    <cellStyle name="Hiperpovezava" xfId="473" builtinId="8" hidden="1"/>
    <cellStyle name="Hiperpovezava" xfId="475" builtinId="8" hidden="1"/>
    <cellStyle name="Hiperpovezava" xfId="477" builtinId="8" hidden="1"/>
    <cellStyle name="Hiperpovezava" xfId="479" builtinId="8" hidden="1"/>
    <cellStyle name="Hiperpovezava" xfId="481" builtinId="8" hidden="1"/>
    <cellStyle name="Hiperpovezava" xfId="483" builtinId="8" hidden="1"/>
    <cellStyle name="Hiperpovezava" xfId="485" builtinId="8" hidden="1"/>
    <cellStyle name="Hiperpovezava" xfId="487" builtinId="8" hidden="1"/>
    <cellStyle name="Hiperpovezava" xfId="489" builtinId="8" hidden="1"/>
    <cellStyle name="Hiperpovezava" xfId="491" builtinId="8" hidden="1"/>
    <cellStyle name="Hiperpovezava" xfId="493" builtinId="8" hidden="1"/>
    <cellStyle name="Hiperpovezava" xfId="495" builtinId="8" hidden="1"/>
    <cellStyle name="Hiperpovezava" xfId="497" builtinId="8" hidden="1"/>
    <cellStyle name="Hiperpovezava" xfId="499" builtinId="8" hidden="1"/>
    <cellStyle name="Hiperpovezava" xfId="501" builtinId="8" hidden="1"/>
    <cellStyle name="Hiperpovezava" xfId="503" builtinId="8" hidden="1"/>
    <cellStyle name="Hiperpovezava" xfId="505" builtinId="8" hidden="1"/>
    <cellStyle name="Hiperpovezava" xfId="507" builtinId="8" hidden="1"/>
    <cellStyle name="Hiperpovezava" xfId="509" builtinId="8" hidden="1"/>
    <cellStyle name="Hiperpovezava" xfId="511" builtinId="8" hidden="1"/>
    <cellStyle name="Hiperpovezava" xfId="513" builtinId="8" hidden="1"/>
    <cellStyle name="Hiperpovezava" xfId="515" builtinId="8" hidden="1"/>
    <cellStyle name="Hiperpovezava" xfId="517" builtinId="8" hidden="1"/>
    <cellStyle name="Hiperpovezava" xfId="519" builtinId="8" hidden="1"/>
    <cellStyle name="Hiperpovezava" xfId="521" builtinId="8" hidden="1"/>
    <cellStyle name="Hiperpovezava" xfId="523" builtinId="8" hidden="1"/>
    <cellStyle name="Hiperpovezava" xfId="525" builtinId="8" hidden="1"/>
    <cellStyle name="Hiperpovezava" xfId="527" builtinId="8" hidden="1"/>
    <cellStyle name="Hiperpovezava" xfId="529" builtinId="8" hidden="1"/>
    <cellStyle name="Hiperpovezava" xfId="531" builtinId="8" hidden="1"/>
    <cellStyle name="Hiperpovezava" xfId="533" builtinId="8" hidden="1"/>
    <cellStyle name="Hiperpovezava" xfId="535" builtinId="8" hidden="1"/>
    <cellStyle name="Hiperpovezava" xfId="537" builtinId="8" hidden="1"/>
    <cellStyle name="Hiperpovezava" xfId="539" builtinId="8" hidden="1"/>
    <cellStyle name="Hiperpovezava" xfId="541" builtinId="8" hidden="1"/>
    <cellStyle name="Hiperpovezava" xfId="543" builtinId="8" hidden="1"/>
    <cellStyle name="Hiperpovezava" xfId="545" builtinId="8" hidden="1"/>
    <cellStyle name="Hiperpovezava" xfId="547" builtinId="8" hidden="1"/>
    <cellStyle name="Hiperpovezava" xfId="549" builtinId="8" hidden="1"/>
    <cellStyle name="Hiperpovezava" xfId="551" builtinId="8" hidden="1"/>
    <cellStyle name="Hiperpovezava" xfId="553" builtinId="8" hidden="1"/>
    <cellStyle name="Hiperpovezava" xfId="555" builtinId="8" hidden="1"/>
    <cellStyle name="Hiperpovezava" xfId="557" builtinId="8" hidden="1"/>
    <cellStyle name="Hiperpovezava" xfId="559" builtinId="8" hidden="1"/>
    <cellStyle name="Hiperpovezava" xfId="561" builtinId="8" hidden="1"/>
    <cellStyle name="Hiperpovezava" xfId="563" builtinId="8" hidden="1"/>
    <cellStyle name="Hiperpovezava" xfId="565" builtinId="8" hidden="1"/>
    <cellStyle name="Hiperpovezava" xfId="567" builtinId="8" hidden="1"/>
    <cellStyle name="Hiperpovezava" xfId="569" builtinId="8" hidden="1"/>
    <cellStyle name="Hiperpovezava" xfId="571" builtinId="8" hidden="1"/>
    <cellStyle name="Hiperpovezava" xfId="573" builtinId="8" hidden="1"/>
    <cellStyle name="Hiperpovezava" xfId="575" builtinId="8" hidden="1"/>
    <cellStyle name="Hiperpovezava" xfId="577" builtinId="8" hidden="1"/>
    <cellStyle name="Hiperpovezava" xfId="579" builtinId="8" hidden="1"/>
    <cellStyle name="Hiperpovezava" xfId="581" builtinId="8" hidden="1"/>
    <cellStyle name="Hiperpovezava" xfId="583" builtinId="8" hidden="1"/>
    <cellStyle name="Hiperpovezava" xfId="585" builtinId="8" hidden="1"/>
    <cellStyle name="Hiperpovezava" xfId="587" builtinId="8" hidden="1"/>
    <cellStyle name="Hiperpovezava" xfId="589" builtinId="8" hidden="1"/>
    <cellStyle name="Hiperpovezava" xfId="591" builtinId="8" hidden="1"/>
    <cellStyle name="Hiperpovezava" xfId="593" builtinId="8" hidden="1"/>
    <cellStyle name="Hiperpovezava" xfId="595" builtinId="8" hidden="1"/>
    <cellStyle name="Hiperpovezava" xfId="597" builtinId="8" hidden="1"/>
    <cellStyle name="Hiperpovezava" xfId="599" builtinId="8" hidden="1"/>
    <cellStyle name="Hiperpovezava" xfId="601" builtinId="8" hidden="1"/>
    <cellStyle name="Hiperpovezava" xfId="603" builtinId="8" hidden="1"/>
    <cellStyle name="Hiperpovezava" xfId="605" builtinId="8" hidden="1"/>
    <cellStyle name="Hiperpovezava" xfId="607" builtinId="8" hidden="1"/>
    <cellStyle name="Hiperpovezava" xfId="609" builtinId="8" hidden="1"/>
    <cellStyle name="Hiperpovezava" xfId="611" builtinId="8" hidden="1"/>
    <cellStyle name="Hiperpovezava" xfId="613" builtinId="8" hidden="1"/>
    <cellStyle name="Hiperpovezava" xfId="615" builtinId="8" hidden="1"/>
    <cellStyle name="Hiperpovezava" xfId="617" builtinId="8" hidden="1"/>
    <cellStyle name="Hiperpovezava" xfId="619" builtinId="8" hidden="1"/>
    <cellStyle name="Hiperpovezava" xfId="621" builtinId="8" hidden="1"/>
    <cellStyle name="Hiperpovezava" xfId="623" builtinId="8" hidden="1"/>
    <cellStyle name="Hiperpovezava" xfId="625" builtinId="8" hidden="1"/>
    <cellStyle name="Hiperpovezava" xfId="627" builtinId="8" hidden="1"/>
    <cellStyle name="Hiperpovezava" xfId="629" builtinId="8" hidden="1"/>
    <cellStyle name="Hiperpovezava" xfId="631" builtinId="8" hidden="1"/>
    <cellStyle name="Hiperpovezava" xfId="633" builtinId="8" hidden="1"/>
    <cellStyle name="Hiperpovezava" xfId="635" builtinId="8" hidden="1"/>
    <cellStyle name="Hiperpovezava" xfId="637" builtinId="8" hidden="1"/>
    <cellStyle name="Hiperpovezava" xfId="639" builtinId="8" hidden="1"/>
    <cellStyle name="Hiperpovezava" xfId="641" builtinId="8" hidden="1"/>
    <cellStyle name="Hiperpovezava" xfId="643" builtinId="8" hidden="1"/>
    <cellStyle name="Hiperpovezava" xfId="645" builtinId="8" hidden="1"/>
    <cellStyle name="Hiperpovezava" xfId="647" builtinId="8" hidden="1"/>
    <cellStyle name="Hiperpovezava" xfId="649" builtinId="8" hidden="1"/>
    <cellStyle name="Hiperpovezava" xfId="651" builtinId="8" hidden="1"/>
    <cellStyle name="Hiperpovezava" xfId="653" builtinId="8" hidden="1"/>
    <cellStyle name="Hiperpovezava" xfId="655" builtinId="8" hidden="1"/>
    <cellStyle name="Hiperpovezava" xfId="657" builtinId="8" hidden="1"/>
    <cellStyle name="Hiperpovezava" xfId="659" builtinId="8" hidden="1"/>
    <cellStyle name="Hiperpovezava" xfId="661" builtinId="8" hidden="1"/>
    <cellStyle name="Hiperpovezava" xfId="663" builtinId="8" hidden="1"/>
    <cellStyle name="Hiperpovezava" xfId="665" builtinId="8" hidden="1"/>
    <cellStyle name="Hiperpovezava" xfId="667" builtinId="8" hidden="1"/>
    <cellStyle name="Hiperpovezava" xfId="669" builtinId="8" hidden="1"/>
    <cellStyle name="Hiperpovezava" xfId="671" builtinId="8" hidden="1"/>
    <cellStyle name="Hiperpovezava" xfId="673" builtinId="8" hidden="1"/>
    <cellStyle name="Hiperpovezava" xfId="675" builtinId="8" hidden="1"/>
    <cellStyle name="Hiperpovezava" xfId="677" builtinId="8" hidden="1"/>
    <cellStyle name="Hiperpovezava" xfId="679" builtinId="8" hidden="1"/>
    <cellStyle name="Hiperpovezava" xfId="681" builtinId="8" hidden="1"/>
    <cellStyle name="Hiperpovezava" xfId="683" builtinId="8" hidden="1"/>
    <cellStyle name="Hiperpovezava" xfId="685" builtinId="8" hidden="1"/>
    <cellStyle name="Hiperpovezava" xfId="687" builtinId="8" hidden="1"/>
    <cellStyle name="Hiperpovezava" xfId="689" builtinId="8" hidden="1"/>
    <cellStyle name="Hiperpovezava" xfId="693" builtinId="8" hidden="1"/>
    <cellStyle name="Hiperpovezava" xfId="695" builtinId="8" hidden="1"/>
    <cellStyle name="Hiperpovezava" xfId="697" builtinId="8" hidden="1"/>
    <cellStyle name="Hiperpovezava" xfId="699" builtinId="8" hidden="1"/>
    <cellStyle name="Hiperpovezava" xfId="701" builtinId="8" hidden="1"/>
    <cellStyle name="Navadno" xfId="0" builtinId="0"/>
    <cellStyle name="Navadno 2" xfId="704" xr:uid="{D3CE1E62-0A09-A14A-A158-DC622C312F3C}"/>
    <cellStyle name="Normal 2" xfId="317" xr:uid="{00000000-0005-0000-0000-00005F010000}"/>
    <cellStyle name="Normal 2 2" xfId="705" xr:uid="{E52D7B5C-87F0-4E52-97DD-03AE517741AA}"/>
    <cellStyle name="Obiskana hiperpovezava" xfId="2" builtinId="9" hidden="1"/>
    <cellStyle name="Obiskana hiperpovezava" xfId="4" builtinId="9" hidden="1"/>
    <cellStyle name="Obiskana hiperpovezava" xfId="6" builtinId="9" hidden="1"/>
    <cellStyle name="Obiskana hiperpovezava" xfId="8" builtinId="9" hidden="1"/>
    <cellStyle name="Obiskana hiperpovezava" xfId="10" builtinId="9" hidden="1"/>
    <cellStyle name="Obiskana hiperpovezava" xfId="12" builtinId="9" hidden="1"/>
    <cellStyle name="Obiskana hiperpovezava" xfId="14" builtinId="9" hidden="1"/>
    <cellStyle name="Obiskana hiperpovezava" xfId="16" builtinId="9" hidden="1"/>
    <cellStyle name="Obiskana hiperpovezava" xfId="18" builtinId="9" hidden="1"/>
    <cellStyle name="Obiskana hiperpovezava" xfId="20" builtinId="9" hidden="1"/>
    <cellStyle name="Obiskana hiperpovezava" xfId="22" builtinId="9" hidden="1"/>
    <cellStyle name="Obiskana hiperpovezava" xfId="24" builtinId="9" hidden="1"/>
    <cellStyle name="Obiskana hiperpovezava" xfId="26" builtinId="9" hidden="1"/>
    <cellStyle name="Obiskana hiperpovezava" xfId="28" builtinId="9" hidden="1"/>
    <cellStyle name="Obiskana hiperpovezava" xfId="30" builtinId="9" hidden="1"/>
    <cellStyle name="Obiskana hiperpovezava" xfId="32" builtinId="9" hidden="1"/>
    <cellStyle name="Obiskana hiperpovezava" xfId="34" builtinId="9" hidden="1"/>
    <cellStyle name="Obiskana hiperpovezava" xfId="36" builtinId="9" hidden="1"/>
    <cellStyle name="Obiskana hiperpovezava" xfId="38" builtinId="9" hidden="1"/>
    <cellStyle name="Obiskana hiperpovezava" xfId="40" builtinId="9" hidden="1"/>
    <cellStyle name="Obiskana hiperpovezava" xfId="42" builtinId="9" hidden="1"/>
    <cellStyle name="Obiskana hiperpovezava" xfId="44" builtinId="9" hidden="1"/>
    <cellStyle name="Obiskana hiperpovezava" xfId="46" builtinId="9" hidden="1"/>
    <cellStyle name="Obiskana hiperpovezava" xfId="48" builtinId="9" hidden="1"/>
    <cellStyle name="Obiskana hiperpovezava" xfId="50" builtinId="9" hidden="1"/>
    <cellStyle name="Obiskana hiperpovezava" xfId="52" builtinId="9" hidden="1"/>
    <cellStyle name="Obiskana hiperpovezava" xfId="54" builtinId="9" hidden="1"/>
    <cellStyle name="Obiskana hiperpovezava" xfId="56" builtinId="9" hidden="1"/>
    <cellStyle name="Obiskana hiperpovezava" xfId="58" builtinId="9" hidden="1"/>
    <cellStyle name="Obiskana hiperpovezava" xfId="60" builtinId="9" hidden="1"/>
    <cellStyle name="Obiskana hiperpovezava" xfId="62" builtinId="9" hidden="1"/>
    <cellStyle name="Obiskana hiperpovezava" xfId="64" builtinId="9" hidden="1"/>
    <cellStyle name="Obiskana hiperpovezava" xfId="66" builtinId="9" hidden="1"/>
    <cellStyle name="Obiskana hiperpovezava" xfId="68" builtinId="9" hidden="1"/>
    <cellStyle name="Obiskana hiperpovezava" xfId="70" builtinId="9" hidden="1"/>
    <cellStyle name="Obiskana hiperpovezava" xfId="72" builtinId="9" hidden="1"/>
    <cellStyle name="Obiskana hiperpovezava" xfId="74" builtinId="9" hidden="1"/>
    <cellStyle name="Obiskana hiperpovezava" xfId="76" builtinId="9" hidden="1"/>
    <cellStyle name="Obiskana hiperpovezava" xfId="78" builtinId="9" hidden="1"/>
    <cellStyle name="Obiskana hiperpovezava" xfId="80" builtinId="9" hidden="1"/>
    <cellStyle name="Obiskana hiperpovezava" xfId="82" builtinId="9" hidden="1"/>
    <cellStyle name="Obiskana hiperpovezava" xfId="84" builtinId="9" hidden="1"/>
    <cellStyle name="Obiskana hiperpovezava" xfId="86" builtinId="9" hidden="1"/>
    <cellStyle name="Obiskana hiperpovezava" xfId="88" builtinId="9" hidden="1"/>
    <cellStyle name="Obiskana hiperpovezava" xfId="90" builtinId="9" hidden="1"/>
    <cellStyle name="Obiskana hiperpovezava" xfId="92" builtinId="9" hidden="1"/>
    <cellStyle name="Obiskana hiperpovezava" xfId="94" builtinId="9" hidden="1"/>
    <cellStyle name="Obiskana hiperpovezava" xfId="96" builtinId="9" hidden="1"/>
    <cellStyle name="Obiskana hiperpovezava" xfId="98" builtinId="9" hidden="1"/>
    <cellStyle name="Obiskana hiperpovezava" xfId="100" builtinId="9" hidden="1"/>
    <cellStyle name="Obiskana hiperpovezava" xfId="102" builtinId="9" hidden="1"/>
    <cellStyle name="Obiskana hiperpovezava" xfId="104" builtinId="9" hidden="1"/>
    <cellStyle name="Obiskana hiperpovezava" xfId="106" builtinId="9" hidden="1"/>
    <cellStyle name="Obiskana hiperpovezava" xfId="108" builtinId="9" hidden="1"/>
    <cellStyle name="Obiskana hiperpovezava" xfId="110" builtinId="9" hidden="1"/>
    <cellStyle name="Obiskana hiperpovezava" xfId="112" builtinId="9" hidden="1"/>
    <cellStyle name="Obiskana hiperpovezava" xfId="114" builtinId="9" hidden="1"/>
    <cellStyle name="Obiskana hiperpovezava" xfId="116" builtinId="9" hidden="1"/>
    <cellStyle name="Obiskana hiperpovezava" xfId="118" builtinId="9" hidden="1"/>
    <cellStyle name="Obiskana hiperpovezava" xfId="120" builtinId="9" hidden="1"/>
    <cellStyle name="Obiskana hiperpovezava" xfId="122" builtinId="9" hidden="1"/>
    <cellStyle name="Obiskana hiperpovezava" xfId="124" builtinId="9" hidden="1"/>
    <cellStyle name="Obiskana hiperpovezava" xfId="126" builtinId="9" hidden="1"/>
    <cellStyle name="Obiskana hiperpovezava" xfId="128" builtinId="9" hidden="1"/>
    <cellStyle name="Obiskana hiperpovezava" xfId="130" builtinId="9" hidden="1"/>
    <cellStyle name="Obiskana hiperpovezava" xfId="132" builtinId="9" hidden="1"/>
    <cellStyle name="Obiskana hiperpovezava" xfId="134" builtinId="9" hidden="1"/>
    <cellStyle name="Obiskana hiperpovezava" xfId="136" builtinId="9" hidden="1"/>
    <cellStyle name="Obiskana hiperpovezava" xfId="138" builtinId="9" hidden="1"/>
    <cellStyle name="Obiskana hiperpovezava" xfId="140" builtinId="9" hidden="1"/>
    <cellStyle name="Obiskana hiperpovezava" xfId="142" builtinId="9" hidden="1"/>
    <cellStyle name="Obiskana hiperpovezava" xfId="144" builtinId="9" hidden="1"/>
    <cellStyle name="Obiskana hiperpovezava" xfId="146" builtinId="9" hidden="1"/>
    <cellStyle name="Obiskana hiperpovezava" xfId="148" builtinId="9" hidden="1"/>
    <cellStyle name="Obiskana hiperpovezava" xfId="150" builtinId="9" hidden="1"/>
    <cellStyle name="Obiskana hiperpovezava" xfId="152" builtinId="9" hidden="1"/>
    <cellStyle name="Obiskana hiperpovezava" xfId="154" builtinId="9" hidden="1"/>
    <cellStyle name="Obiskana hiperpovezava" xfId="156" builtinId="9" hidden="1"/>
    <cellStyle name="Obiskana hiperpovezava" xfId="158" builtinId="9" hidden="1"/>
    <cellStyle name="Obiskana hiperpovezava" xfId="160" builtinId="9" hidden="1"/>
    <cellStyle name="Obiskana hiperpovezava" xfId="162" builtinId="9" hidden="1"/>
    <cellStyle name="Obiskana hiperpovezava" xfId="164" builtinId="9" hidden="1"/>
    <cellStyle name="Obiskana hiperpovezava" xfId="166" builtinId="9" hidden="1"/>
    <cellStyle name="Obiskana hiperpovezava" xfId="168" builtinId="9" hidden="1"/>
    <cellStyle name="Obiskana hiperpovezava" xfId="170" builtinId="9" hidden="1"/>
    <cellStyle name="Obiskana hiperpovezava" xfId="172" builtinId="9" hidden="1"/>
    <cellStyle name="Obiskana hiperpovezava" xfId="174" builtinId="9" hidden="1"/>
    <cellStyle name="Obiskana hiperpovezava" xfId="176" builtinId="9" hidden="1"/>
    <cellStyle name="Obiskana hiperpovezava" xfId="178" builtinId="9" hidden="1"/>
    <cellStyle name="Obiskana hiperpovezava" xfId="180" builtinId="9" hidden="1"/>
    <cellStyle name="Obiskana hiperpovezava" xfId="182" builtinId="9" hidden="1"/>
    <cellStyle name="Obiskana hiperpovezava" xfId="184" builtinId="9" hidden="1"/>
    <cellStyle name="Obiskana hiperpovezava" xfId="186" builtinId="9" hidden="1"/>
    <cellStyle name="Obiskana hiperpovezava" xfId="188" builtinId="9" hidden="1"/>
    <cellStyle name="Obiskana hiperpovezava" xfId="190" builtinId="9" hidden="1"/>
    <cellStyle name="Obiskana hiperpovezava" xfId="192" builtinId="9" hidden="1"/>
    <cellStyle name="Obiskana hiperpovezava" xfId="194" builtinId="9" hidden="1"/>
    <cellStyle name="Obiskana hiperpovezava" xfId="196" builtinId="9" hidden="1"/>
    <cellStyle name="Obiskana hiperpovezava" xfId="198" builtinId="9" hidden="1"/>
    <cellStyle name="Obiskana hiperpovezava" xfId="200" builtinId="9" hidden="1"/>
    <cellStyle name="Obiskana hiperpovezava" xfId="202" builtinId="9" hidden="1"/>
    <cellStyle name="Obiskana hiperpovezava" xfId="204" builtinId="9" hidden="1"/>
    <cellStyle name="Obiskana hiperpovezava" xfId="206" builtinId="9" hidden="1"/>
    <cellStyle name="Obiskana hiperpovezava" xfId="208" builtinId="9" hidden="1"/>
    <cellStyle name="Obiskana hiperpovezava" xfId="210" builtinId="9" hidden="1"/>
    <cellStyle name="Obiskana hiperpovezava" xfId="212" builtinId="9" hidden="1"/>
    <cellStyle name="Obiskana hiperpovezava" xfId="214" builtinId="9" hidden="1"/>
    <cellStyle name="Obiskana hiperpovezava" xfId="216" builtinId="9" hidden="1"/>
    <cellStyle name="Obiskana hiperpovezava" xfId="218" builtinId="9" hidden="1"/>
    <cellStyle name="Obiskana hiperpovezava" xfId="220" builtinId="9" hidden="1"/>
    <cellStyle name="Obiskana hiperpovezava" xfId="222" builtinId="9" hidden="1"/>
    <cellStyle name="Obiskana hiperpovezava" xfId="224" builtinId="9" hidden="1"/>
    <cellStyle name="Obiskana hiperpovezava" xfId="226" builtinId="9" hidden="1"/>
    <cellStyle name="Obiskana hiperpovezava" xfId="228" builtinId="9" hidden="1"/>
    <cellStyle name="Obiskana hiperpovezava" xfId="230" builtinId="9" hidden="1"/>
    <cellStyle name="Obiskana hiperpovezava" xfId="232" builtinId="9" hidden="1"/>
    <cellStyle name="Obiskana hiperpovezava" xfId="234" builtinId="9" hidden="1"/>
    <cellStyle name="Obiskana hiperpovezava" xfId="236" builtinId="9" hidden="1"/>
    <cellStyle name="Obiskana hiperpovezava" xfId="238" builtinId="9" hidden="1"/>
    <cellStyle name="Obiskana hiperpovezava" xfId="240" builtinId="9" hidden="1"/>
    <cellStyle name="Obiskana hiperpovezava" xfId="242" builtinId="9" hidden="1"/>
    <cellStyle name="Obiskana hiperpovezava" xfId="244" builtinId="9" hidden="1"/>
    <cellStyle name="Obiskana hiperpovezava" xfId="246" builtinId="9" hidden="1"/>
    <cellStyle name="Obiskana hiperpovezava" xfId="248" builtinId="9" hidden="1"/>
    <cellStyle name="Obiskana hiperpovezava" xfId="250" builtinId="9" hidden="1"/>
    <cellStyle name="Obiskana hiperpovezava" xfId="252" builtinId="9" hidden="1"/>
    <cellStyle name="Obiskana hiperpovezava" xfId="254" builtinId="9" hidden="1"/>
    <cellStyle name="Obiskana hiperpovezava" xfId="256" builtinId="9" hidden="1"/>
    <cellStyle name="Obiskana hiperpovezava" xfId="258" builtinId="9" hidden="1"/>
    <cellStyle name="Obiskana hiperpovezava" xfId="260" builtinId="9" hidden="1"/>
    <cellStyle name="Obiskana hiperpovezava" xfId="262" builtinId="9" hidden="1"/>
    <cellStyle name="Obiskana hiperpovezava" xfId="264" builtinId="9" hidden="1"/>
    <cellStyle name="Obiskana hiperpovezava" xfId="266" builtinId="9" hidden="1"/>
    <cellStyle name="Obiskana hiperpovezava" xfId="268" builtinId="9" hidden="1"/>
    <cellStyle name="Obiskana hiperpovezava" xfId="270" builtinId="9" hidden="1"/>
    <cellStyle name="Obiskana hiperpovezava" xfId="272" builtinId="9" hidden="1"/>
    <cellStyle name="Obiskana hiperpovezava" xfId="274" builtinId="9" hidden="1"/>
    <cellStyle name="Obiskana hiperpovezava" xfId="276" builtinId="9" hidden="1"/>
    <cellStyle name="Obiskana hiperpovezava" xfId="278" builtinId="9" hidden="1"/>
    <cellStyle name="Obiskana hiperpovezava" xfId="280" builtinId="9" hidden="1"/>
    <cellStyle name="Obiskana hiperpovezava" xfId="282" builtinId="9" hidden="1"/>
    <cellStyle name="Obiskana hiperpovezava" xfId="284" builtinId="9" hidden="1"/>
    <cellStyle name="Obiskana hiperpovezava" xfId="286" builtinId="9" hidden="1"/>
    <cellStyle name="Obiskana hiperpovezava" xfId="288" builtinId="9" hidden="1"/>
    <cellStyle name="Obiskana hiperpovezava" xfId="290" builtinId="9" hidden="1"/>
    <cellStyle name="Obiskana hiperpovezava" xfId="292" builtinId="9" hidden="1"/>
    <cellStyle name="Obiskana hiperpovezava" xfId="294" builtinId="9" hidden="1"/>
    <cellStyle name="Obiskana hiperpovezava" xfId="296" builtinId="9" hidden="1"/>
    <cellStyle name="Obiskana hiperpovezava" xfId="298" builtinId="9" hidden="1"/>
    <cellStyle name="Obiskana hiperpovezava" xfId="300" builtinId="9" hidden="1"/>
    <cellStyle name="Obiskana hiperpovezava" xfId="302" builtinId="9" hidden="1"/>
    <cellStyle name="Obiskana hiperpovezava" xfId="304" builtinId="9" hidden="1"/>
    <cellStyle name="Obiskana hiperpovezava" xfId="306" builtinId="9" hidden="1"/>
    <cellStyle name="Obiskana hiperpovezava" xfId="308" builtinId="9" hidden="1"/>
    <cellStyle name="Obiskana hiperpovezava" xfId="310" builtinId="9" hidden="1"/>
    <cellStyle name="Obiskana hiperpovezava" xfId="312" builtinId="9" hidden="1"/>
    <cellStyle name="Obiskana hiperpovezava" xfId="314" builtinId="9" hidden="1"/>
    <cellStyle name="Obiskana hiperpovezava" xfId="316" builtinId="9" hidden="1"/>
    <cellStyle name="Obiskana hiperpovezava" xfId="320" builtinId="9" hidden="1"/>
    <cellStyle name="Obiskana hiperpovezava" xfId="322" builtinId="9" hidden="1"/>
    <cellStyle name="Obiskana hiperpovezava" xfId="324" builtinId="9" hidden="1"/>
    <cellStyle name="Obiskana hiperpovezava" xfId="326" builtinId="9" hidden="1"/>
    <cellStyle name="Obiskana hiperpovezava" xfId="328" builtinId="9" hidden="1"/>
    <cellStyle name="Obiskana hiperpovezava" xfId="330" builtinId="9" hidden="1"/>
    <cellStyle name="Obiskana hiperpovezava" xfId="332" builtinId="9" hidden="1"/>
    <cellStyle name="Obiskana hiperpovezava" xfId="334" builtinId="9" hidden="1"/>
    <cellStyle name="Obiskana hiperpovezava" xfId="336" builtinId="9" hidden="1"/>
    <cellStyle name="Obiskana hiperpovezava" xfId="338" builtinId="9" hidden="1"/>
    <cellStyle name="Obiskana hiperpovezava" xfId="340" builtinId="9" hidden="1"/>
    <cellStyle name="Obiskana hiperpovezava" xfId="342" builtinId="9" hidden="1"/>
    <cellStyle name="Obiskana hiperpovezava" xfId="344" builtinId="9" hidden="1"/>
    <cellStyle name="Obiskana hiperpovezava" xfId="346" builtinId="9" hidden="1"/>
    <cellStyle name="Obiskana hiperpovezava" xfId="348" builtinId="9" hidden="1"/>
    <cellStyle name="Obiskana hiperpovezava" xfId="350" builtinId="9" hidden="1"/>
    <cellStyle name="Obiskana hiperpovezava" xfId="352" builtinId="9" hidden="1"/>
    <cellStyle name="Obiskana hiperpovezava" xfId="354" builtinId="9" hidden="1"/>
    <cellStyle name="Obiskana hiperpovezava" xfId="356" builtinId="9" hidden="1"/>
    <cellStyle name="Obiskana hiperpovezava" xfId="358" builtinId="9" hidden="1"/>
    <cellStyle name="Obiskana hiperpovezava" xfId="360" builtinId="9" hidden="1"/>
    <cellStyle name="Obiskana hiperpovezava" xfId="362" builtinId="9" hidden="1"/>
    <cellStyle name="Obiskana hiperpovezava" xfId="364" builtinId="9" hidden="1"/>
    <cellStyle name="Obiskana hiperpovezava" xfId="366" builtinId="9" hidden="1"/>
    <cellStyle name="Obiskana hiperpovezava" xfId="368" builtinId="9" hidden="1"/>
    <cellStyle name="Obiskana hiperpovezava" xfId="370" builtinId="9" hidden="1"/>
    <cellStyle name="Obiskana hiperpovezava" xfId="372" builtinId="9" hidden="1"/>
    <cellStyle name="Obiskana hiperpovezava" xfId="374" builtinId="9" hidden="1"/>
    <cellStyle name="Obiskana hiperpovezava" xfId="376" builtinId="9" hidden="1"/>
    <cellStyle name="Obiskana hiperpovezava" xfId="378" builtinId="9" hidden="1"/>
    <cellStyle name="Obiskana hiperpovezava" xfId="380" builtinId="9" hidden="1"/>
    <cellStyle name="Obiskana hiperpovezava" xfId="382" builtinId="9" hidden="1"/>
    <cellStyle name="Obiskana hiperpovezava" xfId="384" builtinId="9" hidden="1"/>
    <cellStyle name="Obiskana hiperpovezava" xfId="386" builtinId="9" hidden="1"/>
    <cellStyle name="Obiskana hiperpovezava" xfId="388" builtinId="9" hidden="1"/>
    <cellStyle name="Obiskana hiperpovezava" xfId="390" builtinId="9" hidden="1"/>
    <cellStyle name="Obiskana hiperpovezava" xfId="392" builtinId="9" hidden="1"/>
    <cellStyle name="Obiskana hiperpovezava" xfId="394" builtinId="9" hidden="1"/>
    <cellStyle name="Obiskana hiperpovezava" xfId="396" builtinId="9" hidden="1"/>
    <cellStyle name="Obiskana hiperpovezava" xfId="398" builtinId="9" hidden="1"/>
    <cellStyle name="Obiskana hiperpovezava" xfId="400" builtinId="9" hidden="1"/>
    <cellStyle name="Obiskana hiperpovezava" xfId="402" builtinId="9" hidden="1"/>
    <cellStyle name="Obiskana hiperpovezava" xfId="404" builtinId="9" hidden="1"/>
    <cellStyle name="Obiskana hiperpovezava" xfId="406" builtinId="9" hidden="1"/>
    <cellStyle name="Obiskana hiperpovezava" xfId="408" builtinId="9" hidden="1"/>
    <cellStyle name="Obiskana hiperpovezava" xfId="410" builtinId="9" hidden="1"/>
    <cellStyle name="Obiskana hiperpovezava" xfId="412" builtinId="9" hidden="1"/>
    <cellStyle name="Obiskana hiperpovezava" xfId="414" builtinId="9" hidden="1"/>
    <cellStyle name="Obiskana hiperpovezava" xfId="416" builtinId="9" hidden="1"/>
    <cellStyle name="Obiskana hiperpovezava" xfId="418" builtinId="9" hidden="1"/>
    <cellStyle name="Obiskana hiperpovezava" xfId="420" builtinId="9" hidden="1"/>
    <cellStyle name="Obiskana hiperpovezava" xfId="422" builtinId="9" hidden="1"/>
    <cellStyle name="Obiskana hiperpovezava" xfId="424" builtinId="9" hidden="1"/>
    <cellStyle name="Obiskana hiperpovezava" xfId="426" builtinId="9" hidden="1"/>
    <cellStyle name="Obiskana hiperpovezava" xfId="428" builtinId="9" hidden="1"/>
    <cellStyle name="Obiskana hiperpovezava" xfId="430" builtinId="9" hidden="1"/>
    <cellStyle name="Obiskana hiperpovezava" xfId="432" builtinId="9" hidden="1"/>
    <cellStyle name="Obiskana hiperpovezava" xfId="434" builtinId="9" hidden="1"/>
    <cellStyle name="Obiskana hiperpovezava" xfId="436" builtinId="9" hidden="1"/>
    <cellStyle name="Obiskana hiperpovezava" xfId="438" builtinId="9" hidden="1"/>
    <cellStyle name="Obiskana hiperpovezava" xfId="440" builtinId="9" hidden="1"/>
    <cellStyle name="Obiskana hiperpovezava" xfId="442" builtinId="9" hidden="1"/>
    <cellStyle name="Obiskana hiperpovezava" xfId="444" builtinId="9" hidden="1"/>
    <cellStyle name="Obiskana hiperpovezava" xfId="446" builtinId="9" hidden="1"/>
    <cellStyle name="Obiskana hiperpovezava" xfId="448" builtinId="9" hidden="1"/>
    <cellStyle name="Obiskana hiperpovezava" xfId="450" builtinId="9" hidden="1"/>
    <cellStyle name="Obiskana hiperpovezava" xfId="452" builtinId="9" hidden="1"/>
    <cellStyle name="Obiskana hiperpovezava" xfId="454" builtinId="9" hidden="1"/>
    <cellStyle name="Obiskana hiperpovezava" xfId="456" builtinId="9" hidden="1"/>
    <cellStyle name="Obiskana hiperpovezava" xfId="458" builtinId="9" hidden="1"/>
    <cellStyle name="Obiskana hiperpovezava" xfId="460" builtinId="9" hidden="1"/>
    <cellStyle name="Obiskana hiperpovezava" xfId="462" builtinId="9" hidden="1"/>
    <cellStyle name="Obiskana hiperpovezava" xfId="464" builtinId="9" hidden="1"/>
    <cellStyle name="Obiskana hiperpovezava" xfId="466" builtinId="9" hidden="1"/>
    <cellStyle name="Obiskana hiperpovezava" xfId="468" builtinId="9" hidden="1"/>
    <cellStyle name="Obiskana hiperpovezava" xfId="470" builtinId="9" hidden="1"/>
    <cellStyle name="Obiskana hiperpovezava" xfId="472" builtinId="9" hidden="1"/>
    <cellStyle name="Obiskana hiperpovezava" xfId="474" builtinId="9" hidden="1"/>
    <cellStyle name="Obiskana hiperpovezava" xfId="476" builtinId="9" hidden="1"/>
    <cellStyle name="Obiskana hiperpovezava" xfId="478" builtinId="9" hidden="1"/>
    <cellStyle name="Obiskana hiperpovezava" xfId="480" builtinId="9" hidden="1"/>
    <cellStyle name="Obiskana hiperpovezava" xfId="482" builtinId="9" hidden="1"/>
    <cellStyle name="Obiskana hiperpovezava" xfId="484" builtinId="9" hidden="1"/>
    <cellStyle name="Obiskana hiperpovezava" xfId="486" builtinId="9" hidden="1"/>
    <cellStyle name="Obiskana hiperpovezava" xfId="488" builtinId="9" hidden="1"/>
    <cellStyle name="Obiskana hiperpovezava" xfId="490" builtinId="9" hidden="1"/>
    <cellStyle name="Obiskana hiperpovezava" xfId="492" builtinId="9" hidden="1"/>
    <cellStyle name="Obiskana hiperpovezava" xfId="494" builtinId="9" hidden="1"/>
    <cellStyle name="Obiskana hiperpovezava" xfId="496" builtinId="9" hidden="1"/>
    <cellStyle name="Obiskana hiperpovezava" xfId="498" builtinId="9" hidden="1"/>
    <cellStyle name="Obiskana hiperpovezava" xfId="500" builtinId="9" hidden="1"/>
    <cellStyle name="Obiskana hiperpovezava" xfId="502" builtinId="9" hidden="1"/>
    <cellStyle name="Obiskana hiperpovezava" xfId="504" builtinId="9" hidden="1"/>
    <cellStyle name="Obiskana hiperpovezava" xfId="506" builtinId="9" hidden="1"/>
    <cellStyle name="Obiskana hiperpovezava" xfId="508" builtinId="9" hidden="1"/>
    <cellStyle name="Obiskana hiperpovezava" xfId="510" builtinId="9" hidden="1"/>
    <cellStyle name="Obiskana hiperpovezava" xfId="512" builtinId="9" hidden="1"/>
    <cellStyle name="Obiskana hiperpovezava" xfId="514" builtinId="9" hidden="1"/>
    <cellStyle name="Obiskana hiperpovezava" xfId="516" builtinId="9" hidden="1"/>
    <cellStyle name="Obiskana hiperpovezava" xfId="518" builtinId="9" hidden="1"/>
    <cellStyle name="Obiskana hiperpovezava" xfId="520" builtinId="9" hidden="1"/>
    <cellStyle name="Obiskana hiperpovezava" xfId="522" builtinId="9" hidden="1"/>
    <cellStyle name="Obiskana hiperpovezava" xfId="524" builtinId="9" hidden="1"/>
    <cellStyle name="Obiskana hiperpovezava" xfId="526" builtinId="9" hidden="1"/>
    <cellStyle name="Obiskana hiperpovezava" xfId="528" builtinId="9" hidden="1"/>
    <cellStyle name="Obiskana hiperpovezava" xfId="530" builtinId="9" hidden="1"/>
    <cellStyle name="Obiskana hiperpovezava" xfId="532" builtinId="9" hidden="1"/>
    <cellStyle name="Obiskana hiperpovezava" xfId="534" builtinId="9" hidden="1"/>
    <cellStyle name="Obiskana hiperpovezava" xfId="536" builtinId="9" hidden="1"/>
    <cellStyle name="Obiskana hiperpovezava" xfId="538" builtinId="9" hidden="1"/>
    <cellStyle name="Obiskana hiperpovezava" xfId="540" builtinId="9" hidden="1"/>
    <cellStyle name="Obiskana hiperpovezava" xfId="542" builtinId="9" hidden="1"/>
    <cellStyle name="Obiskana hiperpovezava" xfId="544" builtinId="9" hidden="1"/>
    <cellStyle name="Obiskana hiperpovezava" xfId="546" builtinId="9" hidden="1"/>
    <cellStyle name="Obiskana hiperpovezava" xfId="548" builtinId="9" hidden="1"/>
    <cellStyle name="Obiskana hiperpovezava" xfId="550" builtinId="9" hidden="1"/>
    <cellStyle name="Obiskana hiperpovezava" xfId="552" builtinId="9" hidden="1"/>
    <cellStyle name="Obiskana hiperpovezava" xfId="554" builtinId="9" hidden="1"/>
    <cellStyle name="Obiskana hiperpovezava" xfId="556" builtinId="9" hidden="1"/>
    <cellStyle name="Obiskana hiperpovezava" xfId="558" builtinId="9" hidden="1"/>
    <cellStyle name="Obiskana hiperpovezava" xfId="560" builtinId="9" hidden="1"/>
    <cellStyle name="Obiskana hiperpovezava" xfId="562" builtinId="9" hidden="1"/>
    <cellStyle name="Obiskana hiperpovezava" xfId="564" builtinId="9" hidden="1"/>
    <cellStyle name="Obiskana hiperpovezava" xfId="566" builtinId="9" hidden="1"/>
    <cellStyle name="Obiskana hiperpovezava" xfId="568" builtinId="9" hidden="1"/>
    <cellStyle name="Obiskana hiperpovezava" xfId="570" builtinId="9" hidden="1"/>
    <cellStyle name="Obiskana hiperpovezava" xfId="572" builtinId="9" hidden="1"/>
    <cellStyle name="Obiskana hiperpovezava" xfId="574" builtinId="9" hidden="1"/>
    <cellStyle name="Obiskana hiperpovezava" xfId="576" builtinId="9" hidden="1"/>
    <cellStyle name="Obiskana hiperpovezava" xfId="578" builtinId="9" hidden="1"/>
    <cellStyle name="Obiskana hiperpovezava" xfId="580" builtinId="9" hidden="1"/>
    <cellStyle name="Obiskana hiperpovezava" xfId="582" builtinId="9" hidden="1"/>
    <cellStyle name="Obiskana hiperpovezava" xfId="584" builtinId="9" hidden="1"/>
    <cellStyle name="Obiskana hiperpovezava" xfId="586" builtinId="9" hidden="1"/>
    <cellStyle name="Obiskana hiperpovezava" xfId="588" builtinId="9" hidden="1"/>
    <cellStyle name="Obiskana hiperpovezava" xfId="590" builtinId="9" hidden="1"/>
    <cellStyle name="Obiskana hiperpovezava" xfId="592" builtinId="9" hidden="1"/>
    <cellStyle name="Obiskana hiperpovezava" xfId="594" builtinId="9" hidden="1"/>
    <cellStyle name="Obiskana hiperpovezava" xfId="596" builtinId="9" hidden="1"/>
    <cellStyle name="Obiskana hiperpovezava" xfId="598" builtinId="9" hidden="1"/>
    <cellStyle name="Obiskana hiperpovezava" xfId="600" builtinId="9" hidden="1"/>
    <cellStyle name="Obiskana hiperpovezava" xfId="602" builtinId="9" hidden="1"/>
    <cellStyle name="Obiskana hiperpovezava" xfId="604" builtinId="9" hidden="1"/>
    <cellStyle name="Obiskana hiperpovezava" xfId="606" builtinId="9" hidden="1"/>
    <cellStyle name="Obiskana hiperpovezava" xfId="608" builtinId="9" hidden="1"/>
    <cellStyle name="Obiskana hiperpovezava" xfId="610" builtinId="9" hidden="1"/>
    <cellStyle name="Obiskana hiperpovezava" xfId="612" builtinId="9" hidden="1"/>
    <cellStyle name="Obiskana hiperpovezava" xfId="614" builtinId="9" hidden="1"/>
    <cellStyle name="Obiskana hiperpovezava" xfId="616" builtinId="9" hidden="1"/>
    <cellStyle name="Obiskana hiperpovezava" xfId="618" builtinId="9" hidden="1"/>
    <cellStyle name="Obiskana hiperpovezava" xfId="620" builtinId="9" hidden="1"/>
    <cellStyle name="Obiskana hiperpovezava" xfId="622" builtinId="9" hidden="1"/>
    <cellStyle name="Obiskana hiperpovezava" xfId="624" builtinId="9" hidden="1"/>
    <cellStyle name="Obiskana hiperpovezava" xfId="626" builtinId="9" hidden="1"/>
    <cellStyle name="Obiskana hiperpovezava" xfId="628" builtinId="9" hidden="1"/>
    <cellStyle name="Obiskana hiperpovezava" xfId="630" builtinId="9" hidden="1"/>
    <cellStyle name="Obiskana hiperpovezava" xfId="632" builtinId="9" hidden="1"/>
    <cellStyle name="Obiskana hiperpovezava" xfId="634" builtinId="9" hidden="1"/>
    <cellStyle name="Obiskana hiperpovezava" xfId="636" builtinId="9" hidden="1"/>
    <cellStyle name="Obiskana hiperpovezava" xfId="638" builtinId="9" hidden="1"/>
    <cellStyle name="Obiskana hiperpovezava" xfId="640" builtinId="9" hidden="1"/>
    <cellStyle name="Obiskana hiperpovezava" xfId="642" builtinId="9" hidden="1"/>
    <cellStyle name="Obiskana hiperpovezava" xfId="644" builtinId="9" hidden="1"/>
    <cellStyle name="Obiskana hiperpovezava" xfId="646" builtinId="9" hidden="1"/>
    <cellStyle name="Obiskana hiperpovezava" xfId="648" builtinId="9" hidden="1"/>
    <cellStyle name="Obiskana hiperpovezava" xfId="650" builtinId="9" hidden="1"/>
    <cellStyle name="Obiskana hiperpovezava" xfId="652" builtinId="9" hidden="1"/>
    <cellStyle name="Obiskana hiperpovezava" xfId="654" builtinId="9" hidden="1"/>
    <cellStyle name="Obiskana hiperpovezava" xfId="656" builtinId="9" hidden="1"/>
    <cellStyle name="Obiskana hiperpovezava" xfId="658" builtinId="9" hidden="1"/>
    <cellStyle name="Obiskana hiperpovezava" xfId="660" builtinId="9" hidden="1"/>
    <cellStyle name="Obiskana hiperpovezava" xfId="662" builtinId="9" hidden="1"/>
    <cellStyle name="Obiskana hiperpovezava" xfId="664" builtinId="9" hidden="1"/>
    <cellStyle name="Obiskana hiperpovezava" xfId="666" builtinId="9" hidden="1"/>
    <cellStyle name="Obiskana hiperpovezava" xfId="668" builtinId="9" hidden="1"/>
    <cellStyle name="Obiskana hiperpovezava" xfId="670" builtinId="9" hidden="1"/>
    <cellStyle name="Obiskana hiperpovezava" xfId="672" builtinId="9" hidden="1"/>
    <cellStyle name="Obiskana hiperpovezava" xfId="674" builtinId="9" hidden="1"/>
    <cellStyle name="Obiskana hiperpovezava" xfId="676" builtinId="9" hidden="1"/>
    <cellStyle name="Obiskana hiperpovezava" xfId="678" builtinId="9" hidden="1"/>
    <cellStyle name="Obiskana hiperpovezava" xfId="680" builtinId="9" hidden="1"/>
    <cellStyle name="Obiskana hiperpovezava" xfId="682" builtinId="9" hidden="1"/>
    <cellStyle name="Obiskana hiperpovezava" xfId="684" builtinId="9" hidden="1"/>
    <cellStyle name="Obiskana hiperpovezava" xfId="686" builtinId="9" hidden="1"/>
    <cellStyle name="Obiskana hiperpovezava" xfId="688" builtinId="9" hidden="1"/>
    <cellStyle name="Obiskana hiperpovezava" xfId="690" builtinId="9" hidden="1"/>
    <cellStyle name="Obiskana hiperpovezava" xfId="694" builtinId="9" hidden="1"/>
    <cellStyle name="Obiskana hiperpovezava" xfId="696" builtinId="9" hidden="1"/>
    <cellStyle name="Obiskana hiperpovezava" xfId="698" builtinId="9" hidden="1"/>
    <cellStyle name="Obiskana hiperpovezava" xfId="700" builtinId="9" hidden="1"/>
    <cellStyle name="Obiskana hiperpovezava" xfId="702" builtinId="9" hidden="1"/>
    <cellStyle name="Odstotek" xfId="692" builtinId="5"/>
    <cellStyle name="Računanje" xfId="703" builtinId="22"/>
    <cellStyle name="Valuta" xfId="691" builtinId="4"/>
  </cellStyles>
  <dxfs count="71"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66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77F2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9"/>
      </font>
      <fill>
        <patternFill>
          <bgColor rgb="FFF2F2F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Medium4"/>
  <colors>
    <mruColors>
      <color rgb="FF7030A0"/>
      <color rgb="FFFF66FF"/>
      <color rgb="FFF77F20"/>
      <color rgb="FFFFFF00"/>
      <color rgb="FFF2F2F2"/>
      <color rgb="FFC21AA0"/>
      <color rgb="FF00CBD9"/>
      <color rgb="FFA6A6A6"/>
      <color rgb="FF00CC00"/>
      <color rgb="FF538D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G"/><Relationship Id="rId13" Type="http://schemas.openxmlformats.org/officeDocument/2006/relationships/image" Target="../media/image14.jpg"/><Relationship Id="rId18" Type="http://schemas.openxmlformats.org/officeDocument/2006/relationships/image" Target="../media/image19.jpg"/><Relationship Id="rId26" Type="http://schemas.openxmlformats.org/officeDocument/2006/relationships/image" Target="../media/image27.png"/><Relationship Id="rId3" Type="http://schemas.openxmlformats.org/officeDocument/2006/relationships/image" Target="../media/image4.JPG"/><Relationship Id="rId21" Type="http://schemas.openxmlformats.org/officeDocument/2006/relationships/image" Target="../media/image22.png"/><Relationship Id="rId7" Type="http://schemas.openxmlformats.org/officeDocument/2006/relationships/image" Target="../media/image8.JPG"/><Relationship Id="rId12" Type="http://schemas.openxmlformats.org/officeDocument/2006/relationships/image" Target="../media/image13.jpg"/><Relationship Id="rId17" Type="http://schemas.openxmlformats.org/officeDocument/2006/relationships/image" Target="../media/image18.jpg"/><Relationship Id="rId25" Type="http://schemas.openxmlformats.org/officeDocument/2006/relationships/image" Target="../media/image26.png"/><Relationship Id="rId2" Type="http://schemas.openxmlformats.org/officeDocument/2006/relationships/image" Target="../media/image3.JPG"/><Relationship Id="rId16" Type="http://schemas.openxmlformats.org/officeDocument/2006/relationships/image" Target="../media/image17.jpg"/><Relationship Id="rId20" Type="http://schemas.openxmlformats.org/officeDocument/2006/relationships/image" Target="../media/image21.jpg"/><Relationship Id="rId29" Type="http://schemas.openxmlformats.org/officeDocument/2006/relationships/image" Target="../media/image30.png"/><Relationship Id="rId1" Type="http://schemas.openxmlformats.org/officeDocument/2006/relationships/image" Target="../media/image2.jpeg"/><Relationship Id="rId6" Type="http://schemas.openxmlformats.org/officeDocument/2006/relationships/image" Target="../media/image7.JPG"/><Relationship Id="rId11" Type="http://schemas.openxmlformats.org/officeDocument/2006/relationships/image" Target="../media/image12.JPG"/><Relationship Id="rId24" Type="http://schemas.openxmlformats.org/officeDocument/2006/relationships/image" Target="../media/image25.png"/><Relationship Id="rId5" Type="http://schemas.openxmlformats.org/officeDocument/2006/relationships/image" Target="../media/image6.JPG"/><Relationship Id="rId15" Type="http://schemas.openxmlformats.org/officeDocument/2006/relationships/image" Target="../media/image16.jpg"/><Relationship Id="rId23" Type="http://schemas.openxmlformats.org/officeDocument/2006/relationships/image" Target="../media/image24.png"/><Relationship Id="rId28" Type="http://schemas.openxmlformats.org/officeDocument/2006/relationships/image" Target="../media/image29.png"/><Relationship Id="rId10" Type="http://schemas.openxmlformats.org/officeDocument/2006/relationships/image" Target="../media/image11.JPG"/><Relationship Id="rId19" Type="http://schemas.openxmlformats.org/officeDocument/2006/relationships/image" Target="../media/image20.jpg"/><Relationship Id="rId4" Type="http://schemas.openxmlformats.org/officeDocument/2006/relationships/image" Target="../media/image5.JPG"/><Relationship Id="rId9" Type="http://schemas.openxmlformats.org/officeDocument/2006/relationships/image" Target="../media/image10.JPG"/><Relationship Id="rId14" Type="http://schemas.openxmlformats.org/officeDocument/2006/relationships/image" Target="../media/image15.jpg"/><Relationship Id="rId22" Type="http://schemas.openxmlformats.org/officeDocument/2006/relationships/image" Target="../media/image23.jpg"/><Relationship Id="rId27" Type="http://schemas.openxmlformats.org/officeDocument/2006/relationships/image" Target="../media/image28.png"/><Relationship Id="rId30" Type="http://schemas.openxmlformats.org/officeDocument/2006/relationships/image" Target="../media/image3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0</xdr:row>
      <xdr:rowOff>161961</xdr:rowOff>
    </xdr:from>
    <xdr:ext cx="3000472" cy="93824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80428" y="161961"/>
          <a:ext cx="3000472" cy="93824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253277</xdr:colOff>
      <xdr:row>0</xdr:row>
      <xdr:rowOff>173744</xdr:rowOff>
    </xdr:from>
    <xdr:ext cx="2635708" cy="82418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973100" y="173744"/>
          <a:ext cx="2635708" cy="824181"/>
        </a:xfrm>
        <a:prstGeom prst="rect">
          <a:avLst/>
        </a:prstGeom>
      </xdr:spPr>
    </xdr:pic>
    <xdr:clientData/>
  </xdr:oneCellAnchor>
  <xdr:twoCellAnchor>
    <xdr:from>
      <xdr:col>1</xdr:col>
      <xdr:colOff>36275</xdr:colOff>
      <xdr:row>15</xdr:row>
      <xdr:rowOff>87585</xdr:rowOff>
    </xdr:from>
    <xdr:to>
      <xdr:col>1</xdr:col>
      <xdr:colOff>987854</xdr:colOff>
      <xdr:row>15</xdr:row>
      <xdr:rowOff>721971</xdr:rowOff>
    </xdr:to>
    <xdr:pic>
      <xdr:nvPicPr>
        <xdr:cNvPr id="6" name="Slika 5">
          <a:extLst>
            <a:ext uri="{FF2B5EF4-FFF2-40B4-BE49-F238E27FC236}">
              <a16:creationId xmlns:a16="http://schemas.microsoft.com/office/drawing/2014/main" id="{63345F7A-1326-4A47-BA41-9A85961AA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375" y="2144985"/>
          <a:ext cx="951579" cy="634386"/>
        </a:xfrm>
        <a:prstGeom prst="rect">
          <a:avLst/>
        </a:prstGeom>
      </xdr:spPr>
    </xdr:pic>
    <xdr:clientData/>
  </xdr:twoCellAnchor>
  <xdr:twoCellAnchor>
    <xdr:from>
      <xdr:col>1</xdr:col>
      <xdr:colOff>65689</xdr:colOff>
      <xdr:row>16</xdr:row>
      <xdr:rowOff>111379</xdr:rowOff>
    </xdr:from>
    <xdr:to>
      <xdr:col>1</xdr:col>
      <xdr:colOff>971550</xdr:colOff>
      <xdr:row>16</xdr:row>
      <xdr:rowOff>715286</xdr:rowOff>
    </xdr:to>
    <xdr:pic>
      <xdr:nvPicPr>
        <xdr:cNvPr id="8" name="Slika 7">
          <a:extLst>
            <a:ext uri="{FF2B5EF4-FFF2-40B4-BE49-F238E27FC236}">
              <a16:creationId xmlns:a16="http://schemas.microsoft.com/office/drawing/2014/main" id="{6EAD4678-BB33-4EF0-87FE-9CD9CEB81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3563" y="2994425"/>
          <a:ext cx="905861" cy="603907"/>
        </a:xfrm>
        <a:prstGeom prst="rect">
          <a:avLst/>
        </a:prstGeom>
      </xdr:spPr>
    </xdr:pic>
    <xdr:clientData/>
  </xdr:twoCellAnchor>
  <xdr:twoCellAnchor>
    <xdr:from>
      <xdr:col>1</xdr:col>
      <xdr:colOff>70507</xdr:colOff>
      <xdr:row>17</xdr:row>
      <xdr:rowOff>132275</xdr:rowOff>
    </xdr:from>
    <xdr:to>
      <xdr:col>1</xdr:col>
      <xdr:colOff>956149</xdr:colOff>
      <xdr:row>17</xdr:row>
      <xdr:rowOff>727058</xdr:rowOff>
    </xdr:to>
    <xdr:pic>
      <xdr:nvPicPr>
        <xdr:cNvPr id="10" name="Slika 9">
          <a:extLst>
            <a:ext uri="{FF2B5EF4-FFF2-40B4-BE49-F238E27FC236}">
              <a16:creationId xmlns:a16="http://schemas.microsoft.com/office/drawing/2014/main" id="{174C16E0-2C3B-4043-8AE0-00AAA70548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8381" y="3840091"/>
          <a:ext cx="885642" cy="594783"/>
        </a:xfrm>
        <a:prstGeom prst="rect">
          <a:avLst/>
        </a:prstGeom>
      </xdr:spPr>
    </xdr:pic>
    <xdr:clientData/>
  </xdr:twoCellAnchor>
  <xdr:twoCellAnchor>
    <xdr:from>
      <xdr:col>1</xdr:col>
      <xdr:colOff>97068</xdr:colOff>
      <xdr:row>18</xdr:row>
      <xdr:rowOff>85725</xdr:rowOff>
    </xdr:from>
    <xdr:to>
      <xdr:col>1</xdr:col>
      <xdr:colOff>997179</xdr:colOff>
      <xdr:row>18</xdr:row>
      <xdr:rowOff>685799</xdr:rowOff>
    </xdr:to>
    <xdr:pic>
      <xdr:nvPicPr>
        <xdr:cNvPr id="12" name="Slika 11">
          <a:extLst>
            <a:ext uri="{FF2B5EF4-FFF2-40B4-BE49-F238E27FC236}">
              <a16:creationId xmlns:a16="http://schemas.microsoft.com/office/drawing/2014/main" id="{A6FFF395-0009-4046-B735-01F6E9266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4942" y="4618311"/>
          <a:ext cx="900111" cy="600074"/>
        </a:xfrm>
        <a:prstGeom prst="rect">
          <a:avLst/>
        </a:prstGeom>
      </xdr:spPr>
    </xdr:pic>
    <xdr:clientData/>
  </xdr:twoCellAnchor>
  <xdr:twoCellAnchor>
    <xdr:from>
      <xdr:col>1</xdr:col>
      <xdr:colOff>38101</xdr:colOff>
      <xdr:row>20</xdr:row>
      <xdr:rowOff>146724</xdr:rowOff>
    </xdr:from>
    <xdr:to>
      <xdr:col>1</xdr:col>
      <xdr:colOff>984250</xdr:colOff>
      <xdr:row>20</xdr:row>
      <xdr:rowOff>781049</xdr:rowOff>
    </xdr:to>
    <xdr:pic>
      <xdr:nvPicPr>
        <xdr:cNvPr id="14" name="Slika 13">
          <a:extLst>
            <a:ext uri="{FF2B5EF4-FFF2-40B4-BE49-F238E27FC236}">
              <a16:creationId xmlns:a16="http://schemas.microsoft.com/office/drawing/2014/main" id="{E24C08F0-2089-4957-9479-1E9076112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3201" y="6331624"/>
          <a:ext cx="946149" cy="634325"/>
        </a:xfrm>
        <a:prstGeom prst="rect">
          <a:avLst/>
        </a:prstGeom>
      </xdr:spPr>
    </xdr:pic>
    <xdr:clientData/>
  </xdr:twoCellAnchor>
  <xdr:twoCellAnchor>
    <xdr:from>
      <xdr:col>1</xdr:col>
      <xdr:colOff>95250</xdr:colOff>
      <xdr:row>22</xdr:row>
      <xdr:rowOff>105013</xdr:rowOff>
    </xdr:from>
    <xdr:to>
      <xdr:col>1</xdr:col>
      <xdr:colOff>971550</xdr:colOff>
      <xdr:row>22</xdr:row>
      <xdr:rowOff>689213</xdr:rowOff>
    </xdr:to>
    <xdr:pic>
      <xdr:nvPicPr>
        <xdr:cNvPr id="16" name="Slika 15">
          <a:extLst>
            <a:ext uri="{FF2B5EF4-FFF2-40B4-BE49-F238E27FC236}">
              <a16:creationId xmlns:a16="http://schemas.microsoft.com/office/drawing/2014/main" id="{7D30BBEC-72A0-4E19-992A-405A26A94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63124" y="7936680"/>
          <a:ext cx="876300" cy="584200"/>
        </a:xfrm>
        <a:prstGeom prst="rect">
          <a:avLst/>
        </a:prstGeom>
      </xdr:spPr>
    </xdr:pic>
    <xdr:clientData/>
  </xdr:twoCellAnchor>
  <xdr:twoCellAnchor>
    <xdr:from>
      <xdr:col>1</xdr:col>
      <xdr:colOff>45153</xdr:colOff>
      <xdr:row>24</xdr:row>
      <xdr:rowOff>151345</xdr:rowOff>
    </xdr:from>
    <xdr:to>
      <xdr:col>1</xdr:col>
      <xdr:colOff>911928</xdr:colOff>
      <xdr:row>24</xdr:row>
      <xdr:rowOff>729195</xdr:rowOff>
    </xdr:to>
    <xdr:pic>
      <xdr:nvPicPr>
        <xdr:cNvPr id="18" name="Slika 17">
          <a:extLst>
            <a:ext uri="{FF2B5EF4-FFF2-40B4-BE49-F238E27FC236}">
              <a16:creationId xmlns:a16="http://schemas.microsoft.com/office/drawing/2014/main" id="{D173072E-1981-4359-9885-9A4CD7ED4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13027" y="9632552"/>
          <a:ext cx="866775" cy="577850"/>
        </a:xfrm>
        <a:prstGeom prst="rect">
          <a:avLst/>
        </a:prstGeom>
      </xdr:spPr>
    </xdr:pic>
    <xdr:clientData/>
  </xdr:twoCellAnchor>
  <xdr:twoCellAnchor>
    <xdr:from>
      <xdr:col>1</xdr:col>
      <xdr:colOff>104775</xdr:colOff>
      <xdr:row>19</xdr:row>
      <xdr:rowOff>68394</xdr:rowOff>
    </xdr:from>
    <xdr:to>
      <xdr:col>2</xdr:col>
      <xdr:colOff>3358</xdr:colOff>
      <xdr:row>19</xdr:row>
      <xdr:rowOff>667410</xdr:rowOff>
    </xdr:to>
    <xdr:pic>
      <xdr:nvPicPr>
        <xdr:cNvPr id="20" name="Slika 19">
          <a:extLst>
            <a:ext uri="{FF2B5EF4-FFF2-40B4-BE49-F238E27FC236}">
              <a16:creationId xmlns:a16="http://schemas.microsoft.com/office/drawing/2014/main" id="{D9ABF94A-B3C5-4043-A395-B259659BD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72649" y="5425750"/>
          <a:ext cx="898525" cy="599016"/>
        </a:xfrm>
        <a:prstGeom prst="rect">
          <a:avLst/>
        </a:prstGeom>
      </xdr:spPr>
    </xdr:pic>
    <xdr:clientData/>
  </xdr:twoCellAnchor>
  <xdr:twoCellAnchor>
    <xdr:from>
      <xdr:col>1</xdr:col>
      <xdr:colOff>133350</xdr:colOff>
      <xdr:row>23</xdr:row>
      <xdr:rowOff>127681</xdr:rowOff>
    </xdr:from>
    <xdr:to>
      <xdr:col>2</xdr:col>
      <xdr:colOff>6533</xdr:colOff>
      <xdr:row>23</xdr:row>
      <xdr:rowOff>709764</xdr:rowOff>
    </xdr:to>
    <xdr:pic>
      <xdr:nvPicPr>
        <xdr:cNvPr id="22" name="Slika 21">
          <a:extLst>
            <a:ext uri="{FF2B5EF4-FFF2-40B4-BE49-F238E27FC236}">
              <a16:creationId xmlns:a16="http://schemas.microsoft.com/office/drawing/2014/main" id="{EDED05B9-A720-4C14-AD53-EAAA76734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01224" y="8784118"/>
          <a:ext cx="873125" cy="582083"/>
        </a:xfrm>
        <a:prstGeom prst="rect">
          <a:avLst/>
        </a:prstGeom>
      </xdr:spPr>
    </xdr:pic>
    <xdr:clientData/>
  </xdr:twoCellAnchor>
  <xdr:twoCellAnchor>
    <xdr:from>
      <xdr:col>1</xdr:col>
      <xdr:colOff>10160</xdr:colOff>
      <xdr:row>21</xdr:row>
      <xdr:rowOff>89746</xdr:rowOff>
    </xdr:from>
    <xdr:to>
      <xdr:col>2</xdr:col>
      <xdr:colOff>818</xdr:colOff>
      <xdr:row>21</xdr:row>
      <xdr:rowOff>750146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B2301C-9182-9A40-80C4-8ADF8E897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8034" y="7096643"/>
          <a:ext cx="990600" cy="660400"/>
        </a:xfrm>
        <a:prstGeom prst="rect">
          <a:avLst/>
        </a:prstGeom>
      </xdr:spPr>
    </xdr:pic>
    <xdr:clientData/>
  </xdr:twoCellAnchor>
  <xdr:twoCellAnchor>
    <xdr:from>
      <xdr:col>1</xdr:col>
      <xdr:colOff>72056</xdr:colOff>
      <xdr:row>29</xdr:row>
      <xdr:rowOff>101208</xdr:rowOff>
    </xdr:from>
    <xdr:to>
      <xdr:col>1</xdr:col>
      <xdr:colOff>999786</xdr:colOff>
      <xdr:row>29</xdr:row>
      <xdr:rowOff>710031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E8620BC-E1DE-2941-88C3-A0DDD0971E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34184" y="10882697"/>
          <a:ext cx="927730" cy="608823"/>
        </a:xfrm>
        <a:prstGeom prst="rect">
          <a:avLst/>
        </a:prstGeom>
      </xdr:spPr>
    </xdr:pic>
    <xdr:clientData/>
  </xdr:twoCellAnchor>
  <xdr:twoCellAnchor>
    <xdr:from>
      <xdr:col>1</xdr:col>
      <xdr:colOff>45035</xdr:colOff>
      <xdr:row>31</xdr:row>
      <xdr:rowOff>108084</xdr:rowOff>
    </xdr:from>
    <xdr:to>
      <xdr:col>1</xdr:col>
      <xdr:colOff>964619</xdr:colOff>
      <xdr:row>31</xdr:row>
      <xdr:rowOff>711561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8363529-4364-2E42-81F0-D256C69EE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7163" y="12546878"/>
          <a:ext cx="919584" cy="603477"/>
        </a:xfrm>
        <a:prstGeom prst="rect">
          <a:avLst/>
        </a:prstGeom>
      </xdr:spPr>
    </xdr:pic>
    <xdr:clientData/>
  </xdr:twoCellAnchor>
  <xdr:twoCellAnchor>
    <xdr:from>
      <xdr:col>1</xdr:col>
      <xdr:colOff>36028</xdr:colOff>
      <xdr:row>32</xdr:row>
      <xdr:rowOff>108084</xdr:rowOff>
    </xdr:from>
    <xdr:to>
      <xdr:col>1</xdr:col>
      <xdr:colOff>955609</xdr:colOff>
      <xdr:row>32</xdr:row>
      <xdr:rowOff>711559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8A1481-2CB5-7C47-9CBE-28B16A67BF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98156" y="13375531"/>
          <a:ext cx="919581" cy="603475"/>
        </a:xfrm>
        <a:prstGeom prst="rect">
          <a:avLst/>
        </a:prstGeom>
      </xdr:spPr>
    </xdr:pic>
    <xdr:clientData/>
  </xdr:twoCellAnchor>
  <xdr:twoCellAnchor>
    <xdr:from>
      <xdr:col>1</xdr:col>
      <xdr:colOff>45036</xdr:colOff>
      <xdr:row>34</xdr:row>
      <xdr:rowOff>126100</xdr:rowOff>
    </xdr:from>
    <xdr:to>
      <xdr:col>1</xdr:col>
      <xdr:colOff>989732</xdr:colOff>
      <xdr:row>34</xdr:row>
      <xdr:rowOff>746057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6C2AE40-AB5C-AB45-A6B0-2AE9FCF1C5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07164" y="15050852"/>
          <a:ext cx="944696" cy="619957"/>
        </a:xfrm>
        <a:prstGeom prst="rect">
          <a:avLst/>
        </a:prstGeom>
      </xdr:spPr>
    </xdr:pic>
    <xdr:clientData/>
  </xdr:twoCellAnchor>
  <xdr:twoCellAnchor>
    <xdr:from>
      <xdr:col>1</xdr:col>
      <xdr:colOff>63049</xdr:colOff>
      <xdr:row>35</xdr:row>
      <xdr:rowOff>119221</xdr:rowOff>
    </xdr:from>
    <xdr:to>
      <xdr:col>1</xdr:col>
      <xdr:colOff>990779</xdr:colOff>
      <xdr:row>35</xdr:row>
      <xdr:rowOff>728044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196CF3F7-3814-B248-8C5F-3090A3BA8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25177" y="15872625"/>
          <a:ext cx="927730" cy="608823"/>
        </a:xfrm>
        <a:prstGeom prst="rect">
          <a:avLst/>
        </a:prstGeom>
      </xdr:spPr>
    </xdr:pic>
    <xdr:clientData/>
  </xdr:twoCellAnchor>
  <xdr:twoCellAnchor>
    <xdr:from>
      <xdr:col>1</xdr:col>
      <xdr:colOff>27022</xdr:colOff>
      <xdr:row>36</xdr:row>
      <xdr:rowOff>117092</xdr:rowOff>
    </xdr:from>
    <xdr:to>
      <xdr:col>1</xdr:col>
      <xdr:colOff>987778</xdr:colOff>
      <xdr:row>36</xdr:row>
      <xdr:rowOff>747588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D0C36AEC-BCEC-F14E-829B-CB31CD939B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89150" y="16699149"/>
          <a:ext cx="960756" cy="630496"/>
        </a:xfrm>
        <a:prstGeom prst="rect">
          <a:avLst/>
        </a:prstGeom>
      </xdr:spPr>
    </xdr:pic>
    <xdr:clientData/>
  </xdr:twoCellAnchor>
  <xdr:twoCellAnchor>
    <xdr:from>
      <xdr:col>1</xdr:col>
      <xdr:colOff>36029</xdr:colOff>
      <xdr:row>37</xdr:row>
      <xdr:rowOff>99077</xdr:rowOff>
    </xdr:from>
    <xdr:to>
      <xdr:col>1</xdr:col>
      <xdr:colOff>994729</xdr:colOff>
      <xdr:row>37</xdr:row>
      <xdr:rowOff>729574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135B3DB-8C1E-3249-A4D0-104C617699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98157" y="17509786"/>
          <a:ext cx="958700" cy="630497"/>
        </a:xfrm>
        <a:prstGeom prst="rect">
          <a:avLst/>
        </a:prstGeom>
      </xdr:spPr>
    </xdr:pic>
    <xdr:clientData/>
  </xdr:twoCellAnchor>
  <xdr:twoCellAnchor>
    <xdr:from>
      <xdr:col>1</xdr:col>
      <xdr:colOff>36028</xdr:colOff>
      <xdr:row>38</xdr:row>
      <xdr:rowOff>117092</xdr:rowOff>
    </xdr:from>
    <xdr:to>
      <xdr:col>1</xdr:col>
      <xdr:colOff>967001</xdr:colOff>
      <xdr:row>38</xdr:row>
      <xdr:rowOff>728043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1E4F3A4-D7C6-0042-8C6E-C934DEB2D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98156" y="18356454"/>
          <a:ext cx="930973" cy="610951"/>
        </a:xfrm>
        <a:prstGeom prst="rect">
          <a:avLst/>
        </a:prstGeom>
      </xdr:spPr>
    </xdr:pic>
    <xdr:clientData/>
  </xdr:twoCellAnchor>
  <xdr:twoCellAnchor>
    <xdr:from>
      <xdr:col>1</xdr:col>
      <xdr:colOff>45036</xdr:colOff>
      <xdr:row>30</xdr:row>
      <xdr:rowOff>126099</xdr:rowOff>
    </xdr:from>
    <xdr:to>
      <xdr:col>1</xdr:col>
      <xdr:colOff>978342</xdr:colOff>
      <xdr:row>30</xdr:row>
      <xdr:rowOff>738581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38748B8-E448-0544-A85D-D197D18BD5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07164" y="11736241"/>
          <a:ext cx="933306" cy="612482"/>
        </a:xfrm>
        <a:prstGeom prst="rect">
          <a:avLst/>
        </a:prstGeom>
      </xdr:spPr>
    </xdr:pic>
    <xdr:clientData/>
  </xdr:twoCellAnchor>
  <xdr:twoCellAnchor editAs="oneCell">
    <xdr:from>
      <xdr:col>3</xdr:col>
      <xdr:colOff>123096</xdr:colOff>
      <xdr:row>2</xdr:row>
      <xdr:rowOff>221097</xdr:rowOff>
    </xdr:from>
    <xdr:to>
      <xdr:col>3</xdr:col>
      <xdr:colOff>822318</xdr:colOff>
      <xdr:row>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5BCFAF7-DCD3-BB42-86AB-C28A112DA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285146" y="725922"/>
          <a:ext cx="699222" cy="474228"/>
        </a:xfrm>
        <a:prstGeom prst="rect">
          <a:avLst/>
        </a:prstGeom>
      </xdr:spPr>
    </xdr:pic>
    <xdr:clientData/>
  </xdr:twoCellAnchor>
  <xdr:twoCellAnchor editAs="oneCell">
    <xdr:from>
      <xdr:col>3</xdr:col>
      <xdr:colOff>73278</xdr:colOff>
      <xdr:row>0</xdr:row>
      <xdr:rowOff>199810</xdr:rowOff>
    </xdr:from>
    <xdr:to>
      <xdr:col>3</xdr:col>
      <xdr:colOff>868067</xdr:colOff>
      <xdr:row>2</xdr:row>
      <xdr:rowOff>191258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4D93156-0586-304D-9B61-4F519095F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235328" y="199810"/>
          <a:ext cx="794789" cy="496273"/>
        </a:xfrm>
        <a:prstGeom prst="rect">
          <a:avLst/>
        </a:prstGeom>
      </xdr:spPr>
    </xdr:pic>
    <xdr:clientData/>
  </xdr:twoCellAnchor>
  <xdr:twoCellAnchor>
    <xdr:from>
      <xdr:col>1</xdr:col>
      <xdr:colOff>49741</xdr:colOff>
      <xdr:row>9</xdr:row>
      <xdr:rowOff>134409</xdr:rowOff>
    </xdr:from>
    <xdr:to>
      <xdr:col>1</xdr:col>
      <xdr:colOff>981231</xdr:colOff>
      <xdr:row>9</xdr:row>
      <xdr:rowOff>636060</xdr:rowOff>
    </xdr:to>
    <xdr:pic>
      <xdr:nvPicPr>
        <xdr:cNvPr id="7" name="Slika 6">
          <a:extLst>
            <a:ext uri="{FF2B5EF4-FFF2-40B4-BE49-F238E27FC236}">
              <a16:creationId xmlns:a16="http://schemas.microsoft.com/office/drawing/2014/main" id="{642A36C7-B2C7-4ADA-ADB3-17A8EC6540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08491" y="2409826"/>
          <a:ext cx="931490" cy="501651"/>
        </a:xfrm>
        <a:prstGeom prst="rect">
          <a:avLst/>
        </a:prstGeom>
      </xdr:spPr>
    </xdr:pic>
    <xdr:clientData/>
  </xdr:twoCellAnchor>
  <xdr:twoCellAnchor>
    <xdr:from>
      <xdr:col>1</xdr:col>
      <xdr:colOff>102660</xdr:colOff>
      <xdr:row>11</xdr:row>
      <xdr:rowOff>66675</xdr:rowOff>
    </xdr:from>
    <xdr:to>
      <xdr:col>1</xdr:col>
      <xdr:colOff>836084</xdr:colOff>
      <xdr:row>11</xdr:row>
      <xdr:rowOff>637882</xdr:rowOff>
    </xdr:to>
    <xdr:pic>
      <xdr:nvPicPr>
        <xdr:cNvPr id="15" name="Slika 14">
          <a:extLst>
            <a:ext uri="{FF2B5EF4-FFF2-40B4-BE49-F238E27FC236}">
              <a16:creationId xmlns:a16="http://schemas.microsoft.com/office/drawing/2014/main" id="{74334104-B68F-40FE-B405-4CB49BDF1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61410" y="3993092"/>
          <a:ext cx="733424" cy="571207"/>
        </a:xfrm>
        <a:prstGeom prst="rect">
          <a:avLst/>
        </a:prstGeom>
      </xdr:spPr>
    </xdr:pic>
    <xdr:clientData/>
  </xdr:twoCellAnchor>
  <xdr:twoCellAnchor>
    <xdr:from>
      <xdr:col>1</xdr:col>
      <xdr:colOff>77258</xdr:colOff>
      <xdr:row>10</xdr:row>
      <xdr:rowOff>133351</xdr:rowOff>
    </xdr:from>
    <xdr:to>
      <xdr:col>1</xdr:col>
      <xdr:colOff>969433</xdr:colOff>
      <xdr:row>10</xdr:row>
      <xdr:rowOff>610726</xdr:rowOff>
    </xdr:to>
    <xdr:pic>
      <xdr:nvPicPr>
        <xdr:cNvPr id="19" name="Slika 18">
          <a:extLst>
            <a:ext uri="{FF2B5EF4-FFF2-40B4-BE49-F238E27FC236}">
              <a16:creationId xmlns:a16="http://schemas.microsoft.com/office/drawing/2014/main" id="{73E76FEF-6B7A-452F-9EA5-8D5C4AC11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36008" y="3234268"/>
          <a:ext cx="892175" cy="477375"/>
        </a:xfrm>
        <a:prstGeom prst="rect">
          <a:avLst/>
        </a:prstGeom>
      </xdr:spPr>
    </xdr:pic>
    <xdr:clientData/>
  </xdr:twoCellAnchor>
  <xdr:twoCellAnchor>
    <xdr:from>
      <xdr:col>1</xdr:col>
      <xdr:colOff>63501</xdr:colOff>
      <xdr:row>14</xdr:row>
      <xdr:rowOff>48683</xdr:rowOff>
    </xdr:from>
    <xdr:to>
      <xdr:col>1</xdr:col>
      <xdr:colOff>947727</xdr:colOff>
      <xdr:row>14</xdr:row>
      <xdr:rowOff>635000</xdr:rowOff>
    </xdr:to>
    <xdr:pic>
      <xdr:nvPicPr>
        <xdr:cNvPr id="23" name="Slika 22">
          <a:extLst>
            <a:ext uri="{FF2B5EF4-FFF2-40B4-BE49-F238E27FC236}">
              <a16:creationId xmlns:a16="http://schemas.microsoft.com/office/drawing/2014/main" id="{6315A854-A998-4FB2-85A0-03A7DDF7B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22251" y="6451600"/>
          <a:ext cx="884226" cy="586317"/>
        </a:xfrm>
        <a:prstGeom prst="rect">
          <a:avLst/>
        </a:prstGeom>
      </xdr:spPr>
    </xdr:pic>
    <xdr:clientData/>
  </xdr:twoCellAnchor>
  <xdr:twoCellAnchor>
    <xdr:from>
      <xdr:col>1</xdr:col>
      <xdr:colOff>116418</xdr:colOff>
      <xdr:row>13</xdr:row>
      <xdr:rowOff>95251</xdr:rowOff>
    </xdr:from>
    <xdr:to>
      <xdr:col>1</xdr:col>
      <xdr:colOff>846668</xdr:colOff>
      <xdr:row>13</xdr:row>
      <xdr:rowOff>624113</xdr:rowOff>
    </xdr:to>
    <xdr:pic>
      <xdr:nvPicPr>
        <xdr:cNvPr id="25" name="Slika 24">
          <a:extLst>
            <a:ext uri="{FF2B5EF4-FFF2-40B4-BE49-F238E27FC236}">
              <a16:creationId xmlns:a16="http://schemas.microsoft.com/office/drawing/2014/main" id="{FB4D11F4-A036-472B-AC47-1BD579870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75168" y="5672668"/>
          <a:ext cx="730250" cy="528862"/>
        </a:xfrm>
        <a:prstGeom prst="rect">
          <a:avLst/>
        </a:prstGeom>
      </xdr:spPr>
    </xdr:pic>
    <xdr:clientData/>
  </xdr:twoCellAnchor>
  <xdr:twoCellAnchor>
    <xdr:from>
      <xdr:col>1</xdr:col>
      <xdr:colOff>45508</xdr:colOff>
      <xdr:row>26</xdr:row>
      <xdr:rowOff>45508</xdr:rowOff>
    </xdr:from>
    <xdr:to>
      <xdr:col>1</xdr:col>
      <xdr:colOff>923086</xdr:colOff>
      <xdr:row>26</xdr:row>
      <xdr:rowOff>687918</xdr:rowOff>
    </xdr:to>
    <xdr:pic>
      <xdr:nvPicPr>
        <xdr:cNvPr id="3" name="Slika 2">
          <a:extLst>
            <a:ext uri="{FF2B5EF4-FFF2-40B4-BE49-F238E27FC236}">
              <a16:creationId xmlns:a16="http://schemas.microsoft.com/office/drawing/2014/main" id="{99EFCB94-5508-47D3-AEC2-25B61F893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04258" y="15962841"/>
          <a:ext cx="877578" cy="642410"/>
        </a:xfrm>
        <a:prstGeom prst="rect">
          <a:avLst/>
        </a:prstGeom>
      </xdr:spPr>
    </xdr:pic>
    <xdr:clientData/>
  </xdr:twoCellAnchor>
  <xdr:twoCellAnchor>
    <xdr:from>
      <xdr:col>1</xdr:col>
      <xdr:colOff>98425</xdr:colOff>
      <xdr:row>27</xdr:row>
      <xdr:rowOff>102659</xdr:rowOff>
    </xdr:from>
    <xdr:to>
      <xdr:col>1</xdr:col>
      <xdr:colOff>956786</xdr:colOff>
      <xdr:row>27</xdr:row>
      <xdr:rowOff>631826</xdr:rowOff>
    </xdr:to>
    <xdr:pic>
      <xdr:nvPicPr>
        <xdr:cNvPr id="27" name="Slika 26">
          <a:extLst>
            <a:ext uri="{FF2B5EF4-FFF2-40B4-BE49-F238E27FC236}">
              <a16:creationId xmlns:a16="http://schemas.microsoft.com/office/drawing/2014/main" id="{CB2588A0-81E8-4821-B678-B8A62F030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57175" y="16845492"/>
          <a:ext cx="858361" cy="529167"/>
        </a:xfrm>
        <a:prstGeom prst="rect">
          <a:avLst/>
        </a:prstGeom>
      </xdr:spPr>
    </xdr:pic>
    <xdr:clientData/>
  </xdr:twoCellAnchor>
  <xdr:twoCellAnchor>
    <xdr:from>
      <xdr:col>1</xdr:col>
      <xdr:colOff>49740</xdr:colOff>
      <xdr:row>12</xdr:row>
      <xdr:rowOff>88900</xdr:rowOff>
    </xdr:from>
    <xdr:to>
      <xdr:col>2</xdr:col>
      <xdr:colOff>7885</xdr:colOff>
      <xdr:row>12</xdr:row>
      <xdr:rowOff>635001</xdr:rowOff>
    </xdr:to>
    <xdr:pic>
      <xdr:nvPicPr>
        <xdr:cNvPr id="29" name="Slika 28">
          <a:extLst>
            <a:ext uri="{FF2B5EF4-FFF2-40B4-BE49-F238E27FC236}">
              <a16:creationId xmlns:a16="http://schemas.microsoft.com/office/drawing/2014/main" id="{630A1B3E-B8C7-44AA-8F45-2AF4D6DEE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08490" y="4840817"/>
          <a:ext cx="963562" cy="5461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206601</xdr:colOff>
      <xdr:row>1</xdr:row>
      <xdr:rowOff>228600</xdr:rowOff>
    </xdr:to>
    <xdr:pic>
      <xdr:nvPicPr>
        <xdr:cNvPr id="3" name="Slika 2">
          <a:extLst>
            <a:ext uri="{FF2B5EF4-FFF2-40B4-BE49-F238E27FC236}">
              <a16:creationId xmlns:a16="http://schemas.microsoft.com/office/drawing/2014/main" id="{C9C6960B-5E8D-48C1-BA5E-813EC00F4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644876" cy="5143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269385</xdr:colOff>
      <xdr:row>0</xdr:row>
      <xdr:rowOff>63500</xdr:rowOff>
    </xdr:from>
    <xdr:to>
      <xdr:col>16</xdr:col>
      <xdr:colOff>522611</xdr:colOff>
      <xdr:row>1</xdr:row>
      <xdr:rowOff>144269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AD103D-6209-3E43-9C80-125C1F4D3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193685" y="63500"/>
          <a:ext cx="1167626" cy="37604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porabnik/Desktop/TENTOMEN-orderlist-2021_Nov_DELOVNA%20VERZIJ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order"/>
      <sheetName val="TENTOMEN grp"/>
      <sheetName val="TENTOMEN pu"/>
      <sheetName val="PROD.LIST GRP Tentomen"/>
      <sheetName val="sum TENTOME"/>
      <sheetName val="PACKING LIST GRP tentomen"/>
      <sheetName val="PROD.LIST PU Tentomen"/>
      <sheetName val="PACKING LIST PU tentomen "/>
      <sheetName val="PAKIRANJE"/>
    </sheetNames>
    <sheetDataSet>
      <sheetData sheetId="0"/>
      <sheetData sheetId="1"/>
      <sheetData sheetId="2"/>
      <sheetData sheetId="3">
        <row r="4">
          <cell r="A4"/>
          <cell r="B4"/>
          <cell r="C4"/>
          <cell r="D4"/>
          <cell r="E4"/>
          <cell r="F4"/>
          <cell r="G4"/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>
    <tabColor theme="7" tint="0.59999389629810485"/>
  </sheetPr>
  <dimension ref="B6:H37"/>
  <sheetViews>
    <sheetView showGridLines="0" showRowColHeaders="0" tabSelected="1" zoomScaleNormal="100" workbookViewId="0">
      <selection activeCell="E7" sqref="E7:G7"/>
    </sheetView>
  </sheetViews>
  <sheetFormatPr defaultColWidth="11" defaultRowHeight="15.5"/>
  <cols>
    <col min="1" max="1" width="1.83203125" style="89" customWidth="1"/>
    <col min="2" max="2" width="16" style="89" customWidth="1"/>
    <col min="3" max="3" width="15.1640625" style="89" bestFit="1" customWidth="1"/>
    <col min="4" max="4" width="15.5" style="89" bestFit="1" customWidth="1"/>
    <col min="5" max="5" width="9.5" style="90" customWidth="1"/>
    <col min="6" max="6" width="9" style="90" customWidth="1"/>
    <col min="7" max="7" width="17.1640625" style="174" customWidth="1"/>
    <col min="8" max="8" width="11.1640625" style="89" customWidth="1"/>
    <col min="9" max="16384" width="11" style="89"/>
  </cols>
  <sheetData>
    <row r="6" spans="2:8" ht="16" thickBot="1">
      <c r="E6" s="90" t="s">
        <v>44</v>
      </c>
    </row>
    <row r="7" spans="2:8" ht="61" thickBot="1">
      <c r="B7" s="175" t="s">
        <v>54</v>
      </c>
      <c r="E7" s="427"/>
      <c r="F7" s="428"/>
      <c r="G7" s="429"/>
    </row>
    <row r="8" spans="2:8" ht="16" thickBot="1">
      <c r="B8" s="176"/>
      <c r="E8" s="90" t="s">
        <v>45</v>
      </c>
    </row>
    <row r="9" spans="2:8">
      <c r="B9" s="176"/>
      <c r="E9" s="430"/>
      <c r="F9" s="431"/>
      <c r="G9" s="432"/>
    </row>
    <row r="10" spans="2:8">
      <c r="B10" s="176"/>
      <c r="E10" s="433"/>
      <c r="F10" s="434"/>
      <c r="G10" s="435"/>
    </row>
    <row r="11" spans="2:8" ht="16" thickBot="1">
      <c r="E11" s="436"/>
      <c r="F11" s="437"/>
      <c r="G11" s="438"/>
    </row>
    <row r="12" spans="2:8" ht="16" thickBot="1">
      <c r="B12" s="177" t="s">
        <v>41</v>
      </c>
      <c r="C12" s="31"/>
      <c r="D12" s="178" t="s">
        <v>43</v>
      </c>
    </row>
    <row r="15" spans="2:8" ht="16" thickBot="1">
      <c r="C15" s="179"/>
      <c r="D15" s="179"/>
      <c r="E15" s="180" t="s">
        <v>40</v>
      </c>
      <c r="F15" s="181" t="s">
        <v>47</v>
      </c>
      <c r="G15" s="182" t="s">
        <v>1</v>
      </c>
      <c r="H15" s="179"/>
    </row>
    <row r="16" spans="2:8" s="90" customFormat="1" ht="23" customHeight="1">
      <c r="D16" s="183" t="s">
        <v>113</v>
      </c>
      <c r="E16" s="90">
        <f>SUM('Ready volumes'!AC10:AN28)</f>
        <v>0</v>
      </c>
      <c r="G16" s="184">
        <f>SUM('Ready volumes'!AP10:AP28)</f>
        <v>0</v>
      </c>
    </row>
    <row r="17" spans="2:8" s="90" customFormat="1" ht="23" customHeight="1">
      <c r="D17" s="183" t="s">
        <v>114</v>
      </c>
      <c r="E17" s="90">
        <f>SUM('Ready volumes'!AC30:AO39)</f>
        <v>0</v>
      </c>
      <c r="F17" s="185"/>
      <c r="G17" s="184">
        <f>SUM('Ready volumes'!AP30:AP39)</f>
        <v>0</v>
      </c>
    </row>
    <row r="18" spans="2:8" s="90" customFormat="1" ht="23" customHeight="1">
      <c r="D18" s="186" t="s">
        <v>42</v>
      </c>
      <c r="E18" s="90">
        <f>SUM(E16:E17)</f>
        <v>0</v>
      </c>
      <c r="F18" s="187">
        <f>'Ready volumes'!AF3</f>
        <v>0</v>
      </c>
      <c r="G18" s="184">
        <f>SUM(G16:G17)</f>
        <v>0</v>
      </c>
    </row>
    <row r="19" spans="2:8" s="90" customFormat="1" ht="23" customHeight="1" thickBot="1">
      <c r="D19" s="183" t="str">
        <f>"DISCOUNT "&amp;C12&amp;" %"</f>
        <v>DISCOUNT  %</v>
      </c>
      <c r="G19" s="184">
        <f>SUM(G16:G17)*C12/100</f>
        <v>0</v>
      </c>
    </row>
    <row r="20" spans="2:8" s="90" customFormat="1" ht="23" customHeight="1" thickBot="1">
      <c r="C20" s="188"/>
      <c r="D20" s="189" t="s">
        <v>42</v>
      </c>
      <c r="E20" s="189"/>
      <c r="F20" s="189"/>
      <c r="G20" s="190">
        <f>G18-G19</f>
        <v>0</v>
      </c>
      <c r="H20" s="191"/>
    </row>
    <row r="21" spans="2:8" s="90" customFormat="1" ht="23" customHeight="1">
      <c r="D21" s="89"/>
      <c r="G21" s="174"/>
    </row>
    <row r="23" spans="2:8">
      <c r="B23" s="89" t="s">
        <v>115</v>
      </c>
    </row>
    <row r="24" spans="2:8">
      <c r="B24" s="89" t="s">
        <v>116</v>
      </c>
    </row>
    <row r="25" spans="2:8">
      <c r="B25" s="192"/>
      <c r="C25" s="192"/>
      <c r="H25" s="94"/>
    </row>
    <row r="26" spans="2:8">
      <c r="B26" s="192" t="s">
        <v>117</v>
      </c>
      <c r="C26" s="192"/>
    </row>
    <row r="27" spans="2:8">
      <c r="B27" s="192"/>
      <c r="C27" s="192"/>
    </row>
    <row r="28" spans="2:8">
      <c r="B28" s="192" t="s">
        <v>118</v>
      </c>
      <c r="C28" s="192"/>
    </row>
    <row r="29" spans="2:8">
      <c r="B29" s="192"/>
      <c r="C29" s="192"/>
    </row>
    <row r="30" spans="2:8">
      <c r="B30" s="192" t="s">
        <v>115</v>
      </c>
      <c r="C30" s="192"/>
    </row>
    <row r="31" spans="2:8">
      <c r="B31" s="192" t="s">
        <v>119</v>
      </c>
      <c r="C31" s="192"/>
    </row>
    <row r="32" spans="2:8">
      <c r="B32" s="192" t="s">
        <v>120</v>
      </c>
      <c r="C32" s="192"/>
    </row>
    <row r="33" spans="2:3">
      <c r="B33" s="192"/>
      <c r="C33" s="192"/>
    </row>
    <row r="34" spans="2:3">
      <c r="B34" s="192" t="s">
        <v>121</v>
      </c>
      <c r="C34" s="192"/>
    </row>
    <row r="35" spans="2:3">
      <c r="B35" s="192" t="s">
        <v>122</v>
      </c>
      <c r="C35" s="192"/>
    </row>
    <row r="36" spans="2:3">
      <c r="B36" s="192"/>
      <c r="C36" s="192"/>
    </row>
    <row r="37" spans="2:3">
      <c r="B37" s="192"/>
      <c r="C37" s="192"/>
    </row>
  </sheetData>
  <sheetProtection algorithmName="SHA-512" hashValue="74Veql1r1KTV0rz4aHn9eaftodflQpt+oJwbh+WlDAjBXRldRn6+N+meejp6eSj6OPJilqk4PaPhRnPVlPj3VQ==" saltValue="ladxHdHM/CNdPXdZppCttw==" spinCount="100000" sheet="1" objects="1" scenarios="1"/>
  <mergeCells count="2">
    <mergeCell ref="E7:G7"/>
    <mergeCell ref="E9:G11"/>
  </mergeCells>
  <phoneticPr fontId="6" type="noConversion"/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List3">
    <tabColor theme="8" tint="0.59999389629810485"/>
  </sheetPr>
  <dimension ref="A1:BD47"/>
  <sheetViews>
    <sheetView showGridLines="0" showRowColHeaders="0" zoomScale="90" zoomScaleNormal="90" workbookViewId="0">
      <pane ySplit="8" topLeftCell="A9" activePane="bottomLeft" state="frozen"/>
      <selection activeCell="Q1" sqref="Q1"/>
      <selection pane="bottomLeft" activeCell="AC10" sqref="AC10"/>
    </sheetView>
  </sheetViews>
  <sheetFormatPr defaultColWidth="11" defaultRowHeight="15.5"/>
  <cols>
    <col min="1" max="1" width="2.1640625" style="304" customWidth="1"/>
    <col min="2" max="2" width="13.1640625" style="304" customWidth="1"/>
    <col min="3" max="3" width="10.5" style="304" hidden="1" customWidth="1"/>
    <col min="4" max="4" width="12.4140625" style="154" customWidth="1"/>
    <col min="5" max="5" width="5.6640625" style="154" customWidth="1"/>
    <col min="6" max="7" width="6.5" style="154" hidden="1" customWidth="1"/>
    <col min="8" max="8" width="5.83203125" style="305" hidden="1" customWidth="1"/>
    <col min="9" max="9" width="4.83203125" style="306" hidden="1" customWidth="1"/>
    <col min="10" max="10" width="6.83203125" style="306" hidden="1" customWidth="1"/>
    <col min="11" max="11" width="5" style="306" hidden="1" customWidth="1"/>
    <col min="12" max="13" width="4.1640625" style="306" hidden="1" customWidth="1"/>
    <col min="14" max="17" width="4.1640625" style="307" hidden="1" customWidth="1"/>
    <col min="18" max="19" width="4.1640625" style="308" hidden="1" customWidth="1"/>
    <col min="20" max="20" width="7.83203125" style="308" hidden="1" customWidth="1"/>
    <col min="21" max="21" width="5.83203125" style="306" customWidth="1"/>
    <col min="22" max="22" width="6.4140625" style="304" customWidth="1"/>
    <col min="23" max="23" width="4" style="304" customWidth="1"/>
    <col min="24" max="24" width="9.33203125" style="304" customWidth="1"/>
    <col min="25" max="26" width="6.5" style="304" customWidth="1"/>
    <col min="27" max="27" width="8.5" style="309" customWidth="1"/>
    <col min="28" max="28" width="11.1640625" style="304" customWidth="1"/>
    <col min="29" max="29" width="12.33203125" style="154" customWidth="1"/>
    <col min="30" max="31" width="11.1640625" style="154" customWidth="1"/>
    <col min="32" max="32" width="12.1640625" style="154" bestFit="1" customWidth="1"/>
    <col min="33" max="41" width="11.1640625" style="154" customWidth="1"/>
    <col min="42" max="42" width="14" style="310" customWidth="1"/>
    <col min="43" max="43" width="8.33203125" style="311" customWidth="1"/>
    <col min="44" max="44" width="11" style="304" customWidth="1"/>
    <col min="45" max="45" width="11" style="304" hidden="1" customWidth="1"/>
    <col min="46" max="46" width="12" style="304" hidden="1" customWidth="1"/>
    <col min="47" max="47" width="12.83203125" style="304" hidden="1" customWidth="1"/>
    <col min="48" max="48" width="11" style="312" hidden="1" customWidth="1"/>
    <col min="49" max="50" width="11" style="304" hidden="1" customWidth="1"/>
    <col min="51" max="51" width="11" style="313" hidden="1" customWidth="1"/>
    <col min="52" max="52" width="11" style="312" hidden="1" customWidth="1"/>
    <col min="53" max="53" width="11" style="304" hidden="1" customWidth="1"/>
    <col min="54" max="54" width="11" style="312" hidden="1" customWidth="1"/>
    <col min="55" max="55" width="11.83203125" style="312" hidden="1" customWidth="1"/>
    <col min="56" max="56" width="11" style="304" hidden="1" customWidth="1"/>
    <col min="57" max="61" width="11" style="304" customWidth="1"/>
    <col min="62" max="16384" width="11" style="304"/>
  </cols>
  <sheetData>
    <row r="1" spans="1:55" s="89" customFormat="1" ht="24" customHeight="1"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92"/>
      <c r="U1" s="112"/>
      <c r="V1" s="112"/>
      <c r="W1" s="112"/>
      <c r="Y1" s="93"/>
      <c r="Z1" s="93"/>
      <c r="AA1" s="94"/>
      <c r="AD1" s="95"/>
      <c r="AE1" s="96" t="s">
        <v>7</v>
      </c>
      <c r="AF1" s="295">
        <f>SUM(AP$10:AP$1048576)</f>
        <v>0</v>
      </c>
      <c r="AG1" s="97" t="s">
        <v>8</v>
      </c>
      <c r="AP1" s="98"/>
      <c r="AQ1" s="99"/>
      <c r="AV1" s="266"/>
      <c r="AY1" s="267"/>
      <c r="AZ1" s="266"/>
      <c r="BB1" s="266"/>
      <c r="BC1" s="266"/>
    </row>
    <row r="2" spans="1:55" s="89" customFormat="1" ht="16" customHeight="1">
      <c r="A2" s="439" t="s">
        <v>160</v>
      </c>
      <c r="B2" s="439"/>
      <c r="C2" s="439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Y2" s="93"/>
      <c r="Z2" s="93"/>
      <c r="AA2" s="94"/>
      <c r="AD2" s="95"/>
      <c r="AE2" s="96" t="s">
        <v>14</v>
      </c>
      <c r="AF2" s="100">
        <f>SUM(AC10:AO39)</f>
        <v>0</v>
      </c>
      <c r="AG2" s="97"/>
      <c r="AP2" s="98"/>
      <c r="AQ2" s="99"/>
      <c r="AV2" s="266"/>
      <c r="AY2" s="267"/>
      <c r="AZ2" s="266"/>
      <c r="BB2" s="266"/>
      <c r="BC2" s="266"/>
    </row>
    <row r="3" spans="1:55" s="89" customFormat="1" ht="18.5">
      <c r="A3" s="439"/>
      <c r="B3" s="439"/>
      <c r="C3" s="439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Y3" s="93"/>
      <c r="Z3" s="93"/>
      <c r="AA3" s="94"/>
      <c r="AD3" s="95"/>
      <c r="AE3" s="96" t="s">
        <v>11</v>
      </c>
      <c r="AF3" s="101">
        <f>SUM(G:G)</f>
        <v>0</v>
      </c>
      <c r="AG3" s="102" t="s">
        <v>12</v>
      </c>
      <c r="AP3" s="98"/>
      <c r="AQ3" s="99"/>
      <c r="AV3" s="266"/>
      <c r="AY3" s="267"/>
      <c r="AZ3" s="266"/>
      <c r="BB3" s="266"/>
      <c r="BC3" s="266"/>
    </row>
    <row r="4" spans="1:55" s="89" customFormat="1" ht="18.5">
      <c r="A4" s="439"/>
      <c r="B4" s="439"/>
      <c r="C4" s="439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Y4" s="93"/>
      <c r="Z4" s="93"/>
      <c r="AA4" s="94"/>
      <c r="AD4" s="95"/>
      <c r="AE4" s="96"/>
      <c r="AF4" s="101"/>
      <c r="AG4" s="102"/>
      <c r="AP4" s="98"/>
      <c r="AQ4" s="99"/>
      <c r="AV4" s="266"/>
      <c r="AY4" s="267"/>
      <c r="AZ4" s="266"/>
      <c r="BB4" s="266"/>
      <c r="BC4" s="266"/>
    </row>
    <row r="5" spans="1:55" s="89" customFormat="1" ht="17" customHeight="1">
      <c r="A5" s="439"/>
      <c r="B5" s="439"/>
      <c r="C5" s="439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AA5" s="94"/>
      <c r="AB5" s="90"/>
      <c r="AC5" s="440" t="s">
        <v>201</v>
      </c>
      <c r="AD5" s="440"/>
      <c r="AE5" s="440"/>
      <c r="AF5" s="440"/>
      <c r="AG5" s="440"/>
      <c r="AH5" s="440" t="s">
        <v>200</v>
      </c>
      <c r="AI5" s="440"/>
      <c r="AJ5" s="440"/>
      <c r="AK5" s="440"/>
      <c r="AL5" s="440"/>
      <c r="AM5" s="440"/>
      <c r="AN5" s="440"/>
      <c r="AO5" s="440"/>
      <c r="AP5" s="268" t="s">
        <v>175</v>
      </c>
      <c r="AQ5" s="99"/>
      <c r="AV5" s="266"/>
      <c r="AY5" s="267"/>
      <c r="AZ5" s="266"/>
      <c r="BB5" s="266"/>
      <c r="BC5" s="266"/>
    </row>
    <row r="6" spans="1:55" s="89" customFormat="1" ht="16" hidden="1" customHeight="1">
      <c r="A6" s="439"/>
      <c r="B6" s="439"/>
      <c r="C6" s="439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AA6" s="94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8"/>
      <c r="AQ6" s="99"/>
      <c r="AV6" s="266"/>
      <c r="AY6" s="267"/>
      <c r="AZ6" s="266"/>
      <c r="BB6" s="266"/>
      <c r="BC6" s="266"/>
    </row>
    <row r="7" spans="1:55" s="89" customFormat="1" ht="19" customHeight="1">
      <c r="A7" s="439"/>
      <c r="B7" s="439"/>
      <c r="C7" s="439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03"/>
      <c r="Y7" s="103"/>
      <c r="Z7" s="103"/>
      <c r="AA7" s="104"/>
      <c r="AB7" s="105"/>
      <c r="AC7" s="106">
        <f t="shared" ref="AC7:AO7" si="0">SUM(H:H)</f>
        <v>0</v>
      </c>
      <c r="AD7" s="107">
        <f t="shared" si="0"/>
        <v>0</v>
      </c>
      <c r="AE7" s="107">
        <f t="shared" si="0"/>
        <v>0</v>
      </c>
      <c r="AF7" s="107">
        <f t="shared" si="0"/>
        <v>0</v>
      </c>
      <c r="AG7" s="321">
        <f t="shared" si="0"/>
        <v>0</v>
      </c>
      <c r="AH7" s="106">
        <f t="shared" si="0"/>
        <v>0</v>
      </c>
      <c r="AI7" s="107">
        <f t="shared" si="0"/>
        <v>0</v>
      </c>
      <c r="AJ7" s="107">
        <f t="shared" si="0"/>
        <v>0</v>
      </c>
      <c r="AK7" s="107">
        <f t="shared" si="0"/>
        <v>0</v>
      </c>
      <c r="AL7" s="107">
        <f t="shared" si="0"/>
        <v>0</v>
      </c>
      <c r="AM7" s="107">
        <f t="shared" si="0"/>
        <v>0</v>
      </c>
      <c r="AN7" s="107">
        <f t="shared" si="0"/>
        <v>0</v>
      </c>
      <c r="AO7" s="108">
        <f t="shared" si="0"/>
        <v>0</v>
      </c>
      <c r="AP7" s="233">
        <f>SUM(AC7:AO7)</f>
        <v>0</v>
      </c>
      <c r="AQ7" s="109"/>
      <c r="AV7" s="266"/>
      <c r="AY7" s="267"/>
      <c r="AZ7" s="266"/>
      <c r="BB7" s="266"/>
      <c r="BC7" s="266"/>
    </row>
    <row r="8" spans="1:55" s="115" customFormat="1" ht="30" customHeight="1">
      <c r="A8" s="323"/>
      <c r="B8" s="324"/>
      <c r="C8" s="325"/>
      <c r="D8" s="326" t="s">
        <v>60</v>
      </c>
      <c r="E8" s="326" t="s">
        <v>174</v>
      </c>
      <c r="F8" s="326" t="s">
        <v>5</v>
      </c>
      <c r="G8" s="326" t="s">
        <v>6</v>
      </c>
      <c r="H8" s="326" t="s">
        <v>2</v>
      </c>
      <c r="I8" s="326" t="s">
        <v>9</v>
      </c>
      <c r="J8" s="326" t="s">
        <v>10</v>
      </c>
      <c r="K8" s="326" t="s">
        <v>3</v>
      </c>
      <c r="L8" s="326" t="s">
        <v>19</v>
      </c>
      <c r="M8" s="326" t="s">
        <v>16</v>
      </c>
      <c r="N8" s="326" t="s">
        <v>131</v>
      </c>
      <c r="O8" s="326" t="s">
        <v>194</v>
      </c>
      <c r="P8" s="326" t="s">
        <v>195</v>
      </c>
      <c r="Q8" s="326" t="s">
        <v>196</v>
      </c>
      <c r="R8" s="326" t="s">
        <v>166</v>
      </c>
      <c r="S8" s="326" t="s">
        <v>167</v>
      </c>
      <c r="T8" s="326" t="s">
        <v>108</v>
      </c>
      <c r="U8" s="326" t="s">
        <v>162</v>
      </c>
      <c r="V8" s="326" t="s">
        <v>193</v>
      </c>
      <c r="W8" s="326" t="s">
        <v>0</v>
      </c>
      <c r="X8" s="327" t="s">
        <v>17</v>
      </c>
      <c r="Y8" s="326" t="s">
        <v>48</v>
      </c>
      <c r="Z8" s="328" t="s">
        <v>50</v>
      </c>
      <c r="AA8" s="329" t="s">
        <v>51</v>
      </c>
      <c r="AB8" s="330" t="s">
        <v>49</v>
      </c>
      <c r="AC8" s="260" t="s">
        <v>177</v>
      </c>
      <c r="AD8" s="261" t="s">
        <v>178</v>
      </c>
      <c r="AE8" s="262" t="s">
        <v>179</v>
      </c>
      <c r="AF8" s="263" t="s">
        <v>180</v>
      </c>
      <c r="AG8" s="264" t="s">
        <v>181</v>
      </c>
      <c r="AH8" s="322" t="s">
        <v>182</v>
      </c>
      <c r="AI8" s="265" t="s">
        <v>130</v>
      </c>
      <c r="AJ8" s="333" t="s">
        <v>199</v>
      </c>
      <c r="AK8" s="334" t="s">
        <v>198</v>
      </c>
      <c r="AL8" s="335" t="s">
        <v>197</v>
      </c>
      <c r="AM8" s="269" t="s">
        <v>183</v>
      </c>
      <c r="AN8" s="270" t="s">
        <v>184</v>
      </c>
      <c r="AO8" s="259" t="s">
        <v>108</v>
      </c>
      <c r="AP8" s="342" t="s">
        <v>4</v>
      </c>
      <c r="AQ8" s="342" t="s">
        <v>13</v>
      </c>
      <c r="AR8" s="342" t="s">
        <v>174</v>
      </c>
      <c r="AT8" s="271" t="s">
        <v>24</v>
      </c>
      <c r="AU8" s="271" t="s">
        <v>25</v>
      </c>
      <c r="AV8" s="271" t="s">
        <v>26</v>
      </c>
      <c r="AW8" s="271" t="s">
        <v>27</v>
      </c>
      <c r="AX8" s="271" t="s">
        <v>28</v>
      </c>
      <c r="AY8" s="271" t="s">
        <v>29</v>
      </c>
      <c r="AZ8" s="271" t="s">
        <v>30</v>
      </c>
      <c r="BA8" s="271" t="s">
        <v>31</v>
      </c>
      <c r="BB8" s="271" t="s">
        <v>32</v>
      </c>
      <c r="BC8" s="271" t="s">
        <v>37</v>
      </c>
    </row>
    <row r="9" spans="1:55" s="91" customFormat="1" ht="34" customHeight="1">
      <c r="C9" s="116"/>
      <c r="D9" s="117"/>
      <c r="E9" s="117"/>
      <c r="F9" s="111"/>
      <c r="G9" s="111"/>
      <c r="H9" s="118"/>
      <c r="I9" s="118"/>
      <c r="J9" s="118"/>
      <c r="K9" s="118"/>
      <c r="L9" s="118"/>
      <c r="M9" s="118"/>
      <c r="N9" s="111"/>
      <c r="O9" s="111"/>
      <c r="P9" s="111"/>
      <c r="Q9" s="111"/>
      <c r="R9" s="119"/>
      <c r="S9" s="119"/>
      <c r="T9" s="119"/>
      <c r="U9" s="118"/>
      <c r="V9" s="111"/>
      <c r="W9" s="111"/>
      <c r="X9" s="120"/>
      <c r="Y9" s="111"/>
      <c r="Z9" s="111"/>
      <c r="AA9" s="121" t="s">
        <v>88</v>
      </c>
      <c r="AB9" s="122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23"/>
      <c r="AQ9" s="124"/>
      <c r="AR9" s="90"/>
      <c r="AS9" s="90"/>
      <c r="AT9" s="221"/>
      <c r="AU9" s="221"/>
      <c r="AV9" s="222"/>
      <c r="AW9" s="222"/>
      <c r="AX9" s="222"/>
      <c r="AY9" s="272"/>
      <c r="AZ9" s="222"/>
      <c r="BA9" s="221"/>
      <c r="BB9" s="221"/>
      <c r="BC9" s="221"/>
    </row>
    <row r="10" spans="1:55" s="90" customFormat="1" ht="65" customHeight="1">
      <c r="B10" s="223"/>
      <c r="C10" s="224" t="s">
        <v>203</v>
      </c>
      <c r="D10" s="127" t="s">
        <v>170</v>
      </c>
      <c r="E10" s="296" t="s">
        <v>174</v>
      </c>
      <c r="F10" s="129">
        <v>0.61</v>
      </c>
      <c r="G10" s="128">
        <f>SUM(AC10:AN10)*F10</f>
        <v>0</v>
      </c>
      <c r="H10" s="129">
        <f>AC10*Y10</f>
        <v>0</v>
      </c>
      <c r="I10" s="128">
        <f>AD10*Y10</f>
        <v>0</v>
      </c>
      <c r="J10" s="128">
        <f>AE10*Y10</f>
        <v>0</v>
      </c>
      <c r="K10" s="128">
        <f>AF10*Y10</f>
        <v>0</v>
      </c>
      <c r="L10" s="128">
        <f>AG10*Y10</f>
        <v>0</v>
      </c>
      <c r="M10" s="128">
        <f>AH10*Y10</f>
        <v>0</v>
      </c>
      <c r="N10" s="128">
        <f>AI10*Y10</f>
        <v>0</v>
      </c>
      <c r="O10" s="128">
        <f>AJ10*Y10</f>
        <v>0</v>
      </c>
      <c r="P10" s="128">
        <f>AK10*Y10</f>
        <v>0</v>
      </c>
      <c r="Q10" s="128">
        <f>AL10*Y10</f>
        <v>0</v>
      </c>
      <c r="R10" s="128">
        <f>AM10*Y10</f>
        <v>0</v>
      </c>
      <c r="S10" s="128">
        <f>AN10*Y10</f>
        <v>0</v>
      </c>
      <c r="T10" s="155"/>
      <c r="U10" s="129" t="s">
        <v>161</v>
      </c>
      <c r="V10" s="128" t="s">
        <v>87</v>
      </c>
      <c r="W10" s="128" t="s">
        <v>62</v>
      </c>
      <c r="X10" s="130" t="s">
        <v>187</v>
      </c>
      <c r="Y10" s="128">
        <v>1</v>
      </c>
      <c r="Z10" s="128">
        <v>0</v>
      </c>
      <c r="AA10" s="131" t="s">
        <v>18</v>
      </c>
      <c r="AB10" s="299">
        <v>110</v>
      </c>
      <c r="AC10" s="230"/>
      <c r="AD10" s="57"/>
      <c r="AE10" s="61"/>
      <c r="AF10" s="57"/>
      <c r="AG10" s="61"/>
      <c r="AH10" s="57"/>
      <c r="AI10" s="61"/>
      <c r="AJ10" s="230"/>
      <c r="AK10" s="57"/>
      <c r="AL10" s="61"/>
      <c r="AM10" s="57"/>
      <c r="AN10" s="61"/>
      <c r="AO10" s="231" t="s">
        <v>109</v>
      </c>
      <c r="AP10" s="234">
        <f>AB10*AC10+AB10*AD10+AB10*AE10+AB10*AF10+AB10*AG10+AB10*AH10+AB10*AI10+AB10*AJ10+AB10*AK10+AB10*AL10+AB10*AM10+AB10*AN10</f>
        <v>0</v>
      </c>
      <c r="AQ10" s="235" t="str">
        <f>IF(SUM(AC10:AN10)&gt;0,"Yes","No")</f>
        <v>No</v>
      </c>
      <c r="AR10" s="236" t="str">
        <f>IF(E10="New","Yes","No")</f>
        <v>Yes</v>
      </c>
      <c r="AT10" s="221"/>
      <c r="AU10" s="221"/>
      <c r="AV10" s="221"/>
      <c r="AW10" s="221"/>
      <c r="AX10" s="221"/>
      <c r="AY10" s="273"/>
      <c r="AZ10" s="273"/>
      <c r="BA10" s="273"/>
      <c r="BB10" s="273"/>
      <c r="BC10" s="221"/>
    </row>
    <row r="11" spans="1:55" s="90" customFormat="1" ht="65" customHeight="1">
      <c r="B11" s="132"/>
      <c r="C11" s="133" t="s">
        <v>204</v>
      </c>
      <c r="D11" s="134" t="s">
        <v>168</v>
      </c>
      <c r="E11" s="297" t="s">
        <v>174</v>
      </c>
      <c r="F11" s="136">
        <v>0.8</v>
      </c>
      <c r="G11" s="135">
        <f>SUM(AC11:AN11)*F11</f>
        <v>0</v>
      </c>
      <c r="H11" s="136">
        <f t="shared" ref="H11:H15" si="1">AC11*Y11</f>
        <v>0</v>
      </c>
      <c r="I11" s="136">
        <f t="shared" ref="I11:I15" si="2">AD11*Y11</f>
        <v>0</v>
      </c>
      <c r="J11" s="136">
        <f t="shared" ref="J11:J15" si="3">AE11*Y11</f>
        <v>0</v>
      </c>
      <c r="K11" s="136">
        <f t="shared" ref="K11:K15" si="4">AF11*Y11</f>
        <v>0</v>
      </c>
      <c r="L11" s="136">
        <f t="shared" ref="L11:L15" si="5">AG11*Y11</f>
        <v>0</v>
      </c>
      <c r="M11" s="136">
        <f t="shared" ref="M11:M15" si="6">AH11*Y11</f>
        <v>0</v>
      </c>
      <c r="N11" s="136">
        <f>AI11*Y11</f>
        <v>0</v>
      </c>
      <c r="O11" s="136">
        <f>AJ11*Y11</f>
        <v>0</v>
      </c>
      <c r="P11" s="136">
        <f t="shared" ref="P11:P25" si="7">AK11*Y11</f>
        <v>0</v>
      </c>
      <c r="Q11" s="136">
        <f t="shared" ref="Q11:Q25" si="8">AL11*Y11</f>
        <v>0</v>
      </c>
      <c r="R11" s="136">
        <f>AM11*Y11</f>
        <v>0</v>
      </c>
      <c r="S11" s="136">
        <f>AN11*Y11</f>
        <v>0</v>
      </c>
      <c r="T11" s="136"/>
      <c r="U11" s="136" t="s">
        <v>161</v>
      </c>
      <c r="V11" s="135" t="s">
        <v>87</v>
      </c>
      <c r="W11" s="135" t="s">
        <v>62</v>
      </c>
      <c r="X11" s="137" t="s">
        <v>188</v>
      </c>
      <c r="Y11" s="135">
        <v>1</v>
      </c>
      <c r="Z11" s="135">
        <v>0</v>
      </c>
      <c r="AA11" s="138" t="s">
        <v>18</v>
      </c>
      <c r="AB11" s="301">
        <v>120</v>
      </c>
      <c r="AC11" s="49"/>
      <c r="AD11" s="48"/>
      <c r="AE11" s="52"/>
      <c r="AF11" s="48"/>
      <c r="AG11" s="52"/>
      <c r="AH11" s="48"/>
      <c r="AI11" s="52"/>
      <c r="AJ11" s="49"/>
      <c r="AK11" s="48"/>
      <c r="AL11" s="52"/>
      <c r="AM11" s="48"/>
      <c r="AN11" s="52"/>
      <c r="AO11" s="54" t="s">
        <v>109</v>
      </c>
      <c r="AP11" s="237">
        <f t="shared" ref="AP11:AP29" si="9">AB11*AC11+AB11*AD11+AB11*AE11+AB11*AF11+AB11*AG11+AB11*AH11+AB11*AI11+AB11*AJ11+AB11*AK11+AB11*AL11+AB11*AM11+AB11*AN11</f>
        <v>0</v>
      </c>
      <c r="AQ11" s="238" t="str">
        <f>IF(SUM(AC11:AN11)&gt;0,"Yes","No")</f>
        <v>No</v>
      </c>
      <c r="AR11" s="239" t="str">
        <f>IF(E11="New","Yes","No")</f>
        <v>Yes</v>
      </c>
      <c r="AT11" s="221"/>
      <c r="AU11" s="221"/>
      <c r="AV11" s="221"/>
      <c r="AW11" s="221"/>
      <c r="AX11" s="221"/>
      <c r="AY11" s="273"/>
      <c r="AZ11" s="273"/>
      <c r="BA11" s="273"/>
      <c r="BB11" s="273"/>
      <c r="BC11" s="221"/>
    </row>
    <row r="12" spans="1:55" s="90" customFormat="1" ht="65" customHeight="1">
      <c r="B12" s="132"/>
      <c r="C12" s="142" t="s">
        <v>205</v>
      </c>
      <c r="D12" s="117" t="s">
        <v>169</v>
      </c>
      <c r="E12" s="298" t="s">
        <v>174</v>
      </c>
      <c r="F12" s="118">
        <v>1.9</v>
      </c>
      <c r="G12" s="111">
        <f t="shared" ref="G12:G28" si="10">SUM(AC12:AN12)*F12</f>
        <v>0</v>
      </c>
      <c r="H12" s="118">
        <f t="shared" si="1"/>
        <v>0</v>
      </c>
      <c r="I12" s="118">
        <f t="shared" si="2"/>
        <v>0</v>
      </c>
      <c r="J12" s="118">
        <f t="shared" si="3"/>
        <v>0</v>
      </c>
      <c r="K12" s="118">
        <f t="shared" si="4"/>
        <v>0</v>
      </c>
      <c r="L12" s="118">
        <f t="shared" si="5"/>
        <v>0</v>
      </c>
      <c r="M12" s="118">
        <f t="shared" si="6"/>
        <v>0</v>
      </c>
      <c r="N12" s="111">
        <f t="shared" ref="N12:N25" si="11">AI12*Y12</f>
        <v>0</v>
      </c>
      <c r="O12" s="111">
        <f t="shared" ref="O12:O25" si="12">AJ12*Y12</f>
        <v>0</v>
      </c>
      <c r="P12" s="111">
        <f t="shared" si="7"/>
        <v>0</v>
      </c>
      <c r="Q12" s="111">
        <f t="shared" si="8"/>
        <v>0</v>
      </c>
      <c r="R12" s="111">
        <f t="shared" ref="R12:R25" si="13">AM12*Y12</f>
        <v>0</v>
      </c>
      <c r="S12" s="111">
        <f t="shared" ref="S12:S25" si="14">AN12*Y12</f>
        <v>0</v>
      </c>
      <c r="T12" s="119"/>
      <c r="U12" s="118" t="s">
        <v>161</v>
      </c>
      <c r="V12" s="111" t="s">
        <v>87</v>
      </c>
      <c r="W12" s="111" t="s">
        <v>64</v>
      </c>
      <c r="X12" s="120" t="s">
        <v>189</v>
      </c>
      <c r="Y12" s="111">
        <v>1</v>
      </c>
      <c r="Z12" s="111">
        <v>0</v>
      </c>
      <c r="AA12" s="143" t="s">
        <v>18</v>
      </c>
      <c r="AB12" s="302">
        <v>200</v>
      </c>
      <c r="AC12" s="46"/>
      <c r="AD12" s="45"/>
      <c r="AE12" s="47"/>
      <c r="AF12" s="45"/>
      <c r="AG12" s="47"/>
      <c r="AH12" s="45"/>
      <c r="AI12" s="47"/>
      <c r="AJ12" s="46"/>
      <c r="AK12" s="45"/>
      <c r="AL12" s="47"/>
      <c r="AM12" s="45"/>
      <c r="AN12" s="47"/>
      <c r="AO12" s="56" t="s">
        <v>109</v>
      </c>
      <c r="AP12" s="240">
        <f t="shared" si="9"/>
        <v>0</v>
      </c>
      <c r="AQ12" s="241" t="str">
        <f t="shared" ref="AQ12:AQ25" si="15">IF(SUM(AC12:AN12)&gt;0,"Yes","No")</f>
        <v>No</v>
      </c>
      <c r="AR12" s="242" t="str">
        <f t="shared" ref="AR12:AR39" si="16">IF(E12="New","Yes","No")</f>
        <v>Yes</v>
      </c>
      <c r="AT12" s="221"/>
      <c r="AU12" s="221"/>
      <c r="AV12" s="221"/>
      <c r="AW12" s="221"/>
      <c r="AX12" s="221"/>
      <c r="AY12" s="273"/>
      <c r="AZ12" s="273"/>
      <c r="BA12" s="273"/>
      <c r="BB12" s="273"/>
      <c r="BC12" s="221"/>
    </row>
    <row r="13" spans="1:55" s="90" customFormat="1" ht="65" customHeight="1">
      <c r="B13" s="132"/>
      <c r="C13" s="133" t="s">
        <v>206</v>
      </c>
      <c r="D13" s="134" t="s">
        <v>171</v>
      </c>
      <c r="E13" s="297" t="s">
        <v>174</v>
      </c>
      <c r="F13" s="136">
        <v>1.82</v>
      </c>
      <c r="G13" s="135">
        <f t="shared" si="10"/>
        <v>0</v>
      </c>
      <c r="H13" s="136">
        <f t="shared" si="1"/>
        <v>0</v>
      </c>
      <c r="I13" s="136">
        <f t="shared" si="2"/>
        <v>0</v>
      </c>
      <c r="J13" s="136">
        <f t="shared" si="3"/>
        <v>0</v>
      </c>
      <c r="K13" s="136">
        <f t="shared" si="4"/>
        <v>0</v>
      </c>
      <c r="L13" s="136">
        <f t="shared" si="5"/>
        <v>0</v>
      </c>
      <c r="M13" s="136">
        <f t="shared" si="6"/>
        <v>0</v>
      </c>
      <c r="N13" s="136">
        <f t="shared" si="11"/>
        <v>0</v>
      </c>
      <c r="O13" s="136">
        <f t="shared" si="12"/>
        <v>0</v>
      </c>
      <c r="P13" s="136">
        <f t="shared" si="7"/>
        <v>0</v>
      </c>
      <c r="Q13" s="136">
        <f t="shared" si="8"/>
        <v>0</v>
      </c>
      <c r="R13" s="136">
        <f t="shared" si="13"/>
        <v>0</v>
      </c>
      <c r="S13" s="136">
        <f t="shared" si="14"/>
        <v>0</v>
      </c>
      <c r="T13" s="136"/>
      <c r="U13" s="136" t="s">
        <v>161</v>
      </c>
      <c r="V13" s="135" t="s">
        <v>87</v>
      </c>
      <c r="W13" s="135" t="s">
        <v>64</v>
      </c>
      <c r="X13" s="137" t="s">
        <v>190</v>
      </c>
      <c r="Y13" s="135">
        <v>1</v>
      </c>
      <c r="Z13" s="135">
        <v>0</v>
      </c>
      <c r="AA13" s="138" t="s">
        <v>18</v>
      </c>
      <c r="AB13" s="301">
        <v>190</v>
      </c>
      <c r="AC13" s="49"/>
      <c r="AD13" s="48"/>
      <c r="AE13" s="52"/>
      <c r="AF13" s="48"/>
      <c r="AG13" s="52"/>
      <c r="AH13" s="48"/>
      <c r="AI13" s="52"/>
      <c r="AJ13" s="49"/>
      <c r="AK13" s="48"/>
      <c r="AL13" s="52"/>
      <c r="AM13" s="48"/>
      <c r="AN13" s="52"/>
      <c r="AO13" s="54" t="s">
        <v>109</v>
      </c>
      <c r="AP13" s="237">
        <f t="shared" si="9"/>
        <v>0</v>
      </c>
      <c r="AQ13" s="238" t="str">
        <f t="shared" si="15"/>
        <v>No</v>
      </c>
      <c r="AR13" s="239" t="str">
        <f t="shared" si="16"/>
        <v>Yes</v>
      </c>
      <c r="AT13" s="221"/>
      <c r="AU13" s="221"/>
      <c r="AV13" s="221"/>
      <c r="AW13" s="221"/>
      <c r="AX13" s="221"/>
      <c r="AY13" s="273"/>
      <c r="AZ13" s="273"/>
      <c r="BA13" s="273"/>
      <c r="BB13" s="273"/>
      <c r="BC13" s="221"/>
    </row>
    <row r="14" spans="1:55" s="90" customFormat="1" ht="65" customHeight="1">
      <c r="B14" s="132"/>
      <c r="C14" s="142" t="s">
        <v>207</v>
      </c>
      <c r="D14" s="117" t="s">
        <v>172</v>
      </c>
      <c r="E14" s="298" t="s">
        <v>174</v>
      </c>
      <c r="F14" s="118">
        <v>1.71</v>
      </c>
      <c r="G14" s="111">
        <f t="shared" si="10"/>
        <v>0</v>
      </c>
      <c r="H14" s="118">
        <f t="shared" si="1"/>
        <v>0</v>
      </c>
      <c r="I14" s="118">
        <f t="shared" si="2"/>
        <v>0</v>
      </c>
      <c r="J14" s="118">
        <f t="shared" si="3"/>
        <v>0</v>
      </c>
      <c r="K14" s="118">
        <f t="shared" si="4"/>
        <v>0</v>
      </c>
      <c r="L14" s="118">
        <f t="shared" si="5"/>
        <v>0</v>
      </c>
      <c r="M14" s="118">
        <f t="shared" si="6"/>
        <v>0</v>
      </c>
      <c r="N14" s="111">
        <f t="shared" si="11"/>
        <v>0</v>
      </c>
      <c r="O14" s="111">
        <f t="shared" si="12"/>
        <v>0</v>
      </c>
      <c r="P14" s="111">
        <f t="shared" si="7"/>
        <v>0</v>
      </c>
      <c r="Q14" s="111">
        <f t="shared" si="8"/>
        <v>0</v>
      </c>
      <c r="R14" s="111">
        <f t="shared" si="13"/>
        <v>0</v>
      </c>
      <c r="S14" s="111">
        <f t="shared" si="14"/>
        <v>0</v>
      </c>
      <c r="T14" s="119"/>
      <c r="U14" s="118" t="s">
        <v>161</v>
      </c>
      <c r="V14" s="111" t="s">
        <v>87</v>
      </c>
      <c r="W14" s="111" t="s">
        <v>64</v>
      </c>
      <c r="X14" s="120" t="s">
        <v>191</v>
      </c>
      <c r="Y14" s="111">
        <v>1</v>
      </c>
      <c r="Z14" s="111">
        <v>0</v>
      </c>
      <c r="AA14" s="143" t="s">
        <v>18</v>
      </c>
      <c r="AB14" s="302">
        <v>180</v>
      </c>
      <c r="AC14" s="46"/>
      <c r="AD14" s="45"/>
      <c r="AE14" s="47"/>
      <c r="AF14" s="45"/>
      <c r="AG14" s="47"/>
      <c r="AH14" s="45"/>
      <c r="AI14" s="47"/>
      <c r="AJ14" s="46"/>
      <c r="AK14" s="45"/>
      <c r="AL14" s="47"/>
      <c r="AM14" s="45"/>
      <c r="AN14" s="47"/>
      <c r="AO14" s="56" t="s">
        <v>109</v>
      </c>
      <c r="AP14" s="240">
        <f t="shared" si="9"/>
        <v>0</v>
      </c>
      <c r="AQ14" s="241" t="str">
        <f t="shared" si="15"/>
        <v>No</v>
      </c>
      <c r="AR14" s="242" t="str">
        <f t="shared" si="16"/>
        <v>Yes</v>
      </c>
      <c r="AT14" s="221"/>
      <c r="AU14" s="221"/>
      <c r="AV14" s="221"/>
      <c r="AW14" s="221"/>
      <c r="AX14" s="221"/>
      <c r="AY14" s="273"/>
      <c r="AZ14" s="273"/>
      <c r="BA14" s="273"/>
      <c r="BB14" s="273"/>
      <c r="BC14" s="221"/>
    </row>
    <row r="15" spans="1:55" s="90" customFormat="1" ht="65" customHeight="1">
      <c r="B15" s="132"/>
      <c r="C15" s="142" t="s">
        <v>208</v>
      </c>
      <c r="D15" s="134" t="s">
        <v>173</v>
      </c>
      <c r="E15" s="297" t="s">
        <v>174</v>
      </c>
      <c r="F15" s="136">
        <v>2.9</v>
      </c>
      <c r="G15" s="135">
        <f t="shared" si="10"/>
        <v>0</v>
      </c>
      <c r="H15" s="136">
        <f t="shared" si="1"/>
        <v>0</v>
      </c>
      <c r="I15" s="136">
        <f t="shared" si="2"/>
        <v>0</v>
      </c>
      <c r="J15" s="136">
        <f t="shared" si="3"/>
        <v>0</v>
      </c>
      <c r="K15" s="136">
        <f t="shared" si="4"/>
        <v>0</v>
      </c>
      <c r="L15" s="136">
        <f t="shared" si="5"/>
        <v>0</v>
      </c>
      <c r="M15" s="136">
        <f t="shared" si="6"/>
        <v>0</v>
      </c>
      <c r="N15" s="136">
        <f t="shared" si="11"/>
        <v>0</v>
      </c>
      <c r="O15" s="136">
        <f t="shared" si="12"/>
        <v>0</v>
      </c>
      <c r="P15" s="136">
        <f t="shared" si="7"/>
        <v>0</v>
      </c>
      <c r="Q15" s="136">
        <f t="shared" si="8"/>
        <v>0</v>
      </c>
      <c r="R15" s="136">
        <f t="shared" si="13"/>
        <v>0</v>
      </c>
      <c r="S15" s="136">
        <f t="shared" si="14"/>
        <v>0</v>
      </c>
      <c r="T15" s="136"/>
      <c r="U15" s="136" t="s">
        <v>161</v>
      </c>
      <c r="V15" s="135" t="s">
        <v>87</v>
      </c>
      <c r="W15" s="135" t="s">
        <v>64</v>
      </c>
      <c r="X15" s="137" t="s">
        <v>192</v>
      </c>
      <c r="Y15" s="135">
        <v>1</v>
      </c>
      <c r="Z15" s="135">
        <v>0</v>
      </c>
      <c r="AA15" s="138" t="s">
        <v>18</v>
      </c>
      <c r="AB15" s="301">
        <v>220</v>
      </c>
      <c r="AC15" s="49"/>
      <c r="AD15" s="48"/>
      <c r="AE15" s="52"/>
      <c r="AF15" s="48"/>
      <c r="AG15" s="52"/>
      <c r="AH15" s="48"/>
      <c r="AI15" s="52"/>
      <c r="AJ15" s="49"/>
      <c r="AK15" s="48"/>
      <c r="AL15" s="52"/>
      <c r="AM15" s="48"/>
      <c r="AN15" s="52"/>
      <c r="AO15" s="54" t="s">
        <v>109</v>
      </c>
      <c r="AP15" s="237">
        <f t="shared" si="9"/>
        <v>0</v>
      </c>
      <c r="AQ15" s="238" t="str">
        <f t="shared" si="15"/>
        <v>No</v>
      </c>
      <c r="AR15" s="239" t="str">
        <f t="shared" si="16"/>
        <v>Yes</v>
      </c>
      <c r="AT15" s="221"/>
      <c r="AU15" s="221"/>
      <c r="AV15" s="221"/>
      <c r="AW15" s="221"/>
      <c r="AX15" s="221"/>
      <c r="AY15" s="273"/>
      <c r="AZ15" s="273"/>
      <c r="BA15" s="273"/>
      <c r="BB15" s="273"/>
      <c r="BC15" s="221"/>
    </row>
    <row r="16" spans="1:55" s="91" customFormat="1" ht="65" customHeight="1">
      <c r="B16" s="141"/>
      <c r="C16" s="142" t="s">
        <v>74</v>
      </c>
      <c r="D16" s="117" t="s">
        <v>65</v>
      </c>
      <c r="E16" s="117"/>
      <c r="F16" s="111">
        <v>3.2</v>
      </c>
      <c r="G16" s="111">
        <f t="shared" si="10"/>
        <v>0</v>
      </c>
      <c r="H16" s="118">
        <f t="shared" ref="H16:H25" si="17">AC16*Y16</f>
        <v>0</v>
      </c>
      <c r="I16" s="111">
        <f>Y16*AD16</f>
        <v>0</v>
      </c>
      <c r="J16" s="111">
        <f>Y16*AE16</f>
        <v>0</v>
      </c>
      <c r="K16" s="111">
        <f>Y16*AF16</f>
        <v>0</v>
      </c>
      <c r="L16" s="111">
        <f>Y16*AG16</f>
        <v>0</v>
      </c>
      <c r="M16" s="111">
        <f>AH16*Y16</f>
        <v>0</v>
      </c>
      <c r="N16" s="111">
        <f t="shared" si="11"/>
        <v>0</v>
      </c>
      <c r="O16" s="111">
        <f t="shared" si="12"/>
        <v>0</v>
      </c>
      <c r="P16" s="111">
        <f t="shared" si="7"/>
        <v>0</v>
      </c>
      <c r="Q16" s="111">
        <f t="shared" si="8"/>
        <v>0</v>
      </c>
      <c r="R16" s="111">
        <f t="shared" si="13"/>
        <v>0</v>
      </c>
      <c r="S16" s="111">
        <f t="shared" si="14"/>
        <v>0</v>
      </c>
      <c r="T16" s="118"/>
      <c r="U16" s="118" t="s">
        <v>161</v>
      </c>
      <c r="V16" s="111" t="s">
        <v>87</v>
      </c>
      <c r="W16" s="111" t="s">
        <v>64</v>
      </c>
      <c r="X16" s="120" t="s">
        <v>222</v>
      </c>
      <c r="Y16" s="111">
        <v>1</v>
      </c>
      <c r="Z16" s="111">
        <v>0</v>
      </c>
      <c r="AA16" s="143" t="s">
        <v>18</v>
      </c>
      <c r="AB16" s="302">
        <v>220</v>
      </c>
      <c r="AC16" s="46"/>
      <c r="AD16" s="45"/>
      <c r="AE16" s="47"/>
      <c r="AF16" s="45"/>
      <c r="AG16" s="47"/>
      <c r="AH16" s="45"/>
      <c r="AI16" s="47"/>
      <c r="AJ16" s="46"/>
      <c r="AK16" s="45"/>
      <c r="AL16" s="47"/>
      <c r="AM16" s="45"/>
      <c r="AN16" s="47"/>
      <c r="AO16" s="56" t="s">
        <v>109</v>
      </c>
      <c r="AP16" s="240">
        <f t="shared" si="9"/>
        <v>0</v>
      </c>
      <c r="AQ16" s="241" t="str">
        <f t="shared" si="15"/>
        <v>No</v>
      </c>
      <c r="AR16" s="242" t="str">
        <f t="shared" si="16"/>
        <v>No</v>
      </c>
      <c r="AS16" s="90"/>
      <c r="AT16" s="145">
        <v>1</v>
      </c>
      <c r="AU16" s="274"/>
      <c r="AV16" s="275"/>
      <c r="AW16" s="276"/>
      <c r="AX16" s="277"/>
      <c r="AY16" s="278">
        <v>5</v>
      </c>
      <c r="AZ16" s="275">
        <v>150</v>
      </c>
      <c r="BA16" s="274">
        <f t="shared" ref="BA16:BA17" si="18">AZ16/10</f>
        <v>15</v>
      </c>
      <c r="BB16" s="279">
        <f t="shared" ref="BB16:BB17" si="19">(3/100)*AZ16</f>
        <v>4.5</v>
      </c>
      <c r="BC16" s="279">
        <f t="shared" ref="BC16:BC25" si="20">F16*SUM(AC16:AH16)</f>
        <v>0</v>
      </c>
    </row>
    <row r="17" spans="2:56" s="90" customFormat="1" ht="65" customHeight="1">
      <c r="B17" s="132"/>
      <c r="C17" s="142" t="s">
        <v>75</v>
      </c>
      <c r="D17" s="134" t="s">
        <v>66</v>
      </c>
      <c r="E17" s="134"/>
      <c r="F17" s="135">
        <v>4.5999999999999996</v>
      </c>
      <c r="G17" s="135">
        <f t="shared" si="10"/>
        <v>0</v>
      </c>
      <c r="H17" s="136">
        <f t="shared" si="17"/>
        <v>0</v>
      </c>
      <c r="I17" s="136">
        <f t="shared" ref="I17:I25" si="21">AD17*Y17</f>
        <v>0</v>
      </c>
      <c r="J17" s="136">
        <f t="shared" ref="J17:J25" si="22">AE17*Y17</f>
        <v>0</v>
      </c>
      <c r="K17" s="136">
        <f t="shared" ref="K17:K25" si="23">AF17*Y17</f>
        <v>0</v>
      </c>
      <c r="L17" s="136">
        <f t="shared" ref="L17:L25" si="24">AG17*Y17</f>
        <v>0</v>
      </c>
      <c r="M17" s="136">
        <f>AH17*Y17</f>
        <v>0</v>
      </c>
      <c r="N17" s="136">
        <f t="shared" si="11"/>
        <v>0</v>
      </c>
      <c r="O17" s="136">
        <f t="shared" si="12"/>
        <v>0</v>
      </c>
      <c r="P17" s="136">
        <f t="shared" si="7"/>
        <v>0</v>
      </c>
      <c r="Q17" s="136">
        <f t="shared" si="8"/>
        <v>0</v>
      </c>
      <c r="R17" s="136">
        <f t="shared" si="13"/>
        <v>0</v>
      </c>
      <c r="S17" s="136">
        <f t="shared" si="14"/>
        <v>0</v>
      </c>
      <c r="T17" s="136"/>
      <c r="U17" s="136" t="s">
        <v>161</v>
      </c>
      <c r="V17" s="135" t="s">
        <v>87</v>
      </c>
      <c r="W17" s="135" t="s">
        <v>63</v>
      </c>
      <c r="X17" s="137" t="s">
        <v>221</v>
      </c>
      <c r="Y17" s="135">
        <v>1</v>
      </c>
      <c r="Z17" s="135">
        <v>0</v>
      </c>
      <c r="AA17" s="138" t="s">
        <v>18</v>
      </c>
      <c r="AB17" s="226">
        <v>270</v>
      </c>
      <c r="AC17" s="49"/>
      <c r="AD17" s="48"/>
      <c r="AE17" s="52"/>
      <c r="AF17" s="48"/>
      <c r="AG17" s="52"/>
      <c r="AH17" s="48"/>
      <c r="AI17" s="52"/>
      <c r="AJ17" s="49"/>
      <c r="AK17" s="48"/>
      <c r="AL17" s="52"/>
      <c r="AM17" s="48"/>
      <c r="AN17" s="52"/>
      <c r="AO17" s="54" t="s">
        <v>109</v>
      </c>
      <c r="AP17" s="237">
        <f t="shared" si="9"/>
        <v>0</v>
      </c>
      <c r="AQ17" s="238" t="str">
        <f t="shared" si="15"/>
        <v>No</v>
      </c>
      <c r="AR17" s="239" t="str">
        <f t="shared" si="16"/>
        <v>No</v>
      </c>
      <c r="AT17" s="145">
        <v>1</v>
      </c>
      <c r="AU17" s="274"/>
      <c r="AV17" s="279"/>
      <c r="AW17" s="145"/>
      <c r="AX17" s="274"/>
      <c r="AY17" s="280">
        <v>6</v>
      </c>
      <c r="AZ17" s="279">
        <v>200</v>
      </c>
      <c r="BA17" s="274">
        <f t="shared" si="18"/>
        <v>20</v>
      </c>
      <c r="BB17" s="279">
        <f t="shared" si="19"/>
        <v>6</v>
      </c>
      <c r="BC17" s="279">
        <f t="shared" si="20"/>
        <v>0</v>
      </c>
    </row>
    <row r="18" spans="2:56" s="90" customFormat="1" ht="65" customHeight="1">
      <c r="B18" s="132"/>
      <c r="C18" s="142" t="s">
        <v>76</v>
      </c>
      <c r="D18" s="117" t="s">
        <v>67</v>
      </c>
      <c r="E18" s="117"/>
      <c r="F18" s="111">
        <v>4.3</v>
      </c>
      <c r="G18" s="111">
        <f t="shared" si="10"/>
        <v>0</v>
      </c>
      <c r="H18" s="118">
        <f t="shared" si="17"/>
        <v>0</v>
      </c>
      <c r="I18" s="111">
        <f t="shared" si="21"/>
        <v>0</v>
      </c>
      <c r="J18" s="111">
        <f t="shared" si="22"/>
        <v>0</v>
      </c>
      <c r="K18" s="111">
        <f t="shared" si="23"/>
        <v>0</v>
      </c>
      <c r="L18" s="111">
        <f>AG18*Y18</f>
        <v>0</v>
      </c>
      <c r="M18" s="111">
        <f>AH18*Y18</f>
        <v>0</v>
      </c>
      <c r="N18" s="111">
        <f t="shared" si="11"/>
        <v>0</v>
      </c>
      <c r="O18" s="111">
        <f t="shared" si="12"/>
        <v>0</v>
      </c>
      <c r="P18" s="111">
        <f t="shared" si="7"/>
        <v>0</v>
      </c>
      <c r="Q18" s="111">
        <f t="shared" si="8"/>
        <v>0</v>
      </c>
      <c r="R18" s="111">
        <f t="shared" si="13"/>
        <v>0</v>
      </c>
      <c r="S18" s="111">
        <f t="shared" si="14"/>
        <v>0</v>
      </c>
      <c r="T18" s="119"/>
      <c r="U18" s="118" t="s">
        <v>161</v>
      </c>
      <c r="V18" s="110" t="s">
        <v>87</v>
      </c>
      <c r="W18" s="110" t="s">
        <v>63</v>
      </c>
      <c r="X18" s="114" t="s">
        <v>220</v>
      </c>
      <c r="Y18" s="110">
        <v>1</v>
      </c>
      <c r="Z18" s="110">
        <v>0</v>
      </c>
      <c r="AA18" s="140" t="s">
        <v>18</v>
      </c>
      <c r="AB18" s="228">
        <v>260</v>
      </c>
      <c r="AC18" s="44"/>
      <c r="AD18" s="42"/>
      <c r="AE18" s="43"/>
      <c r="AF18" s="42"/>
      <c r="AG18" s="43"/>
      <c r="AH18" s="42"/>
      <c r="AI18" s="43"/>
      <c r="AJ18" s="44"/>
      <c r="AK18" s="42"/>
      <c r="AL18" s="43"/>
      <c r="AM18" s="42"/>
      <c r="AN18" s="43"/>
      <c r="AO18" s="55" t="s">
        <v>109</v>
      </c>
      <c r="AP18" s="240">
        <f t="shared" si="9"/>
        <v>0</v>
      </c>
      <c r="AQ18" s="241" t="str">
        <f t="shared" si="15"/>
        <v>No</v>
      </c>
      <c r="AR18" s="242" t="str">
        <f t="shared" si="16"/>
        <v>No</v>
      </c>
      <c r="AT18" s="145">
        <v>1</v>
      </c>
      <c r="AU18" s="274"/>
      <c r="AV18" s="279"/>
      <c r="AW18" s="145"/>
      <c r="AX18" s="274"/>
      <c r="AY18" s="280">
        <v>6</v>
      </c>
      <c r="AZ18" s="279">
        <v>200</v>
      </c>
      <c r="BA18" s="274">
        <f>AZ18/10</f>
        <v>20</v>
      </c>
      <c r="BB18" s="279">
        <f>(3/100)*AZ18</f>
        <v>6</v>
      </c>
      <c r="BC18" s="279">
        <f t="shared" si="20"/>
        <v>0</v>
      </c>
    </row>
    <row r="19" spans="2:56" s="91" customFormat="1" ht="65" customHeight="1">
      <c r="B19" s="141"/>
      <c r="C19" s="142" t="s">
        <v>77</v>
      </c>
      <c r="D19" s="134" t="s">
        <v>68</v>
      </c>
      <c r="E19" s="134"/>
      <c r="F19" s="135">
        <v>2.2999999999999998</v>
      </c>
      <c r="G19" s="135">
        <f t="shared" si="10"/>
        <v>0</v>
      </c>
      <c r="H19" s="136">
        <f t="shared" si="17"/>
        <v>0</v>
      </c>
      <c r="I19" s="136">
        <f t="shared" si="21"/>
        <v>0</v>
      </c>
      <c r="J19" s="136">
        <f t="shared" si="22"/>
        <v>0</v>
      </c>
      <c r="K19" s="136">
        <f t="shared" si="23"/>
        <v>0</v>
      </c>
      <c r="L19" s="136">
        <f t="shared" si="24"/>
        <v>0</v>
      </c>
      <c r="M19" s="136">
        <f t="shared" ref="M19:M25" si="25">AH19*Y19</f>
        <v>0</v>
      </c>
      <c r="N19" s="136">
        <f t="shared" si="11"/>
        <v>0</v>
      </c>
      <c r="O19" s="136">
        <f t="shared" si="12"/>
        <v>0</v>
      </c>
      <c r="P19" s="136">
        <f t="shared" si="7"/>
        <v>0</v>
      </c>
      <c r="Q19" s="136">
        <f t="shared" si="8"/>
        <v>0</v>
      </c>
      <c r="R19" s="136">
        <f t="shared" si="13"/>
        <v>0</v>
      </c>
      <c r="S19" s="136">
        <f t="shared" si="14"/>
        <v>0</v>
      </c>
      <c r="T19" s="136"/>
      <c r="U19" s="136" t="s">
        <v>161</v>
      </c>
      <c r="V19" s="135" t="s">
        <v>87</v>
      </c>
      <c r="W19" s="135" t="s">
        <v>64</v>
      </c>
      <c r="X19" s="137" t="s">
        <v>219</v>
      </c>
      <c r="Y19" s="135">
        <v>1</v>
      </c>
      <c r="Z19" s="135">
        <v>0</v>
      </c>
      <c r="AA19" s="138" t="s">
        <v>18</v>
      </c>
      <c r="AB19" s="226">
        <v>220</v>
      </c>
      <c r="AC19" s="49"/>
      <c r="AD19" s="48"/>
      <c r="AE19" s="52"/>
      <c r="AF19" s="48"/>
      <c r="AG19" s="52"/>
      <c r="AH19" s="48"/>
      <c r="AI19" s="52"/>
      <c r="AJ19" s="49"/>
      <c r="AK19" s="48"/>
      <c r="AL19" s="52"/>
      <c r="AM19" s="48"/>
      <c r="AN19" s="52"/>
      <c r="AO19" s="54" t="s">
        <v>109</v>
      </c>
      <c r="AP19" s="237">
        <f t="shared" si="9"/>
        <v>0</v>
      </c>
      <c r="AQ19" s="238" t="str">
        <f t="shared" si="15"/>
        <v>No</v>
      </c>
      <c r="AR19" s="239" t="str">
        <f t="shared" si="16"/>
        <v>No</v>
      </c>
      <c r="AS19" s="90"/>
      <c r="AT19" s="145">
        <v>1</v>
      </c>
      <c r="AU19" s="274"/>
      <c r="AV19" s="275"/>
      <c r="AW19" s="276"/>
      <c r="AX19" s="277"/>
      <c r="AY19" s="278">
        <v>5</v>
      </c>
      <c r="AZ19" s="275">
        <v>150</v>
      </c>
      <c r="BA19" s="274">
        <f>AZ19/10</f>
        <v>15</v>
      </c>
      <c r="BB19" s="279">
        <f>(3/100)*AZ19</f>
        <v>4.5</v>
      </c>
      <c r="BC19" s="279">
        <f t="shared" si="20"/>
        <v>0</v>
      </c>
    </row>
    <row r="20" spans="2:56" s="90" customFormat="1" ht="65" customHeight="1">
      <c r="B20" s="132"/>
      <c r="C20" s="142" t="s">
        <v>81</v>
      </c>
      <c r="D20" s="117" t="s">
        <v>72</v>
      </c>
      <c r="E20" s="117"/>
      <c r="F20" s="111">
        <v>3.3</v>
      </c>
      <c r="G20" s="111">
        <f t="shared" si="10"/>
        <v>0</v>
      </c>
      <c r="H20" s="118">
        <f t="shared" si="17"/>
        <v>0</v>
      </c>
      <c r="I20" s="111">
        <f t="shared" si="21"/>
        <v>0</v>
      </c>
      <c r="J20" s="111">
        <f t="shared" si="22"/>
        <v>0</v>
      </c>
      <c r="K20" s="111">
        <f t="shared" si="23"/>
        <v>0</v>
      </c>
      <c r="L20" s="111">
        <f t="shared" si="24"/>
        <v>0</v>
      </c>
      <c r="M20" s="111">
        <f t="shared" si="25"/>
        <v>0</v>
      </c>
      <c r="N20" s="111">
        <f t="shared" si="11"/>
        <v>0</v>
      </c>
      <c r="O20" s="111">
        <f t="shared" si="12"/>
        <v>0</v>
      </c>
      <c r="P20" s="111">
        <f t="shared" si="7"/>
        <v>0</v>
      </c>
      <c r="Q20" s="111">
        <f t="shared" si="8"/>
        <v>0</v>
      </c>
      <c r="R20" s="111">
        <f t="shared" si="13"/>
        <v>0</v>
      </c>
      <c r="S20" s="111">
        <f t="shared" si="14"/>
        <v>0</v>
      </c>
      <c r="T20" s="119"/>
      <c r="U20" s="118" t="s">
        <v>161</v>
      </c>
      <c r="V20" s="111" t="s">
        <v>87</v>
      </c>
      <c r="W20" s="111" t="s">
        <v>64</v>
      </c>
      <c r="X20" s="120" t="s">
        <v>218</v>
      </c>
      <c r="Y20" s="111">
        <v>1</v>
      </c>
      <c r="Z20" s="111">
        <v>0</v>
      </c>
      <c r="AA20" s="143" t="s">
        <v>18</v>
      </c>
      <c r="AB20" s="227">
        <v>220</v>
      </c>
      <c r="AC20" s="46"/>
      <c r="AD20" s="45"/>
      <c r="AE20" s="47"/>
      <c r="AF20" s="45"/>
      <c r="AG20" s="47"/>
      <c r="AH20" s="45"/>
      <c r="AI20" s="47"/>
      <c r="AJ20" s="46"/>
      <c r="AK20" s="45"/>
      <c r="AL20" s="47"/>
      <c r="AM20" s="45"/>
      <c r="AN20" s="47"/>
      <c r="AO20" s="56" t="s">
        <v>109</v>
      </c>
      <c r="AP20" s="240">
        <f t="shared" si="9"/>
        <v>0</v>
      </c>
      <c r="AQ20" s="241" t="str">
        <f t="shared" si="15"/>
        <v>No</v>
      </c>
      <c r="AR20" s="242" t="str">
        <f t="shared" si="16"/>
        <v>No</v>
      </c>
      <c r="AT20" s="145">
        <v>1</v>
      </c>
      <c r="AU20" s="274"/>
      <c r="AV20" s="279"/>
      <c r="AW20" s="145"/>
      <c r="AX20" s="274"/>
      <c r="AY20" s="280">
        <v>5</v>
      </c>
      <c r="AZ20" s="281">
        <v>150</v>
      </c>
      <c r="BA20" s="282">
        <f>AZ20/10</f>
        <v>15</v>
      </c>
      <c r="BB20" s="281">
        <f>(3/100)*AZ20</f>
        <v>4.5</v>
      </c>
      <c r="BC20" s="279">
        <f t="shared" si="20"/>
        <v>0</v>
      </c>
    </row>
    <row r="21" spans="2:56" s="90" customFormat="1" ht="65" customHeight="1">
      <c r="B21" s="132"/>
      <c r="C21" s="142" t="s">
        <v>78</v>
      </c>
      <c r="D21" s="134" t="s">
        <v>69</v>
      </c>
      <c r="E21" s="134"/>
      <c r="F21" s="135">
        <v>3.2</v>
      </c>
      <c r="G21" s="135">
        <f t="shared" si="10"/>
        <v>0</v>
      </c>
      <c r="H21" s="136">
        <f t="shared" si="17"/>
        <v>0</v>
      </c>
      <c r="I21" s="136">
        <f t="shared" si="21"/>
        <v>0</v>
      </c>
      <c r="J21" s="136">
        <f t="shared" si="22"/>
        <v>0</v>
      </c>
      <c r="K21" s="136">
        <f t="shared" si="23"/>
        <v>0</v>
      </c>
      <c r="L21" s="136">
        <f t="shared" si="24"/>
        <v>0</v>
      </c>
      <c r="M21" s="136">
        <f t="shared" si="25"/>
        <v>0</v>
      </c>
      <c r="N21" s="136">
        <f t="shared" si="11"/>
        <v>0</v>
      </c>
      <c r="O21" s="136">
        <f t="shared" si="12"/>
        <v>0</v>
      </c>
      <c r="P21" s="136">
        <f t="shared" si="7"/>
        <v>0</v>
      </c>
      <c r="Q21" s="136">
        <f t="shared" si="8"/>
        <v>0</v>
      </c>
      <c r="R21" s="136">
        <f t="shared" si="13"/>
        <v>0</v>
      </c>
      <c r="S21" s="136">
        <f t="shared" si="14"/>
        <v>0</v>
      </c>
      <c r="T21" s="136"/>
      <c r="U21" s="136" t="s">
        <v>161</v>
      </c>
      <c r="V21" s="135" t="s">
        <v>87</v>
      </c>
      <c r="W21" s="135" t="s">
        <v>64</v>
      </c>
      <c r="X21" s="137" t="s">
        <v>217</v>
      </c>
      <c r="Y21" s="135">
        <v>1</v>
      </c>
      <c r="Z21" s="135">
        <v>0</v>
      </c>
      <c r="AA21" s="137" t="s">
        <v>18</v>
      </c>
      <c r="AB21" s="226">
        <v>210</v>
      </c>
      <c r="AC21" s="49"/>
      <c r="AD21" s="48"/>
      <c r="AE21" s="52"/>
      <c r="AF21" s="48"/>
      <c r="AG21" s="52"/>
      <c r="AH21" s="48"/>
      <c r="AI21" s="52"/>
      <c r="AJ21" s="49"/>
      <c r="AK21" s="48"/>
      <c r="AL21" s="52"/>
      <c r="AM21" s="48"/>
      <c r="AN21" s="52"/>
      <c r="AO21" s="54" t="s">
        <v>109</v>
      </c>
      <c r="AP21" s="237">
        <f t="shared" si="9"/>
        <v>0</v>
      </c>
      <c r="AQ21" s="238" t="str">
        <f t="shared" si="15"/>
        <v>No</v>
      </c>
      <c r="AR21" s="239" t="str">
        <f t="shared" si="16"/>
        <v>No</v>
      </c>
      <c r="AT21" s="145">
        <v>1</v>
      </c>
      <c r="AU21" s="274"/>
      <c r="AV21" s="279"/>
      <c r="AW21" s="145"/>
      <c r="AX21" s="274"/>
      <c r="AY21" s="280">
        <v>5</v>
      </c>
      <c r="AZ21" s="279">
        <v>150</v>
      </c>
      <c r="BA21" s="274">
        <f>AZ21/10</f>
        <v>15</v>
      </c>
      <c r="BB21" s="279">
        <f>(3/100)*AZ21</f>
        <v>4.5</v>
      </c>
      <c r="BC21" s="279">
        <f t="shared" si="20"/>
        <v>0</v>
      </c>
    </row>
    <row r="22" spans="2:56" s="90" customFormat="1" ht="65" customHeight="1">
      <c r="B22" s="132"/>
      <c r="C22" s="142" t="s">
        <v>82</v>
      </c>
      <c r="D22" s="117" t="s">
        <v>61</v>
      </c>
      <c r="E22" s="117"/>
      <c r="F22" s="111">
        <v>2.6</v>
      </c>
      <c r="G22" s="111">
        <f t="shared" si="10"/>
        <v>0</v>
      </c>
      <c r="H22" s="118">
        <f t="shared" si="17"/>
        <v>0</v>
      </c>
      <c r="I22" s="118">
        <f t="shared" si="21"/>
        <v>0</v>
      </c>
      <c r="J22" s="118">
        <f t="shared" si="22"/>
        <v>0</v>
      </c>
      <c r="K22" s="118">
        <f t="shared" si="23"/>
        <v>0</v>
      </c>
      <c r="L22" s="118">
        <f t="shared" si="24"/>
        <v>0</v>
      </c>
      <c r="M22" s="118">
        <f t="shared" si="25"/>
        <v>0</v>
      </c>
      <c r="N22" s="111">
        <f t="shared" si="11"/>
        <v>0</v>
      </c>
      <c r="O22" s="111">
        <f t="shared" si="12"/>
        <v>0</v>
      </c>
      <c r="P22" s="111">
        <f t="shared" si="7"/>
        <v>0</v>
      </c>
      <c r="Q22" s="111">
        <f t="shared" si="8"/>
        <v>0</v>
      </c>
      <c r="R22" s="111">
        <f t="shared" si="13"/>
        <v>0</v>
      </c>
      <c r="S22" s="111">
        <f t="shared" si="14"/>
        <v>0</v>
      </c>
      <c r="T22" s="119"/>
      <c r="U22" s="118" t="s">
        <v>161</v>
      </c>
      <c r="V22" s="111" t="s">
        <v>87</v>
      </c>
      <c r="W22" s="111" t="s">
        <v>64</v>
      </c>
      <c r="X22" s="120" t="s">
        <v>216</v>
      </c>
      <c r="Y22" s="111">
        <v>1</v>
      </c>
      <c r="Z22" s="111">
        <v>0</v>
      </c>
      <c r="AA22" s="143" t="s">
        <v>18</v>
      </c>
      <c r="AB22" s="227">
        <v>210</v>
      </c>
      <c r="AC22" s="46"/>
      <c r="AD22" s="45"/>
      <c r="AE22" s="47"/>
      <c r="AF22" s="45"/>
      <c r="AG22" s="47"/>
      <c r="AH22" s="45"/>
      <c r="AI22" s="47"/>
      <c r="AJ22" s="46"/>
      <c r="AK22" s="45"/>
      <c r="AL22" s="47"/>
      <c r="AM22" s="45"/>
      <c r="AN22" s="47"/>
      <c r="AO22" s="56" t="s">
        <v>109</v>
      </c>
      <c r="AP22" s="240">
        <f t="shared" si="9"/>
        <v>0</v>
      </c>
      <c r="AQ22" s="241" t="str">
        <f t="shared" si="15"/>
        <v>No</v>
      </c>
      <c r="AR22" s="242" t="str">
        <f t="shared" si="16"/>
        <v>No</v>
      </c>
      <c r="AT22" s="145">
        <v>1</v>
      </c>
      <c r="AU22" s="145"/>
      <c r="AV22" s="279"/>
      <c r="AW22" s="145"/>
      <c r="AX22" s="274"/>
      <c r="AY22" s="280">
        <v>5</v>
      </c>
      <c r="AZ22" s="281">
        <v>150</v>
      </c>
      <c r="BA22" s="282">
        <f t="shared" ref="BA22:BA24" si="26">AZ22/10</f>
        <v>15</v>
      </c>
      <c r="BB22" s="281">
        <f t="shared" ref="BB22:BB24" si="27">(3/100)*AZ22</f>
        <v>4.5</v>
      </c>
      <c r="BC22" s="279">
        <f t="shared" si="20"/>
        <v>0</v>
      </c>
    </row>
    <row r="23" spans="2:56" s="90" customFormat="1" ht="65" customHeight="1">
      <c r="B23" s="132"/>
      <c r="C23" s="142" t="s">
        <v>79</v>
      </c>
      <c r="D23" s="134" t="s">
        <v>70</v>
      </c>
      <c r="E23" s="134"/>
      <c r="F23" s="135">
        <v>3.3</v>
      </c>
      <c r="G23" s="135">
        <f t="shared" si="10"/>
        <v>0</v>
      </c>
      <c r="H23" s="136">
        <f t="shared" si="17"/>
        <v>0</v>
      </c>
      <c r="I23" s="136">
        <f t="shared" si="21"/>
        <v>0</v>
      </c>
      <c r="J23" s="136">
        <f t="shared" si="22"/>
        <v>0</v>
      </c>
      <c r="K23" s="136">
        <f t="shared" si="23"/>
        <v>0</v>
      </c>
      <c r="L23" s="136">
        <f t="shared" si="24"/>
        <v>0</v>
      </c>
      <c r="M23" s="136">
        <f t="shared" si="25"/>
        <v>0</v>
      </c>
      <c r="N23" s="136">
        <f t="shared" si="11"/>
        <v>0</v>
      </c>
      <c r="O23" s="136">
        <f t="shared" si="12"/>
        <v>0</v>
      </c>
      <c r="P23" s="136">
        <f t="shared" si="7"/>
        <v>0</v>
      </c>
      <c r="Q23" s="136">
        <f t="shared" si="8"/>
        <v>0</v>
      </c>
      <c r="R23" s="136">
        <f t="shared" si="13"/>
        <v>0</v>
      </c>
      <c r="S23" s="136">
        <f t="shared" si="14"/>
        <v>0</v>
      </c>
      <c r="T23" s="136"/>
      <c r="U23" s="136" t="s">
        <v>161</v>
      </c>
      <c r="V23" s="135" t="s">
        <v>87</v>
      </c>
      <c r="W23" s="135" t="s">
        <v>64</v>
      </c>
      <c r="X23" s="137" t="s">
        <v>215</v>
      </c>
      <c r="Y23" s="135">
        <v>1</v>
      </c>
      <c r="Z23" s="135">
        <v>0</v>
      </c>
      <c r="AA23" s="138" t="s">
        <v>18</v>
      </c>
      <c r="AB23" s="226">
        <v>200</v>
      </c>
      <c r="AC23" s="49"/>
      <c r="AD23" s="48"/>
      <c r="AE23" s="52"/>
      <c r="AF23" s="48"/>
      <c r="AG23" s="52"/>
      <c r="AH23" s="48"/>
      <c r="AI23" s="52"/>
      <c r="AJ23" s="49"/>
      <c r="AK23" s="48"/>
      <c r="AL23" s="52"/>
      <c r="AM23" s="48"/>
      <c r="AN23" s="52"/>
      <c r="AO23" s="54" t="s">
        <v>109</v>
      </c>
      <c r="AP23" s="237">
        <f t="shared" si="9"/>
        <v>0</v>
      </c>
      <c r="AQ23" s="238" t="str">
        <f t="shared" si="15"/>
        <v>No</v>
      </c>
      <c r="AR23" s="239" t="str">
        <f t="shared" si="16"/>
        <v>No</v>
      </c>
      <c r="AT23" s="145">
        <v>1</v>
      </c>
      <c r="AU23" s="274"/>
      <c r="AV23" s="279"/>
      <c r="AW23" s="145"/>
      <c r="AX23" s="274"/>
      <c r="AY23" s="280">
        <v>5</v>
      </c>
      <c r="AZ23" s="279">
        <v>150</v>
      </c>
      <c r="BA23" s="274">
        <f>AZ23/10</f>
        <v>15</v>
      </c>
      <c r="BB23" s="279">
        <f>(3/100)*AZ23</f>
        <v>4.5</v>
      </c>
      <c r="BC23" s="279">
        <f t="shared" si="20"/>
        <v>0</v>
      </c>
    </row>
    <row r="24" spans="2:56" s="90" customFormat="1" ht="65" customHeight="1">
      <c r="B24" s="132"/>
      <c r="C24" s="142" t="s">
        <v>83</v>
      </c>
      <c r="D24" s="117" t="s">
        <v>73</v>
      </c>
      <c r="E24" s="117"/>
      <c r="F24" s="111">
        <v>2.1</v>
      </c>
      <c r="G24" s="111">
        <f t="shared" si="10"/>
        <v>0</v>
      </c>
      <c r="H24" s="118">
        <f t="shared" si="17"/>
        <v>0</v>
      </c>
      <c r="I24" s="118">
        <f t="shared" si="21"/>
        <v>0</v>
      </c>
      <c r="J24" s="118">
        <f t="shared" si="22"/>
        <v>0</v>
      </c>
      <c r="K24" s="118">
        <f t="shared" si="23"/>
        <v>0</v>
      </c>
      <c r="L24" s="118">
        <f t="shared" si="24"/>
        <v>0</v>
      </c>
      <c r="M24" s="118">
        <f t="shared" si="25"/>
        <v>0</v>
      </c>
      <c r="N24" s="111">
        <f t="shared" si="11"/>
        <v>0</v>
      </c>
      <c r="O24" s="111">
        <f t="shared" si="12"/>
        <v>0</v>
      </c>
      <c r="P24" s="111">
        <f t="shared" si="7"/>
        <v>0</v>
      </c>
      <c r="Q24" s="111">
        <f t="shared" si="8"/>
        <v>0</v>
      </c>
      <c r="R24" s="111">
        <f t="shared" si="13"/>
        <v>0</v>
      </c>
      <c r="S24" s="111">
        <f t="shared" si="14"/>
        <v>0</v>
      </c>
      <c r="T24" s="119"/>
      <c r="U24" s="118" t="s">
        <v>161</v>
      </c>
      <c r="V24" s="111" t="s">
        <v>87</v>
      </c>
      <c r="W24" s="111" t="s">
        <v>62</v>
      </c>
      <c r="X24" s="120" t="s">
        <v>213</v>
      </c>
      <c r="Y24" s="111">
        <v>1</v>
      </c>
      <c r="Z24" s="111">
        <v>0</v>
      </c>
      <c r="AA24" s="143" t="s">
        <v>18</v>
      </c>
      <c r="AB24" s="227">
        <v>180</v>
      </c>
      <c r="AC24" s="46"/>
      <c r="AD24" s="45"/>
      <c r="AE24" s="47"/>
      <c r="AF24" s="45"/>
      <c r="AG24" s="47"/>
      <c r="AH24" s="45"/>
      <c r="AI24" s="47"/>
      <c r="AJ24" s="46"/>
      <c r="AK24" s="45"/>
      <c r="AL24" s="47"/>
      <c r="AM24" s="45"/>
      <c r="AN24" s="47"/>
      <c r="AO24" s="56" t="s">
        <v>109</v>
      </c>
      <c r="AP24" s="240">
        <f t="shared" si="9"/>
        <v>0</v>
      </c>
      <c r="AQ24" s="241" t="str">
        <f t="shared" si="15"/>
        <v>No</v>
      </c>
      <c r="AR24" s="242" t="str">
        <f t="shared" si="16"/>
        <v>No</v>
      </c>
      <c r="AT24" s="145">
        <v>1</v>
      </c>
      <c r="AU24" s="145"/>
      <c r="AV24" s="279"/>
      <c r="AW24" s="145"/>
      <c r="AX24" s="274"/>
      <c r="AY24" s="280">
        <v>4</v>
      </c>
      <c r="AZ24" s="281">
        <v>100</v>
      </c>
      <c r="BA24" s="282">
        <f t="shared" si="26"/>
        <v>10</v>
      </c>
      <c r="BB24" s="281">
        <f t="shared" si="27"/>
        <v>3</v>
      </c>
      <c r="BC24" s="279">
        <f t="shared" si="20"/>
        <v>0</v>
      </c>
    </row>
    <row r="25" spans="2:56" s="90" customFormat="1" ht="65" customHeight="1">
      <c r="B25" s="147"/>
      <c r="C25" s="358" t="s">
        <v>80</v>
      </c>
      <c r="D25" s="149" t="s">
        <v>71</v>
      </c>
      <c r="E25" s="149"/>
      <c r="F25" s="150">
        <v>1.5</v>
      </c>
      <c r="G25" s="150">
        <f t="shared" si="10"/>
        <v>0</v>
      </c>
      <c r="H25" s="151">
        <f t="shared" si="17"/>
        <v>0</v>
      </c>
      <c r="I25" s="151">
        <f t="shared" si="21"/>
        <v>0</v>
      </c>
      <c r="J25" s="151">
        <f t="shared" si="22"/>
        <v>0</v>
      </c>
      <c r="K25" s="151">
        <f t="shared" si="23"/>
        <v>0</v>
      </c>
      <c r="L25" s="151">
        <f t="shared" si="24"/>
        <v>0</v>
      </c>
      <c r="M25" s="151">
        <f t="shared" si="25"/>
        <v>0</v>
      </c>
      <c r="N25" s="151">
        <f t="shared" si="11"/>
        <v>0</v>
      </c>
      <c r="O25" s="136">
        <f t="shared" si="12"/>
        <v>0</v>
      </c>
      <c r="P25" s="136">
        <f t="shared" si="7"/>
        <v>0</v>
      </c>
      <c r="Q25" s="136">
        <f t="shared" si="8"/>
        <v>0</v>
      </c>
      <c r="R25" s="151">
        <f t="shared" si="13"/>
        <v>0</v>
      </c>
      <c r="S25" s="151">
        <f t="shared" si="14"/>
        <v>0</v>
      </c>
      <c r="T25" s="151"/>
      <c r="U25" s="151" t="s">
        <v>161</v>
      </c>
      <c r="V25" s="150" t="s">
        <v>87</v>
      </c>
      <c r="W25" s="150" t="s">
        <v>62</v>
      </c>
      <c r="X25" s="152" t="s">
        <v>214</v>
      </c>
      <c r="Y25" s="150">
        <v>1</v>
      </c>
      <c r="Z25" s="150">
        <v>0</v>
      </c>
      <c r="AA25" s="153" t="s">
        <v>18</v>
      </c>
      <c r="AB25" s="229">
        <v>160</v>
      </c>
      <c r="AC25" s="59"/>
      <c r="AD25" s="58"/>
      <c r="AE25" s="232"/>
      <c r="AF25" s="58"/>
      <c r="AG25" s="232"/>
      <c r="AH25" s="58"/>
      <c r="AI25" s="232"/>
      <c r="AJ25" s="59"/>
      <c r="AK25" s="58"/>
      <c r="AL25" s="232"/>
      <c r="AM25" s="58"/>
      <c r="AN25" s="232"/>
      <c r="AO25" s="60" t="s">
        <v>109</v>
      </c>
      <c r="AP25" s="243">
        <f t="shared" si="9"/>
        <v>0</v>
      </c>
      <c r="AQ25" s="244" t="str">
        <f t="shared" si="15"/>
        <v>No</v>
      </c>
      <c r="AR25" s="245" t="str">
        <f t="shared" si="16"/>
        <v>No</v>
      </c>
      <c r="AT25" s="145">
        <v>1</v>
      </c>
      <c r="AU25" s="274"/>
      <c r="AV25" s="279"/>
      <c r="AW25" s="145"/>
      <c r="AX25" s="274"/>
      <c r="AY25" s="280">
        <v>4</v>
      </c>
      <c r="AZ25" s="281">
        <v>100</v>
      </c>
      <c r="BA25" s="282">
        <f>AZ25/10</f>
        <v>10</v>
      </c>
      <c r="BB25" s="281">
        <f>(3/100)*AZ25</f>
        <v>3</v>
      </c>
      <c r="BC25" s="279">
        <f t="shared" si="20"/>
        <v>0</v>
      </c>
    </row>
    <row r="26" spans="2:56" s="91" customFormat="1" ht="34" customHeight="1">
      <c r="C26" s="116"/>
      <c r="D26" s="117"/>
      <c r="E26" s="117"/>
      <c r="F26" s="111"/>
      <c r="G26" s="111"/>
      <c r="H26" s="118"/>
      <c r="I26" s="118"/>
      <c r="J26" s="118"/>
      <c r="K26" s="118"/>
      <c r="L26" s="118"/>
      <c r="M26" s="118"/>
      <c r="N26" s="111"/>
      <c r="O26" s="128"/>
      <c r="P26" s="128"/>
      <c r="Q26" s="128"/>
      <c r="R26" s="119"/>
      <c r="S26" s="119"/>
      <c r="T26" s="119"/>
      <c r="U26" s="118"/>
      <c r="V26" s="111"/>
      <c r="W26" s="111"/>
      <c r="X26" s="120"/>
      <c r="Y26" s="111"/>
      <c r="Z26" s="111"/>
      <c r="AA26" s="258" t="s">
        <v>176</v>
      </c>
      <c r="AB26" s="122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336"/>
      <c r="AQ26" s="124"/>
      <c r="AR26" s="221"/>
      <c r="AS26" s="90"/>
      <c r="AT26" s="221"/>
      <c r="AU26" s="221"/>
      <c r="AV26" s="222"/>
      <c r="AW26" s="222"/>
      <c r="AX26" s="222"/>
      <c r="AY26" s="272"/>
      <c r="AZ26" s="222"/>
      <c r="BA26" s="221"/>
      <c r="BB26" s="221"/>
      <c r="BC26" s="221"/>
      <c r="BD26" s="154" t="s">
        <v>133</v>
      </c>
    </row>
    <row r="27" spans="2:56" s="90" customFormat="1" ht="65" customHeight="1">
      <c r="B27" s="223"/>
      <c r="C27" s="224" t="s">
        <v>209</v>
      </c>
      <c r="D27" s="127" t="s">
        <v>224</v>
      </c>
      <c r="E27" s="296" t="s">
        <v>174</v>
      </c>
      <c r="F27" s="129">
        <v>10.56</v>
      </c>
      <c r="G27" s="128">
        <f t="shared" si="10"/>
        <v>0</v>
      </c>
      <c r="H27" s="129">
        <f t="shared" ref="H27:H28" si="28">AC27*Y27</f>
        <v>0</v>
      </c>
      <c r="I27" s="129">
        <f t="shared" ref="I27:I28" si="29">AD27*Y27</f>
        <v>0</v>
      </c>
      <c r="J27" s="129">
        <f t="shared" ref="J27:J28" si="30">AE27*Y27</f>
        <v>0</v>
      </c>
      <c r="K27" s="129">
        <f t="shared" ref="K27:K28" si="31">AF27*Y27</f>
        <v>0</v>
      </c>
      <c r="L27" s="129">
        <f t="shared" ref="L27:L28" si="32">AG27*Y27</f>
        <v>0</v>
      </c>
      <c r="M27" s="129">
        <f t="shared" ref="M27:M28" si="33">AH27*Y27</f>
        <v>0</v>
      </c>
      <c r="N27" s="128">
        <f t="shared" ref="N27:N28" si="34">AI27*Y27</f>
        <v>0</v>
      </c>
      <c r="O27" s="128">
        <f t="shared" ref="O27:O39" si="35">AJ27*Y27</f>
        <v>0</v>
      </c>
      <c r="P27" s="128">
        <f t="shared" ref="P27:P39" si="36">AK27*Y27</f>
        <v>0</v>
      </c>
      <c r="Q27" s="128">
        <f t="shared" ref="Q27:Q39" si="37">AL27*Y27</f>
        <v>0</v>
      </c>
      <c r="R27" s="128">
        <f t="shared" ref="R27:R28" si="38">AM27*Y27</f>
        <v>0</v>
      </c>
      <c r="S27" s="128">
        <f t="shared" ref="S27:S28" si="39">AN27*Y27</f>
        <v>0</v>
      </c>
      <c r="T27" s="155"/>
      <c r="U27" s="129"/>
      <c r="V27" s="128" t="s">
        <v>87</v>
      </c>
      <c r="W27" s="128" t="s">
        <v>226</v>
      </c>
      <c r="X27" s="130" t="s">
        <v>223</v>
      </c>
      <c r="Y27" s="128">
        <v>1</v>
      </c>
      <c r="Z27" s="128">
        <v>5</v>
      </c>
      <c r="AA27" s="131" t="s">
        <v>18</v>
      </c>
      <c r="AB27" s="299">
        <v>290</v>
      </c>
      <c r="AC27" s="230"/>
      <c r="AD27" s="57"/>
      <c r="AE27" s="61"/>
      <c r="AF27" s="57"/>
      <c r="AG27" s="61"/>
      <c r="AH27" s="57"/>
      <c r="AI27" s="61"/>
      <c r="AJ27" s="57"/>
      <c r="AK27" s="61"/>
      <c r="AL27" s="57"/>
      <c r="AM27" s="57"/>
      <c r="AN27" s="61"/>
      <c r="AO27" s="231" t="s">
        <v>109</v>
      </c>
      <c r="AP27" s="234">
        <f t="shared" si="9"/>
        <v>0</v>
      </c>
      <c r="AQ27" s="235" t="str">
        <f t="shared" ref="AQ27:AQ28" si="40">IF(SUM(AC27:AN27)&gt;0,"Yes","No")</f>
        <v>No</v>
      </c>
      <c r="AR27" s="236" t="str">
        <f t="shared" ref="AR27:AR28" si="41">IF(E27="New","Yes","No")</f>
        <v>Yes</v>
      </c>
      <c r="AT27" s="145">
        <v>1</v>
      </c>
      <c r="AU27" s="145"/>
      <c r="AV27" s="279"/>
      <c r="AW27" s="145"/>
      <c r="AX27" s="274"/>
      <c r="AY27" s="280">
        <v>5</v>
      </c>
      <c r="AZ27" s="281">
        <v>150</v>
      </c>
      <c r="BA27" s="282">
        <f t="shared" ref="BA27" si="42">AZ27/10</f>
        <v>15</v>
      </c>
      <c r="BB27" s="281">
        <f t="shared" ref="BB27" si="43">(3/100)*AZ27</f>
        <v>4.5</v>
      </c>
      <c r="BC27" s="279">
        <f>F27*SUM(AC27:AH27)</f>
        <v>0</v>
      </c>
    </row>
    <row r="28" spans="2:56" s="90" customFormat="1" ht="65" customHeight="1">
      <c r="B28" s="147"/>
      <c r="C28" s="257" t="s">
        <v>210</v>
      </c>
      <c r="D28" s="149" t="s">
        <v>225</v>
      </c>
      <c r="E28" s="303" t="s">
        <v>174</v>
      </c>
      <c r="F28" s="151">
        <f>9.6*1.1</f>
        <v>10.56</v>
      </c>
      <c r="G28" s="150">
        <f t="shared" si="10"/>
        <v>0</v>
      </c>
      <c r="H28" s="151">
        <f t="shared" si="28"/>
        <v>0</v>
      </c>
      <c r="I28" s="151">
        <f t="shared" si="29"/>
        <v>0</v>
      </c>
      <c r="J28" s="151">
        <f t="shared" si="30"/>
        <v>0</v>
      </c>
      <c r="K28" s="151">
        <f t="shared" si="31"/>
        <v>0</v>
      </c>
      <c r="L28" s="151">
        <f t="shared" si="32"/>
        <v>0</v>
      </c>
      <c r="M28" s="151">
        <f t="shared" si="33"/>
        <v>0</v>
      </c>
      <c r="N28" s="151">
        <f t="shared" si="34"/>
        <v>0</v>
      </c>
      <c r="O28" s="151">
        <f t="shared" si="35"/>
        <v>0</v>
      </c>
      <c r="P28" s="151">
        <f t="shared" si="36"/>
        <v>0</v>
      </c>
      <c r="Q28" s="151">
        <f t="shared" si="37"/>
        <v>0</v>
      </c>
      <c r="R28" s="151">
        <f t="shared" si="38"/>
        <v>0</v>
      </c>
      <c r="S28" s="151">
        <f t="shared" si="39"/>
        <v>0</v>
      </c>
      <c r="T28" s="151"/>
      <c r="U28" s="151"/>
      <c r="V28" s="150" t="s">
        <v>87</v>
      </c>
      <c r="W28" s="150" t="s">
        <v>226</v>
      </c>
      <c r="X28" s="152" t="s">
        <v>186</v>
      </c>
      <c r="Y28" s="150">
        <v>1</v>
      </c>
      <c r="Z28" s="150">
        <v>5</v>
      </c>
      <c r="AA28" s="153" t="s">
        <v>18</v>
      </c>
      <c r="AB28" s="300">
        <v>290</v>
      </c>
      <c r="AC28" s="59"/>
      <c r="AD28" s="58"/>
      <c r="AE28" s="232"/>
      <c r="AF28" s="58"/>
      <c r="AG28" s="232"/>
      <c r="AH28" s="58"/>
      <c r="AI28" s="232"/>
      <c r="AJ28" s="58"/>
      <c r="AK28" s="232"/>
      <c r="AL28" s="58"/>
      <c r="AM28" s="58"/>
      <c r="AN28" s="232"/>
      <c r="AO28" s="60" t="s">
        <v>109</v>
      </c>
      <c r="AP28" s="243">
        <f t="shared" si="9"/>
        <v>0</v>
      </c>
      <c r="AQ28" s="244" t="str">
        <f t="shared" si="40"/>
        <v>No</v>
      </c>
      <c r="AR28" s="245" t="str">
        <f t="shared" si="41"/>
        <v>Yes</v>
      </c>
      <c r="AT28" s="145">
        <v>1</v>
      </c>
      <c r="AU28" s="274"/>
      <c r="AV28" s="279"/>
      <c r="AW28" s="145"/>
      <c r="AX28" s="274"/>
      <c r="AY28" s="280">
        <v>5</v>
      </c>
      <c r="AZ28" s="279">
        <v>150</v>
      </c>
      <c r="BA28" s="274">
        <f>AZ28/10</f>
        <v>15</v>
      </c>
      <c r="BB28" s="279">
        <f>(3/100)*AZ28</f>
        <v>4.5</v>
      </c>
      <c r="BC28" s="279">
        <f>F28*SUM(AC28:AH28)</f>
        <v>0</v>
      </c>
    </row>
    <row r="29" spans="2:56" s="91" customFormat="1" ht="34" customHeight="1">
      <c r="C29" s="116"/>
      <c r="D29" s="117"/>
      <c r="E29" s="117"/>
      <c r="F29" s="111"/>
      <c r="G29" s="111"/>
      <c r="H29" s="118"/>
      <c r="I29" s="118"/>
      <c r="J29" s="118"/>
      <c r="K29" s="118"/>
      <c r="L29" s="118"/>
      <c r="M29" s="118"/>
      <c r="N29" s="111"/>
      <c r="O29" s="111"/>
      <c r="P29" s="111"/>
      <c r="Q29" s="111"/>
      <c r="R29" s="119"/>
      <c r="S29" s="119"/>
      <c r="T29" s="119"/>
      <c r="U29" s="118"/>
      <c r="V29" s="111"/>
      <c r="W29" s="111"/>
      <c r="X29" s="120"/>
      <c r="Y29" s="111"/>
      <c r="Z29" s="111"/>
      <c r="AA29" s="121" t="s">
        <v>112</v>
      </c>
      <c r="AB29" s="122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336">
        <f t="shared" si="9"/>
        <v>0</v>
      </c>
      <c r="AQ29" s="124"/>
      <c r="AR29" s="221"/>
      <c r="AS29" s="90"/>
      <c r="AT29" s="221"/>
      <c r="AU29" s="221"/>
      <c r="AV29" s="222"/>
      <c r="AW29" s="222"/>
      <c r="AX29" s="222"/>
      <c r="AY29" s="272"/>
      <c r="AZ29" s="222"/>
      <c r="BA29" s="221"/>
      <c r="BB29" s="221"/>
      <c r="BC29" s="221"/>
      <c r="BD29" s="154" t="s">
        <v>133</v>
      </c>
    </row>
    <row r="30" spans="2:56" s="91" customFormat="1" ht="65" customHeight="1">
      <c r="B30" s="125"/>
      <c r="C30" s="126" t="s">
        <v>135</v>
      </c>
      <c r="D30" s="127" t="s">
        <v>89</v>
      </c>
      <c r="E30" s="127"/>
      <c r="F30" s="128">
        <v>1.7</v>
      </c>
      <c r="G30" s="128">
        <f t="shared" ref="G30:G39" si="44">SUM(AC30:AO30)*F30</f>
        <v>0</v>
      </c>
      <c r="H30" s="129">
        <f t="shared" ref="H30:H39" si="45">AC30*Y30</f>
        <v>0</v>
      </c>
      <c r="I30" s="129">
        <f>Y30*AD30</f>
        <v>0</v>
      </c>
      <c r="J30" s="129">
        <f>Y30*AE30</f>
        <v>0</v>
      </c>
      <c r="K30" s="129">
        <f>Y30*AF30</f>
        <v>0</v>
      </c>
      <c r="L30" s="129">
        <f>Y30*AG30</f>
        <v>0</v>
      </c>
      <c r="M30" s="129">
        <f t="shared" ref="M30:M39" si="46">AH30*Y30</f>
        <v>0</v>
      </c>
      <c r="N30" s="129"/>
      <c r="O30" s="128">
        <f t="shared" si="35"/>
        <v>0</v>
      </c>
      <c r="P30" s="128">
        <f t="shared" si="36"/>
        <v>0</v>
      </c>
      <c r="Q30" s="128">
        <f t="shared" si="37"/>
        <v>0</v>
      </c>
      <c r="R30" s="129">
        <f>AM30*Y30</f>
        <v>0</v>
      </c>
      <c r="S30" s="129">
        <f>AN30*Y30</f>
        <v>0</v>
      </c>
      <c r="T30" s="129">
        <f>AO30*Y30</f>
        <v>0</v>
      </c>
      <c r="U30" s="129"/>
      <c r="V30" s="128" t="s">
        <v>23</v>
      </c>
      <c r="W30" s="128" t="s">
        <v>62</v>
      </c>
      <c r="X30" s="130" t="s">
        <v>100</v>
      </c>
      <c r="Y30" s="128">
        <v>1</v>
      </c>
      <c r="Z30" s="128">
        <v>5</v>
      </c>
      <c r="AA30" s="130" t="s">
        <v>159</v>
      </c>
      <c r="AB30" s="225">
        <v>69</v>
      </c>
      <c r="AC30" s="57"/>
      <c r="AD30" s="57"/>
      <c r="AE30" s="57"/>
      <c r="AF30" s="57"/>
      <c r="AG30" s="57"/>
      <c r="AH30" s="57"/>
      <c r="AI30" s="76" t="s">
        <v>132</v>
      </c>
      <c r="AJ30" s="287"/>
      <c r="AK30" s="287"/>
      <c r="AL30" s="287"/>
      <c r="AM30" s="287"/>
      <c r="AN30" s="287"/>
      <c r="AO30" s="314"/>
      <c r="AP30" s="234">
        <f>AB30*AC30+AB30*AD30+AB30*AE30+AB30*AF30+AB30*AG30+AB30*AH30+AB30*AJ30+AB30*AK30+AB30*AL30+AB30*AM30+AB30*AN30+AB30*AO30</f>
        <v>0</v>
      </c>
      <c r="AQ30" s="246" t="str">
        <f t="shared" ref="AQ30:AQ39" si="47">IF(SUM(AC30:AO30)&gt;0,"Yes","No")</f>
        <v>No</v>
      </c>
      <c r="AR30" s="236" t="str">
        <f t="shared" si="16"/>
        <v>No</v>
      </c>
      <c r="AS30" s="90"/>
      <c r="AT30" s="145">
        <v>1</v>
      </c>
      <c r="AU30" s="274"/>
      <c r="AV30" s="275"/>
      <c r="AW30" s="276"/>
      <c r="AX30" s="277"/>
      <c r="AY30" s="278">
        <v>5</v>
      </c>
      <c r="AZ30" s="283">
        <v>120</v>
      </c>
      <c r="BA30" s="274">
        <f t="shared" ref="BA30:BA31" si="48">AZ30/10</f>
        <v>12</v>
      </c>
      <c r="BB30" s="279">
        <f t="shared" ref="BB30:BB31" si="49">(3/100)*AZ30</f>
        <v>3.5999999999999996</v>
      </c>
      <c r="BC30" s="279">
        <f t="shared" ref="BC30:BC39" si="50">F30*SUM(AC30:AH30)</f>
        <v>0</v>
      </c>
      <c r="BD30" s="145">
        <v>0.37621500000000008</v>
      </c>
    </row>
    <row r="31" spans="2:56" s="90" customFormat="1" ht="65" customHeight="1">
      <c r="B31" s="132"/>
      <c r="C31" s="133" t="s">
        <v>136</v>
      </c>
      <c r="D31" s="156" t="s">
        <v>90</v>
      </c>
      <c r="E31" s="156"/>
      <c r="F31" s="157">
        <v>2.2999999999999998</v>
      </c>
      <c r="G31" s="157">
        <f t="shared" si="44"/>
        <v>0</v>
      </c>
      <c r="H31" s="158">
        <f t="shared" si="45"/>
        <v>0</v>
      </c>
      <c r="I31" s="158">
        <f t="shared" ref="I31:I39" si="51">AD31*Y31</f>
        <v>0</v>
      </c>
      <c r="J31" s="158">
        <f t="shared" ref="J31:J39" si="52">AE31*Y31</f>
        <v>0</v>
      </c>
      <c r="K31" s="158">
        <f t="shared" ref="K31:K39" si="53">AF31*Y31</f>
        <v>0</v>
      </c>
      <c r="L31" s="158">
        <f t="shared" ref="L31:L39" si="54">AG31*Y31</f>
        <v>0</v>
      </c>
      <c r="M31" s="158">
        <f t="shared" si="46"/>
        <v>0</v>
      </c>
      <c r="N31" s="158"/>
      <c r="O31" s="158">
        <f t="shared" si="35"/>
        <v>0</v>
      </c>
      <c r="P31" s="158">
        <f t="shared" si="36"/>
        <v>0</v>
      </c>
      <c r="Q31" s="158">
        <f t="shared" si="37"/>
        <v>0</v>
      </c>
      <c r="R31" s="158">
        <f t="shared" ref="R31:R39" si="55">AM31*Y31</f>
        <v>0</v>
      </c>
      <c r="S31" s="158">
        <f t="shared" ref="S31:S39" si="56">AN31*Y31</f>
        <v>0</v>
      </c>
      <c r="T31" s="158">
        <f t="shared" ref="T31:T39" si="57">AO31*Y31</f>
        <v>0</v>
      </c>
      <c r="U31" s="158"/>
      <c r="V31" s="157" t="s">
        <v>23</v>
      </c>
      <c r="W31" s="157" t="s">
        <v>62</v>
      </c>
      <c r="X31" s="159" t="s">
        <v>101</v>
      </c>
      <c r="Y31" s="157">
        <v>1</v>
      </c>
      <c r="Z31" s="157">
        <v>5</v>
      </c>
      <c r="AA31" s="159" t="s">
        <v>159</v>
      </c>
      <c r="AB31" s="254">
        <v>78</v>
      </c>
      <c r="AC31" s="50"/>
      <c r="AD31" s="50"/>
      <c r="AE31" s="50"/>
      <c r="AF31" s="50"/>
      <c r="AG31" s="50"/>
      <c r="AH31" s="50"/>
      <c r="AI31" s="77" t="s">
        <v>132</v>
      </c>
      <c r="AJ31" s="288"/>
      <c r="AK31" s="288"/>
      <c r="AL31" s="288"/>
      <c r="AM31" s="288"/>
      <c r="AN31" s="288"/>
      <c r="AO31" s="315"/>
      <c r="AP31" s="341">
        <f t="shared" ref="AP31:AP39" si="58">AB31*AC31+AB31*AD31+AB31*AE31+AB31*AF31+AB31*AG31+AB31*AH31+AB31*AJ31+AB31*AK31+AB31*AL31+AB31*AM31+AB31*AN31+AB31*AO31</f>
        <v>0</v>
      </c>
      <c r="AQ31" s="247" t="str">
        <f t="shared" si="47"/>
        <v>No</v>
      </c>
      <c r="AR31" s="248" t="str">
        <f t="shared" si="16"/>
        <v>No</v>
      </c>
      <c r="AT31" s="145">
        <v>1</v>
      </c>
      <c r="AU31" s="274"/>
      <c r="AV31" s="279"/>
      <c r="AW31" s="145"/>
      <c r="AX31" s="274"/>
      <c r="AY31" s="280">
        <v>5</v>
      </c>
      <c r="AZ31" s="283">
        <v>150</v>
      </c>
      <c r="BA31" s="274">
        <f t="shared" si="48"/>
        <v>15</v>
      </c>
      <c r="BB31" s="279">
        <f t="shared" si="49"/>
        <v>4.5</v>
      </c>
      <c r="BC31" s="279">
        <f t="shared" si="50"/>
        <v>0</v>
      </c>
      <c r="BD31" s="145">
        <v>0.45421600000000001</v>
      </c>
    </row>
    <row r="32" spans="2:56" s="90" customFormat="1" ht="65" customHeight="1">
      <c r="B32" s="132"/>
      <c r="C32" s="139" t="s">
        <v>74</v>
      </c>
      <c r="D32" s="164" t="s">
        <v>91</v>
      </c>
      <c r="E32" s="164"/>
      <c r="F32" s="165">
        <v>2.2999999999999998</v>
      </c>
      <c r="G32" s="165">
        <f t="shared" si="44"/>
        <v>0</v>
      </c>
      <c r="H32" s="166">
        <f t="shared" si="45"/>
        <v>0</v>
      </c>
      <c r="I32" s="167">
        <f t="shared" si="51"/>
        <v>0</v>
      </c>
      <c r="J32" s="167">
        <f t="shared" si="52"/>
        <v>0</v>
      </c>
      <c r="K32" s="167">
        <f t="shared" si="53"/>
        <v>0</v>
      </c>
      <c r="L32" s="167">
        <f t="shared" si="54"/>
        <v>0</v>
      </c>
      <c r="M32" s="167">
        <f t="shared" si="46"/>
        <v>0</v>
      </c>
      <c r="N32" s="167"/>
      <c r="O32" s="111">
        <f t="shared" si="35"/>
        <v>0</v>
      </c>
      <c r="P32" s="111">
        <f t="shared" si="36"/>
        <v>0</v>
      </c>
      <c r="Q32" s="111">
        <f t="shared" si="37"/>
        <v>0</v>
      </c>
      <c r="R32" s="167">
        <f t="shared" si="55"/>
        <v>0</v>
      </c>
      <c r="S32" s="167">
        <f t="shared" si="56"/>
        <v>0</v>
      </c>
      <c r="T32" s="118">
        <f t="shared" si="57"/>
        <v>0</v>
      </c>
      <c r="U32" s="118"/>
      <c r="V32" s="110" t="s">
        <v>23</v>
      </c>
      <c r="W32" s="110" t="s">
        <v>64</v>
      </c>
      <c r="X32" s="114" t="s">
        <v>102</v>
      </c>
      <c r="Y32" s="110">
        <v>1</v>
      </c>
      <c r="Z32" s="110">
        <v>8</v>
      </c>
      <c r="AA32" s="113" t="s">
        <v>159</v>
      </c>
      <c r="AB32" s="228">
        <v>86</v>
      </c>
      <c r="AC32" s="42"/>
      <c r="AD32" s="42"/>
      <c r="AE32" s="42"/>
      <c r="AF32" s="42"/>
      <c r="AG32" s="43"/>
      <c r="AH32" s="44"/>
      <c r="AI32" s="78" t="s">
        <v>132</v>
      </c>
      <c r="AJ32" s="289"/>
      <c r="AK32" s="289"/>
      <c r="AL32" s="289"/>
      <c r="AM32" s="289"/>
      <c r="AN32" s="289"/>
      <c r="AO32" s="316"/>
      <c r="AP32" s="240">
        <f t="shared" si="58"/>
        <v>0</v>
      </c>
      <c r="AQ32" s="249" t="str">
        <f t="shared" si="47"/>
        <v>No</v>
      </c>
      <c r="AR32" s="242" t="str">
        <f t="shared" si="16"/>
        <v>No</v>
      </c>
      <c r="AT32" s="145">
        <v>1</v>
      </c>
      <c r="AU32" s="274"/>
      <c r="AV32" s="279"/>
      <c r="AW32" s="145"/>
      <c r="AX32" s="274"/>
      <c r="AY32" s="280">
        <v>6</v>
      </c>
      <c r="AZ32" s="283">
        <v>200</v>
      </c>
      <c r="BA32" s="274">
        <f>AZ32/10</f>
        <v>20</v>
      </c>
      <c r="BB32" s="279">
        <f>(3/100)*AZ32</f>
        <v>6</v>
      </c>
      <c r="BC32" s="279">
        <f t="shared" si="50"/>
        <v>0</v>
      </c>
      <c r="BD32" s="160">
        <v>0.58455000000000001</v>
      </c>
    </row>
    <row r="33" spans="2:56" s="91" customFormat="1" ht="65" customHeight="1">
      <c r="B33" s="141"/>
      <c r="C33" s="133" t="s">
        <v>75</v>
      </c>
      <c r="D33" s="156" t="s">
        <v>92</v>
      </c>
      <c r="E33" s="156"/>
      <c r="F33" s="157">
        <v>3.1</v>
      </c>
      <c r="G33" s="157">
        <f t="shared" si="44"/>
        <v>0</v>
      </c>
      <c r="H33" s="161">
        <f t="shared" si="45"/>
        <v>0</v>
      </c>
      <c r="I33" s="158">
        <f t="shared" si="51"/>
        <v>0</v>
      </c>
      <c r="J33" s="158">
        <f t="shared" si="52"/>
        <v>0</v>
      </c>
      <c r="K33" s="158">
        <f t="shared" si="53"/>
        <v>0</v>
      </c>
      <c r="L33" s="158">
        <f t="shared" si="54"/>
        <v>0</v>
      </c>
      <c r="M33" s="158">
        <f t="shared" si="46"/>
        <v>0</v>
      </c>
      <c r="N33" s="158"/>
      <c r="O33" s="158">
        <f t="shared" si="35"/>
        <v>0</v>
      </c>
      <c r="P33" s="158">
        <f t="shared" si="36"/>
        <v>0</v>
      </c>
      <c r="Q33" s="158">
        <f t="shared" si="37"/>
        <v>0</v>
      </c>
      <c r="R33" s="158">
        <f t="shared" si="55"/>
        <v>0</v>
      </c>
      <c r="S33" s="158">
        <f t="shared" si="56"/>
        <v>0</v>
      </c>
      <c r="T33" s="158">
        <f t="shared" si="57"/>
        <v>0</v>
      </c>
      <c r="U33" s="158"/>
      <c r="V33" s="157" t="s">
        <v>23</v>
      </c>
      <c r="W33" s="157" t="s">
        <v>64</v>
      </c>
      <c r="X33" s="159" t="s">
        <v>103</v>
      </c>
      <c r="Y33" s="157">
        <v>1</v>
      </c>
      <c r="Z33" s="157">
        <v>9</v>
      </c>
      <c r="AA33" s="159" t="s">
        <v>159</v>
      </c>
      <c r="AB33" s="254">
        <v>92</v>
      </c>
      <c r="AC33" s="50"/>
      <c r="AD33" s="50"/>
      <c r="AE33" s="50"/>
      <c r="AF33" s="50"/>
      <c r="AG33" s="50"/>
      <c r="AH33" s="51"/>
      <c r="AI33" s="79" t="s">
        <v>132</v>
      </c>
      <c r="AJ33" s="290"/>
      <c r="AK33" s="290"/>
      <c r="AL33" s="290"/>
      <c r="AM33" s="290"/>
      <c r="AN33" s="290"/>
      <c r="AO33" s="317"/>
      <c r="AP33" s="341">
        <f t="shared" si="58"/>
        <v>0</v>
      </c>
      <c r="AQ33" s="247" t="str">
        <f t="shared" si="47"/>
        <v>No</v>
      </c>
      <c r="AR33" s="248" t="str">
        <f t="shared" si="16"/>
        <v>No</v>
      </c>
      <c r="AS33" s="90"/>
      <c r="AT33" s="145">
        <v>1</v>
      </c>
      <c r="AU33" s="274"/>
      <c r="AV33" s="275"/>
      <c r="AW33" s="276"/>
      <c r="AX33" s="277"/>
      <c r="AY33" s="278">
        <v>6</v>
      </c>
      <c r="AZ33" s="283">
        <v>250</v>
      </c>
      <c r="BA33" s="274">
        <f>AZ33/10</f>
        <v>25</v>
      </c>
      <c r="BB33" s="279">
        <f>(3/100)*AZ33</f>
        <v>7.5</v>
      </c>
      <c r="BC33" s="279">
        <f t="shared" si="50"/>
        <v>0</v>
      </c>
      <c r="BD33" s="160">
        <v>0.70246200000000003</v>
      </c>
    </row>
    <row r="34" spans="2:56" s="90" customFormat="1" ht="65" customHeight="1">
      <c r="B34" s="132"/>
      <c r="C34" s="142" t="s">
        <v>82</v>
      </c>
      <c r="D34" s="117" t="s">
        <v>93</v>
      </c>
      <c r="E34" s="117"/>
      <c r="F34" s="111">
        <v>3.9</v>
      </c>
      <c r="G34" s="111">
        <f t="shared" si="44"/>
        <v>0</v>
      </c>
      <c r="H34" s="111">
        <f t="shared" si="45"/>
        <v>0</v>
      </c>
      <c r="I34" s="111">
        <f t="shared" si="51"/>
        <v>0</v>
      </c>
      <c r="J34" s="111">
        <f t="shared" si="52"/>
        <v>0</v>
      </c>
      <c r="K34" s="111">
        <f t="shared" si="53"/>
        <v>0</v>
      </c>
      <c r="L34" s="111">
        <f t="shared" si="54"/>
        <v>0</v>
      </c>
      <c r="M34" s="111">
        <f>AH34*Y34</f>
        <v>0</v>
      </c>
      <c r="N34" s="111"/>
      <c r="O34" s="111">
        <f t="shared" si="35"/>
        <v>0</v>
      </c>
      <c r="P34" s="111">
        <f t="shared" si="36"/>
        <v>0</v>
      </c>
      <c r="Q34" s="111">
        <f t="shared" si="37"/>
        <v>0</v>
      </c>
      <c r="R34" s="118">
        <f t="shared" si="55"/>
        <v>0</v>
      </c>
      <c r="S34" s="118">
        <f t="shared" si="56"/>
        <v>0</v>
      </c>
      <c r="T34" s="118">
        <f t="shared" si="57"/>
        <v>0</v>
      </c>
      <c r="U34" s="118"/>
      <c r="V34" s="111" t="s">
        <v>23</v>
      </c>
      <c r="W34" s="111" t="s">
        <v>64</v>
      </c>
      <c r="X34" s="120" t="s">
        <v>104</v>
      </c>
      <c r="Y34" s="111">
        <v>1</v>
      </c>
      <c r="Z34" s="111">
        <v>10</v>
      </c>
      <c r="AA34" s="120" t="s">
        <v>159</v>
      </c>
      <c r="AB34" s="227">
        <v>156</v>
      </c>
      <c r="AC34" s="45"/>
      <c r="AD34" s="45"/>
      <c r="AE34" s="45"/>
      <c r="AF34" s="45"/>
      <c r="AG34" s="45"/>
      <c r="AH34" s="46"/>
      <c r="AI34" s="80" t="s">
        <v>132</v>
      </c>
      <c r="AJ34" s="291"/>
      <c r="AK34" s="291"/>
      <c r="AL34" s="291"/>
      <c r="AM34" s="291"/>
      <c r="AN34" s="291"/>
      <c r="AO34" s="318"/>
      <c r="AP34" s="240">
        <f t="shared" si="58"/>
        <v>0</v>
      </c>
      <c r="AQ34" s="250" t="str">
        <f t="shared" si="47"/>
        <v>No</v>
      </c>
      <c r="AR34" s="242" t="str">
        <f t="shared" si="16"/>
        <v>No</v>
      </c>
      <c r="AT34" s="145">
        <v>1</v>
      </c>
      <c r="AU34" s="274"/>
      <c r="AV34" s="279"/>
      <c r="AW34" s="145"/>
      <c r="AX34" s="274"/>
      <c r="AY34" s="280">
        <v>7</v>
      </c>
      <c r="AZ34" s="284">
        <v>300</v>
      </c>
      <c r="BA34" s="282">
        <f>AZ34/10</f>
        <v>30</v>
      </c>
      <c r="BB34" s="281">
        <f>(3/100)*AZ34</f>
        <v>9</v>
      </c>
      <c r="BC34" s="279">
        <f t="shared" si="50"/>
        <v>0</v>
      </c>
      <c r="BD34" s="160">
        <v>0.83076099999999997</v>
      </c>
    </row>
    <row r="35" spans="2:56" s="90" customFormat="1" ht="65" customHeight="1">
      <c r="B35" s="132"/>
      <c r="C35" s="116" t="s">
        <v>81</v>
      </c>
      <c r="D35" s="156" t="s">
        <v>94</v>
      </c>
      <c r="E35" s="156"/>
      <c r="F35" s="157">
        <v>4.4000000000000004</v>
      </c>
      <c r="G35" s="157">
        <f t="shared" si="44"/>
        <v>0</v>
      </c>
      <c r="H35" s="161">
        <f t="shared" si="45"/>
        <v>0</v>
      </c>
      <c r="I35" s="158">
        <f t="shared" si="51"/>
        <v>0</v>
      </c>
      <c r="J35" s="158">
        <f t="shared" si="52"/>
        <v>0</v>
      </c>
      <c r="K35" s="158">
        <f t="shared" si="53"/>
        <v>0</v>
      </c>
      <c r="L35" s="158">
        <f t="shared" si="54"/>
        <v>0</v>
      </c>
      <c r="M35" s="158">
        <f t="shared" si="46"/>
        <v>0</v>
      </c>
      <c r="N35" s="158"/>
      <c r="O35" s="158">
        <f t="shared" si="35"/>
        <v>0</v>
      </c>
      <c r="P35" s="158">
        <f t="shared" si="36"/>
        <v>0</v>
      </c>
      <c r="Q35" s="158">
        <f t="shared" si="37"/>
        <v>0</v>
      </c>
      <c r="R35" s="158">
        <f t="shared" si="55"/>
        <v>0</v>
      </c>
      <c r="S35" s="158">
        <f t="shared" si="56"/>
        <v>0</v>
      </c>
      <c r="T35" s="158">
        <f t="shared" si="57"/>
        <v>0</v>
      </c>
      <c r="U35" s="158"/>
      <c r="V35" s="157" t="s">
        <v>23</v>
      </c>
      <c r="W35" s="157" t="s">
        <v>64</v>
      </c>
      <c r="X35" s="159" t="s">
        <v>105</v>
      </c>
      <c r="Y35" s="157">
        <v>1</v>
      </c>
      <c r="Z35" s="157">
        <v>12</v>
      </c>
      <c r="AA35" s="159" t="s">
        <v>159</v>
      </c>
      <c r="AB35" s="254">
        <v>181</v>
      </c>
      <c r="AC35" s="50"/>
      <c r="AD35" s="50"/>
      <c r="AE35" s="50"/>
      <c r="AF35" s="50"/>
      <c r="AG35" s="53"/>
      <c r="AH35" s="51"/>
      <c r="AI35" s="79" t="s">
        <v>132</v>
      </c>
      <c r="AJ35" s="290"/>
      <c r="AK35" s="290"/>
      <c r="AL35" s="290"/>
      <c r="AM35" s="290"/>
      <c r="AN35" s="290"/>
      <c r="AO35" s="317"/>
      <c r="AP35" s="341">
        <f t="shared" si="58"/>
        <v>0</v>
      </c>
      <c r="AQ35" s="247" t="str">
        <f t="shared" si="47"/>
        <v>No</v>
      </c>
      <c r="AR35" s="248" t="str">
        <f t="shared" si="16"/>
        <v>No</v>
      </c>
      <c r="AT35" s="145">
        <v>1</v>
      </c>
      <c r="AU35" s="274"/>
      <c r="AV35" s="279"/>
      <c r="AW35" s="145"/>
      <c r="AX35" s="274"/>
      <c r="AY35" s="280">
        <v>7</v>
      </c>
      <c r="AZ35" s="283">
        <v>350</v>
      </c>
      <c r="BA35" s="274">
        <f>AZ35/10</f>
        <v>35</v>
      </c>
      <c r="BB35" s="279">
        <f>(3/100)*AZ35</f>
        <v>10.5</v>
      </c>
      <c r="BC35" s="279">
        <f t="shared" si="50"/>
        <v>0</v>
      </c>
      <c r="BD35" s="160">
        <v>0.92208800000000002</v>
      </c>
    </row>
    <row r="36" spans="2:56" s="154" customFormat="1" ht="65" customHeight="1">
      <c r="B36" s="162"/>
      <c r="C36" s="163" t="s">
        <v>78</v>
      </c>
      <c r="D36" s="164" t="s">
        <v>96</v>
      </c>
      <c r="E36" s="164"/>
      <c r="F36" s="165">
        <v>8.1999999999999993</v>
      </c>
      <c r="G36" s="165">
        <f t="shared" si="44"/>
        <v>0</v>
      </c>
      <c r="H36" s="166">
        <f>AC36*Y36</f>
        <v>0</v>
      </c>
      <c r="I36" s="167">
        <f>AD36*Y36</f>
        <v>0</v>
      </c>
      <c r="J36" s="167">
        <f>AE36*Y36</f>
        <v>0</v>
      </c>
      <c r="K36" s="167">
        <f>AF36*Y36</f>
        <v>0</v>
      </c>
      <c r="L36" s="167">
        <f>AG36*Y36</f>
        <v>0</v>
      </c>
      <c r="M36" s="167">
        <f>AH36*Y36</f>
        <v>0</v>
      </c>
      <c r="N36" s="167"/>
      <c r="O36" s="111">
        <f t="shared" si="35"/>
        <v>0</v>
      </c>
      <c r="P36" s="111">
        <f t="shared" si="36"/>
        <v>0</v>
      </c>
      <c r="Q36" s="111">
        <f t="shared" si="37"/>
        <v>0</v>
      </c>
      <c r="R36" s="118">
        <f t="shared" si="55"/>
        <v>0</v>
      </c>
      <c r="S36" s="118">
        <f t="shared" si="56"/>
        <v>0</v>
      </c>
      <c r="T36" s="118">
        <f t="shared" si="57"/>
        <v>0</v>
      </c>
      <c r="U36" s="118"/>
      <c r="V36" s="165" t="s">
        <v>23</v>
      </c>
      <c r="W36" s="165" t="s">
        <v>63</v>
      </c>
      <c r="X36" s="168" t="s">
        <v>106</v>
      </c>
      <c r="Y36" s="165">
        <v>1</v>
      </c>
      <c r="Z36" s="165">
        <v>19</v>
      </c>
      <c r="AA36" s="168" t="s">
        <v>159</v>
      </c>
      <c r="AB36" s="255">
        <v>296</v>
      </c>
      <c r="AC36" s="64"/>
      <c r="AD36" s="64"/>
      <c r="AE36" s="64"/>
      <c r="AF36" s="64"/>
      <c r="AG36" s="64"/>
      <c r="AH36" s="65"/>
      <c r="AI36" s="81" t="s">
        <v>132</v>
      </c>
      <c r="AJ36" s="292"/>
      <c r="AK36" s="292"/>
      <c r="AL36" s="292"/>
      <c r="AM36" s="292"/>
      <c r="AN36" s="292"/>
      <c r="AO36" s="319"/>
      <c r="AP36" s="240">
        <f t="shared" si="58"/>
        <v>0</v>
      </c>
      <c r="AQ36" s="251" t="str">
        <f t="shared" si="47"/>
        <v>No</v>
      </c>
      <c r="AR36" s="242" t="str">
        <f t="shared" si="16"/>
        <v>No</v>
      </c>
      <c r="AT36" s="160"/>
      <c r="AU36" s="285">
        <v>1</v>
      </c>
      <c r="AV36" s="283"/>
      <c r="AW36" s="160"/>
      <c r="AX36" s="285"/>
      <c r="AY36" s="286">
        <v>8</v>
      </c>
      <c r="AZ36" s="283">
        <v>400</v>
      </c>
      <c r="BA36" s="285">
        <f>AZ36/10</f>
        <v>40</v>
      </c>
      <c r="BB36" s="283">
        <f>(3/100)*AZ36</f>
        <v>12</v>
      </c>
      <c r="BC36" s="283">
        <f t="shared" si="50"/>
        <v>0</v>
      </c>
      <c r="BD36" s="160">
        <v>1.494148</v>
      </c>
    </row>
    <row r="37" spans="2:56" s="90" customFormat="1" ht="65" customHeight="1">
      <c r="B37" s="132"/>
      <c r="C37" s="144" t="s">
        <v>79</v>
      </c>
      <c r="D37" s="156" t="s">
        <v>95</v>
      </c>
      <c r="E37" s="156"/>
      <c r="F37" s="157">
        <v>9.1999999999999993</v>
      </c>
      <c r="G37" s="157">
        <f t="shared" si="44"/>
        <v>0</v>
      </c>
      <c r="H37" s="157">
        <f t="shared" si="45"/>
        <v>0</v>
      </c>
      <c r="I37" s="158">
        <f t="shared" si="51"/>
        <v>0</v>
      </c>
      <c r="J37" s="158">
        <f t="shared" si="52"/>
        <v>0</v>
      </c>
      <c r="K37" s="158">
        <f t="shared" si="53"/>
        <v>0</v>
      </c>
      <c r="L37" s="158">
        <f t="shared" si="54"/>
        <v>0</v>
      </c>
      <c r="M37" s="158">
        <f t="shared" si="46"/>
        <v>0</v>
      </c>
      <c r="N37" s="158"/>
      <c r="O37" s="158">
        <f t="shared" si="35"/>
        <v>0</v>
      </c>
      <c r="P37" s="158">
        <f t="shared" si="36"/>
        <v>0</v>
      </c>
      <c r="Q37" s="158">
        <f t="shared" si="37"/>
        <v>0</v>
      </c>
      <c r="R37" s="158">
        <f t="shared" si="55"/>
        <v>0</v>
      </c>
      <c r="S37" s="158">
        <f t="shared" si="56"/>
        <v>0</v>
      </c>
      <c r="T37" s="158">
        <f t="shared" si="57"/>
        <v>0</v>
      </c>
      <c r="U37" s="158"/>
      <c r="V37" s="157" t="s">
        <v>23</v>
      </c>
      <c r="W37" s="157" t="s">
        <v>63</v>
      </c>
      <c r="X37" s="159" t="s">
        <v>107</v>
      </c>
      <c r="Y37" s="157">
        <v>1</v>
      </c>
      <c r="Z37" s="157">
        <v>19</v>
      </c>
      <c r="AA37" s="159" t="s">
        <v>159</v>
      </c>
      <c r="AB37" s="254">
        <v>307</v>
      </c>
      <c r="AC37" s="50"/>
      <c r="AD37" s="50"/>
      <c r="AE37" s="50"/>
      <c r="AF37" s="50"/>
      <c r="AG37" s="53"/>
      <c r="AH37" s="51"/>
      <c r="AI37" s="79" t="s">
        <v>132</v>
      </c>
      <c r="AJ37" s="290"/>
      <c r="AK37" s="290"/>
      <c r="AL37" s="290"/>
      <c r="AM37" s="290"/>
      <c r="AN37" s="290"/>
      <c r="AO37" s="317"/>
      <c r="AP37" s="341">
        <f t="shared" si="58"/>
        <v>0</v>
      </c>
      <c r="AQ37" s="247" t="str">
        <f t="shared" si="47"/>
        <v>No</v>
      </c>
      <c r="AR37" s="248" t="str">
        <f t="shared" si="16"/>
        <v>No</v>
      </c>
      <c r="AT37" s="145"/>
      <c r="AU37" s="145">
        <v>1</v>
      </c>
      <c r="AV37" s="279"/>
      <c r="AW37" s="145"/>
      <c r="AX37" s="274"/>
      <c r="AY37" s="280">
        <v>8</v>
      </c>
      <c r="AZ37" s="284">
        <v>450</v>
      </c>
      <c r="BA37" s="282">
        <f t="shared" ref="BA37:BA38" si="59">AZ37/10</f>
        <v>45</v>
      </c>
      <c r="BB37" s="281">
        <f t="shared" ref="BB37:BB38" si="60">(3/100)*AZ37</f>
        <v>13.5</v>
      </c>
      <c r="BC37" s="279">
        <f t="shared" si="50"/>
        <v>0</v>
      </c>
      <c r="BD37" s="160">
        <v>1.5737040000000002</v>
      </c>
    </row>
    <row r="38" spans="2:56" s="90" customFormat="1" ht="65" customHeight="1">
      <c r="B38" s="132"/>
      <c r="C38" s="142" t="s">
        <v>80</v>
      </c>
      <c r="D38" s="117" t="s">
        <v>97</v>
      </c>
      <c r="E38" s="117"/>
      <c r="F38" s="111">
        <v>9.1999999999999993</v>
      </c>
      <c r="G38" s="111">
        <f t="shared" si="44"/>
        <v>0</v>
      </c>
      <c r="H38" s="146">
        <f t="shared" si="45"/>
        <v>0</v>
      </c>
      <c r="I38" s="118">
        <f t="shared" si="51"/>
        <v>0</v>
      </c>
      <c r="J38" s="118">
        <f t="shared" si="52"/>
        <v>0</v>
      </c>
      <c r="K38" s="118">
        <f t="shared" si="53"/>
        <v>0</v>
      </c>
      <c r="L38" s="118">
        <f t="shared" si="54"/>
        <v>0</v>
      </c>
      <c r="M38" s="118">
        <f t="shared" si="46"/>
        <v>0</v>
      </c>
      <c r="N38" s="118"/>
      <c r="O38" s="111">
        <f t="shared" si="35"/>
        <v>0</v>
      </c>
      <c r="P38" s="111">
        <f t="shared" si="36"/>
        <v>0</v>
      </c>
      <c r="Q38" s="111">
        <f t="shared" si="37"/>
        <v>0</v>
      </c>
      <c r="R38" s="118">
        <f t="shared" si="55"/>
        <v>0</v>
      </c>
      <c r="S38" s="118">
        <f t="shared" si="56"/>
        <v>0</v>
      </c>
      <c r="T38" s="118">
        <f t="shared" si="57"/>
        <v>0</v>
      </c>
      <c r="U38" s="118"/>
      <c r="V38" s="111" t="s">
        <v>23</v>
      </c>
      <c r="W38" s="111" t="s">
        <v>63</v>
      </c>
      <c r="X38" s="120" t="s">
        <v>107</v>
      </c>
      <c r="Y38" s="111">
        <v>1</v>
      </c>
      <c r="Z38" s="111">
        <v>24</v>
      </c>
      <c r="AA38" s="120" t="s">
        <v>159</v>
      </c>
      <c r="AB38" s="227">
        <v>307</v>
      </c>
      <c r="AC38" s="45"/>
      <c r="AD38" s="45"/>
      <c r="AE38" s="45"/>
      <c r="AF38" s="45"/>
      <c r="AG38" s="45"/>
      <c r="AH38" s="46"/>
      <c r="AI38" s="80" t="s">
        <v>132</v>
      </c>
      <c r="AJ38" s="291"/>
      <c r="AK38" s="291"/>
      <c r="AL38" s="291"/>
      <c r="AM38" s="291"/>
      <c r="AN38" s="291"/>
      <c r="AO38" s="318"/>
      <c r="AP38" s="240">
        <f t="shared" si="58"/>
        <v>0</v>
      </c>
      <c r="AQ38" s="250" t="str">
        <f t="shared" si="47"/>
        <v>No</v>
      </c>
      <c r="AR38" s="242" t="str">
        <f t="shared" si="16"/>
        <v>No</v>
      </c>
      <c r="AT38" s="145"/>
      <c r="AU38" s="145">
        <v>1</v>
      </c>
      <c r="AV38" s="279"/>
      <c r="AW38" s="145"/>
      <c r="AX38" s="274"/>
      <c r="AY38" s="280">
        <v>8</v>
      </c>
      <c r="AZ38" s="284">
        <v>450</v>
      </c>
      <c r="BA38" s="282">
        <f t="shared" si="59"/>
        <v>45</v>
      </c>
      <c r="BB38" s="281">
        <f t="shared" si="60"/>
        <v>13.5</v>
      </c>
      <c r="BC38" s="279">
        <f t="shared" si="50"/>
        <v>0</v>
      </c>
      <c r="BD38" s="160">
        <v>1.5368539999999999</v>
      </c>
    </row>
    <row r="39" spans="2:56" s="90" customFormat="1" ht="65" customHeight="1">
      <c r="B39" s="147"/>
      <c r="C39" s="148" t="s">
        <v>83</v>
      </c>
      <c r="D39" s="169" t="s">
        <v>98</v>
      </c>
      <c r="E39" s="169"/>
      <c r="F39" s="170">
        <v>17.3</v>
      </c>
      <c r="G39" s="170">
        <f t="shared" si="44"/>
        <v>0</v>
      </c>
      <c r="H39" s="171">
        <f t="shared" si="45"/>
        <v>0</v>
      </c>
      <c r="I39" s="172">
        <f t="shared" si="51"/>
        <v>0</v>
      </c>
      <c r="J39" s="172">
        <f t="shared" si="52"/>
        <v>0</v>
      </c>
      <c r="K39" s="172">
        <f t="shared" si="53"/>
        <v>0</v>
      </c>
      <c r="L39" s="172">
        <f t="shared" si="54"/>
        <v>0</v>
      </c>
      <c r="M39" s="172">
        <f t="shared" si="46"/>
        <v>0</v>
      </c>
      <c r="N39" s="172"/>
      <c r="O39" s="172">
        <f t="shared" si="35"/>
        <v>0</v>
      </c>
      <c r="P39" s="172">
        <f t="shared" si="36"/>
        <v>0</v>
      </c>
      <c r="Q39" s="172">
        <f t="shared" si="37"/>
        <v>0</v>
      </c>
      <c r="R39" s="172">
        <f t="shared" si="55"/>
        <v>0</v>
      </c>
      <c r="S39" s="172">
        <f t="shared" si="56"/>
        <v>0</v>
      </c>
      <c r="T39" s="172">
        <f t="shared" si="57"/>
        <v>0</v>
      </c>
      <c r="U39" s="172"/>
      <c r="V39" s="170" t="s">
        <v>23</v>
      </c>
      <c r="W39" s="170" t="s">
        <v>99</v>
      </c>
      <c r="X39" s="173" t="s">
        <v>110</v>
      </c>
      <c r="Y39" s="170">
        <v>1</v>
      </c>
      <c r="Z39" s="170">
        <v>38</v>
      </c>
      <c r="AA39" s="173" t="s">
        <v>159</v>
      </c>
      <c r="AB39" s="256">
        <v>379</v>
      </c>
      <c r="AC39" s="62"/>
      <c r="AD39" s="62"/>
      <c r="AE39" s="62"/>
      <c r="AF39" s="62"/>
      <c r="AG39" s="62"/>
      <c r="AH39" s="63"/>
      <c r="AI39" s="82" t="s">
        <v>132</v>
      </c>
      <c r="AJ39" s="293"/>
      <c r="AK39" s="293"/>
      <c r="AL39" s="293"/>
      <c r="AM39" s="293"/>
      <c r="AN39" s="293"/>
      <c r="AO39" s="320"/>
      <c r="AP39" s="340">
        <f t="shared" si="58"/>
        <v>0</v>
      </c>
      <c r="AQ39" s="252" t="str">
        <f t="shared" si="47"/>
        <v>No</v>
      </c>
      <c r="AR39" s="253" t="str">
        <f t="shared" si="16"/>
        <v>No</v>
      </c>
      <c r="AT39" s="145"/>
      <c r="AU39" s="274">
        <v>1</v>
      </c>
      <c r="AV39" s="279"/>
      <c r="AW39" s="145"/>
      <c r="AX39" s="274"/>
      <c r="AY39" s="280">
        <v>10</v>
      </c>
      <c r="AZ39" s="284">
        <v>600</v>
      </c>
      <c r="BA39" s="282">
        <f>AZ39/10</f>
        <v>60</v>
      </c>
      <c r="BB39" s="281">
        <f>(3/100)*AZ39</f>
        <v>18</v>
      </c>
      <c r="BC39" s="279">
        <f t="shared" si="50"/>
        <v>0</v>
      </c>
      <c r="BD39" s="160">
        <v>2.9173880000000003</v>
      </c>
    </row>
    <row r="40" spans="2:56">
      <c r="AP40" s="337"/>
      <c r="AQ40" s="338"/>
      <c r="AR40" s="339"/>
    </row>
    <row r="41" spans="2:56">
      <c r="AP41" s="337"/>
      <c r="AQ41" s="338"/>
      <c r="AR41" s="339"/>
    </row>
    <row r="42" spans="2:56">
      <c r="AP42" s="337"/>
      <c r="AQ42" s="338"/>
      <c r="AR42" s="339"/>
    </row>
    <row r="43" spans="2:56">
      <c r="AP43" s="337"/>
      <c r="AQ43" s="338"/>
      <c r="AR43" s="339"/>
    </row>
    <row r="44" spans="2:56">
      <c r="AP44" s="337"/>
      <c r="AQ44" s="338"/>
      <c r="AR44" s="339"/>
    </row>
    <row r="45" spans="2:56">
      <c r="AP45" s="337"/>
      <c r="AQ45" s="338"/>
      <c r="AR45" s="339"/>
    </row>
    <row r="46" spans="2:56">
      <c r="AP46" s="337"/>
      <c r="AQ46" s="338"/>
      <c r="AR46" s="339"/>
    </row>
    <row r="47" spans="2:56">
      <c r="AP47" s="337"/>
      <c r="AQ47" s="338"/>
      <c r="AR47" s="339"/>
    </row>
  </sheetData>
  <sheetProtection algorithmName="SHA-512" hashValue="xCXdaC0iRsPRnrxpDX1i8HVKu6Wwn2jbESeqC9cTPLJZ29oCZAf2JTt6Mhk+RYjXD17J1tDyguchyXFLz9q/Zw==" saltValue="LPyMMcD5xowu8gXMZFwvXw==" spinCount="100000" sheet="1" autoFilter="0"/>
  <autoFilter ref="AQ8:AR39" xr:uid="{766C79A4-2A19-4010-8EDD-9BF35F65748B}"/>
  <mergeCells count="3">
    <mergeCell ref="A2:C7"/>
    <mergeCell ref="AC5:AG5"/>
    <mergeCell ref="AH5:AO5"/>
  </mergeCells>
  <phoneticPr fontId="6" type="noConversion"/>
  <conditionalFormatting sqref="AC30:AC39 AC16:AC25">
    <cfRule type="notContainsBlanks" dxfId="70" priority="143">
      <formula>LEN(TRIM(AC16))&gt;0</formula>
    </cfRule>
  </conditionalFormatting>
  <conditionalFormatting sqref="AD30:AD39 AD16:AD25">
    <cfRule type="notContainsBlanks" dxfId="69" priority="142">
      <formula>LEN(TRIM(AD16))&gt;0</formula>
    </cfRule>
  </conditionalFormatting>
  <conditionalFormatting sqref="AE30:AE39 AE16:AE25">
    <cfRule type="notContainsBlanks" dxfId="68" priority="141">
      <formula>LEN(TRIM(AE16))&gt;0</formula>
    </cfRule>
  </conditionalFormatting>
  <conditionalFormatting sqref="AC27:AC28">
    <cfRule type="notContainsBlanks" dxfId="67" priority="140">
      <formula>LEN(TRIM(AC27))&gt;0</formula>
    </cfRule>
  </conditionalFormatting>
  <conditionalFormatting sqref="AD27:AD28">
    <cfRule type="notContainsBlanks" dxfId="66" priority="139">
      <formula>LEN(TRIM(AD27))&gt;0</formula>
    </cfRule>
  </conditionalFormatting>
  <conditionalFormatting sqref="AE27:AE28">
    <cfRule type="notContainsBlanks" dxfId="65" priority="138">
      <formula>LEN(TRIM(AE27))&gt;0</formula>
    </cfRule>
  </conditionalFormatting>
  <conditionalFormatting sqref="AF27:AF28 AF30:AF39 AF16:AF25">
    <cfRule type="notContainsBlanks" dxfId="64" priority="137">
      <formula>LEN(TRIM(AF16))&gt;0</formula>
    </cfRule>
  </conditionalFormatting>
  <conditionalFormatting sqref="AG30:AG39 AG27:AG28 AG16:AG25">
    <cfRule type="notContainsBlanks" dxfId="63" priority="136">
      <formula>LEN(TRIM(AG16))&gt;0</formula>
    </cfRule>
  </conditionalFormatting>
  <conditionalFormatting sqref="AH27:AH28 AH30:AH39 AH16:AH25">
    <cfRule type="notContainsBlanks" dxfId="62" priority="135">
      <formula>LEN(TRIM(AH16))&gt;0</formula>
    </cfRule>
  </conditionalFormatting>
  <conditionalFormatting sqref="AI27:AL28 AI16:AL25">
    <cfRule type="notContainsBlanks" dxfId="61" priority="145">
      <formula>LEN(TRIM(AI16))&gt;0</formula>
    </cfRule>
  </conditionalFormatting>
  <conditionalFormatting sqref="AM27:AM28 AM30:AM39 AM16:AM25">
    <cfRule type="notContainsBlanks" dxfId="60" priority="133">
      <formula>LEN(TRIM(AM16))&gt;0</formula>
    </cfRule>
  </conditionalFormatting>
  <conditionalFormatting sqref="AN30:AN39 AN27:AN28 AN16:AN25">
    <cfRule type="notContainsBlanks" dxfId="59" priority="147">
      <formula>LEN(TRIM(AN16))&gt;0</formula>
    </cfRule>
  </conditionalFormatting>
  <conditionalFormatting sqref="AO30:AO39">
    <cfRule type="notContainsBlanks" dxfId="58" priority="146">
      <formula>LEN(TRIM(AO30))&gt;0</formula>
    </cfRule>
  </conditionalFormatting>
  <conditionalFormatting sqref="AC13">
    <cfRule type="notContainsBlanks" dxfId="57" priority="74">
      <formula>LEN(TRIM(AC13))&gt;0</formula>
    </cfRule>
  </conditionalFormatting>
  <conditionalFormatting sqref="AD13">
    <cfRule type="notContainsBlanks" dxfId="56" priority="73">
      <formula>LEN(TRIM(AD13))&gt;0</formula>
    </cfRule>
  </conditionalFormatting>
  <conditionalFormatting sqref="AE13">
    <cfRule type="notContainsBlanks" dxfId="55" priority="72">
      <formula>LEN(TRIM(AE13))&gt;0</formula>
    </cfRule>
  </conditionalFormatting>
  <conditionalFormatting sqref="AF13">
    <cfRule type="notContainsBlanks" dxfId="54" priority="71">
      <formula>LEN(TRIM(AF13))&gt;0</formula>
    </cfRule>
  </conditionalFormatting>
  <conditionalFormatting sqref="AG13">
    <cfRule type="notContainsBlanks" dxfId="53" priority="70">
      <formula>LEN(TRIM(AG13))&gt;0</formula>
    </cfRule>
  </conditionalFormatting>
  <conditionalFormatting sqref="AH13">
    <cfRule type="notContainsBlanks" dxfId="52" priority="69">
      <formula>LEN(TRIM(AH13))&gt;0</formula>
    </cfRule>
  </conditionalFormatting>
  <conditionalFormatting sqref="AI13:AL13">
    <cfRule type="notContainsBlanks" dxfId="51" priority="75">
      <formula>LEN(TRIM(AI13))&gt;0</formula>
    </cfRule>
  </conditionalFormatting>
  <conditionalFormatting sqref="AM13">
    <cfRule type="notContainsBlanks" dxfId="50" priority="68">
      <formula>LEN(TRIM(AM13))&gt;0</formula>
    </cfRule>
  </conditionalFormatting>
  <conditionalFormatting sqref="AN13">
    <cfRule type="notContainsBlanks" dxfId="49" priority="76">
      <formula>LEN(TRIM(AN13))&gt;0</formula>
    </cfRule>
  </conditionalFormatting>
  <conditionalFormatting sqref="AC15">
    <cfRule type="notContainsBlanks" dxfId="48" priority="65">
      <formula>LEN(TRIM(AC15))&gt;0</formula>
    </cfRule>
  </conditionalFormatting>
  <conditionalFormatting sqref="AD15">
    <cfRule type="notContainsBlanks" dxfId="47" priority="64">
      <formula>LEN(TRIM(AD15))&gt;0</formula>
    </cfRule>
  </conditionalFormatting>
  <conditionalFormatting sqref="AE15">
    <cfRule type="notContainsBlanks" dxfId="46" priority="63">
      <formula>LEN(TRIM(AE15))&gt;0</formula>
    </cfRule>
  </conditionalFormatting>
  <conditionalFormatting sqref="AF15">
    <cfRule type="notContainsBlanks" dxfId="45" priority="62">
      <formula>LEN(TRIM(AF15))&gt;0</formula>
    </cfRule>
  </conditionalFormatting>
  <conditionalFormatting sqref="AG15">
    <cfRule type="notContainsBlanks" dxfId="44" priority="61">
      <formula>LEN(TRIM(AG15))&gt;0</formula>
    </cfRule>
  </conditionalFormatting>
  <conditionalFormatting sqref="AH15">
    <cfRule type="notContainsBlanks" dxfId="43" priority="60">
      <formula>LEN(TRIM(AH15))&gt;0</formula>
    </cfRule>
  </conditionalFormatting>
  <conditionalFormatting sqref="AI15:AL15">
    <cfRule type="notContainsBlanks" dxfId="42" priority="66">
      <formula>LEN(TRIM(AI15))&gt;0</formula>
    </cfRule>
  </conditionalFormatting>
  <conditionalFormatting sqref="AM15">
    <cfRule type="notContainsBlanks" dxfId="41" priority="59">
      <formula>LEN(TRIM(AM15))&gt;0</formula>
    </cfRule>
  </conditionalFormatting>
  <conditionalFormatting sqref="AN15">
    <cfRule type="notContainsBlanks" dxfId="40" priority="67">
      <formula>LEN(TRIM(AN15))&gt;0</formula>
    </cfRule>
  </conditionalFormatting>
  <conditionalFormatting sqref="AC14">
    <cfRule type="notContainsBlanks" dxfId="39" priority="56">
      <formula>LEN(TRIM(AC14))&gt;0</formula>
    </cfRule>
  </conditionalFormatting>
  <conditionalFormatting sqref="AD14">
    <cfRule type="notContainsBlanks" dxfId="38" priority="55">
      <formula>LEN(TRIM(AD14))&gt;0</formula>
    </cfRule>
  </conditionalFormatting>
  <conditionalFormatting sqref="AE14">
    <cfRule type="notContainsBlanks" dxfId="37" priority="54">
      <formula>LEN(TRIM(AE14))&gt;0</formula>
    </cfRule>
  </conditionalFormatting>
  <conditionalFormatting sqref="AF14">
    <cfRule type="notContainsBlanks" dxfId="36" priority="53">
      <formula>LEN(TRIM(AF14))&gt;0</formula>
    </cfRule>
  </conditionalFormatting>
  <conditionalFormatting sqref="AG14">
    <cfRule type="notContainsBlanks" dxfId="35" priority="52">
      <formula>LEN(TRIM(AG14))&gt;0</formula>
    </cfRule>
  </conditionalFormatting>
  <conditionalFormatting sqref="AH14">
    <cfRule type="notContainsBlanks" dxfId="34" priority="51">
      <formula>LEN(TRIM(AH14))&gt;0</formula>
    </cfRule>
  </conditionalFormatting>
  <conditionalFormatting sqref="AI14:AL14">
    <cfRule type="notContainsBlanks" dxfId="33" priority="57">
      <formula>LEN(TRIM(AI14))&gt;0</formula>
    </cfRule>
  </conditionalFormatting>
  <conditionalFormatting sqref="AM14">
    <cfRule type="notContainsBlanks" dxfId="32" priority="50">
      <formula>LEN(TRIM(AM14))&gt;0</formula>
    </cfRule>
  </conditionalFormatting>
  <conditionalFormatting sqref="AN14">
    <cfRule type="notContainsBlanks" dxfId="31" priority="58">
      <formula>LEN(TRIM(AN14))&gt;0</formula>
    </cfRule>
  </conditionalFormatting>
  <conditionalFormatting sqref="AC10">
    <cfRule type="notContainsBlanks" dxfId="30" priority="38">
      <formula>LEN(TRIM(AC10))&gt;0</formula>
    </cfRule>
  </conditionalFormatting>
  <conditionalFormatting sqref="AD10">
    <cfRule type="notContainsBlanks" dxfId="29" priority="37">
      <formula>LEN(TRIM(AD10))&gt;0</formula>
    </cfRule>
  </conditionalFormatting>
  <conditionalFormatting sqref="AE10">
    <cfRule type="notContainsBlanks" dxfId="28" priority="36">
      <formula>LEN(TRIM(AE10))&gt;0</formula>
    </cfRule>
  </conditionalFormatting>
  <conditionalFormatting sqref="AF10">
    <cfRule type="notContainsBlanks" dxfId="27" priority="35">
      <formula>LEN(TRIM(AF10))&gt;0</formula>
    </cfRule>
  </conditionalFormatting>
  <conditionalFormatting sqref="AG10">
    <cfRule type="notContainsBlanks" dxfId="26" priority="34">
      <formula>LEN(TRIM(AG10))&gt;0</formula>
    </cfRule>
  </conditionalFormatting>
  <conditionalFormatting sqref="AH10">
    <cfRule type="notContainsBlanks" dxfId="25" priority="33">
      <formula>LEN(TRIM(AH10))&gt;0</formula>
    </cfRule>
  </conditionalFormatting>
  <conditionalFormatting sqref="AI10:AL10">
    <cfRule type="notContainsBlanks" dxfId="24" priority="39">
      <formula>LEN(TRIM(AI10))&gt;0</formula>
    </cfRule>
  </conditionalFormatting>
  <conditionalFormatting sqref="AM10">
    <cfRule type="notContainsBlanks" dxfId="23" priority="32">
      <formula>LEN(TRIM(AM10))&gt;0</formula>
    </cfRule>
  </conditionalFormatting>
  <conditionalFormatting sqref="AN10">
    <cfRule type="notContainsBlanks" dxfId="22" priority="40">
      <formula>LEN(TRIM(AN10))&gt;0</formula>
    </cfRule>
  </conditionalFormatting>
  <conditionalFormatting sqref="AC11">
    <cfRule type="notContainsBlanks" dxfId="21" priority="20">
      <formula>LEN(TRIM(AC11))&gt;0</formula>
    </cfRule>
  </conditionalFormatting>
  <conditionalFormatting sqref="AD11">
    <cfRule type="notContainsBlanks" dxfId="20" priority="19">
      <formula>LEN(TRIM(AD11))&gt;0</formula>
    </cfRule>
  </conditionalFormatting>
  <conditionalFormatting sqref="AE11">
    <cfRule type="notContainsBlanks" dxfId="19" priority="18">
      <formula>LEN(TRIM(AE11))&gt;0</formula>
    </cfRule>
  </conditionalFormatting>
  <conditionalFormatting sqref="AF11">
    <cfRule type="notContainsBlanks" dxfId="18" priority="17">
      <formula>LEN(TRIM(AF11))&gt;0</formula>
    </cfRule>
  </conditionalFormatting>
  <conditionalFormatting sqref="AG11">
    <cfRule type="notContainsBlanks" dxfId="17" priority="16">
      <formula>LEN(TRIM(AG11))&gt;0</formula>
    </cfRule>
  </conditionalFormatting>
  <conditionalFormatting sqref="AH11">
    <cfRule type="notContainsBlanks" dxfId="16" priority="15">
      <formula>LEN(TRIM(AH11))&gt;0</formula>
    </cfRule>
  </conditionalFormatting>
  <conditionalFormatting sqref="AI11:AL11">
    <cfRule type="notContainsBlanks" dxfId="15" priority="21">
      <formula>LEN(TRIM(AI11))&gt;0</formula>
    </cfRule>
  </conditionalFormatting>
  <conditionalFormatting sqref="AM11">
    <cfRule type="notContainsBlanks" dxfId="14" priority="14">
      <formula>LEN(TRIM(AM11))&gt;0</formula>
    </cfRule>
  </conditionalFormatting>
  <conditionalFormatting sqref="AN11">
    <cfRule type="notContainsBlanks" dxfId="13" priority="22">
      <formula>LEN(TRIM(AN11))&gt;0</formula>
    </cfRule>
  </conditionalFormatting>
  <conditionalFormatting sqref="AC12">
    <cfRule type="notContainsBlanks" dxfId="12" priority="11">
      <formula>LEN(TRIM(AC12))&gt;0</formula>
    </cfRule>
  </conditionalFormatting>
  <conditionalFormatting sqref="AD12">
    <cfRule type="notContainsBlanks" dxfId="11" priority="10">
      <formula>LEN(TRIM(AD12))&gt;0</formula>
    </cfRule>
  </conditionalFormatting>
  <conditionalFormatting sqref="AE12">
    <cfRule type="notContainsBlanks" dxfId="10" priority="9">
      <formula>LEN(TRIM(AE12))&gt;0</formula>
    </cfRule>
  </conditionalFormatting>
  <conditionalFormatting sqref="AF12">
    <cfRule type="notContainsBlanks" dxfId="9" priority="8">
      <formula>LEN(TRIM(AF12))&gt;0</formula>
    </cfRule>
  </conditionalFormatting>
  <conditionalFormatting sqref="AG12">
    <cfRule type="notContainsBlanks" dxfId="8" priority="7">
      <formula>LEN(TRIM(AG12))&gt;0</formula>
    </cfRule>
  </conditionalFormatting>
  <conditionalFormatting sqref="AH12">
    <cfRule type="notContainsBlanks" dxfId="7" priority="6">
      <formula>LEN(TRIM(AH12))&gt;0</formula>
    </cfRule>
  </conditionalFormatting>
  <conditionalFormatting sqref="AI12:AL12">
    <cfRule type="notContainsBlanks" dxfId="6" priority="12">
      <formula>LEN(TRIM(AI12))&gt;0</formula>
    </cfRule>
  </conditionalFormatting>
  <conditionalFormatting sqref="AM12">
    <cfRule type="notContainsBlanks" dxfId="5" priority="5">
      <formula>LEN(TRIM(AM12))&gt;0</formula>
    </cfRule>
  </conditionalFormatting>
  <conditionalFormatting sqref="AN12">
    <cfRule type="notContainsBlanks" dxfId="4" priority="13">
      <formula>LEN(TRIM(AN12))&gt;0</formula>
    </cfRule>
  </conditionalFormatting>
  <conditionalFormatting sqref="AJ10:AJ25 AJ27:AJ28 AJ30:AJ39">
    <cfRule type="notContainsBlanks" dxfId="3" priority="3">
      <formula>LEN(TRIM(AJ10))&gt;0</formula>
    </cfRule>
    <cfRule type="notContainsBlanks" dxfId="2" priority="4">
      <formula>LEN(TRIM(AJ10))&gt;0</formula>
    </cfRule>
  </conditionalFormatting>
  <conditionalFormatting sqref="AK10:AK25 AK27:AK28 AK30:AK39">
    <cfRule type="notContainsBlanks" dxfId="1" priority="2">
      <formula>LEN(TRIM(AK10))&gt;0</formula>
    </cfRule>
  </conditionalFormatting>
  <conditionalFormatting sqref="AL10:AL25 AL27:AL28 AL30:AL39">
    <cfRule type="notContainsBlanks" dxfId="0" priority="1">
      <formula>LEN(TRIM(AL10))&gt;0</formula>
    </cfRule>
  </conditionalFormatting>
  <pageMargins left="0.75000000000000011" right="0.75000000000000011" top="1" bottom="1" header="0.5" footer="0.5"/>
  <pageSetup paperSize="9" fitToWidth="2" orientation="portrait" horizontalDpi="4294967292" verticalDpi="4294967292" r:id="rId1"/>
  <ignoredErrors>
    <ignoredError sqref="AQ30:AQ39" formulaRange="1"/>
  </ignoredErrors>
  <drawing r:id="rId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725A-5221-4C7C-AD96-0679AD912FFA}">
  <dimension ref="A1:T38"/>
  <sheetViews>
    <sheetView workbookViewId="0">
      <selection activeCell="E15" sqref="E15"/>
    </sheetView>
  </sheetViews>
  <sheetFormatPr defaultColWidth="11" defaultRowHeight="15.5"/>
  <cols>
    <col min="2" max="2" width="7.33203125" customWidth="1"/>
    <col min="3" max="3" width="8.6640625" customWidth="1"/>
    <col min="4" max="4" width="11.1640625" customWidth="1"/>
    <col min="5" max="5" width="10.83203125" customWidth="1"/>
    <col min="6" max="6" width="9.83203125" customWidth="1"/>
    <col min="7" max="7" width="9" customWidth="1"/>
    <col min="8" max="8" width="11.33203125" customWidth="1"/>
    <col min="9" max="9" width="11" style="382"/>
    <col min="10" max="10" width="7.6640625" customWidth="1"/>
    <col min="11" max="11" width="8.33203125" customWidth="1"/>
  </cols>
  <sheetData>
    <row r="1" spans="1:20" ht="31">
      <c r="A1" s="380" t="s">
        <v>123</v>
      </c>
      <c r="B1" s="381"/>
      <c r="C1" s="381"/>
      <c r="D1" s="381"/>
      <c r="E1" s="381"/>
      <c r="F1" s="381"/>
      <c r="G1" s="381"/>
      <c r="H1" s="381"/>
      <c r="J1" s="381"/>
      <c r="K1" s="381"/>
      <c r="T1" s="381"/>
    </row>
    <row r="2" spans="1:20">
      <c r="A2" s="383" t="s">
        <v>124</v>
      </c>
      <c r="B2" s="381"/>
      <c r="C2" s="381"/>
      <c r="D2" s="381"/>
      <c r="E2" s="381"/>
      <c r="F2" s="381"/>
      <c r="H2" s="381"/>
      <c r="I2" s="383" t="s">
        <v>125</v>
      </c>
      <c r="M2" s="383"/>
      <c r="T2" s="381"/>
    </row>
    <row r="3" spans="1:20" ht="46">
      <c r="A3" s="441">
        <f>'[1]PROD.LIST GRP Tentomen'!A4:F4</f>
        <v>0</v>
      </c>
      <c r="B3" s="442"/>
      <c r="C3" s="442"/>
      <c r="D3" s="442"/>
      <c r="E3" s="442"/>
      <c r="F3" s="442"/>
      <c r="G3" s="442"/>
      <c r="H3" s="443"/>
      <c r="I3" s="444">
        <f>'[1]PROD.LIST GRP Tentomen'!G4</f>
        <v>0</v>
      </c>
      <c r="J3" s="445"/>
      <c r="K3" s="446"/>
      <c r="N3" s="384"/>
      <c r="O3" s="384"/>
      <c r="P3" s="384"/>
      <c r="Q3" s="384"/>
      <c r="R3" s="384"/>
    </row>
    <row r="4" spans="1:20" ht="13" customHeight="1">
      <c r="A4" s="383"/>
      <c r="B4" s="381"/>
      <c r="C4" s="381"/>
      <c r="D4" s="381"/>
      <c r="E4" s="385"/>
      <c r="F4" s="447"/>
      <c r="G4" s="447"/>
      <c r="H4" s="386"/>
      <c r="I4" s="387"/>
      <c r="J4" s="381"/>
      <c r="K4" s="381"/>
      <c r="P4" s="388"/>
      <c r="Q4" s="388"/>
      <c r="R4" s="389"/>
      <c r="S4" s="390"/>
      <c r="T4" s="381"/>
    </row>
    <row r="5" spans="1:20" ht="23" customHeight="1">
      <c r="A5" s="383"/>
      <c r="B5" s="381"/>
      <c r="C5" s="391" t="s">
        <v>140</v>
      </c>
      <c r="D5" s="391"/>
      <c r="E5" s="385"/>
      <c r="F5" s="386"/>
      <c r="G5" s="391" t="s">
        <v>140</v>
      </c>
      <c r="H5" s="391"/>
      <c r="I5" s="387"/>
      <c r="J5" s="381"/>
      <c r="K5" s="391" t="s">
        <v>140</v>
      </c>
      <c r="L5" s="391"/>
      <c r="P5" s="388"/>
      <c r="Q5" s="388"/>
      <c r="R5" s="389"/>
      <c r="S5" s="390"/>
      <c r="T5" s="381"/>
    </row>
    <row r="6" spans="1:20" ht="21">
      <c r="A6" s="448" t="s">
        <v>141</v>
      </c>
      <c r="B6" s="449"/>
      <c r="C6" s="392"/>
      <c r="D6" s="393"/>
      <c r="E6" s="448" t="s">
        <v>142</v>
      </c>
      <c r="F6" s="449"/>
      <c r="G6" s="394"/>
      <c r="I6" s="448" t="s">
        <v>143</v>
      </c>
      <c r="J6" s="449"/>
      <c r="K6" s="394"/>
      <c r="P6" s="1"/>
      <c r="Q6" s="1"/>
      <c r="R6" s="1"/>
      <c r="S6" s="389"/>
      <c r="T6" s="381"/>
    </row>
    <row r="7" spans="1:20" ht="21">
      <c r="A7" s="450"/>
      <c r="B7" s="451"/>
      <c r="C7" s="395"/>
      <c r="D7" s="393"/>
      <c r="E7" s="450"/>
      <c r="F7" s="451"/>
      <c r="G7" s="396"/>
      <c r="I7" s="450"/>
      <c r="J7" s="451"/>
      <c r="K7" s="396"/>
      <c r="P7" s="1"/>
      <c r="Q7" s="1"/>
      <c r="R7" s="1"/>
      <c r="S7" s="389"/>
      <c r="T7" s="381"/>
    </row>
    <row r="8" spans="1:20" ht="21">
      <c r="A8" s="448" t="s">
        <v>144</v>
      </c>
      <c r="B8" s="449"/>
      <c r="C8" s="397"/>
      <c r="D8" s="398"/>
      <c r="E8" s="452" t="s">
        <v>227</v>
      </c>
      <c r="F8" s="453"/>
      <c r="G8" s="399"/>
      <c r="I8" s="452" t="s">
        <v>146</v>
      </c>
      <c r="J8" s="453"/>
      <c r="K8" s="399"/>
      <c r="P8" s="381"/>
      <c r="Q8" s="381"/>
      <c r="R8" s="381"/>
      <c r="S8" s="381"/>
      <c r="T8" s="381"/>
    </row>
    <row r="9" spans="1:20" ht="21">
      <c r="A9" s="450"/>
      <c r="B9" s="451"/>
      <c r="C9" s="400"/>
      <c r="D9" s="398"/>
      <c r="E9" s="450"/>
      <c r="F9" s="451"/>
      <c r="G9" s="396"/>
      <c r="I9" s="450"/>
      <c r="J9" s="451"/>
      <c r="K9" s="396"/>
      <c r="P9" s="1"/>
      <c r="Q9" s="1"/>
      <c r="R9" s="1"/>
      <c r="S9" s="389"/>
      <c r="T9" s="381"/>
    </row>
    <row r="10" spans="1:20" ht="21">
      <c r="A10" s="448" t="s">
        <v>147</v>
      </c>
      <c r="B10" s="449"/>
      <c r="C10" s="392"/>
      <c r="D10" s="393"/>
      <c r="E10" s="452" t="s">
        <v>145</v>
      </c>
      <c r="F10" s="453"/>
      <c r="G10" s="401"/>
      <c r="I10" s="452" t="s">
        <v>228</v>
      </c>
      <c r="J10" s="453"/>
      <c r="K10" s="399"/>
      <c r="P10" s="1"/>
      <c r="Q10" s="1"/>
      <c r="R10" s="1"/>
      <c r="S10" s="389"/>
      <c r="T10" s="381"/>
    </row>
    <row r="11" spans="1:20" ht="21">
      <c r="A11" s="450"/>
      <c r="B11" s="451"/>
      <c r="C11" s="395"/>
      <c r="D11" s="393"/>
      <c r="E11" s="450"/>
      <c r="F11" s="451"/>
      <c r="G11" s="402"/>
      <c r="I11" s="450"/>
      <c r="J11" s="451"/>
      <c r="K11" s="396"/>
      <c r="P11" s="1"/>
      <c r="Q11" s="1"/>
      <c r="R11" s="1"/>
      <c r="S11" s="389"/>
      <c r="T11" s="381"/>
    </row>
    <row r="12" spans="1:20" ht="21">
      <c r="A12" s="448" t="s">
        <v>150</v>
      </c>
      <c r="B12" s="449"/>
      <c r="C12" s="397"/>
      <c r="D12" s="398"/>
      <c r="E12" s="421" t="s">
        <v>148</v>
      </c>
      <c r="F12" s="422"/>
      <c r="G12" s="405"/>
      <c r="I12" s="452" t="s">
        <v>149</v>
      </c>
      <c r="J12" s="453"/>
      <c r="K12" s="399"/>
      <c r="P12" s="1"/>
      <c r="Q12" s="1"/>
      <c r="R12" s="1"/>
      <c r="S12" s="389"/>
      <c r="T12" s="381"/>
    </row>
    <row r="13" spans="1:20" ht="21">
      <c r="A13" s="452"/>
      <c r="B13" s="453"/>
      <c r="C13" s="406"/>
      <c r="D13" s="398"/>
      <c r="E13" s="423"/>
      <c r="F13" s="424"/>
      <c r="G13" s="402"/>
      <c r="I13" s="450"/>
      <c r="J13" s="451"/>
      <c r="K13" s="396"/>
      <c r="P13" s="1"/>
      <c r="Q13" s="1"/>
      <c r="R13" s="1"/>
      <c r="S13" s="389"/>
      <c r="T13" s="381"/>
    </row>
    <row r="14" spans="1:20" ht="20" customHeight="1">
      <c r="A14" s="448" t="s">
        <v>153</v>
      </c>
      <c r="B14" s="449"/>
      <c r="C14" s="394"/>
      <c r="E14" s="425" t="s">
        <v>151</v>
      </c>
      <c r="F14" s="426"/>
      <c r="G14" s="401"/>
      <c r="I14" s="452" t="s">
        <v>152</v>
      </c>
      <c r="J14" s="453"/>
      <c r="K14" s="399"/>
    </row>
    <row r="15" spans="1:20" ht="20" customHeight="1">
      <c r="A15" s="450"/>
      <c r="B15" s="451"/>
      <c r="C15" s="396"/>
      <c r="E15" s="423"/>
      <c r="F15" s="424"/>
      <c r="G15" s="402"/>
      <c r="I15" s="450"/>
      <c r="J15" s="451"/>
      <c r="K15" s="396"/>
    </row>
    <row r="16" spans="1:20" ht="20" customHeight="1">
      <c r="A16" s="452" t="s">
        <v>156</v>
      </c>
      <c r="B16" s="453"/>
      <c r="C16" s="399"/>
      <c r="E16" s="403" t="s">
        <v>154</v>
      </c>
      <c r="F16" s="404"/>
      <c r="G16" s="405"/>
      <c r="I16" s="452" t="s">
        <v>155</v>
      </c>
      <c r="J16" s="453"/>
      <c r="K16" s="399"/>
    </row>
    <row r="17" spans="1:20" ht="20" customHeight="1">
      <c r="A17" s="450"/>
      <c r="B17" s="451"/>
      <c r="C17" s="396"/>
      <c r="E17" s="407"/>
      <c r="F17" s="408"/>
      <c r="G17" s="402"/>
      <c r="I17" s="450"/>
      <c r="J17" s="451"/>
      <c r="K17" s="396"/>
    </row>
    <row r="18" spans="1:20" ht="20" customHeight="1">
      <c r="A18" s="452" t="s">
        <v>158</v>
      </c>
      <c r="B18" s="453"/>
      <c r="C18" s="411"/>
      <c r="E18" s="409" t="s">
        <v>157</v>
      </c>
      <c r="F18" s="410"/>
      <c r="G18" s="411"/>
      <c r="I18" s="452" t="s">
        <v>229</v>
      </c>
      <c r="J18" s="453"/>
      <c r="K18" s="411"/>
      <c r="L18" s="381"/>
      <c r="M18" s="381"/>
    </row>
    <row r="19" spans="1:20" ht="17" customHeight="1">
      <c r="A19" s="450"/>
      <c r="B19" s="451"/>
      <c r="C19" s="412"/>
      <c r="E19" s="407"/>
      <c r="F19" s="408"/>
      <c r="G19" s="412"/>
      <c r="H19" s="381"/>
      <c r="I19" s="450"/>
      <c r="J19" s="451"/>
      <c r="K19" s="412"/>
      <c r="L19" s="381"/>
      <c r="M19" s="381"/>
    </row>
    <row r="20" spans="1:20" ht="23" customHeight="1">
      <c r="A20" s="409"/>
      <c r="B20" s="410"/>
      <c r="C20" s="411"/>
      <c r="E20" s="409" t="s">
        <v>230</v>
      </c>
      <c r="F20" s="410"/>
      <c r="G20" s="411"/>
      <c r="I20" s="409"/>
      <c r="J20" s="410"/>
      <c r="K20" s="411"/>
      <c r="T20" s="381"/>
    </row>
    <row r="21" spans="1:20" ht="23" customHeight="1">
      <c r="A21" s="407"/>
      <c r="B21" s="408"/>
      <c r="C21" s="412"/>
      <c r="E21" s="407"/>
      <c r="F21" s="408"/>
      <c r="G21" s="412"/>
      <c r="I21" s="407"/>
      <c r="J21" s="408"/>
      <c r="K21" s="412"/>
      <c r="T21" s="381"/>
    </row>
    <row r="22" spans="1:20" ht="23" customHeight="1">
      <c r="K22" s="381"/>
      <c r="T22" s="381"/>
    </row>
    <row r="23" spans="1:20" s="413" customFormat="1" ht="20" customHeight="1">
      <c r="B23" s="382" t="s">
        <v>126</v>
      </c>
      <c r="C23" s="1"/>
      <c r="D23" s="1"/>
      <c r="E23" s="1"/>
      <c r="G23" s="208"/>
      <c r="H23" s="210"/>
      <c r="I23" s="209"/>
      <c r="J23" s="210"/>
      <c r="K23" s="379"/>
      <c r="L23" s="414"/>
      <c r="M23" s="414"/>
    </row>
    <row r="24" spans="1:20" ht="20" customHeight="1">
      <c r="B24" s="415" t="s">
        <v>127</v>
      </c>
      <c r="C24" s="416"/>
      <c r="D24" s="417"/>
      <c r="E24" s="418"/>
      <c r="G24" s="454" t="s">
        <v>163</v>
      </c>
      <c r="H24" s="455"/>
      <c r="I24" s="455"/>
      <c r="J24" s="211"/>
      <c r="K24" s="212" t="s">
        <v>164</v>
      </c>
      <c r="L24" s="419"/>
      <c r="M24" s="419"/>
    </row>
    <row r="25" spans="1:20" ht="20" customHeight="1">
      <c r="B25" s="415" t="s">
        <v>128</v>
      </c>
      <c r="C25" s="417"/>
      <c r="D25" s="417"/>
      <c r="E25" s="418"/>
      <c r="G25" s="213"/>
      <c r="H25" s="215"/>
      <c r="I25" s="220"/>
      <c r="J25" s="214"/>
      <c r="K25" s="212" t="s">
        <v>165</v>
      </c>
      <c r="L25" s="419"/>
      <c r="M25" s="419"/>
    </row>
    <row r="26" spans="1:20" ht="20" customHeight="1">
      <c r="A26" s="419"/>
      <c r="B26" s="415" t="s">
        <v>129</v>
      </c>
      <c r="C26" s="417"/>
      <c r="D26" s="417"/>
      <c r="E26" s="417"/>
      <c r="F26" s="419"/>
      <c r="G26" s="216"/>
      <c r="H26" s="217"/>
      <c r="I26" s="218"/>
      <c r="J26" s="217"/>
      <c r="K26" s="219"/>
      <c r="L26" s="419"/>
      <c r="M26" s="419"/>
    </row>
    <row r="27" spans="1:20" ht="27.5">
      <c r="F27" s="419"/>
      <c r="G27" s="419"/>
      <c r="H27" s="419"/>
      <c r="I27" s="420"/>
      <c r="J27" s="419"/>
      <c r="K27" s="419"/>
      <c r="L27" s="419"/>
      <c r="M27" s="419"/>
    </row>
    <row r="28" spans="1:20" ht="27.5">
      <c r="A28" s="419"/>
      <c r="B28" s="419"/>
      <c r="C28" s="419"/>
      <c r="D28" s="419"/>
      <c r="E28" s="419"/>
      <c r="F28" s="419"/>
      <c r="G28" s="419"/>
      <c r="H28" s="419"/>
      <c r="I28" s="420"/>
      <c r="J28" s="419"/>
      <c r="K28" s="419"/>
      <c r="L28" s="419"/>
      <c r="M28" s="419"/>
    </row>
    <row r="29" spans="1:20" ht="27.5">
      <c r="A29" s="419"/>
      <c r="B29" s="419"/>
      <c r="C29" s="419"/>
      <c r="D29" s="419"/>
      <c r="E29" s="419"/>
      <c r="F29" s="419"/>
      <c r="G29" s="419"/>
      <c r="H29" s="419"/>
      <c r="I29" s="420"/>
      <c r="J29" s="419"/>
      <c r="K29" s="419"/>
      <c r="L29" s="419"/>
      <c r="M29" s="419"/>
    </row>
    <row r="30" spans="1:20" ht="27.5">
      <c r="A30" s="419"/>
      <c r="B30" s="419"/>
      <c r="C30" s="419"/>
      <c r="D30" s="419"/>
      <c r="E30" s="419"/>
      <c r="F30" s="419"/>
      <c r="G30" s="419"/>
      <c r="H30" s="419"/>
      <c r="I30" s="420"/>
      <c r="J30" s="419"/>
      <c r="K30" s="419"/>
      <c r="L30" s="419"/>
      <c r="M30" s="419"/>
    </row>
    <row r="31" spans="1:20" ht="27.5">
      <c r="A31" s="419"/>
      <c r="B31" s="419"/>
      <c r="C31" s="419"/>
      <c r="D31" s="419"/>
      <c r="E31" s="419"/>
      <c r="F31" s="419"/>
      <c r="G31" s="419"/>
      <c r="H31" s="419"/>
      <c r="I31" s="420"/>
      <c r="J31" s="419"/>
      <c r="K31" s="419"/>
      <c r="L31" s="419"/>
      <c r="M31" s="419"/>
    </row>
    <row r="32" spans="1:20" ht="27.5">
      <c r="A32" s="419"/>
      <c r="B32" s="419"/>
      <c r="C32" s="419"/>
      <c r="D32" s="419"/>
      <c r="E32" s="419"/>
      <c r="F32" s="419"/>
      <c r="G32" s="419"/>
      <c r="H32" s="419"/>
      <c r="I32" s="420"/>
      <c r="J32" s="419"/>
      <c r="K32" s="419"/>
      <c r="L32" s="419"/>
      <c r="M32" s="419"/>
    </row>
    <row r="33" spans="1:13" ht="27.5">
      <c r="A33" s="419"/>
      <c r="B33" s="419"/>
      <c r="C33" s="419"/>
      <c r="D33" s="419"/>
      <c r="E33" s="419"/>
      <c r="F33" s="419"/>
      <c r="G33" s="419"/>
      <c r="H33" s="419"/>
      <c r="I33" s="420"/>
      <c r="J33" s="419"/>
      <c r="K33" s="419"/>
      <c r="L33" s="419"/>
      <c r="M33" s="419"/>
    </row>
    <row r="34" spans="1:13" ht="27.5">
      <c r="A34" s="419"/>
      <c r="B34" s="419"/>
      <c r="C34" s="419"/>
      <c r="D34" s="419"/>
      <c r="E34" s="419"/>
      <c r="F34" s="419"/>
      <c r="G34" s="419"/>
      <c r="H34" s="419"/>
      <c r="I34" s="420"/>
      <c r="J34" s="419"/>
      <c r="K34" s="419"/>
      <c r="L34" s="419"/>
      <c r="M34" s="419"/>
    </row>
    <row r="35" spans="1:13" ht="27.5">
      <c r="A35" s="419"/>
      <c r="B35" s="419"/>
      <c r="C35" s="419"/>
      <c r="D35" s="419"/>
    </row>
    <row r="36" spans="1:13" ht="27.5">
      <c r="A36" s="419"/>
      <c r="B36" s="419"/>
      <c r="C36" s="419"/>
      <c r="D36" s="419"/>
    </row>
    <row r="37" spans="1:13" ht="27.5">
      <c r="A37" s="419"/>
      <c r="B37" s="419"/>
      <c r="C37" s="419"/>
      <c r="D37" s="419"/>
    </row>
    <row r="38" spans="1:13" ht="27.5">
      <c r="A38" s="419"/>
      <c r="B38" s="419"/>
      <c r="C38" s="419"/>
      <c r="D38" s="419"/>
    </row>
  </sheetData>
  <mergeCells count="21">
    <mergeCell ref="A18:B19"/>
    <mergeCell ref="I18:J19"/>
    <mergeCell ref="G24:I24"/>
    <mergeCell ref="A12:B13"/>
    <mergeCell ref="I12:J13"/>
    <mergeCell ref="A14:B15"/>
    <mergeCell ref="I14:J15"/>
    <mergeCell ref="A16:B17"/>
    <mergeCell ref="I16:J17"/>
    <mergeCell ref="A8:B9"/>
    <mergeCell ref="E8:F9"/>
    <mergeCell ref="I8:J9"/>
    <mergeCell ref="A10:B11"/>
    <mergeCell ref="E10:F11"/>
    <mergeCell ref="I10:J11"/>
    <mergeCell ref="A3:H3"/>
    <mergeCell ref="I3:K3"/>
    <mergeCell ref="F4:G4"/>
    <mergeCell ref="A6:B7"/>
    <mergeCell ref="E6:F7"/>
    <mergeCell ref="I6:J7"/>
  </mergeCells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List5">
    <tabColor theme="8" tint="0.59999389629810485"/>
  </sheetPr>
  <dimension ref="A1:R36"/>
  <sheetViews>
    <sheetView showGridLines="0" topLeftCell="A13" zoomScaleNormal="100" workbookViewId="0">
      <selection activeCell="N8" sqref="N8"/>
    </sheetView>
  </sheetViews>
  <sheetFormatPr defaultColWidth="12.33203125" defaultRowHeight="23" customHeight="1"/>
  <cols>
    <col min="1" max="1" width="6.83203125" style="70" customWidth="1"/>
    <col min="2" max="2" width="10.83203125" style="2" customWidth="1"/>
    <col min="3" max="3" width="8" style="70" customWidth="1"/>
    <col min="4" max="4" width="6.33203125" style="30" customWidth="1"/>
    <col min="5" max="9" width="6.33203125" style="2" customWidth="1"/>
    <col min="10" max="15" width="6.33203125" style="70" customWidth="1"/>
    <col min="16" max="16" width="6.33203125" style="2" customWidth="1"/>
    <col min="17" max="17" width="5.5" style="2" customWidth="1"/>
    <col min="18" max="18" width="8.1640625" style="2" customWidth="1"/>
    <col min="19" max="19" width="4.83203125" style="2" customWidth="1"/>
    <col min="20" max="16384" width="12.33203125" style="2"/>
  </cols>
  <sheetData>
    <row r="1" spans="1:18" ht="23" customHeight="1">
      <c r="B1" s="19"/>
      <c r="C1" s="19"/>
      <c r="D1" s="19"/>
      <c r="G1" s="201" t="s">
        <v>138</v>
      </c>
      <c r="H1" s="204">
        <f>Q6</f>
        <v>0</v>
      </c>
      <c r="I1" s="203"/>
      <c r="J1" s="75" t="s">
        <v>5</v>
      </c>
      <c r="K1" s="460">
        <f>'Ready volumes'!AF3</f>
        <v>0</v>
      </c>
      <c r="L1" s="461"/>
      <c r="M1" s="75"/>
      <c r="R1" s="33"/>
    </row>
    <row r="2" spans="1:18" ht="23" customHeight="1">
      <c r="F2" s="202"/>
      <c r="G2" s="201" t="s">
        <v>139</v>
      </c>
      <c r="H2" s="205">
        <f>Q26</f>
        <v>0</v>
      </c>
      <c r="I2" s="20"/>
      <c r="J2" s="20"/>
      <c r="K2" s="20"/>
      <c r="L2" s="20"/>
      <c r="M2" s="20"/>
      <c r="N2" s="20"/>
      <c r="O2" s="20"/>
      <c r="P2" s="21"/>
      <c r="Q2" s="33"/>
      <c r="R2" s="33"/>
    </row>
    <row r="3" spans="1:18" ht="23" customHeight="1">
      <c r="B3" s="16" t="s">
        <v>20</v>
      </c>
      <c r="C3" s="193"/>
      <c r="D3" s="16"/>
      <c r="G3" s="357" t="s">
        <v>202</v>
      </c>
      <c r="H3" s="356">
        <f>H1+H2</f>
        <v>0</v>
      </c>
      <c r="J3" s="357" t="s">
        <v>125</v>
      </c>
      <c r="K3" s="456"/>
      <c r="L3" s="457"/>
      <c r="R3" s="18"/>
    </row>
    <row r="4" spans="1:18" ht="47" customHeight="1" thickBot="1">
      <c r="B4" s="458"/>
      <c r="C4" s="458"/>
      <c r="D4" s="458"/>
      <c r="E4" s="458"/>
      <c r="F4" s="458"/>
      <c r="G4" s="458"/>
      <c r="H4" s="458"/>
      <c r="I4" s="458"/>
      <c r="J4" s="459"/>
      <c r="K4" s="459"/>
      <c r="L4" s="459"/>
      <c r="M4" s="459"/>
      <c r="N4" s="459"/>
      <c r="O4" s="459"/>
      <c r="P4" s="459"/>
      <c r="Q4" s="459"/>
    </row>
    <row r="5" spans="1:18" s="41" customFormat="1" ht="32" customHeight="1" thickBot="1">
      <c r="A5" s="363" t="s">
        <v>162</v>
      </c>
      <c r="B5" s="350" t="s">
        <v>21</v>
      </c>
      <c r="C5" s="351" t="s">
        <v>137</v>
      </c>
      <c r="D5" s="352" t="s">
        <v>2</v>
      </c>
      <c r="E5" s="352" t="s">
        <v>9</v>
      </c>
      <c r="F5" s="352" t="s">
        <v>10</v>
      </c>
      <c r="G5" s="352" t="s">
        <v>3</v>
      </c>
      <c r="H5" s="352" t="s">
        <v>15</v>
      </c>
      <c r="I5" s="351" t="s">
        <v>53</v>
      </c>
      <c r="J5" s="351" t="s">
        <v>131</v>
      </c>
      <c r="K5" s="351" t="s">
        <v>194</v>
      </c>
      <c r="L5" s="351" t="s">
        <v>195</v>
      </c>
      <c r="M5" s="351" t="s">
        <v>196</v>
      </c>
      <c r="N5" s="351" t="s">
        <v>185</v>
      </c>
      <c r="O5" s="353" t="s">
        <v>167</v>
      </c>
      <c r="P5" s="364" t="s">
        <v>111</v>
      </c>
      <c r="Q5" s="200" t="s">
        <v>22</v>
      </c>
      <c r="R5" s="66"/>
    </row>
    <row r="6" spans="1:18" ht="23" customHeight="1" thickBot="1">
      <c r="A6" s="359" t="s">
        <v>211</v>
      </c>
      <c r="B6" s="360"/>
      <c r="C6" s="360"/>
      <c r="D6" s="360"/>
      <c r="E6" s="360"/>
      <c r="F6" s="360"/>
      <c r="G6" s="360"/>
      <c r="H6" s="360"/>
      <c r="I6" s="360"/>
      <c r="J6" s="360"/>
      <c r="K6" s="360"/>
      <c r="L6" s="360"/>
      <c r="M6" s="360"/>
      <c r="N6" s="360"/>
      <c r="O6" s="360"/>
      <c r="P6" s="360"/>
      <c r="Q6" s="365">
        <f>SUM(Q7:Q25)</f>
        <v>0</v>
      </c>
    </row>
    <row r="7" spans="1:18" s="70" customFormat="1" ht="23" customHeight="1" thickBot="1">
      <c r="A7" s="207" t="str">
        <f>'Ready volumes'!U11</f>
        <v>DT</v>
      </c>
      <c r="B7" s="354" t="str">
        <f>'Ready volumes'!D10</f>
        <v>Cairo</v>
      </c>
      <c r="C7" s="346" t="str">
        <f>'Ready volumes'!C10</f>
        <v>R13</v>
      </c>
      <c r="D7" s="347" t="str">
        <f>IF('Ready volumes'!AC10=0,"",'Ready volumes'!AC10)</f>
        <v/>
      </c>
      <c r="E7" s="347" t="str">
        <f>IF('Ready volumes'!AD10=0,"",'Ready volumes'!AD10)</f>
        <v/>
      </c>
      <c r="F7" s="347" t="str">
        <f>IF('Ready volumes'!AE10=0,"",'Ready volumes'!AE10)</f>
        <v/>
      </c>
      <c r="G7" s="347" t="str">
        <f>IF('Ready volumes'!AF10=0,"",'Ready volumes'!AF10)</f>
        <v/>
      </c>
      <c r="H7" s="347" t="str">
        <f>IF('Ready volumes'!AG10=0,"",'Ready volumes'!AG10)</f>
        <v/>
      </c>
      <c r="I7" s="355" t="str">
        <f>IF('Ready volumes'!AH10=0,"",'Ready volumes'!AH10)</f>
        <v/>
      </c>
      <c r="J7" s="348" t="str">
        <f>IF('Ready volumes'!AI10=0,"",'Ready volumes'!AI10)</f>
        <v/>
      </c>
      <c r="K7" s="348" t="str">
        <f>IF('Ready volumes'!AJ10=0,"",'Ready volumes'!AJ10)</f>
        <v/>
      </c>
      <c r="L7" s="348" t="str">
        <f>IF('Ready volumes'!AK10=0,"",'Ready volumes'!AK10)</f>
        <v/>
      </c>
      <c r="M7" s="348" t="str">
        <f>IF('Ready volumes'!AL10=0,"",'Ready volumes'!AL10)</f>
        <v/>
      </c>
      <c r="N7" s="348" t="str">
        <f>IF('Ready volumes'!AM10=0,"",'Ready volumes'!AM10)</f>
        <v/>
      </c>
      <c r="O7" s="347" t="str">
        <f>IF('Ready volumes'!AN10=0,"",'Ready volumes'!AN10)</f>
        <v/>
      </c>
      <c r="P7" s="349"/>
      <c r="Q7" s="366">
        <f>SUM(D7:O7)</f>
        <v>0</v>
      </c>
    </row>
    <row r="8" spans="1:18" s="70" customFormat="1" ht="23" customHeight="1" thickBot="1">
      <c r="A8" s="207" t="str">
        <f>'Ready volumes'!U12</f>
        <v>DT</v>
      </c>
      <c r="B8" s="206" t="str">
        <f>'Ready volumes'!D11</f>
        <v>Havana</v>
      </c>
      <c r="C8" s="195" t="str">
        <f>'Ready volumes'!C11</f>
        <v>R14</v>
      </c>
      <c r="D8" s="194" t="str">
        <f>IF('Ready volumes'!AC11=0,"",'Ready volumes'!AC11)</f>
        <v/>
      </c>
      <c r="E8" s="194" t="str">
        <f>IF('Ready volumes'!AD11=0,"",'Ready volumes'!AD11)</f>
        <v/>
      </c>
      <c r="F8" s="194" t="str">
        <f>IF('Ready volumes'!AE11=0,"",'Ready volumes'!AE11)</f>
        <v/>
      </c>
      <c r="G8" s="194" t="str">
        <f>IF('Ready volumes'!AF11=0,"",'Ready volumes'!AF11)</f>
        <v/>
      </c>
      <c r="H8" s="194" t="str">
        <f>IF('Ready volumes'!AG11=0,"",'Ready volumes'!AG11)</f>
        <v/>
      </c>
      <c r="I8" s="343" t="str">
        <f>IF('Ready volumes'!AH11=0,"",'Ready volumes'!AH11)</f>
        <v/>
      </c>
      <c r="J8" s="17" t="str">
        <f>IF('Ready volumes'!AI11=0,"",'Ready volumes'!AI11)</f>
        <v/>
      </c>
      <c r="K8" s="17" t="str">
        <f>IF('Ready volumes'!AJ11=0,"",'Ready volumes'!AJ11)</f>
        <v/>
      </c>
      <c r="L8" s="17" t="str">
        <f>IF('Ready volumes'!AK11=0,"",'Ready volumes'!AK11)</f>
        <v/>
      </c>
      <c r="M8" s="17" t="str">
        <f>IF('Ready volumes'!AL11=0,"",'Ready volumes'!AL11)</f>
        <v/>
      </c>
      <c r="N8" s="17" t="str">
        <f>IF('Ready volumes'!AM11=0,"",'Ready volumes'!AM11)</f>
        <v/>
      </c>
      <c r="O8" s="194" t="str">
        <f>IF('Ready volumes'!AN11=0,"",'Ready volumes'!AN11)</f>
        <v/>
      </c>
      <c r="P8" s="40"/>
      <c r="Q8" s="366">
        <f t="shared" ref="Q8:Q12" si="0">SUM(D8:O8)</f>
        <v>0</v>
      </c>
    </row>
    <row r="9" spans="1:18" s="70" customFormat="1" ht="23" customHeight="1" thickBot="1">
      <c r="A9" s="207" t="str">
        <f>'Ready volumes'!U10</f>
        <v>DT</v>
      </c>
      <c r="B9" s="206" t="str">
        <f>'Ready volumes'!D12</f>
        <v>Jakarta</v>
      </c>
      <c r="C9" s="195" t="str">
        <f>'Ready volumes'!C12</f>
        <v>R15</v>
      </c>
      <c r="D9" s="194" t="str">
        <f>IF('Ready volumes'!AC12=0,"",'Ready volumes'!AC12)</f>
        <v/>
      </c>
      <c r="E9" s="194" t="str">
        <f>IF('Ready volumes'!AD12=0,"",'Ready volumes'!AD12)</f>
        <v/>
      </c>
      <c r="F9" s="194" t="str">
        <f>IF('Ready volumes'!AE12=0,"",'Ready volumes'!AE12)</f>
        <v/>
      </c>
      <c r="G9" s="194" t="str">
        <f>IF('Ready volumes'!AF12=0,"",'Ready volumes'!AF12)</f>
        <v/>
      </c>
      <c r="H9" s="194" t="str">
        <f>IF('Ready volumes'!AG12=0,"",'Ready volumes'!AG12)</f>
        <v/>
      </c>
      <c r="I9" s="343" t="str">
        <f>IF('Ready volumes'!AH12=0,"",'Ready volumes'!AH12)</f>
        <v/>
      </c>
      <c r="J9" s="17" t="str">
        <f>IF('Ready volumes'!AI12=0,"",'Ready volumes'!AI12)</f>
        <v/>
      </c>
      <c r="K9" s="17" t="str">
        <f>IF('Ready volumes'!AJ12=0,"",'Ready volumes'!AJ12)</f>
        <v/>
      </c>
      <c r="L9" s="17" t="str">
        <f>IF('Ready volumes'!AK12=0,"",'Ready volumes'!AK12)</f>
        <v/>
      </c>
      <c r="M9" s="17" t="str">
        <f>IF('Ready volumes'!AL12=0,"",'Ready volumes'!AL12)</f>
        <v/>
      </c>
      <c r="N9" s="17" t="str">
        <f>IF('Ready volumes'!AM12=0,"",'Ready volumes'!AM12)</f>
        <v/>
      </c>
      <c r="O9" s="194" t="str">
        <f>IF('Ready volumes'!AN12=0,"",'Ready volumes'!AN12)</f>
        <v/>
      </c>
      <c r="P9" s="40"/>
      <c r="Q9" s="367">
        <f t="shared" si="0"/>
        <v>0</v>
      </c>
    </row>
    <row r="10" spans="1:18" s="70" customFormat="1" ht="23" customHeight="1" thickBot="1">
      <c r="A10" s="207" t="str">
        <f>'Ready volumes'!U13</f>
        <v>DT</v>
      </c>
      <c r="B10" s="206" t="str">
        <f>'Ready volumes'!D13</f>
        <v>London</v>
      </c>
      <c r="C10" s="195" t="str">
        <f>'Ready volumes'!C13</f>
        <v>R16</v>
      </c>
      <c r="D10" s="194" t="str">
        <f>IF('Ready volumes'!AC13=0,"",'Ready volumes'!AC13)</f>
        <v/>
      </c>
      <c r="E10" s="194" t="str">
        <f>IF('Ready volumes'!AD13=0,"",'Ready volumes'!AD13)</f>
        <v/>
      </c>
      <c r="F10" s="194" t="str">
        <f>IF('Ready volumes'!AE13=0,"",'Ready volumes'!AE13)</f>
        <v/>
      </c>
      <c r="G10" s="194" t="str">
        <f>IF('Ready volumes'!AF13=0,"",'Ready volumes'!AF13)</f>
        <v/>
      </c>
      <c r="H10" s="194" t="str">
        <f>IF('Ready volumes'!AG13=0,"",'Ready volumes'!AG13)</f>
        <v/>
      </c>
      <c r="I10" s="343" t="str">
        <f>IF('Ready volumes'!AH13=0,"",'Ready volumes'!AH13)</f>
        <v/>
      </c>
      <c r="J10" s="17" t="str">
        <f>IF('Ready volumes'!AI13=0,"",'Ready volumes'!AI13)</f>
        <v/>
      </c>
      <c r="K10" s="17" t="str">
        <f>IF('Ready volumes'!AJ13=0,"",'Ready volumes'!AJ13)</f>
        <v/>
      </c>
      <c r="L10" s="17" t="str">
        <f>IF('Ready volumes'!AK13=0,"",'Ready volumes'!AK13)</f>
        <v/>
      </c>
      <c r="M10" s="17" t="str">
        <f>IF('Ready volumes'!AL13=0,"",'Ready volumes'!AL13)</f>
        <v/>
      </c>
      <c r="N10" s="17" t="str">
        <f>IF('Ready volumes'!AM13=0,"",'Ready volumes'!AM13)</f>
        <v/>
      </c>
      <c r="O10" s="194" t="str">
        <f>IF('Ready volumes'!AN13=0,"",'Ready volumes'!AN13)</f>
        <v/>
      </c>
      <c r="P10" s="40"/>
      <c r="Q10" s="368">
        <f t="shared" si="0"/>
        <v>0</v>
      </c>
    </row>
    <row r="11" spans="1:18" s="70" customFormat="1" ht="23" customHeight="1" thickBot="1">
      <c r="A11" s="207" t="str">
        <f>'Ready volumes'!U14</f>
        <v>DT</v>
      </c>
      <c r="B11" s="206" t="str">
        <f>'Ready volumes'!D14</f>
        <v>Mumbai</v>
      </c>
      <c r="C11" s="195" t="str">
        <f>'Ready volumes'!C14</f>
        <v>R17</v>
      </c>
      <c r="D11" s="194" t="str">
        <f>IF('Ready volumes'!AC14=0,"",'Ready volumes'!AC14)</f>
        <v/>
      </c>
      <c r="E11" s="194" t="str">
        <f>IF('Ready volumes'!AD14=0,"",'Ready volumes'!AD14)</f>
        <v/>
      </c>
      <c r="F11" s="194" t="str">
        <f>IF('Ready volumes'!AE14=0,"",'Ready volumes'!AE14)</f>
        <v/>
      </c>
      <c r="G11" s="194" t="str">
        <f>IF('Ready volumes'!AF14=0,"",'Ready volumes'!AF14)</f>
        <v/>
      </c>
      <c r="H11" s="194" t="str">
        <f>IF('Ready volumes'!AG14=0,"",'Ready volumes'!AG14)</f>
        <v/>
      </c>
      <c r="I11" s="343" t="str">
        <f>IF('Ready volumes'!AH14=0,"",'Ready volumes'!AH14)</f>
        <v/>
      </c>
      <c r="J11" s="17" t="str">
        <f>IF('Ready volumes'!AI14=0,"",'Ready volumes'!AI14)</f>
        <v/>
      </c>
      <c r="K11" s="17" t="str">
        <f>IF('Ready volumes'!AJ14=0,"",'Ready volumes'!AJ14)</f>
        <v/>
      </c>
      <c r="L11" s="17" t="str">
        <f>IF('Ready volumes'!AK14=0,"",'Ready volumes'!AK14)</f>
        <v/>
      </c>
      <c r="M11" s="17" t="str">
        <f>IF('Ready volumes'!AL14=0,"",'Ready volumes'!AL14)</f>
        <v/>
      </c>
      <c r="N11" s="17" t="str">
        <f>IF('Ready volumes'!AM14=0,"",'Ready volumes'!AM14)</f>
        <v/>
      </c>
      <c r="O11" s="194" t="str">
        <f>IF('Ready volumes'!AN14=0,"",'Ready volumes'!AN14)</f>
        <v/>
      </c>
      <c r="P11" s="40"/>
      <c r="Q11" s="368">
        <f t="shared" si="0"/>
        <v>0</v>
      </c>
    </row>
    <row r="12" spans="1:18" s="70" customFormat="1" ht="23" customHeight="1" thickBot="1">
      <c r="A12" s="207" t="str">
        <f>'Ready volumes'!U15</f>
        <v>DT</v>
      </c>
      <c r="B12" s="206" t="str">
        <f>'Ready volumes'!D15</f>
        <v xml:space="preserve">L.A. </v>
      </c>
      <c r="C12" s="195" t="str">
        <f>'Ready volumes'!C15</f>
        <v>R18</v>
      </c>
      <c r="D12" s="194" t="str">
        <f>IF('Ready volumes'!AC15=0,"",'Ready volumes'!AC15)</f>
        <v/>
      </c>
      <c r="E12" s="194" t="str">
        <f>IF('Ready volumes'!AD15=0,"",'Ready volumes'!AD15)</f>
        <v/>
      </c>
      <c r="F12" s="194" t="str">
        <f>IF('Ready volumes'!AE15=0,"",'Ready volumes'!AE15)</f>
        <v/>
      </c>
      <c r="G12" s="194" t="str">
        <f>IF('Ready volumes'!AF15=0,"",'Ready volumes'!AF15)</f>
        <v/>
      </c>
      <c r="H12" s="194" t="str">
        <f>IF('Ready volumes'!AG15=0,"",'Ready volumes'!AG15)</f>
        <v/>
      </c>
      <c r="I12" s="343" t="str">
        <f>IF('Ready volumes'!AH15=0,"",'Ready volumes'!AH15)</f>
        <v/>
      </c>
      <c r="J12" s="17" t="str">
        <f>IF('Ready volumes'!AI15=0,"",'Ready volumes'!AI15)</f>
        <v/>
      </c>
      <c r="K12" s="17" t="str">
        <f>IF('Ready volumes'!AJ15=0,"",'Ready volumes'!AJ15)</f>
        <v/>
      </c>
      <c r="L12" s="17" t="str">
        <f>IF('Ready volumes'!AK15=0,"",'Ready volumes'!AK15)</f>
        <v/>
      </c>
      <c r="M12" s="17" t="str">
        <f>IF('Ready volumes'!AL15=0,"",'Ready volumes'!AL15)</f>
        <v/>
      </c>
      <c r="N12" s="17" t="str">
        <f>IF('Ready volumes'!AM15=0,"",'Ready volumes'!AM15)</f>
        <v/>
      </c>
      <c r="O12" s="194" t="str">
        <f>IF('Ready volumes'!AN15=0,"",'Ready volumes'!AN15)</f>
        <v/>
      </c>
      <c r="P12" s="40"/>
      <c r="Q12" s="368">
        <f t="shared" si="0"/>
        <v>0</v>
      </c>
    </row>
    <row r="13" spans="1:18" ht="23" customHeight="1" thickBot="1">
      <c r="A13" s="207" t="str">
        <f>'Ready volumes'!U16</f>
        <v>DT</v>
      </c>
      <c r="B13" s="206" t="str">
        <f>'Ready volumes'!D16</f>
        <v>Tokyo</v>
      </c>
      <c r="C13" s="195" t="str">
        <f>'Ready volumes'!C16</f>
        <v>R1</v>
      </c>
      <c r="D13" s="194" t="str">
        <f>IF('Ready volumes'!AC16=0,"",'Ready volumes'!AC16)</f>
        <v/>
      </c>
      <c r="E13" s="17" t="str">
        <f>IF('Ready volumes'!AD16=0,"",'Ready volumes'!AD16)</f>
        <v/>
      </c>
      <c r="F13" s="17" t="str">
        <f>IF('Ready volumes'!AE16=0,"",'Ready volumes'!AE16)</f>
        <v/>
      </c>
      <c r="G13" s="17" t="str">
        <f>IF('Ready volumes'!AF16=0,"",'Ready volumes'!AF16)</f>
        <v/>
      </c>
      <c r="H13" s="17" t="str">
        <f>IF('Ready volumes'!AG16=0,"",'Ready volumes'!AG16)</f>
        <v/>
      </c>
      <c r="I13" s="40" t="str">
        <f>IF('Ready volumes'!AH16=0,"",'Ready volumes'!AH16)</f>
        <v/>
      </c>
      <c r="J13" s="17" t="str">
        <f>IF('Ready volumes'!AI16=0,"",'Ready volumes'!AI16)</f>
        <v/>
      </c>
      <c r="K13" s="17" t="str">
        <f>IF('Ready volumes'!AJ16=0,"",'Ready volumes'!AJ16)</f>
        <v/>
      </c>
      <c r="L13" s="17" t="str">
        <f>IF('Ready volumes'!AK16=0,"",'Ready volumes'!AK16)</f>
        <v/>
      </c>
      <c r="M13" s="17" t="str">
        <f>IF('Ready volumes'!AL16=0,"",'Ready volumes'!AL16)</f>
        <v/>
      </c>
      <c r="N13" s="17" t="str">
        <f>IF('Ready volumes'!AM16=0,"",'Ready volumes'!AM16)</f>
        <v/>
      </c>
      <c r="O13" s="40" t="str">
        <f>IF('Ready volumes'!AN16=0,"",'Ready volumes'!AN16)</f>
        <v/>
      </c>
      <c r="P13" s="40"/>
      <c r="Q13" s="368">
        <f t="shared" ref="Q13:Q22" si="1">SUM(D13:O13)</f>
        <v>0</v>
      </c>
    </row>
    <row r="14" spans="1:18" ht="23" customHeight="1" thickBot="1">
      <c r="A14" s="207" t="str">
        <f>'Ready volumes'!U17</f>
        <v>DT</v>
      </c>
      <c r="B14" s="206" t="str">
        <f>'Ready volumes'!D17</f>
        <v>Chongqing</v>
      </c>
      <c r="C14" s="195" t="str">
        <f>'Ready volumes'!C17</f>
        <v>R2</v>
      </c>
      <c r="D14" s="194" t="str">
        <f>IF('Ready volumes'!AC17=0,"",'Ready volumes'!AC17)</f>
        <v/>
      </c>
      <c r="E14" s="17" t="str">
        <f>IF('Ready volumes'!AD17=0,"",'Ready volumes'!AD17)</f>
        <v/>
      </c>
      <c r="F14" s="17" t="str">
        <f>IF('Ready volumes'!AE17=0,"",'Ready volumes'!AE17)</f>
        <v/>
      </c>
      <c r="G14" s="17" t="str">
        <f>IF('Ready volumes'!AF17=0,"",'Ready volumes'!AF17)</f>
        <v/>
      </c>
      <c r="H14" s="17" t="str">
        <f>IF('Ready volumes'!AG17=0,"",'Ready volumes'!AG17)</f>
        <v/>
      </c>
      <c r="I14" s="40" t="str">
        <f>IF('Ready volumes'!AH17=0,"",'Ready volumes'!AH17)</f>
        <v/>
      </c>
      <c r="J14" s="17" t="str">
        <f>IF('Ready volumes'!AI17=0,"",'Ready volumes'!AI17)</f>
        <v/>
      </c>
      <c r="K14" s="17" t="str">
        <f>IF('Ready volumes'!AJ17=0,"",'Ready volumes'!AJ17)</f>
        <v/>
      </c>
      <c r="L14" s="17" t="str">
        <f>IF('Ready volumes'!AK17=0,"",'Ready volumes'!AK17)</f>
        <v/>
      </c>
      <c r="M14" s="17" t="str">
        <f>IF('Ready volumes'!AL17=0,"",'Ready volumes'!AL17)</f>
        <v/>
      </c>
      <c r="N14" s="17" t="str">
        <f>IF('Ready volumes'!AM17=0,"",'Ready volumes'!AM17)</f>
        <v/>
      </c>
      <c r="O14" s="40" t="str">
        <f>IF('Ready volumes'!AN17=0,"",'Ready volumes'!AN17)</f>
        <v/>
      </c>
      <c r="P14" s="40"/>
      <c r="Q14" s="368">
        <f t="shared" si="1"/>
        <v>0</v>
      </c>
      <c r="R14" s="29"/>
    </row>
    <row r="15" spans="1:18" ht="23" customHeight="1" thickBot="1">
      <c r="A15" s="207" t="str">
        <f>'Ready volumes'!U18</f>
        <v>DT</v>
      </c>
      <c r="B15" s="206" t="str">
        <f>'Ready volumes'!D18</f>
        <v>Cape Town</v>
      </c>
      <c r="C15" s="195" t="str">
        <f>'Ready volumes'!C18</f>
        <v>R3</v>
      </c>
      <c r="D15" s="194" t="str">
        <f>IF('Ready volumes'!AC18=0,"",'Ready volumes'!AC18)</f>
        <v/>
      </c>
      <c r="E15" s="17" t="str">
        <f>IF('Ready volumes'!AD18=0,"",'Ready volumes'!AD18)</f>
        <v/>
      </c>
      <c r="F15" s="17" t="str">
        <f>IF('Ready volumes'!AE18=0,"",'Ready volumes'!AE18)</f>
        <v/>
      </c>
      <c r="G15" s="17" t="str">
        <f>IF('Ready volumes'!AF18=0,"",'Ready volumes'!AF18)</f>
        <v/>
      </c>
      <c r="H15" s="17" t="str">
        <f>IF('Ready volumes'!AG18=0,"",'Ready volumes'!AG18)</f>
        <v/>
      </c>
      <c r="I15" s="40" t="str">
        <f>IF('Ready volumes'!AH18=0,"",'Ready volumes'!AH18)</f>
        <v/>
      </c>
      <c r="J15" s="17" t="str">
        <f>IF('Ready volumes'!AI18=0,"",'Ready volumes'!AI18)</f>
        <v/>
      </c>
      <c r="K15" s="17" t="str">
        <f>IF('Ready volumes'!AJ18=0,"",'Ready volumes'!AJ18)</f>
        <v/>
      </c>
      <c r="L15" s="17" t="str">
        <f>IF('Ready volumes'!AK18=0,"",'Ready volumes'!AK18)</f>
        <v/>
      </c>
      <c r="M15" s="17" t="str">
        <f>IF('Ready volumes'!AL18=0,"",'Ready volumes'!AL18)</f>
        <v/>
      </c>
      <c r="N15" s="17" t="str">
        <f>IF('Ready volumes'!AM18=0,"",'Ready volumes'!AM18)</f>
        <v/>
      </c>
      <c r="O15" s="40" t="str">
        <f>IF('Ready volumes'!AN18=0,"",'Ready volumes'!AN18)</f>
        <v/>
      </c>
      <c r="P15" s="40"/>
      <c r="Q15" s="368">
        <f t="shared" si="1"/>
        <v>0</v>
      </c>
      <c r="R15" s="29"/>
    </row>
    <row r="16" spans="1:18" ht="23" customHeight="1" thickBot="1">
      <c r="A16" s="207" t="str">
        <f>'Ready volumes'!U19</f>
        <v>DT</v>
      </c>
      <c r="B16" s="206" t="str">
        <f>'Ready volumes'!D19</f>
        <v>Rio</v>
      </c>
      <c r="C16" s="195" t="str">
        <f>'Ready volumes'!C19</f>
        <v>R4</v>
      </c>
      <c r="D16" s="194" t="str">
        <f>IF('Ready volumes'!AC19=0,"",'Ready volumes'!AC19)</f>
        <v/>
      </c>
      <c r="E16" s="17" t="str">
        <f>IF('Ready volumes'!AD19=0,"",'Ready volumes'!AD19)</f>
        <v/>
      </c>
      <c r="F16" s="17" t="str">
        <f>IF('Ready volumes'!AE19=0,"",'Ready volumes'!AE19)</f>
        <v/>
      </c>
      <c r="G16" s="17" t="str">
        <f>IF('Ready volumes'!AF19=0,"",'Ready volumes'!AF19)</f>
        <v/>
      </c>
      <c r="H16" s="17" t="str">
        <f>IF('Ready volumes'!AG19=0,"",'Ready volumes'!AG19)</f>
        <v/>
      </c>
      <c r="I16" s="40" t="str">
        <f>IF('Ready volumes'!AH19=0,"",'Ready volumes'!AH19)</f>
        <v/>
      </c>
      <c r="J16" s="17" t="str">
        <f>IF('Ready volumes'!AI19=0,"",'Ready volumes'!AI19)</f>
        <v/>
      </c>
      <c r="K16" s="17" t="str">
        <f>IF('Ready volumes'!AJ19=0,"",'Ready volumes'!AJ19)</f>
        <v/>
      </c>
      <c r="L16" s="17" t="str">
        <f>IF('Ready volumes'!AK19=0,"",'Ready volumes'!AK19)</f>
        <v/>
      </c>
      <c r="M16" s="17" t="str">
        <f>IF('Ready volumes'!AL19=0,"",'Ready volumes'!AL19)</f>
        <v/>
      </c>
      <c r="N16" s="17" t="str">
        <f>IF('Ready volumes'!AM19=0,"",'Ready volumes'!AM19)</f>
        <v/>
      </c>
      <c r="O16" s="40" t="str">
        <f>IF('Ready volumes'!AN19=0,"",'Ready volumes'!AN19)</f>
        <v/>
      </c>
      <c r="P16" s="40"/>
      <c r="Q16" s="368">
        <f t="shared" si="1"/>
        <v>0</v>
      </c>
      <c r="R16" s="29"/>
    </row>
    <row r="17" spans="1:18" ht="23" customHeight="1" thickBot="1">
      <c r="A17" s="207" t="str">
        <f>'Ready volumes'!U20</f>
        <v>DT</v>
      </c>
      <c r="B17" s="206" t="str">
        <f>'Ready volumes'!D20</f>
        <v>Barcelona</v>
      </c>
      <c r="C17" s="195" t="str">
        <f>'Ready volumes'!C20</f>
        <v>R8</v>
      </c>
      <c r="D17" s="194" t="str">
        <f>IF('Ready volumes'!AC20=0,"",'Ready volumes'!AC20)</f>
        <v/>
      </c>
      <c r="E17" s="17" t="str">
        <f>IF('Ready volumes'!AD20=0,"",'Ready volumes'!AD20)</f>
        <v/>
      </c>
      <c r="F17" s="17" t="str">
        <f>IF('Ready volumes'!AE20=0,"",'Ready volumes'!AE20)</f>
        <v/>
      </c>
      <c r="G17" s="17" t="str">
        <f>IF('Ready volumes'!AF20=0,"",'Ready volumes'!AF20)</f>
        <v/>
      </c>
      <c r="H17" s="17" t="str">
        <f>IF('Ready volumes'!AG20=0,"",'Ready volumes'!AG20)</f>
        <v/>
      </c>
      <c r="I17" s="40" t="str">
        <f>IF('Ready volumes'!AH20=0,"",'Ready volumes'!AH20)</f>
        <v/>
      </c>
      <c r="J17" s="17" t="str">
        <f>IF('Ready volumes'!AI20=0,"",'Ready volumes'!AI20)</f>
        <v/>
      </c>
      <c r="K17" s="17" t="str">
        <f>IF('Ready volumes'!AJ20=0,"",'Ready volumes'!AJ20)</f>
        <v/>
      </c>
      <c r="L17" s="17" t="str">
        <f>IF('Ready volumes'!AK20=0,"",'Ready volumes'!AK20)</f>
        <v/>
      </c>
      <c r="M17" s="17" t="str">
        <f>IF('Ready volumes'!AL20=0,"",'Ready volumes'!AL20)</f>
        <v/>
      </c>
      <c r="N17" s="17" t="str">
        <f>IF('Ready volumes'!AM20=0,"",'Ready volumes'!AM20)</f>
        <v/>
      </c>
      <c r="O17" s="40" t="str">
        <f>IF('Ready volumes'!AN20=0,"",'Ready volumes'!AN20)</f>
        <v/>
      </c>
      <c r="P17" s="40"/>
      <c r="Q17" s="369">
        <f t="shared" si="1"/>
        <v>0</v>
      </c>
      <c r="R17" s="29"/>
    </row>
    <row r="18" spans="1:18" ht="23" customHeight="1" thickBot="1">
      <c r="A18" s="207" t="str">
        <f>'Ready volumes'!U21</f>
        <v>DT</v>
      </c>
      <c r="B18" s="206" t="str">
        <f>'Ready volumes'!D21</f>
        <v>Sydney</v>
      </c>
      <c r="C18" s="344" t="str">
        <f>'Ready volumes'!C21</f>
        <v>R5</v>
      </c>
      <c r="D18" s="17" t="str">
        <f>IF('Ready volumes'!AC21=0,"",'Ready volumes'!AC21)</f>
        <v/>
      </c>
      <c r="E18" s="17" t="str">
        <f>IF('Ready volumes'!AD21=0,"",'Ready volumes'!AD21)</f>
        <v/>
      </c>
      <c r="F18" s="17" t="str">
        <f>IF('Ready volumes'!AE21=0,"",'Ready volumes'!AE21)</f>
        <v/>
      </c>
      <c r="G18" s="17" t="str">
        <f>IF('Ready volumes'!AF21=0,"",'Ready volumes'!AF21)</f>
        <v/>
      </c>
      <c r="H18" s="17" t="str">
        <f>IF('Ready volumes'!AG21=0,"",'Ready volumes'!AG21)</f>
        <v/>
      </c>
      <c r="I18" s="40" t="str">
        <f>IF('Ready volumes'!AH21=0,"",'Ready volumes'!AH21)</f>
        <v/>
      </c>
      <c r="J18" s="17" t="str">
        <f>IF('Ready volumes'!AI21=0,"",'Ready volumes'!AI21)</f>
        <v/>
      </c>
      <c r="K18" s="17" t="str">
        <f>IF('Ready volumes'!AJ21=0,"",'Ready volumes'!AJ21)</f>
        <v/>
      </c>
      <c r="L18" s="17" t="str">
        <f>IF('Ready volumes'!AK21=0,"",'Ready volumes'!AK21)</f>
        <v/>
      </c>
      <c r="M18" s="17" t="str">
        <f>IF('Ready volumes'!AL21=0,"",'Ready volumes'!AL21)</f>
        <v/>
      </c>
      <c r="N18" s="17" t="str">
        <f>IF('Ready volumes'!AM21=0,"",'Ready volumes'!AM21)</f>
        <v/>
      </c>
      <c r="O18" s="40" t="str">
        <f>IF('Ready volumes'!AN21=0,"",'Ready volumes'!AN21)</f>
        <v/>
      </c>
      <c r="P18" s="40"/>
      <c r="Q18" s="366">
        <f t="shared" si="1"/>
        <v>0</v>
      </c>
      <c r="R18" s="29"/>
    </row>
    <row r="19" spans="1:18" ht="23" customHeight="1" thickBot="1">
      <c r="A19" s="207" t="str">
        <f>'Ready volumes'!U22</f>
        <v>DT</v>
      </c>
      <c r="B19" s="206" t="str">
        <f>'Ready volumes'!D22</f>
        <v>NYC</v>
      </c>
      <c r="C19" s="195" t="str">
        <f>'Ready volumes'!C22</f>
        <v>R9</v>
      </c>
      <c r="D19" s="194" t="str">
        <f>IF('Ready volumes'!AC22=0,"",'Ready volumes'!AC22)</f>
        <v/>
      </c>
      <c r="E19" s="17" t="str">
        <f>IF('Ready volumes'!AD22=0,"",'Ready volumes'!AD22)</f>
        <v/>
      </c>
      <c r="F19" s="17" t="str">
        <f>IF('Ready volumes'!AE22=0,"",'Ready volumes'!AE22)</f>
        <v/>
      </c>
      <c r="G19" s="17" t="str">
        <f>IF('Ready volumes'!AF22=0,"",'Ready volumes'!AF22)</f>
        <v/>
      </c>
      <c r="H19" s="17" t="str">
        <f>IF('Ready volumes'!AG22=0,"",'Ready volumes'!AG22)</f>
        <v/>
      </c>
      <c r="I19" s="40" t="str">
        <f>IF('Ready volumes'!AH22=0,"",'Ready volumes'!AH22)</f>
        <v/>
      </c>
      <c r="J19" s="17" t="str">
        <f>IF('Ready volumes'!AI22=0,"",'Ready volumes'!AI22)</f>
        <v/>
      </c>
      <c r="K19" s="17" t="str">
        <f>IF('Ready volumes'!AJ22=0,"",'Ready volumes'!AJ22)</f>
        <v/>
      </c>
      <c r="L19" s="17" t="str">
        <f>IF('Ready volumes'!AK22=0,"",'Ready volumes'!AK22)</f>
        <v/>
      </c>
      <c r="M19" s="17" t="str">
        <f>IF('Ready volumes'!AL22=0,"",'Ready volumes'!AL22)</f>
        <v/>
      </c>
      <c r="N19" s="17" t="str">
        <f>IF('Ready volumes'!AM22=0,"",'Ready volumes'!AM22)</f>
        <v/>
      </c>
      <c r="O19" s="40" t="str">
        <f>IF('Ready volumes'!AN22=0,"",'Ready volumes'!AN22)</f>
        <v/>
      </c>
      <c r="P19" s="40"/>
      <c r="Q19" s="367">
        <f t="shared" si="1"/>
        <v>0</v>
      </c>
      <c r="R19" s="29"/>
    </row>
    <row r="20" spans="1:18" ht="23" customHeight="1" thickBot="1">
      <c r="A20" s="207" t="str">
        <f>'Ready volumes'!U23</f>
        <v>DT</v>
      </c>
      <c r="B20" s="206" t="str">
        <f>'Ready volumes'!D23</f>
        <v>Paris</v>
      </c>
      <c r="C20" s="195" t="str">
        <f>'Ready volumes'!C23</f>
        <v>R6</v>
      </c>
      <c r="D20" s="194" t="str">
        <f>IF('Ready volumes'!AC23=0,"",'Ready volumes'!AC23)</f>
        <v/>
      </c>
      <c r="E20" s="17" t="str">
        <f>IF('Ready volumes'!AD23=0,"",'Ready volumes'!AD23)</f>
        <v/>
      </c>
      <c r="F20" s="17" t="str">
        <f>IF('Ready volumes'!AE23=0,"",'Ready volumes'!AE23)</f>
        <v/>
      </c>
      <c r="G20" s="17" t="str">
        <f>IF('Ready volumes'!AF23=0,"",'Ready volumes'!AF23)</f>
        <v/>
      </c>
      <c r="H20" s="17" t="str">
        <f>IF('Ready volumes'!AG23=0,"",'Ready volumes'!AG23)</f>
        <v/>
      </c>
      <c r="I20" s="40" t="str">
        <f>IF('Ready volumes'!AH23=0,"",'Ready volumes'!AH23)</f>
        <v/>
      </c>
      <c r="J20" s="17" t="str">
        <f>IF('Ready volumes'!AI23=0,"",'Ready volumes'!AI23)</f>
        <v/>
      </c>
      <c r="K20" s="17" t="str">
        <f>IF('Ready volumes'!AJ23=0,"",'Ready volumes'!AJ23)</f>
        <v/>
      </c>
      <c r="L20" s="17" t="str">
        <f>IF('Ready volumes'!AK23=0,"",'Ready volumes'!AK23)</f>
        <v/>
      </c>
      <c r="M20" s="17" t="str">
        <f>IF('Ready volumes'!AL23=0,"",'Ready volumes'!AL23)</f>
        <v/>
      </c>
      <c r="N20" s="17" t="str">
        <f>IF('Ready volumes'!AM23=0,"",'Ready volumes'!AM23)</f>
        <v/>
      </c>
      <c r="O20" s="40" t="str">
        <f>IF('Ready volumes'!AN23=0,"",'Ready volumes'!AN23)</f>
        <v/>
      </c>
      <c r="P20" s="40"/>
      <c r="Q20" s="368">
        <f t="shared" si="1"/>
        <v>0</v>
      </c>
      <c r="R20" s="29"/>
    </row>
    <row r="21" spans="1:18" ht="23" customHeight="1" thickBot="1">
      <c r="A21" s="207" t="str">
        <f>'Ready volumes'!U24</f>
        <v>DT</v>
      </c>
      <c r="B21" s="206" t="str">
        <f>'Ready volumes'!D24</f>
        <v>Lima</v>
      </c>
      <c r="C21" s="195" t="str">
        <f>'Ready volumes'!C24</f>
        <v>R10</v>
      </c>
      <c r="D21" s="194" t="str">
        <f>IF('Ready volumes'!AC24=0,"",'Ready volumes'!AC24)</f>
        <v/>
      </c>
      <c r="E21" s="17" t="str">
        <f>IF('Ready volumes'!AD24=0,"",'Ready volumes'!AD24)</f>
        <v/>
      </c>
      <c r="F21" s="17" t="str">
        <f>IF('Ready volumes'!AE24=0,"",'Ready volumes'!AE24)</f>
        <v/>
      </c>
      <c r="G21" s="17" t="str">
        <f>IF('Ready volumes'!AF24=0,"",'Ready volumes'!AF24)</f>
        <v/>
      </c>
      <c r="H21" s="17" t="str">
        <f>IF('Ready volumes'!AG24=0,"",'Ready volumes'!AG24)</f>
        <v/>
      </c>
      <c r="I21" s="40" t="str">
        <f>IF('Ready volumes'!AH24=0,"",'Ready volumes'!AH24)</f>
        <v/>
      </c>
      <c r="J21" s="17" t="str">
        <f>IF('Ready volumes'!AI24=0,"",'Ready volumes'!AI24)</f>
        <v/>
      </c>
      <c r="K21" s="17" t="str">
        <f>IF('Ready volumes'!AJ24=0,"",'Ready volumes'!AJ24)</f>
        <v/>
      </c>
      <c r="L21" s="17" t="str">
        <f>IF('Ready volumes'!AK24=0,"",'Ready volumes'!AK24)</f>
        <v/>
      </c>
      <c r="M21" s="17" t="str">
        <f>IF('Ready volumes'!AL24=0,"",'Ready volumes'!AL24)</f>
        <v/>
      </c>
      <c r="N21" s="17" t="str">
        <f>IF('Ready volumes'!AM24=0,"",'Ready volumes'!AM24)</f>
        <v/>
      </c>
      <c r="O21" s="40" t="str">
        <f>IF('Ready volumes'!AN24=0,"",'Ready volumes'!AN24)</f>
        <v/>
      </c>
      <c r="P21" s="40"/>
      <c r="Q21" s="368">
        <f t="shared" si="1"/>
        <v>0</v>
      </c>
      <c r="R21" s="29"/>
    </row>
    <row r="22" spans="1:18" ht="23" customHeight="1" thickBot="1">
      <c r="A22" s="207" t="str">
        <f>'Ready volumes'!U25</f>
        <v>DT</v>
      </c>
      <c r="B22" s="206" t="str">
        <f>'Ready volumes'!D25</f>
        <v>Phoenix</v>
      </c>
      <c r="C22" s="195" t="str">
        <f>'Ready volumes'!C25</f>
        <v>R7</v>
      </c>
      <c r="D22" s="194" t="str">
        <f>IF('Ready volumes'!AC25=0,"",'Ready volumes'!AC25)</f>
        <v/>
      </c>
      <c r="E22" s="17" t="str">
        <f>IF('Ready volumes'!AD25=0,"",'Ready volumes'!AD25)</f>
        <v/>
      </c>
      <c r="F22" s="17" t="str">
        <f>IF('Ready volumes'!AE25=0,"",'Ready volumes'!AE25)</f>
        <v/>
      </c>
      <c r="G22" s="17" t="str">
        <f>IF('Ready volumes'!AF25=0,"",'Ready volumes'!AF25)</f>
        <v/>
      </c>
      <c r="H22" s="17" t="str">
        <f>IF('Ready volumes'!AG25=0,"",'Ready volumes'!AG25)</f>
        <v/>
      </c>
      <c r="I22" s="40" t="str">
        <f>IF('Ready volumes'!AH25=0,"",'Ready volumes'!AH25)</f>
        <v/>
      </c>
      <c r="J22" s="17" t="str">
        <f>IF('Ready volumes'!AI25=0,"",'Ready volumes'!AI25)</f>
        <v/>
      </c>
      <c r="K22" s="17" t="str">
        <f>IF('Ready volumes'!AJ25=0,"",'Ready volumes'!AJ25)</f>
        <v/>
      </c>
      <c r="L22" s="17" t="str">
        <f>IF('Ready volumes'!AK25=0,"",'Ready volumes'!AK25)</f>
        <v/>
      </c>
      <c r="M22" s="17" t="str">
        <f>IF('Ready volumes'!AL25=0,"",'Ready volumes'!AL25)</f>
        <v/>
      </c>
      <c r="N22" s="17" t="str">
        <f>IF('Ready volumes'!AM25=0,"",'Ready volumes'!AM25)</f>
        <v/>
      </c>
      <c r="O22" s="40" t="str">
        <f>IF('Ready volumes'!AN25=0,"",'Ready volumes'!AN25)</f>
        <v/>
      </c>
      <c r="P22" s="40"/>
      <c r="Q22" s="368">
        <f t="shared" si="1"/>
        <v>0</v>
      </c>
      <c r="R22" s="29"/>
    </row>
    <row r="23" spans="1:18" s="70" customFormat="1" ht="23" customHeight="1" thickBot="1">
      <c r="A23" s="207">
        <f>'Ready volumes'!U26</f>
        <v>0</v>
      </c>
      <c r="B23" s="206">
        <f>'Ready volumes'!D26</f>
        <v>0</v>
      </c>
      <c r="C23" s="195">
        <f>'Ready volumes'!C26</f>
        <v>0</v>
      </c>
      <c r="D23" s="194" t="str">
        <f>IF('Ready volumes'!AC26=0,"",'Ready volumes'!AC26)</f>
        <v/>
      </c>
      <c r="E23" s="17" t="str">
        <f>IF('Ready volumes'!AD26=0,"",'Ready volumes'!AD26)</f>
        <v/>
      </c>
      <c r="F23" s="17" t="str">
        <f>IF('Ready volumes'!AE26=0,"",'Ready volumes'!AE26)</f>
        <v/>
      </c>
      <c r="G23" s="17" t="str">
        <f>IF('Ready volumes'!AF26=0,"",'Ready volumes'!AF26)</f>
        <v/>
      </c>
      <c r="H23" s="17" t="str">
        <f>IF('Ready volumes'!AG26=0,"",'Ready volumes'!AG26)</f>
        <v/>
      </c>
      <c r="I23" s="40" t="str">
        <f>IF('Ready volumes'!AH26=0,"",'Ready volumes'!AH26)</f>
        <v/>
      </c>
      <c r="J23" s="17" t="str">
        <f>IF('Ready volumes'!AI26=0,"",'Ready volumes'!AI26)</f>
        <v/>
      </c>
      <c r="K23" s="17" t="str">
        <f>IF('Ready volumes'!AJ26=0,"",'Ready volumes'!AJ26)</f>
        <v/>
      </c>
      <c r="L23" s="17" t="str">
        <f>IF('Ready volumes'!AK26=0,"",'Ready volumes'!AK26)</f>
        <v/>
      </c>
      <c r="M23" s="17" t="str">
        <f>IF('Ready volumes'!AL26=0,"",'Ready volumes'!AL26)</f>
        <v/>
      </c>
      <c r="N23" s="17" t="str">
        <f>IF('Ready volumes'!AM26=0,"",'Ready volumes'!AM26)</f>
        <v/>
      </c>
      <c r="O23" s="40" t="str">
        <f>IF('Ready volumes'!AN26=0,"",'Ready volumes'!AN26)</f>
        <v/>
      </c>
      <c r="P23" s="40"/>
      <c r="Q23" s="368">
        <f t="shared" ref="Q23:Q25" si="2">SUM(D23:O23)</f>
        <v>0</v>
      </c>
    </row>
    <row r="24" spans="1:18" s="70" customFormat="1" ht="23" customHeight="1" thickBot="1">
      <c r="A24" s="207">
        <f>'Ready volumes'!U27</f>
        <v>0</v>
      </c>
      <c r="B24" s="206" t="str">
        <f>'Ready volumes'!D27</f>
        <v>Base-1</v>
      </c>
      <c r="C24" s="195" t="str">
        <f>'Ready volumes'!C27</f>
        <v>R19</v>
      </c>
      <c r="D24" s="194" t="str">
        <f>IF('Ready volumes'!AC27=0,"",'Ready volumes'!AC27)</f>
        <v/>
      </c>
      <c r="E24" s="17" t="str">
        <f>IF('Ready volumes'!AD27=0,"",'Ready volumes'!AD27)</f>
        <v/>
      </c>
      <c r="F24" s="17" t="str">
        <f>IF('Ready volumes'!AE27=0,"",'Ready volumes'!AE27)</f>
        <v/>
      </c>
      <c r="G24" s="17" t="str">
        <f>IF('Ready volumes'!AF27=0,"",'Ready volumes'!AF27)</f>
        <v/>
      </c>
      <c r="H24" s="17" t="str">
        <f>IF('Ready volumes'!AG27=0,"",'Ready volumes'!AG27)</f>
        <v/>
      </c>
      <c r="I24" s="40" t="str">
        <f>IF('Ready volumes'!AH27=0,"",'Ready volumes'!AH27)</f>
        <v/>
      </c>
      <c r="J24" s="17" t="str">
        <f>IF('Ready volumes'!AI27=0,"",'Ready volumes'!AI27)</f>
        <v/>
      </c>
      <c r="K24" s="17" t="str">
        <f>IF('Ready volumes'!AJ27=0,"",'Ready volumes'!AJ27)</f>
        <v/>
      </c>
      <c r="L24" s="17" t="str">
        <f>IF('Ready volumes'!AK27=0,"",'Ready volumes'!AK27)</f>
        <v/>
      </c>
      <c r="M24" s="17" t="str">
        <f>IF('Ready volumes'!AL27=0,"",'Ready volumes'!AL27)</f>
        <v/>
      </c>
      <c r="N24" s="17" t="str">
        <f>IF('Ready volumes'!AM27=0,"",'Ready volumes'!AM27)</f>
        <v/>
      </c>
      <c r="O24" s="40" t="str">
        <f>IF('Ready volumes'!AN27=0,"",'Ready volumes'!AN27)</f>
        <v/>
      </c>
      <c r="P24" s="40"/>
      <c r="Q24" s="368">
        <f t="shared" si="2"/>
        <v>0</v>
      </c>
    </row>
    <row r="25" spans="1:18" s="70" customFormat="1" ht="23" customHeight="1" thickBot="1">
      <c r="A25" s="207">
        <f>'Ready volumes'!U28</f>
        <v>0</v>
      </c>
      <c r="B25" s="206" t="str">
        <f>'Ready volumes'!D28</f>
        <v>Base-2</v>
      </c>
      <c r="C25" s="195" t="str">
        <f>'Ready volumes'!C28</f>
        <v>R20</v>
      </c>
      <c r="D25" s="194" t="str">
        <f>IF('Ready volumes'!AC28=0,"",'Ready volumes'!AC28)</f>
        <v/>
      </c>
      <c r="E25" s="17" t="str">
        <f>IF('Ready volumes'!AD28=0,"",'Ready volumes'!AD28)</f>
        <v/>
      </c>
      <c r="F25" s="17" t="str">
        <f>IF('Ready volumes'!AE28=0,"",'Ready volumes'!AE28)</f>
        <v/>
      </c>
      <c r="G25" s="17" t="str">
        <f>IF('Ready volumes'!AF28=0,"",'Ready volumes'!AF28)</f>
        <v/>
      </c>
      <c r="H25" s="17" t="str">
        <f>IF('Ready volumes'!AG28=0,"",'Ready volumes'!AG28)</f>
        <v/>
      </c>
      <c r="I25" s="40" t="str">
        <f>IF('Ready volumes'!AH28=0,"",'Ready volumes'!AH28)</f>
        <v/>
      </c>
      <c r="J25" s="17" t="str">
        <f>IF('Ready volumes'!AI28=0,"",'Ready volumes'!AI28)</f>
        <v/>
      </c>
      <c r="K25" s="17" t="str">
        <f>IF('Ready volumes'!AJ28=0,"",'Ready volumes'!AJ28)</f>
        <v/>
      </c>
      <c r="L25" s="17" t="str">
        <f>IF('Ready volumes'!AK28=0,"",'Ready volumes'!AK28)</f>
        <v/>
      </c>
      <c r="M25" s="17" t="str">
        <f>IF('Ready volumes'!AL28=0,"",'Ready volumes'!AL28)</f>
        <v/>
      </c>
      <c r="N25" s="17" t="str">
        <f>IF('Ready volumes'!AM28=0,"",'Ready volumes'!AM28)</f>
        <v/>
      </c>
      <c r="O25" s="40" t="str">
        <f>IF('Ready volumes'!AN28=0,"",'Ready volumes'!AN28)</f>
        <v/>
      </c>
      <c r="P25" s="40"/>
      <c r="Q25" s="370">
        <f t="shared" si="2"/>
        <v>0</v>
      </c>
    </row>
    <row r="26" spans="1:18" s="70" customFormat="1" ht="23" customHeight="1" thickBot="1">
      <c r="A26" s="361" t="s">
        <v>212</v>
      </c>
      <c r="B26" s="362"/>
      <c r="C26" s="362"/>
      <c r="D26" s="362"/>
      <c r="E26" s="362"/>
      <c r="F26" s="362"/>
      <c r="G26" s="362"/>
      <c r="H26" s="362"/>
      <c r="I26" s="362"/>
      <c r="J26" s="362"/>
      <c r="K26" s="362"/>
      <c r="L26" s="362"/>
      <c r="M26" s="362"/>
      <c r="N26" s="362"/>
      <c r="O26" s="362"/>
      <c r="P26" s="362"/>
      <c r="Q26" s="365">
        <f>SUM(Q27:Q36)</f>
        <v>0</v>
      </c>
    </row>
    <row r="27" spans="1:18" ht="23" customHeight="1">
      <c r="A27" s="207">
        <f>'Ready volumes'!U31</f>
        <v>0</v>
      </c>
      <c r="B27" s="345" t="str">
        <f>'Ready volumes'!D30</f>
        <v>hut</v>
      </c>
      <c r="C27" s="346" t="str">
        <f>'Ready volumes'!C30</f>
        <v>R11</v>
      </c>
      <c r="D27" s="347" t="str">
        <f>IF('Ready volumes'!AC30=0,"",'Ready volumes'!AC30)</f>
        <v/>
      </c>
      <c r="E27" s="348" t="str">
        <f>IF('Ready volumes'!AD30=0,"",'Ready volumes'!AD30)</f>
        <v/>
      </c>
      <c r="F27" s="348" t="str">
        <f>IF('Ready volumes'!AE30=0,"",'Ready volumes'!AE30)</f>
        <v/>
      </c>
      <c r="G27" s="348" t="str">
        <f>IF('Ready volumes'!AF30=0,"",'Ready volumes'!AF30)</f>
        <v/>
      </c>
      <c r="H27" s="348" t="str">
        <f>IF('Ready volumes'!AG30=0,"",'Ready volumes'!AG30)</f>
        <v/>
      </c>
      <c r="I27" s="348" t="str">
        <f>IF('Ready volumes'!AH30=0,"",'Ready volumes'!AH30)</f>
        <v/>
      </c>
      <c r="J27" s="348"/>
      <c r="K27" s="348" t="str">
        <f>IF('Ready volumes'!AJ30=0,"",'Ready volumes'!AJ30)</f>
        <v/>
      </c>
      <c r="L27" s="348" t="str">
        <f>IF('Ready volumes'!AK30=0,"",'Ready volumes'!AK30)</f>
        <v/>
      </c>
      <c r="M27" s="348" t="str">
        <f>IF('Ready volumes'!AL30=0,"",'Ready volumes'!AL30)</f>
        <v/>
      </c>
      <c r="N27" s="348" t="str">
        <f>IF('Ready volumes'!AM30=0,"",'Ready volumes'!AM30)</f>
        <v/>
      </c>
      <c r="O27" s="348" t="str">
        <f>IF('Ready volumes'!AN30=0,"",'Ready volumes'!AN30)</f>
        <v/>
      </c>
      <c r="P27" s="348" t="str">
        <f>IF('Ready volumes'!AO30=0,"",'Ready volumes'!AO30)</f>
        <v/>
      </c>
      <c r="Q27" s="371">
        <f>SUM(D27:P27)</f>
        <v>0</v>
      </c>
    </row>
    <row r="28" spans="1:18" ht="23" customHeight="1">
      <c r="A28" s="207">
        <f>'Ready volumes'!U32</f>
        <v>0</v>
      </c>
      <c r="B28" s="196" t="str">
        <f>'Ready volumes'!D31</f>
        <v>house</v>
      </c>
      <c r="C28" s="197" t="str">
        <f>'Ready volumes'!C31</f>
        <v>R12</v>
      </c>
      <c r="D28" s="347" t="str">
        <f>IF('Ready volumes'!AC31=0,"",'Ready volumes'!AC31)</f>
        <v/>
      </c>
      <c r="E28" s="348" t="str">
        <f>IF('Ready volumes'!AD31=0,"",'Ready volumes'!AD31)</f>
        <v/>
      </c>
      <c r="F28" s="348" t="str">
        <f>IF('Ready volumes'!AE31=0,"",'Ready volumes'!AE31)</f>
        <v/>
      </c>
      <c r="G28" s="348" t="str">
        <f>IF('Ready volumes'!AF31=0,"",'Ready volumes'!AF31)</f>
        <v/>
      </c>
      <c r="H28" s="348" t="str">
        <f>IF('Ready volumes'!AG31=0,"",'Ready volumes'!AG31)</f>
        <v/>
      </c>
      <c r="I28" s="348" t="str">
        <f>IF('Ready volumes'!AH31=0,"",'Ready volumes'!AH31)</f>
        <v/>
      </c>
      <c r="J28" s="348"/>
      <c r="K28" s="348" t="str">
        <f>IF('Ready volumes'!AJ31=0,"",'Ready volumes'!AJ31)</f>
        <v/>
      </c>
      <c r="L28" s="348" t="str">
        <f>IF('Ready volumes'!AK31=0,"",'Ready volumes'!AK31)</f>
        <v/>
      </c>
      <c r="M28" s="348" t="str">
        <f>IF('Ready volumes'!AL31=0,"",'Ready volumes'!AL31)</f>
        <v/>
      </c>
      <c r="N28" s="348" t="str">
        <f>IF('Ready volumes'!AM31=0,"",'Ready volumes'!AM31)</f>
        <v/>
      </c>
      <c r="O28" s="348" t="str">
        <f>IF('Ready volumes'!AN31=0,"",'Ready volumes'!AN31)</f>
        <v/>
      </c>
      <c r="P28" s="348" t="str">
        <f>IF('Ready volumes'!AO31=0,"",'Ready volumes'!AO31)</f>
        <v/>
      </c>
      <c r="Q28" s="372">
        <f t="shared" ref="Q28:Q36" si="3">SUM(D28:P28)</f>
        <v>0</v>
      </c>
    </row>
    <row r="29" spans="1:18" ht="23" customHeight="1">
      <c r="A29" s="207">
        <f>'Ready volumes'!U33</f>
        <v>0</v>
      </c>
      <c r="B29" s="196" t="str">
        <f>'Ready volumes'!D32</f>
        <v>bakery</v>
      </c>
      <c r="C29" s="197" t="str">
        <f>'Ready volumes'!C32</f>
        <v>R1</v>
      </c>
      <c r="D29" s="347" t="str">
        <f>IF('Ready volumes'!AC32=0,"",'Ready volumes'!AC32)</f>
        <v/>
      </c>
      <c r="E29" s="348" t="str">
        <f>IF('Ready volumes'!AD32=0,"",'Ready volumes'!AD32)</f>
        <v/>
      </c>
      <c r="F29" s="348" t="str">
        <f>IF('Ready volumes'!AE32=0,"",'Ready volumes'!AE32)</f>
        <v/>
      </c>
      <c r="G29" s="348" t="str">
        <f>IF('Ready volumes'!AF32=0,"",'Ready volumes'!AF32)</f>
        <v/>
      </c>
      <c r="H29" s="348" t="str">
        <f>IF('Ready volumes'!AG32=0,"",'Ready volumes'!AG32)</f>
        <v/>
      </c>
      <c r="I29" s="348" t="str">
        <f>IF('Ready volumes'!AH32=0,"",'Ready volumes'!AH32)</f>
        <v/>
      </c>
      <c r="J29" s="348"/>
      <c r="K29" s="348" t="str">
        <f>IF('Ready volumes'!AJ32=0,"",'Ready volumes'!AJ32)</f>
        <v/>
      </c>
      <c r="L29" s="348" t="str">
        <f>IF('Ready volumes'!AK32=0,"",'Ready volumes'!AK32)</f>
        <v/>
      </c>
      <c r="M29" s="348" t="str">
        <f>IF('Ready volumes'!AL32=0,"",'Ready volumes'!AL32)</f>
        <v/>
      </c>
      <c r="N29" s="348" t="str">
        <f>IF('Ready volumes'!AM32=0,"",'Ready volumes'!AM32)</f>
        <v/>
      </c>
      <c r="O29" s="348" t="str">
        <f>IF('Ready volumes'!AN32=0,"",'Ready volumes'!AN32)</f>
        <v/>
      </c>
      <c r="P29" s="348" t="str">
        <f>IF('Ready volumes'!AO32=0,"",'Ready volumes'!AO32)</f>
        <v/>
      </c>
      <c r="Q29" s="372">
        <f t="shared" si="3"/>
        <v>0</v>
      </c>
    </row>
    <row r="30" spans="1:18" ht="23" customHeight="1">
      <c r="A30" s="207">
        <f>'Ready volumes'!U34</f>
        <v>0</v>
      </c>
      <c r="B30" s="196" t="str">
        <f>'Ready volumes'!D33</f>
        <v>library</v>
      </c>
      <c r="C30" s="197" t="str">
        <f>'Ready volumes'!C33</f>
        <v>R2</v>
      </c>
      <c r="D30" s="347" t="str">
        <f>IF('Ready volumes'!AC33=0,"",'Ready volumes'!AC33)</f>
        <v/>
      </c>
      <c r="E30" s="348" t="str">
        <f>IF('Ready volumes'!AD33=0,"",'Ready volumes'!AD33)</f>
        <v/>
      </c>
      <c r="F30" s="348" t="str">
        <f>IF('Ready volumes'!AE33=0,"",'Ready volumes'!AE33)</f>
        <v/>
      </c>
      <c r="G30" s="348" t="str">
        <f>IF('Ready volumes'!AF33=0,"",'Ready volumes'!AF33)</f>
        <v/>
      </c>
      <c r="H30" s="348" t="str">
        <f>IF('Ready volumes'!AG33=0,"",'Ready volumes'!AG33)</f>
        <v/>
      </c>
      <c r="I30" s="348" t="str">
        <f>IF('Ready volumes'!AH33=0,"",'Ready volumes'!AH33)</f>
        <v/>
      </c>
      <c r="J30" s="348"/>
      <c r="K30" s="348" t="str">
        <f>IF('Ready volumes'!AJ33=0,"",'Ready volumes'!AJ33)</f>
        <v/>
      </c>
      <c r="L30" s="348" t="str">
        <f>IF('Ready volumes'!AK33=0,"",'Ready volumes'!AK33)</f>
        <v/>
      </c>
      <c r="M30" s="348" t="str">
        <f>IF('Ready volumes'!AL33=0,"",'Ready volumes'!AL33)</f>
        <v/>
      </c>
      <c r="N30" s="348" t="str">
        <f>IF('Ready volumes'!AM33=0,"",'Ready volumes'!AM33)</f>
        <v/>
      </c>
      <c r="O30" s="348" t="str">
        <f>IF('Ready volumes'!AN33=0,"",'Ready volumes'!AN33)</f>
        <v/>
      </c>
      <c r="P30" s="348" t="str">
        <f>IF('Ready volumes'!AO33=0,"",'Ready volumes'!AO33)</f>
        <v/>
      </c>
      <c r="Q30" s="372">
        <f t="shared" si="3"/>
        <v>0</v>
      </c>
    </row>
    <row r="31" spans="1:18" ht="23" customHeight="1">
      <c r="A31" s="207">
        <f>'Ready volumes'!U35</f>
        <v>0</v>
      </c>
      <c r="B31" s="196" t="str">
        <f>'Ready volumes'!D34</f>
        <v>gallery</v>
      </c>
      <c r="C31" s="197" t="str">
        <f>'Ready volumes'!C34</f>
        <v>R9</v>
      </c>
      <c r="D31" s="347" t="str">
        <f>IF('Ready volumes'!AC34=0,"",'Ready volumes'!AC34)</f>
        <v/>
      </c>
      <c r="E31" s="348" t="str">
        <f>IF('Ready volumes'!AD34=0,"",'Ready volumes'!AD34)</f>
        <v/>
      </c>
      <c r="F31" s="348" t="str">
        <f>IF('Ready volumes'!AE34=0,"",'Ready volumes'!AE34)</f>
        <v/>
      </c>
      <c r="G31" s="348" t="str">
        <f>IF('Ready volumes'!AF34=0,"",'Ready volumes'!AF34)</f>
        <v/>
      </c>
      <c r="H31" s="348" t="str">
        <f>IF('Ready volumes'!AG34=0,"",'Ready volumes'!AG34)</f>
        <v/>
      </c>
      <c r="I31" s="348" t="str">
        <f>IF('Ready volumes'!AH34=0,"",'Ready volumes'!AH34)</f>
        <v/>
      </c>
      <c r="J31" s="348"/>
      <c r="K31" s="348" t="str">
        <f>IF('Ready volumes'!AJ34=0,"",'Ready volumes'!AJ34)</f>
        <v/>
      </c>
      <c r="L31" s="348" t="str">
        <f>IF('Ready volumes'!AK34=0,"",'Ready volumes'!AK34)</f>
        <v/>
      </c>
      <c r="M31" s="348" t="str">
        <f>IF('Ready volumes'!AL34=0,"",'Ready volumes'!AL34)</f>
        <v/>
      </c>
      <c r="N31" s="348" t="str">
        <f>IF('Ready volumes'!AM34=0,"",'Ready volumes'!AM34)</f>
        <v/>
      </c>
      <c r="O31" s="348" t="str">
        <f>IF('Ready volumes'!AN34=0,"",'Ready volumes'!AN34)</f>
        <v/>
      </c>
      <c r="P31" s="348" t="str">
        <f>IF('Ready volumes'!AO34=0,"",'Ready volumes'!AO34)</f>
        <v/>
      </c>
      <c r="Q31" s="372">
        <f t="shared" si="3"/>
        <v>0</v>
      </c>
    </row>
    <row r="32" spans="1:18" ht="23" customHeight="1">
      <c r="A32" s="207">
        <f>'Ready volumes'!U36</f>
        <v>0</v>
      </c>
      <c r="B32" s="196" t="str">
        <f>'Ready volumes'!D35</f>
        <v>palace</v>
      </c>
      <c r="C32" s="197" t="str">
        <f>'Ready volumes'!C35</f>
        <v>R8</v>
      </c>
      <c r="D32" s="347" t="str">
        <f>IF('Ready volumes'!AC35=0,"",'Ready volumes'!AC35)</f>
        <v/>
      </c>
      <c r="E32" s="348" t="str">
        <f>IF('Ready volumes'!AD35=0,"",'Ready volumes'!AD35)</f>
        <v/>
      </c>
      <c r="F32" s="348" t="str">
        <f>IF('Ready volumes'!AE35=0,"",'Ready volumes'!AE35)</f>
        <v/>
      </c>
      <c r="G32" s="348" t="str">
        <f>IF('Ready volumes'!AF35=0,"",'Ready volumes'!AF35)</f>
        <v/>
      </c>
      <c r="H32" s="348" t="str">
        <f>IF('Ready volumes'!AG35=0,"",'Ready volumes'!AG35)</f>
        <v/>
      </c>
      <c r="I32" s="348" t="str">
        <f>IF('Ready volumes'!AH35=0,"",'Ready volumes'!AH35)</f>
        <v/>
      </c>
      <c r="J32" s="348"/>
      <c r="K32" s="348" t="str">
        <f>IF('Ready volumes'!AJ35=0,"",'Ready volumes'!AJ35)</f>
        <v/>
      </c>
      <c r="L32" s="348" t="str">
        <f>IF('Ready volumes'!AK35=0,"",'Ready volumes'!AK35)</f>
        <v/>
      </c>
      <c r="M32" s="348" t="str">
        <f>IF('Ready volumes'!AL35=0,"",'Ready volumes'!AL35)</f>
        <v/>
      </c>
      <c r="N32" s="348" t="str">
        <f>IF('Ready volumes'!AM35=0,"",'Ready volumes'!AM35)</f>
        <v/>
      </c>
      <c r="O32" s="348" t="str">
        <f>IF('Ready volumes'!AN35=0,"",'Ready volumes'!AN35)</f>
        <v/>
      </c>
      <c r="P32" s="348" t="str">
        <f>IF('Ready volumes'!AO35=0,"",'Ready volumes'!AO35)</f>
        <v/>
      </c>
      <c r="Q32" s="372">
        <f t="shared" si="3"/>
        <v>0</v>
      </c>
    </row>
    <row r="33" spans="1:17" ht="23" customHeight="1">
      <c r="A33" s="207">
        <f>'Ready volumes'!U37</f>
        <v>0</v>
      </c>
      <c r="B33" s="196" t="str">
        <f>'Ready volumes'!D36</f>
        <v>pool</v>
      </c>
      <c r="C33" s="197" t="str">
        <f>'Ready volumes'!C36</f>
        <v>R5</v>
      </c>
      <c r="D33" s="347" t="str">
        <f>IF('Ready volumes'!AC36=0,"",'Ready volumes'!AC36)</f>
        <v/>
      </c>
      <c r="E33" s="348" t="str">
        <f>IF('Ready volumes'!AD36=0,"",'Ready volumes'!AD36)</f>
        <v/>
      </c>
      <c r="F33" s="348" t="str">
        <f>IF('Ready volumes'!AE36=0,"",'Ready volumes'!AE36)</f>
        <v/>
      </c>
      <c r="G33" s="348" t="str">
        <f>IF('Ready volumes'!AF36=0,"",'Ready volumes'!AF36)</f>
        <v/>
      </c>
      <c r="H33" s="348" t="str">
        <f>IF('Ready volumes'!AG36=0,"",'Ready volumes'!AG36)</f>
        <v/>
      </c>
      <c r="I33" s="348" t="str">
        <f>IF('Ready volumes'!AH36=0,"",'Ready volumes'!AH36)</f>
        <v/>
      </c>
      <c r="J33" s="348"/>
      <c r="K33" s="348" t="str">
        <f>IF('Ready volumes'!AJ36=0,"",'Ready volumes'!AJ36)</f>
        <v/>
      </c>
      <c r="L33" s="348" t="str">
        <f>IF('Ready volumes'!AK36=0,"",'Ready volumes'!AK36)</f>
        <v/>
      </c>
      <c r="M33" s="348" t="str">
        <f>IF('Ready volumes'!AL36=0,"",'Ready volumes'!AL36)</f>
        <v/>
      </c>
      <c r="N33" s="348" t="str">
        <f>IF('Ready volumes'!AM36=0,"",'Ready volumes'!AM36)</f>
        <v/>
      </c>
      <c r="O33" s="348" t="str">
        <f>IF('Ready volumes'!AN36=0,"",'Ready volumes'!AN36)</f>
        <v/>
      </c>
      <c r="P33" s="348" t="str">
        <f>IF('Ready volumes'!AO36=0,"",'Ready volumes'!AO36)</f>
        <v/>
      </c>
      <c r="Q33" s="372">
        <f t="shared" si="3"/>
        <v>0</v>
      </c>
    </row>
    <row r="34" spans="1:17" ht="23" customHeight="1">
      <c r="A34" s="207">
        <f>'Ready volumes'!U38</f>
        <v>0</v>
      </c>
      <c r="B34" s="196" t="str">
        <f>'Ready volumes'!D37</f>
        <v>bank</v>
      </c>
      <c r="C34" s="197" t="str">
        <f>'Ready volumes'!C37</f>
        <v>R6</v>
      </c>
      <c r="D34" s="347" t="str">
        <f>IF('Ready volumes'!AC37=0,"",'Ready volumes'!AC37)</f>
        <v/>
      </c>
      <c r="E34" s="348" t="str">
        <f>IF('Ready volumes'!AD37=0,"",'Ready volumes'!AD37)</f>
        <v/>
      </c>
      <c r="F34" s="348" t="str">
        <f>IF('Ready volumes'!AE37=0,"",'Ready volumes'!AE37)</f>
        <v/>
      </c>
      <c r="G34" s="348" t="str">
        <f>IF('Ready volumes'!AF37=0,"",'Ready volumes'!AF37)</f>
        <v/>
      </c>
      <c r="H34" s="348" t="str">
        <f>IF('Ready volumes'!AG37=0,"",'Ready volumes'!AG37)</f>
        <v/>
      </c>
      <c r="I34" s="348" t="str">
        <f>IF('Ready volumes'!AH37=0,"",'Ready volumes'!AH37)</f>
        <v/>
      </c>
      <c r="J34" s="348"/>
      <c r="K34" s="348" t="str">
        <f>IF('Ready volumes'!AJ37=0,"",'Ready volumes'!AJ37)</f>
        <v/>
      </c>
      <c r="L34" s="348" t="str">
        <f>IF('Ready volumes'!AK37=0,"",'Ready volumes'!AK37)</f>
        <v/>
      </c>
      <c r="M34" s="348" t="str">
        <f>IF('Ready volumes'!AL37=0,"",'Ready volumes'!AL37)</f>
        <v/>
      </c>
      <c r="N34" s="348" t="str">
        <f>IF('Ready volumes'!AM37=0,"",'Ready volumes'!AM37)</f>
        <v/>
      </c>
      <c r="O34" s="348" t="str">
        <f>IF('Ready volumes'!AN37=0,"",'Ready volumes'!AN37)</f>
        <v/>
      </c>
      <c r="P34" s="348" t="str">
        <f>IF('Ready volumes'!AO37=0,"",'Ready volumes'!AO37)</f>
        <v/>
      </c>
      <c r="Q34" s="372">
        <f t="shared" si="3"/>
        <v>0</v>
      </c>
    </row>
    <row r="35" spans="1:17" ht="23" customHeight="1">
      <c r="A35" s="207">
        <f>'Ready volumes'!U39</f>
        <v>0</v>
      </c>
      <c r="B35" s="196" t="str">
        <f>'Ready volumes'!D38</f>
        <v>plaza</v>
      </c>
      <c r="C35" s="197" t="str">
        <f>'Ready volumes'!C38</f>
        <v>R7</v>
      </c>
      <c r="D35" s="347" t="str">
        <f>IF('Ready volumes'!AC38=0,"",'Ready volumes'!AC38)</f>
        <v/>
      </c>
      <c r="E35" s="348" t="str">
        <f>IF('Ready volumes'!AD38=0,"",'Ready volumes'!AD38)</f>
        <v/>
      </c>
      <c r="F35" s="348" t="str">
        <f>IF('Ready volumes'!AE38=0,"",'Ready volumes'!AE38)</f>
        <v/>
      </c>
      <c r="G35" s="348" t="str">
        <f>IF('Ready volumes'!AF38=0,"",'Ready volumes'!AF38)</f>
        <v/>
      </c>
      <c r="H35" s="348" t="str">
        <f>IF('Ready volumes'!AG38=0,"",'Ready volumes'!AG38)</f>
        <v/>
      </c>
      <c r="I35" s="348" t="str">
        <f>IF('Ready volumes'!AH38=0,"",'Ready volumes'!AH38)</f>
        <v/>
      </c>
      <c r="J35" s="348"/>
      <c r="K35" s="348" t="str">
        <f>IF('Ready volumes'!AJ38=0,"",'Ready volumes'!AJ38)</f>
        <v/>
      </c>
      <c r="L35" s="348" t="str">
        <f>IF('Ready volumes'!AK38=0,"",'Ready volumes'!AK38)</f>
        <v/>
      </c>
      <c r="M35" s="348" t="str">
        <f>IF('Ready volumes'!AL38=0,"",'Ready volumes'!AL38)</f>
        <v/>
      </c>
      <c r="N35" s="348" t="str">
        <f>IF('Ready volumes'!AM38=0,"",'Ready volumes'!AM38)</f>
        <v/>
      </c>
      <c r="O35" s="348" t="str">
        <f>IF('Ready volumes'!AN38=0,"",'Ready volumes'!AN38)</f>
        <v/>
      </c>
      <c r="P35" s="348" t="str">
        <f>IF('Ready volumes'!AO38=0,"",'Ready volumes'!AO38)</f>
        <v/>
      </c>
      <c r="Q35" s="372">
        <f t="shared" si="3"/>
        <v>0</v>
      </c>
    </row>
    <row r="36" spans="1:17" ht="23" customHeight="1" thickBot="1">
      <c r="A36" s="207">
        <f>'Ready volumes'!U40</f>
        <v>0</v>
      </c>
      <c r="B36" s="198" t="str">
        <f>'Ready volumes'!D39</f>
        <v>stadium</v>
      </c>
      <c r="C36" s="199" t="str">
        <f>'Ready volumes'!C39</f>
        <v>R10</v>
      </c>
      <c r="D36" s="347" t="str">
        <f>IF('Ready volumes'!AC39=0,"",'Ready volumes'!AC39)</f>
        <v/>
      </c>
      <c r="E36" s="348" t="str">
        <f>IF('Ready volumes'!AD39=0,"",'Ready volumes'!AD39)</f>
        <v/>
      </c>
      <c r="F36" s="348" t="str">
        <f>IF('Ready volumes'!AE39=0,"",'Ready volumes'!AE39)</f>
        <v/>
      </c>
      <c r="G36" s="348" t="str">
        <f>IF('Ready volumes'!AF39=0,"",'Ready volumes'!AF39)</f>
        <v/>
      </c>
      <c r="H36" s="348" t="str">
        <f>IF('Ready volumes'!AG39=0,"",'Ready volumes'!AG39)</f>
        <v/>
      </c>
      <c r="I36" s="348" t="str">
        <f>IF('Ready volumes'!AH39=0,"",'Ready volumes'!AH39)</f>
        <v/>
      </c>
      <c r="J36" s="348"/>
      <c r="K36" s="348" t="str">
        <f>IF('Ready volumes'!AJ39=0,"",'Ready volumes'!AJ39)</f>
        <v/>
      </c>
      <c r="L36" s="348" t="str">
        <f>IF('Ready volumes'!AK39=0,"",'Ready volumes'!AK39)</f>
        <v/>
      </c>
      <c r="M36" s="348" t="str">
        <f>IF('Ready volumes'!AL39=0,"",'Ready volumes'!AL39)</f>
        <v/>
      </c>
      <c r="N36" s="348" t="str">
        <f>IF('Ready volumes'!AM39=0,"",'Ready volumes'!AM39)</f>
        <v/>
      </c>
      <c r="O36" s="348" t="str">
        <f>IF('Ready volumes'!AN39=0,"",'Ready volumes'!AN39)</f>
        <v/>
      </c>
      <c r="P36" s="348" t="str">
        <f>IF('Ready volumes'!AO39=0,"",'Ready volumes'!AO39)</f>
        <v/>
      </c>
      <c r="Q36" s="373">
        <f t="shared" si="3"/>
        <v>0</v>
      </c>
    </row>
  </sheetData>
  <sheetProtection selectLockedCells="1" selectUnlockedCells="1"/>
  <autoFilter ref="Q5:Q37" xr:uid="{EBC313F4-1601-964B-89C5-10A06E30931E}"/>
  <mergeCells count="4">
    <mergeCell ref="K3:L3"/>
    <mergeCell ref="B4:I4"/>
    <mergeCell ref="J4:Q4"/>
    <mergeCell ref="K1:L1"/>
  </mergeCells>
  <phoneticPr fontId="6" type="noConversion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 r:id="rId1"/>
  <headerFooter differentFirst="1" alignWithMargins="0">
    <oddFooter>Stran &amp;P od &amp;N</oddFooter>
    <firstFooter>Stran &amp;P od &amp;N</first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07867-E6DB-4F34-AB61-109C1261C245}">
  <sheetPr codeName="Sheet1">
    <tabColor theme="8" tint="0.39997558519241921"/>
  </sheetPr>
  <dimension ref="A1:S38"/>
  <sheetViews>
    <sheetView showGridLines="0" showWhiteSpace="0" topLeftCell="B22" zoomScaleNormal="100" workbookViewId="0">
      <selection activeCell="Q33" sqref="D4:Q33"/>
    </sheetView>
  </sheetViews>
  <sheetFormatPr defaultColWidth="12" defaultRowHeight="23" customHeight="1"/>
  <cols>
    <col min="1" max="1" width="4.33203125" style="24" hidden="1" customWidth="1"/>
    <col min="2" max="2" width="6.6640625" style="39" customWidth="1"/>
    <col min="3" max="3" width="4.83203125" style="39" customWidth="1"/>
    <col min="4" max="4" width="4" style="32" customWidth="1"/>
    <col min="5" max="9" width="4" style="24" customWidth="1"/>
    <col min="10" max="15" width="4" style="70" customWidth="1"/>
    <col min="16" max="16" width="4" style="67" customWidth="1"/>
    <col min="17" max="17" width="7" style="39" customWidth="1"/>
    <col min="18" max="18" width="7.83203125" style="24" hidden="1" customWidth="1"/>
    <col min="19" max="19" width="4.83203125" style="24" hidden="1" customWidth="1"/>
    <col min="20" max="16384" width="12" style="24"/>
  </cols>
  <sheetData>
    <row r="1" spans="1:18" s="32" customFormat="1" ht="23" customHeight="1">
      <c r="A1" s="32" t="s">
        <v>85</v>
      </c>
      <c r="B1" s="463" t="s">
        <v>86</v>
      </c>
      <c r="C1" s="463"/>
      <c r="D1" s="463"/>
      <c r="E1" s="463"/>
      <c r="F1" s="463"/>
      <c r="G1" s="463"/>
      <c r="I1" s="374" t="s">
        <v>125</v>
      </c>
      <c r="J1" s="456">
        <f>'PRODUCTION LIST ready'!K3</f>
        <v>0</v>
      </c>
      <c r="K1" s="457"/>
      <c r="L1" s="70"/>
      <c r="M1" s="70"/>
      <c r="N1" s="70"/>
      <c r="O1" s="70"/>
      <c r="P1" s="67"/>
      <c r="Q1" s="39"/>
    </row>
    <row r="2" spans="1:18" ht="33" customHeight="1" thickBot="1">
      <c r="B2" s="462">
        <f>'PRODUCTION LIST ready'!B4</f>
        <v>0</v>
      </c>
      <c r="C2" s="462"/>
      <c r="D2" s="462"/>
      <c r="E2" s="462"/>
      <c r="F2" s="462"/>
      <c r="G2" s="462"/>
      <c r="H2" s="462"/>
      <c r="I2" s="35">
        <f>'PRODUCTION LIST ready'!J4</f>
        <v>0</v>
      </c>
      <c r="J2" s="71"/>
      <c r="K2" s="71"/>
      <c r="L2" s="71"/>
      <c r="M2" s="71"/>
      <c r="N2" s="71"/>
      <c r="O2" s="71"/>
      <c r="P2" s="71"/>
      <c r="R2" s="34"/>
    </row>
    <row r="3" spans="1:18" s="39" customFormat="1" ht="23" customHeight="1">
      <c r="A3" s="38" t="s">
        <v>46</v>
      </c>
      <c r="B3" s="36" t="s">
        <v>84</v>
      </c>
      <c r="C3" s="36"/>
      <c r="D3" s="331" t="s">
        <v>2</v>
      </c>
      <c r="E3" s="331" t="s">
        <v>9</v>
      </c>
      <c r="F3" s="331" t="s">
        <v>10</v>
      </c>
      <c r="G3" s="331" t="s">
        <v>3</v>
      </c>
      <c r="H3" s="331" t="s">
        <v>15</v>
      </c>
      <c r="I3" s="331" t="s">
        <v>53</v>
      </c>
      <c r="J3" s="72" t="s">
        <v>131</v>
      </c>
      <c r="K3" s="72" t="s">
        <v>194</v>
      </c>
      <c r="L3" s="72" t="s">
        <v>195</v>
      </c>
      <c r="M3" s="72" t="s">
        <v>196</v>
      </c>
      <c r="N3" s="72" t="s">
        <v>166</v>
      </c>
      <c r="O3" s="332" t="s">
        <v>167</v>
      </c>
      <c r="P3" s="332" t="s">
        <v>111</v>
      </c>
      <c r="Q3" s="74" t="s">
        <v>11</v>
      </c>
      <c r="R3" s="73" t="s">
        <v>52</v>
      </c>
    </row>
    <row r="4" spans="1:18" s="39" customFormat="1" ht="23" customHeight="1">
      <c r="A4" s="38"/>
      <c r="B4" s="37" t="str">
        <f>'PRODUCTION LIST ready'!B7</f>
        <v>Cairo</v>
      </c>
      <c r="C4" s="37" t="s">
        <v>87</v>
      </c>
      <c r="D4" s="375" t="str">
        <f>'PRODUCTION LIST ready'!D7</f>
        <v/>
      </c>
      <c r="E4" s="375" t="str">
        <f>'PRODUCTION LIST ready'!E7</f>
        <v/>
      </c>
      <c r="F4" s="375" t="str">
        <f>'PRODUCTION LIST ready'!F7</f>
        <v/>
      </c>
      <c r="G4" s="375" t="str">
        <f>'PRODUCTION LIST ready'!G7</f>
        <v/>
      </c>
      <c r="H4" s="375" t="str">
        <f>'PRODUCTION LIST ready'!H7</f>
        <v/>
      </c>
      <c r="I4" s="375" t="str">
        <f>'PRODUCTION LIST ready'!I7</f>
        <v/>
      </c>
      <c r="J4" s="375" t="str">
        <f>'PRODUCTION LIST ready'!J7</f>
        <v/>
      </c>
      <c r="K4" s="375" t="str">
        <f>'PRODUCTION LIST ready'!K7</f>
        <v/>
      </c>
      <c r="L4" s="375" t="str">
        <f>'PRODUCTION LIST ready'!L7</f>
        <v/>
      </c>
      <c r="M4" s="375" t="str">
        <f>'PRODUCTION LIST ready'!M7</f>
        <v/>
      </c>
      <c r="N4" s="375" t="str">
        <f>'PRODUCTION LIST ready'!N7</f>
        <v/>
      </c>
      <c r="O4" s="375" t="str">
        <f>'PRODUCTION LIST ready'!O7</f>
        <v/>
      </c>
      <c r="P4" s="376">
        <f>'PRODUCTION LIST ready'!P7</f>
        <v>0</v>
      </c>
      <c r="Q4" s="377">
        <f>'PRODUCTION LIST ready'!Q7</f>
        <v>0</v>
      </c>
      <c r="R4" s="73"/>
    </row>
    <row r="5" spans="1:18" s="39" customFormat="1" ht="23" customHeight="1">
      <c r="A5" s="38"/>
      <c r="B5" s="37" t="str">
        <f>'PRODUCTION LIST ready'!B8</f>
        <v>Havana</v>
      </c>
      <c r="C5" s="37" t="s">
        <v>87</v>
      </c>
      <c r="D5" s="375" t="str">
        <f>'PRODUCTION LIST ready'!D8</f>
        <v/>
      </c>
      <c r="E5" s="375" t="str">
        <f>'PRODUCTION LIST ready'!E8</f>
        <v/>
      </c>
      <c r="F5" s="375" t="str">
        <f>'PRODUCTION LIST ready'!F8</f>
        <v/>
      </c>
      <c r="G5" s="375" t="str">
        <f>'PRODUCTION LIST ready'!G8</f>
        <v/>
      </c>
      <c r="H5" s="375" t="str">
        <f>'PRODUCTION LIST ready'!H8</f>
        <v/>
      </c>
      <c r="I5" s="375" t="str">
        <f>'PRODUCTION LIST ready'!I8</f>
        <v/>
      </c>
      <c r="J5" s="375" t="str">
        <f>'PRODUCTION LIST ready'!J8</f>
        <v/>
      </c>
      <c r="K5" s="375" t="str">
        <f>'PRODUCTION LIST ready'!K8</f>
        <v/>
      </c>
      <c r="L5" s="375" t="str">
        <f>'PRODUCTION LIST ready'!L8</f>
        <v/>
      </c>
      <c r="M5" s="375" t="str">
        <f>'PRODUCTION LIST ready'!M8</f>
        <v/>
      </c>
      <c r="N5" s="375" t="str">
        <f>'PRODUCTION LIST ready'!N8</f>
        <v/>
      </c>
      <c r="O5" s="375" t="str">
        <f>'PRODUCTION LIST ready'!O8</f>
        <v/>
      </c>
      <c r="P5" s="376">
        <f>'PRODUCTION LIST ready'!P8</f>
        <v>0</v>
      </c>
      <c r="Q5" s="377">
        <f>'PRODUCTION LIST ready'!Q8</f>
        <v>0</v>
      </c>
      <c r="R5" s="73"/>
    </row>
    <row r="6" spans="1:18" s="39" customFormat="1" ht="23" customHeight="1">
      <c r="A6" s="38"/>
      <c r="B6" s="37" t="str">
        <f>'PRODUCTION LIST ready'!B9</f>
        <v>Jakarta</v>
      </c>
      <c r="C6" s="37" t="s">
        <v>87</v>
      </c>
      <c r="D6" s="375" t="str">
        <f>'PRODUCTION LIST ready'!D9</f>
        <v/>
      </c>
      <c r="E6" s="375" t="str">
        <f>'PRODUCTION LIST ready'!E9</f>
        <v/>
      </c>
      <c r="F6" s="375" t="str">
        <f>'PRODUCTION LIST ready'!F9</f>
        <v/>
      </c>
      <c r="G6" s="375" t="str">
        <f>'PRODUCTION LIST ready'!G9</f>
        <v/>
      </c>
      <c r="H6" s="375" t="str">
        <f>'PRODUCTION LIST ready'!H9</f>
        <v/>
      </c>
      <c r="I6" s="375" t="str">
        <f>'PRODUCTION LIST ready'!I9</f>
        <v/>
      </c>
      <c r="J6" s="375" t="str">
        <f>'PRODUCTION LIST ready'!J9</f>
        <v/>
      </c>
      <c r="K6" s="375" t="str">
        <f>'PRODUCTION LIST ready'!K9</f>
        <v/>
      </c>
      <c r="L6" s="375" t="str">
        <f>'PRODUCTION LIST ready'!L9</f>
        <v/>
      </c>
      <c r="M6" s="375" t="str">
        <f>'PRODUCTION LIST ready'!M9</f>
        <v/>
      </c>
      <c r="N6" s="375" t="str">
        <f>'PRODUCTION LIST ready'!N9</f>
        <v/>
      </c>
      <c r="O6" s="375" t="str">
        <f>'PRODUCTION LIST ready'!O9</f>
        <v/>
      </c>
      <c r="P6" s="376">
        <f>'PRODUCTION LIST ready'!P9</f>
        <v>0</v>
      </c>
      <c r="Q6" s="377">
        <f>'PRODUCTION LIST ready'!Q9</f>
        <v>0</v>
      </c>
      <c r="R6" s="73"/>
    </row>
    <row r="7" spans="1:18" s="39" customFormat="1" ht="23" customHeight="1">
      <c r="A7" s="38"/>
      <c r="B7" s="37" t="str">
        <f>'PRODUCTION LIST ready'!B10</f>
        <v>London</v>
      </c>
      <c r="C7" s="37" t="s">
        <v>87</v>
      </c>
      <c r="D7" s="375" t="str">
        <f>'PRODUCTION LIST ready'!D10</f>
        <v/>
      </c>
      <c r="E7" s="375" t="str">
        <f>'PRODUCTION LIST ready'!E10</f>
        <v/>
      </c>
      <c r="F7" s="375" t="str">
        <f>'PRODUCTION LIST ready'!F10</f>
        <v/>
      </c>
      <c r="G7" s="375" t="str">
        <f>'PRODUCTION LIST ready'!G10</f>
        <v/>
      </c>
      <c r="H7" s="375" t="str">
        <f>'PRODUCTION LIST ready'!H10</f>
        <v/>
      </c>
      <c r="I7" s="375" t="str">
        <f>'PRODUCTION LIST ready'!I10</f>
        <v/>
      </c>
      <c r="J7" s="375" t="str">
        <f>'PRODUCTION LIST ready'!J10</f>
        <v/>
      </c>
      <c r="K7" s="375" t="str">
        <f>'PRODUCTION LIST ready'!K10</f>
        <v/>
      </c>
      <c r="L7" s="375" t="str">
        <f>'PRODUCTION LIST ready'!L10</f>
        <v/>
      </c>
      <c r="M7" s="375" t="str">
        <f>'PRODUCTION LIST ready'!M10</f>
        <v/>
      </c>
      <c r="N7" s="375" t="str">
        <f>'PRODUCTION LIST ready'!N10</f>
        <v/>
      </c>
      <c r="O7" s="375" t="str">
        <f>'PRODUCTION LIST ready'!O10</f>
        <v/>
      </c>
      <c r="P7" s="376">
        <f>'PRODUCTION LIST ready'!P10</f>
        <v>0</v>
      </c>
      <c r="Q7" s="377">
        <f>'PRODUCTION LIST ready'!Q10</f>
        <v>0</v>
      </c>
      <c r="R7" s="73"/>
    </row>
    <row r="8" spans="1:18" s="39" customFormat="1" ht="23" customHeight="1">
      <c r="A8" s="38"/>
      <c r="B8" s="37" t="str">
        <f>'PRODUCTION LIST ready'!B11</f>
        <v>Mumbai</v>
      </c>
      <c r="C8" s="37" t="s">
        <v>87</v>
      </c>
      <c r="D8" s="375" t="str">
        <f>'PRODUCTION LIST ready'!D11</f>
        <v/>
      </c>
      <c r="E8" s="375" t="str">
        <f>'PRODUCTION LIST ready'!E11</f>
        <v/>
      </c>
      <c r="F8" s="375" t="str">
        <f>'PRODUCTION LIST ready'!F11</f>
        <v/>
      </c>
      <c r="G8" s="375" t="str">
        <f>'PRODUCTION LIST ready'!G11</f>
        <v/>
      </c>
      <c r="H8" s="375" t="str">
        <f>'PRODUCTION LIST ready'!H11</f>
        <v/>
      </c>
      <c r="I8" s="375" t="str">
        <f>'PRODUCTION LIST ready'!I11</f>
        <v/>
      </c>
      <c r="J8" s="375" t="str">
        <f>'PRODUCTION LIST ready'!J11</f>
        <v/>
      </c>
      <c r="K8" s="375" t="str">
        <f>'PRODUCTION LIST ready'!K11</f>
        <v/>
      </c>
      <c r="L8" s="375" t="str">
        <f>'PRODUCTION LIST ready'!L11</f>
        <v/>
      </c>
      <c r="M8" s="375" t="str">
        <f>'PRODUCTION LIST ready'!M11</f>
        <v/>
      </c>
      <c r="N8" s="375" t="str">
        <f>'PRODUCTION LIST ready'!N11</f>
        <v/>
      </c>
      <c r="O8" s="375" t="str">
        <f>'PRODUCTION LIST ready'!O11</f>
        <v/>
      </c>
      <c r="P8" s="376">
        <f>'PRODUCTION LIST ready'!P11</f>
        <v>0</v>
      </c>
      <c r="Q8" s="377">
        <f>'PRODUCTION LIST ready'!Q11</f>
        <v>0</v>
      </c>
      <c r="R8" s="73"/>
    </row>
    <row r="9" spans="1:18" s="39" customFormat="1" ht="23" customHeight="1">
      <c r="A9" s="38"/>
      <c r="B9" s="37" t="str">
        <f>'PRODUCTION LIST ready'!B12</f>
        <v xml:space="preserve">L.A. </v>
      </c>
      <c r="C9" s="37" t="s">
        <v>87</v>
      </c>
      <c r="D9" s="375" t="str">
        <f>'PRODUCTION LIST ready'!D12</f>
        <v/>
      </c>
      <c r="E9" s="375" t="str">
        <f>'PRODUCTION LIST ready'!E12</f>
        <v/>
      </c>
      <c r="F9" s="375" t="str">
        <f>'PRODUCTION LIST ready'!F12</f>
        <v/>
      </c>
      <c r="G9" s="375" t="str">
        <f>'PRODUCTION LIST ready'!G12</f>
        <v/>
      </c>
      <c r="H9" s="375" t="str">
        <f>'PRODUCTION LIST ready'!H12</f>
        <v/>
      </c>
      <c r="I9" s="375" t="str">
        <f>'PRODUCTION LIST ready'!I12</f>
        <v/>
      </c>
      <c r="J9" s="375" t="str">
        <f>'PRODUCTION LIST ready'!J12</f>
        <v/>
      </c>
      <c r="K9" s="375" t="str">
        <f>'PRODUCTION LIST ready'!K12</f>
        <v/>
      </c>
      <c r="L9" s="375" t="str">
        <f>'PRODUCTION LIST ready'!L12</f>
        <v/>
      </c>
      <c r="M9" s="375" t="str">
        <f>'PRODUCTION LIST ready'!M12</f>
        <v/>
      </c>
      <c r="N9" s="375" t="str">
        <f>'PRODUCTION LIST ready'!N12</f>
        <v/>
      </c>
      <c r="O9" s="375" t="str">
        <f>'PRODUCTION LIST ready'!O12</f>
        <v/>
      </c>
      <c r="P9" s="376">
        <f>'PRODUCTION LIST ready'!P12</f>
        <v>0</v>
      </c>
      <c r="Q9" s="377">
        <f>'PRODUCTION LIST ready'!Q12</f>
        <v>0</v>
      </c>
      <c r="R9" s="73"/>
    </row>
    <row r="10" spans="1:18" ht="23" customHeight="1">
      <c r="A10" s="23" t="e">
        <f>'Ready volumes'!#REF!</f>
        <v>#REF!</v>
      </c>
      <c r="B10" s="37" t="str">
        <f>'PRODUCTION LIST ready'!B13</f>
        <v>Tokyo</v>
      </c>
      <c r="C10" s="37" t="s">
        <v>87</v>
      </c>
      <c r="D10" s="375" t="str">
        <f>'PRODUCTION LIST ready'!D13</f>
        <v/>
      </c>
      <c r="E10" s="375" t="str">
        <f>'PRODUCTION LIST ready'!E13</f>
        <v/>
      </c>
      <c r="F10" s="375" t="str">
        <f>'PRODUCTION LIST ready'!F13</f>
        <v/>
      </c>
      <c r="G10" s="375" t="str">
        <f>'PRODUCTION LIST ready'!G13</f>
        <v/>
      </c>
      <c r="H10" s="375" t="str">
        <f>'PRODUCTION LIST ready'!H13</f>
        <v/>
      </c>
      <c r="I10" s="375" t="str">
        <f>'PRODUCTION LIST ready'!I13</f>
        <v/>
      </c>
      <c r="J10" s="375" t="str">
        <f>'PRODUCTION LIST ready'!J13</f>
        <v/>
      </c>
      <c r="K10" s="375" t="str">
        <f>'PRODUCTION LIST ready'!K13</f>
        <v/>
      </c>
      <c r="L10" s="375" t="str">
        <f>'PRODUCTION LIST ready'!L13</f>
        <v/>
      </c>
      <c r="M10" s="375" t="str">
        <f>'PRODUCTION LIST ready'!M13</f>
        <v/>
      </c>
      <c r="N10" s="375" t="str">
        <f>'PRODUCTION LIST ready'!N13</f>
        <v/>
      </c>
      <c r="O10" s="375" t="str">
        <f>'PRODUCTION LIST ready'!O13</f>
        <v/>
      </c>
      <c r="P10" s="376">
        <f>'PRODUCTION LIST ready'!P13</f>
        <v>0</v>
      </c>
      <c r="Q10" s="377">
        <f>'PRODUCTION LIST ready'!Q13</f>
        <v>0</v>
      </c>
      <c r="R10" s="69">
        <f>'Ready volumes'!Y16*SUM('PACKING LIST ready'!D10:I10)</f>
        <v>0</v>
      </c>
    </row>
    <row r="11" spans="1:18" ht="23" customHeight="1">
      <c r="A11" s="23" t="e">
        <f>'Ready volumes'!#REF!</f>
        <v>#REF!</v>
      </c>
      <c r="B11" s="37" t="str">
        <f>'PRODUCTION LIST ready'!B14</f>
        <v>Chongqing</v>
      </c>
      <c r="C11" s="37" t="s">
        <v>87</v>
      </c>
      <c r="D11" s="375" t="str">
        <f>'PRODUCTION LIST ready'!D14</f>
        <v/>
      </c>
      <c r="E11" s="375" t="str">
        <f>'PRODUCTION LIST ready'!E14</f>
        <v/>
      </c>
      <c r="F11" s="375" t="str">
        <f>'PRODUCTION LIST ready'!F14</f>
        <v/>
      </c>
      <c r="G11" s="375" t="str">
        <f>'PRODUCTION LIST ready'!G14</f>
        <v/>
      </c>
      <c r="H11" s="375" t="str">
        <f>'PRODUCTION LIST ready'!H14</f>
        <v/>
      </c>
      <c r="I11" s="375" t="str">
        <f>'PRODUCTION LIST ready'!I14</f>
        <v/>
      </c>
      <c r="J11" s="375" t="str">
        <f>'PRODUCTION LIST ready'!J14</f>
        <v/>
      </c>
      <c r="K11" s="375" t="str">
        <f>'PRODUCTION LIST ready'!K14</f>
        <v/>
      </c>
      <c r="L11" s="375" t="str">
        <f>'PRODUCTION LIST ready'!L14</f>
        <v/>
      </c>
      <c r="M11" s="375" t="str">
        <f>'PRODUCTION LIST ready'!M14</f>
        <v/>
      </c>
      <c r="N11" s="375" t="str">
        <f>'PRODUCTION LIST ready'!N14</f>
        <v/>
      </c>
      <c r="O11" s="375" t="str">
        <f>'PRODUCTION LIST ready'!O14</f>
        <v/>
      </c>
      <c r="P11" s="376">
        <f>'PRODUCTION LIST ready'!P14</f>
        <v>0</v>
      </c>
      <c r="Q11" s="377">
        <f>'PRODUCTION LIST ready'!Q14</f>
        <v>0</v>
      </c>
      <c r="R11" s="69">
        <f>'Ready volumes'!Y17*SUM('PACKING LIST ready'!D11:I11)</f>
        <v>0</v>
      </c>
    </row>
    <row r="12" spans="1:18" ht="23" customHeight="1">
      <c r="A12" s="23" t="e">
        <f>'Ready volumes'!#REF!</f>
        <v>#REF!</v>
      </c>
      <c r="B12" s="23" t="str">
        <f>'PRODUCTION LIST ready'!B15</f>
        <v>Cape Town</v>
      </c>
      <c r="C12" s="37" t="s">
        <v>87</v>
      </c>
      <c r="D12" s="375" t="str">
        <f>'PRODUCTION LIST ready'!D15</f>
        <v/>
      </c>
      <c r="E12" s="375" t="str">
        <f>'PRODUCTION LIST ready'!E15</f>
        <v/>
      </c>
      <c r="F12" s="375" t="str">
        <f>'PRODUCTION LIST ready'!F15</f>
        <v/>
      </c>
      <c r="G12" s="375" t="str">
        <f>'PRODUCTION LIST ready'!G15</f>
        <v/>
      </c>
      <c r="H12" s="375" t="str">
        <f>'PRODUCTION LIST ready'!H15</f>
        <v/>
      </c>
      <c r="I12" s="375" t="str">
        <f>'PRODUCTION LIST ready'!I15</f>
        <v/>
      </c>
      <c r="J12" s="375" t="str">
        <f>'PRODUCTION LIST ready'!J15</f>
        <v/>
      </c>
      <c r="K12" s="375" t="str">
        <f>'PRODUCTION LIST ready'!K15</f>
        <v/>
      </c>
      <c r="L12" s="375" t="str">
        <f>'PRODUCTION LIST ready'!L15</f>
        <v/>
      </c>
      <c r="M12" s="375" t="str">
        <f>'PRODUCTION LIST ready'!M15</f>
        <v/>
      </c>
      <c r="N12" s="375" t="str">
        <f>'PRODUCTION LIST ready'!N15</f>
        <v/>
      </c>
      <c r="O12" s="375" t="str">
        <f>'PRODUCTION LIST ready'!O15</f>
        <v/>
      </c>
      <c r="P12" s="376">
        <f>'PRODUCTION LIST ready'!P15</f>
        <v>0</v>
      </c>
      <c r="Q12" s="377">
        <f>'PRODUCTION LIST ready'!Q15</f>
        <v>0</v>
      </c>
      <c r="R12" s="69">
        <f>'Ready volumes'!Y18*SUM('PACKING LIST ready'!D12:I12)</f>
        <v>0</v>
      </c>
    </row>
    <row r="13" spans="1:18" ht="23" customHeight="1">
      <c r="A13" s="23" t="e">
        <f>'Ready volumes'!#REF!</f>
        <v>#REF!</v>
      </c>
      <c r="B13" s="37" t="str">
        <f>'PRODUCTION LIST ready'!B16</f>
        <v>Rio</v>
      </c>
      <c r="C13" s="37" t="s">
        <v>87</v>
      </c>
      <c r="D13" s="375" t="str">
        <f>'PRODUCTION LIST ready'!D16</f>
        <v/>
      </c>
      <c r="E13" s="375" t="str">
        <f>'PRODUCTION LIST ready'!E16</f>
        <v/>
      </c>
      <c r="F13" s="375" t="str">
        <f>'PRODUCTION LIST ready'!F16</f>
        <v/>
      </c>
      <c r="G13" s="375" t="str">
        <f>'PRODUCTION LIST ready'!G16</f>
        <v/>
      </c>
      <c r="H13" s="375" t="str">
        <f>'PRODUCTION LIST ready'!H16</f>
        <v/>
      </c>
      <c r="I13" s="375" t="str">
        <f>'PRODUCTION LIST ready'!I16</f>
        <v/>
      </c>
      <c r="J13" s="375" t="str">
        <f>'PRODUCTION LIST ready'!J16</f>
        <v/>
      </c>
      <c r="K13" s="375" t="str">
        <f>'PRODUCTION LIST ready'!K16</f>
        <v/>
      </c>
      <c r="L13" s="375" t="str">
        <f>'PRODUCTION LIST ready'!L16</f>
        <v/>
      </c>
      <c r="M13" s="375" t="str">
        <f>'PRODUCTION LIST ready'!M16</f>
        <v/>
      </c>
      <c r="N13" s="375" t="str">
        <f>'PRODUCTION LIST ready'!N16</f>
        <v/>
      </c>
      <c r="O13" s="375" t="str">
        <f>'PRODUCTION LIST ready'!O16</f>
        <v/>
      </c>
      <c r="P13" s="376">
        <f>'PRODUCTION LIST ready'!P16</f>
        <v>0</v>
      </c>
      <c r="Q13" s="377">
        <f>'PRODUCTION LIST ready'!Q16</f>
        <v>0</v>
      </c>
      <c r="R13" s="69">
        <f>'Ready volumes'!Y19*SUM('PACKING LIST ready'!D13:I13)</f>
        <v>0</v>
      </c>
    </row>
    <row r="14" spans="1:18" ht="23" customHeight="1">
      <c r="A14" s="23" t="e">
        <f>'Ready volumes'!#REF!</f>
        <v>#REF!</v>
      </c>
      <c r="B14" s="37" t="str">
        <f>'PRODUCTION LIST ready'!B17</f>
        <v>Barcelona</v>
      </c>
      <c r="C14" s="37" t="s">
        <v>87</v>
      </c>
      <c r="D14" s="375" t="str">
        <f>'PRODUCTION LIST ready'!D17</f>
        <v/>
      </c>
      <c r="E14" s="375" t="str">
        <f>'PRODUCTION LIST ready'!E17</f>
        <v/>
      </c>
      <c r="F14" s="375" t="str">
        <f>'PRODUCTION LIST ready'!F17</f>
        <v/>
      </c>
      <c r="G14" s="375" t="str">
        <f>'PRODUCTION LIST ready'!G17</f>
        <v/>
      </c>
      <c r="H14" s="375" t="str">
        <f>'PRODUCTION LIST ready'!H17</f>
        <v/>
      </c>
      <c r="I14" s="375" t="str">
        <f>'PRODUCTION LIST ready'!I17</f>
        <v/>
      </c>
      <c r="J14" s="375" t="str">
        <f>'PRODUCTION LIST ready'!J17</f>
        <v/>
      </c>
      <c r="K14" s="375" t="str">
        <f>'PRODUCTION LIST ready'!K17</f>
        <v/>
      </c>
      <c r="L14" s="375" t="str">
        <f>'PRODUCTION LIST ready'!L17</f>
        <v/>
      </c>
      <c r="M14" s="375" t="str">
        <f>'PRODUCTION LIST ready'!M17</f>
        <v/>
      </c>
      <c r="N14" s="375" t="str">
        <f>'PRODUCTION LIST ready'!N17</f>
        <v/>
      </c>
      <c r="O14" s="375" t="str">
        <f>'PRODUCTION LIST ready'!O17</f>
        <v/>
      </c>
      <c r="P14" s="376">
        <f>'PRODUCTION LIST ready'!P17</f>
        <v>0</v>
      </c>
      <c r="Q14" s="377">
        <f>'PRODUCTION LIST ready'!Q17</f>
        <v>0</v>
      </c>
      <c r="R14" s="69">
        <f>'Ready volumes'!Y20*SUM('PACKING LIST ready'!D14:I14)</f>
        <v>0</v>
      </c>
    </row>
    <row r="15" spans="1:18" ht="23" customHeight="1">
      <c r="A15" s="23" t="e">
        <f>'Ready volumes'!#REF!</f>
        <v>#REF!</v>
      </c>
      <c r="B15" s="37" t="str">
        <f>'PRODUCTION LIST ready'!B18</f>
        <v>Sydney</v>
      </c>
      <c r="C15" s="37" t="s">
        <v>87</v>
      </c>
      <c r="D15" s="375" t="str">
        <f>'PRODUCTION LIST ready'!D18</f>
        <v/>
      </c>
      <c r="E15" s="375" t="str">
        <f>'PRODUCTION LIST ready'!E18</f>
        <v/>
      </c>
      <c r="F15" s="375" t="str">
        <f>'PRODUCTION LIST ready'!F18</f>
        <v/>
      </c>
      <c r="G15" s="375" t="str">
        <f>'PRODUCTION LIST ready'!G18</f>
        <v/>
      </c>
      <c r="H15" s="375" t="str">
        <f>'PRODUCTION LIST ready'!H18</f>
        <v/>
      </c>
      <c r="I15" s="375" t="str">
        <f>'PRODUCTION LIST ready'!I18</f>
        <v/>
      </c>
      <c r="J15" s="375" t="str">
        <f>'PRODUCTION LIST ready'!J18</f>
        <v/>
      </c>
      <c r="K15" s="375" t="str">
        <f>'PRODUCTION LIST ready'!K18</f>
        <v/>
      </c>
      <c r="L15" s="375" t="str">
        <f>'PRODUCTION LIST ready'!L18</f>
        <v/>
      </c>
      <c r="M15" s="375" t="str">
        <f>'PRODUCTION LIST ready'!M18</f>
        <v/>
      </c>
      <c r="N15" s="375" t="str">
        <f>'PRODUCTION LIST ready'!N18</f>
        <v/>
      </c>
      <c r="O15" s="375" t="str">
        <f>'PRODUCTION LIST ready'!O18</f>
        <v/>
      </c>
      <c r="P15" s="376">
        <f>'PRODUCTION LIST ready'!P18</f>
        <v>0</v>
      </c>
      <c r="Q15" s="377">
        <f>'PRODUCTION LIST ready'!Q18</f>
        <v>0</v>
      </c>
      <c r="R15" s="69">
        <f>'Ready volumes'!Y21*SUM('PACKING LIST ready'!D15:I15)</f>
        <v>0</v>
      </c>
    </row>
    <row r="16" spans="1:18" ht="23" customHeight="1">
      <c r="A16" s="23" t="e">
        <f>'Ready volumes'!#REF!</f>
        <v>#REF!</v>
      </c>
      <c r="B16" s="37" t="str">
        <f>'PRODUCTION LIST ready'!B19</f>
        <v>NYC</v>
      </c>
      <c r="C16" s="37" t="s">
        <v>87</v>
      </c>
      <c r="D16" s="375" t="str">
        <f>'PRODUCTION LIST ready'!D19</f>
        <v/>
      </c>
      <c r="E16" s="375" t="str">
        <f>'PRODUCTION LIST ready'!E19</f>
        <v/>
      </c>
      <c r="F16" s="375" t="str">
        <f>'PRODUCTION LIST ready'!F19</f>
        <v/>
      </c>
      <c r="G16" s="375" t="str">
        <f>'PRODUCTION LIST ready'!G19</f>
        <v/>
      </c>
      <c r="H16" s="375" t="str">
        <f>'PRODUCTION LIST ready'!H19</f>
        <v/>
      </c>
      <c r="I16" s="375" t="str">
        <f>'PRODUCTION LIST ready'!I19</f>
        <v/>
      </c>
      <c r="J16" s="375" t="str">
        <f>'PRODUCTION LIST ready'!J19</f>
        <v/>
      </c>
      <c r="K16" s="375" t="str">
        <f>'PRODUCTION LIST ready'!K19</f>
        <v/>
      </c>
      <c r="L16" s="375" t="str">
        <f>'PRODUCTION LIST ready'!L19</f>
        <v/>
      </c>
      <c r="M16" s="375" t="str">
        <f>'PRODUCTION LIST ready'!M19</f>
        <v/>
      </c>
      <c r="N16" s="375" t="str">
        <f>'PRODUCTION LIST ready'!N19</f>
        <v/>
      </c>
      <c r="O16" s="375" t="str">
        <f>'PRODUCTION LIST ready'!O19</f>
        <v/>
      </c>
      <c r="P16" s="376">
        <f>'PRODUCTION LIST ready'!P19</f>
        <v>0</v>
      </c>
      <c r="Q16" s="377">
        <f>'PRODUCTION LIST ready'!Q19</f>
        <v>0</v>
      </c>
      <c r="R16" s="69">
        <f>'Ready volumes'!Y22*SUM('PACKING LIST ready'!D16:I16)</f>
        <v>0</v>
      </c>
    </row>
    <row r="17" spans="1:18" ht="23" customHeight="1">
      <c r="A17" s="23" t="e">
        <f>'Ready volumes'!#REF!</f>
        <v>#REF!</v>
      </c>
      <c r="B17" s="37" t="str">
        <f>'PRODUCTION LIST ready'!B20</f>
        <v>Paris</v>
      </c>
      <c r="C17" s="37" t="s">
        <v>87</v>
      </c>
      <c r="D17" s="375" t="str">
        <f>'PRODUCTION LIST ready'!D20</f>
        <v/>
      </c>
      <c r="E17" s="375" t="str">
        <f>'PRODUCTION LIST ready'!E20</f>
        <v/>
      </c>
      <c r="F17" s="375" t="str">
        <f>'PRODUCTION LIST ready'!F20</f>
        <v/>
      </c>
      <c r="G17" s="375" t="str">
        <f>'PRODUCTION LIST ready'!G20</f>
        <v/>
      </c>
      <c r="H17" s="375" t="str">
        <f>'PRODUCTION LIST ready'!H20</f>
        <v/>
      </c>
      <c r="I17" s="375" t="str">
        <f>'PRODUCTION LIST ready'!I20</f>
        <v/>
      </c>
      <c r="J17" s="375" t="str">
        <f>'PRODUCTION LIST ready'!J20</f>
        <v/>
      </c>
      <c r="K17" s="375" t="str">
        <f>'PRODUCTION LIST ready'!K20</f>
        <v/>
      </c>
      <c r="L17" s="375" t="str">
        <f>'PRODUCTION LIST ready'!L20</f>
        <v/>
      </c>
      <c r="M17" s="375" t="str">
        <f>'PRODUCTION LIST ready'!M20</f>
        <v/>
      </c>
      <c r="N17" s="375" t="str">
        <f>'PRODUCTION LIST ready'!N20</f>
        <v/>
      </c>
      <c r="O17" s="375" t="str">
        <f>'PRODUCTION LIST ready'!O20</f>
        <v/>
      </c>
      <c r="P17" s="376">
        <f>'PRODUCTION LIST ready'!P20</f>
        <v>0</v>
      </c>
      <c r="Q17" s="377">
        <f>'PRODUCTION LIST ready'!Q20</f>
        <v>0</v>
      </c>
      <c r="R17" s="69">
        <f>'Ready volumes'!Y23*SUM('PACKING LIST ready'!D17:I17)</f>
        <v>0</v>
      </c>
    </row>
    <row r="18" spans="1:18" ht="23" customHeight="1">
      <c r="A18" s="23" t="e">
        <f>'Ready volumes'!#REF!</f>
        <v>#REF!</v>
      </c>
      <c r="B18" s="37" t="str">
        <f>'PRODUCTION LIST ready'!B21</f>
        <v>Lima</v>
      </c>
      <c r="C18" s="37" t="s">
        <v>87</v>
      </c>
      <c r="D18" s="375" t="str">
        <f>'PRODUCTION LIST ready'!D21</f>
        <v/>
      </c>
      <c r="E18" s="375" t="str">
        <f>'PRODUCTION LIST ready'!E21</f>
        <v/>
      </c>
      <c r="F18" s="375" t="str">
        <f>'PRODUCTION LIST ready'!F21</f>
        <v/>
      </c>
      <c r="G18" s="375" t="str">
        <f>'PRODUCTION LIST ready'!G21</f>
        <v/>
      </c>
      <c r="H18" s="375" t="str">
        <f>'PRODUCTION LIST ready'!H21</f>
        <v/>
      </c>
      <c r="I18" s="375" t="str">
        <f>'PRODUCTION LIST ready'!I21</f>
        <v/>
      </c>
      <c r="J18" s="375" t="str">
        <f>'PRODUCTION LIST ready'!J21</f>
        <v/>
      </c>
      <c r="K18" s="375" t="str">
        <f>'PRODUCTION LIST ready'!K21</f>
        <v/>
      </c>
      <c r="L18" s="375" t="str">
        <f>'PRODUCTION LIST ready'!L21</f>
        <v/>
      </c>
      <c r="M18" s="375" t="str">
        <f>'PRODUCTION LIST ready'!M21</f>
        <v/>
      </c>
      <c r="N18" s="375" t="str">
        <f>'PRODUCTION LIST ready'!N21</f>
        <v/>
      </c>
      <c r="O18" s="375" t="str">
        <f>'PRODUCTION LIST ready'!O21</f>
        <v/>
      </c>
      <c r="P18" s="376">
        <f>'PRODUCTION LIST ready'!P21</f>
        <v>0</v>
      </c>
      <c r="Q18" s="377">
        <f>'PRODUCTION LIST ready'!Q21</f>
        <v>0</v>
      </c>
      <c r="R18" s="69">
        <f>'Ready volumes'!Y24*SUM('PACKING LIST ready'!D18:I18)</f>
        <v>0</v>
      </c>
    </row>
    <row r="19" spans="1:18" ht="23" customHeight="1">
      <c r="A19" s="23" t="e">
        <f>'Ready volumes'!#REF!</f>
        <v>#REF!</v>
      </c>
      <c r="B19" s="37" t="str">
        <f>'PRODUCTION LIST ready'!B22</f>
        <v>Phoenix</v>
      </c>
      <c r="C19" s="37" t="s">
        <v>87</v>
      </c>
      <c r="D19" s="375" t="str">
        <f>'PRODUCTION LIST ready'!D22</f>
        <v/>
      </c>
      <c r="E19" s="375" t="str">
        <f>'PRODUCTION LIST ready'!E22</f>
        <v/>
      </c>
      <c r="F19" s="375" t="str">
        <f>'PRODUCTION LIST ready'!F22</f>
        <v/>
      </c>
      <c r="G19" s="375" t="str">
        <f>'PRODUCTION LIST ready'!G22</f>
        <v/>
      </c>
      <c r="H19" s="375" t="str">
        <f>'PRODUCTION LIST ready'!H22</f>
        <v/>
      </c>
      <c r="I19" s="375" t="str">
        <f>'PRODUCTION LIST ready'!I22</f>
        <v/>
      </c>
      <c r="J19" s="375" t="str">
        <f>'PRODUCTION LIST ready'!J22</f>
        <v/>
      </c>
      <c r="K19" s="375" t="str">
        <f>'PRODUCTION LIST ready'!K22</f>
        <v/>
      </c>
      <c r="L19" s="375" t="str">
        <f>'PRODUCTION LIST ready'!L22</f>
        <v/>
      </c>
      <c r="M19" s="375" t="str">
        <f>'PRODUCTION LIST ready'!M22</f>
        <v/>
      </c>
      <c r="N19" s="375" t="str">
        <f>'PRODUCTION LIST ready'!N22</f>
        <v/>
      </c>
      <c r="O19" s="375" t="str">
        <f>'PRODUCTION LIST ready'!O22</f>
        <v/>
      </c>
      <c r="P19" s="376">
        <f>'PRODUCTION LIST ready'!P22</f>
        <v>0</v>
      </c>
      <c r="Q19" s="377">
        <f>'PRODUCTION LIST ready'!Q22</f>
        <v>0</v>
      </c>
      <c r="R19" s="69">
        <f>'Ready volumes'!Y25*SUM('PACKING LIST ready'!D19:I19)</f>
        <v>0</v>
      </c>
    </row>
    <row r="20" spans="1:18" s="70" customFormat="1" ht="23" customHeight="1">
      <c r="A20" s="294"/>
      <c r="B20" s="37">
        <f>'PRODUCTION LIST ready'!B23</f>
        <v>0</v>
      </c>
      <c r="C20" s="37"/>
      <c r="D20" s="375" t="str">
        <f>'PRODUCTION LIST ready'!D23</f>
        <v/>
      </c>
      <c r="E20" s="375" t="str">
        <f>'PRODUCTION LIST ready'!E23</f>
        <v/>
      </c>
      <c r="F20" s="375" t="str">
        <f>'PRODUCTION LIST ready'!F23</f>
        <v/>
      </c>
      <c r="G20" s="375" t="str">
        <f>'PRODUCTION LIST ready'!G23</f>
        <v/>
      </c>
      <c r="H20" s="375" t="str">
        <f>'PRODUCTION LIST ready'!H23</f>
        <v/>
      </c>
      <c r="I20" s="375" t="str">
        <f>'PRODUCTION LIST ready'!I23</f>
        <v/>
      </c>
      <c r="J20" s="375" t="str">
        <f>'PRODUCTION LIST ready'!J23</f>
        <v/>
      </c>
      <c r="K20" s="375" t="str">
        <f>'PRODUCTION LIST ready'!K23</f>
        <v/>
      </c>
      <c r="L20" s="375" t="str">
        <f>'PRODUCTION LIST ready'!L23</f>
        <v/>
      </c>
      <c r="M20" s="375" t="str">
        <f>'PRODUCTION LIST ready'!M23</f>
        <v/>
      </c>
      <c r="N20" s="375" t="str">
        <f>'PRODUCTION LIST ready'!N23</f>
        <v/>
      </c>
      <c r="O20" s="375" t="str">
        <f>'PRODUCTION LIST ready'!O23</f>
        <v/>
      </c>
      <c r="P20" s="376"/>
      <c r="Q20" s="377"/>
      <c r="R20" s="69"/>
    </row>
    <row r="21" spans="1:18" s="70" customFormat="1" ht="23" customHeight="1">
      <c r="A21" s="294"/>
      <c r="B21" s="37" t="str">
        <f>'PRODUCTION LIST ready'!B24</f>
        <v>Base-1</v>
      </c>
      <c r="C21" s="37" t="s">
        <v>87</v>
      </c>
      <c r="D21" s="375" t="str">
        <f>'PRODUCTION LIST ready'!D24</f>
        <v/>
      </c>
      <c r="E21" s="375" t="str">
        <f>'PRODUCTION LIST ready'!E24</f>
        <v/>
      </c>
      <c r="F21" s="375" t="str">
        <f>'PRODUCTION LIST ready'!F24</f>
        <v/>
      </c>
      <c r="G21" s="375" t="str">
        <f>'PRODUCTION LIST ready'!G24</f>
        <v/>
      </c>
      <c r="H21" s="375" t="str">
        <f>'PRODUCTION LIST ready'!H24</f>
        <v/>
      </c>
      <c r="I21" s="375" t="str">
        <f>'PRODUCTION LIST ready'!I24</f>
        <v/>
      </c>
      <c r="J21" s="375" t="str">
        <f>'PRODUCTION LIST ready'!J24</f>
        <v/>
      </c>
      <c r="K21" s="375" t="str">
        <f>'PRODUCTION LIST ready'!K24</f>
        <v/>
      </c>
      <c r="L21" s="375" t="str">
        <f>'PRODUCTION LIST ready'!L24</f>
        <v/>
      </c>
      <c r="M21" s="375" t="str">
        <f>'PRODUCTION LIST ready'!M24</f>
        <v/>
      </c>
      <c r="N21" s="375" t="str">
        <f>'PRODUCTION LIST ready'!N24</f>
        <v/>
      </c>
      <c r="O21" s="375" t="str">
        <f>'PRODUCTION LIST ready'!O24</f>
        <v/>
      </c>
      <c r="P21" s="376">
        <f>'PRODUCTION LIST ready'!P24</f>
        <v>0</v>
      </c>
      <c r="Q21" s="377">
        <f>'PRODUCTION LIST ready'!Q24</f>
        <v>0</v>
      </c>
      <c r="R21" s="69"/>
    </row>
    <row r="22" spans="1:18" s="70" customFormat="1" ht="23" customHeight="1">
      <c r="A22" s="294"/>
      <c r="B22" s="37" t="str">
        <f>'PRODUCTION LIST ready'!B25</f>
        <v>Base-2</v>
      </c>
      <c r="C22" s="37" t="s">
        <v>87</v>
      </c>
      <c r="D22" s="375" t="str">
        <f>'PRODUCTION LIST ready'!D25</f>
        <v/>
      </c>
      <c r="E22" s="375" t="str">
        <f>'PRODUCTION LIST ready'!E25</f>
        <v/>
      </c>
      <c r="F22" s="375" t="str">
        <f>'PRODUCTION LIST ready'!F25</f>
        <v/>
      </c>
      <c r="G22" s="375" t="str">
        <f>'PRODUCTION LIST ready'!G25</f>
        <v/>
      </c>
      <c r="H22" s="375" t="str">
        <f>'PRODUCTION LIST ready'!H25</f>
        <v/>
      </c>
      <c r="I22" s="375" t="str">
        <f>'PRODUCTION LIST ready'!I25</f>
        <v/>
      </c>
      <c r="J22" s="375" t="str">
        <f>'PRODUCTION LIST ready'!J25</f>
        <v/>
      </c>
      <c r="K22" s="375" t="str">
        <f>'PRODUCTION LIST ready'!K25</f>
        <v/>
      </c>
      <c r="L22" s="375" t="str">
        <f>'PRODUCTION LIST ready'!L25</f>
        <v/>
      </c>
      <c r="M22" s="375" t="str">
        <f>'PRODUCTION LIST ready'!M25</f>
        <v/>
      </c>
      <c r="N22" s="375" t="str">
        <f>'PRODUCTION LIST ready'!N25</f>
        <v/>
      </c>
      <c r="O22" s="375" t="str">
        <f>'PRODUCTION LIST ready'!O25</f>
        <v/>
      </c>
      <c r="P22" s="376">
        <f>'PRODUCTION LIST ready'!P25</f>
        <v>0</v>
      </c>
      <c r="Q22" s="377">
        <f>'PRODUCTION LIST ready'!Q25</f>
        <v>0</v>
      </c>
      <c r="R22" s="69"/>
    </row>
    <row r="23" spans="1:18" s="70" customFormat="1" ht="23" customHeight="1">
      <c r="A23" s="294"/>
      <c r="B23" s="37">
        <v>0</v>
      </c>
      <c r="C23" s="37"/>
      <c r="D23" s="375"/>
      <c r="E23" s="375"/>
      <c r="F23" s="375"/>
      <c r="G23" s="375"/>
      <c r="H23" s="375"/>
      <c r="I23" s="375"/>
      <c r="J23" s="375"/>
      <c r="K23" s="375"/>
      <c r="L23" s="375"/>
      <c r="M23" s="375"/>
      <c r="N23" s="375"/>
      <c r="O23" s="375"/>
      <c r="P23" s="376"/>
      <c r="Q23" s="377"/>
      <c r="R23" s="69"/>
    </row>
    <row r="24" spans="1:18" ht="23" customHeight="1">
      <c r="B24" s="37" t="str">
        <f>'PRODUCTION LIST ready'!B27</f>
        <v>hut</v>
      </c>
      <c r="C24" s="37" t="s">
        <v>23</v>
      </c>
      <c r="D24" s="375" t="str">
        <f>'PRODUCTION LIST ready'!D27</f>
        <v/>
      </c>
      <c r="E24" s="375" t="str">
        <f>'PRODUCTION LIST ready'!E27</f>
        <v/>
      </c>
      <c r="F24" s="375" t="str">
        <f>'PRODUCTION LIST ready'!F27</f>
        <v/>
      </c>
      <c r="G24" s="375" t="str">
        <f>'PRODUCTION LIST ready'!G27</f>
        <v/>
      </c>
      <c r="H24" s="375" t="str">
        <f>'PRODUCTION LIST ready'!H27</f>
        <v/>
      </c>
      <c r="I24" s="375" t="str">
        <f>'PRODUCTION LIST ready'!I27</f>
        <v/>
      </c>
      <c r="J24" s="375">
        <f>'PRODUCTION LIST ready'!J27</f>
        <v>0</v>
      </c>
      <c r="K24" s="375" t="str">
        <f>'PRODUCTION LIST ready'!K27</f>
        <v/>
      </c>
      <c r="L24" s="375" t="str">
        <f>'PRODUCTION LIST ready'!L27</f>
        <v/>
      </c>
      <c r="M24" s="375" t="str">
        <f>'PRODUCTION LIST ready'!M27</f>
        <v/>
      </c>
      <c r="N24" s="375" t="str">
        <f>'PRODUCTION LIST ready'!N27</f>
        <v/>
      </c>
      <c r="O24" s="375" t="str">
        <f>'PRODUCTION LIST ready'!O27</f>
        <v/>
      </c>
      <c r="P24" s="375" t="str">
        <f>'PRODUCTION LIST ready'!P27</f>
        <v/>
      </c>
      <c r="Q24" s="377">
        <f>'PRODUCTION LIST ready'!Q27</f>
        <v>0</v>
      </c>
      <c r="R24" s="69">
        <f>'Ready volumes'!Y30*SUM('PACKING LIST ready'!D24:I24)</f>
        <v>0</v>
      </c>
    </row>
    <row r="25" spans="1:18" ht="23" customHeight="1">
      <c r="B25" s="37" t="str">
        <f>'PRODUCTION LIST ready'!B28</f>
        <v>house</v>
      </c>
      <c r="C25" s="37" t="s">
        <v>23</v>
      </c>
      <c r="D25" s="375" t="str">
        <f>'PRODUCTION LIST ready'!D28</f>
        <v/>
      </c>
      <c r="E25" s="375" t="str">
        <f>'PRODUCTION LIST ready'!E28</f>
        <v/>
      </c>
      <c r="F25" s="375" t="str">
        <f>'PRODUCTION LIST ready'!F28</f>
        <v/>
      </c>
      <c r="G25" s="375" t="str">
        <f>'PRODUCTION LIST ready'!G28</f>
        <v/>
      </c>
      <c r="H25" s="375" t="str">
        <f>'PRODUCTION LIST ready'!H28</f>
        <v/>
      </c>
      <c r="I25" s="375" t="str">
        <f>'PRODUCTION LIST ready'!I28</f>
        <v/>
      </c>
      <c r="J25" s="375">
        <f>'PRODUCTION LIST ready'!J28</f>
        <v>0</v>
      </c>
      <c r="K25" s="375" t="str">
        <f>'PRODUCTION LIST ready'!K28</f>
        <v/>
      </c>
      <c r="L25" s="375" t="str">
        <f>'PRODUCTION LIST ready'!L28</f>
        <v/>
      </c>
      <c r="M25" s="375" t="str">
        <f>'PRODUCTION LIST ready'!M28</f>
        <v/>
      </c>
      <c r="N25" s="375" t="str">
        <f>'PRODUCTION LIST ready'!N28</f>
        <v/>
      </c>
      <c r="O25" s="375" t="str">
        <f>'PRODUCTION LIST ready'!O28</f>
        <v/>
      </c>
      <c r="P25" s="375" t="str">
        <f>'PRODUCTION LIST ready'!P28</f>
        <v/>
      </c>
      <c r="Q25" s="377">
        <f>'PRODUCTION LIST ready'!Q28</f>
        <v>0</v>
      </c>
      <c r="R25" s="69">
        <f>'Ready volumes'!Y31*SUM('PACKING LIST ready'!D25:I25)</f>
        <v>0</v>
      </c>
    </row>
    <row r="26" spans="1:18" ht="23" customHeight="1">
      <c r="B26" s="37" t="str">
        <f>'PRODUCTION LIST ready'!B29</f>
        <v>bakery</v>
      </c>
      <c r="C26" s="37" t="s">
        <v>23</v>
      </c>
      <c r="D26" s="375" t="str">
        <f>'PRODUCTION LIST ready'!D29</f>
        <v/>
      </c>
      <c r="E26" s="375" t="str">
        <f>'PRODUCTION LIST ready'!E29</f>
        <v/>
      </c>
      <c r="F26" s="375" t="str">
        <f>'PRODUCTION LIST ready'!F29</f>
        <v/>
      </c>
      <c r="G26" s="375" t="str">
        <f>'PRODUCTION LIST ready'!G29</f>
        <v/>
      </c>
      <c r="H26" s="375" t="str">
        <f>'PRODUCTION LIST ready'!H29</f>
        <v/>
      </c>
      <c r="I26" s="375" t="str">
        <f>'PRODUCTION LIST ready'!I29</f>
        <v/>
      </c>
      <c r="J26" s="375">
        <f>'PRODUCTION LIST ready'!J29</f>
        <v>0</v>
      </c>
      <c r="K26" s="375" t="str">
        <f>'PRODUCTION LIST ready'!K29</f>
        <v/>
      </c>
      <c r="L26" s="375" t="str">
        <f>'PRODUCTION LIST ready'!L29</f>
        <v/>
      </c>
      <c r="M26" s="375" t="str">
        <f>'PRODUCTION LIST ready'!M29</f>
        <v/>
      </c>
      <c r="N26" s="375" t="str">
        <f>'PRODUCTION LIST ready'!N29</f>
        <v/>
      </c>
      <c r="O26" s="375" t="str">
        <f>'PRODUCTION LIST ready'!O29</f>
        <v/>
      </c>
      <c r="P26" s="375" t="str">
        <f>'PRODUCTION LIST ready'!P29</f>
        <v/>
      </c>
      <c r="Q26" s="377">
        <f>'PRODUCTION LIST ready'!Q29</f>
        <v>0</v>
      </c>
      <c r="R26" s="69">
        <f>'Ready volumes'!Y32*SUM('PACKING LIST ready'!D26:I26)</f>
        <v>0</v>
      </c>
    </row>
    <row r="27" spans="1:18" ht="23" customHeight="1">
      <c r="B27" s="37" t="str">
        <f>'PRODUCTION LIST ready'!B30</f>
        <v>library</v>
      </c>
      <c r="C27" s="37" t="s">
        <v>23</v>
      </c>
      <c r="D27" s="375" t="str">
        <f>'PRODUCTION LIST ready'!D30</f>
        <v/>
      </c>
      <c r="E27" s="375" t="str">
        <f>'PRODUCTION LIST ready'!E30</f>
        <v/>
      </c>
      <c r="F27" s="375" t="str">
        <f>'PRODUCTION LIST ready'!F30</f>
        <v/>
      </c>
      <c r="G27" s="375" t="str">
        <f>'PRODUCTION LIST ready'!G30</f>
        <v/>
      </c>
      <c r="H27" s="375" t="str">
        <f>'PRODUCTION LIST ready'!H30</f>
        <v/>
      </c>
      <c r="I27" s="375" t="str">
        <f>'PRODUCTION LIST ready'!I30</f>
        <v/>
      </c>
      <c r="J27" s="375">
        <f>'PRODUCTION LIST ready'!J30</f>
        <v>0</v>
      </c>
      <c r="K27" s="375" t="str">
        <f>'PRODUCTION LIST ready'!K30</f>
        <v/>
      </c>
      <c r="L27" s="375" t="str">
        <f>'PRODUCTION LIST ready'!L30</f>
        <v/>
      </c>
      <c r="M27" s="375" t="str">
        <f>'PRODUCTION LIST ready'!M30</f>
        <v/>
      </c>
      <c r="N27" s="375" t="str">
        <f>'PRODUCTION LIST ready'!N30</f>
        <v/>
      </c>
      <c r="O27" s="375" t="str">
        <f>'PRODUCTION LIST ready'!O30</f>
        <v/>
      </c>
      <c r="P27" s="375" t="str">
        <f>'PRODUCTION LIST ready'!P30</f>
        <v/>
      </c>
      <c r="Q27" s="377">
        <f>'PRODUCTION LIST ready'!Q30</f>
        <v>0</v>
      </c>
      <c r="R27" s="69">
        <f>'Ready volumes'!Y33*SUM('PACKING LIST ready'!D27:I27)</f>
        <v>0</v>
      </c>
    </row>
    <row r="28" spans="1:18" ht="23" customHeight="1">
      <c r="B28" s="37" t="str">
        <f>'PRODUCTION LIST ready'!B31</f>
        <v>gallery</v>
      </c>
      <c r="C28" s="37" t="s">
        <v>23</v>
      </c>
      <c r="D28" s="375" t="str">
        <f>'PRODUCTION LIST ready'!D31</f>
        <v/>
      </c>
      <c r="E28" s="375" t="str">
        <f>'PRODUCTION LIST ready'!E31</f>
        <v/>
      </c>
      <c r="F28" s="375" t="str">
        <f>'PRODUCTION LIST ready'!F31</f>
        <v/>
      </c>
      <c r="G28" s="375" t="str">
        <f>'PRODUCTION LIST ready'!G31</f>
        <v/>
      </c>
      <c r="H28" s="375" t="str">
        <f>'PRODUCTION LIST ready'!H31</f>
        <v/>
      </c>
      <c r="I28" s="375" t="str">
        <f>'PRODUCTION LIST ready'!I31</f>
        <v/>
      </c>
      <c r="J28" s="375">
        <f>'PRODUCTION LIST ready'!J31</f>
        <v>0</v>
      </c>
      <c r="K28" s="375" t="str">
        <f>'PRODUCTION LIST ready'!K31</f>
        <v/>
      </c>
      <c r="L28" s="375" t="str">
        <f>'PRODUCTION LIST ready'!L31</f>
        <v/>
      </c>
      <c r="M28" s="375" t="str">
        <f>'PRODUCTION LIST ready'!M31</f>
        <v/>
      </c>
      <c r="N28" s="375" t="str">
        <f>'PRODUCTION LIST ready'!N31</f>
        <v/>
      </c>
      <c r="O28" s="375" t="str">
        <f>'PRODUCTION LIST ready'!O31</f>
        <v/>
      </c>
      <c r="P28" s="375" t="str">
        <f>'PRODUCTION LIST ready'!P31</f>
        <v/>
      </c>
      <c r="Q28" s="377">
        <f>'PRODUCTION LIST ready'!Q31</f>
        <v>0</v>
      </c>
      <c r="R28" s="69">
        <f>'Ready volumes'!Y34*SUM('PACKING LIST ready'!D28:I28)</f>
        <v>0</v>
      </c>
    </row>
    <row r="29" spans="1:18" ht="23" customHeight="1">
      <c r="B29" s="37" t="str">
        <f>'PRODUCTION LIST ready'!B32</f>
        <v>palace</v>
      </c>
      <c r="C29" s="37" t="s">
        <v>23</v>
      </c>
      <c r="D29" s="375" t="str">
        <f>'PRODUCTION LIST ready'!D32</f>
        <v/>
      </c>
      <c r="E29" s="375" t="str">
        <f>'PRODUCTION LIST ready'!E32</f>
        <v/>
      </c>
      <c r="F29" s="375" t="str">
        <f>'PRODUCTION LIST ready'!F32</f>
        <v/>
      </c>
      <c r="G29" s="375" t="str">
        <f>'PRODUCTION LIST ready'!G32</f>
        <v/>
      </c>
      <c r="H29" s="375" t="str">
        <f>'PRODUCTION LIST ready'!H32</f>
        <v/>
      </c>
      <c r="I29" s="375" t="str">
        <f>'PRODUCTION LIST ready'!I32</f>
        <v/>
      </c>
      <c r="J29" s="375">
        <f>'PRODUCTION LIST ready'!J32</f>
        <v>0</v>
      </c>
      <c r="K29" s="375" t="str">
        <f>'PRODUCTION LIST ready'!K32</f>
        <v/>
      </c>
      <c r="L29" s="375" t="str">
        <f>'PRODUCTION LIST ready'!L32</f>
        <v/>
      </c>
      <c r="M29" s="375" t="str">
        <f>'PRODUCTION LIST ready'!M32</f>
        <v/>
      </c>
      <c r="N29" s="375" t="str">
        <f>'PRODUCTION LIST ready'!N32</f>
        <v/>
      </c>
      <c r="O29" s="375" t="str">
        <f>'PRODUCTION LIST ready'!O32</f>
        <v/>
      </c>
      <c r="P29" s="375" t="str">
        <f>'PRODUCTION LIST ready'!P32</f>
        <v/>
      </c>
      <c r="Q29" s="377">
        <f>'PRODUCTION LIST ready'!Q32</f>
        <v>0</v>
      </c>
      <c r="R29" s="69">
        <f>'Ready volumes'!Y35*SUM('PACKING LIST ready'!D29:I29)</f>
        <v>0</v>
      </c>
    </row>
    <row r="30" spans="1:18" ht="23" customHeight="1">
      <c r="B30" s="37" t="str">
        <f>'PRODUCTION LIST ready'!B33</f>
        <v>pool</v>
      </c>
      <c r="C30" s="37" t="s">
        <v>23</v>
      </c>
      <c r="D30" s="375" t="str">
        <f>'PRODUCTION LIST ready'!D33</f>
        <v/>
      </c>
      <c r="E30" s="375" t="str">
        <f>'PRODUCTION LIST ready'!E33</f>
        <v/>
      </c>
      <c r="F30" s="375" t="str">
        <f>'PRODUCTION LIST ready'!F33</f>
        <v/>
      </c>
      <c r="G30" s="375" t="str">
        <f>'PRODUCTION LIST ready'!G33</f>
        <v/>
      </c>
      <c r="H30" s="375" t="str">
        <f>'PRODUCTION LIST ready'!H33</f>
        <v/>
      </c>
      <c r="I30" s="375" t="str">
        <f>'PRODUCTION LIST ready'!I33</f>
        <v/>
      </c>
      <c r="J30" s="375">
        <f>'PRODUCTION LIST ready'!J33</f>
        <v>0</v>
      </c>
      <c r="K30" s="375" t="str">
        <f>'PRODUCTION LIST ready'!K33</f>
        <v/>
      </c>
      <c r="L30" s="375" t="str">
        <f>'PRODUCTION LIST ready'!L33</f>
        <v/>
      </c>
      <c r="M30" s="375" t="str">
        <f>'PRODUCTION LIST ready'!M33</f>
        <v/>
      </c>
      <c r="N30" s="375" t="str">
        <f>'PRODUCTION LIST ready'!N33</f>
        <v/>
      </c>
      <c r="O30" s="375" t="str">
        <f>'PRODUCTION LIST ready'!O33</f>
        <v/>
      </c>
      <c r="P30" s="375" t="str">
        <f>'PRODUCTION LIST ready'!P33</f>
        <v/>
      </c>
      <c r="Q30" s="377">
        <f>'PRODUCTION LIST ready'!Q33</f>
        <v>0</v>
      </c>
      <c r="R30" s="69">
        <f>'Ready volumes'!Y36*SUM('PACKING LIST ready'!D30:I30)</f>
        <v>0</v>
      </c>
    </row>
    <row r="31" spans="1:18" ht="23" customHeight="1">
      <c r="B31" s="37" t="str">
        <f>'PRODUCTION LIST ready'!B34</f>
        <v>bank</v>
      </c>
      <c r="C31" s="37" t="s">
        <v>23</v>
      </c>
      <c r="D31" s="375" t="str">
        <f>'PRODUCTION LIST ready'!D34</f>
        <v/>
      </c>
      <c r="E31" s="375" t="str">
        <f>'PRODUCTION LIST ready'!E34</f>
        <v/>
      </c>
      <c r="F31" s="375" t="str">
        <f>'PRODUCTION LIST ready'!F34</f>
        <v/>
      </c>
      <c r="G31" s="375" t="str">
        <f>'PRODUCTION LIST ready'!G34</f>
        <v/>
      </c>
      <c r="H31" s="375" t="str">
        <f>'PRODUCTION LIST ready'!H34</f>
        <v/>
      </c>
      <c r="I31" s="375" t="str">
        <f>'PRODUCTION LIST ready'!I34</f>
        <v/>
      </c>
      <c r="J31" s="375">
        <f>'PRODUCTION LIST ready'!J34</f>
        <v>0</v>
      </c>
      <c r="K31" s="375" t="str">
        <f>'PRODUCTION LIST ready'!K34</f>
        <v/>
      </c>
      <c r="L31" s="375" t="str">
        <f>'PRODUCTION LIST ready'!L34</f>
        <v/>
      </c>
      <c r="M31" s="375" t="str">
        <f>'PRODUCTION LIST ready'!M34</f>
        <v/>
      </c>
      <c r="N31" s="375" t="str">
        <f>'PRODUCTION LIST ready'!N34</f>
        <v/>
      </c>
      <c r="O31" s="375" t="str">
        <f>'PRODUCTION LIST ready'!O34</f>
        <v/>
      </c>
      <c r="P31" s="375" t="str">
        <f>'PRODUCTION LIST ready'!P34</f>
        <v/>
      </c>
      <c r="Q31" s="377">
        <f>'PRODUCTION LIST ready'!Q34</f>
        <v>0</v>
      </c>
      <c r="R31" s="69">
        <f>'Ready volumes'!Y37*SUM('PACKING LIST ready'!D31:I31)</f>
        <v>0</v>
      </c>
    </row>
    <row r="32" spans="1:18" ht="23" customHeight="1">
      <c r="B32" s="37" t="str">
        <f>'PRODUCTION LIST ready'!B35</f>
        <v>plaza</v>
      </c>
      <c r="C32" s="37" t="s">
        <v>23</v>
      </c>
      <c r="D32" s="375" t="str">
        <f>'PRODUCTION LIST ready'!D35</f>
        <v/>
      </c>
      <c r="E32" s="375" t="str">
        <f>'PRODUCTION LIST ready'!E35</f>
        <v/>
      </c>
      <c r="F32" s="375" t="str">
        <f>'PRODUCTION LIST ready'!F35</f>
        <v/>
      </c>
      <c r="G32" s="375" t="str">
        <f>'PRODUCTION LIST ready'!G35</f>
        <v/>
      </c>
      <c r="H32" s="375" t="str">
        <f>'PRODUCTION LIST ready'!H35</f>
        <v/>
      </c>
      <c r="I32" s="375" t="str">
        <f>'PRODUCTION LIST ready'!I35</f>
        <v/>
      </c>
      <c r="J32" s="375">
        <f>'PRODUCTION LIST ready'!J35</f>
        <v>0</v>
      </c>
      <c r="K32" s="375" t="str">
        <f>'PRODUCTION LIST ready'!K35</f>
        <v/>
      </c>
      <c r="L32" s="375" t="str">
        <f>'PRODUCTION LIST ready'!L35</f>
        <v/>
      </c>
      <c r="M32" s="375" t="str">
        <f>'PRODUCTION LIST ready'!M35</f>
        <v/>
      </c>
      <c r="N32" s="375" t="str">
        <f>'PRODUCTION LIST ready'!N35</f>
        <v/>
      </c>
      <c r="O32" s="375" t="str">
        <f>'PRODUCTION LIST ready'!O35</f>
        <v/>
      </c>
      <c r="P32" s="375" t="str">
        <f>'PRODUCTION LIST ready'!P35</f>
        <v/>
      </c>
      <c r="Q32" s="377">
        <f>'PRODUCTION LIST ready'!Q35</f>
        <v>0</v>
      </c>
      <c r="R32" s="69">
        <f>'Ready volumes'!Y38*SUM('PACKING LIST ready'!D32:I32)</f>
        <v>0</v>
      </c>
    </row>
    <row r="33" spans="2:18" ht="23" customHeight="1" thickBot="1">
      <c r="B33" s="37" t="str">
        <f>'PRODUCTION LIST ready'!B36</f>
        <v>stadium</v>
      </c>
      <c r="C33" s="37" t="s">
        <v>23</v>
      </c>
      <c r="D33" s="375" t="str">
        <f>'PRODUCTION LIST ready'!D36</f>
        <v/>
      </c>
      <c r="E33" s="375" t="str">
        <f>'PRODUCTION LIST ready'!E36</f>
        <v/>
      </c>
      <c r="F33" s="375" t="str">
        <f>'PRODUCTION LIST ready'!F36</f>
        <v/>
      </c>
      <c r="G33" s="375" t="str">
        <f>'PRODUCTION LIST ready'!G36</f>
        <v/>
      </c>
      <c r="H33" s="375" t="str">
        <f>'PRODUCTION LIST ready'!H36</f>
        <v/>
      </c>
      <c r="I33" s="375" t="str">
        <f>'PRODUCTION LIST ready'!I36</f>
        <v/>
      </c>
      <c r="J33" s="375">
        <f>'PRODUCTION LIST ready'!J36</f>
        <v>0</v>
      </c>
      <c r="K33" s="375" t="str">
        <f>'PRODUCTION LIST ready'!K36</f>
        <v/>
      </c>
      <c r="L33" s="375" t="str">
        <f>'PRODUCTION LIST ready'!L36</f>
        <v/>
      </c>
      <c r="M33" s="375" t="str">
        <f>'PRODUCTION LIST ready'!M36</f>
        <v/>
      </c>
      <c r="N33" s="375" t="str">
        <f>'PRODUCTION LIST ready'!N36</f>
        <v/>
      </c>
      <c r="O33" s="375" t="str">
        <f>'PRODUCTION LIST ready'!O36</f>
        <v/>
      </c>
      <c r="P33" s="375" t="str">
        <f>'PRODUCTION LIST ready'!P36</f>
        <v/>
      </c>
      <c r="Q33" s="378">
        <f>'PRODUCTION LIST ready'!Q36</f>
        <v>0</v>
      </c>
      <c r="R33" s="69">
        <f>'Ready volumes'!Y39*SUM('PACKING LIST ready'!D33:I33)</f>
        <v>0</v>
      </c>
    </row>
    <row r="35" spans="2:18" ht="23" customHeight="1">
      <c r="B35" s="24"/>
      <c r="C35" s="24"/>
      <c r="D35" s="24"/>
    </row>
    <row r="36" spans="2:18" ht="23" customHeight="1">
      <c r="B36" s="25" t="s">
        <v>55</v>
      </c>
      <c r="C36" s="68"/>
      <c r="D36" s="68"/>
      <c r="E36" s="22"/>
      <c r="F36" s="27" t="s">
        <v>58</v>
      </c>
      <c r="G36" s="68"/>
      <c r="H36" s="68"/>
      <c r="I36" s="68"/>
      <c r="J36" s="33"/>
      <c r="K36" s="33"/>
      <c r="L36" s="33"/>
      <c r="M36" s="33"/>
      <c r="N36" s="33"/>
      <c r="O36" s="33"/>
      <c r="P36" s="33"/>
    </row>
    <row r="37" spans="2:18" ht="23" customHeight="1">
      <c r="B37" s="25" t="s">
        <v>57</v>
      </c>
      <c r="C37" s="26"/>
      <c r="D37" s="26"/>
      <c r="E37" s="22"/>
      <c r="F37" s="27" t="s">
        <v>56</v>
      </c>
      <c r="G37" s="26"/>
      <c r="H37" s="26"/>
      <c r="I37" s="26"/>
      <c r="J37" s="33"/>
      <c r="K37" s="33"/>
      <c r="L37" s="33"/>
      <c r="M37" s="33"/>
      <c r="N37" s="33"/>
      <c r="O37" s="33"/>
      <c r="P37" s="33"/>
    </row>
    <row r="38" spans="2:18" ht="23" customHeight="1">
      <c r="B38"/>
      <c r="C38" s="24"/>
      <c r="D38" s="24"/>
      <c r="E38" s="22"/>
      <c r="F38" s="28" t="s">
        <v>59</v>
      </c>
      <c r="G38" s="26"/>
      <c r="H38" s="68"/>
      <c r="I38" s="68"/>
      <c r="J38" s="33"/>
      <c r="K38" s="33"/>
      <c r="L38" s="33"/>
      <c r="M38" s="33"/>
      <c r="N38" s="33"/>
      <c r="O38" s="33"/>
      <c r="P38" s="33"/>
    </row>
  </sheetData>
  <sheetProtection selectLockedCells="1" selectUnlockedCells="1"/>
  <autoFilter ref="Q3:Q33" xr:uid="{DFBFDA81-F110-874D-8055-EBDB4A3534EE}"/>
  <mergeCells count="3">
    <mergeCell ref="B2:H2"/>
    <mergeCell ref="B1:G1"/>
    <mergeCell ref="J1:K1"/>
  </mergeCells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1"/>
  <headerFooter alignWithMargins="0">
    <firstHeader>&amp;LPACKING LIST - 360 VOLUMES&amp;R&amp;G</firstHeader>
    <firstFooter>&amp;CStran &amp;P od &amp;N</first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List8">
    <tabColor theme="8" tint="0.59999389629810485"/>
  </sheetPr>
  <dimension ref="A6:M35"/>
  <sheetViews>
    <sheetView topLeftCell="A3" zoomScale="73" workbookViewId="0">
      <selection activeCell="K51" sqref="K51"/>
    </sheetView>
  </sheetViews>
  <sheetFormatPr defaultColWidth="11" defaultRowHeight="15.5"/>
  <cols>
    <col min="2" max="2" width="12" style="3" customWidth="1"/>
    <col min="3" max="3" width="12.83203125" style="3" customWidth="1"/>
    <col min="4" max="4" width="11" style="4" customWidth="1"/>
    <col min="5" max="6" width="11" style="3" customWidth="1"/>
    <col min="7" max="7" width="11" style="4" customWidth="1"/>
    <col min="8" max="8" width="11" style="4"/>
    <col min="9" max="9" width="11" style="3"/>
    <col min="10" max="10" width="11" style="4"/>
  </cols>
  <sheetData>
    <row r="6" spans="1:13" ht="16" thickBot="1"/>
    <row r="7" spans="1:13" ht="16" thickBot="1">
      <c r="A7" s="1"/>
      <c r="B7" s="5" t="s">
        <v>24</v>
      </c>
      <c r="C7" s="6" t="s">
        <v>25</v>
      </c>
      <c r="D7" s="7" t="s">
        <v>26</v>
      </c>
      <c r="E7" s="5" t="s">
        <v>27</v>
      </c>
      <c r="F7" s="6" t="s">
        <v>28</v>
      </c>
      <c r="G7" s="8" t="s">
        <v>33</v>
      </c>
      <c r="H7" s="7" t="s">
        <v>34</v>
      </c>
      <c r="I7" s="6" t="s">
        <v>35</v>
      </c>
      <c r="J7" s="8" t="s">
        <v>36</v>
      </c>
      <c r="K7" s="15" t="s">
        <v>38</v>
      </c>
      <c r="L7" s="15" t="s">
        <v>39</v>
      </c>
      <c r="M7" s="83" t="s">
        <v>134</v>
      </c>
    </row>
    <row r="8" spans="1:13" ht="29" customHeight="1" thickBot="1">
      <c r="A8" s="14" t="s">
        <v>11</v>
      </c>
      <c r="B8" s="13" t="e">
        <f>SUM(B9:B9487)</f>
        <v>#REF!</v>
      </c>
      <c r="C8" s="12" t="e">
        <f>SUM(C9:C9487)</f>
        <v>#REF!</v>
      </c>
      <c r="D8" s="12" t="e">
        <f>SUM(D9:D9487)</f>
        <v>#REF!</v>
      </c>
      <c r="E8" s="12" t="e">
        <f>SUM(E9:E9487)</f>
        <v>#REF!</v>
      </c>
      <c r="F8" s="12" t="e">
        <f>SUM(F9:F9487)</f>
        <v>#REF!</v>
      </c>
      <c r="G8" s="12" t="e">
        <f>SUM(G9:G9487)/1000</f>
        <v>#REF!</v>
      </c>
      <c r="H8" s="12" t="e">
        <f>SUM(H9:H9487)/1000</f>
        <v>#REF!</v>
      </c>
      <c r="I8" s="12" t="e">
        <f>SUM(I9:I9487)/1000</f>
        <v>#REF!</v>
      </c>
      <c r="J8" s="12" t="e">
        <f>SUM(J9:J9487)/1000</f>
        <v>#REF!</v>
      </c>
      <c r="K8" s="12" t="e">
        <f>SUM(K9:K35)</f>
        <v>#REF!</v>
      </c>
      <c r="L8" s="12" t="e">
        <f>SUM(L9:L9487)</f>
        <v>#REF!</v>
      </c>
      <c r="M8" s="12">
        <f>SUM(M9:M9487)</f>
        <v>0</v>
      </c>
    </row>
    <row r="9" spans="1:13">
      <c r="A9" s="1" t="str">
        <f>'Ready volumes'!D16</f>
        <v>Tokyo</v>
      </c>
      <c r="B9" s="9">
        <f>SUM('Ready volumes'!AC16:AI16)*'Ready volumes'!AT16</f>
        <v>0</v>
      </c>
      <c r="C9" s="10">
        <f>SUM('Ready volumes'!AC16:AH16)*'Ready volumes'!AU16</f>
        <v>0</v>
      </c>
      <c r="D9" s="11">
        <f>SUM('Ready volumes'!AC16:AH16)*'Ready volumes'!AV16</f>
        <v>0</v>
      </c>
      <c r="E9" s="11">
        <f>SUM('Ready volumes'!AC16:AH16)*'Ready volumes'!AW16</f>
        <v>0</v>
      </c>
      <c r="F9" s="11">
        <f>SUM('Ready volumes'!AC16:AH16)*'Ready volumes'!AX16</f>
        <v>0</v>
      </c>
      <c r="G9" s="11">
        <f>SUM('Ready volumes'!AC16:AO16)*'Ready volumes'!AY16</f>
        <v>0</v>
      </c>
      <c r="H9" s="11">
        <f>SUM('Ready volumes'!AC16:AO16)*'Ready volumes'!AZ16</f>
        <v>0</v>
      </c>
      <c r="I9" s="11">
        <f>SUM('Ready volumes'!AC16:AO16)*'Ready volumes'!BA16</f>
        <v>0</v>
      </c>
      <c r="J9" s="11">
        <f>SUM('Ready volumes'!AC16:AO16)*'Ready volumes'!BB16</f>
        <v>0</v>
      </c>
      <c r="K9" s="11">
        <f>'Ready volumes'!BC16</f>
        <v>0</v>
      </c>
      <c r="L9" s="11">
        <f>'Ready volumes'!Z16*SUM('Ready volumes'!AC16:AO16)</f>
        <v>0</v>
      </c>
      <c r="M9" s="84"/>
    </row>
    <row r="10" spans="1:13">
      <c r="A10" s="1" t="str">
        <f>'Ready volumes'!D17</f>
        <v>Chongqing</v>
      </c>
      <c r="B10" s="9">
        <f>SUM('Ready volumes'!AC17:AI17)*'Ready volumes'!AT17</f>
        <v>0</v>
      </c>
      <c r="C10" s="10">
        <f>SUM('Ready volumes'!AC17:AH17)*'Ready volumes'!AU17</f>
        <v>0</v>
      </c>
      <c r="D10" s="11">
        <f>SUM('Ready volumes'!AC17:AH17)*'Ready volumes'!AV17</f>
        <v>0</v>
      </c>
      <c r="E10" s="11">
        <f>SUM('Ready volumes'!AC17:AH17)*'Ready volumes'!AW17</f>
        <v>0</v>
      </c>
      <c r="F10" s="11">
        <f>SUM('Ready volumes'!AC17:AH17)*'Ready volumes'!AX17</f>
        <v>0</v>
      </c>
      <c r="G10" s="11">
        <f>SUM('Ready volumes'!AC17:AO17)*'Ready volumes'!AY17</f>
        <v>0</v>
      </c>
      <c r="H10" s="11">
        <f>SUM('Ready volumes'!AC17:AO17)*'Ready volumes'!AZ17</f>
        <v>0</v>
      </c>
      <c r="I10" s="11">
        <f>SUM('Ready volumes'!AC17:AO17)*'Ready volumes'!BA17</f>
        <v>0</v>
      </c>
      <c r="J10" s="11">
        <f>SUM('Ready volumes'!AC17:AO17)*'Ready volumes'!BB17</f>
        <v>0</v>
      </c>
      <c r="K10" s="11">
        <f>'Ready volumes'!BC17</f>
        <v>0</v>
      </c>
      <c r="L10" s="11">
        <f>'Ready volumes'!Z17*SUM('Ready volumes'!AC17:AO17)</f>
        <v>0</v>
      </c>
      <c r="M10" s="84"/>
    </row>
    <row r="11" spans="1:13">
      <c r="A11" s="1" t="str">
        <f>'Ready volumes'!D18</f>
        <v>Cape Town</v>
      </c>
      <c r="B11" s="9">
        <f>SUM('Ready volumes'!AC18:AI18)*'Ready volumes'!AT18</f>
        <v>0</v>
      </c>
      <c r="C11" s="10">
        <f>SUM('Ready volumes'!AC18:AH18)*'Ready volumes'!AU18</f>
        <v>0</v>
      </c>
      <c r="D11" s="11">
        <f>SUM('Ready volumes'!AC18:AH18)*'Ready volumes'!AV18</f>
        <v>0</v>
      </c>
      <c r="E11" s="11">
        <f>SUM('Ready volumes'!AC18:AH18)*'Ready volumes'!AW18</f>
        <v>0</v>
      </c>
      <c r="F11" s="11">
        <f>SUM('Ready volumes'!AC18:AH18)*'Ready volumes'!AX18</f>
        <v>0</v>
      </c>
      <c r="G11" s="11">
        <f>SUM('Ready volumes'!AC18:AO18)*'Ready volumes'!AY18</f>
        <v>0</v>
      </c>
      <c r="H11" s="11">
        <f>SUM('Ready volumes'!AC18:AO18)*'Ready volumes'!AZ18</f>
        <v>0</v>
      </c>
      <c r="I11" s="11">
        <f>SUM('Ready volumes'!AC18:AO18)*'Ready volumes'!BA18</f>
        <v>0</v>
      </c>
      <c r="J11" s="11">
        <f>SUM('Ready volumes'!AC18:AO18)*'Ready volumes'!BB18</f>
        <v>0</v>
      </c>
      <c r="K11" s="11">
        <f>'Ready volumes'!BC18</f>
        <v>0</v>
      </c>
      <c r="L11" s="11">
        <f>'Ready volumes'!Z18*SUM('Ready volumes'!AC18:AO18)</f>
        <v>0</v>
      </c>
      <c r="M11" s="84"/>
    </row>
    <row r="12" spans="1:13">
      <c r="A12" s="1" t="str">
        <f>'Ready volumes'!D19</f>
        <v>Rio</v>
      </c>
      <c r="B12" s="9">
        <f>SUM('Ready volumes'!AC19:AI19)*'Ready volumes'!AT19</f>
        <v>0</v>
      </c>
      <c r="C12" s="10">
        <f>SUM('Ready volumes'!AC19:AH19)*'Ready volumes'!AU19</f>
        <v>0</v>
      </c>
      <c r="D12" s="11">
        <f>SUM('Ready volumes'!AC19:AH19)*'Ready volumes'!AV19</f>
        <v>0</v>
      </c>
      <c r="E12" s="11">
        <f>SUM('Ready volumes'!AC19:AH19)*'Ready volumes'!AW19</f>
        <v>0</v>
      </c>
      <c r="F12" s="11">
        <f>SUM('Ready volumes'!AC19:AH19)*'Ready volumes'!AX19</f>
        <v>0</v>
      </c>
      <c r="G12" s="11">
        <f>SUM('Ready volumes'!AC19:AO19)*'Ready volumes'!AY19</f>
        <v>0</v>
      </c>
      <c r="H12" s="11">
        <f>SUM('Ready volumes'!AC19:AO19)*'Ready volumes'!AZ19</f>
        <v>0</v>
      </c>
      <c r="I12" s="11">
        <f>SUM('Ready volumes'!AC19:AO19)*'Ready volumes'!BA19</f>
        <v>0</v>
      </c>
      <c r="J12" s="11">
        <f>SUM('Ready volumes'!AC19:AO19)*'Ready volumes'!BB19</f>
        <v>0</v>
      </c>
      <c r="K12" s="11">
        <f>'Ready volumes'!BC19</f>
        <v>0</v>
      </c>
      <c r="L12" s="11">
        <f>'Ready volumes'!Z19*SUM('Ready volumes'!AC19:AO19)</f>
        <v>0</v>
      </c>
      <c r="M12" s="84"/>
    </row>
    <row r="13" spans="1:13">
      <c r="A13" s="1" t="str">
        <f>'Ready volumes'!D20</f>
        <v>Barcelona</v>
      </c>
      <c r="B13" s="9">
        <f>SUM('Ready volumes'!AC20:AI20)*'Ready volumes'!AT20</f>
        <v>0</v>
      </c>
      <c r="C13" s="10">
        <f>SUM('Ready volumes'!AC21:AH21)*'Ready volumes'!AU21</f>
        <v>0</v>
      </c>
      <c r="D13" s="11">
        <f>SUM('Ready volumes'!AC21:AH21)*'Ready volumes'!AV21</f>
        <v>0</v>
      </c>
      <c r="E13" s="11">
        <f>SUM('Ready volumes'!AC21:AH21)*'Ready volumes'!AW21</f>
        <v>0</v>
      </c>
      <c r="F13" s="11">
        <f>SUM('Ready volumes'!AC21:AH21)*'Ready volumes'!AX21</f>
        <v>0</v>
      </c>
      <c r="G13" s="11">
        <f>SUM('Ready volumes'!AC20:AO20)*'Ready volumes'!AY20</f>
        <v>0</v>
      </c>
      <c r="H13" s="11">
        <f>SUM('Ready volumes'!AC20:AO20)*'Ready volumes'!AZ20</f>
        <v>0</v>
      </c>
      <c r="I13" s="11">
        <f>SUM('Ready volumes'!AC20:AO20)*'Ready volumes'!BA20</f>
        <v>0</v>
      </c>
      <c r="J13" s="11">
        <f>SUM('Ready volumes'!AC20:AO20)*'Ready volumes'!BB20</f>
        <v>0</v>
      </c>
      <c r="K13" s="11">
        <f>'Ready volumes'!BC21</f>
        <v>0</v>
      </c>
      <c r="L13" s="11">
        <f>'Ready volumes'!Z20*SUM('Ready volumes'!AC20:AO20)</f>
        <v>0</v>
      </c>
      <c r="M13" s="85"/>
    </row>
    <row r="14" spans="1:13">
      <c r="A14" s="1" t="str">
        <f>'Ready volumes'!D21</f>
        <v>Sydney</v>
      </c>
      <c r="B14" s="9">
        <f>SUM('Ready volumes'!AC21:AI21)*'Ready volumes'!AT21</f>
        <v>0</v>
      </c>
      <c r="C14" s="10">
        <f>SUM('Ready volumes'!AC23:AH23)*'Ready volumes'!AU23</f>
        <v>0</v>
      </c>
      <c r="D14" s="11">
        <f>SUM('Ready volumes'!AC23:AH23)*'Ready volumes'!AV23</f>
        <v>0</v>
      </c>
      <c r="E14" s="11">
        <f>SUM('Ready volumes'!AC23:AH23)*'Ready volumes'!AW23</f>
        <v>0</v>
      </c>
      <c r="F14" s="11">
        <f>SUM('Ready volumes'!AC23:AH23)*'Ready volumes'!AX23</f>
        <v>0</v>
      </c>
      <c r="G14" s="11">
        <f>SUM('Ready volumes'!AC21:AO21)*'Ready volumes'!AY21</f>
        <v>0</v>
      </c>
      <c r="H14" s="11">
        <f>SUM('Ready volumes'!AC21:AO21)*'Ready volumes'!AZ21</f>
        <v>0</v>
      </c>
      <c r="I14" s="11">
        <f>SUM('Ready volumes'!AC21:AO21)*'Ready volumes'!BA21</f>
        <v>0</v>
      </c>
      <c r="J14" s="11">
        <f>SUM('Ready volumes'!AC21:AO21)*'Ready volumes'!BB21</f>
        <v>0</v>
      </c>
      <c r="K14" s="11">
        <f>'Ready volumes'!BC23</f>
        <v>0</v>
      </c>
      <c r="L14" s="11">
        <f>'Ready volumes'!Z21*SUM('Ready volumes'!AC21:AO21)</f>
        <v>0</v>
      </c>
      <c r="M14" s="86"/>
    </row>
    <row r="15" spans="1:13">
      <c r="A15" s="1" t="str">
        <f>'Ready volumes'!D22</f>
        <v>NYC</v>
      </c>
      <c r="B15" s="9">
        <f>SUM('Ready volumes'!AC22:AI22)*'Ready volumes'!AT22</f>
        <v>0</v>
      </c>
      <c r="C15" s="10">
        <f>SUM('Ready volumes'!AC25:AH25)*'Ready volumes'!AU25</f>
        <v>0</v>
      </c>
      <c r="D15" s="11">
        <f>SUM('Ready volumes'!AC25:AH25)*'Ready volumes'!AV25</f>
        <v>0</v>
      </c>
      <c r="E15" s="11">
        <f>SUM('Ready volumes'!AC25:AH25)*'Ready volumes'!AW25</f>
        <v>0</v>
      </c>
      <c r="F15" s="11">
        <f>SUM('Ready volumes'!AC25:AH25)*'Ready volumes'!AX25</f>
        <v>0</v>
      </c>
      <c r="G15" s="11">
        <f>SUM('Ready volumes'!AC22:AO22)*'Ready volumes'!AY22</f>
        <v>0</v>
      </c>
      <c r="H15" s="11">
        <f>SUM('Ready volumes'!AC22:AO22)*'Ready volumes'!AZ22</f>
        <v>0</v>
      </c>
      <c r="I15" s="11">
        <f>SUM('Ready volumes'!AC22:AO22)*'Ready volumes'!BA22</f>
        <v>0</v>
      </c>
      <c r="J15" s="11">
        <f>SUM('Ready volumes'!AC22:AO22)*'Ready volumes'!BB22</f>
        <v>0</v>
      </c>
      <c r="K15" s="11">
        <f>'Ready volumes'!BC25</f>
        <v>0</v>
      </c>
      <c r="L15" s="11">
        <f>'Ready volumes'!Z22*SUM('Ready volumes'!AC22:AO22)</f>
        <v>0</v>
      </c>
      <c r="M15" s="86"/>
    </row>
    <row r="16" spans="1:13">
      <c r="A16" s="1" t="str">
        <f>'Ready volumes'!D23</f>
        <v>Paris</v>
      </c>
      <c r="B16" s="9">
        <f>SUM('Ready volumes'!AC23:AI23)*'Ready volumes'!AT23</f>
        <v>0</v>
      </c>
      <c r="C16" s="10">
        <f>SUM('Ready volumes'!AC20:AH20)*'Ready volumes'!AU20</f>
        <v>0</v>
      </c>
      <c r="D16" s="11">
        <f>SUM('Ready volumes'!AC20:AH20)*'Ready volumes'!AV20</f>
        <v>0</v>
      </c>
      <c r="E16" s="11">
        <f>SUM('Ready volumes'!AC20:AH20)*'Ready volumes'!AW20</f>
        <v>0</v>
      </c>
      <c r="F16" s="11">
        <f>SUM('Ready volumes'!AC20:AH20)*'Ready volumes'!AX20</f>
        <v>0</v>
      </c>
      <c r="G16" s="11">
        <f>SUM('Ready volumes'!AC23:AO23)*'Ready volumes'!AY23</f>
        <v>0</v>
      </c>
      <c r="H16" s="11">
        <f>SUM('Ready volumes'!AC23:AO23)*'Ready volumes'!AZ23</f>
        <v>0</v>
      </c>
      <c r="I16" s="11">
        <f>SUM('Ready volumes'!AC23:AO23)*'Ready volumes'!BA23</f>
        <v>0</v>
      </c>
      <c r="J16" s="11">
        <f>SUM('Ready volumes'!AC23:AO23)*'Ready volumes'!BB23</f>
        <v>0</v>
      </c>
      <c r="K16" s="11">
        <f>'Ready volumes'!BC20</f>
        <v>0</v>
      </c>
      <c r="L16" s="11">
        <f>'Ready volumes'!Z23*SUM('Ready volumes'!AC23:AO23)</f>
        <v>0</v>
      </c>
      <c r="M16" s="87"/>
    </row>
    <row r="17" spans="1:13">
      <c r="A17" s="1" t="str">
        <f>'Ready volumes'!D24</f>
        <v>Lima</v>
      </c>
      <c r="B17" s="9">
        <f>SUM('Ready volumes'!AC24:AI24)*'Ready volumes'!AT24</f>
        <v>0</v>
      </c>
      <c r="C17" s="10">
        <f>SUM('Ready volumes'!AC22:AH22)*'Ready volumes'!AU22</f>
        <v>0</v>
      </c>
      <c r="D17" s="11">
        <f>SUM('Ready volumes'!AC22:AH22)*'Ready volumes'!AV22</f>
        <v>0</v>
      </c>
      <c r="E17" s="11">
        <f>SUM('Ready volumes'!AC22:AH22)*'Ready volumes'!AW22</f>
        <v>0</v>
      </c>
      <c r="F17" s="11">
        <f>SUM('Ready volumes'!AC22:AH22)*'Ready volumes'!AX22</f>
        <v>0</v>
      </c>
      <c r="G17" s="11">
        <f>SUM('Ready volumes'!AC24:AO24)*'Ready volumes'!AY24</f>
        <v>0</v>
      </c>
      <c r="H17" s="11">
        <f>SUM('Ready volumes'!AC24:AO24)*'Ready volumes'!AZ24</f>
        <v>0</v>
      </c>
      <c r="I17" s="11">
        <f>SUM('Ready volumes'!AC24:AO24)*'Ready volumes'!BA24</f>
        <v>0</v>
      </c>
      <c r="J17" s="11">
        <f>SUM('Ready volumes'!AC24:AO24)*'Ready volumes'!BB24</f>
        <v>0</v>
      </c>
      <c r="K17" s="11">
        <f>'Ready volumes'!BC22</f>
        <v>0</v>
      </c>
      <c r="L17" s="11">
        <f>'Ready volumes'!Z24*SUM('Ready volumes'!AC24:AO24)</f>
        <v>0</v>
      </c>
      <c r="M17" s="87"/>
    </row>
    <row r="18" spans="1:13">
      <c r="A18" s="1" t="str">
        <f>'Ready volumes'!D25</f>
        <v>Phoenix</v>
      </c>
      <c r="B18" s="9">
        <f>SUM('Ready volumes'!AC25:AI25)*'Ready volumes'!AT25</f>
        <v>0</v>
      </c>
      <c r="C18" s="10">
        <f>SUM('Ready volumes'!AC24:AH24)*'Ready volumes'!AU24</f>
        <v>0</v>
      </c>
      <c r="D18" s="11">
        <f>SUM('Ready volumes'!AC24:AH24)*'Ready volumes'!AV24</f>
        <v>0</v>
      </c>
      <c r="E18" s="11">
        <f>SUM('Ready volumes'!AC24:AH24)*'Ready volumes'!AW24</f>
        <v>0</v>
      </c>
      <c r="F18" s="11">
        <f>SUM('Ready volumes'!AC24:AH24)*'Ready volumes'!AX24</f>
        <v>0</v>
      </c>
      <c r="G18" s="11">
        <f>SUM('Ready volumes'!AC25:AO25)*'Ready volumes'!AY25</f>
        <v>0</v>
      </c>
      <c r="H18" s="11">
        <f>SUM('Ready volumes'!AC25:AO25)*'Ready volumes'!AZ25</f>
        <v>0</v>
      </c>
      <c r="I18" s="11">
        <f>SUM('Ready volumes'!AC25:AO25)*'Ready volumes'!BA25</f>
        <v>0</v>
      </c>
      <c r="J18" s="11">
        <f>SUM('Ready volumes'!AC25:AO25)*'Ready volumes'!BB25</f>
        <v>0</v>
      </c>
      <c r="K18" s="11">
        <f>'Ready volumes'!BC24</f>
        <v>0</v>
      </c>
      <c r="L18" s="11">
        <f>'Ready volumes'!Z25*SUM('Ready volumes'!AC25:AO25)</f>
        <v>0</v>
      </c>
      <c r="M18" s="86"/>
    </row>
    <row r="19" spans="1:13">
      <c r="A19" s="1">
        <f>'Ready volumes'!D29</f>
        <v>0</v>
      </c>
      <c r="B19" s="9">
        <f>SUM('Ready volumes'!AC29:AI29)*'Ready volumes'!AT29</f>
        <v>0</v>
      </c>
      <c r="C19" s="10">
        <f>SUM('Ready volumes'!AC29:AH29)*'Ready volumes'!AU29</f>
        <v>0</v>
      </c>
      <c r="D19" s="11">
        <f>SUM('Ready volumes'!AC29:AH29)*'Ready volumes'!AV29</f>
        <v>0</v>
      </c>
      <c r="E19" s="11">
        <f>SUM('Ready volumes'!AC29:AH29)*'Ready volumes'!AW29</f>
        <v>0</v>
      </c>
      <c r="F19" s="11">
        <f>SUM('Ready volumes'!AC29:AH29)*'Ready volumes'!AX29</f>
        <v>0</v>
      </c>
      <c r="G19" s="11">
        <f>SUM('Ready volumes'!AC29:AO29)*'Ready volumes'!AY29</f>
        <v>0</v>
      </c>
      <c r="H19" s="11">
        <f>SUM('Ready volumes'!AC29:AO29)*'Ready volumes'!AZ29</f>
        <v>0</v>
      </c>
      <c r="I19" s="11">
        <f>SUM('Ready volumes'!AC29:AO29)*'Ready volumes'!BA29</f>
        <v>0</v>
      </c>
      <c r="J19" s="11">
        <f>SUM('Ready volumes'!AC29:AO29)*'Ready volumes'!BB29</f>
        <v>0</v>
      </c>
      <c r="K19" s="11">
        <f>'Ready volumes'!BC29</f>
        <v>0</v>
      </c>
      <c r="L19" s="11">
        <f>'Ready volumes'!Z29*SUM('Ready volumes'!AC29:AO29)</f>
        <v>0</v>
      </c>
      <c r="M19" s="87"/>
    </row>
    <row r="20" spans="1:13">
      <c r="A20" s="1" t="str">
        <f>'Ready volumes'!D30</f>
        <v>hut</v>
      </c>
      <c r="B20" s="9">
        <f>SUM('Ready volumes'!AC30:AO30)*'Ready volumes'!AT30</f>
        <v>0</v>
      </c>
      <c r="C20" s="10">
        <f>SUM('Ready volumes'!AC30:AH30)*'Ready volumes'!AU30</f>
        <v>0</v>
      </c>
      <c r="D20" s="11">
        <f>SUM('Ready volumes'!AC30:AH30)*'Ready volumes'!AV30</f>
        <v>0</v>
      </c>
      <c r="E20" s="11">
        <f>SUM('Ready volumes'!AC30:AH30)*'Ready volumes'!AW30</f>
        <v>0</v>
      </c>
      <c r="F20" s="11">
        <f>SUM('Ready volumes'!AC30:AH30)*'Ready volumes'!AX30</f>
        <v>0</v>
      </c>
      <c r="G20" s="11">
        <f>SUM('Ready volumes'!AC30:AO30)*'Ready volumes'!AY30</f>
        <v>0</v>
      </c>
      <c r="H20" s="11">
        <f>SUM('Ready volumes'!AC30:AO30)*'Ready volumes'!AZ30</f>
        <v>0</v>
      </c>
      <c r="I20" s="11">
        <f>SUM('Ready volumes'!AC30:AO30)*'Ready volumes'!BA30</f>
        <v>0</v>
      </c>
      <c r="J20" s="11">
        <f>SUM('Ready volumes'!AC30:AO30)*'Ready volumes'!BB30</f>
        <v>0</v>
      </c>
      <c r="K20" s="11">
        <f>'Ready volumes'!BC30</f>
        <v>0</v>
      </c>
      <c r="L20" s="11">
        <f>'Ready volumes'!Z30*SUM('Ready volumes'!AC30:AO30)</f>
        <v>0</v>
      </c>
      <c r="M20" s="11">
        <f>SUM('Ready volumes'!AC30:AO30)*'Ready volumes'!BD30</f>
        <v>0</v>
      </c>
    </row>
    <row r="21" spans="1:13">
      <c r="A21" s="1" t="str">
        <f>'Ready volumes'!D31</f>
        <v>house</v>
      </c>
      <c r="B21" s="9">
        <f>SUM('Ready volumes'!AC31:AO31)*'Ready volumes'!AT31</f>
        <v>0</v>
      </c>
      <c r="C21" s="10">
        <f>SUM('Ready volumes'!AC31:AH31)*'Ready volumes'!AU31</f>
        <v>0</v>
      </c>
      <c r="D21" s="11">
        <f>SUM('Ready volumes'!AC31:AH31)*'Ready volumes'!AV31</f>
        <v>0</v>
      </c>
      <c r="E21" s="11">
        <f>SUM('Ready volumes'!AC31:AH31)*'Ready volumes'!AW31</f>
        <v>0</v>
      </c>
      <c r="F21" s="11">
        <f>SUM('Ready volumes'!AC31:AH31)*'Ready volumes'!AX31</f>
        <v>0</v>
      </c>
      <c r="G21" s="11">
        <f>SUM('Ready volumes'!AC31:AO31)*'Ready volumes'!AY31</f>
        <v>0</v>
      </c>
      <c r="H21" s="11">
        <f>SUM('Ready volumes'!AC31:AO31)*'Ready volumes'!AZ31</f>
        <v>0</v>
      </c>
      <c r="I21" s="11">
        <f>SUM('Ready volumes'!AC31:AO31)*'Ready volumes'!BA31</f>
        <v>0</v>
      </c>
      <c r="J21" s="11">
        <f>SUM('Ready volumes'!AC31:AO31)*'Ready volumes'!BB31</f>
        <v>0</v>
      </c>
      <c r="K21" s="11">
        <f>'Ready volumes'!BC31</f>
        <v>0</v>
      </c>
      <c r="L21" s="11">
        <f>'Ready volumes'!Z31*SUM('Ready volumes'!AC31:AO31)</f>
        <v>0</v>
      </c>
      <c r="M21" s="11">
        <f>SUM('Ready volumes'!AC31:AO31)*'Ready volumes'!BD31</f>
        <v>0</v>
      </c>
    </row>
    <row r="22" spans="1:13">
      <c r="A22" s="1" t="str">
        <f>'Ready volumes'!D32</f>
        <v>bakery</v>
      </c>
      <c r="B22" s="9">
        <f>SUM('Ready volumes'!AC32:AO32)*'Ready volumes'!AT32</f>
        <v>0</v>
      </c>
      <c r="C22" s="10">
        <f>SUM('Ready volumes'!AC32:AH32)*'Ready volumes'!AU32</f>
        <v>0</v>
      </c>
      <c r="D22" s="11">
        <f>SUM('Ready volumes'!AC32:AH32)*'Ready volumes'!AV32</f>
        <v>0</v>
      </c>
      <c r="E22" s="11">
        <f>SUM('Ready volumes'!AC32:AH32)*'Ready volumes'!AW32</f>
        <v>0</v>
      </c>
      <c r="F22" s="11">
        <f>SUM('Ready volumes'!AC32:AH32)*'Ready volumes'!AX32</f>
        <v>0</v>
      </c>
      <c r="G22" s="11">
        <f>SUM('Ready volumes'!AC32:AO32)*'Ready volumes'!AY32</f>
        <v>0</v>
      </c>
      <c r="H22" s="11">
        <f>SUM('Ready volumes'!AC32:AO32)*'Ready volumes'!AZ32</f>
        <v>0</v>
      </c>
      <c r="I22" s="11">
        <f>SUM('Ready volumes'!AC32:AO32)*'Ready volumes'!BA32</f>
        <v>0</v>
      </c>
      <c r="J22" s="11">
        <f>SUM('Ready volumes'!AC32:AO32)*'Ready volumes'!BB32</f>
        <v>0</v>
      </c>
      <c r="K22" s="11">
        <f>'Ready volumes'!BC32</f>
        <v>0</v>
      </c>
      <c r="L22" s="11">
        <f>'Ready volumes'!Z32*SUM('Ready volumes'!AC32:AO32)</f>
        <v>0</v>
      </c>
      <c r="M22" s="11">
        <f>SUM('Ready volumes'!AC32:AO32)*'Ready volumes'!BD32</f>
        <v>0</v>
      </c>
    </row>
    <row r="23" spans="1:13">
      <c r="A23" s="1" t="str">
        <f>'Ready volumes'!D33</f>
        <v>library</v>
      </c>
      <c r="B23" s="9">
        <f>SUM('Ready volumes'!AC33:AO33)*'Ready volumes'!AT33</f>
        <v>0</v>
      </c>
      <c r="C23" s="10">
        <f>SUM('Ready volumes'!AC33:AH33)*'Ready volumes'!AU33</f>
        <v>0</v>
      </c>
      <c r="D23" s="11">
        <f>SUM('Ready volumes'!AC33:AH33)*'Ready volumes'!AV33</f>
        <v>0</v>
      </c>
      <c r="E23" s="11">
        <f>SUM('Ready volumes'!AC33:AH33)*'Ready volumes'!AW33</f>
        <v>0</v>
      </c>
      <c r="F23" s="11">
        <f>SUM('Ready volumes'!AC33:AH33)*'Ready volumes'!AX33</f>
        <v>0</v>
      </c>
      <c r="G23" s="11">
        <f>SUM('Ready volumes'!AC33:AO33)*'Ready volumes'!AY33</f>
        <v>0</v>
      </c>
      <c r="H23" s="11">
        <f>SUM('Ready volumes'!AC33:AO33)*'Ready volumes'!AZ33</f>
        <v>0</v>
      </c>
      <c r="I23" s="11">
        <f>SUM('Ready volumes'!AC33:AO33)*'Ready volumes'!BA33</f>
        <v>0</v>
      </c>
      <c r="J23" s="11">
        <f>SUM('Ready volumes'!AC33:AO33)*'Ready volumes'!BB33</f>
        <v>0</v>
      </c>
      <c r="K23" s="11">
        <f>'Ready volumes'!BC33</f>
        <v>0</v>
      </c>
      <c r="L23" s="11">
        <f>'Ready volumes'!Z33*SUM('Ready volumes'!AC33:AO33)</f>
        <v>0</v>
      </c>
      <c r="M23" s="11">
        <f>SUM('Ready volumes'!AC33:AO33)*'Ready volumes'!BD33</f>
        <v>0</v>
      </c>
    </row>
    <row r="24" spans="1:13">
      <c r="A24" s="1" t="str">
        <f>'Ready volumes'!D34</f>
        <v>gallery</v>
      </c>
      <c r="B24" s="9">
        <f>SUM('Ready volumes'!AC34:AO34)*'Ready volumes'!AT34</f>
        <v>0</v>
      </c>
      <c r="C24" s="10">
        <f>SUM('Ready volumes'!AC34:AH34)*'Ready volumes'!AU34</f>
        <v>0</v>
      </c>
      <c r="D24" s="11">
        <f>SUM('Ready volumes'!AC34:AH34)*'Ready volumes'!AV34</f>
        <v>0</v>
      </c>
      <c r="E24" s="11">
        <f>SUM('Ready volumes'!AC34:AH34)*'Ready volumes'!AW34</f>
        <v>0</v>
      </c>
      <c r="F24" s="11">
        <f>SUM('Ready volumes'!AC34:AH34)*'Ready volumes'!AX34</f>
        <v>0</v>
      </c>
      <c r="G24" s="11">
        <f>SUM('Ready volumes'!AC34:AO34)*'Ready volumes'!AY34</f>
        <v>0</v>
      </c>
      <c r="H24" s="11">
        <f>SUM('Ready volumes'!AC34:AO34)*'Ready volumes'!AZ34</f>
        <v>0</v>
      </c>
      <c r="I24" s="11">
        <f>SUM('Ready volumes'!AC34:AO34)*'Ready volumes'!BA34</f>
        <v>0</v>
      </c>
      <c r="J24" s="11">
        <f>SUM('Ready volumes'!AC34:AO34)*'Ready volumes'!BB34</f>
        <v>0</v>
      </c>
      <c r="K24" s="11">
        <f>'Ready volumes'!BC34</f>
        <v>0</v>
      </c>
      <c r="L24" s="11">
        <f>'Ready volumes'!Z34*SUM('Ready volumes'!AC34:AO34)</f>
        <v>0</v>
      </c>
      <c r="M24" s="11">
        <f>SUM('Ready volumes'!AC34:AO34)*'Ready volumes'!BD34</f>
        <v>0</v>
      </c>
    </row>
    <row r="25" spans="1:13">
      <c r="A25" s="1" t="str">
        <f>'Ready volumes'!D35</f>
        <v>palace</v>
      </c>
      <c r="B25" s="9">
        <f>SUM('Ready volumes'!AC35:AO35)*'Ready volumes'!AT35</f>
        <v>0</v>
      </c>
      <c r="C25" s="10">
        <f>SUM('Ready volumes'!AC35:AH35)*'Ready volumes'!AU35</f>
        <v>0</v>
      </c>
      <c r="D25" s="11">
        <f>SUM('Ready volumes'!AC35:AH35)*'Ready volumes'!AV35</f>
        <v>0</v>
      </c>
      <c r="E25" s="11">
        <f>SUM('Ready volumes'!AC35:AH35)*'Ready volumes'!AW35</f>
        <v>0</v>
      </c>
      <c r="F25" s="11">
        <f>SUM('Ready volumes'!AC35:AH35)*'Ready volumes'!AX35</f>
        <v>0</v>
      </c>
      <c r="G25" s="11">
        <f>SUM('Ready volumes'!AC35:AO35)*'Ready volumes'!AY35</f>
        <v>0</v>
      </c>
      <c r="H25" s="11">
        <f>SUM('Ready volumes'!AC35:AO35)*'Ready volumes'!AZ35</f>
        <v>0</v>
      </c>
      <c r="I25" s="11">
        <f>SUM('Ready volumes'!AC35:AO35)*'Ready volumes'!BA35</f>
        <v>0</v>
      </c>
      <c r="J25" s="11">
        <f>SUM('Ready volumes'!AC35:AO35)*'Ready volumes'!BB35</f>
        <v>0</v>
      </c>
      <c r="K25" s="11">
        <f>'Ready volumes'!BC35</f>
        <v>0</v>
      </c>
      <c r="L25" s="11">
        <f>'Ready volumes'!Z35*SUM('Ready volumes'!AC35:AO35)</f>
        <v>0</v>
      </c>
      <c r="M25" s="11">
        <f>SUM('Ready volumes'!AC35:AO35)*'Ready volumes'!BD35</f>
        <v>0</v>
      </c>
    </row>
    <row r="26" spans="1:13">
      <c r="A26" s="1" t="str">
        <f>'Ready volumes'!D36</f>
        <v>pool</v>
      </c>
      <c r="B26" s="9">
        <f>SUM('Ready volumes'!AC36:AO36)*'Ready volumes'!AT36</f>
        <v>0</v>
      </c>
      <c r="C26" s="10">
        <f>SUM('Ready volumes'!AC36:AO36)*'Ready volumes'!AU36</f>
        <v>0</v>
      </c>
      <c r="D26" s="11">
        <f>SUM('Ready volumes'!AC37:AH37)*'Ready volumes'!AV37</f>
        <v>0</v>
      </c>
      <c r="E26" s="11">
        <f>SUM('Ready volumes'!AC37:AH37)*'Ready volumes'!AW37</f>
        <v>0</v>
      </c>
      <c r="F26" s="11">
        <f>SUM('Ready volumes'!AC37:AH37)*'Ready volumes'!AX37</f>
        <v>0</v>
      </c>
      <c r="G26" s="11">
        <f>SUM('Ready volumes'!AC36:AO36)*'Ready volumes'!AY36</f>
        <v>0</v>
      </c>
      <c r="H26" s="11">
        <f>SUM('Ready volumes'!AC36:AO36)*'Ready volumes'!AZ36</f>
        <v>0</v>
      </c>
      <c r="I26" s="11">
        <f>SUM('Ready volumes'!AC36:AO36)*'Ready volumes'!BA36</f>
        <v>0</v>
      </c>
      <c r="J26" s="11">
        <f>SUM('Ready volumes'!AC36:AO36)*'Ready volumes'!BB36</f>
        <v>0</v>
      </c>
      <c r="K26" s="11">
        <f>'Ready volumes'!BC37</f>
        <v>0</v>
      </c>
      <c r="L26" s="11">
        <f>'Ready volumes'!Z36*SUM('Ready volumes'!AC36:AO36)</f>
        <v>0</v>
      </c>
      <c r="M26" s="11">
        <f>SUM('Ready volumes'!AC36:AO36)*'Ready volumes'!BD36</f>
        <v>0</v>
      </c>
    </row>
    <row r="27" spans="1:13">
      <c r="A27" s="1" t="str">
        <f>'Ready volumes'!D37</f>
        <v>bank</v>
      </c>
      <c r="B27" s="9">
        <f>SUM('Ready volumes'!AC37:AO37)*'Ready volumes'!AT37</f>
        <v>0</v>
      </c>
      <c r="C27" s="10">
        <f>SUM('Ready volumes'!AC37:AO37)*'Ready volumes'!AU37</f>
        <v>0</v>
      </c>
      <c r="D27" s="11">
        <f>SUM('Ready volumes'!AC36:AH36)*'Ready volumes'!AV36</f>
        <v>0</v>
      </c>
      <c r="E27" s="11">
        <f>SUM('Ready volumes'!AC36:AH36)*'Ready volumes'!AW36</f>
        <v>0</v>
      </c>
      <c r="F27" s="11">
        <f>SUM('Ready volumes'!AC36:AH36)*'Ready volumes'!AX36</f>
        <v>0</v>
      </c>
      <c r="G27" s="11">
        <f>SUM('Ready volumes'!AC37:AO37)*'Ready volumes'!AY37</f>
        <v>0</v>
      </c>
      <c r="H27" s="11">
        <f>SUM('Ready volumes'!AC37:AO37)*'Ready volumes'!AZ37</f>
        <v>0</v>
      </c>
      <c r="I27" s="11">
        <f>SUM('Ready volumes'!AC37:AO37)*'Ready volumes'!BA37</f>
        <v>0</v>
      </c>
      <c r="J27" s="11">
        <f>SUM('Ready volumes'!AC37:AO37)*'Ready volumes'!BB37</f>
        <v>0</v>
      </c>
      <c r="K27" s="11">
        <f>'Ready volumes'!BC36</f>
        <v>0</v>
      </c>
      <c r="L27" s="11">
        <f>'Ready volumes'!Z37*SUM('Ready volumes'!AC37:AO37)</f>
        <v>0</v>
      </c>
      <c r="M27" s="11">
        <f>SUM('Ready volumes'!AC37:AO37)*'Ready volumes'!BD37</f>
        <v>0</v>
      </c>
    </row>
    <row r="28" spans="1:13">
      <c r="A28" s="1" t="str">
        <f>'Ready volumes'!D38</f>
        <v>plaza</v>
      </c>
      <c r="B28" s="9">
        <f>SUM('Ready volumes'!AC38:AO38)*'Ready volumes'!AT38</f>
        <v>0</v>
      </c>
      <c r="C28" s="10">
        <f>SUM('Ready volumes'!AC38:AO38)*'Ready volumes'!AU38</f>
        <v>0</v>
      </c>
      <c r="D28" s="11">
        <f>SUM('Ready volumes'!AC38:AH38)*'Ready volumes'!AV38</f>
        <v>0</v>
      </c>
      <c r="E28" s="11">
        <f>SUM('Ready volumes'!AC38:AH38)*'Ready volumes'!AW38</f>
        <v>0</v>
      </c>
      <c r="F28" s="11">
        <f>SUM('Ready volumes'!AC38:AH38)*'Ready volumes'!AX38</f>
        <v>0</v>
      </c>
      <c r="G28" s="11">
        <f>SUM('Ready volumes'!AC38:AO38)*'Ready volumes'!AY38</f>
        <v>0</v>
      </c>
      <c r="H28" s="11">
        <f>SUM('Ready volumes'!AC38:AO38)*'Ready volumes'!AZ38</f>
        <v>0</v>
      </c>
      <c r="I28" s="11">
        <f>SUM('Ready volumes'!AC38:AO38)*'Ready volumes'!BA38</f>
        <v>0</v>
      </c>
      <c r="J28" s="11">
        <f>SUM('Ready volumes'!AC38:AO38)*'Ready volumes'!BB38</f>
        <v>0</v>
      </c>
      <c r="K28" s="11">
        <f>'Ready volumes'!BC38</f>
        <v>0</v>
      </c>
      <c r="L28" s="11">
        <f>'Ready volumes'!Z38*SUM('Ready volumes'!AC38:AO38)</f>
        <v>0</v>
      </c>
      <c r="M28" s="11">
        <f>SUM('Ready volumes'!AC38:AO38)*'Ready volumes'!BD38</f>
        <v>0</v>
      </c>
    </row>
    <row r="29" spans="1:13">
      <c r="A29" s="1" t="str">
        <f>'Ready volumes'!D39</f>
        <v>stadium</v>
      </c>
      <c r="B29" s="9">
        <f>SUM('Ready volumes'!AC39:AO39)*'Ready volumes'!AT39</f>
        <v>0</v>
      </c>
      <c r="C29" s="10">
        <f>SUM('Ready volumes'!AC39:AO39)*'Ready volumes'!AU39</f>
        <v>0</v>
      </c>
      <c r="D29" s="11">
        <f>SUM('Ready volumes'!AC39:AH39)*'Ready volumes'!AV39</f>
        <v>0</v>
      </c>
      <c r="E29" s="11">
        <f>SUM('Ready volumes'!AC39:AH39)*'Ready volumes'!AW39</f>
        <v>0</v>
      </c>
      <c r="F29" s="11">
        <f>SUM('Ready volumes'!AC39:AH39)*'Ready volumes'!AX39</f>
        <v>0</v>
      </c>
      <c r="G29" s="11">
        <f>SUM('Ready volumes'!AC39:AO39)*'Ready volumes'!AY39</f>
        <v>0</v>
      </c>
      <c r="H29" s="11">
        <f>SUM('Ready volumes'!AC39:AO39)*'Ready volumes'!AZ39</f>
        <v>0</v>
      </c>
      <c r="I29" s="11">
        <f>SUM('Ready volumes'!AC39:AO39)*'Ready volumes'!BA39</f>
        <v>0</v>
      </c>
      <c r="J29" s="11">
        <f>SUM('Ready volumes'!AC39:AO39)*'Ready volumes'!BB39</f>
        <v>0</v>
      </c>
      <c r="K29" s="11">
        <f>'Ready volumes'!BC39</f>
        <v>0</v>
      </c>
      <c r="L29" s="11">
        <f>'Ready volumes'!Z39*SUM('Ready volumes'!AC39:AO39)</f>
        <v>0</v>
      </c>
      <c r="M29" s="11">
        <f>SUM('Ready volumes'!AC39:AO39)*'Ready volumes'!BD39</f>
        <v>0</v>
      </c>
    </row>
    <row r="30" spans="1:13">
      <c r="A30" s="1" t="e">
        <f>'Ready volumes'!#REF!</f>
        <v>#REF!</v>
      </c>
      <c r="B30" s="9" t="e">
        <f>SUM('Ready volumes'!#REF!)*'Ready volumes'!#REF!</f>
        <v>#REF!</v>
      </c>
      <c r="C30" s="10" t="e">
        <f>SUM('Ready volumes'!#REF!)*'Ready volumes'!#REF!</f>
        <v>#REF!</v>
      </c>
      <c r="D30" s="11" t="e">
        <f>SUM('Ready volumes'!#REF!)*'Ready volumes'!#REF!</f>
        <v>#REF!</v>
      </c>
      <c r="E30" s="11" t="e">
        <f>SUM('Ready volumes'!#REF!)*'Ready volumes'!#REF!</f>
        <v>#REF!</v>
      </c>
      <c r="F30" s="11" t="e">
        <f>SUM('Ready volumes'!#REF!)*'Ready volumes'!#REF!</f>
        <v>#REF!</v>
      </c>
      <c r="G30" s="11" t="e">
        <f>SUM('Ready volumes'!#REF!)*'Ready volumes'!#REF!</f>
        <v>#REF!</v>
      </c>
      <c r="H30" s="11" t="e">
        <f>SUM('Ready volumes'!#REF!)*'Ready volumes'!#REF!</f>
        <v>#REF!</v>
      </c>
      <c r="I30" s="11" t="e">
        <f>SUM('Ready volumes'!#REF!)*'Ready volumes'!#REF!</f>
        <v>#REF!</v>
      </c>
      <c r="J30" s="11" t="e">
        <f>SUM('Ready volumes'!#REF!)*'Ready volumes'!#REF!</f>
        <v>#REF!</v>
      </c>
      <c r="K30" s="11" t="e">
        <f>'Ready volumes'!#REF!</f>
        <v>#REF!</v>
      </c>
      <c r="L30" s="11" t="e">
        <f>'Ready volumes'!#REF!*SUM('Ready volumes'!#REF!)</f>
        <v>#REF!</v>
      </c>
      <c r="M30" s="88"/>
    </row>
    <row r="31" spans="1:13">
      <c r="A31" s="1" t="e">
        <f>'Ready volumes'!#REF!</f>
        <v>#REF!</v>
      </c>
      <c r="B31" s="9" t="e">
        <f>SUM('Ready volumes'!#REF!)*'Ready volumes'!#REF!</f>
        <v>#REF!</v>
      </c>
      <c r="C31" s="10" t="e">
        <f>SUM('Ready volumes'!#REF!)*'Ready volumes'!#REF!</f>
        <v>#REF!</v>
      </c>
      <c r="D31" s="11" t="e">
        <f>SUM('Ready volumes'!#REF!)*'Ready volumes'!#REF!</f>
        <v>#REF!</v>
      </c>
      <c r="E31" s="11" t="e">
        <f>SUM('Ready volumes'!#REF!)*'Ready volumes'!#REF!</f>
        <v>#REF!</v>
      </c>
      <c r="F31" s="11" t="e">
        <f>SUM('Ready volumes'!#REF!)*'Ready volumes'!#REF!</f>
        <v>#REF!</v>
      </c>
      <c r="G31" s="11" t="e">
        <f>SUM('Ready volumes'!#REF!)*'Ready volumes'!#REF!</f>
        <v>#REF!</v>
      </c>
      <c r="H31" s="11" t="e">
        <f>SUM('Ready volumes'!#REF!)*'Ready volumes'!#REF!</f>
        <v>#REF!</v>
      </c>
      <c r="I31" s="11" t="e">
        <f>SUM('Ready volumes'!#REF!)*'Ready volumes'!#REF!</f>
        <v>#REF!</v>
      </c>
      <c r="J31" s="11" t="e">
        <f>SUM('Ready volumes'!#REF!)*'Ready volumes'!#REF!</f>
        <v>#REF!</v>
      </c>
      <c r="K31" s="11" t="e">
        <f>'Ready volumes'!#REF!</f>
        <v>#REF!</v>
      </c>
      <c r="L31" s="11" t="e">
        <f>'Ready volumes'!#REF!*SUM('Ready volumes'!#REF!)</f>
        <v>#REF!</v>
      </c>
      <c r="M31" s="88"/>
    </row>
    <row r="32" spans="1:13">
      <c r="A32" s="1" t="e">
        <f>'Ready volumes'!#REF!</f>
        <v>#REF!</v>
      </c>
      <c r="B32" s="9" t="e">
        <f>SUM('Ready volumes'!#REF!)*'Ready volumes'!#REF!</f>
        <v>#REF!</v>
      </c>
      <c r="C32" s="10" t="e">
        <f>SUM('Ready volumes'!#REF!)*'Ready volumes'!#REF!</f>
        <v>#REF!</v>
      </c>
      <c r="D32" s="11" t="e">
        <f>SUM('Ready volumes'!#REF!)*'Ready volumes'!#REF!</f>
        <v>#REF!</v>
      </c>
      <c r="E32" s="11" t="e">
        <f>SUM('Ready volumes'!#REF!)*'Ready volumes'!#REF!</f>
        <v>#REF!</v>
      </c>
      <c r="F32" s="11" t="e">
        <f>SUM('Ready volumes'!#REF!)*'Ready volumes'!#REF!</f>
        <v>#REF!</v>
      </c>
      <c r="G32" s="11" t="e">
        <f>SUM('Ready volumes'!#REF!)*'Ready volumes'!#REF!</f>
        <v>#REF!</v>
      </c>
      <c r="H32" s="11" t="e">
        <f>SUM('Ready volumes'!#REF!)*'Ready volumes'!#REF!</f>
        <v>#REF!</v>
      </c>
      <c r="I32" s="11" t="e">
        <f>SUM('Ready volumes'!#REF!)*'Ready volumes'!#REF!</f>
        <v>#REF!</v>
      </c>
      <c r="J32" s="11" t="e">
        <f>SUM('Ready volumes'!#REF!)*'Ready volumes'!#REF!</f>
        <v>#REF!</v>
      </c>
      <c r="K32" s="11" t="e">
        <f>'Ready volumes'!#REF!</f>
        <v>#REF!</v>
      </c>
      <c r="L32" s="11" t="e">
        <f>'Ready volumes'!#REF!*SUM('Ready volumes'!#REF!)</f>
        <v>#REF!</v>
      </c>
      <c r="M32" s="88"/>
    </row>
    <row r="33" spans="1:13">
      <c r="A33" s="1" t="e">
        <f>'Ready volumes'!#REF!</f>
        <v>#REF!</v>
      </c>
      <c r="B33" s="9" t="e">
        <f>SUM('Ready volumes'!#REF!)*'Ready volumes'!#REF!</f>
        <v>#REF!</v>
      </c>
      <c r="C33" s="10" t="e">
        <f>SUM('Ready volumes'!#REF!)*'Ready volumes'!#REF!</f>
        <v>#REF!</v>
      </c>
      <c r="D33" s="11" t="e">
        <f>SUM('Ready volumes'!#REF!)*'Ready volumes'!#REF!</f>
        <v>#REF!</v>
      </c>
      <c r="E33" s="11" t="e">
        <f>SUM('Ready volumes'!#REF!)*'Ready volumes'!#REF!</f>
        <v>#REF!</v>
      </c>
      <c r="F33" s="11" t="e">
        <f>SUM('Ready volumes'!#REF!)*'Ready volumes'!#REF!</f>
        <v>#REF!</v>
      </c>
      <c r="G33" s="11" t="e">
        <f>SUM('Ready volumes'!#REF!)*'Ready volumes'!#REF!</f>
        <v>#REF!</v>
      </c>
      <c r="H33" s="11" t="e">
        <f>SUM('Ready volumes'!#REF!)*'Ready volumes'!#REF!</f>
        <v>#REF!</v>
      </c>
      <c r="I33" s="11" t="e">
        <f>SUM('Ready volumes'!#REF!)*'Ready volumes'!#REF!</f>
        <v>#REF!</v>
      </c>
      <c r="J33" s="11" t="e">
        <f>SUM('Ready volumes'!#REF!)*'Ready volumes'!#REF!</f>
        <v>#REF!</v>
      </c>
      <c r="K33" s="11" t="e">
        <f>'Ready volumes'!#REF!</f>
        <v>#REF!</v>
      </c>
      <c r="L33" s="11" t="e">
        <f>'Ready volumes'!#REF!*SUM('Ready volumes'!#REF!)</f>
        <v>#REF!</v>
      </c>
      <c r="M33" s="88"/>
    </row>
    <row r="34" spans="1:13">
      <c r="A34" s="1" t="e">
        <f>'Ready volumes'!#REF!</f>
        <v>#REF!</v>
      </c>
      <c r="B34" s="9" t="e">
        <f>SUM('Ready volumes'!#REF!)*'Ready volumes'!#REF!</f>
        <v>#REF!</v>
      </c>
      <c r="C34" s="10" t="e">
        <f>SUM('Ready volumes'!#REF!)*'Ready volumes'!#REF!</f>
        <v>#REF!</v>
      </c>
      <c r="D34" s="11" t="e">
        <f>SUM('Ready volumes'!#REF!)*'Ready volumes'!#REF!</f>
        <v>#REF!</v>
      </c>
      <c r="E34" s="11" t="e">
        <f>SUM('Ready volumes'!#REF!)*'Ready volumes'!#REF!</f>
        <v>#REF!</v>
      </c>
      <c r="F34" s="11" t="e">
        <f>SUM('Ready volumes'!#REF!)*'Ready volumes'!#REF!</f>
        <v>#REF!</v>
      </c>
      <c r="G34" s="11" t="e">
        <f>SUM('Ready volumes'!#REF!)*'Ready volumes'!#REF!</f>
        <v>#REF!</v>
      </c>
      <c r="H34" s="11" t="e">
        <f>SUM('Ready volumes'!#REF!)*'Ready volumes'!#REF!</f>
        <v>#REF!</v>
      </c>
      <c r="I34" s="11" t="e">
        <f>SUM('Ready volumes'!#REF!)*'Ready volumes'!#REF!</f>
        <v>#REF!</v>
      </c>
      <c r="J34" s="11" t="e">
        <f>SUM('Ready volumes'!#REF!)*'Ready volumes'!#REF!</f>
        <v>#REF!</v>
      </c>
      <c r="K34" s="11" t="e">
        <f>'Ready volumes'!#REF!</f>
        <v>#REF!</v>
      </c>
      <c r="L34" s="11" t="e">
        <f>'Ready volumes'!#REF!*SUM('Ready volumes'!#REF!)</f>
        <v>#REF!</v>
      </c>
      <c r="M34" s="88"/>
    </row>
    <row r="35" spans="1:13">
      <c r="A35" s="1" t="e">
        <f>'Ready volumes'!#REF!</f>
        <v>#REF!</v>
      </c>
      <c r="B35" s="9" t="e">
        <f>SUM('Ready volumes'!#REF!)*'Ready volumes'!#REF!</f>
        <v>#REF!</v>
      </c>
      <c r="C35" s="10" t="e">
        <f>SUM('Ready volumes'!#REF!)*'Ready volumes'!#REF!</f>
        <v>#REF!</v>
      </c>
      <c r="D35" s="11" t="e">
        <f>SUM('Ready volumes'!#REF!)*'Ready volumes'!#REF!</f>
        <v>#REF!</v>
      </c>
      <c r="E35" s="11" t="e">
        <f>SUM('Ready volumes'!#REF!)*'Ready volumes'!#REF!</f>
        <v>#REF!</v>
      </c>
      <c r="F35" s="11" t="e">
        <f>SUM('Ready volumes'!#REF!)*'Ready volumes'!#REF!</f>
        <v>#REF!</v>
      </c>
      <c r="G35" s="11" t="e">
        <f>SUM('Ready volumes'!#REF!)*'Ready volumes'!#REF!</f>
        <v>#REF!</v>
      </c>
      <c r="H35" s="11" t="e">
        <f>SUM('Ready volumes'!#REF!)*'Ready volumes'!#REF!</f>
        <v>#REF!</v>
      </c>
      <c r="I35" s="11" t="e">
        <f>SUM('Ready volumes'!#REF!)*'Ready volumes'!#REF!</f>
        <v>#REF!</v>
      </c>
      <c r="J35" s="11" t="e">
        <f>SUM('Ready volumes'!#REF!)*'Ready volumes'!#REF!</f>
        <v>#REF!</v>
      </c>
      <c r="K35" s="11" t="e">
        <f>'Ready volumes'!#REF!</f>
        <v>#REF!</v>
      </c>
      <c r="L35" s="11" t="e">
        <f>'Ready volumes'!#REF!*SUM('Ready volumes'!#REF!)</f>
        <v>#REF!</v>
      </c>
      <c r="M35" s="88"/>
    </row>
  </sheetData>
  <sheetProtection selectLockedCells="1" selectUn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6</vt:i4>
      </vt:variant>
      <vt:variant>
        <vt:lpstr>Imenovani obsegi</vt:lpstr>
      </vt:variant>
      <vt:variant>
        <vt:i4>2</vt:i4>
      </vt:variant>
    </vt:vector>
  </HeadingPairs>
  <TitlesOfParts>
    <vt:vector size="8" baseType="lpstr">
      <vt:lpstr>Summary of order</vt:lpstr>
      <vt:lpstr>Ready volumes</vt:lpstr>
      <vt:lpstr>PAKIRANJE </vt:lpstr>
      <vt:lpstr>PRODUCTION LIST ready</vt:lpstr>
      <vt:lpstr>PACKING LIST ready</vt:lpstr>
      <vt:lpstr>sum ready</vt:lpstr>
      <vt:lpstr>'PACKING LIST ready'!Tiskanje_naslovov</vt:lpstr>
      <vt:lpstr>'PRODUCTION LIST ready'!Tiskanje_naslovov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Matevy</dc:creator>
  <cp:lastModifiedBy>Uporabnik</cp:lastModifiedBy>
  <cp:lastPrinted>2021-10-28T11:14:16Z</cp:lastPrinted>
  <dcterms:created xsi:type="dcterms:W3CDTF">2016-12-08T21:22:33Z</dcterms:created>
  <dcterms:modified xsi:type="dcterms:W3CDTF">2021-11-11T13:03:31Z</dcterms:modified>
</cp:coreProperties>
</file>