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codeName="Ta_delovni_zvezek" autoCompressPictures="0"/>
  <mc:AlternateContent xmlns:mc="http://schemas.openxmlformats.org/markup-compatibility/2006">
    <mc:Choice Requires="x15">
      <x15ac:absPath xmlns:x15ac="http://schemas.microsoft.com/office/spreadsheetml/2010/11/ac" url="\\nas360\marketing\ORDER LISTE - DELOVNE\"/>
    </mc:Choice>
  </mc:AlternateContent>
  <xr:revisionPtr revIDLastSave="0" documentId="13_ncr:1_{475AA7EF-4564-4DA6-8CEB-86DC006E30BA}" xr6:coauthVersionLast="47" xr6:coauthVersionMax="47" xr10:uidLastSave="{00000000-0000-0000-0000-000000000000}"/>
  <workbookProtection workbookAlgorithmName="SHA-512" workbookHashValue="n6FSizlV5dhSO1MyZHDnJj/7kTyus4yZKL6IVXz+gJK7M4Oji3GcFqRDUEmmlCg/qQ8f4xlCnCX6gxwKM0d9jw==" workbookSaltValue="JZezD+tvzXEE38hU5aSJ6Q==" workbookSpinCount="100000" lockStructure="1"/>
  <bookViews>
    <workbookView xWindow="-28920" yWindow="3360" windowWidth="29040" windowHeight="15840" tabRatio="715" xr2:uid="{00000000-000D-0000-FFFF-FFFF00000000}"/>
  </bookViews>
  <sheets>
    <sheet name="Summary of order" sheetId="11" r:id="rId1"/>
    <sheet name="LYNX GRP" sheetId="15" r:id="rId2"/>
    <sheet name="LYNX PLYWOOD" sheetId="5" r:id="rId3"/>
    <sheet name="LYNX PU" sheetId="19" r:id="rId4"/>
    <sheet name="Uvoz za Vasco" sheetId="22" state="hidden" r:id="rId5"/>
    <sheet name="PRODUCTION LIST lynx grp" sheetId="16" state="hidden" r:id="rId6"/>
    <sheet name="PRODUCTION LIST lynx plywood" sheetId="7" state="hidden" r:id="rId7"/>
    <sheet name="PACKING LIST lynx grp" sheetId="12" state="hidden" r:id="rId8"/>
    <sheet name="PRODUCTION LIST lynx PU" sheetId="20" state="hidden" r:id="rId9"/>
    <sheet name="PACKING LIST lynx PU" sheetId="21" state="hidden" r:id="rId10"/>
    <sheet name="PACKING LIST lynx wood" sheetId="18" state="hidden" r:id="rId11"/>
    <sheet name="PAKIRANJE " sheetId="17" state="hidden" r:id="rId12"/>
    <sheet name="sum lynx" sheetId="9" state="hidden" r:id="rId13"/>
  </sheets>
  <definedNames>
    <definedName name="_xlnm._FilterDatabase" localSheetId="1" hidden="1">'LYNX GRP'!$AW$11:$AX$27</definedName>
    <definedName name="_xlnm._FilterDatabase" localSheetId="2" hidden="1">'LYNX PLYWOOD'!$AT$9:$AU$75</definedName>
    <definedName name="_xlnm._FilterDatabase" localSheetId="3" hidden="1">'LYNX PU'!$AQ$11:$AR$23</definedName>
    <definedName name="_xlnm._FilterDatabase" localSheetId="7" hidden="1">'PACKING LIST lynx grp'!$R$2:$R$17</definedName>
    <definedName name="_xlnm._FilterDatabase" localSheetId="9" hidden="1">'PACKING LIST lynx PU'!$N$2:$N$15</definedName>
    <definedName name="_xlnm._FilterDatabase" localSheetId="10" hidden="1">'PACKING LIST lynx wood'!$Q$2:$Q$47</definedName>
    <definedName name="_xlnm._FilterDatabase" localSheetId="5" hidden="1">'PRODUCTION LIST lynx grp'!$P$5:$P$19</definedName>
    <definedName name="_xlnm._FilterDatabase" localSheetId="6" hidden="1">'PRODUCTION LIST lynx plywood'!$Q$5:$Q$49</definedName>
    <definedName name="_xlnm._FilterDatabase" localSheetId="8" hidden="1">'PRODUCTION LIST lynx PU'!$M$5:$M$17</definedName>
    <definedName name="_xlnm._FilterDatabase" localSheetId="4" hidden="1">'Uvoz za Vasco'!$A$8:$J$1115</definedName>
    <definedName name="_xlnm.Print_Titles" localSheetId="7">'PACKING LIST lynx grp'!$2:$2</definedName>
    <definedName name="_xlnm.Print_Titles" localSheetId="9">'PACKING LIST lynx PU'!$2:$2</definedName>
    <definedName name="_xlnm.Print_Titles" localSheetId="10">'PACKING LIST lynx wood'!$2:$2</definedName>
    <definedName name="_xlnm.Print_Titles" localSheetId="5">'PRODUCTION LIST lynx grp'!$4:$5</definedName>
    <definedName name="_xlnm.Print_Titles" localSheetId="6">'PRODUCTION LIST lynx plywood'!$3:$5</definedName>
    <definedName name="_xlnm.Print_Titles" localSheetId="8">'PRODUCTION LIST lynx PU'!$4:$5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6" i="22" l="1"/>
  <c r="A1125" i="22"/>
  <c r="A1124" i="22"/>
  <c r="A1123" i="22"/>
  <c r="A1122" i="22"/>
  <c r="A1121" i="22"/>
  <c r="A1120" i="22"/>
  <c r="A1119" i="22"/>
  <c r="A1118" i="22"/>
  <c r="A1117" i="22"/>
  <c r="A1116" i="22"/>
  <c r="B1126" i="22"/>
  <c r="B1125" i="22"/>
  <c r="B1124" i="22"/>
  <c r="B1123" i="22"/>
  <c r="B1122" i="22"/>
  <c r="B1121" i="22"/>
  <c r="B1120" i="22"/>
  <c r="B1119" i="22"/>
  <c r="B1118" i="22"/>
  <c r="B1117" i="22"/>
  <c r="B1116" i="22"/>
  <c r="E1118" i="22"/>
  <c r="E1120" i="22"/>
  <c r="E1117" i="22"/>
  <c r="E1121" i="22"/>
  <c r="E1126" i="22"/>
  <c r="E1125" i="22"/>
  <c r="E1122" i="22"/>
  <c r="E1124" i="22"/>
  <c r="E1123" i="22"/>
  <c r="E1116" i="22"/>
  <c r="E1119" i="22"/>
  <c r="D15" i="12" l="1"/>
  <c r="D17" i="12"/>
  <c r="D7" i="12"/>
  <c r="D8" i="12"/>
  <c r="D9" i="12"/>
  <c r="D10" i="12"/>
  <c r="D11" i="12"/>
  <c r="D12" i="12"/>
  <c r="D13" i="12"/>
  <c r="D6" i="12"/>
  <c r="D4" i="12"/>
  <c r="R33" i="16"/>
  <c r="C33" i="16"/>
  <c r="C34" i="16"/>
  <c r="P34" i="16" s="1"/>
  <c r="R34" i="16" s="1"/>
  <c r="C26" i="16"/>
  <c r="C27" i="16"/>
  <c r="P27" i="16" s="1"/>
  <c r="Q27" i="16" s="1"/>
  <c r="C28" i="16"/>
  <c r="P28" i="16" s="1"/>
  <c r="Q28" i="16" s="1"/>
  <c r="C29" i="16"/>
  <c r="P29" i="16" s="1"/>
  <c r="Q29" i="16" s="1"/>
  <c r="C30" i="16"/>
  <c r="P30" i="16" s="1"/>
  <c r="Q30" i="16" s="1"/>
  <c r="C31" i="16"/>
  <c r="P31" i="16" s="1"/>
  <c r="Q31" i="16" s="1"/>
  <c r="C32" i="16"/>
  <c r="P32" i="16" s="1"/>
  <c r="Q32" i="16" s="1"/>
  <c r="C25" i="16"/>
  <c r="P25" i="16" s="1"/>
  <c r="R25" i="16" s="1"/>
  <c r="C24" i="16"/>
  <c r="P24" i="16" s="1"/>
  <c r="P26" i="16"/>
  <c r="Q26" i="16" s="1"/>
  <c r="P33" i="16"/>
  <c r="Q33" i="16" s="1"/>
  <c r="A26" i="16"/>
  <c r="A27" i="16"/>
  <c r="A28" i="16"/>
  <c r="A29" i="16"/>
  <c r="A30" i="16"/>
  <c r="A31" i="16"/>
  <c r="A32" i="16"/>
  <c r="A33" i="16"/>
  <c r="A34" i="16"/>
  <c r="A25" i="16"/>
  <c r="A24" i="16"/>
  <c r="AM4" i="15"/>
  <c r="AL4" i="15"/>
  <c r="AK4" i="15"/>
  <c r="AH3" i="15"/>
  <c r="V17" i="15"/>
  <c r="BG26" i="15"/>
  <c r="BG24" i="15"/>
  <c r="BG16" i="15"/>
  <c r="BG17" i="15"/>
  <c r="BG18" i="15"/>
  <c r="BG19" i="15"/>
  <c r="BG20" i="15"/>
  <c r="BG21" i="15"/>
  <c r="BG22" i="15"/>
  <c r="BG23" i="15"/>
  <c r="BG25" i="15"/>
  <c r="BG27" i="15"/>
  <c r="BG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15" i="15"/>
  <c r="V16" i="15"/>
  <c r="V18" i="15"/>
  <c r="V19" i="15"/>
  <c r="V20" i="15"/>
  <c r="V21" i="15"/>
  <c r="V22" i="15"/>
  <c r="V23" i="15"/>
  <c r="V25" i="15"/>
  <c r="V27" i="15"/>
  <c r="V15" i="15"/>
  <c r="H24" i="15"/>
  <c r="H26" i="15"/>
  <c r="H16" i="15"/>
  <c r="H17" i="15"/>
  <c r="H18" i="15"/>
  <c r="H19" i="15"/>
  <c r="H20" i="15"/>
  <c r="H21" i="15"/>
  <c r="H22" i="15"/>
  <c r="H23" i="15"/>
  <c r="H25" i="15"/>
  <c r="H27" i="15"/>
  <c r="H15" i="15"/>
  <c r="AU8" i="15" l="1"/>
  <c r="Q34" i="16"/>
  <c r="R32" i="16"/>
  <c r="R28" i="16"/>
  <c r="R31" i="16"/>
  <c r="R27" i="16"/>
  <c r="R30" i="16"/>
  <c r="R26" i="16"/>
  <c r="R29" i="16"/>
  <c r="Q25" i="16"/>
  <c r="R24" i="16"/>
  <c r="Q24" i="16"/>
  <c r="B10" i="22" l="1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9" i="22"/>
  <c r="A973" i="22" l="1"/>
  <c r="A974" i="22"/>
  <c r="A975" i="22"/>
  <c r="A976" i="22"/>
  <c r="A977" i="22"/>
  <c r="A978" i="22"/>
  <c r="A979" i="22"/>
  <c r="A980" i="22"/>
  <c r="A981" i="22"/>
  <c r="A982" i="22"/>
  <c r="A983" i="22"/>
  <c r="A984" i="22"/>
  <c r="A985" i="22"/>
  <c r="A986" i="22"/>
  <c r="A987" i="22"/>
  <c r="A988" i="22"/>
  <c r="A989" i="22"/>
  <c r="A990" i="22"/>
  <c r="A991" i="22"/>
  <c r="A992" i="22"/>
  <c r="A993" i="22"/>
  <c r="A994" i="22"/>
  <c r="A995" i="22"/>
  <c r="A996" i="22"/>
  <c r="A997" i="22"/>
  <c r="A998" i="22"/>
  <c r="A999" i="22"/>
  <c r="A1000" i="22"/>
  <c r="A1001" i="22"/>
  <c r="A1002" i="22"/>
  <c r="A1003" i="22"/>
  <c r="A1004" i="22"/>
  <c r="A1005" i="22"/>
  <c r="A1006" i="22"/>
  <c r="A1007" i="22"/>
  <c r="A1008" i="22"/>
  <c r="A1009" i="22"/>
  <c r="A1010" i="22"/>
  <c r="A1011" i="22"/>
  <c r="A1012" i="22"/>
  <c r="A1013" i="22"/>
  <c r="A1014" i="22"/>
  <c r="A1015" i="22"/>
  <c r="A1016" i="22"/>
  <c r="A1017" i="22"/>
  <c r="A1018" i="22"/>
  <c r="A1019" i="22"/>
  <c r="A1020" i="22"/>
  <c r="A1021" i="22"/>
  <c r="A1022" i="22"/>
  <c r="A1023" i="22"/>
  <c r="A1024" i="22"/>
  <c r="A1025" i="22"/>
  <c r="A1026" i="22"/>
  <c r="A1027" i="22"/>
  <c r="A1028" i="22"/>
  <c r="A1029" i="22"/>
  <c r="A1030" i="22"/>
  <c r="A1031" i="22"/>
  <c r="A1032" i="22"/>
  <c r="A1033" i="22"/>
  <c r="A1034" i="22"/>
  <c r="A1035" i="22"/>
  <c r="A1036" i="22"/>
  <c r="A1037" i="22"/>
  <c r="A1038" i="22"/>
  <c r="A1039" i="22"/>
  <c r="A1040" i="22"/>
  <c r="A1041" i="22"/>
  <c r="A1042" i="22"/>
  <c r="A1043" i="22"/>
  <c r="A1044" i="22"/>
  <c r="A1045" i="22"/>
  <c r="A1046" i="22"/>
  <c r="A1047" i="22"/>
  <c r="A1048" i="22"/>
  <c r="A1049" i="22"/>
  <c r="A1050" i="22"/>
  <c r="A1051" i="22"/>
  <c r="A1052" i="22"/>
  <c r="A1053" i="22"/>
  <c r="A1054" i="22"/>
  <c r="A1055" i="22"/>
  <c r="A1056" i="22"/>
  <c r="A1057" i="22"/>
  <c r="A1058" i="22"/>
  <c r="A1059" i="22"/>
  <c r="A1060" i="22"/>
  <c r="A1061" i="22"/>
  <c r="A1062" i="22"/>
  <c r="A1063" i="22"/>
  <c r="A1064" i="22"/>
  <c r="A1065" i="22"/>
  <c r="A1066" i="22"/>
  <c r="A1067" i="22"/>
  <c r="A1068" i="22"/>
  <c r="A1069" i="22"/>
  <c r="A1070" i="22"/>
  <c r="A1071" i="22"/>
  <c r="A1072" i="22"/>
  <c r="A1073" i="22"/>
  <c r="A1074" i="22"/>
  <c r="A1075" i="22"/>
  <c r="A1076" i="22"/>
  <c r="A1077" i="22"/>
  <c r="A1078" i="22"/>
  <c r="A1079" i="22"/>
  <c r="A1080" i="22"/>
  <c r="A1081" i="22"/>
  <c r="A1082" i="22"/>
  <c r="A1083" i="22"/>
  <c r="A1084" i="22"/>
  <c r="A1085" i="22"/>
  <c r="A1086" i="22"/>
  <c r="A1087" i="22"/>
  <c r="A1088" i="22"/>
  <c r="A1089" i="22"/>
  <c r="A1090" i="22"/>
  <c r="A1091" i="22"/>
  <c r="A1092" i="22"/>
  <c r="A1093" i="22"/>
  <c r="A1094" i="22"/>
  <c r="A1095" i="22"/>
  <c r="A1096" i="22"/>
  <c r="A1097" i="22"/>
  <c r="A1098" i="22"/>
  <c r="A1099" i="22"/>
  <c r="A1100" i="22"/>
  <c r="A1101" i="22"/>
  <c r="A1102" i="22"/>
  <c r="A1103" i="22"/>
  <c r="A1104" i="22"/>
  <c r="A1105" i="22"/>
  <c r="A1106" i="22"/>
  <c r="A1107" i="22"/>
  <c r="A1108" i="22"/>
  <c r="A1109" i="22"/>
  <c r="A1110" i="22"/>
  <c r="A1111" i="22"/>
  <c r="A1112" i="22"/>
  <c r="A1113" i="22"/>
  <c r="A1114" i="22"/>
  <c r="A1115" i="22"/>
  <c r="A960" i="22"/>
  <c r="A961" i="22"/>
  <c r="A962" i="22"/>
  <c r="A963" i="22"/>
  <c r="A964" i="22"/>
  <c r="A965" i="22"/>
  <c r="A966" i="22"/>
  <c r="A967" i="22"/>
  <c r="A968" i="22"/>
  <c r="A969" i="22"/>
  <c r="A970" i="22"/>
  <c r="A971" i="22"/>
  <c r="A972" i="22"/>
  <c r="A895" i="22"/>
  <c r="A896" i="22"/>
  <c r="A897" i="22"/>
  <c r="A898" i="22"/>
  <c r="A899" i="22"/>
  <c r="A900" i="22"/>
  <c r="A901" i="22"/>
  <c r="A902" i="22"/>
  <c r="A903" i="22"/>
  <c r="A904" i="22"/>
  <c r="A905" i="22"/>
  <c r="A906" i="22"/>
  <c r="A907" i="22"/>
  <c r="A908" i="22"/>
  <c r="A909" i="22"/>
  <c r="A910" i="22"/>
  <c r="A911" i="22"/>
  <c r="A912" i="22"/>
  <c r="A913" i="22"/>
  <c r="A914" i="22"/>
  <c r="A915" i="22"/>
  <c r="A916" i="22"/>
  <c r="A917" i="22"/>
  <c r="A918" i="22"/>
  <c r="A919" i="22"/>
  <c r="A920" i="22"/>
  <c r="A921" i="22"/>
  <c r="A922" i="22"/>
  <c r="A923" i="22"/>
  <c r="A924" i="22"/>
  <c r="A925" i="22"/>
  <c r="A926" i="22"/>
  <c r="A927" i="22"/>
  <c r="A928" i="22"/>
  <c r="A929" i="22"/>
  <c r="A930" i="22"/>
  <c r="A931" i="22"/>
  <c r="A932" i="22"/>
  <c r="A933" i="22"/>
  <c r="A934" i="22"/>
  <c r="A935" i="22"/>
  <c r="A936" i="22"/>
  <c r="A937" i="22"/>
  <c r="A938" i="22"/>
  <c r="A939" i="22"/>
  <c r="A940" i="22"/>
  <c r="A941" i="22"/>
  <c r="A942" i="22"/>
  <c r="A943" i="22"/>
  <c r="A944" i="22"/>
  <c r="A945" i="22"/>
  <c r="A946" i="22"/>
  <c r="A947" i="22"/>
  <c r="A948" i="22"/>
  <c r="A949" i="22"/>
  <c r="A950" i="22"/>
  <c r="A951" i="22"/>
  <c r="A952" i="22"/>
  <c r="A953" i="22"/>
  <c r="A954" i="22"/>
  <c r="A955" i="22"/>
  <c r="A956" i="22"/>
  <c r="A957" i="22"/>
  <c r="A958" i="22"/>
  <c r="A959" i="22"/>
  <c r="A882" i="22"/>
  <c r="A883" i="22"/>
  <c r="A884" i="22"/>
  <c r="A885" i="22"/>
  <c r="A886" i="22"/>
  <c r="A887" i="22"/>
  <c r="A888" i="22"/>
  <c r="A889" i="22"/>
  <c r="A890" i="22"/>
  <c r="A891" i="22"/>
  <c r="A892" i="22"/>
  <c r="A893" i="22"/>
  <c r="A894" i="22"/>
  <c r="E1074" i="22"/>
  <c r="E1103" i="22"/>
  <c r="E944" i="22"/>
  <c r="E1050" i="22"/>
  <c r="E1055" i="22"/>
  <c r="E1021" i="22"/>
  <c r="E966" i="22"/>
  <c r="E1078" i="22"/>
  <c r="E1115" i="22"/>
  <c r="E895" i="22"/>
  <c r="E1062" i="22"/>
  <c r="E982" i="22"/>
  <c r="E1042" i="22"/>
  <c r="E932" i="22"/>
  <c r="E890" i="22"/>
  <c r="E954" i="22"/>
  <c r="E1108" i="22"/>
  <c r="E940" i="22"/>
  <c r="E1054" i="22"/>
  <c r="E967" i="22"/>
  <c r="E1047" i="22"/>
  <c r="E1091" i="22"/>
  <c r="E1041" i="22"/>
  <c r="E1064" i="22"/>
  <c r="E1014" i="22"/>
  <c r="E1036" i="22"/>
  <c r="E1012" i="22"/>
  <c r="E987" i="22"/>
  <c r="E929" i="22"/>
  <c r="E1067" i="22"/>
  <c r="E948" i="22"/>
  <c r="E1009" i="22"/>
  <c r="E894" i="22"/>
  <c r="E1056" i="22"/>
  <c r="E1081" i="22"/>
  <c r="E1029" i="22"/>
  <c r="E1112" i="22"/>
  <c r="E1066" i="22"/>
  <c r="E986" i="22"/>
  <c r="E935" i="22"/>
  <c r="E959" i="22"/>
  <c r="E1095" i="22"/>
  <c r="E952" i="22"/>
  <c r="E1069" i="22"/>
  <c r="E884" i="22"/>
  <c r="E1114" i="22"/>
  <c r="E1104" i="22"/>
  <c r="E1030" i="22"/>
  <c r="E946" i="22"/>
  <c r="E1018" i="22"/>
  <c r="E1006" i="22"/>
  <c r="E886" i="22"/>
  <c r="E994" i="22"/>
  <c r="E1060" i="22"/>
  <c r="E968" i="22"/>
  <c r="E941" i="22"/>
  <c r="E1065" i="22"/>
  <c r="E900" i="22"/>
  <c r="E1083" i="22"/>
  <c r="E1013" i="22"/>
  <c r="E1043" i="22"/>
  <c r="E1113" i="22"/>
  <c r="E997" i="22"/>
  <c r="E936" i="22"/>
  <c r="E1058" i="22"/>
  <c r="E985" i="22"/>
  <c r="E989" i="22"/>
  <c r="E1090" i="22"/>
  <c r="E975" i="22"/>
  <c r="E1068" i="22"/>
  <c r="E1010" i="22"/>
  <c r="E1040" i="22"/>
  <c r="E1048" i="22"/>
  <c r="E955" i="22"/>
  <c r="E1037" i="22"/>
  <c r="E904" i="22"/>
  <c r="E1089" i="22"/>
  <c r="E1099" i="22"/>
  <c r="E1017" i="22"/>
  <c r="E972" i="22"/>
  <c r="E1085" i="22"/>
  <c r="E908" i="22"/>
  <c r="E983" i="22"/>
  <c r="E1001" i="22"/>
  <c r="E930" i="22"/>
  <c r="E893" i="22"/>
  <c r="E910" i="22"/>
  <c r="E942" i="22"/>
  <c r="E998" i="22"/>
  <c r="E923" i="22"/>
  <c r="E937" i="22"/>
  <c r="E887" i="22"/>
  <c r="E901" i="22"/>
  <c r="E993" i="22"/>
  <c r="E898" i="22"/>
  <c r="E1084" i="22"/>
  <c r="E906" i="22"/>
  <c r="E1053" i="22"/>
  <c r="E926" i="22"/>
  <c r="E984" i="22"/>
  <c r="E999" i="22"/>
  <c r="E1087" i="22"/>
  <c r="E960" i="22"/>
  <c r="E1077" i="22"/>
  <c r="E1100" i="22"/>
  <c r="E1022" i="22"/>
  <c r="E980" i="22"/>
  <c r="E978" i="22"/>
  <c r="E977" i="22"/>
  <c r="E1092" i="22"/>
  <c r="E914" i="22"/>
  <c r="E970" i="22"/>
  <c r="E1111" i="22"/>
  <c r="E995" i="22"/>
  <c r="E1028" i="22"/>
  <c r="E918" i="22"/>
  <c r="E934" i="22"/>
  <c r="E1035" i="22"/>
  <c r="E924" i="22"/>
  <c r="E912" i="22"/>
  <c r="E892" i="22"/>
  <c r="E979" i="22"/>
  <c r="E971" i="22"/>
  <c r="E1034" i="22"/>
  <c r="E1027" i="22"/>
  <c r="E1046" i="22"/>
  <c r="E1007" i="22"/>
  <c r="E950" i="22"/>
  <c r="E891" i="22"/>
  <c r="E976" i="22"/>
  <c r="E909" i="22"/>
  <c r="E958" i="22"/>
  <c r="E883" i="22"/>
  <c r="E962" i="22"/>
  <c r="E943" i="22"/>
  <c r="E951" i="22"/>
  <c r="E1008" i="22"/>
  <c r="E920" i="22"/>
  <c r="E1005" i="22"/>
  <c r="E1080" i="22"/>
  <c r="E939" i="22"/>
  <c r="E1097" i="22"/>
  <c r="E1033" i="22"/>
  <c r="E1051" i="22"/>
  <c r="E996" i="22"/>
  <c r="E1057" i="22"/>
  <c r="E902" i="22"/>
  <c r="E897" i="22"/>
  <c r="E1024" i="22"/>
  <c r="E1015" i="22"/>
  <c r="E899" i="22"/>
  <c r="E988" i="22"/>
  <c r="E1105" i="22"/>
  <c r="E896" i="22"/>
  <c r="E919" i="22"/>
  <c r="E1004" i="22"/>
  <c r="E1106" i="22"/>
  <c r="E921" i="22"/>
  <c r="E973" i="22"/>
  <c r="E938" i="22"/>
  <c r="E913" i="22"/>
  <c r="E1002" i="22"/>
  <c r="E1076" i="22"/>
  <c r="E928" i="22"/>
  <c r="E990" i="22"/>
  <c r="E1044" i="22"/>
  <c r="E905" i="22"/>
  <c r="E911" i="22"/>
  <c r="E1071" i="22"/>
  <c r="E963" i="22"/>
  <c r="E964" i="22"/>
  <c r="E1000" i="22"/>
  <c r="E922" i="22"/>
  <c r="E956" i="22"/>
  <c r="E1039" i="22"/>
  <c r="E1096" i="22"/>
  <c r="E1110" i="22"/>
  <c r="E903" i="22"/>
  <c r="E1003" i="22"/>
  <c r="E1094" i="22"/>
  <c r="E1038" i="22"/>
  <c r="E931" i="22"/>
  <c r="E981" i="22"/>
  <c r="E1107" i="22"/>
  <c r="E974" i="22"/>
  <c r="E965" i="22"/>
  <c r="E907" i="22"/>
  <c r="E1026" i="22"/>
  <c r="E1109" i="22"/>
  <c r="E927" i="22"/>
  <c r="E1032" i="22"/>
  <c r="E933" i="22"/>
  <c r="E1088" i="22"/>
  <c r="E945" i="22"/>
  <c r="E953" i="22"/>
  <c r="E991" i="22"/>
  <c r="E1049" i="22"/>
  <c r="E957" i="22"/>
  <c r="E1061" i="22"/>
  <c r="E947" i="22"/>
  <c r="E949" i="22"/>
  <c r="E1052" i="22"/>
  <c r="E1073" i="22"/>
  <c r="E888" i="22"/>
  <c r="E1098" i="22"/>
  <c r="E1031" i="22"/>
  <c r="E1016" i="22"/>
  <c r="E916" i="22"/>
  <c r="E1063" i="22"/>
  <c r="E1072" i="22"/>
  <c r="E1025" i="22"/>
  <c r="E882" i="22"/>
  <c r="E917" i="22"/>
  <c r="E1102" i="22"/>
  <c r="E1070" i="22"/>
  <c r="E1020" i="22"/>
  <c r="E992" i="22"/>
  <c r="E889" i="22"/>
  <c r="E925" i="22"/>
  <c r="E1019" i="22"/>
  <c r="E1086" i="22"/>
  <c r="E1011" i="22"/>
  <c r="E1023" i="22"/>
  <c r="E1082" i="22"/>
  <c r="E885" i="22"/>
  <c r="E1075" i="22"/>
  <c r="E969" i="22"/>
  <c r="E961" i="22"/>
  <c r="E1045" i="22"/>
  <c r="E1059" i="22"/>
  <c r="E915" i="22"/>
  <c r="E1093" i="22"/>
  <c r="E1101" i="22"/>
  <c r="E1079" i="22"/>
  <c r="A869" i="22" l="1"/>
  <c r="A870" i="22"/>
  <c r="A871" i="22"/>
  <c r="A872" i="22"/>
  <c r="A873" i="22"/>
  <c r="A874" i="22"/>
  <c r="A875" i="22"/>
  <c r="A876" i="22"/>
  <c r="A877" i="22"/>
  <c r="A878" i="22"/>
  <c r="A879" i="22"/>
  <c r="A880" i="22"/>
  <c r="A881" i="22"/>
  <c r="A856" i="22"/>
  <c r="A857" i="22"/>
  <c r="A858" i="22"/>
  <c r="A859" i="22"/>
  <c r="A860" i="22"/>
  <c r="A861" i="22"/>
  <c r="A862" i="22"/>
  <c r="A863" i="22"/>
  <c r="A864" i="22"/>
  <c r="A865" i="22"/>
  <c r="A866" i="22"/>
  <c r="A867" i="22"/>
  <c r="A868" i="22"/>
  <c r="A843" i="22"/>
  <c r="A844" i="22"/>
  <c r="A845" i="22"/>
  <c r="A846" i="22"/>
  <c r="A847" i="22"/>
  <c r="A848" i="22"/>
  <c r="A849" i="22"/>
  <c r="A850" i="22"/>
  <c r="A851" i="22"/>
  <c r="A852" i="22"/>
  <c r="A853" i="22"/>
  <c r="A854" i="22"/>
  <c r="A855" i="22"/>
  <c r="A753" i="22"/>
  <c r="A754" i="22"/>
  <c r="A755" i="22"/>
  <c r="A756" i="22"/>
  <c r="A757" i="22"/>
  <c r="A758" i="22"/>
  <c r="A759" i="22"/>
  <c r="A760" i="22"/>
  <c r="A761" i="22"/>
  <c r="A762" i="22"/>
  <c r="A763" i="22"/>
  <c r="A764" i="22"/>
  <c r="A765" i="22"/>
  <c r="A766" i="22"/>
  <c r="A767" i="22"/>
  <c r="A768" i="22"/>
  <c r="A769" i="22"/>
  <c r="A770" i="22"/>
  <c r="A771" i="22"/>
  <c r="A772" i="22"/>
  <c r="A773" i="22"/>
  <c r="A774" i="22"/>
  <c r="A775" i="22"/>
  <c r="A776" i="22"/>
  <c r="A777" i="22"/>
  <c r="A778" i="22"/>
  <c r="A779" i="22"/>
  <c r="A780" i="22"/>
  <c r="A781" i="22"/>
  <c r="A782" i="22"/>
  <c r="A783" i="22"/>
  <c r="A784" i="22"/>
  <c r="A785" i="22"/>
  <c r="A786" i="22"/>
  <c r="A787" i="22"/>
  <c r="A788" i="22"/>
  <c r="A789" i="22"/>
  <c r="A790" i="22"/>
  <c r="A791" i="22"/>
  <c r="A792" i="22"/>
  <c r="A793" i="22"/>
  <c r="A794" i="22"/>
  <c r="A795" i="22"/>
  <c r="A796" i="22"/>
  <c r="A797" i="22"/>
  <c r="A798" i="22"/>
  <c r="A799" i="22"/>
  <c r="A800" i="22"/>
  <c r="A801" i="22"/>
  <c r="A802" i="22"/>
  <c r="A803" i="22"/>
  <c r="A804" i="22"/>
  <c r="A805" i="22"/>
  <c r="A806" i="22"/>
  <c r="A807" i="22"/>
  <c r="A808" i="22"/>
  <c r="A809" i="22"/>
  <c r="A810" i="22"/>
  <c r="A811" i="22"/>
  <c r="A812" i="22"/>
  <c r="A813" i="22"/>
  <c r="A814" i="22"/>
  <c r="A815" i="22"/>
  <c r="A816" i="22"/>
  <c r="A817" i="22"/>
  <c r="A818" i="22"/>
  <c r="A819" i="22"/>
  <c r="A820" i="22"/>
  <c r="A821" i="22"/>
  <c r="A822" i="22"/>
  <c r="A823" i="22"/>
  <c r="A824" i="22"/>
  <c r="A825" i="22"/>
  <c r="A826" i="22"/>
  <c r="A827" i="22"/>
  <c r="A828" i="22"/>
  <c r="A829" i="22"/>
  <c r="A830" i="22"/>
  <c r="A831" i="22"/>
  <c r="A832" i="22"/>
  <c r="A833" i="22"/>
  <c r="A834" i="22"/>
  <c r="A835" i="22"/>
  <c r="A836" i="22"/>
  <c r="A837" i="22"/>
  <c r="A838" i="22"/>
  <c r="A839" i="22"/>
  <c r="A840" i="22"/>
  <c r="A841" i="22"/>
  <c r="A842" i="22"/>
  <c r="A733" i="22"/>
  <c r="A734" i="22"/>
  <c r="A735" i="22"/>
  <c r="A736" i="22"/>
  <c r="A737" i="22"/>
  <c r="A738" i="22"/>
  <c r="A739" i="22"/>
  <c r="A740" i="22"/>
  <c r="A741" i="22"/>
  <c r="A742" i="22"/>
  <c r="A743" i="22"/>
  <c r="A744" i="22"/>
  <c r="A745" i="22"/>
  <c r="A746" i="22"/>
  <c r="A747" i="22"/>
  <c r="A748" i="22"/>
  <c r="A749" i="22"/>
  <c r="A750" i="22"/>
  <c r="A751" i="22"/>
  <c r="A752" i="22"/>
  <c r="E874" i="22"/>
  <c r="E819" i="22"/>
  <c r="E850" i="22"/>
  <c r="E806" i="22"/>
  <c r="E870" i="22"/>
  <c r="E807" i="22"/>
  <c r="E772" i="22"/>
  <c r="E831" i="22"/>
  <c r="E791" i="22"/>
  <c r="E741" i="22"/>
  <c r="E830" i="22"/>
  <c r="E857" i="22"/>
  <c r="E762" i="22"/>
  <c r="E825" i="22"/>
  <c r="E820" i="22"/>
  <c r="E853" i="22"/>
  <c r="E860" i="22"/>
  <c r="E770" i="22"/>
  <c r="E761" i="22"/>
  <c r="E832" i="22"/>
  <c r="E817" i="22"/>
  <c r="E881" i="22"/>
  <c r="E837" i="22"/>
  <c r="E759" i="22"/>
  <c r="E779" i="22"/>
  <c r="E746" i="22"/>
  <c r="E769" i="22"/>
  <c r="E801" i="22"/>
  <c r="E868" i="22"/>
  <c r="E864" i="22"/>
  <c r="E872" i="22"/>
  <c r="E780" i="22"/>
  <c r="E775" i="22"/>
  <c r="E833" i="22"/>
  <c r="E866" i="22"/>
  <c r="E739" i="22"/>
  <c r="E751" i="22"/>
  <c r="E740" i="22"/>
  <c r="E849" i="22"/>
  <c r="E855" i="22"/>
  <c r="E776" i="22"/>
  <c r="E816" i="22"/>
  <c r="E812" i="22"/>
  <c r="E757" i="22"/>
  <c r="E842" i="22"/>
  <c r="E828" i="22"/>
  <c r="E848" i="22"/>
  <c r="E861" i="22"/>
  <c r="E749" i="22"/>
  <c r="E863" i="22"/>
  <c r="E846" i="22"/>
  <c r="E871" i="22"/>
  <c r="E743" i="22"/>
  <c r="E768" i="22"/>
  <c r="E815" i="22"/>
  <c r="E793" i="22"/>
  <c r="E865" i="22"/>
  <c r="E766" i="22"/>
  <c r="E838" i="22"/>
  <c r="E827" i="22"/>
  <c r="E783" i="22"/>
  <c r="E841" i="22"/>
  <c r="E867" i="22"/>
  <c r="E847" i="22"/>
  <c r="E799" i="22"/>
  <c r="E852" i="22"/>
  <c r="E844" i="22"/>
  <c r="E797" i="22"/>
  <c r="E823" i="22"/>
  <c r="E758" i="22"/>
  <c r="E794" i="22"/>
  <c r="E777" i="22"/>
  <c r="E755" i="22"/>
  <c r="E835" i="22"/>
  <c r="E798" i="22"/>
  <c r="E753" i="22"/>
  <c r="E796" i="22"/>
  <c r="E738" i="22"/>
  <c r="E826" i="22"/>
  <c r="E745" i="22"/>
  <c r="E879" i="22"/>
  <c r="E834" i="22"/>
  <c r="E875" i="22"/>
  <c r="E843" i="22"/>
  <c r="E774" i="22"/>
  <c r="E840" i="22"/>
  <c r="E877" i="22"/>
  <c r="E880" i="22"/>
  <c r="E742" i="22"/>
  <c r="E802" i="22"/>
  <c r="E829" i="22"/>
  <c r="E760" i="22"/>
  <c r="E787" i="22"/>
  <c r="E800" i="22"/>
  <c r="E805" i="22"/>
  <c r="E845" i="22"/>
  <c r="E778" i="22"/>
  <c r="E792" i="22"/>
  <c r="E822" i="22"/>
  <c r="E782" i="22"/>
  <c r="E747" i="22"/>
  <c r="E752" i="22"/>
  <c r="E858" i="22"/>
  <c r="E813" i="22"/>
  <c r="E795" i="22"/>
  <c r="E733" i="22"/>
  <c r="E809" i="22"/>
  <c r="E734" i="22"/>
  <c r="E814" i="22"/>
  <c r="E763" i="22"/>
  <c r="E810" i="22"/>
  <c r="E876" i="22"/>
  <c r="E862" i="22"/>
  <c r="E785" i="22"/>
  <c r="E765" i="22"/>
  <c r="E869" i="22"/>
  <c r="E744" i="22"/>
  <c r="E781" i="22"/>
  <c r="E789" i="22"/>
  <c r="E771" i="22"/>
  <c r="E878" i="22"/>
  <c r="E750" i="22"/>
  <c r="E824" i="22"/>
  <c r="E859" i="22"/>
  <c r="E854" i="22"/>
  <c r="E851" i="22"/>
  <c r="E737" i="22"/>
  <c r="E803" i="22"/>
  <c r="E811" i="22"/>
  <c r="E788" i="22"/>
  <c r="E764" i="22"/>
  <c r="E818" i="22"/>
  <c r="E786" i="22"/>
  <c r="E735" i="22"/>
  <c r="E748" i="22"/>
  <c r="E736" i="22"/>
  <c r="E754" i="22"/>
  <c r="E808" i="22"/>
  <c r="E856" i="22"/>
  <c r="E784" i="22"/>
  <c r="E839" i="22"/>
  <c r="E756" i="22"/>
  <c r="E767" i="22"/>
  <c r="E821" i="22"/>
  <c r="E836" i="22"/>
  <c r="E873" i="22"/>
  <c r="E804" i="22"/>
  <c r="E773" i="22"/>
  <c r="E790" i="22"/>
  <c r="A723" i="22" l="1"/>
  <c r="A724" i="22"/>
  <c r="A725" i="22"/>
  <c r="A726" i="22"/>
  <c r="A727" i="22"/>
  <c r="A728" i="22"/>
  <c r="A729" i="22"/>
  <c r="A730" i="22"/>
  <c r="A731" i="22"/>
  <c r="A732" i="22"/>
  <c r="E723" i="22"/>
  <c r="E727" i="22"/>
  <c r="E731" i="22"/>
  <c r="E728" i="22"/>
  <c r="E725" i="22"/>
  <c r="E730" i="22"/>
  <c r="E732" i="22"/>
  <c r="E726" i="22"/>
  <c r="E724" i="22"/>
  <c r="E729" i="22"/>
  <c r="G3" i="22" l="1"/>
  <c r="L4" i="21"/>
  <c r="M4" i="21"/>
  <c r="L5" i="21"/>
  <c r="M5" i="21"/>
  <c r="L6" i="21"/>
  <c r="M6" i="21"/>
  <c r="L7" i="21"/>
  <c r="M7" i="21"/>
  <c r="L8" i="21"/>
  <c r="M8" i="21"/>
  <c r="L9" i="21"/>
  <c r="M9" i="21"/>
  <c r="L10" i="21"/>
  <c r="M10" i="21"/>
  <c r="L11" i="21"/>
  <c r="M11" i="21"/>
  <c r="L12" i="21"/>
  <c r="M12" i="21"/>
  <c r="L13" i="21"/>
  <c r="M13" i="21"/>
  <c r="L14" i="21"/>
  <c r="M14" i="21"/>
  <c r="L15" i="21"/>
  <c r="M15" i="21"/>
  <c r="K6" i="20"/>
  <c r="L6" i="20"/>
  <c r="K7" i="20"/>
  <c r="L7" i="20"/>
  <c r="K8" i="20"/>
  <c r="L8" i="20"/>
  <c r="K9" i="20"/>
  <c r="L9" i="20"/>
  <c r="K10" i="20"/>
  <c r="L10" i="20"/>
  <c r="K11" i="20"/>
  <c r="L11" i="20"/>
  <c r="K12" i="20"/>
  <c r="L12" i="20"/>
  <c r="K13" i="20"/>
  <c r="L13" i="20"/>
  <c r="K14" i="20"/>
  <c r="L14" i="20"/>
  <c r="K15" i="20"/>
  <c r="L15" i="20"/>
  <c r="K16" i="20"/>
  <c r="L16" i="20"/>
  <c r="K17" i="20"/>
  <c r="L17" i="20"/>
  <c r="AN4" i="19"/>
  <c r="AM4" i="19"/>
  <c r="AL4" i="19"/>
  <c r="AK4" i="19"/>
  <c r="AJ4" i="19"/>
  <c r="AI4" i="19"/>
  <c r="BA13" i="19"/>
  <c r="BA14" i="19"/>
  <c r="BA15" i="19"/>
  <c r="BA16" i="19"/>
  <c r="BA17" i="19"/>
  <c r="BA18" i="19"/>
  <c r="BA19" i="19"/>
  <c r="BA20" i="19"/>
  <c r="BA21" i="19"/>
  <c r="BA22" i="19"/>
  <c r="BA23" i="19"/>
  <c r="BA12" i="19"/>
  <c r="AR12" i="19"/>
  <c r="AQ13" i="19"/>
  <c r="AQ14" i="19"/>
  <c r="AQ15" i="19"/>
  <c r="AQ16" i="19"/>
  <c r="AQ17" i="19"/>
  <c r="AQ18" i="19"/>
  <c r="AQ19" i="19"/>
  <c r="AQ20" i="19"/>
  <c r="AQ21" i="19"/>
  <c r="AQ22" i="19"/>
  <c r="AQ23" i="19"/>
  <c r="AQ12" i="19"/>
  <c r="AP13" i="19"/>
  <c r="AP14" i="19"/>
  <c r="AP15" i="19"/>
  <c r="AP16" i="19"/>
  <c r="AP17" i="19"/>
  <c r="AP18" i="19"/>
  <c r="AP19" i="19"/>
  <c r="AP20" i="19"/>
  <c r="AP21" i="19"/>
  <c r="AP22" i="19"/>
  <c r="AP23" i="19"/>
  <c r="AP12" i="19"/>
  <c r="AF3" i="19"/>
  <c r="Q12" i="19"/>
  <c r="R13" i="19"/>
  <c r="R14" i="19"/>
  <c r="R15" i="19"/>
  <c r="R16" i="19"/>
  <c r="R17" i="19"/>
  <c r="R18" i="19"/>
  <c r="R19" i="19"/>
  <c r="R20" i="19"/>
  <c r="R21" i="19"/>
  <c r="R22" i="19"/>
  <c r="R23" i="19"/>
  <c r="Q13" i="19"/>
  <c r="Q14" i="19"/>
  <c r="Q15" i="19"/>
  <c r="Q16" i="19"/>
  <c r="Q17" i="19"/>
  <c r="Q18" i="19"/>
  <c r="Q19" i="19"/>
  <c r="Q20" i="19"/>
  <c r="Q21" i="19"/>
  <c r="Q22" i="19"/>
  <c r="Q23" i="19"/>
  <c r="R12" i="19"/>
  <c r="P12" i="19"/>
  <c r="D3" i="22"/>
  <c r="AN8" i="19" l="1"/>
  <c r="AO8" i="19"/>
  <c r="AF1" i="19"/>
  <c r="G18" i="11" s="1"/>
  <c r="J3" i="22" l="1"/>
  <c r="A616" i="22"/>
  <c r="A617" i="22"/>
  <c r="A618" i="22"/>
  <c r="A619" i="22"/>
  <c r="A620" i="22"/>
  <c r="A621" i="22"/>
  <c r="A622" i="22"/>
  <c r="A623" i="22"/>
  <c r="A624" i="22"/>
  <c r="A625" i="22"/>
  <c r="A626" i="22"/>
  <c r="A627" i="22"/>
  <c r="A628" i="22"/>
  <c r="A629" i="22"/>
  <c r="A630" i="22"/>
  <c r="A631" i="22"/>
  <c r="A632" i="22"/>
  <c r="A633" i="22"/>
  <c r="A634" i="22"/>
  <c r="A635" i="22"/>
  <c r="A636" i="22"/>
  <c r="A637" i="22"/>
  <c r="A638" i="22"/>
  <c r="A639" i="22"/>
  <c r="A640" i="22"/>
  <c r="A641" i="22"/>
  <c r="A642" i="22"/>
  <c r="A643" i="22"/>
  <c r="A644" i="22"/>
  <c r="A645" i="22"/>
  <c r="A646" i="22"/>
  <c r="A647" i="22"/>
  <c r="A648" i="22"/>
  <c r="A649" i="22"/>
  <c r="A650" i="22"/>
  <c r="A651" i="22"/>
  <c r="A652" i="22"/>
  <c r="A653" i="22"/>
  <c r="A654" i="22"/>
  <c r="A655" i="22"/>
  <c r="A656" i="22"/>
  <c r="A657" i="22"/>
  <c r="A658" i="22"/>
  <c r="A659" i="22"/>
  <c r="A660" i="22"/>
  <c r="A661" i="22"/>
  <c r="A662" i="22"/>
  <c r="A663" i="22"/>
  <c r="A664" i="22"/>
  <c r="A665" i="22"/>
  <c r="A666" i="22"/>
  <c r="A667" i="22"/>
  <c r="A668" i="22"/>
  <c r="A669" i="22"/>
  <c r="A670" i="22"/>
  <c r="A671" i="22"/>
  <c r="A672" i="22"/>
  <c r="A673" i="22"/>
  <c r="A674" i="22"/>
  <c r="A675" i="22"/>
  <c r="A676" i="22"/>
  <c r="A677" i="22"/>
  <c r="A678" i="22"/>
  <c r="A679" i="22"/>
  <c r="A680" i="22"/>
  <c r="A681" i="22"/>
  <c r="A682" i="22"/>
  <c r="A683" i="22"/>
  <c r="A684" i="22"/>
  <c r="A685" i="22"/>
  <c r="A686" i="22"/>
  <c r="A687" i="22"/>
  <c r="A688" i="22"/>
  <c r="A689" i="22"/>
  <c r="A690" i="22"/>
  <c r="A691" i="22"/>
  <c r="A692" i="22"/>
  <c r="A693" i="22"/>
  <c r="A694" i="22"/>
  <c r="A695" i="22"/>
  <c r="A696" i="22"/>
  <c r="A697" i="22"/>
  <c r="A698" i="22"/>
  <c r="A699" i="22"/>
  <c r="A700" i="22"/>
  <c r="A701" i="22"/>
  <c r="A702" i="22"/>
  <c r="A703" i="22"/>
  <c r="A704" i="22"/>
  <c r="A705" i="22"/>
  <c r="A706" i="22"/>
  <c r="A707" i="22"/>
  <c r="A708" i="22"/>
  <c r="A709" i="22"/>
  <c r="A710" i="22"/>
  <c r="A711" i="22"/>
  <c r="A712" i="22"/>
  <c r="A713" i="22"/>
  <c r="A714" i="22"/>
  <c r="A715" i="22"/>
  <c r="A716" i="22"/>
  <c r="A717" i="22"/>
  <c r="A718" i="22"/>
  <c r="A719" i="22"/>
  <c r="A720" i="22"/>
  <c r="A721" i="22"/>
  <c r="A722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K4" i="5"/>
  <c r="AJ4" i="5"/>
  <c r="AI4" i="5"/>
  <c r="K5" i="21"/>
  <c r="K6" i="21"/>
  <c r="K7" i="21"/>
  <c r="K8" i="21"/>
  <c r="K9" i="21"/>
  <c r="K10" i="21"/>
  <c r="K11" i="21"/>
  <c r="K12" i="21"/>
  <c r="K13" i="21"/>
  <c r="K14" i="21"/>
  <c r="K15" i="21"/>
  <c r="J5" i="21"/>
  <c r="J6" i="21"/>
  <c r="J7" i="21"/>
  <c r="J8" i="21"/>
  <c r="J9" i="21"/>
  <c r="J10" i="21"/>
  <c r="J11" i="21"/>
  <c r="J12" i="21"/>
  <c r="J13" i="21"/>
  <c r="J14" i="21"/>
  <c r="J15" i="21"/>
  <c r="I5" i="21"/>
  <c r="I6" i="21"/>
  <c r="I7" i="21"/>
  <c r="I8" i="21"/>
  <c r="I9" i="21"/>
  <c r="I10" i="21"/>
  <c r="I11" i="21"/>
  <c r="I12" i="21"/>
  <c r="I13" i="21"/>
  <c r="I14" i="21"/>
  <c r="I15" i="21"/>
  <c r="H5" i="21"/>
  <c r="H6" i="21"/>
  <c r="H7" i="21"/>
  <c r="H8" i="21"/>
  <c r="H9" i="21"/>
  <c r="H10" i="21"/>
  <c r="H11" i="21"/>
  <c r="H12" i="21"/>
  <c r="H13" i="21"/>
  <c r="H14" i="21"/>
  <c r="H15" i="21"/>
  <c r="G5" i="21"/>
  <c r="G6" i="21"/>
  <c r="G7" i="21"/>
  <c r="G8" i="21"/>
  <c r="G9" i="21"/>
  <c r="G10" i="21"/>
  <c r="G11" i="21"/>
  <c r="G12" i="21"/>
  <c r="G13" i="21"/>
  <c r="G14" i="21"/>
  <c r="G15" i="21"/>
  <c r="F5" i="21"/>
  <c r="F6" i="21"/>
  <c r="F7" i="21"/>
  <c r="F8" i="21"/>
  <c r="F9" i="21"/>
  <c r="F10" i="21"/>
  <c r="F11" i="21"/>
  <c r="F12" i="21"/>
  <c r="F13" i="21"/>
  <c r="F14" i="21"/>
  <c r="F15" i="21"/>
  <c r="E5" i="21"/>
  <c r="E6" i="21"/>
  <c r="E7" i="21"/>
  <c r="E8" i="21"/>
  <c r="E9" i="21"/>
  <c r="E10" i="21"/>
  <c r="E11" i="21"/>
  <c r="E12" i="21"/>
  <c r="E13" i="21"/>
  <c r="E14" i="21"/>
  <c r="E4" i="21"/>
  <c r="F4" i="21"/>
  <c r="G4" i="21"/>
  <c r="H4" i="21"/>
  <c r="I4" i="21"/>
  <c r="J4" i="21"/>
  <c r="K4" i="21"/>
  <c r="D5" i="21"/>
  <c r="D6" i="21"/>
  <c r="D7" i="21"/>
  <c r="D8" i="21"/>
  <c r="D9" i="21"/>
  <c r="D10" i="21"/>
  <c r="D11" i="21"/>
  <c r="D12" i="21"/>
  <c r="D13" i="21"/>
  <c r="D14" i="21"/>
  <c r="D15" i="21"/>
  <c r="D4" i="21"/>
  <c r="J7" i="20"/>
  <c r="J8" i="20"/>
  <c r="J9" i="20"/>
  <c r="J10" i="20"/>
  <c r="J11" i="20"/>
  <c r="J12" i="20"/>
  <c r="J13" i="20"/>
  <c r="J14" i="20"/>
  <c r="J15" i="20"/>
  <c r="J16" i="20"/>
  <c r="J17" i="20"/>
  <c r="I7" i="20"/>
  <c r="I8" i="20"/>
  <c r="I9" i="20"/>
  <c r="I10" i="20"/>
  <c r="I11" i="20"/>
  <c r="I12" i="20"/>
  <c r="I13" i="20"/>
  <c r="I14" i="20"/>
  <c r="I15" i="20"/>
  <c r="I16" i="20"/>
  <c r="I17" i="20"/>
  <c r="G7" i="20"/>
  <c r="G8" i="20"/>
  <c r="G9" i="20"/>
  <c r="G10" i="20"/>
  <c r="G11" i="20"/>
  <c r="G12" i="20"/>
  <c r="G13" i="20"/>
  <c r="G14" i="20"/>
  <c r="G15" i="20"/>
  <c r="G16" i="20"/>
  <c r="G17" i="20"/>
  <c r="H17" i="20"/>
  <c r="H7" i="20"/>
  <c r="H8" i="20"/>
  <c r="H9" i="20"/>
  <c r="H10" i="20"/>
  <c r="H11" i="20"/>
  <c r="H12" i="20"/>
  <c r="H13" i="20"/>
  <c r="H14" i="20"/>
  <c r="H15" i="20"/>
  <c r="H16" i="20"/>
  <c r="E17" i="20"/>
  <c r="F7" i="20"/>
  <c r="F8" i="20"/>
  <c r="F9" i="20"/>
  <c r="F10" i="20"/>
  <c r="F11" i="20"/>
  <c r="F12" i="20"/>
  <c r="F13" i="20"/>
  <c r="F14" i="20"/>
  <c r="F15" i="20"/>
  <c r="F16" i="20"/>
  <c r="F17" i="20"/>
  <c r="E7" i="20"/>
  <c r="E8" i="20"/>
  <c r="E9" i="20"/>
  <c r="E10" i="20"/>
  <c r="E11" i="20"/>
  <c r="E12" i="20"/>
  <c r="E13" i="20"/>
  <c r="E14" i="20"/>
  <c r="E15" i="20"/>
  <c r="E16" i="20"/>
  <c r="D7" i="20"/>
  <c r="D8" i="20"/>
  <c r="D9" i="20"/>
  <c r="D10" i="20"/>
  <c r="D11" i="20"/>
  <c r="D12" i="20"/>
  <c r="D13" i="20"/>
  <c r="D14" i="20"/>
  <c r="D15" i="20"/>
  <c r="D16" i="20"/>
  <c r="D17" i="20"/>
  <c r="E6" i="20"/>
  <c r="F6" i="20"/>
  <c r="G6" i="20"/>
  <c r="H6" i="20"/>
  <c r="I6" i="20"/>
  <c r="J6" i="20"/>
  <c r="D6" i="20"/>
  <c r="C7" i="20"/>
  <c r="C8" i="20"/>
  <c r="C9" i="20"/>
  <c r="C10" i="20"/>
  <c r="C11" i="20"/>
  <c r="C12" i="20"/>
  <c r="C13" i="20"/>
  <c r="C14" i="20"/>
  <c r="C15" i="20"/>
  <c r="C16" i="20"/>
  <c r="C17" i="20"/>
  <c r="C6" i="20"/>
  <c r="B7" i="20"/>
  <c r="B8" i="20"/>
  <c r="B9" i="20"/>
  <c r="B10" i="20"/>
  <c r="B11" i="20"/>
  <c r="B12" i="20"/>
  <c r="B13" i="20"/>
  <c r="B14" i="20"/>
  <c r="B15" i="20"/>
  <c r="B16" i="20"/>
  <c r="B17" i="20"/>
  <c r="B6" i="20"/>
  <c r="A7" i="20"/>
  <c r="C5" i="21" s="1"/>
  <c r="A8" i="20"/>
  <c r="C6" i="21" s="1"/>
  <c r="A9" i="20"/>
  <c r="C7" i="21" s="1"/>
  <c r="A10" i="20"/>
  <c r="C8" i="21" s="1"/>
  <c r="A11" i="20"/>
  <c r="C9" i="21" s="1"/>
  <c r="A12" i="20"/>
  <c r="C10" i="21" s="1"/>
  <c r="A13" i="20"/>
  <c r="C11" i="21" s="1"/>
  <c r="A14" i="20"/>
  <c r="C12" i="21" s="1"/>
  <c r="A15" i="20"/>
  <c r="C13" i="21" s="1"/>
  <c r="A16" i="20"/>
  <c r="C14" i="21" s="1"/>
  <c r="A17" i="20"/>
  <c r="C15" i="21" s="1"/>
  <c r="A6" i="20"/>
  <c r="C4" i="21" s="1"/>
  <c r="E15" i="21"/>
  <c r="A1" i="21"/>
  <c r="BA8" i="19"/>
  <c r="H18" i="11" s="1"/>
  <c r="BD19" i="5"/>
  <c r="J16" i="19"/>
  <c r="J17" i="19"/>
  <c r="J18" i="19"/>
  <c r="J19" i="19"/>
  <c r="J20" i="19"/>
  <c r="J21" i="19"/>
  <c r="J22" i="19"/>
  <c r="J23" i="19"/>
  <c r="I16" i="19"/>
  <c r="I17" i="19"/>
  <c r="I18" i="19"/>
  <c r="I19" i="19"/>
  <c r="I20" i="19"/>
  <c r="I21" i="19"/>
  <c r="I22" i="19"/>
  <c r="I23" i="19"/>
  <c r="AS19" i="5"/>
  <c r="H16" i="19"/>
  <c r="H17" i="19"/>
  <c r="H18" i="19"/>
  <c r="H19" i="19"/>
  <c r="H20" i="19"/>
  <c r="H21" i="19"/>
  <c r="H22" i="19"/>
  <c r="H23" i="19"/>
  <c r="M7" i="20" l="1"/>
  <c r="M8" i="20"/>
  <c r="M11" i="20"/>
  <c r="N9" i="21" s="1"/>
  <c r="M17" i="20"/>
  <c r="N15" i="21" s="1"/>
  <c r="M12" i="20"/>
  <c r="M10" i="20"/>
  <c r="M9" i="20"/>
  <c r="M14" i="20"/>
  <c r="M16" i="20"/>
  <c r="M15" i="20"/>
  <c r="M13" i="20"/>
  <c r="M6" i="20"/>
  <c r="AW23" i="19"/>
  <c r="AR23" i="19"/>
  <c r="P23" i="19"/>
  <c r="O23" i="19"/>
  <c r="N23" i="19"/>
  <c r="M23" i="19"/>
  <c r="L23" i="19"/>
  <c r="K23" i="19"/>
  <c r="AW22" i="19"/>
  <c r="AT22" i="19"/>
  <c r="AR22" i="19"/>
  <c r="P22" i="19"/>
  <c r="O22" i="19"/>
  <c r="N22" i="19"/>
  <c r="M22" i="19"/>
  <c r="L22" i="19"/>
  <c r="K22" i="19"/>
  <c r="AW21" i="19"/>
  <c r="AT21" i="19"/>
  <c r="AR21" i="19"/>
  <c r="P21" i="19"/>
  <c r="O21" i="19"/>
  <c r="N21" i="19"/>
  <c r="M21" i="19"/>
  <c r="L21" i="19"/>
  <c r="K21" i="19"/>
  <c r="AW20" i="19"/>
  <c r="AS20" i="19"/>
  <c r="AR20" i="19"/>
  <c r="P20" i="19"/>
  <c r="O20" i="19"/>
  <c r="N20" i="19"/>
  <c r="M20" i="19"/>
  <c r="L20" i="19"/>
  <c r="K20" i="19"/>
  <c r="AW19" i="19"/>
  <c r="AR19" i="19"/>
  <c r="P19" i="19"/>
  <c r="O19" i="19"/>
  <c r="N19" i="19"/>
  <c r="M19" i="19"/>
  <c r="L19" i="19"/>
  <c r="K19" i="19"/>
  <c r="AW18" i="19"/>
  <c r="AR18" i="19"/>
  <c r="P18" i="19"/>
  <c r="O18" i="19"/>
  <c r="N18" i="19"/>
  <c r="M18" i="19"/>
  <c r="L18" i="19"/>
  <c r="K18" i="19"/>
  <c r="AW17" i="19"/>
  <c r="AT17" i="19"/>
  <c r="AR17" i="19"/>
  <c r="P17" i="19"/>
  <c r="O17" i="19"/>
  <c r="N17" i="19"/>
  <c r="M17" i="19"/>
  <c r="L17" i="19"/>
  <c r="K17" i="19"/>
  <c r="AW16" i="19"/>
  <c r="AS16" i="19"/>
  <c r="AR16" i="19"/>
  <c r="P16" i="19"/>
  <c r="O16" i="19"/>
  <c r="N16" i="19"/>
  <c r="M16" i="19"/>
  <c r="L16" i="19"/>
  <c r="K16" i="19"/>
  <c r="AW15" i="19"/>
  <c r="AR15" i="19"/>
  <c r="P15" i="19"/>
  <c r="O15" i="19"/>
  <c r="N15" i="19"/>
  <c r="M15" i="19"/>
  <c r="L15" i="19"/>
  <c r="K15" i="19"/>
  <c r="J15" i="19"/>
  <c r="I15" i="19"/>
  <c r="H15" i="19"/>
  <c r="AR14" i="19"/>
  <c r="P14" i="19"/>
  <c r="O14" i="19"/>
  <c r="N14" i="19"/>
  <c r="M14" i="19"/>
  <c r="L14" i="19"/>
  <c r="K14" i="19"/>
  <c r="J14" i="19"/>
  <c r="I14" i="19"/>
  <c r="H14" i="19"/>
  <c r="AR13" i="19"/>
  <c r="P13" i="19"/>
  <c r="O13" i="19"/>
  <c r="N13" i="19"/>
  <c r="M13" i="19"/>
  <c r="L13" i="19"/>
  <c r="K13" i="19"/>
  <c r="J13" i="19"/>
  <c r="I13" i="19"/>
  <c r="H13" i="19"/>
  <c r="O12" i="19"/>
  <c r="N12" i="19"/>
  <c r="M12" i="19"/>
  <c r="L12" i="19"/>
  <c r="K12" i="19"/>
  <c r="J12" i="19"/>
  <c r="I12" i="19"/>
  <c r="H12" i="19"/>
  <c r="AW11" i="19"/>
  <c r="AT11" i="19"/>
  <c r="AS11" i="19"/>
  <c r="AQ11" i="19"/>
  <c r="AS75" i="5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J67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48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" i="18"/>
  <c r="M4" i="20" l="1"/>
  <c r="N4" i="21"/>
  <c r="N6" i="20"/>
  <c r="O6" i="20"/>
  <c r="AF4" i="19"/>
  <c r="F18" i="11" s="1"/>
  <c r="N8" i="21"/>
  <c r="O10" i="20"/>
  <c r="N10" i="20"/>
  <c r="O16" i="20"/>
  <c r="N16" i="20"/>
  <c r="N14" i="21"/>
  <c r="N15" i="20"/>
  <c r="O15" i="20"/>
  <c r="N13" i="21"/>
  <c r="N10" i="21"/>
  <c r="N12" i="20"/>
  <c r="O12" i="20"/>
  <c r="N7" i="21"/>
  <c r="O9" i="20"/>
  <c r="N9" i="20"/>
  <c r="O7" i="20"/>
  <c r="N7" i="20"/>
  <c r="N5" i="21"/>
  <c r="O14" i="20"/>
  <c r="N12" i="21"/>
  <c r="N14" i="20"/>
  <c r="N6" i="21"/>
  <c r="O8" i="20"/>
  <c r="N8" i="20"/>
  <c r="N11" i="21"/>
  <c r="N13" i="20"/>
  <c r="O13" i="20"/>
  <c r="O11" i="20"/>
  <c r="N11" i="20"/>
  <c r="O17" i="20"/>
  <c r="N17" i="20"/>
  <c r="AH8" i="19"/>
  <c r="AM8" i="19"/>
  <c r="AF8" i="19"/>
  <c r="AJ8" i="19"/>
  <c r="AL8" i="19"/>
  <c r="AI8" i="19"/>
  <c r="AG8" i="19"/>
  <c r="AK8" i="19"/>
  <c r="AF2" i="19"/>
  <c r="C65" i="18"/>
  <c r="C66" i="18"/>
  <c r="C67" i="18"/>
  <c r="C60" i="18"/>
  <c r="C61" i="18"/>
  <c r="C62" i="18"/>
  <c r="C63" i="18"/>
  <c r="C64" i="18"/>
  <c r="C49" i="18"/>
  <c r="C50" i="18"/>
  <c r="C51" i="18"/>
  <c r="C52" i="18"/>
  <c r="C53" i="18"/>
  <c r="C54" i="18"/>
  <c r="C55" i="18"/>
  <c r="C56" i="18"/>
  <c r="C57" i="18"/>
  <c r="C58" i="18"/>
  <c r="C59" i="18"/>
  <c r="C48" i="18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J69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50" i="7"/>
  <c r="E50" i="7"/>
  <c r="F50" i="7"/>
  <c r="G50" i="7"/>
  <c r="H50" i="7"/>
  <c r="I50" i="7"/>
  <c r="J50" i="7"/>
  <c r="K50" i="7"/>
  <c r="L50" i="7"/>
  <c r="M50" i="7"/>
  <c r="N50" i="7"/>
  <c r="O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50" i="7"/>
  <c r="I35" i="7"/>
  <c r="O35" i="7"/>
  <c r="N35" i="7"/>
  <c r="M35" i="7"/>
  <c r="L35" i="7"/>
  <c r="K35" i="7"/>
  <c r="J35" i="7"/>
  <c r="B35" i="7"/>
  <c r="C35" i="7"/>
  <c r="D35" i="7"/>
  <c r="E35" i="7"/>
  <c r="F35" i="7"/>
  <c r="G35" i="7"/>
  <c r="H35" i="7"/>
  <c r="A35" i="7"/>
  <c r="AF3" i="5"/>
  <c r="T12" i="5"/>
  <c r="T13" i="5"/>
  <c r="T14" i="5"/>
  <c r="T15" i="5"/>
  <c r="T16" i="5"/>
  <c r="T17" i="5"/>
  <c r="T19" i="5"/>
  <c r="T20" i="5"/>
  <c r="T21" i="5"/>
  <c r="T22" i="5"/>
  <c r="T23" i="5"/>
  <c r="T24" i="5"/>
  <c r="T25" i="5"/>
  <c r="T26" i="5"/>
  <c r="T27" i="5"/>
  <c r="T28" i="5"/>
  <c r="T29" i="5"/>
  <c r="T30" i="5"/>
  <c r="T32" i="5"/>
  <c r="S12" i="5"/>
  <c r="S13" i="5"/>
  <c r="S14" i="5"/>
  <c r="S15" i="5"/>
  <c r="S16" i="5"/>
  <c r="S17" i="5"/>
  <c r="S19" i="5"/>
  <c r="S20" i="5"/>
  <c r="S21" i="5"/>
  <c r="S22" i="5"/>
  <c r="S23" i="5"/>
  <c r="S24" i="5"/>
  <c r="S25" i="5"/>
  <c r="S26" i="5"/>
  <c r="S27" i="5"/>
  <c r="S28" i="5"/>
  <c r="S29" i="5"/>
  <c r="S30" i="5"/>
  <c r="S32" i="5"/>
  <c r="R12" i="5"/>
  <c r="R13" i="5"/>
  <c r="R14" i="5"/>
  <c r="R15" i="5"/>
  <c r="R16" i="5"/>
  <c r="R17" i="5"/>
  <c r="R19" i="5"/>
  <c r="R20" i="5"/>
  <c r="R21" i="5"/>
  <c r="R22" i="5"/>
  <c r="R23" i="5"/>
  <c r="R24" i="5"/>
  <c r="R25" i="5"/>
  <c r="R26" i="5"/>
  <c r="R27" i="5"/>
  <c r="R28" i="5"/>
  <c r="R29" i="5"/>
  <c r="R30" i="5"/>
  <c r="R32" i="5"/>
  <c r="Q12" i="5"/>
  <c r="Q13" i="5"/>
  <c r="Q14" i="5"/>
  <c r="Q15" i="5"/>
  <c r="Q16" i="5"/>
  <c r="Q17" i="5"/>
  <c r="Q19" i="5"/>
  <c r="Q20" i="5"/>
  <c r="Q21" i="5"/>
  <c r="Q22" i="5"/>
  <c r="Q23" i="5"/>
  <c r="Q24" i="5"/>
  <c r="Q25" i="5"/>
  <c r="Q26" i="5"/>
  <c r="Q27" i="5"/>
  <c r="Q28" i="5"/>
  <c r="Q29" i="5"/>
  <c r="Q30" i="5"/>
  <c r="Q32" i="5"/>
  <c r="P12" i="5"/>
  <c r="P13" i="5"/>
  <c r="P14" i="5"/>
  <c r="P15" i="5"/>
  <c r="P16" i="5"/>
  <c r="P17" i="5"/>
  <c r="P19" i="5"/>
  <c r="P20" i="5"/>
  <c r="P21" i="5"/>
  <c r="P22" i="5"/>
  <c r="P23" i="5"/>
  <c r="P24" i="5"/>
  <c r="P25" i="5"/>
  <c r="P26" i="5"/>
  <c r="P27" i="5"/>
  <c r="P28" i="5"/>
  <c r="P29" i="5"/>
  <c r="P30" i="5"/>
  <c r="P32" i="5"/>
  <c r="O12" i="5"/>
  <c r="O13" i="5"/>
  <c r="O14" i="5"/>
  <c r="O15" i="5"/>
  <c r="O16" i="5"/>
  <c r="O17" i="5"/>
  <c r="O19" i="5"/>
  <c r="O20" i="5"/>
  <c r="O21" i="5"/>
  <c r="O22" i="5"/>
  <c r="O23" i="5"/>
  <c r="O24" i="5"/>
  <c r="O25" i="5"/>
  <c r="O26" i="5"/>
  <c r="O27" i="5"/>
  <c r="O28" i="5"/>
  <c r="O29" i="5"/>
  <c r="O30" i="5"/>
  <c r="O32" i="5"/>
  <c r="N12" i="5"/>
  <c r="N13" i="5"/>
  <c r="N14" i="5"/>
  <c r="N15" i="5"/>
  <c r="N16" i="5"/>
  <c r="N17" i="5"/>
  <c r="N19" i="5"/>
  <c r="N20" i="5"/>
  <c r="N21" i="5"/>
  <c r="N22" i="5"/>
  <c r="N23" i="5"/>
  <c r="N24" i="5"/>
  <c r="N25" i="5"/>
  <c r="N26" i="5"/>
  <c r="N27" i="5"/>
  <c r="N28" i="5"/>
  <c r="N29" i="5"/>
  <c r="N30" i="5"/>
  <c r="N32" i="5"/>
  <c r="M12" i="5"/>
  <c r="M13" i="5"/>
  <c r="M14" i="5"/>
  <c r="M15" i="5"/>
  <c r="M16" i="5"/>
  <c r="M17" i="5"/>
  <c r="M19" i="5"/>
  <c r="M20" i="5"/>
  <c r="M21" i="5"/>
  <c r="M22" i="5"/>
  <c r="M23" i="5"/>
  <c r="M24" i="5"/>
  <c r="M25" i="5"/>
  <c r="M26" i="5"/>
  <c r="M27" i="5"/>
  <c r="M28" i="5"/>
  <c r="M29" i="5"/>
  <c r="M30" i="5"/>
  <c r="M32" i="5"/>
  <c r="L12" i="5"/>
  <c r="L13" i="5"/>
  <c r="L14" i="5"/>
  <c r="L15" i="5"/>
  <c r="L16" i="5"/>
  <c r="L17" i="5"/>
  <c r="L19" i="5"/>
  <c r="L20" i="5"/>
  <c r="L21" i="5"/>
  <c r="L22" i="5"/>
  <c r="L23" i="5"/>
  <c r="L24" i="5"/>
  <c r="L25" i="5"/>
  <c r="L26" i="5"/>
  <c r="L27" i="5"/>
  <c r="L28" i="5"/>
  <c r="L29" i="5"/>
  <c r="L30" i="5"/>
  <c r="L32" i="5"/>
  <c r="K12" i="5"/>
  <c r="K13" i="5"/>
  <c r="K14" i="5"/>
  <c r="K15" i="5"/>
  <c r="K16" i="5"/>
  <c r="K17" i="5"/>
  <c r="K19" i="5"/>
  <c r="K20" i="5"/>
  <c r="K21" i="5"/>
  <c r="K22" i="5"/>
  <c r="K23" i="5"/>
  <c r="K24" i="5"/>
  <c r="K25" i="5"/>
  <c r="K26" i="5"/>
  <c r="K27" i="5"/>
  <c r="K28" i="5"/>
  <c r="K29" i="5"/>
  <c r="K30" i="5"/>
  <c r="K32" i="5"/>
  <c r="J12" i="5"/>
  <c r="J13" i="5"/>
  <c r="J14" i="5"/>
  <c r="J15" i="5"/>
  <c r="J16" i="5"/>
  <c r="J17" i="5"/>
  <c r="J19" i="5"/>
  <c r="J20" i="5"/>
  <c r="J21" i="5"/>
  <c r="J22" i="5"/>
  <c r="J23" i="5"/>
  <c r="J24" i="5"/>
  <c r="J25" i="5"/>
  <c r="J26" i="5"/>
  <c r="J27" i="5"/>
  <c r="J28" i="5"/>
  <c r="J29" i="5"/>
  <c r="J30" i="5"/>
  <c r="J32" i="5"/>
  <c r="I12" i="5"/>
  <c r="I13" i="5"/>
  <c r="I14" i="5"/>
  <c r="I15" i="5"/>
  <c r="I16" i="5"/>
  <c r="I17" i="5"/>
  <c r="I19" i="5"/>
  <c r="I20" i="5"/>
  <c r="I21" i="5"/>
  <c r="I22" i="5"/>
  <c r="I23" i="5"/>
  <c r="I24" i="5"/>
  <c r="I25" i="5"/>
  <c r="I26" i="5"/>
  <c r="I27" i="5"/>
  <c r="I28" i="5"/>
  <c r="I29" i="5"/>
  <c r="I30" i="5"/>
  <c r="I32" i="5"/>
  <c r="H12" i="5"/>
  <c r="H13" i="5"/>
  <c r="H14" i="5"/>
  <c r="H15" i="5"/>
  <c r="H16" i="5"/>
  <c r="H17" i="5"/>
  <c r="H19" i="5"/>
  <c r="H20" i="5"/>
  <c r="H21" i="5"/>
  <c r="H22" i="5"/>
  <c r="H23" i="5"/>
  <c r="H24" i="5"/>
  <c r="H25" i="5"/>
  <c r="H26" i="5"/>
  <c r="H27" i="5"/>
  <c r="H28" i="5"/>
  <c r="H29" i="5"/>
  <c r="H30" i="5"/>
  <c r="G12" i="5"/>
  <c r="G13" i="5"/>
  <c r="G14" i="5"/>
  <c r="G15" i="5"/>
  <c r="G16" i="5"/>
  <c r="G17" i="5"/>
  <c r="G19" i="5"/>
  <c r="G20" i="5"/>
  <c r="G21" i="5"/>
  <c r="G22" i="5"/>
  <c r="G23" i="5"/>
  <c r="G24" i="5"/>
  <c r="G25" i="5"/>
  <c r="G26" i="5"/>
  <c r="G27" i="5"/>
  <c r="G28" i="5"/>
  <c r="G29" i="5"/>
  <c r="G30" i="5"/>
  <c r="BD32" i="5"/>
  <c r="AS12" i="5"/>
  <c r="AS13" i="5"/>
  <c r="AS14" i="5"/>
  <c r="AS15" i="5"/>
  <c r="AS16" i="5"/>
  <c r="AS17" i="5"/>
  <c r="AS20" i="5"/>
  <c r="AS21" i="5"/>
  <c r="AS22" i="5"/>
  <c r="AS23" i="5"/>
  <c r="AS24" i="5"/>
  <c r="AS25" i="5"/>
  <c r="AS26" i="5"/>
  <c r="AS27" i="5"/>
  <c r="AS28" i="5"/>
  <c r="AS29" i="5"/>
  <c r="AS30" i="5"/>
  <c r="AT12" i="5"/>
  <c r="AT13" i="5"/>
  <c r="AT14" i="5"/>
  <c r="AT15" i="5"/>
  <c r="AT16" i="5"/>
  <c r="AT17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U12" i="5"/>
  <c r="AU13" i="5"/>
  <c r="AU14" i="5"/>
  <c r="AU15" i="5"/>
  <c r="AU16" i="5"/>
  <c r="AU17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BD12" i="5"/>
  <c r="BD13" i="5"/>
  <c r="BD14" i="5"/>
  <c r="BD15" i="5"/>
  <c r="BD16" i="5"/>
  <c r="BD17" i="5"/>
  <c r="BD20" i="5"/>
  <c r="BD21" i="5"/>
  <c r="BD22" i="5"/>
  <c r="BD23" i="5"/>
  <c r="BD24" i="5"/>
  <c r="BD25" i="5"/>
  <c r="BD26" i="5"/>
  <c r="BD27" i="5"/>
  <c r="BD28" i="5"/>
  <c r="BD29" i="5"/>
  <c r="BD30" i="5"/>
  <c r="AP8" i="19" l="1"/>
  <c r="E18" i="11" s="1"/>
  <c r="Q65" i="7"/>
  <c r="P65" i="7" s="1"/>
  <c r="Q59" i="7"/>
  <c r="Q57" i="18" s="1"/>
  <c r="Q55" i="7"/>
  <c r="Q53" i="18" s="1"/>
  <c r="Q50" i="7"/>
  <c r="Q35" i="7"/>
  <c r="P35" i="7" s="1"/>
  <c r="Q51" i="7"/>
  <c r="P51" i="7" s="1"/>
  <c r="N4" i="20"/>
  <c r="O4" i="20"/>
  <c r="Q67" i="7"/>
  <c r="P67" i="7" s="1"/>
  <c r="Q56" i="7"/>
  <c r="Q52" i="7"/>
  <c r="Q63" i="7"/>
  <c r="Q68" i="7"/>
  <c r="Q64" i="7"/>
  <c r="Q60" i="7"/>
  <c r="Q69" i="7"/>
  <c r="Q61" i="7"/>
  <c r="Q57" i="7"/>
  <c r="Q53" i="7"/>
  <c r="Q66" i="7"/>
  <c r="Q62" i="7"/>
  <c r="Q58" i="7"/>
  <c r="Q54" i="7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BG12" i="15"/>
  <c r="U12" i="15"/>
  <c r="U13" i="15"/>
  <c r="U14" i="15"/>
  <c r="T12" i="15"/>
  <c r="T13" i="15"/>
  <c r="T14" i="15"/>
  <c r="S12" i="15"/>
  <c r="S13" i="15"/>
  <c r="S14" i="15"/>
  <c r="R12" i="15"/>
  <c r="R13" i="15"/>
  <c r="R14" i="15"/>
  <c r="Q12" i="15"/>
  <c r="Q13" i="15"/>
  <c r="Q14" i="15"/>
  <c r="P12" i="15"/>
  <c r="P13" i="15"/>
  <c r="P14" i="15"/>
  <c r="O12" i="15"/>
  <c r="O13" i="15"/>
  <c r="O14" i="15"/>
  <c r="M12" i="15"/>
  <c r="M13" i="15"/>
  <c r="M14" i="15"/>
  <c r="N12" i="15"/>
  <c r="N13" i="15"/>
  <c r="N14" i="15"/>
  <c r="K12" i="15"/>
  <c r="L12" i="15"/>
  <c r="L13" i="15"/>
  <c r="L14" i="15"/>
  <c r="K13" i="15"/>
  <c r="K14" i="15"/>
  <c r="J12" i="15"/>
  <c r="J13" i="15"/>
  <c r="J14" i="15"/>
  <c r="I12" i="15"/>
  <c r="I13" i="15"/>
  <c r="I14" i="15"/>
  <c r="H12" i="15"/>
  <c r="H13" i="15"/>
  <c r="H14" i="15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C19" i="12"/>
  <c r="C18" i="12"/>
  <c r="B21" i="16"/>
  <c r="C5" i="12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AV13" i="15"/>
  <c r="AV14" i="15"/>
  <c r="B20" i="16"/>
  <c r="B7" i="16"/>
  <c r="AH4" i="15" l="1"/>
  <c r="P55" i="7"/>
  <c r="Q63" i="18"/>
  <c r="Q49" i="18"/>
  <c r="P59" i="7"/>
  <c r="Q65" i="18"/>
  <c r="P57" i="7"/>
  <c r="Q55" i="18"/>
  <c r="P50" i="7"/>
  <c r="Q48" i="18"/>
  <c r="P52" i="7"/>
  <c r="Q50" i="18"/>
  <c r="P56" i="7"/>
  <c r="Q54" i="18"/>
  <c r="P54" i="7"/>
  <c r="Q52" i="18"/>
  <c r="P53" i="7"/>
  <c r="Q51" i="18"/>
  <c r="P68" i="7"/>
  <c r="Q66" i="18"/>
  <c r="P58" i="7"/>
  <c r="Q56" i="18"/>
  <c r="P63" i="7"/>
  <c r="Q61" i="18"/>
  <c r="P62" i="7"/>
  <c r="Q60" i="18"/>
  <c r="P61" i="7"/>
  <c r="Q59" i="18"/>
  <c r="P60" i="7"/>
  <c r="Q58" i="18"/>
  <c r="P66" i="7"/>
  <c r="Q64" i="18"/>
  <c r="P69" i="7"/>
  <c r="Q67" i="18"/>
  <c r="P64" i="7"/>
  <c r="Q62" i="18"/>
  <c r="P21" i="16"/>
  <c r="R21" i="16" s="1"/>
  <c r="P20" i="16"/>
  <c r="P7" i="16"/>
  <c r="BG13" i="15"/>
  <c r="BG14" i="15"/>
  <c r="AW12" i="15"/>
  <c r="AW13" i="15"/>
  <c r="AW14" i="15"/>
  <c r="AX12" i="15"/>
  <c r="AX13" i="15"/>
  <c r="AX14" i="15"/>
  <c r="AV12" i="15"/>
  <c r="R19" i="12" l="1"/>
  <c r="Q21" i="16"/>
  <c r="R7" i="16"/>
  <c r="R5" i="12"/>
  <c r="Q7" i="16"/>
  <c r="R18" i="12"/>
  <c r="R20" i="16"/>
  <c r="Q20" i="16"/>
  <c r="P47" i="18"/>
  <c r="O47" i="18"/>
  <c r="N47" i="18"/>
  <c r="M47" i="18"/>
  <c r="L47" i="18"/>
  <c r="K47" i="18"/>
  <c r="J47" i="18"/>
  <c r="I47" i="18"/>
  <c r="H47" i="18"/>
  <c r="G47" i="18"/>
  <c r="F47" i="18"/>
  <c r="C47" i="18"/>
  <c r="P46" i="18"/>
  <c r="O46" i="18"/>
  <c r="N46" i="18"/>
  <c r="M46" i="18"/>
  <c r="L46" i="18"/>
  <c r="K46" i="18"/>
  <c r="J46" i="18"/>
  <c r="I46" i="18"/>
  <c r="H46" i="18"/>
  <c r="G46" i="18"/>
  <c r="F46" i="18"/>
  <c r="C46" i="18"/>
  <c r="P45" i="18"/>
  <c r="O45" i="18"/>
  <c r="N45" i="18"/>
  <c r="M45" i="18"/>
  <c r="L45" i="18"/>
  <c r="K45" i="18"/>
  <c r="J45" i="18"/>
  <c r="I45" i="18"/>
  <c r="H45" i="18"/>
  <c r="G45" i="18"/>
  <c r="F45" i="18"/>
  <c r="C45" i="18"/>
  <c r="P44" i="18"/>
  <c r="O44" i="18"/>
  <c r="N44" i="18"/>
  <c r="M44" i="18"/>
  <c r="L44" i="18"/>
  <c r="K44" i="18"/>
  <c r="J44" i="18"/>
  <c r="I44" i="18"/>
  <c r="H44" i="18"/>
  <c r="G44" i="18"/>
  <c r="F44" i="18"/>
  <c r="C44" i="18"/>
  <c r="P43" i="18"/>
  <c r="O43" i="18"/>
  <c r="N43" i="18"/>
  <c r="M43" i="18"/>
  <c r="L43" i="18"/>
  <c r="K43" i="18"/>
  <c r="J43" i="18"/>
  <c r="I43" i="18"/>
  <c r="H43" i="18"/>
  <c r="G43" i="18"/>
  <c r="F43" i="18"/>
  <c r="C43" i="18"/>
  <c r="P42" i="18"/>
  <c r="O42" i="18"/>
  <c r="N42" i="18"/>
  <c r="M42" i="18"/>
  <c r="L42" i="18"/>
  <c r="K42" i="18"/>
  <c r="J42" i="18"/>
  <c r="I42" i="18"/>
  <c r="H42" i="18"/>
  <c r="G42" i="18"/>
  <c r="F42" i="18"/>
  <c r="C42" i="18"/>
  <c r="P41" i="18"/>
  <c r="O41" i="18"/>
  <c r="N41" i="18"/>
  <c r="M41" i="18"/>
  <c r="L41" i="18"/>
  <c r="K41" i="18"/>
  <c r="J41" i="18"/>
  <c r="I41" i="18"/>
  <c r="H41" i="18"/>
  <c r="G41" i="18"/>
  <c r="F41" i="18"/>
  <c r="C41" i="18"/>
  <c r="P40" i="18"/>
  <c r="O40" i="18"/>
  <c r="N40" i="18"/>
  <c r="M40" i="18"/>
  <c r="L40" i="18"/>
  <c r="K40" i="18"/>
  <c r="J40" i="18"/>
  <c r="I40" i="18"/>
  <c r="H40" i="18"/>
  <c r="G40" i="18"/>
  <c r="F40" i="18"/>
  <c r="C40" i="18"/>
  <c r="P39" i="18"/>
  <c r="O39" i="18"/>
  <c r="N39" i="18"/>
  <c r="M39" i="18"/>
  <c r="L39" i="18"/>
  <c r="K39" i="18"/>
  <c r="J39" i="18"/>
  <c r="I39" i="18"/>
  <c r="H39" i="18"/>
  <c r="G39" i="18"/>
  <c r="F39" i="18"/>
  <c r="C39" i="18"/>
  <c r="P38" i="18"/>
  <c r="O38" i="18"/>
  <c r="N38" i="18"/>
  <c r="M38" i="18"/>
  <c r="L38" i="18"/>
  <c r="K38" i="18"/>
  <c r="J38" i="18"/>
  <c r="I38" i="18"/>
  <c r="H38" i="18"/>
  <c r="G38" i="18"/>
  <c r="F38" i="18"/>
  <c r="C38" i="18"/>
  <c r="P37" i="18"/>
  <c r="O37" i="18"/>
  <c r="N37" i="18"/>
  <c r="M37" i="18"/>
  <c r="L37" i="18"/>
  <c r="K37" i="18"/>
  <c r="J37" i="18"/>
  <c r="I37" i="18"/>
  <c r="H37" i="18"/>
  <c r="G37" i="18"/>
  <c r="F37" i="18"/>
  <c r="C37" i="18"/>
  <c r="P36" i="18"/>
  <c r="O36" i="18"/>
  <c r="N36" i="18"/>
  <c r="M36" i="18"/>
  <c r="L36" i="18"/>
  <c r="K36" i="18"/>
  <c r="J36" i="18"/>
  <c r="I36" i="18"/>
  <c r="H36" i="18"/>
  <c r="G36" i="18"/>
  <c r="F36" i="18"/>
  <c r="C36" i="18"/>
  <c r="P35" i="18"/>
  <c r="O35" i="18"/>
  <c r="N35" i="18"/>
  <c r="M35" i="18"/>
  <c r="L35" i="18"/>
  <c r="K35" i="18"/>
  <c r="J35" i="18"/>
  <c r="I35" i="18"/>
  <c r="H35" i="18"/>
  <c r="G35" i="18"/>
  <c r="F35" i="18"/>
  <c r="C35" i="18"/>
  <c r="P34" i="18"/>
  <c r="O34" i="18"/>
  <c r="N34" i="18"/>
  <c r="M34" i="18"/>
  <c r="L34" i="18"/>
  <c r="K34" i="18"/>
  <c r="J34" i="18"/>
  <c r="I34" i="18"/>
  <c r="H34" i="18"/>
  <c r="G34" i="18"/>
  <c r="F34" i="18"/>
  <c r="C34" i="18"/>
  <c r="P32" i="18"/>
  <c r="O32" i="18"/>
  <c r="N32" i="18"/>
  <c r="M32" i="18"/>
  <c r="L32" i="18"/>
  <c r="K32" i="18"/>
  <c r="J32" i="18"/>
  <c r="I32" i="18"/>
  <c r="H32" i="18"/>
  <c r="G32" i="18"/>
  <c r="F32" i="18"/>
  <c r="C32" i="18"/>
  <c r="P31" i="18"/>
  <c r="O31" i="18"/>
  <c r="N31" i="18"/>
  <c r="M31" i="18"/>
  <c r="L31" i="18"/>
  <c r="K31" i="18"/>
  <c r="J31" i="18"/>
  <c r="I31" i="18"/>
  <c r="H31" i="18"/>
  <c r="G31" i="18"/>
  <c r="F31" i="18"/>
  <c r="C31" i="18"/>
  <c r="P30" i="18"/>
  <c r="O30" i="18"/>
  <c r="N30" i="18"/>
  <c r="M30" i="18"/>
  <c r="L30" i="18"/>
  <c r="K30" i="18"/>
  <c r="J30" i="18"/>
  <c r="I30" i="18"/>
  <c r="H30" i="18"/>
  <c r="G30" i="18"/>
  <c r="F30" i="18"/>
  <c r="C30" i="18"/>
  <c r="P29" i="18"/>
  <c r="O29" i="18"/>
  <c r="N29" i="18"/>
  <c r="M29" i="18"/>
  <c r="L29" i="18"/>
  <c r="K29" i="18"/>
  <c r="J29" i="18"/>
  <c r="I29" i="18"/>
  <c r="H29" i="18"/>
  <c r="G29" i="18"/>
  <c r="F29" i="18"/>
  <c r="C29" i="18"/>
  <c r="P27" i="18"/>
  <c r="O27" i="18"/>
  <c r="N27" i="18"/>
  <c r="M27" i="18"/>
  <c r="L27" i="18"/>
  <c r="K27" i="18"/>
  <c r="J27" i="18"/>
  <c r="I27" i="18"/>
  <c r="H27" i="18"/>
  <c r="G27" i="18"/>
  <c r="F27" i="18"/>
  <c r="C27" i="18"/>
  <c r="P26" i="18"/>
  <c r="O26" i="18"/>
  <c r="N26" i="18"/>
  <c r="M26" i="18"/>
  <c r="L26" i="18"/>
  <c r="K26" i="18"/>
  <c r="J26" i="18"/>
  <c r="I26" i="18"/>
  <c r="H26" i="18"/>
  <c r="G26" i="18"/>
  <c r="F26" i="18"/>
  <c r="C26" i="18"/>
  <c r="P25" i="18"/>
  <c r="O25" i="18"/>
  <c r="N25" i="18"/>
  <c r="M25" i="18"/>
  <c r="L25" i="18"/>
  <c r="K25" i="18"/>
  <c r="J25" i="18"/>
  <c r="I25" i="18"/>
  <c r="H25" i="18"/>
  <c r="G25" i="18"/>
  <c r="F25" i="18"/>
  <c r="C25" i="18"/>
  <c r="P24" i="18"/>
  <c r="O24" i="18"/>
  <c r="N24" i="18"/>
  <c r="M24" i="18"/>
  <c r="L24" i="18"/>
  <c r="K24" i="18"/>
  <c r="J24" i="18"/>
  <c r="I24" i="18"/>
  <c r="H24" i="18"/>
  <c r="G24" i="18"/>
  <c r="F24" i="18"/>
  <c r="C24" i="18"/>
  <c r="B23" i="18"/>
  <c r="A23" i="18" s="1"/>
  <c r="P22" i="18"/>
  <c r="O22" i="18"/>
  <c r="N22" i="18"/>
  <c r="M22" i="18"/>
  <c r="L22" i="18"/>
  <c r="K22" i="18"/>
  <c r="J22" i="18"/>
  <c r="I22" i="18"/>
  <c r="H22" i="18"/>
  <c r="G22" i="18"/>
  <c r="F22" i="18"/>
  <c r="C22" i="18"/>
  <c r="P21" i="18"/>
  <c r="O21" i="18"/>
  <c r="N21" i="18"/>
  <c r="M21" i="18"/>
  <c r="L21" i="18"/>
  <c r="K21" i="18"/>
  <c r="J21" i="18"/>
  <c r="I21" i="18"/>
  <c r="H21" i="18"/>
  <c r="G21" i="18"/>
  <c r="F21" i="18"/>
  <c r="C21" i="18"/>
  <c r="P20" i="18"/>
  <c r="O20" i="18"/>
  <c r="N20" i="18"/>
  <c r="M20" i="18"/>
  <c r="L20" i="18"/>
  <c r="K20" i="18"/>
  <c r="J20" i="18"/>
  <c r="I20" i="18"/>
  <c r="H20" i="18"/>
  <c r="G20" i="18"/>
  <c r="F20" i="18"/>
  <c r="C20" i="18"/>
  <c r="P19" i="18"/>
  <c r="O19" i="18"/>
  <c r="N19" i="18"/>
  <c r="M19" i="18"/>
  <c r="L19" i="18"/>
  <c r="K19" i="18"/>
  <c r="J19" i="18"/>
  <c r="I19" i="18"/>
  <c r="H19" i="18"/>
  <c r="G19" i="18"/>
  <c r="F19" i="18"/>
  <c r="C19" i="18"/>
  <c r="B18" i="18"/>
  <c r="A18" i="18" s="1"/>
  <c r="P17" i="18"/>
  <c r="O17" i="18"/>
  <c r="N17" i="18"/>
  <c r="M17" i="18"/>
  <c r="L17" i="18"/>
  <c r="K17" i="18"/>
  <c r="J17" i="18"/>
  <c r="I17" i="18"/>
  <c r="H17" i="18"/>
  <c r="G17" i="18"/>
  <c r="F17" i="18"/>
  <c r="C17" i="18"/>
  <c r="P16" i="18"/>
  <c r="O16" i="18"/>
  <c r="N16" i="18"/>
  <c r="M16" i="18"/>
  <c r="L16" i="18"/>
  <c r="K16" i="18"/>
  <c r="J16" i="18"/>
  <c r="I16" i="18"/>
  <c r="H16" i="18"/>
  <c r="G16" i="18"/>
  <c r="F16" i="18"/>
  <c r="C16" i="18"/>
  <c r="P15" i="18"/>
  <c r="O15" i="18"/>
  <c r="N15" i="18"/>
  <c r="M15" i="18"/>
  <c r="L15" i="18"/>
  <c r="K15" i="18"/>
  <c r="J15" i="18"/>
  <c r="I15" i="18"/>
  <c r="H15" i="18"/>
  <c r="G15" i="18"/>
  <c r="F15" i="18"/>
  <c r="C15" i="18"/>
  <c r="P14" i="18"/>
  <c r="O14" i="18"/>
  <c r="N14" i="18"/>
  <c r="M14" i="18"/>
  <c r="L14" i="18"/>
  <c r="K14" i="18"/>
  <c r="J14" i="18"/>
  <c r="I14" i="18"/>
  <c r="H14" i="18"/>
  <c r="G14" i="18"/>
  <c r="F14" i="18"/>
  <c r="C14" i="18"/>
  <c r="B13" i="18"/>
  <c r="A13" i="18" s="1"/>
  <c r="P12" i="18"/>
  <c r="O12" i="18"/>
  <c r="N12" i="18"/>
  <c r="M12" i="18"/>
  <c r="L12" i="18"/>
  <c r="K12" i="18"/>
  <c r="J12" i="18"/>
  <c r="I12" i="18"/>
  <c r="H12" i="18"/>
  <c r="G12" i="18"/>
  <c r="F12" i="18"/>
  <c r="C12" i="18"/>
  <c r="P11" i="18"/>
  <c r="O11" i="18"/>
  <c r="N11" i="18"/>
  <c r="M11" i="18"/>
  <c r="L11" i="18"/>
  <c r="K11" i="18"/>
  <c r="J11" i="18"/>
  <c r="I11" i="18"/>
  <c r="H11" i="18"/>
  <c r="G11" i="18"/>
  <c r="F11" i="18"/>
  <c r="C11" i="18"/>
  <c r="P10" i="18"/>
  <c r="O10" i="18"/>
  <c r="N10" i="18"/>
  <c r="M10" i="18"/>
  <c r="L10" i="18"/>
  <c r="K10" i="18"/>
  <c r="J10" i="18"/>
  <c r="I10" i="18"/>
  <c r="H10" i="18"/>
  <c r="G10" i="18"/>
  <c r="F10" i="18"/>
  <c r="C10" i="18"/>
  <c r="P9" i="18"/>
  <c r="O9" i="18"/>
  <c r="N9" i="18"/>
  <c r="M9" i="18"/>
  <c r="L9" i="18"/>
  <c r="K9" i="18"/>
  <c r="J9" i="18"/>
  <c r="I9" i="18"/>
  <c r="H9" i="18"/>
  <c r="G9" i="18"/>
  <c r="F9" i="18"/>
  <c r="C9" i="18"/>
  <c r="P8" i="18"/>
  <c r="O8" i="18"/>
  <c r="N8" i="18"/>
  <c r="M8" i="18"/>
  <c r="L8" i="18"/>
  <c r="K8" i="18"/>
  <c r="J8" i="18"/>
  <c r="I8" i="18"/>
  <c r="H8" i="18"/>
  <c r="G8" i="18"/>
  <c r="F8" i="18"/>
  <c r="C8" i="18"/>
  <c r="P7" i="18"/>
  <c r="O7" i="18"/>
  <c r="N7" i="18"/>
  <c r="M7" i="18"/>
  <c r="L7" i="18"/>
  <c r="K7" i="18"/>
  <c r="J7" i="18"/>
  <c r="I7" i="18"/>
  <c r="H7" i="18"/>
  <c r="G7" i="18"/>
  <c r="F7" i="18"/>
  <c r="C7" i="18"/>
  <c r="B6" i="18"/>
  <c r="A6" i="18" s="1"/>
  <c r="P5" i="18"/>
  <c r="O5" i="18"/>
  <c r="N5" i="18"/>
  <c r="M5" i="18"/>
  <c r="L5" i="18"/>
  <c r="K5" i="18"/>
  <c r="J5" i="18"/>
  <c r="I5" i="18"/>
  <c r="H5" i="18"/>
  <c r="G5" i="18"/>
  <c r="F5" i="18"/>
  <c r="C5" i="18"/>
  <c r="P4" i="18"/>
  <c r="O4" i="18"/>
  <c r="N4" i="18"/>
  <c r="M4" i="18"/>
  <c r="L4" i="18"/>
  <c r="K4" i="18"/>
  <c r="J4" i="18"/>
  <c r="I4" i="18"/>
  <c r="H4" i="18"/>
  <c r="G4" i="18"/>
  <c r="F4" i="18"/>
  <c r="E4" i="18"/>
  <c r="C4" i="18"/>
  <c r="M1" i="18"/>
  <c r="A1" i="18"/>
  <c r="AS63" i="5"/>
  <c r="AS64" i="5"/>
  <c r="AS65" i="5"/>
  <c r="AS66" i="5"/>
  <c r="AS67" i="5"/>
  <c r="AS68" i="5"/>
  <c r="AS69" i="5"/>
  <c r="AS70" i="5"/>
  <c r="AS71" i="5"/>
  <c r="AS72" i="5"/>
  <c r="AS73" i="5"/>
  <c r="AS74" i="5"/>
  <c r="AS32" i="5"/>
  <c r="AS33" i="5"/>
  <c r="AS35" i="5"/>
  <c r="AS36" i="5"/>
  <c r="AS37" i="5"/>
  <c r="AS38" i="5"/>
  <c r="AS39" i="5"/>
  <c r="AS40" i="5"/>
  <c r="AS42" i="5"/>
  <c r="AS43" i="5"/>
  <c r="AS44" i="5"/>
  <c r="AS45" i="5"/>
  <c r="AS47" i="5"/>
  <c r="AS48" i="5"/>
  <c r="AS49" i="5"/>
  <c r="AS50" i="5"/>
  <c r="AS52" i="5"/>
  <c r="AS53" i="5"/>
  <c r="AS54" i="5"/>
  <c r="AS55" i="5"/>
  <c r="AS57" i="5"/>
  <c r="AS58" i="5"/>
  <c r="AS59" i="5"/>
  <c r="AS60" i="5"/>
  <c r="AS62" i="5"/>
  <c r="G62" i="5"/>
  <c r="AV15" i="15"/>
  <c r="AV27" i="15"/>
  <c r="I3" i="17"/>
  <c r="A3" i="17"/>
  <c r="N1" i="12"/>
  <c r="A1" i="12"/>
  <c r="N3" i="7"/>
  <c r="L4" i="12"/>
  <c r="L6" i="12"/>
  <c r="L7" i="12"/>
  <c r="L8" i="12"/>
  <c r="L9" i="12"/>
  <c r="L10" i="12"/>
  <c r="L11" i="12"/>
  <c r="L12" i="12"/>
  <c r="L13" i="12"/>
  <c r="L14" i="12"/>
  <c r="L15" i="12"/>
  <c r="L16" i="12"/>
  <c r="L17" i="12"/>
  <c r="BD60" i="5"/>
  <c r="BD59" i="5"/>
  <c r="BD58" i="5"/>
  <c r="BD57" i="5"/>
  <c r="BD55" i="5"/>
  <c r="BD54" i="5"/>
  <c r="BD53" i="5"/>
  <c r="BD52" i="5"/>
  <c r="BD50" i="5"/>
  <c r="BD49" i="5"/>
  <c r="BD48" i="5"/>
  <c r="BD47" i="5"/>
  <c r="BD45" i="5"/>
  <c r="BD44" i="5"/>
  <c r="BD43" i="5"/>
  <c r="BD42" i="5"/>
  <c r="BD40" i="5"/>
  <c r="BD39" i="5"/>
  <c r="BD38" i="5"/>
  <c r="BD37" i="5"/>
  <c r="BD36" i="5"/>
  <c r="BD35" i="5"/>
  <c r="BD33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62" i="5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O42" i="5"/>
  <c r="O43" i="5"/>
  <c r="O44" i="5"/>
  <c r="O45" i="5"/>
  <c r="O47" i="5"/>
  <c r="O48" i="5"/>
  <c r="O49" i="5"/>
  <c r="O50" i="5"/>
  <c r="O52" i="5"/>
  <c r="O53" i="5"/>
  <c r="O54" i="5"/>
  <c r="O55" i="5"/>
  <c r="O57" i="5"/>
  <c r="O58" i="5"/>
  <c r="O59" i="5"/>
  <c r="O60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33" i="5"/>
  <c r="O34" i="5"/>
  <c r="O35" i="5"/>
  <c r="O36" i="5"/>
  <c r="O37" i="5"/>
  <c r="O38" i="5"/>
  <c r="O39" i="5"/>
  <c r="O40" i="5"/>
  <c r="O62" i="5"/>
  <c r="C3" i="7"/>
  <c r="J6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AV16" i="15"/>
  <c r="AV17" i="15"/>
  <c r="AV18" i="15"/>
  <c r="AV19" i="15"/>
  <c r="AV20" i="15"/>
  <c r="AV21" i="15"/>
  <c r="AV22" i="15"/>
  <c r="AV23" i="15"/>
  <c r="AV24" i="15"/>
  <c r="AV25" i="15"/>
  <c r="AV26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15" i="15"/>
  <c r="U27" i="15"/>
  <c r="T27" i="15"/>
  <c r="S27" i="15"/>
  <c r="R27" i="15"/>
  <c r="Q27" i="15"/>
  <c r="O27" i="15"/>
  <c r="N27" i="15"/>
  <c r="M27" i="15"/>
  <c r="L27" i="15"/>
  <c r="K27" i="15"/>
  <c r="J27" i="15"/>
  <c r="I27" i="15"/>
  <c r="U15" i="15"/>
  <c r="T15" i="15"/>
  <c r="S15" i="15"/>
  <c r="R15" i="15"/>
  <c r="Q15" i="15"/>
  <c r="O15" i="15"/>
  <c r="N15" i="15"/>
  <c r="M15" i="15"/>
  <c r="L15" i="15"/>
  <c r="K15" i="15"/>
  <c r="J15" i="15"/>
  <c r="I15" i="15"/>
  <c r="T75" i="5"/>
  <c r="S75" i="5"/>
  <c r="R75" i="5"/>
  <c r="Q75" i="5"/>
  <c r="P75" i="5"/>
  <c r="N75" i="5"/>
  <c r="M75" i="5"/>
  <c r="L75" i="5"/>
  <c r="K75" i="5"/>
  <c r="I75" i="5"/>
  <c r="J75" i="5"/>
  <c r="H75" i="5"/>
  <c r="T62" i="5"/>
  <c r="S62" i="5"/>
  <c r="R62" i="5"/>
  <c r="Q62" i="5"/>
  <c r="P62" i="5"/>
  <c r="N62" i="5"/>
  <c r="M62" i="5"/>
  <c r="L62" i="5"/>
  <c r="K62" i="5"/>
  <c r="J62" i="5"/>
  <c r="I62" i="5"/>
  <c r="H62" i="5"/>
  <c r="G75" i="5"/>
  <c r="G71" i="5"/>
  <c r="G69" i="5"/>
  <c r="G68" i="5"/>
  <c r="G67" i="5"/>
  <c r="G66" i="5"/>
  <c r="G65" i="5"/>
  <c r="G64" i="5"/>
  <c r="B8" i="16"/>
  <c r="B9" i="16"/>
  <c r="B10" i="16"/>
  <c r="B11" i="16"/>
  <c r="B12" i="16"/>
  <c r="B13" i="16"/>
  <c r="B14" i="16"/>
  <c r="B15" i="16"/>
  <c r="B16" i="16"/>
  <c r="B17" i="16"/>
  <c r="B18" i="16"/>
  <c r="B19" i="16"/>
  <c r="B6" i="16"/>
  <c r="C6" i="7"/>
  <c r="AZ72" i="5"/>
  <c r="AZ71" i="5"/>
  <c r="BC24" i="15"/>
  <c r="BC23" i="15"/>
  <c r="E6" i="12"/>
  <c r="F6" i="12"/>
  <c r="G6" i="12"/>
  <c r="H6" i="12"/>
  <c r="I6" i="12"/>
  <c r="J6" i="12"/>
  <c r="K6" i="12"/>
  <c r="M6" i="12"/>
  <c r="N6" i="12"/>
  <c r="O6" i="12"/>
  <c r="P6" i="12"/>
  <c r="Q6" i="12"/>
  <c r="E7" i="12"/>
  <c r="F7" i="12"/>
  <c r="G7" i="12"/>
  <c r="H7" i="12"/>
  <c r="I7" i="12"/>
  <c r="J7" i="12"/>
  <c r="K7" i="12"/>
  <c r="M7" i="12"/>
  <c r="N7" i="12"/>
  <c r="O7" i="12"/>
  <c r="P7" i="12"/>
  <c r="Q7" i="12"/>
  <c r="E8" i="12"/>
  <c r="F8" i="12"/>
  <c r="G8" i="12"/>
  <c r="H8" i="12"/>
  <c r="I8" i="12"/>
  <c r="J8" i="12"/>
  <c r="K8" i="12"/>
  <c r="M8" i="12"/>
  <c r="N8" i="12"/>
  <c r="O8" i="12"/>
  <c r="P8" i="12"/>
  <c r="Q8" i="12"/>
  <c r="E9" i="12"/>
  <c r="F9" i="12"/>
  <c r="G9" i="12"/>
  <c r="H9" i="12"/>
  <c r="I9" i="12"/>
  <c r="J9" i="12"/>
  <c r="K9" i="12"/>
  <c r="M9" i="12"/>
  <c r="N9" i="12"/>
  <c r="O9" i="12"/>
  <c r="P9" i="12"/>
  <c r="Q9" i="12"/>
  <c r="E10" i="12"/>
  <c r="F10" i="12"/>
  <c r="G10" i="12"/>
  <c r="H10" i="12"/>
  <c r="I10" i="12"/>
  <c r="J10" i="12"/>
  <c r="K10" i="12"/>
  <c r="M10" i="12"/>
  <c r="N10" i="12"/>
  <c r="O10" i="12"/>
  <c r="P10" i="12"/>
  <c r="Q10" i="12"/>
  <c r="E11" i="12"/>
  <c r="F11" i="12"/>
  <c r="G11" i="12"/>
  <c r="H11" i="12"/>
  <c r="I11" i="12"/>
  <c r="J11" i="12"/>
  <c r="K11" i="12"/>
  <c r="M11" i="12"/>
  <c r="N11" i="12"/>
  <c r="O11" i="12"/>
  <c r="P11" i="12"/>
  <c r="Q11" i="12"/>
  <c r="E12" i="12"/>
  <c r="F12" i="12"/>
  <c r="G12" i="12"/>
  <c r="H12" i="12"/>
  <c r="I12" i="12"/>
  <c r="J12" i="12"/>
  <c r="K12" i="12"/>
  <c r="M12" i="12"/>
  <c r="N12" i="12"/>
  <c r="O12" i="12"/>
  <c r="P12" i="12"/>
  <c r="Q12" i="12"/>
  <c r="E13" i="12"/>
  <c r="F13" i="12"/>
  <c r="G13" i="12"/>
  <c r="H13" i="12"/>
  <c r="I13" i="12"/>
  <c r="J13" i="12"/>
  <c r="K13" i="12"/>
  <c r="M13" i="12"/>
  <c r="N13" i="12"/>
  <c r="O13" i="12"/>
  <c r="P13" i="12"/>
  <c r="Q13" i="12"/>
  <c r="E14" i="12"/>
  <c r="F14" i="12"/>
  <c r="G14" i="12"/>
  <c r="H14" i="12"/>
  <c r="I14" i="12"/>
  <c r="J14" i="12"/>
  <c r="K14" i="12"/>
  <c r="M14" i="12"/>
  <c r="N14" i="12"/>
  <c r="O14" i="12"/>
  <c r="P14" i="12"/>
  <c r="Q14" i="12"/>
  <c r="E15" i="12"/>
  <c r="F15" i="12"/>
  <c r="G15" i="12"/>
  <c r="H15" i="12"/>
  <c r="I15" i="12"/>
  <c r="J15" i="12"/>
  <c r="K15" i="12"/>
  <c r="M15" i="12"/>
  <c r="N15" i="12"/>
  <c r="O15" i="12"/>
  <c r="P15" i="12"/>
  <c r="Q15" i="12"/>
  <c r="E16" i="12"/>
  <c r="F16" i="12"/>
  <c r="G16" i="12"/>
  <c r="H16" i="12"/>
  <c r="I16" i="12"/>
  <c r="J16" i="12"/>
  <c r="K16" i="12"/>
  <c r="M16" i="12"/>
  <c r="N16" i="12"/>
  <c r="O16" i="12"/>
  <c r="P16" i="12"/>
  <c r="Q16" i="12"/>
  <c r="E17" i="12"/>
  <c r="F17" i="12"/>
  <c r="G17" i="12"/>
  <c r="H17" i="12"/>
  <c r="I17" i="12"/>
  <c r="J17" i="12"/>
  <c r="K17" i="12"/>
  <c r="M17" i="12"/>
  <c r="N17" i="12"/>
  <c r="O17" i="12"/>
  <c r="P17" i="12"/>
  <c r="Q17" i="12"/>
  <c r="F4" i="12"/>
  <c r="G4" i="12"/>
  <c r="H4" i="12"/>
  <c r="I4" i="12"/>
  <c r="J4" i="12"/>
  <c r="K4" i="12"/>
  <c r="M4" i="12"/>
  <c r="N4" i="12"/>
  <c r="O4" i="12"/>
  <c r="P4" i="12"/>
  <c r="Q4" i="12"/>
  <c r="E4" i="12"/>
  <c r="C16" i="12"/>
  <c r="C17" i="12"/>
  <c r="C13" i="12"/>
  <c r="C14" i="12"/>
  <c r="C15" i="12"/>
  <c r="C6" i="12"/>
  <c r="C7" i="12"/>
  <c r="C8" i="12"/>
  <c r="C9" i="12"/>
  <c r="C10" i="12"/>
  <c r="C11" i="12"/>
  <c r="C12" i="12"/>
  <c r="C4" i="12"/>
  <c r="C8" i="16"/>
  <c r="D8" i="16"/>
  <c r="E8" i="16"/>
  <c r="F8" i="16"/>
  <c r="G8" i="16"/>
  <c r="H8" i="16"/>
  <c r="I8" i="16"/>
  <c r="K8" i="16"/>
  <c r="L8" i="16"/>
  <c r="M8" i="16"/>
  <c r="N8" i="16"/>
  <c r="O8" i="16"/>
  <c r="C9" i="16"/>
  <c r="D9" i="16"/>
  <c r="E9" i="16"/>
  <c r="F9" i="16"/>
  <c r="G9" i="16"/>
  <c r="H9" i="16"/>
  <c r="I9" i="16"/>
  <c r="K9" i="16"/>
  <c r="L9" i="16"/>
  <c r="M9" i="16"/>
  <c r="N9" i="16"/>
  <c r="O9" i="16"/>
  <c r="C10" i="16"/>
  <c r="D10" i="16"/>
  <c r="E10" i="16"/>
  <c r="F10" i="16"/>
  <c r="G10" i="16"/>
  <c r="H10" i="16"/>
  <c r="I10" i="16"/>
  <c r="K10" i="16"/>
  <c r="L10" i="16"/>
  <c r="M10" i="16"/>
  <c r="N10" i="16"/>
  <c r="O10" i="16"/>
  <c r="C11" i="16"/>
  <c r="D11" i="16"/>
  <c r="E11" i="16"/>
  <c r="F11" i="16"/>
  <c r="G11" i="16"/>
  <c r="H11" i="16"/>
  <c r="I11" i="16"/>
  <c r="K11" i="16"/>
  <c r="L11" i="16"/>
  <c r="M11" i="16"/>
  <c r="N11" i="16"/>
  <c r="O11" i="16"/>
  <c r="C12" i="16"/>
  <c r="D12" i="16"/>
  <c r="E12" i="16"/>
  <c r="F12" i="16"/>
  <c r="G12" i="16"/>
  <c r="H12" i="16"/>
  <c r="I12" i="16"/>
  <c r="K12" i="16"/>
  <c r="L12" i="16"/>
  <c r="M12" i="16"/>
  <c r="N12" i="16"/>
  <c r="O12" i="16"/>
  <c r="C13" i="16"/>
  <c r="D13" i="16"/>
  <c r="E13" i="16"/>
  <c r="F13" i="16"/>
  <c r="G13" i="16"/>
  <c r="H13" i="16"/>
  <c r="I13" i="16"/>
  <c r="K13" i="16"/>
  <c r="L13" i="16"/>
  <c r="M13" i="16"/>
  <c r="N13" i="16"/>
  <c r="O13" i="16"/>
  <c r="C14" i="16"/>
  <c r="D14" i="16"/>
  <c r="E14" i="16"/>
  <c r="F14" i="16"/>
  <c r="G14" i="16"/>
  <c r="H14" i="16"/>
  <c r="I14" i="16"/>
  <c r="K14" i="16"/>
  <c r="L14" i="16"/>
  <c r="M14" i="16"/>
  <c r="N14" i="16"/>
  <c r="O14" i="16"/>
  <c r="C15" i="16"/>
  <c r="D15" i="16"/>
  <c r="E15" i="16"/>
  <c r="F15" i="16"/>
  <c r="G15" i="16"/>
  <c r="H15" i="16"/>
  <c r="I15" i="16"/>
  <c r="K15" i="16"/>
  <c r="L15" i="16"/>
  <c r="M15" i="16"/>
  <c r="N15" i="16"/>
  <c r="O15" i="16"/>
  <c r="C16" i="16"/>
  <c r="D16" i="16"/>
  <c r="E16" i="16"/>
  <c r="F16" i="16"/>
  <c r="G16" i="16"/>
  <c r="H16" i="16"/>
  <c r="I16" i="16"/>
  <c r="K16" i="16"/>
  <c r="L16" i="16"/>
  <c r="M16" i="16"/>
  <c r="N16" i="16"/>
  <c r="O16" i="16"/>
  <c r="C17" i="16"/>
  <c r="D17" i="16"/>
  <c r="E17" i="16"/>
  <c r="F17" i="16"/>
  <c r="G17" i="16"/>
  <c r="H17" i="16"/>
  <c r="I17" i="16"/>
  <c r="K17" i="16"/>
  <c r="L17" i="16"/>
  <c r="M17" i="16"/>
  <c r="N17" i="16"/>
  <c r="O17" i="16"/>
  <c r="C18" i="16"/>
  <c r="D18" i="16"/>
  <c r="E18" i="16"/>
  <c r="F18" i="16"/>
  <c r="G18" i="16"/>
  <c r="H18" i="16"/>
  <c r="I18" i="16"/>
  <c r="K18" i="16"/>
  <c r="L18" i="16"/>
  <c r="M18" i="16"/>
  <c r="N18" i="16"/>
  <c r="O18" i="16"/>
  <c r="C19" i="16"/>
  <c r="D19" i="16"/>
  <c r="E19" i="16"/>
  <c r="F19" i="16"/>
  <c r="G19" i="16"/>
  <c r="H19" i="16"/>
  <c r="I19" i="16"/>
  <c r="K19" i="16"/>
  <c r="L19" i="16"/>
  <c r="M19" i="16"/>
  <c r="N19" i="16"/>
  <c r="O19" i="16"/>
  <c r="D6" i="16"/>
  <c r="E6" i="16"/>
  <c r="F6" i="16"/>
  <c r="G6" i="16"/>
  <c r="H6" i="16"/>
  <c r="I6" i="16"/>
  <c r="K6" i="16"/>
  <c r="L6" i="16"/>
  <c r="M6" i="16"/>
  <c r="N6" i="16"/>
  <c r="O6" i="16"/>
  <c r="C6" i="16"/>
  <c r="A18" i="16"/>
  <c r="A19" i="16"/>
  <c r="A8" i="16"/>
  <c r="A9" i="16"/>
  <c r="A10" i="16"/>
  <c r="A11" i="16"/>
  <c r="A12" i="16"/>
  <c r="A13" i="16"/>
  <c r="A14" i="16"/>
  <c r="A15" i="16"/>
  <c r="A16" i="16"/>
  <c r="A17" i="16"/>
  <c r="A6" i="16"/>
  <c r="U23" i="15"/>
  <c r="I23" i="15"/>
  <c r="BC27" i="15"/>
  <c r="AY27" i="15"/>
  <c r="AX27" i="15"/>
  <c r="BC26" i="15"/>
  <c r="AX26" i="15"/>
  <c r="U26" i="15"/>
  <c r="T26" i="15"/>
  <c r="S26" i="15"/>
  <c r="R26" i="15"/>
  <c r="Q26" i="15"/>
  <c r="O26" i="15"/>
  <c r="N26" i="15"/>
  <c r="M26" i="15"/>
  <c r="L26" i="15"/>
  <c r="K26" i="15"/>
  <c r="J26" i="15"/>
  <c r="I26" i="15"/>
  <c r="BC25" i="15"/>
  <c r="AX25" i="15"/>
  <c r="U25" i="15"/>
  <c r="T25" i="15"/>
  <c r="S25" i="15"/>
  <c r="R25" i="15"/>
  <c r="Q25" i="15"/>
  <c r="O25" i="15"/>
  <c r="N25" i="15"/>
  <c r="M25" i="15"/>
  <c r="L25" i="15"/>
  <c r="K25" i="15"/>
  <c r="J25" i="15"/>
  <c r="I25" i="15"/>
  <c r="AX24" i="15"/>
  <c r="U24" i="15"/>
  <c r="T24" i="15"/>
  <c r="S24" i="15"/>
  <c r="R24" i="15"/>
  <c r="Q24" i="15"/>
  <c r="O24" i="15"/>
  <c r="N24" i="15"/>
  <c r="M24" i="15"/>
  <c r="L24" i="15"/>
  <c r="K24" i="15"/>
  <c r="J24" i="15"/>
  <c r="I24" i="15"/>
  <c r="AX23" i="15"/>
  <c r="T23" i="15"/>
  <c r="S23" i="15"/>
  <c r="R23" i="15"/>
  <c r="Q23" i="15"/>
  <c r="O23" i="15"/>
  <c r="N23" i="15"/>
  <c r="M23" i="15"/>
  <c r="L23" i="15"/>
  <c r="K23" i="15"/>
  <c r="J23" i="15"/>
  <c r="BC22" i="15"/>
  <c r="AZ22" i="15"/>
  <c r="AX22" i="15"/>
  <c r="U22" i="15"/>
  <c r="T22" i="15"/>
  <c r="S22" i="15"/>
  <c r="R22" i="15"/>
  <c r="Q22" i="15"/>
  <c r="O22" i="15"/>
  <c r="N22" i="15"/>
  <c r="M22" i="15"/>
  <c r="L22" i="15"/>
  <c r="K22" i="15"/>
  <c r="J22" i="15"/>
  <c r="I22" i="15"/>
  <c r="BC21" i="15"/>
  <c r="AZ21" i="15"/>
  <c r="AX21" i="15"/>
  <c r="U21" i="15"/>
  <c r="T21" i="15"/>
  <c r="S21" i="15"/>
  <c r="R21" i="15"/>
  <c r="Q21" i="15"/>
  <c r="O21" i="15"/>
  <c r="N21" i="15"/>
  <c r="M21" i="15"/>
  <c r="L21" i="15"/>
  <c r="K21" i="15"/>
  <c r="J21" i="15"/>
  <c r="I21" i="15"/>
  <c r="BC20" i="15"/>
  <c r="AY20" i="15"/>
  <c r="AX20" i="15"/>
  <c r="U20" i="15"/>
  <c r="T20" i="15"/>
  <c r="S20" i="15"/>
  <c r="R20" i="15"/>
  <c r="Q20" i="15"/>
  <c r="O20" i="15"/>
  <c r="N20" i="15"/>
  <c r="M20" i="15"/>
  <c r="L20" i="15"/>
  <c r="K20" i="15"/>
  <c r="J20" i="15"/>
  <c r="I20" i="15"/>
  <c r="BC19" i="15"/>
  <c r="AX19" i="15"/>
  <c r="U19" i="15"/>
  <c r="T19" i="15"/>
  <c r="S19" i="15"/>
  <c r="R19" i="15"/>
  <c r="Q19" i="15"/>
  <c r="O19" i="15"/>
  <c r="N19" i="15"/>
  <c r="M19" i="15"/>
  <c r="L19" i="15"/>
  <c r="K19" i="15"/>
  <c r="J19" i="15"/>
  <c r="I19" i="15"/>
  <c r="BC18" i="15"/>
  <c r="AX18" i="15"/>
  <c r="U18" i="15"/>
  <c r="T18" i="15"/>
  <c r="S18" i="15"/>
  <c r="R18" i="15"/>
  <c r="Q18" i="15"/>
  <c r="O18" i="15"/>
  <c r="N18" i="15"/>
  <c r="M18" i="15"/>
  <c r="L18" i="15"/>
  <c r="K18" i="15"/>
  <c r="J18" i="15"/>
  <c r="I18" i="15"/>
  <c r="BC17" i="15"/>
  <c r="AZ17" i="15"/>
  <c r="AX17" i="15"/>
  <c r="U17" i="15"/>
  <c r="T17" i="15"/>
  <c r="S17" i="15"/>
  <c r="R17" i="15"/>
  <c r="Q17" i="15"/>
  <c r="O17" i="15"/>
  <c r="N17" i="15"/>
  <c r="M17" i="15"/>
  <c r="L17" i="15"/>
  <c r="K17" i="15"/>
  <c r="J17" i="15"/>
  <c r="I17" i="15"/>
  <c r="BC16" i="15"/>
  <c r="AY16" i="15"/>
  <c r="AX16" i="15"/>
  <c r="U16" i="15"/>
  <c r="T16" i="15"/>
  <c r="S16" i="15"/>
  <c r="R16" i="15"/>
  <c r="Q16" i="15"/>
  <c r="O16" i="15"/>
  <c r="N16" i="15"/>
  <c r="M16" i="15"/>
  <c r="L16" i="15"/>
  <c r="K16" i="15"/>
  <c r="J16" i="15"/>
  <c r="I16" i="15"/>
  <c r="BC15" i="15"/>
  <c r="AX15" i="15"/>
  <c r="BC11" i="15"/>
  <c r="AZ11" i="15"/>
  <c r="AY11" i="15"/>
  <c r="AW11" i="15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AU49" i="5"/>
  <c r="G60" i="5"/>
  <c r="G52" i="5"/>
  <c r="G63" i="5"/>
  <c r="G70" i="5"/>
  <c r="G72" i="5"/>
  <c r="G73" i="5"/>
  <c r="G74" i="5"/>
  <c r="G32" i="5"/>
  <c r="G35" i="5"/>
  <c r="G36" i="5"/>
  <c r="G39" i="5"/>
  <c r="G40" i="5"/>
  <c r="G42" i="5"/>
  <c r="G43" i="5"/>
  <c r="G47" i="5"/>
  <c r="G48" i="5"/>
  <c r="G53" i="5"/>
  <c r="G57" i="5"/>
  <c r="G58" i="5"/>
  <c r="G59" i="5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N47" i="7"/>
  <c r="O47" i="7"/>
  <c r="N48" i="7"/>
  <c r="O48" i="7"/>
  <c r="N49" i="7"/>
  <c r="O49" i="7"/>
  <c r="O36" i="7"/>
  <c r="N3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N34" i="7"/>
  <c r="O34" i="7"/>
  <c r="N6" i="7"/>
  <c r="O6" i="7"/>
  <c r="AU71" i="5"/>
  <c r="AU7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32" i="5"/>
  <c r="AT33" i="5"/>
  <c r="AT35" i="5"/>
  <c r="AT36" i="5"/>
  <c r="AT37" i="5"/>
  <c r="AT38" i="5"/>
  <c r="AT39" i="5"/>
  <c r="AT40" i="5"/>
  <c r="AT42" i="5"/>
  <c r="AT43" i="5"/>
  <c r="AT44" i="5"/>
  <c r="AT45" i="5"/>
  <c r="AT47" i="5"/>
  <c r="AT48" i="5"/>
  <c r="AT49" i="5"/>
  <c r="AT50" i="5"/>
  <c r="AT52" i="5"/>
  <c r="AT53" i="5"/>
  <c r="AT54" i="5"/>
  <c r="AT55" i="5"/>
  <c r="AT57" i="5"/>
  <c r="AT58" i="5"/>
  <c r="AT59" i="5"/>
  <c r="AT60" i="5"/>
  <c r="AU62" i="5"/>
  <c r="AT62" i="5"/>
  <c r="T53" i="5"/>
  <c r="S53" i="5"/>
  <c r="S60" i="5"/>
  <c r="T60" i="5"/>
  <c r="T63" i="5"/>
  <c r="T64" i="5"/>
  <c r="T65" i="5"/>
  <c r="T66" i="5"/>
  <c r="T67" i="5"/>
  <c r="T68" i="5"/>
  <c r="T69" i="5"/>
  <c r="T70" i="5"/>
  <c r="T71" i="5"/>
  <c r="T72" i="5"/>
  <c r="T73" i="5"/>
  <c r="T74" i="5"/>
  <c r="T33" i="5"/>
  <c r="T35" i="5"/>
  <c r="T36" i="5"/>
  <c r="T37" i="5"/>
  <c r="T38" i="5"/>
  <c r="T39" i="5"/>
  <c r="T40" i="5"/>
  <c r="T42" i="5"/>
  <c r="T43" i="5"/>
  <c r="T44" i="5"/>
  <c r="T45" i="5"/>
  <c r="T47" i="5"/>
  <c r="T48" i="5"/>
  <c r="T49" i="5"/>
  <c r="T50" i="5"/>
  <c r="T52" i="5"/>
  <c r="T54" i="5"/>
  <c r="T55" i="5"/>
  <c r="T57" i="5"/>
  <c r="T58" i="5"/>
  <c r="T59" i="5"/>
  <c r="S63" i="5"/>
  <c r="S64" i="5"/>
  <c r="S65" i="5"/>
  <c r="S66" i="5"/>
  <c r="S67" i="5"/>
  <c r="S68" i="5"/>
  <c r="S69" i="5"/>
  <c r="S70" i="5"/>
  <c r="S71" i="5"/>
  <c r="S72" i="5"/>
  <c r="S73" i="5"/>
  <c r="S74" i="5"/>
  <c r="S33" i="5"/>
  <c r="S35" i="5"/>
  <c r="S36" i="5"/>
  <c r="S37" i="5"/>
  <c r="S38" i="5"/>
  <c r="S39" i="5"/>
  <c r="S40" i="5"/>
  <c r="S42" i="5"/>
  <c r="S43" i="5"/>
  <c r="S44" i="5"/>
  <c r="S45" i="5"/>
  <c r="S47" i="5"/>
  <c r="S48" i="5"/>
  <c r="S49" i="5"/>
  <c r="S50" i="5"/>
  <c r="S52" i="5"/>
  <c r="S54" i="5"/>
  <c r="S55" i="5"/>
  <c r="S57" i="5"/>
  <c r="S58" i="5"/>
  <c r="S59" i="5"/>
  <c r="A49" i="7"/>
  <c r="A49" i="9" s="1"/>
  <c r="C49" i="7"/>
  <c r="D49" i="7"/>
  <c r="E49" i="7"/>
  <c r="F49" i="7"/>
  <c r="G49" i="7"/>
  <c r="H49" i="7"/>
  <c r="I49" i="7"/>
  <c r="K49" i="7"/>
  <c r="L49" i="7"/>
  <c r="M49" i="7"/>
  <c r="A37" i="7"/>
  <c r="A37" i="9" s="1"/>
  <c r="C37" i="7"/>
  <c r="D37" i="7"/>
  <c r="E37" i="7"/>
  <c r="F37" i="7"/>
  <c r="G37" i="7"/>
  <c r="H37" i="7"/>
  <c r="I37" i="7"/>
  <c r="K37" i="7"/>
  <c r="L37" i="7"/>
  <c r="M37" i="7"/>
  <c r="A38" i="7"/>
  <c r="A38" i="9" s="1"/>
  <c r="C38" i="7"/>
  <c r="D38" i="7"/>
  <c r="E38" i="7"/>
  <c r="F38" i="7"/>
  <c r="G38" i="7"/>
  <c r="H38" i="7"/>
  <c r="I38" i="7"/>
  <c r="K38" i="7"/>
  <c r="L38" i="7"/>
  <c r="M38" i="7"/>
  <c r="A39" i="7"/>
  <c r="A39" i="9" s="1"/>
  <c r="C39" i="7"/>
  <c r="D39" i="7"/>
  <c r="E39" i="7"/>
  <c r="F39" i="7"/>
  <c r="G39" i="7"/>
  <c r="H39" i="7"/>
  <c r="I39" i="7"/>
  <c r="K39" i="7"/>
  <c r="L39" i="7"/>
  <c r="M39" i="7"/>
  <c r="A40" i="7"/>
  <c r="A40" i="9" s="1"/>
  <c r="C40" i="7"/>
  <c r="D40" i="7"/>
  <c r="E40" i="7"/>
  <c r="F40" i="7"/>
  <c r="G40" i="7"/>
  <c r="H40" i="7"/>
  <c r="I40" i="7"/>
  <c r="K40" i="7"/>
  <c r="L40" i="7"/>
  <c r="M40" i="7"/>
  <c r="A41" i="7"/>
  <c r="A41" i="9" s="1"/>
  <c r="C41" i="7"/>
  <c r="D41" i="7"/>
  <c r="E41" i="7"/>
  <c r="F41" i="7"/>
  <c r="G41" i="7"/>
  <c r="H41" i="7"/>
  <c r="I41" i="7"/>
  <c r="K41" i="7"/>
  <c r="L41" i="7"/>
  <c r="M41" i="7"/>
  <c r="A42" i="7"/>
  <c r="A42" i="9" s="1"/>
  <c r="C42" i="7"/>
  <c r="D42" i="7"/>
  <c r="E42" i="7"/>
  <c r="F42" i="7"/>
  <c r="G42" i="7"/>
  <c r="H42" i="7"/>
  <c r="I42" i="7"/>
  <c r="K42" i="7"/>
  <c r="L42" i="7"/>
  <c r="M42" i="7"/>
  <c r="A43" i="7"/>
  <c r="A43" i="9" s="1"/>
  <c r="C43" i="7"/>
  <c r="D43" i="7"/>
  <c r="E43" i="7"/>
  <c r="F43" i="7"/>
  <c r="G43" i="7"/>
  <c r="H43" i="7"/>
  <c r="I43" i="7"/>
  <c r="K43" i="7"/>
  <c r="L43" i="7"/>
  <c r="M43" i="7"/>
  <c r="A44" i="7"/>
  <c r="A44" i="9" s="1"/>
  <c r="C44" i="7"/>
  <c r="D44" i="7"/>
  <c r="E44" i="7"/>
  <c r="F44" i="7"/>
  <c r="G44" i="7"/>
  <c r="H44" i="7"/>
  <c r="I44" i="7"/>
  <c r="K44" i="7"/>
  <c r="L44" i="7"/>
  <c r="M44" i="7"/>
  <c r="A45" i="7"/>
  <c r="A45" i="9" s="1"/>
  <c r="C45" i="7"/>
  <c r="D45" i="7"/>
  <c r="E45" i="7"/>
  <c r="F45" i="7"/>
  <c r="G45" i="7"/>
  <c r="H45" i="7"/>
  <c r="I45" i="7"/>
  <c r="K45" i="7"/>
  <c r="L45" i="7"/>
  <c r="M45" i="7"/>
  <c r="A46" i="7"/>
  <c r="A46" i="9" s="1"/>
  <c r="C46" i="7"/>
  <c r="D46" i="7"/>
  <c r="E46" i="7"/>
  <c r="F46" i="7"/>
  <c r="G46" i="7"/>
  <c r="H46" i="7"/>
  <c r="I46" i="7"/>
  <c r="K46" i="7"/>
  <c r="L46" i="7"/>
  <c r="M46" i="7"/>
  <c r="A47" i="7"/>
  <c r="A47" i="9" s="1"/>
  <c r="C47" i="7"/>
  <c r="D47" i="7"/>
  <c r="E47" i="7"/>
  <c r="F47" i="7"/>
  <c r="G47" i="7"/>
  <c r="H47" i="7"/>
  <c r="I47" i="7"/>
  <c r="K47" i="7"/>
  <c r="L47" i="7"/>
  <c r="M47" i="7"/>
  <c r="A48" i="7"/>
  <c r="A48" i="9" s="1"/>
  <c r="C48" i="7"/>
  <c r="D48" i="7"/>
  <c r="E48" i="7"/>
  <c r="F48" i="7"/>
  <c r="G48" i="7"/>
  <c r="H48" i="7"/>
  <c r="I48" i="7"/>
  <c r="K48" i="7"/>
  <c r="L48" i="7"/>
  <c r="M48" i="7"/>
  <c r="D36" i="7"/>
  <c r="E36" i="7"/>
  <c r="F36" i="7"/>
  <c r="G36" i="7"/>
  <c r="H36" i="7"/>
  <c r="I36" i="7"/>
  <c r="K36" i="7"/>
  <c r="L36" i="7"/>
  <c r="M36" i="7"/>
  <c r="C36" i="7"/>
  <c r="A36" i="7"/>
  <c r="A33" i="9" s="1"/>
  <c r="R72" i="5"/>
  <c r="Q72" i="5"/>
  <c r="P72" i="5"/>
  <c r="N72" i="5"/>
  <c r="M72" i="5"/>
  <c r="L72" i="5"/>
  <c r="K72" i="5"/>
  <c r="J72" i="5"/>
  <c r="I72" i="5"/>
  <c r="H72" i="5"/>
  <c r="R71" i="5"/>
  <c r="Q71" i="5"/>
  <c r="P71" i="5"/>
  <c r="N71" i="5"/>
  <c r="M71" i="5"/>
  <c r="L71" i="5"/>
  <c r="K71" i="5"/>
  <c r="J71" i="5"/>
  <c r="I71" i="5"/>
  <c r="H71" i="5"/>
  <c r="AZ75" i="5"/>
  <c r="AV75" i="5"/>
  <c r="AU75" i="5"/>
  <c r="AZ74" i="5"/>
  <c r="AU74" i="5"/>
  <c r="R74" i="5"/>
  <c r="Q74" i="5"/>
  <c r="P74" i="5"/>
  <c r="N74" i="5"/>
  <c r="M74" i="5"/>
  <c r="L74" i="5"/>
  <c r="K74" i="5"/>
  <c r="J74" i="5"/>
  <c r="I74" i="5"/>
  <c r="H74" i="5"/>
  <c r="AZ73" i="5"/>
  <c r="AU73" i="5"/>
  <c r="R73" i="5"/>
  <c r="Q73" i="5"/>
  <c r="P73" i="5"/>
  <c r="N73" i="5"/>
  <c r="M73" i="5"/>
  <c r="L73" i="5"/>
  <c r="K73" i="5"/>
  <c r="J73" i="5"/>
  <c r="I73" i="5"/>
  <c r="H73" i="5"/>
  <c r="AZ69" i="5"/>
  <c r="AW69" i="5"/>
  <c r="AU69" i="5"/>
  <c r="R69" i="5"/>
  <c r="Q69" i="5"/>
  <c r="P69" i="5"/>
  <c r="N69" i="5"/>
  <c r="M69" i="5"/>
  <c r="L69" i="5"/>
  <c r="K69" i="5"/>
  <c r="J69" i="5"/>
  <c r="I69" i="5"/>
  <c r="H69" i="5"/>
  <c r="AZ68" i="5"/>
  <c r="AV68" i="5"/>
  <c r="AU68" i="5"/>
  <c r="R68" i="5"/>
  <c r="Q68" i="5"/>
  <c r="P68" i="5"/>
  <c r="N68" i="5"/>
  <c r="M68" i="5"/>
  <c r="L68" i="5"/>
  <c r="K68" i="5"/>
  <c r="J68" i="5"/>
  <c r="I68" i="5"/>
  <c r="H68" i="5"/>
  <c r="AZ67" i="5"/>
  <c r="AU67" i="5"/>
  <c r="R67" i="5"/>
  <c r="Q67" i="5"/>
  <c r="P67" i="5"/>
  <c r="N67" i="5"/>
  <c r="M67" i="5"/>
  <c r="L67" i="5"/>
  <c r="K67" i="5"/>
  <c r="J67" i="5"/>
  <c r="I67" i="5"/>
  <c r="H67" i="5"/>
  <c r="AZ70" i="5"/>
  <c r="AW70" i="5"/>
  <c r="AU70" i="5"/>
  <c r="R70" i="5"/>
  <c r="Q70" i="5"/>
  <c r="P70" i="5"/>
  <c r="N70" i="5"/>
  <c r="M70" i="5"/>
  <c r="L70" i="5"/>
  <c r="K70" i="5"/>
  <c r="J70" i="5"/>
  <c r="I70" i="5"/>
  <c r="H70" i="5"/>
  <c r="AZ66" i="5"/>
  <c r="AU66" i="5"/>
  <c r="R66" i="5"/>
  <c r="Q66" i="5"/>
  <c r="P66" i="5"/>
  <c r="N66" i="5"/>
  <c r="M66" i="5"/>
  <c r="L66" i="5"/>
  <c r="K66" i="5"/>
  <c r="J66" i="5"/>
  <c r="I66" i="5"/>
  <c r="H66" i="5"/>
  <c r="AZ65" i="5"/>
  <c r="AW65" i="5"/>
  <c r="AU65" i="5"/>
  <c r="R65" i="5"/>
  <c r="Q65" i="5"/>
  <c r="P65" i="5"/>
  <c r="N65" i="5"/>
  <c r="M65" i="5"/>
  <c r="L65" i="5"/>
  <c r="K65" i="5"/>
  <c r="J65" i="5"/>
  <c r="I65" i="5"/>
  <c r="H65" i="5"/>
  <c r="AZ64" i="5"/>
  <c r="AV64" i="5"/>
  <c r="AU64" i="5"/>
  <c r="R64" i="5"/>
  <c r="Q64" i="5"/>
  <c r="P64" i="5"/>
  <c r="N64" i="5"/>
  <c r="M64" i="5"/>
  <c r="L64" i="5"/>
  <c r="K64" i="5"/>
  <c r="J64" i="5"/>
  <c r="I64" i="5"/>
  <c r="H64" i="5"/>
  <c r="AZ63" i="5"/>
  <c r="AU63" i="5"/>
  <c r="R63" i="5"/>
  <c r="Q63" i="5"/>
  <c r="P63" i="5"/>
  <c r="N63" i="5"/>
  <c r="M63" i="5"/>
  <c r="L63" i="5"/>
  <c r="K63" i="5"/>
  <c r="J63" i="5"/>
  <c r="I63" i="5"/>
  <c r="H63" i="5"/>
  <c r="AZ62" i="5"/>
  <c r="AZ61" i="5"/>
  <c r="AW61" i="5"/>
  <c r="AV61" i="5"/>
  <c r="AT61" i="5"/>
  <c r="C7" i="7"/>
  <c r="D7" i="7"/>
  <c r="E7" i="7"/>
  <c r="F7" i="7"/>
  <c r="G7" i="7"/>
  <c r="H7" i="7"/>
  <c r="I7" i="7"/>
  <c r="K7" i="7"/>
  <c r="L7" i="7"/>
  <c r="M7" i="7"/>
  <c r="C8" i="7"/>
  <c r="D8" i="7"/>
  <c r="E8" i="7"/>
  <c r="F8" i="7"/>
  <c r="G8" i="7"/>
  <c r="H8" i="7"/>
  <c r="I8" i="7"/>
  <c r="K8" i="7"/>
  <c r="L8" i="7"/>
  <c r="M8" i="7"/>
  <c r="C9" i="7"/>
  <c r="D9" i="7"/>
  <c r="E9" i="7"/>
  <c r="F9" i="7"/>
  <c r="G9" i="7"/>
  <c r="H9" i="7"/>
  <c r="I9" i="7"/>
  <c r="K9" i="7"/>
  <c r="L9" i="7"/>
  <c r="M9" i="7"/>
  <c r="C10" i="7"/>
  <c r="D10" i="7"/>
  <c r="E10" i="7"/>
  <c r="F10" i="7"/>
  <c r="G10" i="7"/>
  <c r="H10" i="7"/>
  <c r="I10" i="7"/>
  <c r="K10" i="7"/>
  <c r="L10" i="7"/>
  <c r="M10" i="7"/>
  <c r="C11" i="7"/>
  <c r="D11" i="7"/>
  <c r="E11" i="7"/>
  <c r="F11" i="7"/>
  <c r="G11" i="7"/>
  <c r="H11" i="7"/>
  <c r="I11" i="7"/>
  <c r="K11" i="7"/>
  <c r="L11" i="7"/>
  <c r="M11" i="7"/>
  <c r="C12" i="7"/>
  <c r="D12" i="7"/>
  <c r="E12" i="7"/>
  <c r="F12" i="7"/>
  <c r="G12" i="7"/>
  <c r="H12" i="7"/>
  <c r="I12" i="7"/>
  <c r="K12" i="7"/>
  <c r="L12" i="7"/>
  <c r="M12" i="7"/>
  <c r="C13" i="7"/>
  <c r="D13" i="7"/>
  <c r="E13" i="7"/>
  <c r="F13" i="7"/>
  <c r="G13" i="7"/>
  <c r="H13" i="7"/>
  <c r="I13" i="7"/>
  <c r="K13" i="7"/>
  <c r="L13" i="7"/>
  <c r="M13" i="7"/>
  <c r="C14" i="7"/>
  <c r="D14" i="7"/>
  <c r="E14" i="7"/>
  <c r="F14" i="7"/>
  <c r="G14" i="7"/>
  <c r="H14" i="7"/>
  <c r="I14" i="7"/>
  <c r="K14" i="7"/>
  <c r="L14" i="7"/>
  <c r="M14" i="7"/>
  <c r="C15" i="7"/>
  <c r="D15" i="7"/>
  <c r="E15" i="7"/>
  <c r="F15" i="7"/>
  <c r="G15" i="7"/>
  <c r="H15" i="7"/>
  <c r="I15" i="7"/>
  <c r="K15" i="7"/>
  <c r="L15" i="7"/>
  <c r="M15" i="7"/>
  <c r="C16" i="7"/>
  <c r="D16" i="7"/>
  <c r="E16" i="7"/>
  <c r="F16" i="7"/>
  <c r="G16" i="7"/>
  <c r="H16" i="7"/>
  <c r="I16" i="7"/>
  <c r="K16" i="7"/>
  <c r="L16" i="7"/>
  <c r="M16" i="7"/>
  <c r="C17" i="7"/>
  <c r="D17" i="7"/>
  <c r="E17" i="7"/>
  <c r="F17" i="7"/>
  <c r="G17" i="7"/>
  <c r="H17" i="7"/>
  <c r="I17" i="7"/>
  <c r="K17" i="7"/>
  <c r="L17" i="7"/>
  <c r="M17" i="7"/>
  <c r="C18" i="7"/>
  <c r="D18" i="7"/>
  <c r="E18" i="7"/>
  <c r="F18" i="7"/>
  <c r="G18" i="7"/>
  <c r="H18" i="7"/>
  <c r="I18" i="7"/>
  <c r="K18" i="7"/>
  <c r="L18" i="7"/>
  <c r="M18" i="7"/>
  <c r="C19" i="7"/>
  <c r="D19" i="7"/>
  <c r="E19" i="7"/>
  <c r="F19" i="7"/>
  <c r="G19" i="7"/>
  <c r="H19" i="7"/>
  <c r="I19" i="7"/>
  <c r="K19" i="7"/>
  <c r="L19" i="7"/>
  <c r="M19" i="7"/>
  <c r="C20" i="7"/>
  <c r="D20" i="7"/>
  <c r="E20" i="7"/>
  <c r="F20" i="7"/>
  <c r="G20" i="7"/>
  <c r="H20" i="7"/>
  <c r="I20" i="7"/>
  <c r="K20" i="7"/>
  <c r="L20" i="7"/>
  <c r="M20" i="7"/>
  <c r="C21" i="7"/>
  <c r="D21" i="7"/>
  <c r="E21" i="7"/>
  <c r="F21" i="7"/>
  <c r="G21" i="7"/>
  <c r="H21" i="7"/>
  <c r="I21" i="7"/>
  <c r="K21" i="7"/>
  <c r="L21" i="7"/>
  <c r="M21" i="7"/>
  <c r="C22" i="7"/>
  <c r="D22" i="7"/>
  <c r="E22" i="7"/>
  <c r="F22" i="7"/>
  <c r="G22" i="7"/>
  <c r="H22" i="7"/>
  <c r="I22" i="7"/>
  <c r="K22" i="7"/>
  <c r="L22" i="7"/>
  <c r="M22" i="7"/>
  <c r="C23" i="7"/>
  <c r="D23" i="7"/>
  <c r="E23" i="7"/>
  <c r="F23" i="7"/>
  <c r="G23" i="7"/>
  <c r="H23" i="7"/>
  <c r="I23" i="7"/>
  <c r="K23" i="7"/>
  <c r="L23" i="7"/>
  <c r="M23" i="7"/>
  <c r="C24" i="7"/>
  <c r="D24" i="7"/>
  <c r="E24" i="7"/>
  <c r="F24" i="7"/>
  <c r="G24" i="7"/>
  <c r="H24" i="7"/>
  <c r="I24" i="7"/>
  <c r="K24" i="7"/>
  <c r="L24" i="7"/>
  <c r="M24" i="7"/>
  <c r="C25" i="7"/>
  <c r="D25" i="7"/>
  <c r="E25" i="7"/>
  <c r="F25" i="7"/>
  <c r="G25" i="7"/>
  <c r="H25" i="7"/>
  <c r="I25" i="7"/>
  <c r="K25" i="7"/>
  <c r="L25" i="7"/>
  <c r="M25" i="7"/>
  <c r="C26" i="7"/>
  <c r="D26" i="7"/>
  <c r="E26" i="7"/>
  <c r="F26" i="7"/>
  <c r="G26" i="7"/>
  <c r="H26" i="7"/>
  <c r="I26" i="7"/>
  <c r="K26" i="7"/>
  <c r="L26" i="7"/>
  <c r="M26" i="7"/>
  <c r="C27" i="7"/>
  <c r="D27" i="7"/>
  <c r="E27" i="7"/>
  <c r="F27" i="7"/>
  <c r="G27" i="7"/>
  <c r="H27" i="7"/>
  <c r="I27" i="7"/>
  <c r="K27" i="7"/>
  <c r="L27" i="7"/>
  <c r="M27" i="7"/>
  <c r="C28" i="7"/>
  <c r="D28" i="7"/>
  <c r="E28" i="7"/>
  <c r="F28" i="7"/>
  <c r="G28" i="7"/>
  <c r="H28" i="7"/>
  <c r="I28" i="7"/>
  <c r="K28" i="7"/>
  <c r="L28" i="7"/>
  <c r="M28" i="7"/>
  <c r="C29" i="7"/>
  <c r="D29" i="7"/>
  <c r="E29" i="7"/>
  <c r="F29" i="7"/>
  <c r="G29" i="7"/>
  <c r="H29" i="7"/>
  <c r="I29" i="7"/>
  <c r="K29" i="7"/>
  <c r="L29" i="7"/>
  <c r="M29" i="7"/>
  <c r="C30" i="7"/>
  <c r="D30" i="7"/>
  <c r="E30" i="7"/>
  <c r="F30" i="7"/>
  <c r="G30" i="7"/>
  <c r="H30" i="7"/>
  <c r="I30" i="7"/>
  <c r="K30" i="7"/>
  <c r="L30" i="7"/>
  <c r="M30" i="7"/>
  <c r="C32" i="7"/>
  <c r="D32" i="7"/>
  <c r="E32" i="7"/>
  <c r="F32" i="7"/>
  <c r="G32" i="7"/>
  <c r="H32" i="7"/>
  <c r="I32" i="7"/>
  <c r="K32" i="7"/>
  <c r="L32" i="7"/>
  <c r="M32" i="7"/>
  <c r="C33" i="7"/>
  <c r="D33" i="7"/>
  <c r="E33" i="7"/>
  <c r="F33" i="7"/>
  <c r="G33" i="7"/>
  <c r="H33" i="7"/>
  <c r="I33" i="7"/>
  <c r="K33" i="7"/>
  <c r="L33" i="7"/>
  <c r="M33" i="7"/>
  <c r="M34" i="7"/>
  <c r="C34" i="7"/>
  <c r="D34" i="7"/>
  <c r="E34" i="7"/>
  <c r="F34" i="7"/>
  <c r="G34" i="7"/>
  <c r="H34" i="7"/>
  <c r="I34" i="7"/>
  <c r="K34" i="7"/>
  <c r="L34" i="7"/>
  <c r="A7" i="7"/>
  <c r="A5" i="9" s="1"/>
  <c r="B5" i="9"/>
  <c r="C5" i="9"/>
  <c r="D5" i="9"/>
  <c r="F5" i="9" s="1"/>
  <c r="E5" i="9"/>
  <c r="H5" i="9"/>
  <c r="A8" i="7"/>
  <c r="A6" i="9" s="1"/>
  <c r="AV34" i="5"/>
  <c r="B6" i="9" s="1"/>
  <c r="AW34" i="5"/>
  <c r="C6" i="9" s="1"/>
  <c r="D6" i="9"/>
  <c r="F6" i="9" s="1"/>
  <c r="E6" i="9"/>
  <c r="H6" i="9"/>
  <c r="A9" i="7"/>
  <c r="A7" i="9" s="1"/>
  <c r="B7" i="9"/>
  <c r="C7" i="9"/>
  <c r="D7" i="9"/>
  <c r="F7" i="9" s="1"/>
  <c r="E7" i="9"/>
  <c r="H7" i="9"/>
  <c r="A10" i="7"/>
  <c r="A8" i="9" s="1"/>
  <c r="B8" i="9"/>
  <c r="C8" i="9"/>
  <c r="D8" i="9"/>
  <c r="G8" i="9" s="1"/>
  <c r="E8" i="9"/>
  <c r="H8" i="9"/>
  <c r="A11" i="7"/>
  <c r="A9" i="9" s="1"/>
  <c r="AV37" i="5"/>
  <c r="B9" i="9" s="1"/>
  <c r="C9" i="9"/>
  <c r="D9" i="9"/>
  <c r="F9" i="9" s="1"/>
  <c r="E9" i="9"/>
  <c r="H9" i="9"/>
  <c r="A12" i="7"/>
  <c r="A10" i="9" s="1"/>
  <c r="B10" i="9"/>
  <c r="AW38" i="5"/>
  <c r="C10" i="9" s="1"/>
  <c r="D10" i="9"/>
  <c r="E10" i="9"/>
  <c r="H10" i="9"/>
  <c r="A13" i="7"/>
  <c r="A11" i="9" s="1"/>
  <c r="B11" i="9"/>
  <c r="C11" i="9"/>
  <c r="D11" i="9"/>
  <c r="G11" i="9" s="1"/>
  <c r="E11" i="9"/>
  <c r="H11" i="9"/>
  <c r="A14" i="7"/>
  <c r="A12" i="9" s="1"/>
  <c r="B12" i="9"/>
  <c r="AW40" i="5"/>
  <c r="C12" i="9" s="1"/>
  <c r="D12" i="9"/>
  <c r="G12" i="9" s="1"/>
  <c r="E12" i="9"/>
  <c r="H12" i="9"/>
  <c r="A15" i="7"/>
  <c r="A13" i="9" s="1"/>
  <c r="AV41" i="5"/>
  <c r="B13" i="9" s="1"/>
  <c r="AW41" i="5"/>
  <c r="C13" i="9" s="1"/>
  <c r="D13" i="9"/>
  <c r="F13" i="9" s="1"/>
  <c r="E13" i="9"/>
  <c r="H13" i="9"/>
  <c r="A16" i="7"/>
  <c r="A14" i="9" s="1"/>
  <c r="B14" i="9"/>
  <c r="C14" i="9"/>
  <c r="D14" i="9"/>
  <c r="E14" i="9"/>
  <c r="H14" i="9"/>
  <c r="A17" i="7"/>
  <c r="A15" i="9" s="1"/>
  <c r="B15" i="9"/>
  <c r="C15" i="9"/>
  <c r="D15" i="9"/>
  <c r="F15" i="9" s="1"/>
  <c r="E15" i="9"/>
  <c r="H15" i="9"/>
  <c r="A18" i="7"/>
  <c r="A16" i="9" s="1"/>
  <c r="B16" i="9"/>
  <c r="C16" i="9"/>
  <c r="D16" i="9"/>
  <c r="F16" i="9" s="1"/>
  <c r="E16" i="9"/>
  <c r="H16" i="9"/>
  <c r="A19" i="7"/>
  <c r="A17" i="9" s="1"/>
  <c r="B17" i="9"/>
  <c r="C17" i="9"/>
  <c r="D17" i="9"/>
  <c r="F17" i="9" s="1"/>
  <c r="E17" i="9"/>
  <c r="H17" i="9"/>
  <c r="A20" i="7"/>
  <c r="A18" i="9" s="1"/>
  <c r="AV46" i="5"/>
  <c r="B18" i="9" s="1"/>
  <c r="AW46" i="5"/>
  <c r="C18" i="9" s="1"/>
  <c r="D18" i="9"/>
  <c r="F18" i="9" s="1"/>
  <c r="E18" i="9"/>
  <c r="H18" i="9"/>
  <c r="A21" i="7"/>
  <c r="A19" i="9" s="1"/>
  <c r="B19" i="9"/>
  <c r="AW47" i="5"/>
  <c r="C19" i="9" s="1"/>
  <c r="D19" i="9"/>
  <c r="F19" i="9" s="1"/>
  <c r="E19" i="9"/>
  <c r="H19" i="9"/>
  <c r="A22" i="7"/>
  <c r="A20" i="9" s="1"/>
  <c r="B20" i="9"/>
  <c r="AW48" i="5"/>
  <c r="C20" i="9" s="1"/>
  <c r="D20" i="9"/>
  <c r="F20" i="9" s="1"/>
  <c r="E20" i="9"/>
  <c r="H20" i="9"/>
  <c r="A23" i="7"/>
  <c r="A21" i="9" s="1"/>
  <c r="B21" i="9"/>
  <c r="C21" i="9"/>
  <c r="D21" i="9"/>
  <c r="F21" i="9" s="1"/>
  <c r="E21" i="9"/>
  <c r="H21" i="9"/>
  <c r="A24" i="7"/>
  <c r="A22" i="9" s="1"/>
  <c r="B22" i="9"/>
  <c r="C22" i="9"/>
  <c r="D22" i="9"/>
  <c r="F22" i="9" s="1"/>
  <c r="E22" i="9"/>
  <c r="H22" i="9"/>
  <c r="A25" i="7"/>
  <c r="A23" i="9" s="1"/>
  <c r="B23" i="9"/>
  <c r="C23" i="9"/>
  <c r="D23" i="9"/>
  <c r="F23" i="9" s="1"/>
  <c r="E23" i="9"/>
  <c r="H23" i="9"/>
  <c r="A26" i="7"/>
  <c r="A24" i="9" s="1"/>
  <c r="B24" i="9"/>
  <c r="C24" i="9"/>
  <c r="D24" i="9"/>
  <c r="G24" i="9" s="1"/>
  <c r="E24" i="9"/>
  <c r="H24" i="9"/>
  <c r="A27" i="7"/>
  <c r="A25" i="9" s="1"/>
  <c r="B25" i="9"/>
  <c r="C25" i="9"/>
  <c r="D25" i="9"/>
  <c r="F25" i="9" s="1"/>
  <c r="E25" i="9"/>
  <c r="H25" i="9"/>
  <c r="A28" i="7"/>
  <c r="A26" i="9" s="1"/>
  <c r="B26" i="9"/>
  <c r="C26" i="9"/>
  <c r="D26" i="9"/>
  <c r="E26" i="9"/>
  <c r="H26" i="9"/>
  <c r="A29" i="7"/>
  <c r="A27" i="9" s="1"/>
  <c r="B27" i="9"/>
  <c r="C27" i="9"/>
  <c r="D27" i="9"/>
  <c r="G27" i="9" s="1"/>
  <c r="E27" i="9"/>
  <c r="H27" i="9"/>
  <c r="A30" i="7"/>
  <c r="A28" i="9" s="1"/>
  <c r="B28" i="9"/>
  <c r="C28" i="9"/>
  <c r="D28" i="9"/>
  <c r="G28" i="9" s="1"/>
  <c r="E28" i="9"/>
  <c r="H28" i="9"/>
  <c r="A31" i="7"/>
  <c r="A29" i="9" s="1"/>
  <c r="B29" i="9"/>
  <c r="C29" i="9"/>
  <c r="D29" i="9"/>
  <c r="F29" i="9" s="1"/>
  <c r="E29" i="9"/>
  <c r="H29" i="9"/>
  <c r="A32" i="7"/>
  <c r="A30" i="9" s="1"/>
  <c r="B30" i="9"/>
  <c r="C30" i="9"/>
  <c r="D30" i="9"/>
  <c r="F30" i="9" s="1"/>
  <c r="E30" i="9"/>
  <c r="H30" i="9"/>
  <c r="A33" i="7"/>
  <c r="A31" i="9" s="1"/>
  <c r="B31" i="9"/>
  <c r="C31" i="9"/>
  <c r="D31" i="9"/>
  <c r="F31" i="9" s="1"/>
  <c r="E31" i="9"/>
  <c r="H31" i="9"/>
  <c r="A34" i="7"/>
  <c r="A32" i="9" s="1"/>
  <c r="B32" i="9"/>
  <c r="C32" i="9"/>
  <c r="D32" i="9"/>
  <c r="E32" i="9"/>
  <c r="H32" i="9"/>
  <c r="B33" i="9"/>
  <c r="C33" i="9"/>
  <c r="D33" i="9"/>
  <c r="F33" i="9" s="1"/>
  <c r="E33" i="9"/>
  <c r="H33" i="9"/>
  <c r="B34" i="9"/>
  <c r="C34" i="9"/>
  <c r="D34" i="9"/>
  <c r="G34" i="9" s="1"/>
  <c r="E34" i="9"/>
  <c r="H34" i="9"/>
  <c r="B35" i="9"/>
  <c r="C35" i="9"/>
  <c r="D35" i="9"/>
  <c r="F35" i="9" s="1"/>
  <c r="E35" i="9"/>
  <c r="H35" i="9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C31" i="7"/>
  <c r="D31" i="7"/>
  <c r="E31" i="7"/>
  <c r="F31" i="7"/>
  <c r="G31" i="7"/>
  <c r="H31" i="7"/>
  <c r="I31" i="7"/>
  <c r="K31" i="7"/>
  <c r="L31" i="7"/>
  <c r="M31" i="7"/>
  <c r="B32" i="7"/>
  <c r="B33" i="7"/>
  <c r="B34" i="7"/>
  <c r="AU32" i="5"/>
  <c r="AU33" i="5"/>
  <c r="AU35" i="5"/>
  <c r="AU36" i="5"/>
  <c r="AU37" i="5"/>
  <c r="AU38" i="5"/>
  <c r="AU39" i="5"/>
  <c r="AU40" i="5"/>
  <c r="AU42" i="5"/>
  <c r="AU43" i="5"/>
  <c r="AU44" i="5"/>
  <c r="AU45" i="5"/>
  <c r="AU47" i="5"/>
  <c r="AU48" i="5"/>
  <c r="AU50" i="5"/>
  <c r="AU52" i="5"/>
  <c r="AU53" i="5"/>
  <c r="AU54" i="5"/>
  <c r="AU55" i="5"/>
  <c r="AU57" i="5"/>
  <c r="AU58" i="5"/>
  <c r="AU59" i="5"/>
  <c r="AU60" i="5"/>
  <c r="AZ60" i="5"/>
  <c r="R60" i="5"/>
  <c r="Q60" i="5"/>
  <c r="P60" i="5"/>
  <c r="N60" i="5"/>
  <c r="M60" i="5"/>
  <c r="L60" i="5"/>
  <c r="K60" i="5"/>
  <c r="J60" i="5"/>
  <c r="I60" i="5"/>
  <c r="H60" i="5"/>
  <c r="AZ59" i="5"/>
  <c r="R59" i="5"/>
  <c r="Q59" i="5"/>
  <c r="P59" i="5"/>
  <c r="N59" i="5"/>
  <c r="M59" i="5"/>
  <c r="L59" i="5"/>
  <c r="K59" i="5"/>
  <c r="J59" i="5"/>
  <c r="I59" i="5"/>
  <c r="H59" i="5"/>
  <c r="AZ58" i="5"/>
  <c r="R58" i="5"/>
  <c r="Q58" i="5"/>
  <c r="P58" i="5"/>
  <c r="N58" i="5"/>
  <c r="M58" i="5"/>
  <c r="L58" i="5"/>
  <c r="K58" i="5"/>
  <c r="J58" i="5"/>
  <c r="I58" i="5"/>
  <c r="H58" i="5"/>
  <c r="AZ57" i="5"/>
  <c r="R57" i="5"/>
  <c r="Q57" i="5"/>
  <c r="P57" i="5"/>
  <c r="N57" i="5"/>
  <c r="M57" i="5"/>
  <c r="L57" i="5"/>
  <c r="K57" i="5"/>
  <c r="J57" i="5"/>
  <c r="I57" i="5"/>
  <c r="H57" i="5"/>
  <c r="AZ40" i="5"/>
  <c r="R40" i="5"/>
  <c r="Q40" i="5"/>
  <c r="P40" i="5"/>
  <c r="N40" i="5"/>
  <c r="M40" i="5"/>
  <c r="L40" i="5"/>
  <c r="K40" i="5"/>
  <c r="J40" i="5"/>
  <c r="I40" i="5"/>
  <c r="H40" i="5"/>
  <c r="AZ39" i="5"/>
  <c r="R39" i="5"/>
  <c r="Q39" i="5"/>
  <c r="P39" i="5"/>
  <c r="N39" i="5"/>
  <c r="M39" i="5"/>
  <c r="L39" i="5"/>
  <c r="K39" i="5"/>
  <c r="J39" i="5"/>
  <c r="I39" i="5"/>
  <c r="H39" i="5"/>
  <c r="C4" i="9"/>
  <c r="B4" i="9"/>
  <c r="D6" i="7"/>
  <c r="E6" i="7"/>
  <c r="F6" i="7"/>
  <c r="G6" i="7"/>
  <c r="H6" i="7"/>
  <c r="I6" i="7"/>
  <c r="K6" i="7"/>
  <c r="L6" i="7"/>
  <c r="M6" i="7"/>
  <c r="B6" i="7"/>
  <c r="F55" i="5"/>
  <c r="G55" i="5" s="1"/>
  <c r="F54" i="5"/>
  <c r="G54" i="5" s="1"/>
  <c r="F50" i="5"/>
  <c r="G50" i="5" s="1"/>
  <c r="F49" i="5"/>
  <c r="G49" i="5" s="1"/>
  <c r="F45" i="5"/>
  <c r="G45" i="5" s="1"/>
  <c r="F44" i="5"/>
  <c r="G44" i="5" s="1"/>
  <c r="F38" i="5"/>
  <c r="G38" i="5" s="1"/>
  <c r="F37" i="5"/>
  <c r="G37" i="5" s="1"/>
  <c r="F33" i="5"/>
  <c r="G33" i="5" s="1"/>
  <c r="AZ33" i="5"/>
  <c r="I5" i="9" s="1"/>
  <c r="AZ34" i="5"/>
  <c r="I6" i="9" s="1"/>
  <c r="AZ35" i="5"/>
  <c r="I7" i="9" s="1"/>
  <c r="AZ36" i="5"/>
  <c r="I8" i="9" s="1"/>
  <c r="AZ37" i="5"/>
  <c r="I9" i="9" s="1"/>
  <c r="AZ38" i="5"/>
  <c r="I10" i="9" s="1"/>
  <c r="AZ41" i="5"/>
  <c r="I11" i="9" s="1"/>
  <c r="AZ42" i="5"/>
  <c r="I12" i="9" s="1"/>
  <c r="AZ43" i="5"/>
  <c r="I13" i="9" s="1"/>
  <c r="AZ44" i="5"/>
  <c r="I14" i="9" s="1"/>
  <c r="AZ45" i="5"/>
  <c r="I15" i="9" s="1"/>
  <c r="AZ46" i="5"/>
  <c r="I16" i="9" s="1"/>
  <c r="AZ47" i="5"/>
  <c r="I17" i="9" s="1"/>
  <c r="AZ48" i="5"/>
  <c r="I18" i="9" s="1"/>
  <c r="AZ49" i="5"/>
  <c r="I19" i="9" s="1"/>
  <c r="AZ50" i="5"/>
  <c r="I20" i="9" s="1"/>
  <c r="I21" i="9"/>
  <c r="AZ52" i="5"/>
  <c r="I22" i="9" s="1"/>
  <c r="AZ53" i="5"/>
  <c r="I23" i="9" s="1"/>
  <c r="AZ54" i="5"/>
  <c r="I24" i="9" s="1"/>
  <c r="AZ55" i="5"/>
  <c r="I25" i="9" s="1"/>
  <c r="I26" i="9"/>
  <c r="I27" i="9"/>
  <c r="I28" i="9"/>
  <c r="I29" i="9"/>
  <c r="I30" i="9"/>
  <c r="I31" i="9"/>
  <c r="I32" i="9"/>
  <c r="I33" i="9"/>
  <c r="I34" i="9"/>
  <c r="I35" i="9"/>
  <c r="B36" i="9"/>
  <c r="C36" i="9"/>
  <c r="D36" i="9"/>
  <c r="F36" i="9" s="1"/>
  <c r="E36" i="9"/>
  <c r="H36" i="9"/>
  <c r="I36" i="9"/>
  <c r="B37" i="9"/>
  <c r="C37" i="9"/>
  <c r="D37" i="9"/>
  <c r="F37" i="9" s="1"/>
  <c r="E37" i="9"/>
  <c r="H37" i="9"/>
  <c r="I37" i="9"/>
  <c r="B38" i="9"/>
  <c r="C38" i="9"/>
  <c r="D38" i="9"/>
  <c r="F38" i="9" s="1"/>
  <c r="E38" i="9"/>
  <c r="H38" i="9"/>
  <c r="I38" i="9"/>
  <c r="B39" i="9"/>
  <c r="C39" i="9"/>
  <c r="D39" i="9"/>
  <c r="F39" i="9" s="1"/>
  <c r="E39" i="9"/>
  <c r="H39" i="9"/>
  <c r="I39" i="9"/>
  <c r="B40" i="9"/>
  <c r="C40" i="9"/>
  <c r="D40" i="9"/>
  <c r="F40" i="9" s="1"/>
  <c r="E40" i="9"/>
  <c r="H40" i="9"/>
  <c r="I40" i="9"/>
  <c r="B41" i="9"/>
  <c r="C41" i="9"/>
  <c r="D41" i="9"/>
  <c r="F41" i="9" s="1"/>
  <c r="E41" i="9"/>
  <c r="H41" i="9"/>
  <c r="I41" i="9"/>
  <c r="B42" i="9"/>
  <c r="C42" i="9"/>
  <c r="D42" i="9"/>
  <c r="E42" i="9"/>
  <c r="H42" i="9"/>
  <c r="I42" i="9"/>
  <c r="B43" i="9"/>
  <c r="C43" i="9"/>
  <c r="D43" i="9"/>
  <c r="F43" i="9" s="1"/>
  <c r="E43" i="9"/>
  <c r="H43" i="9"/>
  <c r="I43" i="9"/>
  <c r="B44" i="9"/>
  <c r="C44" i="9"/>
  <c r="D44" i="9"/>
  <c r="F44" i="9" s="1"/>
  <c r="E44" i="9"/>
  <c r="H44" i="9"/>
  <c r="I44" i="9"/>
  <c r="B45" i="9"/>
  <c r="C45" i="9"/>
  <c r="D45" i="9"/>
  <c r="F45" i="9" s="1"/>
  <c r="E45" i="9"/>
  <c r="H45" i="9"/>
  <c r="I45" i="9"/>
  <c r="B46" i="9"/>
  <c r="C46" i="9"/>
  <c r="D46" i="9"/>
  <c r="G46" i="9" s="1"/>
  <c r="E46" i="9"/>
  <c r="H46" i="9"/>
  <c r="I46" i="9"/>
  <c r="B47" i="9"/>
  <c r="C47" i="9"/>
  <c r="D47" i="9"/>
  <c r="G47" i="9" s="1"/>
  <c r="E47" i="9"/>
  <c r="H47" i="9"/>
  <c r="I47" i="9"/>
  <c r="B48" i="9"/>
  <c r="C48" i="9"/>
  <c r="D48" i="9"/>
  <c r="E48" i="9"/>
  <c r="H48" i="9"/>
  <c r="I48" i="9"/>
  <c r="B49" i="9"/>
  <c r="C49" i="9"/>
  <c r="D49" i="9"/>
  <c r="E49" i="9"/>
  <c r="H49" i="9"/>
  <c r="I49" i="9"/>
  <c r="A50" i="9"/>
  <c r="B50" i="9"/>
  <c r="C50" i="9"/>
  <c r="D50" i="9"/>
  <c r="E50" i="9"/>
  <c r="H50" i="9"/>
  <c r="I50" i="9"/>
  <c r="A51" i="9"/>
  <c r="B51" i="9"/>
  <c r="C51" i="9"/>
  <c r="D51" i="9"/>
  <c r="E51" i="9"/>
  <c r="H51" i="9"/>
  <c r="I51" i="9"/>
  <c r="A52" i="9"/>
  <c r="B52" i="9"/>
  <c r="C52" i="9"/>
  <c r="D52" i="9"/>
  <c r="G52" i="9" s="1"/>
  <c r="E52" i="9"/>
  <c r="H52" i="9"/>
  <c r="I52" i="9"/>
  <c r="A53" i="9"/>
  <c r="B53" i="9"/>
  <c r="C53" i="9"/>
  <c r="D53" i="9"/>
  <c r="F53" i="9" s="1"/>
  <c r="E53" i="9"/>
  <c r="H53" i="9"/>
  <c r="I53" i="9"/>
  <c r="A54" i="9"/>
  <c r="B54" i="9"/>
  <c r="C54" i="9"/>
  <c r="D54" i="9"/>
  <c r="E54" i="9"/>
  <c r="H54" i="9"/>
  <c r="I54" i="9"/>
  <c r="A55" i="9"/>
  <c r="B55" i="9"/>
  <c r="C55" i="9"/>
  <c r="D55" i="9"/>
  <c r="E55" i="9"/>
  <c r="H55" i="9"/>
  <c r="I55" i="9"/>
  <c r="A56" i="9"/>
  <c r="B56" i="9"/>
  <c r="C56" i="9"/>
  <c r="D56" i="9"/>
  <c r="E56" i="9"/>
  <c r="H56" i="9"/>
  <c r="I56" i="9"/>
  <c r="A57" i="9"/>
  <c r="B57" i="9"/>
  <c r="C57" i="9"/>
  <c r="D57" i="9"/>
  <c r="F57" i="9" s="1"/>
  <c r="E57" i="9"/>
  <c r="H57" i="9"/>
  <c r="I57" i="9"/>
  <c r="A58" i="9"/>
  <c r="B58" i="9"/>
  <c r="C58" i="9"/>
  <c r="D58" i="9"/>
  <c r="E58" i="9"/>
  <c r="H58" i="9"/>
  <c r="I58" i="9"/>
  <c r="A59" i="9"/>
  <c r="B59" i="9"/>
  <c r="C59" i="9"/>
  <c r="D59" i="9"/>
  <c r="E59" i="9"/>
  <c r="H59" i="9"/>
  <c r="I59" i="9"/>
  <c r="A60" i="9"/>
  <c r="B60" i="9"/>
  <c r="C60" i="9"/>
  <c r="D60" i="9"/>
  <c r="E60" i="9"/>
  <c r="H60" i="9"/>
  <c r="I60" i="9"/>
  <c r="A61" i="9"/>
  <c r="B61" i="9"/>
  <c r="C61" i="9"/>
  <c r="D61" i="9"/>
  <c r="E61" i="9"/>
  <c r="H61" i="9"/>
  <c r="I61" i="9"/>
  <c r="A62" i="9"/>
  <c r="B62" i="9"/>
  <c r="C62" i="9"/>
  <c r="D62" i="9"/>
  <c r="E62" i="9"/>
  <c r="H62" i="9"/>
  <c r="I62" i="9"/>
  <c r="A63" i="9"/>
  <c r="B63" i="9"/>
  <c r="C63" i="9"/>
  <c r="D63" i="9"/>
  <c r="E63" i="9"/>
  <c r="H63" i="9"/>
  <c r="I63" i="9"/>
  <c r="A64" i="9"/>
  <c r="B64" i="9"/>
  <c r="C64" i="9"/>
  <c r="D64" i="9"/>
  <c r="E64" i="9"/>
  <c r="H64" i="9"/>
  <c r="I64" i="9"/>
  <c r="A65" i="9"/>
  <c r="B65" i="9"/>
  <c r="C65" i="9"/>
  <c r="D65" i="9"/>
  <c r="F65" i="9" s="1"/>
  <c r="E65" i="9"/>
  <c r="H65" i="9"/>
  <c r="I65" i="9"/>
  <c r="A66" i="9"/>
  <c r="B66" i="9"/>
  <c r="C66" i="9"/>
  <c r="D66" i="9"/>
  <c r="E66" i="9"/>
  <c r="H66" i="9"/>
  <c r="I66" i="9"/>
  <c r="A67" i="9"/>
  <c r="B67" i="9"/>
  <c r="C67" i="9"/>
  <c r="D67" i="9"/>
  <c r="E67" i="9"/>
  <c r="H67" i="9"/>
  <c r="I67" i="9"/>
  <c r="A68" i="9"/>
  <c r="B68" i="9"/>
  <c r="C68" i="9"/>
  <c r="D68" i="9"/>
  <c r="F68" i="9" s="1"/>
  <c r="E68" i="9"/>
  <c r="H68" i="9"/>
  <c r="I68" i="9"/>
  <c r="A69" i="9"/>
  <c r="B69" i="9"/>
  <c r="C69" i="9"/>
  <c r="D69" i="9"/>
  <c r="E69" i="9"/>
  <c r="H69" i="9"/>
  <c r="I69" i="9"/>
  <c r="A70" i="9"/>
  <c r="B70" i="9"/>
  <c r="C70" i="9"/>
  <c r="D70" i="9"/>
  <c r="E70" i="9"/>
  <c r="H70" i="9"/>
  <c r="I70" i="9"/>
  <c r="A71" i="9"/>
  <c r="B71" i="9"/>
  <c r="C71" i="9"/>
  <c r="D71" i="9"/>
  <c r="E71" i="9"/>
  <c r="H71" i="9"/>
  <c r="I71" i="9"/>
  <c r="A72" i="9"/>
  <c r="B72" i="9"/>
  <c r="C72" i="9"/>
  <c r="D72" i="9"/>
  <c r="E72" i="9"/>
  <c r="H72" i="9"/>
  <c r="I72" i="9"/>
  <c r="A73" i="9"/>
  <c r="B73" i="9"/>
  <c r="C73" i="9"/>
  <c r="D73" i="9"/>
  <c r="E73" i="9"/>
  <c r="H73" i="9"/>
  <c r="I73" i="9"/>
  <c r="A74" i="9"/>
  <c r="B74" i="9"/>
  <c r="C74" i="9"/>
  <c r="D74" i="9"/>
  <c r="E74" i="9"/>
  <c r="H74" i="9"/>
  <c r="I74" i="9"/>
  <c r="A75" i="9"/>
  <c r="B75" i="9"/>
  <c r="C75" i="9"/>
  <c r="D75" i="9"/>
  <c r="F75" i="9" s="1"/>
  <c r="E75" i="9"/>
  <c r="H75" i="9"/>
  <c r="I75" i="9"/>
  <c r="A76" i="9"/>
  <c r="B76" i="9"/>
  <c r="C76" i="9"/>
  <c r="D76" i="9"/>
  <c r="F76" i="9" s="1"/>
  <c r="E76" i="9"/>
  <c r="H76" i="9"/>
  <c r="I76" i="9"/>
  <c r="A77" i="9"/>
  <c r="B77" i="9"/>
  <c r="C77" i="9"/>
  <c r="D77" i="9"/>
  <c r="F77" i="9" s="1"/>
  <c r="E77" i="9"/>
  <c r="H77" i="9"/>
  <c r="I77" i="9"/>
  <c r="A78" i="9"/>
  <c r="B78" i="9"/>
  <c r="C78" i="9"/>
  <c r="D78" i="9"/>
  <c r="E78" i="9"/>
  <c r="H78" i="9"/>
  <c r="I78" i="9"/>
  <c r="A79" i="9"/>
  <c r="B79" i="9"/>
  <c r="C79" i="9"/>
  <c r="D79" i="9"/>
  <c r="G79" i="9" s="1"/>
  <c r="E79" i="9"/>
  <c r="H79" i="9"/>
  <c r="I79" i="9"/>
  <c r="A80" i="9"/>
  <c r="B80" i="9"/>
  <c r="C80" i="9"/>
  <c r="D80" i="9"/>
  <c r="E80" i="9"/>
  <c r="H80" i="9"/>
  <c r="I80" i="9"/>
  <c r="A81" i="9"/>
  <c r="B81" i="9"/>
  <c r="C81" i="9"/>
  <c r="D81" i="9"/>
  <c r="E81" i="9"/>
  <c r="H81" i="9"/>
  <c r="I81" i="9"/>
  <c r="A82" i="9"/>
  <c r="B82" i="9"/>
  <c r="C82" i="9"/>
  <c r="D82" i="9"/>
  <c r="E82" i="9"/>
  <c r="H82" i="9"/>
  <c r="I82" i="9"/>
  <c r="A83" i="9"/>
  <c r="B83" i="9"/>
  <c r="C83" i="9"/>
  <c r="D83" i="9"/>
  <c r="E83" i="9"/>
  <c r="H83" i="9"/>
  <c r="I83" i="9"/>
  <c r="A84" i="9"/>
  <c r="B84" i="9"/>
  <c r="C84" i="9"/>
  <c r="D84" i="9"/>
  <c r="E84" i="9"/>
  <c r="H84" i="9"/>
  <c r="I84" i="9"/>
  <c r="A85" i="9"/>
  <c r="B85" i="9"/>
  <c r="C85" i="9"/>
  <c r="D85" i="9"/>
  <c r="E85" i="9"/>
  <c r="H85" i="9"/>
  <c r="I85" i="9"/>
  <c r="A86" i="9"/>
  <c r="B86" i="9"/>
  <c r="C86" i="9"/>
  <c r="D86" i="9"/>
  <c r="G86" i="9" s="1"/>
  <c r="E86" i="9"/>
  <c r="H86" i="9"/>
  <c r="I86" i="9"/>
  <c r="A87" i="9"/>
  <c r="B87" i="9"/>
  <c r="C87" i="9"/>
  <c r="D87" i="9"/>
  <c r="F87" i="9" s="1"/>
  <c r="E87" i="9"/>
  <c r="H87" i="9"/>
  <c r="I87" i="9"/>
  <c r="A88" i="9"/>
  <c r="B88" i="9"/>
  <c r="C88" i="9"/>
  <c r="D88" i="9"/>
  <c r="F88" i="9" s="1"/>
  <c r="E88" i="9"/>
  <c r="H88" i="9"/>
  <c r="I88" i="9"/>
  <c r="A89" i="9"/>
  <c r="B89" i="9"/>
  <c r="C89" i="9"/>
  <c r="D89" i="9"/>
  <c r="F89" i="9" s="1"/>
  <c r="E89" i="9"/>
  <c r="H89" i="9"/>
  <c r="I89" i="9"/>
  <c r="A90" i="9"/>
  <c r="B90" i="9"/>
  <c r="C90" i="9"/>
  <c r="D90" i="9"/>
  <c r="F90" i="9" s="1"/>
  <c r="E90" i="9"/>
  <c r="H90" i="9"/>
  <c r="I90" i="9"/>
  <c r="A91" i="9"/>
  <c r="B91" i="9"/>
  <c r="C91" i="9"/>
  <c r="D91" i="9"/>
  <c r="F91" i="9" s="1"/>
  <c r="E91" i="9"/>
  <c r="H91" i="9"/>
  <c r="I91" i="9"/>
  <c r="A92" i="9"/>
  <c r="B92" i="9"/>
  <c r="C92" i="9"/>
  <c r="D92" i="9"/>
  <c r="F92" i="9" s="1"/>
  <c r="E92" i="9"/>
  <c r="H92" i="9"/>
  <c r="I92" i="9"/>
  <c r="A93" i="9"/>
  <c r="B93" i="9"/>
  <c r="C93" i="9"/>
  <c r="D93" i="9"/>
  <c r="G93" i="9" s="1"/>
  <c r="E93" i="9"/>
  <c r="H93" i="9"/>
  <c r="I93" i="9"/>
  <c r="A94" i="9"/>
  <c r="B94" i="9"/>
  <c r="C94" i="9"/>
  <c r="D94" i="9"/>
  <c r="E94" i="9"/>
  <c r="H94" i="9"/>
  <c r="I94" i="9"/>
  <c r="A95" i="9"/>
  <c r="B95" i="9"/>
  <c r="C95" i="9"/>
  <c r="D95" i="9"/>
  <c r="E95" i="9"/>
  <c r="H95" i="9"/>
  <c r="I95" i="9"/>
  <c r="A96" i="9"/>
  <c r="B96" i="9"/>
  <c r="C96" i="9"/>
  <c r="D96" i="9"/>
  <c r="E96" i="9"/>
  <c r="H96" i="9"/>
  <c r="I96" i="9"/>
  <c r="A97" i="9"/>
  <c r="B97" i="9"/>
  <c r="C97" i="9"/>
  <c r="D97" i="9"/>
  <c r="G97" i="9" s="1"/>
  <c r="E97" i="9"/>
  <c r="H97" i="9"/>
  <c r="I97" i="9"/>
  <c r="A98" i="9"/>
  <c r="B98" i="9"/>
  <c r="C98" i="9"/>
  <c r="D98" i="9"/>
  <c r="F98" i="9" s="1"/>
  <c r="E98" i="9"/>
  <c r="H98" i="9"/>
  <c r="I98" i="9"/>
  <c r="A99" i="9"/>
  <c r="B99" i="9"/>
  <c r="C99" i="9"/>
  <c r="D99" i="9"/>
  <c r="E99" i="9"/>
  <c r="H99" i="9"/>
  <c r="I99" i="9"/>
  <c r="A100" i="9"/>
  <c r="B100" i="9"/>
  <c r="C100" i="9"/>
  <c r="D100" i="9"/>
  <c r="G100" i="9" s="1"/>
  <c r="E100" i="9"/>
  <c r="H100" i="9"/>
  <c r="I100" i="9"/>
  <c r="A101" i="9"/>
  <c r="B101" i="9"/>
  <c r="C101" i="9"/>
  <c r="D101" i="9"/>
  <c r="F101" i="9" s="1"/>
  <c r="E101" i="9"/>
  <c r="H101" i="9"/>
  <c r="I101" i="9"/>
  <c r="A102" i="9"/>
  <c r="B102" i="9"/>
  <c r="C102" i="9"/>
  <c r="D102" i="9"/>
  <c r="E102" i="9"/>
  <c r="H102" i="9"/>
  <c r="I102" i="9"/>
  <c r="A103" i="9"/>
  <c r="B103" i="9"/>
  <c r="C103" i="9"/>
  <c r="D103" i="9"/>
  <c r="E103" i="9"/>
  <c r="H103" i="9"/>
  <c r="I103" i="9"/>
  <c r="A104" i="9"/>
  <c r="B104" i="9"/>
  <c r="C104" i="9"/>
  <c r="D104" i="9"/>
  <c r="F104" i="9" s="1"/>
  <c r="E104" i="9"/>
  <c r="H104" i="9"/>
  <c r="I104" i="9"/>
  <c r="A105" i="9"/>
  <c r="B105" i="9"/>
  <c r="C105" i="9"/>
  <c r="D105" i="9"/>
  <c r="E105" i="9"/>
  <c r="H105" i="9"/>
  <c r="I105" i="9"/>
  <c r="A106" i="9"/>
  <c r="B106" i="9"/>
  <c r="C106" i="9"/>
  <c r="D106" i="9"/>
  <c r="F106" i="9" s="1"/>
  <c r="E106" i="9"/>
  <c r="H106" i="9"/>
  <c r="I106" i="9"/>
  <c r="A107" i="9"/>
  <c r="B107" i="9"/>
  <c r="C107" i="9"/>
  <c r="D107" i="9"/>
  <c r="E107" i="9"/>
  <c r="H107" i="9"/>
  <c r="I107" i="9"/>
  <c r="A108" i="9"/>
  <c r="B108" i="9"/>
  <c r="C108" i="9"/>
  <c r="D108" i="9"/>
  <c r="E108" i="9"/>
  <c r="H108" i="9"/>
  <c r="I108" i="9"/>
  <c r="A109" i="9"/>
  <c r="B109" i="9"/>
  <c r="C109" i="9"/>
  <c r="D109" i="9"/>
  <c r="E109" i="9"/>
  <c r="H109" i="9"/>
  <c r="I109" i="9"/>
  <c r="A110" i="9"/>
  <c r="B110" i="9"/>
  <c r="C110" i="9"/>
  <c r="D110" i="9"/>
  <c r="E110" i="9"/>
  <c r="H110" i="9"/>
  <c r="I110" i="9"/>
  <c r="A111" i="9"/>
  <c r="B111" i="9"/>
  <c r="C111" i="9"/>
  <c r="D111" i="9"/>
  <c r="E111" i="9"/>
  <c r="H111" i="9"/>
  <c r="I111" i="9"/>
  <c r="A112" i="9"/>
  <c r="B112" i="9"/>
  <c r="C112" i="9"/>
  <c r="D112" i="9"/>
  <c r="E112" i="9"/>
  <c r="H112" i="9"/>
  <c r="I112" i="9"/>
  <c r="A113" i="9"/>
  <c r="B113" i="9"/>
  <c r="C113" i="9"/>
  <c r="D113" i="9"/>
  <c r="E113" i="9"/>
  <c r="H113" i="9"/>
  <c r="I113" i="9"/>
  <c r="A114" i="9"/>
  <c r="B114" i="9"/>
  <c r="C114" i="9"/>
  <c r="D114" i="9"/>
  <c r="F114" i="9" s="1"/>
  <c r="E114" i="9"/>
  <c r="H114" i="9"/>
  <c r="I114" i="9"/>
  <c r="A115" i="9"/>
  <c r="B115" i="9"/>
  <c r="C115" i="9"/>
  <c r="D115" i="9"/>
  <c r="E115" i="9"/>
  <c r="H115" i="9"/>
  <c r="I115" i="9"/>
  <c r="A116" i="9"/>
  <c r="B116" i="9"/>
  <c r="C116" i="9"/>
  <c r="D116" i="9"/>
  <c r="E116" i="9"/>
  <c r="H116" i="9"/>
  <c r="I116" i="9"/>
  <c r="A117" i="9"/>
  <c r="B117" i="9"/>
  <c r="C117" i="9"/>
  <c r="D117" i="9"/>
  <c r="F117" i="9" s="1"/>
  <c r="E117" i="9"/>
  <c r="H117" i="9"/>
  <c r="I117" i="9"/>
  <c r="A118" i="9"/>
  <c r="B118" i="9"/>
  <c r="C118" i="9"/>
  <c r="D118" i="9"/>
  <c r="F118" i="9" s="1"/>
  <c r="E118" i="9"/>
  <c r="H118" i="9"/>
  <c r="I118" i="9"/>
  <c r="A119" i="9"/>
  <c r="B119" i="9"/>
  <c r="C119" i="9"/>
  <c r="D119" i="9"/>
  <c r="E119" i="9"/>
  <c r="H119" i="9"/>
  <c r="I119" i="9"/>
  <c r="A120" i="9"/>
  <c r="B120" i="9"/>
  <c r="C120" i="9"/>
  <c r="D120" i="9"/>
  <c r="E120" i="9"/>
  <c r="H120" i="9"/>
  <c r="I120" i="9"/>
  <c r="A121" i="9"/>
  <c r="B121" i="9"/>
  <c r="C121" i="9"/>
  <c r="D121" i="9"/>
  <c r="E121" i="9"/>
  <c r="H121" i="9"/>
  <c r="I121" i="9"/>
  <c r="A122" i="9"/>
  <c r="B122" i="9"/>
  <c r="C122" i="9"/>
  <c r="D122" i="9"/>
  <c r="E122" i="9"/>
  <c r="H122" i="9"/>
  <c r="I122" i="9"/>
  <c r="A123" i="9"/>
  <c r="B123" i="9"/>
  <c r="C123" i="9"/>
  <c r="D123" i="9"/>
  <c r="E123" i="9"/>
  <c r="H123" i="9"/>
  <c r="I123" i="9"/>
  <c r="A124" i="9"/>
  <c r="B124" i="9"/>
  <c r="C124" i="9"/>
  <c r="D124" i="9"/>
  <c r="F124" i="9" s="1"/>
  <c r="E124" i="9"/>
  <c r="H124" i="9"/>
  <c r="I124" i="9"/>
  <c r="A125" i="9"/>
  <c r="B125" i="9"/>
  <c r="C125" i="9"/>
  <c r="D125" i="9"/>
  <c r="G125" i="9" s="1"/>
  <c r="E125" i="9"/>
  <c r="H125" i="9"/>
  <c r="I125" i="9"/>
  <c r="A126" i="9"/>
  <c r="B126" i="9"/>
  <c r="C126" i="9"/>
  <c r="D126" i="9"/>
  <c r="E126" i="9"/>
  <c r="H126" i="9"/>
  <c r="I126" i="9"/>
  <c r="A127" i="9"/>
  <c r="B127" i="9"/>
  <c r="C127" i="9"/>
  <c r="D127" i="9"/>
  <c r="G127" i="9" s="1"/>
  <c r="E127" i="9"/>
  <c r="H127" i="9"/>
  <c r="I127" i="9"/>
  <c r="A128" i="9"/>
  <c r="B128" i="9"/>
  <c r="C128" i="9"/>
  <c r="D128" i="9"/>
  <c r="E128" i="9"/>
  <c r="H128" i="9"/>
  <c r="I128" i="9"/>
  <c r="A129" i="9"/>
  <c r="B129" i="9"/>
  <c r="C129" i="9"/>
  <c r="D129" i="9"/>
  <c r="F129" i="9" s="1"/>
  <c r="E129" i="9"/>
  <c r="H129" i="9"/>
  <c r="I129" i="9"/>
  <c r="A130" i="9"/>
  <c r="B130" i="9"/>
  <c r="C130" i="9"/>
  <c r="D130" i="9"/>
  <c r="E130" i="9"/>
  <c r="H130" i="9"/>
  <c r="I130" i="9"/>
  <c r="A131" i="9"/>
  <c r="B131" i="9"/>
  <c r="C131" i="9"/>
  <c r="D131" i="9"/>
  <c r="E131" i="9"/>
  <c r="H131" i="9"/>
  <c r="I131" i="9"/>
  <c r="A132" i="9"/>
  <c r="B132" i="9"/>
  <c r="C132" i="9"/>
  <c r="D132" i="9"/>
  <c r="F132" i="9" s="1"/>
  <c r="E132" i="9"/>
  <c r="H132" i="9"/>
  <c r="I132" i="9"/>
  <c r="A133" i="9"/>
  <c r="B133" i="9"/>
  <c r="C133" i="9"/>
  <c r="D133" i="9"/>
  <c r="F133" i="9" s="1"/>
  <c r="E133" i="9"/>
  <c r="H133" i="9"/>
  <c r="I133" i="9"/>
  <c r="A134" i="9"/>
  <c r="B134" i="9"/>
  <c r="C134" i="9"/>
  <c r="D134" i="9"/>
  <c r="E134" i="9"/>
  <c r="H134" i="9"/>
  <c r="I134" i="9"/>
  <c r="A135" i="9"/>
  <c r="B135" i="9"/>
  <c r="C135" i="9"/>
  <c r="D135" i="9"/>
  <c r="E135" i="9"/>
  <c r="H135" i="9"/>
  <c r="I135" i="9"/>
  <c r="A136" i="9"/>
  <c r="B136" i="9"/>
  <c r="C136" i="9"/>
  <c r="D136" i="9"/>
  <c r="F136" i="9" s="1"/>
  <c r="E136" i="9"/>
  <c r="H136" i="9"/>
  <c r="I136" i="9"/>
  <c r="A137" i="9"/>
  <c r="B137" i="9"/>
  <c r="C137" i="9"/>
  <c r="D137" i="9"/>
  <c r="E137" i="9"/>
  <c r="H137" i="9"/>
  <c r="I137" i="9"/>
  <c r="A138" i="9"/>
  <c r="B138" i="9"/>
  <c r="C138" i="9"/>
  <c r="D138" i="9"/>
  <c r="E138" i="9"/>
  <c r="H138" i="9"/>
  <c r="I138" i="9"/>
  <c r="A139" i="9"/>
  <c r="B139" i="9"/>
  <c r="C139" i="9"/>
  <c r="D139" i="9"/>
  <c r="G139" i="9" s="1"/>
  <c r="E139" i="9"/>
  <c r="H139" i="9"/>
  <c r="I139" i="9"/>
  <c r="A140" i="9"/>
  <c r="B140" i="9"/>
  <c r="C140" i="9"/>
  <c r="D140" i="9"/>
  <c r="F140" i="9" s="1"/>
  <c r="E140" i="9"/>
  <c r="H140" i="9"/>
  <c r="I140" i="9"/>
  <c r="A141" i="9"/>
  <c r="B141" i="9"/>
  <c r="C141" i="9"/>
  <c r="D141" i="9"/>
  <c r="G141" i="9" s="1"/>
  <c r="E141" i="9"/>
  <c r="H141" i="9"/>
  <c r="I141" i="9"/>
  <c r="A142" i="9"/>
  <c r="B142" i="9"/>
  <c r="C142" i="9"/>
  <c r="D142" i="9"/>
  <c r="F142" i="9" s="1"/>
  <c r="E142" i="9"/>
  <c r="H142" i="9"/>
  <c r="I142" i="9"/>
  <c r="A143" i="9"/>
  <c r="B143" i="9"/>
  <c r="C143" i="9"/>
  <c r="D143" i="9"/>
  <c r="F143" i="9" s="1"/>
  <c r="E143" i="9"/>
  <c r="H143" i="9"/>
  <c r="I143" i="9"/>
  <c r="A144" i="9"/>
  <c r="B144" i="9"/>
  <c r="C144" i="9"/>
  <c r="D144" i="9"/>
  <c r="F144" i="9" s="1"/>
  <c r="E144" i="9"/>
  <c r="H144" i="9"/>
  <c r="I144" i="9"/>
  <c r="A145" i="9"/>
  <c r="B145" i="9"/>
  <c r="C145" i="9"/>
  <c r="D145" i="9"/>
  <c r="F145" i="9" s="1"/>
  <c r="E145" i="9"/>
  <c r="H145" i="9"/>
  <c r="I145" i="9"/>
  <c r="A146" i="9"/>
  <c r="B146" i="9"/>
  <c r="C146" i="9"/>
  <c r="D146" i="9"/>
  <c r="F146" i="9" s="1"/>
  <c r="E146" i="9"/>
  <c r="H146" i="9"/>
  <c r="I146" i="9"/>
  <c r="A147" i="9"/>
  <c r="B147" i="9"/>
  <c r="C147" i="9"/>
  <c r="D147" i="9"/>
  <c r="G147" i="9" s="1"/>
  <c r="E147" i="9"/>
  <c r="H147" i="9"/>
  <c r="I147" i="9"/>
  <c r="A148" i="9"/>
  <c r="B148" i="9"/>
  <c r="C148" i="9"/>
  <c r="D148" i="9"/>
  <c r="G148" i="9" s="1"/>
  <c r="E148" i="9"/>
  <c r="H148" i="9"/>
  <c r="I148" i="9"/>
  <c r="A149" i="9"/>
  <c r="B149" i="9"/>
  <c r="C149" i="9"/>
  <c r="D149" i="9"/>
  <c r="G149" i="9" s="1"/>
  <c r="E149" i="9"/>
  <c r="H149" i="9"/>
  <c r="I149" i="9"/>
  <c r="A150" i="9"/>
  <c r="B150" i="9"/>
  <c r="C150" i="9"/>
  <c r="D150" i="9"/>
  <c r="G150" i="9" s="1"/>
  <c r="E150" i="9"/>
  <c r="H150" i="9"/>
  <c r="I150" i="9"/>
  <c r="A151" i="9"/>
  <c r="B151" i="9"/>
  <c r="C151" i="9"/>
  <c r="D151" i="9"/>
  <c r="F151" i="9" s="1"/>
  <c r="E151" i="9"/>
  <c r="H151" i="9"/>
  <c r="I151" i="9"/>
  <c r="A152" i="9"/>
  <c r="B152" i="9"/>
  <c r="C152" i="9"/>
  <c r="D152" i="9"/>
  <c r="F152" i="9" s="1"/>
  <c r="E152" i="9"/>
  <c r="H152" i="9"/>
  <c r="I152" i="9"/>
  <c r="A153" i="9"/>
  <c r="B153" i="9"/>
  <c r="C153" i="9"/>
  <c r="D153" i="9"/>
  <c r="F153" i="9" s="1"/>
  <c r="E153" i="9"/>
  <c r="H153" i="9"/>
  <c r="I153" i="9"/>
  <c r="A154" i="9"/>
  <c r="B154" i="9"/>
  <c r="C154" i="9"/>
  <c r="D154" i="9"/>
  <c r="G154" i="9" s="1"/>
  <c r="E154" i="9"/>
  <c r="H154" i="9"/>
  <c r="I154" i="9"/>
  <c r="A155" i="9"/>
  <c r="B155" i="9"/>
  <c r="C155" i="9"/>
  <c r="D155" i="9"/>
  <c r="G155" i="9" s="1"/>
  <c r="E155" i="9"/>
  <c r="H155" i="9"/>
  <c r="I155" i="9"/>
  <c r="A156" i="9"/>
  <c r="B156" i="9"/>
  <c r="C156" i="9"/>
  <c r="D156" i="9"/>
  <c r="G156" i="9" s="1"/>
  <c r="E156" i="9"/>
  <c r="H156" i="9"/>
  <c r="I156" i="9"/>
  <c r="A157" i="9"/>
  <c r="B157" i="9"/>
  <c r="C157" i="9"/>
  <c r="D157" i="9"/>
  <c r="F157" i="9" s="1"/>
  <c r="E157" i="9"/>
  <c r="H157" i="9"/>
  <c r="I157" i="9"/>
  <c r="A158" i="9"/>
  <c r="B158" i="9"/>
  <c r="C158" i="9"/>
  <c r="D158" i="9"/>
  <c r="G158" i="9" s="1"/>
  <c r="E158" i="9"/>
  <c r="H158" i="9"/>
  <c r="I158" i="9"/>
  <c r="A159" i="9"/>
  <c r="B159" i="9"/>
  <c r="C159" i="9"/>
  <c r="D159" i="9"/>
  <c r="F159" i="9" s="1"/>
  <c r="E159" i="9"/>
  <c r="H159" i="9"/>
  <c r="I159" i="9"/>
  <c r="A160" i="9"/>
  <c r="B160" i="9"/>
  <c r="C160" i="9"/>
  <c r="D160" i="9"/>
  <c r="F160" i="9" s="1"/>
  <c r="E160" i="9"/>
  <c r="H160" i="9"/>
  <c r="I160" i="9"/>
  <c r="A161" i="9"/>
  <c r="B161" i="9"/>
  <c r="C161" i="9"/>
  <c r="D161" i="9"/>
  <c r="F161" i="9" s="1"/>
  <c r="E161" i="9"/>
  <c r="H161" i="9"/>
  <c r="I161" i="9"/>
  <c r="A162" i="9"/>
  <c r="B162" i="9"/>
  <c r="C162" i="9"/>
  <c r="D162" i="9"/>
  <c r="G162" i="9" s="1"/>
  <c r="E162" i="9"/>
  <c r="H162" i="9"/>
  <c r="I162" i="9"/>
  <c r="A163" i="9"/>
  <c r="B163" i="9"/>
  <c r="C163" i="9"/>
  <c r="D163" i="9"/>
  <c r="G163" i="9" s="1"/>
  <c r="E163" i="9"/>
  <c r="H163" i="9"/>
  <c r="I163" i="9"/>
  <c r="A164" i="9"/>
  <c r="B164" i="9"/>
  <c r="C164" i="9"/>
  <c r="D164" i="9"/>
  <c r="G164" i="9" s="1"/>
  <c r="E164" i="9"/>
  <c r="H164" i="9"/>
  <c r="I164" i="9"/>
  <c r="A165" i="9"/>
  <c r="B165" i="9"/>
  <c r="C165" i="9"/>
  <c r="D165" i="9"/>
  <c r="F165" i="9" s="1"/>
  <c r="E165" i="9"/>
  <c r="H165" i="9"/>
  <c r="I165" i="9"/>
  <c r="A166" i="9"/>
  <c r="B166" i="9"/>
  <c r="C166" i="9"/>
  <c r="D166" i="9"/>
  <c r="G166" i="9" s="1"/>
  <c r="E166" i="9"/>
  <c r="H166" i="9"/>
  <c r="I166" i="9"/>
  <c r="A167" i="9"/>
  <c r="B167" i="9"/>
  <c r="C167" i="9"/>
  <c r="D167" i="9"/>
  <c r="F167" i="9" s="1"/>
  <c r="E167" i="9"/>
  <c r="H167" i="9"/>
  <c r="I167" i="9"/>
  <c r="A168" i="9"/>
  <c r="B168" i="9"/>
  <c r="C168" i="9"/>
  <c r="D168" i="9"/>
  <c r="F168" i="9" s="1"/>
  <c r="E168" i="9"/>
  <c r="H168" i="9"/>
  <c r="I168" i="9"/>
  <c r="A169" i="9"/>
  <c r="B169" i="9"/>
  <c r="C169" i="9"/>
  <c r="D169" i="9"/>
  <c r="F169" i="9" s="1"/>
  <c r="E169" i="9"/>
  <c r="H169" i="9"/>
  <c r="I169" i="9"/>
  <c r="A170" i="9"/>
  <c r="B170" i="9"/>
  <c r="C170" i="9"/>
  <c r="D170" i="9"/>
  <c r="F170" i="9" s="1"/>
  <c r="E170" i="9"/>
  <c r="H170" i="9"/>
  <c r="I170" i="9"/>
  <c r="A171" i="9"/>
  <c r="B171" i="9"/>
  <c r="C171" i="9"/>
  <c r="D171" i="9"/>
  <c r="F171" i="9" s="1"/>
  <c r="E171" i="9"/>
  <c r="H171" i="9"/>
  <c r="I171" i="9"/>
  <c r="A172" i="9"/>
  <c r="B172" i="9"/>
  <c r="C172" i="9"/>
  <c r="D172" i="9"/>
  <c r="E172" i="9"/>
  <c r="H172" i="9"/>
  <c r="I172" i="9"/>
  <c r="A173" i="9"/>
  <c r="B173" i="9"/>
  <c r="C173" i="9"/>
  <c r="D173" i="9"/>
  <c r="E173" i="9"/>
  <c r="H173" i="9"/>
  <c r="I173" i="9"/>
  <c r="A174" i="9"/>
  <c r="B174" i="9"/>
  <c r="C174" i="9"/>
  <c r="D174" i="9"/>
  <c r="G174" i="9" s="1"/>
  <c r="E174" i="9"/>
  <c r="H174" i="9"/>
  <c r="I174" i="9"/>
  <c r="A175" i="9"/>
  <c r="B175" i="9"/>
  <c r="C175" i="9"/>
  <c r="D175" i="9"/>
  <c r="G175" i="9" s="1"/>
  <c r="E175" i="9"/>
  <c r="H175" i="9"/>
  <c r="I175" i="9"/>
  <c r="A176" i="9"/>
  <c r="B176" i="9"/>
  <c r="C176" i="9"/>
  <c r="D176" i="9"/>
  <c r="E176" i="9"/>
  <c r="H176" i="9"/>
  <c r="I176" i="9"/>
  <c r="A177" i="9"/>
  <c r="B177" i="9"/>
  <c r="C177" i="9"/>
  <c r="D177" i="9"/>
  <c r="G177" i="9" s="1"/>
  <c r="E177" i="9"/>
  <c r="H177" i="9"/>
  <c r="I177" i="9"/>
  <c r="A178" i="9"/>
  <c r="B178" i="9"/>
  <c r="C178" i="9"/>
  <c r="D178" i="9"/>
  <c r="F178" i="9" s="1"/>
  <c r="E178" i="9"/>
  <c r="H178" i="9"/>
  <c r="I178" i="9"/>
  <c r="A179" i="9"/>
  <c r="B179" i="9"/>
  <c r="C179" i="9"/>
  <c r="D179" i="9"/>
  <c r="F179" i="9" s="1"/>
  <c r="E179" i="9"/>
  <c r="H179" i="9"/>
  <c r="I179" i="9"/>
  <c r="A180" i="9"/>
  <c r="B180" i="9"/>
  <c r="C180" i="9"/>
  <c r="D180" i="9"/>
  <c r="E180" i="9"/>
  <c r="H180" i="9"/>
  <c r="I180" i="9"/>
  <c r="A181" i="9"/>
  <c r="B181" i="9"/>
  <c r="C181" i="9"/>
  <c r="D181" i="9"/>
  <c r="E181" i="9"/>
  <c r="H181" i="9"/>
  <c r="I181" i="9"/>
  <c r="A182" i="9"/>
  <c r="B182" i="9"/>
  <c r="C182" i="9"/>
  <c r="D182" i="9"/>
  <c r="G182" i="9" s="1"/>
  <c r="E182" i="9"/>
  <c r="H182" i="9"/>
  <c r="I182" i="9"/>
  <c r="A183" i="9"/>
  <c r="B183" i="9"/>
  <c r="C183" i="9"/>
  <c r="D183" i="9"/>
  <c r="F183" i="9" s="1"/>
  <c r="E183" i="9"/>
  <c r="H183" i="9"/>
  <c r="I183" i="9"/>
  <c r="A184" i="9"/>
  <c r="B184" i="9"/>
  <c r="C184" i="9"/>
  <c r="D184" i="9"/>
  <c r="E184" i="9"/>
  <c r="H184" i="9"/>
  <c r="I184" i="9"/>
  <c r="A185" i="9"/>
  <c r="B185" i="9"/>
  <c r="C185" i="9"/>
  <c r="D185" i="9"/>
  <c r="F185" i="9" s="1"/>
  <c r="E185" i="9"/>
  <c r="H185" i="9"/>
  <c r="I185" i="9"/>
  <c r="A186" i="9"/>
  <c r="B186" i="9"/>
  <c r="C186" i="9"/>
  <c r="D186" i="9"/>
  <c r="F186" i="9" s="1"/>
  <c r="E186" i="9"/>
  <c r="H186" i="9"/>
  <c r="I186" i="9"/>
  <c r="A187" i="9"/>
  <c r="B187" i="9"/>
  <c r="C187" i="9"/>
  <c r="D187" i="9"/>
  <c r="E187" i="9"/>
  <c r="H187" i="9"/>
  <c r="I187" i="9"/>
  <c r="A188" i="9"/>
  <c r="B188" i="9"/>
  <c r="C188" i="9"/>
  <c r="D188" i="9"/>
  <c r="F188" i="9" s="1"/>
  <c r="E188" i="9"/>
  <c r="H188" i="9"/>
  <c r="I188" i="9"/>
  <c r="A189" i="9"/>
  <c r="B189" i="9"/>
  <c r="C189" i="9"/>
  <c r="D189" i="9"/>
  <c r="G189" i="9" s="1"/>
  <c r="E189" i="9"/>
  <c r="H189" i="9"/>
  <c r="I189" i="9"/>
  <c r="A190" i="9"/>
  <c r="B190" i="9"/>
  <c r="C190" i="9"/>
  <c r="D190" i="9"/>
  <c r="F190" i="9" s="1"/>
  <c r="E190" i="9"/>
  <c r="H190" i="9"/>
  <c r="I190" i="9"/>
  <c r="A191" i="9"/>
  <c r="B191" i="9"/>
  <c r="C191" i="9"/>
  <c r="D191" i="9"/>
  <c r="F191" i="9" s="1"/>
  <c r="E191" i="9"/>
  <c r="H191" i="9"/>
  <c r="I191" i="9"/>
  <c r="A192" i="9"/>
  <c r="B192" i="9"/>
  <c r="C192" i="9"/>
  <c r="D192" i="9"/>
  <c r="G192" i="9" s="1"/>
  <c r="E192" i="9"/>
  <c r="H192" i="9"/>
  <c r="I192" i="9"/>
  <c r="A193" i="9"/>
  <c r="B193" i="9"/>
  <c r="C193" i="9"/>
  <c r="D193" i="9"/>
  <c r="G193" i="9" s="1"/>
  <c r="E193" i="9"/>
  <c r="H193" i="9"/>
  <c r="I193" i="9"/>
  <c r="A194" i="9"/>
  <c r="B194" i="9"/>
  <c r="C194" i="9"/>
  <c r="D194" i="9"/>
  <c r="G194" i="9" s="1"/>
  <c r="E194" i="9"/>
  <c r="H194" i="9"/>
  <c r="I194" i="9"/>
  <c r="A195" i="9"/>
  <c r="B195" i="9"/>
  <c r="C195" i="9"/>
  <c r="D195" i="9"/>
  <c r="F195" i="9" s="1"/>
  <c r="E195" i="9"/>
  <c r="H195" i="9"/>
  <c r="I195" i="9"/>
  <c r="A196" i="9"/>
  <c r="B196" i="9"/>
  <c r="C196" i="9"/>
  <c r="D196" i="9"/>
  <c r="G196" i="9" s="1"/>
  <c r="E196" i="9"/>
  <c r="H196" i="9"/>
  <c r="I196" i="9"/>
  <c r="A197" i="9"/>
  <c r="B197" i="9"/>
  <c r="C197" i="9"/>
  <c r="D197" i="9"/>
  <c r="F197" i="9" s="1"/>
  <c r="E197" i="9"/>
  <c r="H197" i="9"/>
  <c r="I197" i="9"/>
  <c r="A198" i="9"/>
  <c r="B198" i="9"/>
  <c r="C198" i="9"/>
  <c r="D198" i="9"/>
  <c r="G198" i="9" s="1"/>
  <c r="E198" i="9"/>
  <c r="H198" i="9"/>
  <c r="I198" i="9"/>
  <c r="A199" i="9"/>
  <c r="B199" i="9"/>
  <c r="C199" i="9"/>
  <c r="D199" i="9"/>
  <c r="E199" i="9"/>
  <c r="H199" i="9"/>
  <c r="I199" i="9"/>
  <c r="A200" i="9"/>
  <c r="B200" i="9"/>
  <c r="C200" i="9"/>
  <c r="D200" i="9"/>
  <c r="E200" i="9"/>
  <c r="H200" i="9"/>
  <c r="I200" i="9"/>
  <c r="A201" i="9"/>
  <c r="B201" i="9"/>
  <c r="C201" i="9"/>
  <c r="D201" i="9"/>
  <c r="F201" i="9" s="1"/>
  <c r="E201" i="9"/>
  <c r="H201" i="9"/>
  <c r="I201" i="9"/>
  <c r="A202" i="9"/>
  <c r="B202" i="9"/>
  <c r="C202" i="9"/>
  <c r="D202" i="9"/>
  <c r="F202" i="9" s="1"/>
  <c r="E202" i="9"/>
  <c r="H202" i="9"/>
  <c r="I202" i="9"/>
  <c r="A203" i="9"/>
  <c r="B203" i="9"/>
  <c r="C203" i="9"/>
  <c r="D203" i="9"/>
  <c r="F203" i="9" s="1"/>
  <c r="E203" i="9"/>
  <c r="H203" i="9"/>
  <c r="I203" i="9"/>
  <c r="A204" i="9"/>
  <c r="B204" i="9"/>
  <c r="C204" i="9"/>
  <c r="D204" i="9"/>
  <c r="E204" i="9"/>
  <c r="H204" i="9"/>
  <c r="I204" i="9"/>
  <c r="A205" i="9"/>
  <c r="B205" i="9"/>
  <c r="C205" i="9"/>
  <c r="D205" i="9"/>
  <c r="G205" i="9" s="1"/>
  <c r="E205" i="9"/>
  <c r="H205" i="9"/>
  <c r="I205" i="9"/>
  <c r="A206" i="9"/>
  <c r="B206" i="9"/>
  <c r="C206" i="9"/>
  <c r="D206" i="9"/>
  <c r="G206" i="9" s="1"/>
  <c r="E206" i="9"/>
  <c r="H206" i="9"/>
  <c r="I206" i="9"/>
  <c r="A207" i="9"/>
  <c r="B207" i="9"/>
  <c r="C207" i="9"/>
  <c r="D207" i="9"/>
  <c r="G207" i="9" s="1"/>
  <c r="E207" i="9"/>
  <c r="H207" i="9"/>
  <c r="I207" i="9"/>
  <c r="A208" i="9"/>
  <c r="B208" i="9"/>
  <c r="C208" i="9"/>
  <c r="D208" i="9"/>
  <c r="E208" i="9"/>
  <c r="H208" i="9"/>
  <c r="I208" i="9"/>
  <c r="A209" i="9"/>
  <c r="B209" i="9"/>
  <c r="C209" i="9"/>
  <c r="D209" i="9"/>
  <c r="F209" i="9" s="1"/>
  <c r="E209" i="9"/>
  <c r="H209" i="9"/>
  <c r="I209" i="9"/>
  <c r="A210" i="9"/>
  <c r="B210" i="9"/>
  <c r="C210" i="9"/>
  <c r="D210" i="9"/>
  <c r="G210" i="9" s="1"/>
  <c r="E210" i="9"/>
  <c r="H210" i="9"/>
  <c r="I210" i="9"/>
  <c r="A211" i="9"/>
  <c r="B211" i="9"/>
  <c r="C211" i="9"/>
  <c r="D211" i="9"/>
  <c r="G211" i="9" s="1"/>
  <c r="E211" i="9"/>
  <c r="H211" i="9"/>
  <c r="I211" i="9"/>
  <c r="A212" i="9"/>
  <c r="B212" i="9"/>
  <c r="C212" i="9"/>
  <c r="D212" i="9"/>
  <c r="E212" i="9"/>
  <c r="H212" i="9"/>
  <c r="I212" i="9"/>
  <c r="A213" i="9"/>
  <c r="B213" i="9"/>
  <c r="C213" i="9"/>
  <c r="D213" i="9"/>
  <c r="F213" i="9" s="1"/>
  <c r="E213" i="9"/>
  <c r="H213" i="9"/>
  <c r="I213" i="9"/>
  <c r="A214" i="9"/>
  <c r="B214" i="9"/>
  <c r="C214" i="9"/>
  <c r="D214" i="9"/>
  <c r="F214" i="9" s="1"/>
  <c r="E214" i="9"/>
  <c r="H214" i="9"/>
  <c r="I214" i="9"/>
  <c r="A215" i="9"/>
  <c r="B215" i="9"/>
  <c r="C215" i="9"/>
  <c r="D215" i="9"/>
  <c r="G215" i="9" s="1"/>
  <c r="E215" i="9"/>
  <c r="H215" i="9"/>
  <c r="I215" i="9"/>
  <c r="A216" i="9"/>
  <c r="B216" i="9"/>
  <c r="C216" i="9"/>
  <c r="D216" i="9"/>
  <c r="E216" i="9"/>
  <c r="H216" i="9"/>
  <c r="I216" i="9"/>
  <c r="A217" i="9"/>
  <c r="B217" i="9"/>
  <c r="C217" i="9"/>
  <c r="D217" i="9"/>
  <c r="F217" i="9" s="1"/>
  <c r="E217" i="9"/>
  <c r="H217" i="9"/>
  <c r="I217" i="9"/>
  <c r="A218" i="9"/>
  <c r="B218" i="9"/>
  <c r="C218" i="9"/>
  <c r="D218" i="9"/>
  <c r="F218" i="9" s="1"/>
  <c r="E218" i="9"/>
  <c r="H218" i="9"/>
  <c r="I218" i="9"/>
  <c r="A219" i="9"/>
  <c r="B219" i="9"/>
  <c r="C219" i="9"/>
  <c r="D219" i="9"/>
  <c r="E219" i="9"/>
  <c r="H219" i="9"/>
  <c r="I219" i="9"/>
  <c r="A220" i="9"/>
  <c r="B220" i="9"/>
  <c r="C220" i="9"/>
  <c r="D220" i="9"/>
  <c r="E220" i="9"/>
  <c r="H220" i="9"/>
  <c r="I220" i="9"/>
  <c r="A221" i="9"/>
  <c r="B221" i="9"/>
  <c r="C221" i="9"/>
  <c r="D221" i="9"/>
  <c r="E221" i="9"/>
  <c r="H221" i="9"/>
  <c r="I221" i="9"/>
  <c r="A222" i="9"/>
  <c r="B222" i="9"/>
  <c r="C222" i="9"/>
  <c r="D222" i="9"/>
  <c r="G222" i="9" s="1"/>
  <c r="E222" i="9"/>
  <c r="H222" i="9"/>
  <c r="I222" i="9"/>
  <c r="A223" i="9"/>
  <c r="B223" i="9"/>
  <c r="C223" i="9"/>
  <c r="D223" i="9"/>
  <c r="G223" i="9" s="1"/>
  <c r="E223" i="9"/>
  <c r="H223" i="9"/>
  <c r="I223" i="9"/>
  <c r="A224" i="9"/>
  <c r="B224" i="9"/>
  <c r="C224" i="9"/>
  <c r="D224" i="9"/>
  <c r="E224" i="9"/>
  <c r="H224" i="9"/>
  <c r="I224" i="9"/>
  <c r="A225" i="9"/>
  <c r="B225" i="9"/>
  <c r="C225" i="9"/>
  <c r="D225" i="9"/>
  <c r="G225" i="9" s="1"/>
  <c r="E225" i="9"/>
  <c r="H225" i="9"/>
  <c r="I225" i="9"/>
  <c r="A226" i="9"/>
  <c r="B226" i="9"/>
  <c r="C226" i="9"/>
  <c r="D226" i="9"/>
  <c r="E226" i="9"/>
  <c r="H226" i="9"/>
  <c r="I226" i="9"/>
  <c r="A227" i="9"/>
  <c r="B227" i="9"/>
  <c r="C227" i="9"/>
  <c r="D227" i="9"/>
  <c r="F227" i="9" s="1"/>
  <c r="E227" i="9"/>
  <c r="H227" i="9"/>
  <c r="I227" i="9"/>
  <c r="A228" i="9"/>
  <c r="B228" i="9"/>
  <c r="C228" i="9"/>
  <c r="D228" i="9"/>
  <c r="E228" i="9"/>
  <c r="H228" i="9"/>
  <c r="I228" i="9"/>
  <c r="A229" i="9"/>
  <c r="B229" i="9"/>
  <c r="C229" i="9"/>
  <c r="D229" i="9"/>
  <c r="F229" i="9" s="1"/>
  <c r="E229" i="9"/>
  <c r="H229" i="9"/>
  <c r="I229" i="9"/>
  <c r="A230" i="9"/>
  <c r="B230" i="9"/>
  <c r="C230" i="9"/>
  <c r="D230" i="9"/>
  <c r="G230" i="9" s="1"/>
  <c r="E230" i="9"/>
  <c r="H230" i="9"/>
  <c r="I230" i="9"/>
  <c r="A231" i="9"/>
  <c r="B231" i="9"/>
  <c r="C231" i="9"/>
  <c r="D231" i="9"/>
  <c r="G231" i="9" s="1"/>
  <c r="E231" i="9"/>
  <c r="H231" i="9"/>
  <c r="I231" i="9"/>
  <c r="A232" i="9"/>
  <c r="B232" i="9"/>
  <c r="C232" i="9"/>
  <c r="D232" i="9"/>
  <c r="G232" i="9" s="1"/>
  <c r="E232" i="9"/>
  <c r="H232" i="9"/>
  <c r="I232" i="9"/>
  <c r="A233" i="9"/>
  <c r="B233" i="9"/>
  <c r="C233" i="9"/>
  <c r="D233" i="9"/>
  <c r="F233" i="9" s="1"/>
  <c r="E233" i="9"/>
  <c r="H233" i="9"/>
  <c r="I233" i="9"/>
  <c r="A234" i="9"/>
  <c r="B234" i="9"/>
  <c r="C234" i="9"/>
  <c r="D234" i="9"/>
  <c r="E234" i="9"/>
  <c r="H234" i="9"/>
  <c r="I234" i="9"/>
  <c r="A235" i="9"/>
  <c r="B235" i="9"/>
  <c r="C235" i="9"/>
  <c r="D235" i="9"/>
  <c r="F235" i="9" s="1"/>
  <c r="E235" i="9"/>
  <c r="H235" i="9"/>
  <c r="I235" i="9"/>
  <c r="A236" i="9"/>
  <c r="B236" i="9"/>
  <c r="C236" i="9"/>
  <c r="D236" i="9"/>
  <c r="E236" i="9"/>
  <c r="H236" i="9"/>
  <c r="I236" i="9"/>
  <c r="A237" i="9"/>
  <c r="B237" i="9"/>
  <c r="C237" i="9"/>
  <c r="D237" i="9"/>
  <c r="G237" i="9" s="1"/>
  <c r="E237" i="9"/>
  <c r="H237" i="9"/>
  <c r="I237" i="9"/>
  <c r="A238" i="9"/>
  <c r="B238" i="9"/>
  <c r="C238" i="9"/>
  <c r="D238" i="9"/>
  <c r="G238" i="9" s="1"/>
  <c r="E238" i="9"/>
  <c r="H238" i="9"/>
  <c r="I238" i="9"/>
  <c r="A239" i="9"/>
  <c r="B239" i="9"/>
  <c r="C239" i="9"/>
  <c r="D239" i="9"/>
  <c r="E239" i="9"/>
  <c r="H239" i="9"/>
  <c r="I239" i="9"/>
  <c r="A6" i="7"/>
  <c r="A4" i="9" s="1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" i="9"/>
  <c r="B240" i="9"/>
  <c r="C240" i="9"/>
  <c r="D240" i="9"/>
  <c r="G240" i="9" s="1"/>
  <c r="E240" i="9"/>
  <c r="I240" i="9"/>
  <c r="B241" i="9"/>
  <c r="C241" i="9"/>
  <c r="D241" i="9"/>
  <c r="F241" i="9" s="1"/>
  <c r="E241" i="9"/>
  <c r="I241" i="9"/>
  <c r="B242" i="9"/>
  <c r="C242" i="9"/>
  <c r="D242" i="9"/>
  <c r="F242" i="9" s="1"/>
  <c r="E242" i="9"/>
  <c r="I242" i="9"/>
  <c r="B243" i="9"/>
  <c r="C243" i="9"/>
  <c r="D243" i="9"/>
  <c r="F243" i="9" s="1"/>
  <c r="E243" i="9"/>
  <c r="I243" i="9"/>
  <c r="B244" i="9"/>
  <c r="C244" i="9"/>
  <c r="D244" i="9"/>
  <c r="F244" i="9" s="1"/>
  <c r="E244" i="9"/>
  <c r="I244" i="9"/>
  <c r="B245" i="9"/>
  <c r="C245" i="9"/>
  <c r="D245" i="9"/>
  <c r="G245" i="9" s="1"/>
  <c r="E245" i="9"/>
  <c r="I245" i="9"/>
  <c r="B246" i="9"/>
  <c r="C246" i="9"/>
  <c r="D246" i="9"/>
  <c r="F246" i="9" s="1"/>
  <c r="E246" i="9"/>
  <c r="I246" i="9"/>
  <c r="B247" i="9"/>
  <c r="C247" i="9"/>
  <c r="D247" i="9"/>
  <c r="G247" i="9" s="1"/>
  <c r="E247" i="9"/>
  <c r="I247" i="9"/>
  <c r="B248" i="9"/>
  <c r="C248" i="9"/>
  <c r="D248" i="9"/>
  <c r="E248" i="9"/>
  <c r="I248" i="9"/>
  <c r="B249" i="9"/>
  <c r="C249" i="9"/>
  <c r="D249" i="9"/>
  <c r="G249" i="9" s="1"/>
  <c r="E249" i="9"/>
  <c r="I249" i="9"/>
  <c r="B250" i="9"/>
  <c r="C250" i="9"/>
  <c r="D250" i="9"/>
  <c r="F250" i="9" s="1"/>
  <c r="E250" i="9"/>
  <c r="I250" i="9"/>
  <c r="B251" i="9"/>
  <c r="C251" i="9"/>
  <c r="D251" i="9"/>
  <c r="F251" i="9" s="1"/>
  <c r="E251" i="9"/>
  <c r="I251" i="9"/>
  <c r="B252" i="9"/>
  <c r="C252" i="9"/>
  <c r="D252" i="9"/>
  <c r="G252" i="9" s="1"/>
  <c r="E252" i="9"/>
  <c r="I252" i="9"/>
  <c r="B253" i="9"/>
  <c r="C253" i="9"/>
  <c r="D253" i="9"/>
  <c r="E253" i="9"/>
  <c r="I253" i="9"/>
  <c r="B254" i="9"/>
  <c r="C254" i="9"/>
  <c r="D254" i="9"/>
  <c r="F254" i="9" s="1"/>
  <c r="E254" i="9"/>
  <c r="I254" i="9"/>
  <c r="B255" i="9"/>
  <c r="C255" i="9"/>
  <c r="D255" i="9"/>
  <c r="F255" i="9" s="1"/>
  <c r="E255" i="9"/>
  <c r="I255" i="9"/>
  <c r="B256" i="9"/>
  <c r="C256" i="9"/>
  <c r="D256" i="9"/>
  <c r="F256" i="9" s="1"/>
  <c r="E256" i="9"/>
  <c r="I256" i="9"/>
  <c r="B257" i="9"/>
  <c r="C257" i="9"/>
  <c r="D257" i="9"/>
  <c r="G257" i="9" s="1"/>
  <c r="E257" i="9"/>
  <c r="I257" i="9"/>
  <c r="B258" i="9"/>
  <c r="C258" i="9"/>
  <c r="D258" i="9"/>
  <c r="E258" i="9"/>
  <c r="I258" i="9"/>
  <c r="B259" i="9"/>
  <c r="C259" i="9"/>
  <c r="D259" i="9"/>
  <c r="G259" i="9" s="1"/>
  <c r="E259" i="9"/>
  <c r="I259" i="9"/>
  <c r="B260" i="9"/>
  <c r="C260" i="9"/>
  <c r="D260" i="9"/>
  <c r="F260" i="9" s="1"/>
  <c r="E260" i="9"/>
  <c r="I260" i="9"/>
  <c r="B261" i="9"/>
  <c r="C261" i="9"/>
  <c r="D261" i="9"/>
  <c r="F261" i="9" s="1"/>
  <c r="E261" i="9"/>
  <c r="I261" i="9"/>
  <c r="B262" i="9"/>
  <c r="C262" i="9"/>
  <c r="D262" i="9"/>
  <c r="F262" i="9" s="1"/>
  <c r="E262" i="9"/>
  <c r="I262" i="9"/>
  <c r="B263" i="9"/>
  <c r="C263" i="9"/>
  <c r="D263" i="9"/>
  <c r="G263" i="9" s="1"/>
  <c r="E263" i="9"/>
  <c r="I263" i="9"/>
  <c r="B264" i="9"/>
  <c r="C264" i="9"/>
  <c r="D264" i="9"/>
  <c r="E264" i="9"/>
  <c r="I264" i="9"/>
  <c r="B265" i="9"/>
  <c r="C265" i="9"/>
  <c r="D265" i="9"/>
  <c r="G265" i="9" s="1"/>
  <c r="E265" i="9"/>
  <c r="I265" i="9"/>
  <c r="B266" i="9"/>
  <c r="C266" i="9"/>
  <c r="D266" i="9"/>
  <c r="F266" i="9" s="1"/>
  <c r="E266" i="9"/>
  <c r="I266" i="9"/>
  <c r="B267" i="9"/>
  <c r="C267" i="9"/>
  <c r="D267" i="9"/>
  <c r="G267" i="9" s="1"/>
  <c r="E267" i="9"/>
  <c r="I267" i="9"/>
  <c r="B268" i="9"/>
  <c r="C268" i="9"/>
  <c r="D268" i="9"/>
  <c r="G268" i="9" s="1"/>
  <c r="E268" i="9"/>
  <c r="I268" i="9"/>
  <c r="B269" i="9"/>
  <c r="C269" i="9"/>
  <c r="D269" i="9"/>
  <c r="E269" i="9"/>
  <c r="I269" i="9"/>
  <c r="B270" i="9"/>
  <c r="C270" i="9"/>
  <c r="D270" i="9"/>
  <c r="F270" i="9" s="1"/>
  <c r="E270" i="9"/>
  <c r="I270" i="9"/>
  <c r="B271" i="9"/>
  <c r="C271" i="9"/>
  <c r="D271" i="9"/>
  <c r="F271" i="9" s="1"/>
  <c r="E271" i="9"/>
  <c r="I271" i="9"/>
  <c r="B272" i="9"/>
  <c r="C272" i="9"/>
  <c r="D272" i="9"/>
  <c r="G272" i="9" s="1"/>
  <c r="E272" i="9"/>
  <c r="I272" i="9"/>
  <c r="B273" i="9"/>
  <c r="C273" i="9"/>
  <c r="D273" i="9"/>
  <c r="G273" i="9" s="1"/>
  <c r="E273" i="9"/>
  <c r="I273" i="9"/>
  <c r="B274" i="9"/>
  <c r="C274" i="9"/>
  <c r="D274" i="9"/>
  <c r="G274" i="9" s="1"/>
  <c r="E274" i="9"/>
  <c r="I274" i="9"/>
  <c r="B275" i="9"/>
  <c r="C275" i="9"/>
  <c r="D275" i="9"/>
  <c r="E275" i="9"/>
  <c r="I275" i="9"/>
  <c r="B276" i="9"/>
  <c r="C276" i="9"/>
  <c r="D276" i="9"/>
  <c r="G276" i="9" s="1"/>
  <c r="E276" i="9"/>
  <c r="I276" i="9"/>
  <c r="B277" i="9"/>
  <c r="C277" i="9"/>
  <c r="D277" i="9"/>
  <c r="E277" i="9"/>
  <c r="I277" i="9"/>
  <c r="B278" i="9"/>
  <c r="C278" i="9"/>
  <c r="D278" i="9"/>
  <c r="F278" i="9" s="1"/>
  <c r="E278" i="9"/>
  <c r="I278" i="9"/>
  <c r="B279" i="9"/>
  <c r="C279" i="9"/>
  <c r="D279" i="9"/>
  <c r="G279" i="9" s="1"/>
  <c r="E279" i="9"/>
  <c r="I279" i="9"/>
  <c r="B280" i="9"/>
  <c r="C280" i="9"/>
  <c r="D280" i="9"/>
  <c r="G280" i="9" s="1"/>
  <c r="E280" i="9"/>
  <c r="I280" i="9"/>
  <c r="B281" i="9"/>
  <c r="C281" i="9"/>
  <c r="D281" i="9"/>
  <c r="G281" i="9" s="1"/>
  <c r="E281" i="9"/>
  <c r="I281" i="9"/>
  <c r="B282" i="9"/>
  <c r="C282" i="9"/>
  <c r="D282" i="9"/>
  <c r="G282" i="9" s="1"/>
  <c r="E282" i="9"/>
  <c r="I282" i="9"/>
  <c r="B283" i="9"/>
  <c r="C283" i="9"/>
  <c r="D283" i="9"/>
  <c r="F283" i="9" s="1"/>
  <c r="E283" i="9"/>
  <c r="I283" i="9"/>
  <c r="B284" i="9"/>
  <c r="C284" i="9"/>
  <c r="D284" i="9"/>
  <c r="G284" i="9" s="1"/>
  <c r="E284" i="9"/>
  <c r="I284" i="9"/>
  <c r="B285" i="9"/>
  <c r="C285" i="9"/>
  <c r="D285" i="9"/>
  <c r="G285" i="9" s="1"/>
  <c r="E285" i="9"/>
  <c r="I285" i="9"/>
  <c r="B286" i="9"/>
  <c r="C286" i="9"/>
  <c r="D286" i="9"/>
  <c r="E286" i="9"/>
  <c r="I286" i="9"/>
  <c r="B287" i="9"/>
  <c r="C287" i="9"/>
  <c r="D287" i="9"/>
  <c r="G287" i="9" s="1"/>
  <c r="E287" i="9"/>
  <c r="I287" i="9"/>
  <c r="B288" i="9"/>
  <c r="C288" i="9"/>
  <c r="D288" i="9"/>
  <c r="G288" i="9" s="1"/>
  <c r="E288" i="9"/>
  <c r="I288" i="9"/>
  <c r="B289" i="9"/>
  <c r="C289" i="9"/>
  <c r="D289" i="9"/>
  <c r="G289" i="9" s="1"/>
  <c r="E289" i="9"/>
  <c r="I289" i="9"/>
  <c r="B290" i="9"/>
  <c r="C290" i="9"/>
  <c r="D290" i="9"/>
  <c r="E290" i="9"/>
  <c r="I290" i="9"/>
  <c r="B291" i="9"/>
  <c r="C291" i="9"/>
  <c r="D291" i="9"/>
  <c r="F291" i="9" s="1"/>
  <c r="E291" i="9"/>
  <c r="I291" i="9"/>
  <c r="B292" i="9"/>
  <c r="C292" i="9"/>
  <c r="D292" i="9"/>
  <c r="F292" i="9" s="1"/>
  <c r="E292" i="9"/>
  <c r="I292" i="9"/>
  <c r="B293" i="9"/>
  <c r="C293" i="9"/>
  <c r="D293" i="9"/>
  <c r="G293" i="9" s="1"/>
  <c r="E293" i="9"/>
  <c r="I293" i="9"/>
  <c r="B294" i="9"/>
  <c r="C294" i="9"/>
  <c r="D294" i="9"/>
  <c r="E294" i="9"/>
  <c r="I294" i="9"/>
  <c r="B295" i="9"/>
  <c r="C295" i="9"/>
  <c r="D295" i="9"/>
  <c r="G295" i="9" s="1"/>
  <c r="E295" i="9"/>
  <c r="I295" i="9"/>
  <c r="B296" i="9"/>
  <c r="C296" i="9"/>
  <c r="D296" i="9"/>
  <c r="G296" i="9" s="1"/>
  <c r="E296" i="9"/>
  <c r="I296" i="9"/>
  <c r="B297" i="9"/>
  <c r="C297" i="9"/>
  <c r="D297" i="9"/>
  <c r="F297" i="9" s="1"/>
  <c r="E297" i="9"/>
  <c r="I297" i="9"/>
  <c r="B298" i="9"/>
  <c r="C298" i="9"/>
  <c r="D298" i="9"/>
  <c r="G298" i="9" s="1"/>
  <c r="E298" i="9"/>
  <c r="I298" i="9"/>
  <c r="B299" i="9"/>
  <c r="C299" i="9"/>
  <c r="D299" i="9"/>
  <c r="F299" i="9" s="1"/>
  <c r="E299" i="9"/>
  <c r="I299" i="9"/>
  <c r="B300" i="9"/>
  <c r="C300" i="9"/>
  <c r="D300" i="9"/>
  <c r="F300" i="9" s="1"/>
  <c r="E300" i="9"/>
  <c r="I300" i="9"/>
  <c r="B301" i="9"/>
  <c r="C301" i="9"/>
  <c r="D301" i="9"/>
  <c r="G301" i="9" s="1"/>
  <c r="E301" i="9"/>
  <c r="I301" i="9"/>
  <c r="B302" i="9"/>
  <c r="C302" i="9"/>
  <c r="D302" i="9"/>
  <c r="F302" i="9" s="1"/>
  <c r="E302" i="9"/>
  <c r="I302" i="9"/>
  <c r="B303" i="9"/>
  <c r="C303" i="9"/>
  <c r="D303" i="9"/>
  <c r="F303" i="9" s="1"/>
  <c r="E303" i="9"/>
  <c r="I303" i="9"/>
  <c r="B304" i="9"/>
  <c r="C304" i="9"/>
  <c r="D304" i="9"/>
  <c r="G304" i="9" s="1"/>
  <c r="E304" i="9"/>
  <c r="I304" i="9"/>
  <c r="B305" i="9"/>
  <c r="C305" i="9"/>
  <c r="D305" i="9"/>
  <c r="F305" i="9" s="1"/>
  <c r="E305" i="9"/>
  <c r="I305" i="9"/>
  <c r="B306" i="9"/>
  <c r="C306" i="9"/>
  <c r="D306" i="9"/>
  <c r="E306" i="9"/>
  <c r="I306" i="9"/>
  <c r="B307" i="9"/>
  <c r="C307" i="9"/>
  <c r="D307" i="9"/>
  <c r="E307" i="9"/>
  <c r="I307" i="9"/>
  <c r="B308" i="9"/>
  <c r="C308" i="9"/>
  <c r="D308" i="9"/>
  <c r="G308" i="9" s="1"/>
  <c r="E308" i="9"/>
  <c r="I308" i="9"/>
  <c r="B309" i="9"/>
  <c r="C309" i="9"/>
  <c r="D309" i="9"/>
  <c r="E309" i="9"/>
  <c r="I309" i="9"/>
  <c r="B310" i="9"/>
  <c r="C310" i="9"/>
  <c r="D310" i="9"/>
  <c r="G310" i="9" s="1"/>
  <c r="E310" i="9"/>
  <c r="I310" i="9"/>
  <c r="B311" i="9"/>
  <c r="C311" i="9"/>
  <c r="D311" i="9"/>
  <c r="E311" i="9"/>
  <c r="I311" i="9"/>
  <c r="B312" i="9"/>
  <c r="C312" i="9"/>
  <c r="D312" i="9"/>
  <c r="G312" i="9" s="1"/>
  <c r="E312" i="9"/>
  <c r="I312" i="9"/>
  <c r="B313" i="9"/>
  <c r="C313" i="9"/>
  <c r="D313" i="9"/>
  <c r="F313" i="9" s="1"/>
  <c r="E313" i="9"/>
  <c r="I313" i="9"/>
  <c r="B314" i="9"/>
  <c r="C314" i="9"/>
  <c r="D314" i="9"/>
  <c r="G314" i="9" s="1"/>
  <c r="E314" i="9"/>
  <c r="I314" i="9"/>
  <c r="B315" i="9"/>
  <c r="C315" i="9"/>
  <c r="D315" i="9"/>
  <c r="F315" i="9" s="1"/>
  <c r="E315" i="9"/>
  <c r="I315" i="9"/>
  <c r="B316" i="9"/>
  <c r="C316" i="9"/>
  <c r="D316" i="9"/>
  <c r="G316" i="9" s="1"/>
  <c r="E316" i="9"/>
  <c r="I316" i="9"/>
  <c r="B317" i="9"/>
  <c r="C317" i="9"/>
  <c r="D317" i="9"/>
  <c r="E317" i="9"/>
  <c r="I317" i="9"/>
  <c r="B318" i="9"/>
  <c r="C318" i="9"/>
  <c r="D318" i="9"/>
  <c r="F318" i="9" s="1"/>
  <c r="E318" i="9"/>
  <c r="I318" i="9"/>
  <c r="B319" i="9"/>
  <c r="C319" i="9"/>
  <c r="D319" i="9"/>
  <c r="E319" i="9"/>
  <c r="I319" i="9"/>
  <c r="B320" i="9"/>
  <c r="C320" i="9"/>
  <c r="D320" i="9"/>
  <c r="F320" i="9" s="1"/>
  <c r="E320" i="9"/>
  <c r="I320" i="9"/>
  <c r="B321" i="9"/>
  <c r="C321" i="9"/>
  <c r="D321" i="9"/>
  <c r="F321" i="9" s="1"/>
  <c r="E321" i="9"/>
  <c r="I321" i="9"/>
  <c r="B322" i="9"/>
  <c r="C322" i="9"/>
  <c r="D322" i="9"/>
  <c r="G322" i="9" s="1"/>
  <c r="E322" i="9"/>
  <c r="I322" i="9"/>
  <c r="B323" i="9"/>
  <c r="C323" i="9"/>
  <c r="D323" i="9"/>
  <c r="F323" i="9" s="1"/>
  <c r="E323" i="9"/>
  <c r="I323" i="9"/>
  <c r="B324" i="9"/>
  <c r="C324" i="9"/>
  <c r="D324" i="9"/>
  <c r="G324" i="9" s="1"/>
  <c r="E324" i="9"/>
  <c r="I324" i="9"/>
  <c r="B325" i="9"/>
  <c r="C325" i="9"/>
  <c r="D325" i="9"/>
  <c r="F325" i="9" s="1"/>
  <c r="E325" i="9"/>
  <c r="I325" i="9"/>
  <c r="B326" i="9"/>
  <c r="C326" i="9"/>
  <c r="D326" i="9"/>
  <c r="G326" i="9" s="1"/>
  <c r="E326" i="9"/>
  <c r="I326" i="9"/>
  <c r="B327" i="9"/>
  <c r="C327" i="9"/>
  <c r="D327" i="9"/>
  <c r="G327" i="9" s="1"/>
  <c r="E327" i="9"/>
  <c r="I327" i="9"/>
  <c r="B328" i="9"/>
  <c r="C328" i="9"/>
  <c r="D328" i="9"/>
  <c r="G328" i="9" s="1"/>
  <c r="E328" i="9"/>
  <c r="I328" i="9"/>
  <c r="B329" i="9"/>
  <c r="C329" i="9"/>
  <c r="D329" i="9"/>
  <c r="G329" i="9" s="1"/>
  <c r="E329" i="9"/>
  <c r="I329" i="9"/>
  <c r="B330" i="9"/>
  <c r="C330" i="9"/>
  <c r="D330" i="9"/>
  <c r="G330" i="9" s="1"/>
  <c r="E330" i="9"/>
  <c r="I330" i="9"/>
  <c r="B331" i="9"/>
  <c r="C331" i="9"/>
  <c r="D331" i="9"/>
  <c r="E331" i="9"/>
  <c r="I331" i="9"/>
  <c r="B332" i="9"/>
  <c r="C332" i="9"/>
  <c r="D332" i="9"/>
  <c r="F332" i="9" s="1"/>
  <c r="E332" i="9"/>
  <c r="I332" i="9"/>
  <c r="B333" i="9"/>
  <c r="C333" i="9"/>
  <c r="D333" i="9"/>
  <c r="F333" i="9" s="1"/>
  <c r="E333" i="9"/>
  <c r="I333" i="9"/>
  <c r="B334" i="9"/>
  <c r="C334" i="9"/>
  <c r="D334" i="9"/>
  <c r="E334" i="9"/>
  <c r="I334" i="9"/>
  <c r="B335" i="9"/>
  <c r="C335" i="9"/>
  <c r="D335" i="9"/>
  <c r="G335" i="9" s="1"/>
  <c r="E335" i="9"/>
  <c r="I335" i="9"/>
  <c r="B336" i="9"/>
  <c r="C336" i="9"/>
  <c r="D336" i="9"/>
  <c r="G336" i="9" s="1"/>
  <c r="E336" i="9"/>
  <c r="I336" i="9"/>
  <c r="B337" i="9"/>
  <c r="C337" i="9"/>
  <c r="D337" i="9"/>
  <c r="F337" i="9" s="1"/>
  <c r="E337" i="9"/>
  <c r="I337" i="9"/>
  <c r="B338" i="9"/>
  <c r="C338" i="9"/>
  <c r="D338" i="9"/>
  <c r="E338" i="9"/>
  <c r="I338" i="9"/>
  <c r="B339" i="9"/>
  <c r="C339" i="9"/>
  <c r="D339" i="9"/>
  <c r="F339" i="9" s="1"/>
  <c r="E339" i="9"/>
  <c r="I339" i="9"/>
  <c r="B340" i="9"/>
  <c r="C340" i="9"/>
  <c r="D340" i="9"/>
  <c r="E340" i="9"/>
  <c r="I340" i="9"/>
  <c r="B341" i="9"/>
  <c r="C341" i="9"/>
  <c r="D341" i="9"/>
  <c r="F341" i="9" s="1"/>
  <c r="E341" i="9"/>
  <c r="I341" i="9"/>
  <c r="B342" i="9"/>
  <c r="C342" i="9"/>
  <c r="D342" i="9"/>
  <c r="E342" i="9"/>
  <c r="I342" i="9"/>
  <c r="B343" i="9"/>
  <c r="C343" i="9"/>
  <c r="D343" i="9"/>
  <c r="G343" i="9" s="1"/>
  <c r="E343" i="9"/>
  <c r="I343" i="9"/>
  <c r="B344" i="9"/>
  <c r="C344" i="9"/>
  <c r="D344" i="9"/>
  <c r="E344" i="9"/>
  <c r="I344" i="9"/>
  <c r="B345" i="9"/>
  <c r="C345" i="9"/>
  <c r="D345" i="9"/>
  <c r="G345" i="9" s="1"/>
  <c r="E345" i="9"/>
  <c r="I345" i="9"/>
  <c r="B346" i="9"/>
  <c r="C346" i="9"/>
  <c r="D346" i="9"/>
  <c r="G346" i="9" s="1"/>
  <c r="E346" i="9"/>
  <c r="I346" i="9"/>
  <c r="B347" i="9"/>
  <c r="C347" i="9"/>
  <c r="D347" i="9"/>
  <c r="G347" i="9" s="1"/>
  <c r="E347" i="9"/>
  <c r="I347" i="9"/>
  <c r="B348" i="9"/>
  <c r="C348" i="9"/>
  <c r="D348" i="9"/>
  <c r="F348" i="9" s="1"/>
  <c r="E348" i="9"/>
  <c r="I348" i="9"/>
  <c r="B349" i="9"/>
  <c r="C349" i="9"/>
  <c r="D349" i="9"/>
  <c r="F349" i="9" s="1"/>
  <c r="E349" i="9"/>
  <c r="I349" i="9"/>
  <c r="B350" i="9"/>
  <c r="C350" i="9"/>
  <c r="D350" i="9"/>
  <c r="F350" i="9" s="1"/>
  <c r="E350" i="9"/>
  <c r="I350" i="9"/>
  <c r="B351" i="9"/>
  <c r="C351" i="9"/>
  <c r="D351" i="9"/>
  <c r="E351" i="9"/>
  <c r="I351" i="9"/>
  <c r="B352" i="9"/>
  <c r="C352" i="9"/>
  <c r="D352" i="9"/>
  <c r="F352" i="9" s="1"/>
  <c r="E352" i="9"/>
  <c r="I352" i="9"/>
  <c r="B353" i="9"/>
  <c r="C353" i="9"/>
  <c r="D353" i="9"/>
  <c r="G353" i="9" s="1"/>
  <c r="E353" i="9"/>
  <c r="I353" i="9"/>
  <c r="B354" i="9"/>
  <c r="C354" i="9"/>
  <c r="D354" i="9"/>
  <c r="F354" i="9" s="1"/>
  <c r="E354" i="9"/>
  <c r="I354" i="9"/>
  <c r="B355" i="9"/>
  <c r="C355" i="9"/>
  <c r="D355" i="9"/>
  <c r="E355" i="9"/>
  <c r="I355" i="9"/>
  <c r="B356" i="9"/>
  <c r="C356" i="9"/>
  <c r="D356" i="9"/>
  <c r="G356" i="9" s="1"/>
  <c r="E356" i="9"/>
  <c r="I356" i="9"/>
  <c r="B357" i="9"/>
  <c r="C357" i="9"/>
  <c r="D357" i="9"/>
  <c r="F357" i="9" s="1"/>
  <c r="E357" i="9"/>
  <c r="I357" i="9"/>
  <c r="B358" i="9"/>
  <c r="C358" i="9"/>
  <c r="D358" i="9"/>
  <c r="F358" i="9" s="1"/>
  <c r="E358" i="9"/>
  <c r="I358" i="9"/>
  <c r="B359" i="9"/>
  <c r="C359" i="9"/>
  <c r="D359" i="9"/>
  <c r="F359" i="9" s="1"/>
  <c r="E359" i="9"/>
  <c r="I359" i="9"/>
  <c r="B360" i="9"/>
  <c r="C360" i="9"/>
  <c r="D360" i="9"/>
  <c r="E360" i="9"/>
  <c r="I360" i="9"/>
  <c r="B361" i="9"/>
  <c r="C361" i="9"/>
  <c r="D361" i="9"/>
  <c r="F361" i="9" s="1"/>
  <c r="E361" i="9"/>
  <c r="I361" i="9"/>
  <c r="B362" i="9"/>
  <c r="C362" i="9"/>
  <c r="D362" i="9"/>
  <c r="G362" i="9" s="1"/>
  <c r="E362" i="9"/>
  <c r="I362" i="9"/>
  <c r="B363" i="9"/>
  <c r="C363" i="9"/>
  <c r="D363" i="9"/>
  <c r="G363" i="9" s="1"/>
  <c r="E363" i="9"/>
  <c r="I363" i="9"/>
  <c r="B364" i="9"/>
  <c r="C364" i="9"/>
  <c r="D364" i="9"/>
  <c r="G364" i="9" s="1"/>
  <c r="E364" i="9"/>
  <c r="I364" i="9"/>
  <c r="B365" i="9"/>
  <c r="C365" i="9"/>
  <c r="D365" i="9"/>
  <c r="F365" i="9" s="1"/>
  <c r="E365" i="9"/>
  <c r="I365" i="9"/>
  <c r="B366" i="9"/>
  <c r="C366" i="9"/>
  <c r="D366" i="9"/>
  <c r="F366" i="9" s="1"/>
  <c r="E366" i="9"/>
  <c r="I366" i="9"/>
  <c r="B367" i="9"/>
  <c r="C367" i="9"/>
  <c r="D367" i="9"/>
  <c r="F367" i="9" s="1"/>
  <c r="E367" i="9"/>
  <c r="I367" i="9"/>
  <c r="B368" i="9"/>
  <c r="C368" i="9"/>
  <c r="D368" i="9"/>
  <c r="F368" i="9" s="1"/>
  <c r="E368" i="9"/>
  <c r="I368" i="9"/>
  <c r="B369" i="9"/>
  <c r="C369" i="9"/>
  <c r="D369" i="9"/>
  <c r="E369" i="9"/>
  <c r="I369" i="9"/>
  <c r="B370" i="9"/>
  <c r="C370" i="9"/>
  <c r="D370" i="9"/>
  <c r="F370" i="9" s="1"/>
  <c r="E370" i="9"/>
  <c r="I370" i="9"/>
  <c r="B371" i="9"/>
  <c r="C371" i="9"/>
  <c r="D371" i="9"/>
  <c r="E371" i="9"/>
  <c r="I371" i="9"/>
  <c r="B372" i="9"/>
  <c r="C372" i="9"/>
  <c r="D372" i="9"/>
  <c r="G372" i="9" s="1"/>
  <c r="E372" i="9"/>
  <c r="I372" i="9"/>
  <c r="B373" i="9"/>
  <c r="C373" i="9"/>
  <c r="D373" i="9"/>
  <c r="G373" i="9" s="1"/>
  <c r="E373" i="9"/>
  <c r="I373" i="9"/>
  <c r="B374" i="9"/>
  <c r="C374" i="9"/>
  <c r="D374" i="9"/>
  <c r="G374" i="9" s="1"/>
  <c r="E374" i="9"/>
  <c r="I374" i="9"/>
  <c r="B375" i="9"/>
  <c r="C375" i="9"/>
  <c r="D375" i="9"/>
  <c r="G375" i="9" s="1"/>
  <c r="E375" i="9"/>
  <c r="I375" i="9"/>
  <c r="B376" i="9"/>
  <c r="C376" i="9"/>
  <c r="D376" i="9"/>
  <c r="F376" i="9" s="1"/>
  <c r="E376" i="9"/>
  <c r="I376" i="9"/>
  <c r="B377" i="9"/>
  <c r="C377" i="9"/>
  <c r="D377" i="9"/>
  <c r="E377" i="9"/>
  <c r="I377" i="9"/>
  <c r="B378" i="9"/>
  <c r="C378" i="9"/>
  <c r="D378" i="9"/>
  <c r="F378" i="9" s="1"/>
  <c r="E378" i="9"/>
  <c r="I378" i="9"/>
  <c r="B379" i="9"/>
  <c r="C379" i="9"/>
  <c r="D379" i="9"/>
  <c r="G379" i="9" s="1"/>
  <c r="E379" i="9"/>
  <c r="I379" i="9"/>
  <c r="B380" i="9"/>
  <c r="C380" i="9"/>
  <c r="D380" i="9"/>
  <c r="F380" i="9" s="1"/>
  <c r="E380" i="9"/>
  <c r="I380" i="9"/>
  <c r="B381" i="9"/>
  <c r="C381" i="9"/>
  <c r="D381" i="9"/>
  <c r="G381" i="9" s="1"/>
  <c r="E381" i="9"/>
  <c r="I381" i="9"/>
  <c r="B382" i="9"/>
  <c r="C382" i="9"/>
  <c r="D382" i="9"/>
  <c r="E382" i="9"/>
  <c r="I382" i="9"/>
  <c r="B383" i="9"/>
  <c r="C383" i="9"/>
  <c r="D383" i="9"/>
  <c r="G383" i="9" s="1"/>
  <c r="E383" i="9"/>
  <c r="I383" i="9"/>
  <c r="B384" i="9"/>
  <c r="C384" i="9"/>
  <c r="D384" i="9"/>
  <c r="F384" i="9" s="1"/>
  <c r="E384" i="9"/>
  <c r="I384" i="9"/>
  <c r="B385" i="9"/>
  <c r="C385" i="9"/>
  <c r="D385" i="9"/>
  <c r="G385" i="9" s="1"/>
  <c r="E385" i="9"/>
  <c r="I385" i="9"/>
  <c r="B386" i="9"/>
  <c r="C386" i="9"/>
  <c r="D386" i="9"/>
  <c r="F386" i="9" s="1"/>
  <c r="E386" i="9"/>
  <c r="I386" i="9"/>
  <c r="B387" i="9"/>
  <c r="C387" i="9"/>
  <c r="D387" i="9"/>
  <c r="G387" i="9" s="1"/>
  <c r="E387" i="9"/>
  <c r="I387" i="9"/>
  <c r="B388" i="9"/>
  <c r="C388" i="9"/>
  <c r="D388" i="9"/>
  <c r="G388" i="9" s="1"/>
  <c r="E388" i="9"/>
  <c r="I388" i="9"/>
  <c r="B389" i="9"/>
  <c r="C389" i="9"/>
  <c r="D389" i="9"/>
  <c r="F389" i="9" s="1"/>
  <c r="E389" i="9"/>
  <c r="I389" i="9"/>
  <c r="B390" i="9"/>
  <c r="C390" i="9"/>
  <c r="D390" i="9"/>
  <c r="G390" i="9" s="1"/>
  <c r="E390" i="9"/>
  <c r="I390" i="9"/>
  <c r="B391" i="9"/>
  <c r="C391" i="9"/>
  <c r="D391" i="9"/>
  <c r="G391" i="9" s="1"/>
  <c r="E391" i="9"/>
  <c r="I391" i="9"/>
  <c r="B392" i="9"/>
  <c r="C392" i="9"/>
  <c r="D392" i="9"/>
  <c r="F392" i="9" s="1"/>
  <c r="E392" i="9"/>
  <c r="I392" i="9"/>
  <c r="B393" i="9"/>
  <c r="C393" i="9"/>
  <c r="D393" i="9"/>
  <c r="F393" i="9" s="1"/>
  <c r="E393" i="9"/>
  <c r="I393" i="9"/>
  <c r="B394" i="9"/>
  <c r="C394" i="9"/>
  <c r="D394" i="9"/>
  <c r="F394" i="9" s="1"/>
  <c r="E394" i="9"/>
  <c r="I394" i="9"/>
  <c r="B395" i="9"/>
  <c r="C395" i="9"/>
  <c r="D395" i="9"/>
  <c r="E395" i="9"/>
  <c r="I395" i="9"/>
  <c r="B396" i="9"/>
  <c r="C396" i="9"/>
  <c r="D396" i="9"/>
  <c r="G396" i="9" s="1"/>
  <c r="E396" i="9"/>
  <c r="I396" i="9"/>
  <c r="B397" i="9"/>
  <c r="C397" i="9"/>
  <c r="D397" i="9"/>
  <c r="F397" i="9" s="1"/>
  <c r="E397" i="9"/>
  <c r="I397" i="9"/>
  <c r="B398" i="9"/>
  <c r="C398" i="9"/>
  <c r="D398" i="9"/>
  <c r="G398" i="9" s="1"/>
  <c r="E398" i="9"/>
  <c r="I398" i="9"/>
  <c r="B399" i="9"/>
  <c r="C399" i="9"/>
  <c r="D399" i="9"/>
  <c r="G399" i="9" s="1"/>
  <c r="E399" i="9"/>
  <c r="I399" i="9"/>
  <c r="B400" i="9"/>
  <c r="C400" i="9"/>
  <c r="D400" i="9"/>
  <c r="F400" i="9" s="1"/>
  <c r="E400" i="9"/>
  <c r="I400" i="9"/>
  <c r="B401" i="9"/>
  <c r="C401" i="9"/>
  <c r="D401" i="9"/>
  <c r="E401" i="9"/>
  <c r="I401" i="9"/>
  <c r="B402" i="9"/>
  <c r="C402" i="9"/>
  <c r="D402" i="9"/>
  <c r="G402" i="9" s="1"/>
  <c r="E402" i="9"/>
  <c r="I402" i="9"/>
  <c r="B403" i="9"/>
  <c r="C403" i="9"/>
  <c r="D403" i="9"/>
  <c r="E403" i="9"/>
  <c r="I403" i="9"/>
  <c r="B404" i="9"/>
  <c r="C404" i="9"/>
  <c r="D404" i="9"/>
  <c r="F404" i="9" s="1"/>
  <c r="E404" i="9"/>
  <c r="I404" i="9"/>
  <c r="B405" i="9"/>
  <c r="C405" i="9"/>
  <c r="D405" i="9"/>
  <c r="E405" i="9"/>
  <c r="I405" i="9"/>
  <c r="B406" i="9"/>
  <c r="C406" i="9"/>
  <c r="D406" i="9"/>
  <c r="F406" i="9" s="1"/>
  <c r="E406" i="9"/>
  <c r="I406" i="9"/>
  <c r="B407" i="9"/>
  <c r="C407" i="9"/>
  <c r="D407" i="9"/>
  <c r="E407" i="9"/>
  <c r="I407" i="9"/>
  <c r="B408" i="9"/>
  <c r="C408" i="9"/>
  <c r="D408" i="9"/>
  <c r="G408" i="9" s="1"/>
  <c r="E408" i="9"/>
  <c r="I408" i="9"/>
  <c r="B409" i="9"/>
  <c r="C409" i="9"/>
  <c r="D409" i="9"/>
  <c r="F409" i="9" s="1"/>
  <c r="E409" i="9"/>
  <c r="I409" i="9"/>
  <c r="B410" i="9"/>
  <c r="C410" i="9"/>
  <c r="D410" i="9"/>
  <c r="F410" i="9" s="1"/>
  <c r="E410" i="9"/>
  <c r="I410" i="9"/>
  <c r="B411" i="9"/>
  <c r="C411" i="9"/>
  <c r="D411" i="9"/>
  <c r="F411" i="9" s="1"/>
  <c r="E411" i="9"/>
  <c r="I411" i="9"/>
  <c r="B412" i="9"/>
  <c r="C412" i="9"/>
  <c r="D412" i="9"/>
  <c r="F412" i="9" s="1"/>
  <c r="E412" i="9"/>
  <c r="I412" i="9"/>
  <c r="B413" i="9"/>
  <c r="C413" i="9"/>
  <c r="D413" i="9"/>
  <c r="F413" i="9" s="1"/>
  <c r="E413" i="9"/>
  <c r="I413" i="9"/>
  <c r="B414" i="9"/>
  <c r="C414" i="9"/>
  <c r="D414" i="9"/>
  <c r="F414" i="9" s="1"/>
  <c r="E414" i="9"/>
  <c r="I414" i="9"/>
  <c r="B415" i="9"/>
  <c r="C415" i="9"/>
  <c r="D415" i="9"/>
  <c r="F415" i="9" s="1"/>
  <c r="E415" i="9"/>
  <c r="I415" i="9"/>
  <c r="B416" i="9"/>
  <c r="C416" i="9"/>
  <c r="D416" i="9"/>
  <c r="F416" i="9" s="1"/>
  <c r="E416" i="9"/>
  <c r="I416" i="9"/>
  <c r="B417" i="9"/>
  <c r="C417" i="9"/>
  <c r="D417" i="9"/>
  <c r="F417" i="9" s="1"/>
  <c r="E417" i="9"/>
  <c r="I417" i="9"/>
  <c r="B418" i="9"/>
  <c r="C418" i="9"/>
  <c r="D418" i="9"/>
  <c r="E418" i="9"/>
  <c r="I418" i="9"/>
  <c r="B419" i="9"/>
  <c r="C419" i="9"/>
  <c r="D419" i="9"/>
  <c r="F419" i="9" s="1"/>
  <c r="E419" i="9"/>
  <c r="I419" i="9"/>
  <c r="B420" i="9"/>
  <c r="C420" i="9"/>
  <c r="D420" i="9"/>
  <c r="G420" i="9" s="1"/>
  <c r="E420" i="9"/>
  <c r="I420" i="9"/>
  <c r="B421" i="9"/>
  <c r="C421" i="9"/>
  <c r="D421" i="9"/>
  <c r="F421" i="9" s="1"/>
  <c r="E421" i="9"/>
  <c r="I421" i="9"/>
  <c r="B422" i="9"/>
  <c r="C422" i="9"/>
  <c r="D422" i="9"/>
  <c r="F422" i="9" s="1"/>
  <c r="E422" i="9"/>
  <c r="I422" i="9"/>
  <c r="B423" i="9"/>
  <c r="C423" i="9"/>
  <c r="D423" i="9"/>
  <c r="G423" i="9" s="1"/>
  <c r="E423" i="9"/>
  <c r="I423" i="9"/>
  <c r="B424" i="9"/>
  <c r="C424" i="9"/>
  <c r="D424" i="9"/>
  <c r="G424" i="9" s="1"/>
  <c r="E424" i="9"/>
  <c r="I424" i="9"/>
  <c r="B425" i="9"/>
  <c r="C425" i="9"/>
  <c r="D425" i="9"/>
  <c r="F425" i="9" s="1"/>
  <c r="E425" i="9"/>
  <c r="I425" i="9"/>
  <c r="B426" i="9"/>
  <c r="C426" i="9"/>
  <c r="D426" i="9"/>
  <c r="F426" i="9" s="1"/>
  <c r="E426" i="9"/>
  <c r="I426" i="9"/>
  <c r="B427" i="9"/>
  <c r="C427" i="9"/>
  <c r="D427" i="9"/>
  <c r="E427" i="9"/>
  <c r="I427" i="9"/>
  <c r="B428" i="9"/>
  <c r="C428" i="9"/>
  <c r="D428" i="9"/>
  <c r="G428" i="9" s="1"/>
  <c r="E428" i="9"/>
  <c r="I428" i="9"/>
  <c r="B429" i="9"/>
  <c r="C429" i="9"/>
  <c r="D429" i="9"/>
  <c r="G429" i="9" s="1"/>
  <c r="E429" i="9"/>
  <c r="I429" i="9"/>
  <c r="B430" i="9"/>
  <c r="C430" i="9"/>
  <c r="D430" i="9"/>
  <c r="F430" i="9" s="1"/>
  <c r="E430" i="9"/>
  <c r="I430" i="9"/>
  <c r="B431" i="9"/>
  <c r="C431" i="9"/>
  <c r="D431" i="9"/>
  <c r="E431" i="9"/>
  <c r="I431" i="9"/>
  <c r="B432" i="9"/>
  <c r="C432" i="9"/>
  <c r="D432" i="9"/>
  <c r="G432" i="9" s="1"/>
  <c r="E432" i="9"/>
  <c r="I432" i="9"/>
  <c r="B433" i="9"/>
  <c r="C433" i="9"/>
  <c r="D433" i="9"/>
  <c r="E433" i="9"/>
  <c r="I433" i="9"/>
  <c r="B434" i="9"/>
  <c r="C434" i="9"/>
  <c r="D434" i="9"/>
  <c r="F434" i="9" s="1"/>
  <c r="E434" i="9"/>
  <c r="I434" i="9"/>
  <c r="B435" i="9"/>
  <c r="C435" i="9"/>
  <c r="D435" i="9"/>
  <c r="G435" i="9" s="1"/>
  <c r="E435" i="9"/>
  <c r="I435" i="9"/>
  <c r="B436" i="9"/>
  <c r="C436" i="9"/>
  <c r="D436" i="9"/>
  <c r="G436" i="9" s="1"/>
  <c r="E436" i="9"/>
  <c r="I436" i="9"/>
  <c r="B437" i="9"/>
  <c r="C437" i="9"/>
  <c r="D437" i="9"/>
  <c r="F437" i="9" s="1"/>
  <c r="E437" i="9"/>
  <c r="I437" i="9"/>
  <c r="B438" i="9"/>
  <c r="C438" i="9"/>
  <c r="D438" i="9"/>
  <c r="F438" i="9" s="1"/>
  <c r="E438" i="9"/>
  <c r="I438" i="9"/>
  <c r="B439" i="9"/>
  <c r="C439" i="9"/>
  <c r="D439" i="9"/>
  <c r="F439" i="9" s="1"/>
  <c r="E439" i="9"/>
  <c r="I439" i="9"/>
  <c r="B440" i="9"/>
  <c r="C440" i="9"/>
  <c r="D440" i="9"/>
  <c r="E440" i="9"/>
  <c r="I440" i="9"/>
  <c r="B441" i="9"/>
  <c r="C441" i="9"/>
  <c r="D441" i="9"/>
  <c r="G441" i="9" s="1"/>
  <c r="E441" i="9"/>
  <c r="I441" i="9"/>
  <c r="B442" i="9"/>
  <c r="C442" i="9"/>
  <c r="D442" i="9"/>
  <c r="E442" i="9"/>
  <c r="I442" i="9"/>
  <c r="B443" i="9"/>
  <c r="C443" i="9"/>
  <c r="D443" i="9"/>
  <c r="E443" i="9"/>
  <c r="I443" i="9"/>
  <c r="B444" i="9"/>
  <c r="C444" i="9"/>
  <c r="D444" i="9"/>
  <c r="F444" i="9" s="1"/>
  <c r="E444" i="9"/>
  <c r="I444" i="9"/>
  <c r="B445" i="9"/>
  <c r="C445" i="9"/>
  <c r="D445" i="9"/>
  <c r="F445" i="9" s="1"/>
  <c r="E445" i="9"/>
  <c r="I445" i="9"/>
  <c r="B446" i="9"/>
  <c r="C446" i="9"/>
  <c r="D446" i="9"/>
  <c r="F446" i="9" s="1"/>
  <c r="E446" i="9"/>
  <c r="I446" i="9"/>
  <c r="B447" i="9"/>
  <c r="C447" i="9"/>
  <c r="D447" i="9"/>
  <c r="G447" i="9" s="1"/>
  <c r="E447" i="9"/>
  <c r="I447" i="9"/>
  <c r="B448" i="9"/>
  <c r="C448" i="9"/>
  <c r="D448" i="9"/>
  <c r="E448" i="9"/>
  <c r="I448" i="9"/>
  <c r="B449" i="9"/>
  <c r="C449" i="9"/>
  <c r="D449" i="9"/>
  <c r="E449" i="9"/>
  <c r="I449" i="9"/>
  <c r="B450" i="9"/>
  <c r="C450" i="9"/>
  <c r="D450" i="9"/>
  <c r="G450" i="9" s="1"/>
  <c r="E450" i="9"/>
  <c r="I450" i="9"/>
  <c r="B451" i="9"/>
  <c r="C451" i="9"/>
  <c r="D451" i="9"/>
  <c r="G451" i="9" s="1"/>
  <c r="E451" i="9"/>
  <c r="I451" i="9"/>
  <c r="B452" i="9"/>
  <c r="C452" i="9"/>
  <c r="D452" i="9"/>
  <c r="G452" i="9" s="1"/>
  <c r="E452" i="9"/>
  <c r="I452" i="9"/>
  <c r="L35" i="5"/>
  <c r="L36" i="5"/>
  <c r="L37" i="5"/>
  <c r="L38" i="5"/>
  <c r="L42" i="5"/>
  <c r="L43" i="5"/>
  <c r="L44" i="5"/>
  <c r="L45" i="5"/>
  <c r="L47" i="5"/>
  <c r="L48" i="5"/>
  <c r="L49" i="5"/>
  <c r="L50" i="5"/>
  <c r="L52" i="5"/>
  <c r="L53" i="5"/>
  <c r="L54" i="5"/>
  <c r="L55" i="5"/>
  <c r="L33" i="5"/>
  <c r="N33" i="5"/>
  <c r="N35" i="5"/>
  <c r="N36" i="5"/>
  <c r="N37" i="5"/>
  <c r="N38" i="5"/>
  <c r="N42" i="5"/>
  <c r="N43" i="5"/>
  <c r="N44" i="5"/>
  <c r="N45" i="5"/>
  <c r="N47" i="5"/>
  <c r="N48" i="5"/>
  <c r="N49" i="5"/>
  <c r="N50" i="5"/>
  <c r="N52" i="5"/>
  <c r="N53" i="5"/>
  <c r="N54" i="5"/>
  <c r="N55" i="5"/>
  <c r="P33" i="5"/>
  <c r="P35" i="5"/>
  <c r="P36" i="5"/>
  <c r="P37" i="5"/>
  <c r="P38" i="5"/>
  <c r="P42" i="5"/>
  <c r="P43" i="5"/>
  <c r="P44" i="5"/>
  <c r="P45" i="5"/>
  <c r="P47" i="5"/>
  <c r="P48" i="5"/>
  <c r="P49" i="5"/>
  <c r="P50" i="5"/>
  <c r="P52" i="5"/>
  <c r="P53" i="5"/>
  <c r="P54" i="5"/>
  <c r="P55" i="5"/>
  <c r="AZ32" i="5"/>
  <c r="I4" i="9" s="1"/>
  <c r="J54" i="5"/>
  <c r="J49" i="5"/>
  <c r="J33" i="5"/>
  <c r="J35" i="5"/>
  <c r="J36" i="5"/>
  <c r="J37" i="5"/>
  <c r="J38" i="5"/>
  <c r="J42" i="5"/>
  <c r="J43" i="5"/>
  <c r="J44" i="5"/>
  <c r="J45" i="5"/>
  <c r="J47" i="5"/>
  <c r="J48" i="5"/>
  <c r="J50" i="5"/>
  <c r="J52" i="5"/>
  <c r="J53" i="5"/>
  <c r="J55" i="5"/>
  <c r="I55" i="5"/>
  <c r="I48" i="5"/>
  <c r="I35" i="5"/>
  <c r="I36" i="5"/>
  <c r="I37" i="5"/>
  <c r="I38" i="5"/>
  <c r="I42" i="5"/>
  <c r="I43" i="5"/>
  <c r="I44" i="5"/>
  <c r="I45" i="5"/>
  <c r="I47" i="5"/>
  <c r="I49" i="5"/>
  <c r="I50" i="5"/>
  <c r="I52" i="5"/>
  <c r="I53" i="5"/>
  <c r="I54" i="5"/>
  <c r="H47" i="5"/>
  <c r="H32" i="5"/>
  <c r="H33" i="5"/>
  <c r="H35" i="5"/>
  <c r="H36" i="5"/>
  <c r="H37" i="5"/>
  <c r="H38" i="5"/>
  <c r="H42" i="5"/>
  <c r="H43" i="5"/>
  <c r="H44" i="5"/>
  <c r="H45" i="5"/>
  <c r="H49" i="5"/>
  <c r="H48" i="5"/>
  <c r="H50" i="5"/>
  <c r="H52" i="5"/>
  <c r="H53" i="5"/>
  <c r="H54" i="5"/>
  <c r="H55" i="5"/>
  <c r="R33" i="5"/>
  <c r="R35" i="5"/>
  <c r="R36" i="5"/>
  <c r="R37" i="5"/>
  <c r="R38" i="5"/>
  <c r="R42" i="5"/>
  <c r="R43" i="5"/>
  <c r="R44" i="5"/>
  <c r="R45" i="5"/>
  <c r="R47" i="5"/>
  <c r="R48" i="5"/>
  <c r="R49" i="5"/>
  <c r="R50" i="5"/>
  <c r="R52" i="5"/>
  <c r="R53" i="5"/>
  <c r="R54" i="5"/>
  <c r="R55" i="5"/>
  <c r="Q33" i="5"/>
  <c r="Q35" i="5"/>
  <c r="Q36" i="5"/>
  <c r="Q37" i="5"/>
  <c r="Q38" i="5"/>
  <c r="Q42" i="5"/>
  <c r="Q43" i="5"/>
  <c r="Q44" i="5"/>
  <c r="Q45" i="5"/>
  <c r="Q47" i="5"/>
  <c r="Q48" i="5"/>
  <c r="Q49" i="5"/>
  <c r="Q50" i="5"/>
  <c r="Q52" i="5"/>
  <c r="Q53" i="5"/>
  <c r="Q54" i="5"/>
  <c r="Q55" i="5"/>
  <c r="M33" i="5"/>
  <c r="M35" i="5"/>
  <c r="M36" i="5"/>
  <c r="M37" i="5"/>
  <c r="M38" i="5"/>
  <c r="M42" i="5"/>
  <c r="M43" i="5"/>
  <c r="M44" i="5"/>
  <c r="M45" i="5"/>
  <c r="M47" i="5"/>
  <c r="M48" i="5"/>
  <c r="M49" i="5"/>
  <c r="M50" i="5"/>
  <c r="M52" i="5"/>
  <c r="M53" i="5"/>
  <c r="M54" i="5"/>
  <c r="M55" i="5"/>
  <c r="K33" i="5"/>
  <c r="K35" i="5"/>
  <c r="K36" i="5"/>
  <c r="K37" i="5"/>
  <c r="K38" i="5"/>
  <c r="K42" i="5"/>
  <c r="K43" i="5"/>
  <c r="K44" i="5"/>
  <c r="K45" i="5"/>
  <c r="K47" i="5"/>
  <c r="K48" i="5"/>
  <c r="K49" i="5"/>
  <c r="K50" i="5"/>
  <c r="K52" i="5"/>
  <c r="K53" i="5"/>
  <c r="K54" i="5"/>
  <c r="K55" i="5"/>
  <c r="D20" i="11"/>
  <c r="D4" i="9"/>
  <c r="G4" i="9" s="1"/>
  <c r="B2" i="9"/>
  <c r="C2" i="9"/>
  <c r="E4" i="9"/>
  <c r="I33" i="5"/>
  <c r="F166" i="9"/>
  <c r="G23" i="9"/>
  <c r="G13" i="9" l="1"/>
  <c r="G15" i="9"/>
  <c r="G43" i="9"/>
  <c r="F222" i="9"/>
  <c r="G414" i="9"/>
  <c r="AF1" i="5"/>
  <c r="AF2" i="5" s="1"/>
  <c r="G9" i="9"/>
  <c r="G29" i="9"/>
  <c r="G17" i="9"/>
  <c r="G5" i="9"/>
  <c r="G25" i="9"/>
  <c r="G21" i="9"/>
  <c r="G19" i="9"/>
  <c r="F11" i="9"/>
  <c r="G31" i="9"/>
  <c r="G7" i="9"/>
  <c r="F27" i="9"/>
  <c r="Q49" i="7"/>
  <c r="AF4" i="5"/>
  <c r="J2" i="7" s="1"/>
  <c r="BD8" i="5"/>
  <c r="H16" i="11" s="1"/>
  <c r="F127" i="9"/>
  <c r="G37" i="9"/>
  <c r="G44" i="9"/>
  <c r="F287" i="9"/>
  <c r="F240" i="9"/>
  <c r="G262" i="9"/>
  <c r="F249" i="9"/>
  <c r="G140" i="9"/>
  <c r="F399" i="9"/>
  <c r="F182" i="9"/>
  <c r="G98" i="9"/>
  <c r="G114" i="9"/>
  <c r="F194" i="9"/>
  <c r="G406" i="9"/>
  <c r="G214" i="9"/>
  <c r="G68" i="9"/>
  <c r="F304" i="9"/>
  <c r="G124" i="9"/>
  <c r="F257" i="9"/>
  <c r="G157" i="9"/>
  <c r="G410" i="9"/>
  <c r="F174" i="9"/>
  <c r="F259" i="9"/>
  <c r="G434" i="9"/>
  <c r="G118" i="9"/>
  <c r="G146" i="9"/>
  <c r="F230" i="9"/>
  <c r="F158" i="9"/>
  <c r="F375" i="9"/>
  <c r="F206" i="9"/>
  <c r="G397" i="9"/>
  <c r="G106" i="9"/>
  <c r="F335" i="9"/>
  <c r="A36" i="9"/>
  <c r="Q44" i="7"/>
  <c r="Q42" i="18" s="1"/>
  <c r="B20" i="18"/>
  <c r="A20" i="18" s="1"/>
  <c r="G368" i="9"/>
  <c r="G365" i="9"/>
  <c r="AN8" i="5"/>
  <c r="G400" i="9"/>
  <c r="F97" i="9"/>
  <c r="F301" i="9"/>
  <c r="F310" i="9"/>
  <c r="F47" i="9"/>
  <c r="F125" i="9"/>
  <c r="G38" i="9"/>
  <c r="G404" i="9"/>
  <c r="BG8" i="15"/>
  <c r="H17" i="11" s="1"/>
  <c r="AR8" i="15"/>
  <c r="AH1" i="15"/>
  <c r="G17" i="11" s="1"/>
  <c r="G41" i="9"/>
  <c r="F34" i="9"/>
  <c r="G87" i="9"/>
  <c r="G413" i="9"/>
  <c r="F164" i="9"/>
  <c r="G367" i="9"/>
  <c r="G297" i="9"/>
  <c r="G179" i="9"/>
  <c r="G241" i="9"/>
  <c r="G370" i="9"/>
  <c r="G159" i="9"/>
  <c r="G254" i="9"/>
  <c r="G320" i="9"/>
  <c r="G261" i="9"/>
  <c r="G416" i="9"/>
  <c r="G91" i="9"/>
  <c r="F356" i="9"/>
  <c r="F281" i="9"/>
  <c r="G392" i="9"/>
  <c r="F192" i="9"/>
  <c r="F420" i="9"/>
  <c r="G300" i="9"/>
  <c r="F223" i="9"/>
  <c r="F79" i="9"/>
  <c r="F450" i="9"/>
  <c r="F175" i="9"/>
  <c r="F364" i="9"/>
  <c r="F295" i="9"/>
  <c r="G266" i="9"/>
  <c r="G75" i="9"/>
  <c r="G305" i="9"/>
  <c r="F285" i="9"/>
  <c r="F282" i="9"/>
  <c r="G366" i="9"/>
  <c r="G376" i="9"/>
  <c r="F398" i="9"/>
  <c r="B4" i="18"/>
  <c r="A4" i="18" s="1"/>
  <c r="B7" i="18"/>
  <c r="A7" i="18" s="1"/>
  <c r="B8" i="18"/>
  <c r="A8" i="18" s="1"/>
  <c r="B9" i="18"/>
  <c r="A9" i="18" s="1"/>
  <c r="B11" i="18"/>
  <c r="A11" i="18" s="1"/>
  <c r="B12" i="18"/>
  <c r="A12" i="18" s="1"/>
  <c r="B14" i="18"/>
  <c r="A14" i="18" s="1"/>
  <c r="B15" i="18"/>
  <c r="A15" i="18" s="1"/>
  <c r="B16" i="18"/>
  <c r="A16" i="18" s="1"/>
  <c r="B17" i="18"/>
  <c r="A17" i="18" s="1"/>
  <c r="B19" i="18"/>
  <c r="A19" i="18" s="1"/>
  <c r="B21" i="18"/>
  <c r="A21" i="18" s="1"/>
  <c r="B22" i="18"/>
  <c r="A22" i="18" s="1"/>
  <c r="B24" i="18"/>
  <c r="A24" i="18" s="1"/>
  <c r="B25" i="18"/>
  <c r="A25" i="18" s="1"/>
  <c r="F383" i="9"/>
  <c r="F372" i="9"/>
  <c r="F24" i="9"/>
  <c r="G20" i="9"/>
  <c r="G22" i="9"/>
  <c r="F373" i="9"/>
  <c r="F424" i="9"/>
  <c r="F189" i="9"/>
  <c r="G243" i="9"/>
  <c r="F162" i="9"/>
  <c r="F379" i="9"/>
  <c r="F387" i="9"/>
  <c r="F312" i="9"/>
  <c r="G439" i="9"/>
  <c r="G129" i="9"/>
  <c r="F238" i="9"/>
  <c r="F328" i="9"/>
  <c r="G218" i="9"/>
  <c r="G354" i="9"/>
  <c r="F362" i="9"/>
  <c r="G350" i="9"/>
  <c r="F381" i="9"/>
  <c r="G318" i="9"/>
  <c r="G101" i="9"/>
  <c r="G389" i="9"/>
  <c r="F193" i="9"/>
  <c r="F237" i="9"/>
  <c r="G380" i="9"/>
  <c r="G65" i="9"/>
  <c r="G77" i="9"/>
  <c r="F247" i="9"/>
  <c r="G270" i="9"/>
  <c r="F336" i="9"/>
  <c r="Q32" i="7"/>
  <c r="Q30" i="18" s="1"/>
  <c r="Q22" i="7"/>
  <c r="P22" i="7" s="1"/>
  <c r="Q9" i="7"/>
  <c r="Q7" i="18" s="1"/>
  <c r="Q8" i="7"/>
  <c r="P8" i="7" s="1"/>
  <c r="Q48" i="7"/>
  <c r="P48" i="7" s="1"/>
  <c r="Q37" i="7"/>
  <c r="Q35" i="18" s="1"/>
  <c r="J2" i="16"/>
  <c r="G116" i="9"/>
  <c r="F116" i="9"/>
  <c r="F96" i="9"/>
  <c r="G96" i="9"/>
  <c r="G56" i="9"/>
  <c r="F56" i="9"/>
  <c r="Q24" i="7"/>
  <c r="Q22" i="18" s="1"/>
  <c r="B10" i="18"/>
  <c r="A10" i="18" s="1"/>
  <c r="G108" i="9"/>
  <c r="F108" i="9"/>
  <c r="G80" i="9"/>
  <c r="F80" i="9"/>
  <c r="G60" i="9"/>
  <c r="F60" i="9"/>
  <c r="G48" i="9"/>
  <c r="F48" i="9"/>
  <c r="AI8" i="5"/>
  <c r="G128" i="9"/>
  <c r="F128" i="9"/>
  <c r="F84" i="9"/>
  <c r="G84" i="9"/>
  <c r="G64" i="9"/>
  <c r="F64" i="9"/>
  <c r="Q13" i="7"/>
  <c r="P13" i="7" s="1"/>
  <c r="Q11" i="7"/>
  <c r="Q9" i="18" s="1"/>
  <c r="Q36" i="7"/>
  <c r="P36" i="7" s="1"/>
  <c r="F452" i="9"/>
  <c r="G76" i="9"/>
  <c r="G213" i="9"/>
  <c r="G323" i="9"/>
  <c r="F205" i="9"/>
  <c r="F177" i="9"/>
  <c r="G233" i="9"/>
  <c r="G255" i="9"/>
  <c r="G92" i="9"/>
  <c r="G137" i="9"/>
  <c r="F137" i="9"/>
  <c r="G121" i="9"/>
  <c r="F121" i="9"/>
  <c r="G113" i="9"/>
  <c r="F113" i="9"/>
  <c r="G109" i="9"/>
  <c r="F109" i="9"/>
  <c r="G105" i="9"/>
  <c r="F105" i="9"/>
  <c r="F85" i="9"/>
  <c r="G85" i="9"/>
  <c r="G81" i="9"/>
  <c r="F81" i="9"/>
  <c r="G73" i="9"/>
  <c r="F73" i="9"/>
  <c r="G69" i="9"/>
  <c r="F69" i="9"/>
  <c r="F61" i="9"/>
  <c r="G61" i="9"/>
  <c r="F49" i="9"/>
  <c r="G49" i="9"/>
  <c r="G117" i="9"/>
  <c r="G201" i="9"/>
  <c r="F198" i="9"/>
  <c r="F408" i="9"/>
  <c r="F100" i="9"/>
  <c r="G358" i="9"/>
  <c r="G430" i="9"/>
  <c r="G209" i="9"/>
  <c r="G361" i="9"/>
  <c r="G133" i="9"/>
  <c r="G291" i="9"/>
  <c r="F268" i="9"/>
  <c r="F347" i="9"/>
  <c r="G229" i="9"/>
  <c r="G57" i="9"/>
  <c r="G185" i="9"/>
  <c r="G169" i="9"/>
  <c r="F225" i="9"/>
  <c r="G178" i="9"/>
  <c r="F46" i="9"/>
  <c r="F329" i="9"/>
  <c r="G251" i="9"/>
  <c r="G136" i="9"/>
  <c r="F4" i="9"/>
  <c r="G349" i="9"/>
  <c r="F324" i="9"/>
  <c r="F163" i="9"/>
  <c r="G161" i="9"/>
  <c r="G160" i="9"/>
  <c r="F156" i="9"/>
  <c r="F155" i="9"/>
  <c r="F154" i="9"/>
  <c r="G153" i="9"/>
  <c r="G152" i="9"/>
  <c r="G151" i="9"/>
  <c r="F150" i="9"/>
  <c r="F149" i="9"/>
  <c r="F148" i="9"/>
  <c r="F147" i="9"/>
  <c r="G145" i="9"/>
  <c r="G144" i="9"/>
  <c r="G143" i="9"/>
  <c r="G142" i="9"/>
  <c r="F141" i="9"/>
  <c r="F139" i="9"/>
  <c r="G138" i="9"/>
  <c r="F138" i="9"/>
  <c r="F134" i="9"/>
  <c r="G134" i="9"/>
  <c r="G130" i="9"/>
  <c r="F130" i="9"/>
  <c r="G126" i="9"/>
  <c r="F126" i="9"/>
  <c r="G122" i="9"/>
  <c r="F122" i="9"/>
  <c r="F110" i="9"/>
  <c r="G110" i="9"/>
  <c r="F102" i="9"/>
  <c r="G102" i="9"/>
  <c r="F94" i="9"/>
  <c r="G94" i="9"/>
  <c r="F82" i="9"/>
  <c r="G82" i="9"/>
  <c r="F78" i="9"/>
  <c r="G78" i="9"/>
  <c r="G74" i="9"/>
  <c r="F74" i="9"/>
  <c r="F70" i="9"/>
  <c r="G70" i="9"/>
  <c r="G66" i="9"/>
  <c r="F66" i="9"/>
  <c r="G62" i="9"/>
  <c r="F62" i="9"/>
  <c r="G58" i="9"/>
  <c r="F58" i="9"/>
  <c r="G54" i="9"/>
  <c r="F54" i="9"/>
  <c r="F50" i="9"/>
  <c r="G50" i="9"/>
  <c r="F120" i="9"/>
  <c r="G120" i="9"/>
  <c r="F112" i="9"/>
  <c r="G112" i="9"/>
  <c r="F72" i="9"/>
  <c r="G72" i="9"/>
  <c r="Q29" i="7"/>
  <c r="P29" i="7" s="1"/>
  <c r="Q38" i="7"/>
  <c r="P38" i="7" s="1"/>
  <c r="B5" i="18"/>
  <c r="A5" i="18" s="1"/>
  <c r="F385" i="9"/>
  <c r="G132" i="9"/>
  <c r="G246" i="9"/>
  <c r="F391" i="9"/>
  <c r="G197" i="9"/>
  <c r="G190" i="9"/>
  <c r="F210" i="9"/>
  <c r="G341" i="9"/>
  <c r="G165" i="9"/>
  <c r="G437" i="9"/>
  <c r="F279" i="9"/>
  <c r="G53" i="9"/>
  <c r="F52" i="9"/>
  <c r="G217" i="9"/>
  <c r="G202" i="9"/>
  <c r="G170" i="9"/>
  <c r="G186" i="9"/>
  <c r="G88" i="9"/>
  <c r="G104" i="9"/>
  <c r="G445" i="9"/>
  <c r="G359" i="9"/>
  <c r="F276" i="9"/>
  <c r="F265" i="9"/>
  <c r="G244" i="9"/>
  <c r="F135" i="9"/>
  <c r="G135" i="9"/>
  <c r="G131" i="9"/>
  <c r="F131" i="9"/>
  <c r="G123" i="9"/>
  <c r="F123" i="9"/>
  <c r="G119" i="9"/>
  <c r="F119" i="9"/>
  <c r="G115" i="9"/>
  <c r="F115" i="9"/>
  <c r="F111" i="9"/>
  <c r="G111" i="9"/>
  <c r="G107" i="9"/>
  <c r="F107" i="9"/>
  <c r="F103" i="9"/>
  <c r="G103" i="9"/>
  <c r="F99" i="9"/>
  <c r="G99" i="9"/>
  <c r="G95" i="9"/>
  <c r="F95" i="9"/>
  <c r="G83" i="9"/>
  <c r="F83" i="9"/>
  <c r="G71" i="9"/>
  <c r="F71" i="9"/>
  <c r="G67" i="9"/>
  <c r="F67" i="9"/>
  <c r="G63" i="9"/>
  <c r="F63" i="9"/>
  <c r="G59" i="9"/>
  <c r="F59" i="9"/>
  <c r="G55" i="9"/>
  <c r="F55" i="9"/>
  <c r="F51" i="9"/>
  <c r="G51" i="9"/>
  <c r="Q30" i="7"/>
  <c r="P30" i="7" s="1"/>
  <c r="Q28" i="7"/>
  <c r="Q26" i="18" s="1"/>
  <c r="Q16" i="7"/>
  <c r="P16" i="7" s="1"/>
  <c r="Q14" i="7"/>
  <c r="P14" i="7" s="1"/>
  <c r="Q41" i="7"/>
  <c r="Q39" i="18" s="1"/>
  <c r="C3" i="9"/>
  <c r="F293" i="9"/>
  <c r="G35" i="9"/>
  <c r="F211" i="9"/>
  <c r="F343" i="9"/>
  <c r="F346" i="9"/>
  <c r="Q23" i="7"/>
  <c r="P23" i="7" s="1"/>
  <c r="Q19" i="7"/>
  <c r="P19" i="7" s="1"/>
  <c r="Q15" i="7"/>
  <c r="P15" i="7" s="1"/>
  <c r="Q12" i="7"/>
  <c r="P12" i="7" s="1"/>
  <c r="Q46" i="7"/>
  <c r="P46" i="7" s="1"/>
  <c r="F93" i="9"/>
  <c r="F86" i="9"/>
  <c r="G325" i="9"/>
  <c r="G18" i="9"/>
  <c r="F388" i="9"/>
  <c r="F402" i="9"/>
  <c r="G16" i="9"/>
  <c r="G421" i="9"/>
  <c r="G339" i="9"/>
  <c r="G422" i="9"/>
  <c r="G411" i="9"/>
  <c r="F316" i="9"/>
  <c r="G283" i="9"/>
  <c r="G352" i="9"/>
  <c r="G33" i="9"/>
  <c r="F345" i="9"/>
  <c r="F435" i="9"/>
  <c r="G446" i="9"/>
  <c r="F363" i="9"/>
  <c r="G394" i="9"/>
  <c r="G188" i="9"/>
  <c r="F432" i="9"/>
  <c r="G412" i="9"/>
  <c r="G195" i="9"/>
  <c r="A34" i="9"/>
  <c r="H3" i="9"/>
  <c r="Q34" i="7"/>
  <c r="P34" i="7" s="1"/>
  <c r="G321" i="9"/>
  <c r="F436" i="9"/>
  <c r="G333" i="9"/>
  <c r="G171" i="9"/>
  <c r="F429" i="9"/>
  <c r="G256" i="9"/>
  <c r="F447" i="9"/>
  <c r="G444" i="9"/>
  <c r="G36" i="9"/>
  <c r="G378" i="9"/>
  <c r="G183" i="9"/>
  <c r="F263" i="9"/>
  <c r="G6" i="9"/>
  <c r="G302" i="9"/>
  <c r="F272" i="9"/>
  <c r="G415" i="9"/>
  <c r="F308" i="9"/>
  <c r="F289" i="9"/>
  <c r="G89" i="9"/>
  <c r="G292" i="9"/>
  <c r="G90" i="9"/>
  <c r="G167" i="9"/>
  <c r="G40" i="9"/>
  <c r="F451" i="9"/>
  <c r="G357" i="9"/>
  <c r="G303" i="9"/>
  <c r="G264" i="9"/>
  <c r="F264" i="9"/>
  <c r="F258" i="9"/>
  <c r="G258" i="9"/>
  <c r="F351" i="9"/>
  <c r="G351" i="9"/>
  <c r="F331" i="9"/>
  <c r="G331" i="9"/>
  <c r="F32" i="9"/>
  <c r="G32" i="9"/>
  <c r="F26" i="9"/>
  <c r="G26" i="9"/>
  <c r="F14" i="9"/>
  <c r="G14" i="9"/>
  <c r="F10" i="9"/>
  <c r="G10" i="9"/>
  <c r="Q33" i="7"/>
  <c r="Q27" i="7"/>
  <c r="Q26" i="7"/>
  <c r="Q21" i="7"/>
  <c r="Q18" i="7"/>
  <c r="Q17" i="7"/>
  <c r="Q10" i="7"/>
  <c r="Q7" i="7"/>
  <c r="Q47" i="7"/>
  <c r="AO8" i="5"/>
  <c r="AM8" i="5"/>
  <c r="G271" i="9"/>
  <c r="G30" i="9"/>
  <c r="F433" i="9"/>
  <c r="G433" i="9"/>
  <c r="G360" i="9"/>
  <c r="F360" i="9"/>
  <c r="F219" i="9"/>
  <c r="G219" i="9"/>
  <c r="F42" i="9"/>
  <c r="G42" i="9"/>
  <c r="Q6" i="7"/>
  <c r="AF8" i="5"/>
  <c r="AH8" i="5"/>
  <c r="Q31" i="7"/>
  <c r="Q29" i="18" s="1"/>
  <c r="A35" i="9"/>
  <c r="G418" i="9"/>
  <c r="F418" i="9"/>
  <c r="G299" i="9"/>
  <c r="F449" i="9"/>
  <c r="G449" i="9"/>
  <c r="G442" i="9"/>
  <c r="F442" i="9"/>
  <c r="F344" i="9"/>
  <c r="G344" i="9"/>
  <c r="F448" i="9"/>
  <c r="G448" i="9"/>
  <c r="G334" i="9"/>
  <c r="F334" i="9"/>
  <c r="G319" i="9"/>
  <c r="F319" i="9"/>
  <c r="F253" i="9"/>
  <c r="G253" i="9"/>
  <c r="F199" i="9"/>
  <c r="G199" i="9"/>
  <c r="F187" i="9"/>
  <c r="G187" i="9"/>
  <c r="F12" i="9"/>
  <c r="G313" i="9"/>
  <c r="F396" i="9"/>
  <c r="F428" i="9"/>
  <c r="F8" i="9"/>
  <c r="F28" i="9"/>
  <c r="F207" i="9"/>
  <c r="F215" i="9"/>
  <c r="F314" i="9"/>
  <c r="G191" i="9"/>
  <c r="G203" i="9"/>
  <c r="G39" i="9"/>
  <c r="F245" i="9"/>
  <c r="F423" i="9"/>
  <c r="F327" i="9"/>
  <c r="I3" i="9"/>
  <c r="G371" i="9"/>
  <c r="F371" i="9"/>
  <c r="F280" i="9"/>
  <c r="F274" i="9"/>
  <c r="F248" i="9"/>
  <c r="G248" i="9"/>
  <c r="B3" i="9"/>
  <c r="F228" i="9"/>
  <c r="G228" i="9"/>
  <c r="F224" i="9"/>
  <c r="G224" i="9"/>
  <c r="F220" i="9"/>
  <c r="G220" i="9"/>
  <c r="F184" i="9"/>
  <c r="G184" i="9"/>
  <c r="AG8" i="5"/>
  <c r="AK8" i="5"/>
  <c r="AL8" i="5"/>
  <c r="F440" i="9"/>
  <c r="G440" i="9"/>
  <c r="G377" i="9"/>
  <c r="F377" i="9"/>
  <c r="G306" i="9"/>
  <c r="F306" i="9"/>
  <c r="E3" i="9"/>
  <c r="Q25" i="7"/>
  <c r="P25" i="7" s="1"/>
  <c r="Q20" i="7"/>
  <c r="P20" i="7" s="1"/>
  <c r="Q43" i="7"/>
  <c r="Q41" i="18" s="1"/>
  <c r="Q42" i="7"/>
  <c r="P42" i="7" s="1"/>
  <c r="Q40" i="7"/>
  <c r="P40" i="7" s="1"/>
  <c r="AP8" i="5"/>
  <c r="G426" i="9"/>
  <c r="F390" i="9"/>
  <c r="G443" i="9"/>
  <c r="F443" i="9"/>
  <c r="G431" i="9"/>
  <c r="F431" i="9"/>
  <c r="F355" i="9"/>
  <c r="G355" i="9"/>
  <c r="G290" i="9"/>
  <c r="F290" i="9"/>
  <c r="G269" i="9"/>
  <c r="F269" i="9"/>
  <c r="F441" i="9"/>
  <c r="G337" i="9"/>
  <c r="G332" i="9"/>
  <c r="F326" i="9"/>
  <c r="F284" i="9"/>
  <c r="F267" i="9"/>
  <c r="F252" i="9"/>
  <c r="G311" i="9"/>
  <c r="F311" i="9"/>
  <c r="F275" i="9"/>
  <c r="G275" i="9"/>
  <c r="Q45" i="7"/>
  <c r="D3" i="9"/>
  <c r="F374" i="9"/>
  <c r="G419" i="9"/>
  <c r="G260" i="9"/>
  <c r="F232" i="9"/>
  <c r="G405" i="9"/>
  <c r="F405" i="9"/>
  <c r="G307" i="9"/>
  <c r="F307" i="9"/>
  <c r="F221" i="9"/>
  <c r="G221" i="9"/>
  <c r="F181" i="9"/>
  <c r="G181" i="9"/>
  <c r="G173" i="9"/>
  <c r="F173" i="9"/>
  <c r="F401" i="9"/>
  <c r="G401" i="9"/>
  <c r="G340" i="9"/>
  <c r="F340" i="9"/>
  <c r="G239" i="9"/>
  <c r="F239" i="9"/>
  <c r="G384" i="9"/>
  <c r="G227" i="9"/>
  <c r="G278" i="9"/>
  <c r="G409" i="9"/>
  <c r="G242" i="9"/>
  <c r="F330" i="9"/>
  <c r="G427" i="9"/>
  <c r="F427" i="9"/>
  <c r="G403" i="9"/>
  <c r="F403" i="9"/>
  <c r="F395" i="9"/>
  <c r="G395" i="9"/>
  <c r="G342" i="9"/>
  <c r="F342" i="9"/>
  <c r="F277" i="9"/>
  <c r="G277" i="9"/>
  <c r="F236" i="9"/>
  <c r="G236" i="9"/>
  <c r="G216" i="9"/>
  <c r="F216" i="9"/>
  <c r="F212" i="9"/>
  <c r="G212" i="9"/>
  <c r="F208" i="9"/>
  <c r="G208" i="9"/>
  <c r="F204" i="9"/>
  <c r="G204" i="9"/>
  <c r="F200" i="9"/>
  <c r="G200" i="9"/>
  <c r="F180" i="9"/>
  <c r="G180" i="9"/>
  <c r="G176" i="9"/>
  <c r="F176" i="9"/>
  <c r="F172" i="9"/>
  <c r="G172" i="9"/>
  <c r="F231" i="9"/>
  <c r="G393" i="9"/>
  <c r="G250" i="9"/>
  <c r="G425" i="9"/>
  <c r="F288" i="9"/>
  <c r="F296" i="9"/>
  <c r="G45" i="9"/>
  <c r="E16" i="11"/>
  <c r="F196" i="9"/>
  <c r="G348" i="9"/>
  <c r="F322" i="9"/>
  <c r="G386" i="9"/>
  <c r="G168" i="9"/>
  <c r="F298" i="9"/>
  <c r="G315" i="9"/>
  <c r="G235" i="9"/>
  <c r="G417" i="9"/>
  <c r="AJ8" i="5"/>
  <c r="G407" i="9"/>
  <c r="F407" i="9"/>
  <c r="F382" i="9"/>
  <c r="G382" i="9"/>
  <c r="G369" i="9"/>
  <c r="F369" i="9"/>
  <c r="F353" i="9"/>
  <c r="F338" i="9"/>
  <c r="G338" i="9"/>
  <c r="F317" i="9"/>
  <c r="G317" i="9"/>
  <c r="G309" i="9"/>
  <c r="F309" i="9"/>
  <c r="G294" i="9"/>
  <c r="F294" i="9"/>
  <c r="F286" i="9"/>
  <c r="G286" i="9"/>
  <c r="F273" i="9"/>
  <c r="F234" i="9"/>
  <c r="G234" i="9"/>
  <c r="F226" i="9"/>
  <c r="G226" i="9"/>
  <c r="G438" i="9"/>
  <c r="Q39" i="7"/>
  <c r="AQ8" i="5"/>
  <c r="AR8" i="5"/>
  <c r="AH8" i="15"/>
  <c r="AL8" i="15"/>
  <c r="AP8" i="15"/>
  <c r="AT8" i="15"/>
  <c r="AQ8" i="15"/>
  <c r="P13" i="16"/>
  <c r="Q13" i="16" s="1"/>
  <c r="P12" i="16"/>
  <c r="R10" i="12" s="1"/>
  <c r="AO8" i="15"/>
  <c r="AI8" i="15"/>
  <c r="AM8" i="15"/>
  <c r="AK8" i="15"/>
  <c r="P9" i="16"/>
  <c r="R9" i="16" s="1"/>
  <c r="P8" i="16"/>
  <c r="AJ8" i="15"/>
  <c r="AN8" i="15"/>
  <c r="AS8" i="15"/>
  <c r="P17" i="16"/>
  <c r="R17" i="16" s="1"/>
  <c r="P16" i="16"/>
  <c r="Q16" i="16" s="1"/>
  <c r="P14" i="16"/>
  <c r="R14" i="16" s="1"/>
  <c r="P11" i="16"/>
  <c r="Q11" i="16" s="1"/>
  <c r="P6" i="16"/>
  <c r="P19" i="16"/>
  <c r="Q19" i="16" s="1"/>
  <c r="P18" i="16"/>
  <c r="Q18" i="16" s="1"/>
  <c r="P10" i="16"/>
  <c r="R8" i="12" s="1"/>
  <c r="P15" i="16"/>
  <c r="R15" i="16" s="1"/>
  <c r="AV8" i="15" l="1"/>
  <c r="E17" i="11" s="1"/>
  <c r="E19" i="11" s="1"/>
  <c r="P4" i="16"/>
  <c r="H19" i="11"/>
  <c r="Q12" i="16"/>
  <c r="P43" i="7"/>
  <c r="Q4" i="7"/>
  <c r="Q47" i="18"/>
  <c r="AS8" i="5"/>
  <c r="Q14" i="18"/>
  <c r="Q21" i="18"/>
  <c r="P24" i="7"/>
  <c r="Q11" i="18"/>
  <c r="P37" i="7"/>
  <c r="Q34" i="18"/>
  <c r="P32" i="7"/>
  <c r="P44" i="7"/>
  <c r="P11" i="7"/>
  <c r="Q36" i="18"/>
  <c r="Q10" i="18"/>
  <c r="Q46" i="18"/>
  <c r="Q27" i="18"/>
  <c r="P41" i="7"/>
  <c r="Q20" i="18"/>
  <c r="P9" i="7"/>
  <c r="P49" i="7"/>
  <c r="Q44" i="18"/>
  <c r="G16" i="11"/>
  <c r="G20" i="11" s="1"/>
  <c r="P28" i="7"/>
  <c r="Q6" i="16"/>
  <c r="R4" i="12"/>
  <c r="R10" i="16"/>
  <c r="Q15" i="16"/>
  <c r="R6" i="12"/>
  <c r="Q8" i="16"/>
  <c r="R8" i="16"/>
  <c r="R13" i="16"/>
  <c r="R9" i="12"/>
  <c r="R11" i="12"/>
  <c r="F16" i="11"/>
  <c r="Q12" i="18"/>
  <c r="Q38" i="18"/>
  <c r="F3" i="9"/>
  <c r="P31" i="7"/>
  <c r="Q17" i="18"/>
  <c r="Q32" i="18"/>
  <c r="P7" i="7"/>
  <c r="Q5" i="18"/>
  <c r="P6" i="7"/>
  <c r="Q4" i="18"/>
  <c r="P10" i="7"/>
  <c r="Q8" i="18"/>
  <c r="Q24" i="18"/>
  <c r="P26" i="7"/>
  <c r="Q40" i="18"/>
  <c r="P17" i="7"/>
  <c r="Q15" i="18"/>
  <c r="Q25" i="18"/>
  <c r="P27" i="7"/>
  <c r="P21" i="7"/>
  <c r="Q19" i="18"/>
  <c r="G3" i="9"/>
  <c r="P47" i="7"/>
  <c r="Q45" i="18"/>
  <c r="P18" i="7"/>
  <c r="Q16" i="18"/>
  <c r="P33" i="7"/>
  <c r="Q31" i="18"/>
  <c r="Q37" i="18"/>
  <c r="P39" i="7"/>
  <c r="P45" i="7"/>
  <c r="Q43" i="18"/>
  <c r="R12" i="16"/>
  <c r="Q10" i="16"/>
  <c r="R11" i="16"/>
  <c r="R19" i="16"/>
  <c r="Q14" i="16"/>
  <c r="R14" i="12"/>
  <c r="R7" i="12"/>
  <c r="R16" i="12"/>
  <c r="F17" i="11"/>
  <c r="R18" i="16"/>
  <c r="R12" i="12"/>
  <c r="Q9" i="16"/>
  <c r="AH2" i="15"/>
  <c r="R17" i="12"/>
  <c r="R16" i="16"/>
  <c r="R6" i="16"/>
  <c r="Q17" i="16"/>
  <c r="R13" i="12"/>
  <c r="R15" i="12"/>
  <c r="R4" i="16" l="1"/>
  <c r="Q4" i="16"/>
  <c r="I2" i="16" s="1"/>
  <c r="F19" i="11"/>
  <c r="G19" i="11"/>
  <c r="G21" i="11" s="1"/>
  <c r="F22" i="11" s="1"/>
  <c r="P4" i="7"/>
  <c r="I2" i="7" s="1"/>
  <c r="E484" i="22"/>
  <c r="E278" i="22"/>
  <c r="E223" i="22"/>
  <c r="E251" i="22"/>
  <c r="E388" i="22"/>
  <c r="E325" i="22"/>
  <c r="E652" i="22"/>
  <c r="E74" i="22"/>
  <c r="E94" i="22"/>
  <c r="E147" i="22"/>
  <c r="E618" i="22"/>
  <c r="E556" i="22"/>
  <c r="E498" i="22"/>
  <c r="E407" i="22"/>
  <c r="E341" i="22"/>
  <c r="E117" i="22"/>
  <c r="E634" i="22"/>
  <c r="E370" i="22"/>
  <c r="E154" i="22"/>
  <c r="E235" i="22"/>
  <c r="E118" i="22"/>
  <c r="E682" i="22"/>
  <c r="E654" i="22"/>
  <c r="E249" i="22"/>
  <c r="E434" i="22"/>
  <c r="E222" i="22"/>
  <c r="E635" i="22"/>
  <c r="E139" i="22"/>
  <c r="E326" i="22"/>
  <c r="E293" i="22"/>
  <c r="E704" i="22"/>
  <c r="E295" i="22"/>
  <c r="E48" i="22"/>
  <c r="E522" i="22"/>
  <c r="E75" i="22"/>
  <c r="E644" i="22"/>
  <c r="E603" i="22"/>
  <c r="E649" i="22"/>
  <c r="E401" i="22"/>
  <c r="E611" i="22"/>
  <c r="E691" i="22"/>
  <c r="E102" i="22"/>
  <c r="E95" i="22"/>
  <c r="E218" i="22"/>
  <c r="E92" i="22"/>
  <c r="E296" i="22"/>
  <c r="E594" i="22"/>
  <c r="E343" i="22"/>
  <c r="E112" i="22"/>
  <c r="E533" i="22"/>
  <c r="E131" i="22"/>
  <c r="E599" i="22"/>
  <c r="E337" i="22"/>
  <c r="E660" i="22"/>
  <c r="E242" i="22"/>
  <c r="E465" i="22"/>
  <c r="E141" i="22"/>
  <c r="E414" i="22"/>
  <c r="E61" i="22"/>
  <c r="E625" i="22"/>
  <c r="E463" i="22"/>
  <c r="E89" i="22"/>
  <c r="E335" i="22"/>
  <c r="E81" i="22"/>
  <c r="E698" i="22"/>
  <c r="E568" i="22"/>
  <c r="E12" i="22"/>
  <c r="E527" i="22"/>
  <c r="E122" i="22"/>
  <c r="E208" i="22"/>
  <c r="E615" i="22"/>
  <c r="E483" i="22"/>
  <c r="E462" i="22"/>
  <c r="E328" i="22"/>
  <c r="E367" i="22"/>
  <c r="E496" i="22"/>
  <c r="E381" i="22"/>
  <c r="E565" i="22"/>
  <c r="E526" i="22"/>
  <c r="E550" i="22"/>
  <c r="E394" i="22"/>
  <c r="E211" i="22"/>
  <c r="E41" i="22"/>
  <c r="E357" i="22"/>
  <c r="E253" i="22"/>
  <c r="E697" i="22"/>
  <c r="E285" i="22"/>
  <c r="E196" i="22"/>
  <c r="E685" i="22"/>
  <c r="E245" i="22"/>
  <c r="E323" i="22"/>
  <c r="E416" i="22"/>
  <c r="E479" i="22"/>
  <c r="E159" i="22"/>
  <c r="E701" i="22"/>
  <c r="E28" i="22"/>
  <c r="E469" i="22"/>
  <c r="E636" i="22"/>
  <c r="E20" i="22"/>
  <c r="E700" i="22"/>
  <c r="E602" i="22"/>
  <c r="E197" i="22"/>
  <c r="E712" i="22"/>
  <c r="E547" i="22"/>
  <c r="E617" i="22"/>
  <c r="E153" i="22"/>
  <c r="E386" i="22"/>
  <c r="E642" i="22"/>
  <c r="E292" i="22"/>
  <c r="E91" i="22"/>
  <c r="E442" i="22"/>
  <c r="E372" i="22"/>
  <c r="E643" i="22"/>
  <c r="E633" i="22"/>
  <c r="E557" i="22"/>
  <c r="E243" i="22"/>
  <c r="E273" i="22"/>
  <c r="E575" i="22"/>
  <c r="E219" i="22"/>
  <c r="E404" i="22"/>
  <c r="E623" i="22"/>
  <c r="E530" i="22"/>
  <c r="E417" i="22"/>
  <c r="E340" i="22"/>
  <c r="E116" i="22"/>
  <c r="E653" i="22"/>
  <c r="E563" i="22"/>
  <c r="E130" i="22"/>
  <c r="E347" i="22"/>
  <c r="E534" i="22"/>
  <c r="E82" i="22"/>
  <c r="E509" i="22"/>
  <c r="E279" i="22"/>
  <c r="E626" i="22"/>
  <c r="E160" i="22"/>
  <c r="E224" i="22"/>
  <c r="E182" i="22"/>
  <c r="E466" i="22"/>
  <c r="E560" i="22"/>
  <c r="E630" i="22"/>
  <c r="E529" i="22"/>
  <c r="E460" i="22"/>
  <c r="E320" i="22"/>
  <c r="E473" i="22"/>
  <c r="E225" i="22"/>
  <c r="E391" i="22"/>
  <c r="E189" i="22"/>
  <c r="E377" i="22"/>
  <c r="E329" i="22"/>
  <c r="E72" i="22"/>
  <c r="E274" i="22"/>
  <c r="E129" i="22"/>
  <c r="E419" i="22"/>
  <c r="E486" i="22"/>
  <c r="E720" i="22"/>
  <c r="E217" i="22"/>
  <c r="E321" i="22"/>
  <c r="E613" i="22"/>
  <c r="E488" i="22"/>
  <c r="E290" i="22"/>
  <c r="E591" i="22"/>
  <c r="E672" i="22"/>
  <c r="E361" i="22"/>
  <c r="E213" i="22"/>
  <c r="E687" i="22"/>
  <c r="E689" i="22"/>
  <c r="E539" i="22"/>
  <c r="E240" i="22"/>
  <c r="E446" i="22"/>
  <c r="E543" i="22"/>
  <c r="E298" i="22"/>
  <c r="E707" i="22"/>
  <c r="E103" i="22"/>
  <c r="E699" i="22"/>
  <c r="E134" i="22"/>
  <c r="E106" i="22"/>
  <c r="E468" i="22"/>
  <c r="E398" i="22"/>
  <c r="E485" i="22"/>
  <c r="E216" i="22"/>
  <c r="E78" i="22"/>
  <c r="E264" i="22"/>
  <c r="E267" i="22"/>
  <c r="E706" i="22"/>
  <c r="E64" i="22"/>
  <c r="E54" i="22"/>
  <c r="E455" i="22"/>
  <c r="E656" i="22"/>
  <c r="E495" i="22"/>
  <c r="E383" i="22"/>
  <c r="E632" i="22"/>
  <c r="E402" i="22"/>
  <c r="E40" i="22"/>
  <c r="E98" i="22"/>
  <c r="E710" i="22"/>
  <c r="E393" i="22"/>
  <c r="E171" i="22"/>
  <c r="E164" i="22"/>
  <c r="E168" i="22"/>
  <c r="E415" i="22"/>
  <c r="E257" i="22"/>
  <c r="E471" i="22"/>
  <c r="E658" i="22"/>
  <c r="E308" i="22"/>
  <c r="E503" i="22"/>
  <c r="E538" i="22"/>
  <c r="E181" i="22"/>
  <c r="E33" i="22"/>
  <c r="E648" i="22"/>
  <c r="E151" i="22"/>
  <c r="D1" i="22"/>
  <c r="E540" i="22"/>
  <c r="E470" i="22"/>
  <c r="E133" i="22"/>
  <c r="E482" i="22"/>
  <c r="E50" i="22"/>
  <c r="E531" i="22"/>
  <c r="E426" i="22"/>
  <c r="E66" i="22"/>
  <c r="E368" i="22"/>
  <c r="E441" i="22"/>
  <c r="E690" i="22"/>
  <c r="E437" i="22"/>
  <c r="E413" i="22"/>
  <c r="E713" i="22"/>
  <c r="E359" i="22"/>
  <c r="E424" i="22"/>
  <c r="E289" i="22"/>
  <c r="E695" i="22"/>
  <c r="E659" i="22"/>
  <c r="E487" i="22"/>
  <c r="E25" i="22"/>
  <c r="E714" i="22"/>
  <c r="E84" i="22"/>
  <c r="E657" i="22"/>
  <c r="E313" i="22"/>
  <c r="E351" i="22"/>
  <c r="E348" i="22"/>
  <c r="E206" i="22"/>
  <c r="E158" i="22"/>
  <c r="E510" i="22"/>
  <c r="E581" i="22"/>
  <c r="E692" i="22"/>
  <c r="E566" i="22"/>
  <c r="E125" i="22"/>
  <c r="E105" i="22"/>
  <c r="E378" i="22"/>
  <c r="E107" i="22"/>
  <c r="E231" i="22"/>
  <c r="E93" i="22"/>
  <c r="E76" i="22"/>
  <c r="E392" i="22"/>
  <c r="E198" i="22"/>
  <c r="E26" i="22"/>
  <c r="E481" i="22"/>
  <c r="E454" i="22"/>
  <c r="E355" i="22"/>
  <c r="E302" i="22"/>
  <c r="E34" i="22"/>
  <c r="E192" i="22"/>
  <c r="E303" i="22"/>
  <c r="E263" i="22"/>
  <c r="E145" i="22"/>
  <c r="E259" i="22"/>
  <c r="E183" i="22"/>
  <c r="E464" i="22"/>
  <c r="E284" i="22"/>
  <c r="E114" i="22"/>
  <c r="E193" i="22"/>
  <c r="E199" i="22"/>
  <c r="E271" i="22"/>
  <c r="E174" i="22"/>
  <c r="E113" i="22"/>
  <c r="E109" i="22"/>
  <c r="E314" i="22"/>
  <c r="E669" i="22"/>
  <c r="E412" i="22"/>
  <c r="E683" i="22"/>
  <c r="E236" i="22"/>
  <c r="E209" i="22"/>
  <c r="E350" i="22"/>
  <c r="E221" i="22"/>
  <c r="E215" i="22"/>
  <c r="E502" i="22"/>
  <c r="E301" i="22"/>
  <c r="E517" i="22"/>
  <c r="E686" i="22"/>
  <c r="E385" i="22"/>
  <c r="E508" i="22"/>
  <c r="E24" i="22"/>
  <c r="E688" i="22"/>
  <c r="E234" i="22"/>
  <c r="E67" i="22"/>
  <c r="E390" i="22"/>
  <c r="E596" i="22"/>
  <c r="E494" i="22"/>
  <c r="E128" i="22"/>
  <c r="E600" i="22"/>
  <c r="E77" i="22"/>
  <c r="E408" i="22"/>
  <c r="E505" i="22"/>
  <c r="E87" i="22"/>
  <c r="E489" i="22"/>
  <c r="E606" i="22"/>
  <c r="E425" i="22"/>
  <c r="E363" i="22"/>
  <c r="E49" i="22"/>
  <c r="E70" i="22"/>
  <c r="E512" i="22"/>
  <c r="E579" i="22"/>
  <c r="E19" i="22"/>
  <c r="E399" i="22"/>
  <c r="E83" i="22"/>
  <c r="E14" i="22"/>
  <c r="E291" i="22"/>
  <c r="E356" i="22"/>
  <c r="E228" i="22"/>
  <c r="E444" i="22"/>
  <c r="E36" i="22"/>
  <c r="E349" i="22"/>
  <c r="E31" i="22"/>
  <c r="E476" i="22"/>
  <c r="E620" i="22"/>
  <c r="E135" i="22"/>
  <c r="E432" i="22"/>
  <c r="E27" i="22"/>
  <c r="E382" i="22"/>
  <c r="E68" i="22"/>
  <c r="E573" i="22"/>
  <c r="E63" i="22"/>
  <c r="E288" i="22"/>
  <c r="E451" i="22"/>
  <c r="E316" i="22"/>
  <c r="E588" i="22"/>
  <c r="E708" i="22"/>
  <c r="E453" i="22"/>
  <c r="E336" i="22"/>
  <c r="E387" i="22"/>
  <c r="E124" i="22"/>
  <c r="E152" i="22"/>
  <c r="E252" i="22"/>
  <c r="E90" i="22"/>
  <c r="E307" i="22"/>
  <c r="E677" i="22"/>
  <c r="E458" i="22"/>
  <c r="E115" i="22"/>
  <c r="E86" i="22"/>
  <c r="E702" i="22"/>
  <c r="E627" i="22"/>
  <c r="E17" i="22"/>
  <c r="E655" i="22"/>
  <c r="E184" i="22"/>
  <c r="E467" i="22"/>
  <c r="E715" i="22"/>
  <c r="E176" i="22"/>
  <c r="E578" i="22"/>
  <c r="E671" i="22"/>
  <c r="E721" i="22"/>
  <c r="E716" i="22"/>
  <c r="E319" i="22"/>
  <c r="E345" i="22"/>
  <c r="E675" i="22"/>
  <c r="E440" i="22"/>
  <c r="E554" i="22"/>
  <c r="E574" i="22"/>
  <c r="E16" i="22"/>
  <c r="E143" i="22"/>
  <c r="E35" i="22"/>
  <c r="E346" i="22"/>
  <c r="E544" i="22"/>
  <c r="E163" i="22"/>
  <c r="E369" i="22"/>
  <c r="E344" i="22"/>
  <c r="E59" i="22"/>
  <c r="E397" i="22"/>
  <c r="E353" i="22"/>
  <c r="E491" i="22"/>
  <c r="E532" i="22"/>
  <c r="E230" i="22"/>
  <c r="E281" i="22"/>
  <c r="E719" i="22"/>
  <c r="E384" i="22"/>
  <c r="E11" i="22"/>
  <c r="E85" i="22"/>
  <c r="E593" i="22"/>
  <c r="E711" i="22"/>
  <c r="E461" i="22"/>
  <c r="E590" i="22"/>
  <c r="E56" i="22"/>
  <c r="E137" i="22"/>
  <c r="E250" i="22"/>
  <c r="E684" i="22"/>
  <c r="E155" i="22"/>
  <c r="E664" i="22"/>
  <c r="E422" i="22"/>
  <c r="E15" i="22"/>
  <c r="E595" i="22"/>
  <c r="E536" i="22"/>
  <c r="E261" i="22"/>
  <c r="E614" i="22"/>
  <c r="E639" i="22"/>
  <c r="E587" i="22"/>
  <c r="E562" i="22"/>
  <c r="E572" i="22"/>
  <c r="E111" i="22"/>
  <c r="E679" i="22"/>
  <c r="E287" i="22"/>
  <c r="E718" i="22"/>
  <c r="E592" i="22"/>
  <c r="E518" i="22"/>
  <c r="E262" i="22"/>
  <c r="E46" i="22"/>
  <c r="E37" i="22"/>
  <c r="E73" i="22"/>
  <c r="E101" i="22"/>
  <c r="E170" i="22"/>
  <c r="E405" i="22"/>
  <c r="E283" i="22"/>
  <c r="E44" i="22"/>
  <c r="E410" i="22"/>
  <c r="E511" i="22"/>
  <c r="E214" i="22"/>
  <c r="E631" i="22"/>
  <c r="E330" i="22"/>
  <c r="E472" i="22"/>
  <c r="E499" i="22"/>
  <c r="E342" i="22"/>
  <c r="E645" i="22"/>
  <c r="E241" i="22"/>
  <c r="E132" i="22"/>
  <c r="E680" i="22"/>
  <c r="E204" i="22"/>
  <c r="E29" i="22"/>
  <c r="E674" i="22"/>
  <c r="E605" i="22"/>
  <c r="E30" i="22"/>
  <c r="E492" i="22"/>
  <c r="E58" i="22"/>
  <c r="E126" i="22"/>
  <c r="E299" i="22"/>
  <c r="E411" i="22"/>
  <c r="E238" i="22"/>
  <c r="E443" i="22"/>
  <c r="E331" i="22"/>
  <c r="E580" i="22"/>
  <c r="E232" i="22"/>
  <c r="E272" i="22"/>
  <c r="E559" i="22"/>
  <c r="E555" i="22"/>
  <c r="E185" i="22"/>
  <c r="E589" i="22"/>
  <c r="E694" i="22"/>
  <c r="E280" i="22"/>
  <c r="E537" i="22"/>
  <c r="E69" i="22"/>
  <c r="E586" i="22"/>
  <c r="E478" i="22"/>
  <c r="E194" i="22"/>
  <c r="E528" i="22"/>
  <c r="E100" i="22"/>
  <c r="E142" i="22"/>
  <c r="E507" i="22"/>
  <c r="E42" i="22"/>
  <c r="E640" i="22"/>
  <c r="E622" i="22"/>
  <c r="E667" i="22"/>
  <c r="E286" i="22"/>
  <c r="E450" i="22"/>
  <c r="E312" i="22"/>
  <c r="E459" i="22"/>
  <c r="E254" i="22"/>
  <c r="E233" i="22"/>
  <c r="E127" i="22"/>
  <c r="E436" i="22"/>
  <c r="E670" i="22"/>
  <c r="E681" i="22"/>
  <c r="E180" i="22"/>
  <c r="E52" i="22"/>
  <c r="E400" i="22"/>
  <c r="E612" i="22"/>
  <c r="E60" i="22"/>
  <c r="E641" i="22"/>
  <c r="E558" i="22"/>
  <c r="E322" i="22"/>
  <c r="E570" i="22"/>
  <c r="E365" i="22"/>
  <c r="E571" i="22"/>
  <c r="E191" i="22"/>
  <c r="E452" i="22"/>
  <c r="E421" i="22"/>
  <c r="E629" i="22"/>
  <c r="E157" i="22"/>
  <c r="E212" i="22"/>
  <c r="E13" i="22"/>
  <c r="E703" i="22"/>
  <c r="E276" i="22"/>
  <c r="E265" i="22"/>
  <c r="E604" i="22"/>
  <c r="E317" i="22"/>
  <c r="E500" i="22"/>
  <c r="E121" i="22"/>
  <c r="E608" i="22"/>
  <c r="E62" i="22"/>
  <c r="E47" i="22"/>
  <c r="E585" i="22"/>
  <c r="E380" i="22"/>
  <c r="E165" i="22"/>
  <c r="E239" i="22"/>
  <c r="E430" i="22"/>
  <c r="E480" i="22"/>
  <c r="E673" i="22"/>
  <c r="E521" i="22"/>
  <c r="E477" i="22"/>
  <c r="E423" i="22"/>
  <c r="E309" i="22"/>
  <c r="E490" i="22"/>
  <c r="E269" i="22"/>
  <c r="E71" i="22"/>
  <c r="E149" i="22"/>
  <c r="E362" i="22"/>
  <c r="E315" i="22"/>
  <c r="E200" i="22"/>
  <c r="E268" i="22"/>
  <c r="E9" i="22"/>
  <c r="E548" i="22"/>
  <c r="E475" i="22"/>
  <c r="E624" i="22"/>
  <c r="E244" i="22"/>
  <c r="E628" i="22"/>
  <c r="E207" i="22"/>
  <c r="E552" i="22"/>
  <c r="E156" i="22"/>
  <c r="E520" i="22"/>
  <c r="E327" i="22"/>
  <c r="E364" i="22"/>
  <c r="E162" i="22"/>
  <c r="E431" i="22"/>
  <c r="E445" i="22"/>
  <c r="E275" i="22"/>
  <c r="E449" i="22"/>
  <c r="E246" i="22"/>
  <c r="E651" i="22"/>
  <c r="E247" i="22"/>
  <c r="E360" i="22"/>
  <c r="E169" i="22"/>
  <c r="E406" i="22"/>
  <c r="E10" i="22"/>
  <c r="E610" i="22"/>
  <c r="E524" i="22"/>
  <c r="E136" i="22"/>
  <c r="E338" i="22"/>
  <c r="E166" i="22"/>
  <c r="E396" i="22"/>
  <c r="E210" i="22"/>
  <c r="E621" i="22"/>
  <c r="E333" i="22"/>
  <c r="E202" i="22"/>
  <c r="E553" i="22"/>
  <c r="E646" i="22"/>
  <c r="E306" i="22"/>
  <c r="E358" i="22"/>
  <c r="E535" i="22"/>
  <c r="E123" i="22"/>
  <c r="E439" i="22"/>
  <c r="E97" i="22"/>
  <c r="E23" i="22"/>
  <c r="E693" i="22"/>
  <c r="E45" i="22"/>
  <c r="E277" i="22"/>
  <c r="E110" i="22"/>
  <c r="E709" i="22"/>
  <c r="E663" i="22"/>
  <c r="E650" i="22"/>
  <c r="E376" i="22"/>
  <c r="E418" i="22"/>
  <c r="E96" i="22"/>
  <c r="E676" i="22"/>
  <c r="E138" i="22"/>
  <c r="E304" i="22"/>
  <c r="E270" i="22"/>
  <c r="E260" i="22"/>
  <c r="E379" i="22"/>
  <c r="E324" i="22"/>
  <c r="E255" i="22"/>
  <c r="E22" i="22"/>
  <c r="E668" i="22"/>
  <c r="E582" i="22"/>
  <c r="E195" i="22"/>
  <c r="E609" i="22"/>
  <c r="E519" i="22"/>
  <c r="E332" i="22"/>
  <c r="E375" i="22"/>
  <c r="E300" i="22"/>
  <c r="E305" i="22"/>
  <c r="E167" i="22"/>
  <c r="E55" i="22"/>
  <c r="E506" i="22"/>
  <c r="E438" i="22"/>
  <c r="E258" i="22"/>
  <c r="E584" i="22"/>
  <c r="E504" i="22"/>
  <c r="E428" i="22"/>
  <c r="E229" i="22"/>
  <c r="E18" i="22"/>
  <c r="E374" i="22"/>
  <c r="E237" i="22"/>
  <c r="E551" i="22"/>
  <c r="E190" i="22"/>
  <c r="E186" i="22"/>
  <c r="E178" i="22"/>
  <c r="E32" i="22"/>
  <c r="E282" i="22"/>
  <c r="E88" i="22"/>
  <c r="E722" i="22"/>
  <c r="E120" i="22"/>
  <c r="E525" i="22"/>
  <c r="E435" i="22"/>
  <c r="E38" i="22"/>
  <c r="E201" i="22"/>
  <c r="E607" i="22"/>
  <c r="E678" i="22"/>
  <c r="E474" i="22"/>
  <c r="E546" i="22"/>
  <c r="E661" i="22"/>
  <c r="E146" i="22"/>
  <c r="E148" i="22"/>
  <c r="E389" i="22"/>
  <c r="E601" i="22"/>
  <c r="E188" i="22"/>
  <c r="E456" i="22"/>
  <c r="E429" i="22"/>
  <c r="E371" i="22"/>
  <c r="E447" i="22"/>
  <c r="E248" i="22"/>
  <c r="E576" i="22"/>
  <c r="E226" i="22"/>
  <c r="E666" i="22"/>
  <c r="E99" i="22"/>
  <c r="E43" i="22"/>
  <c r="E696" i="22"/>
  <c r="E638" i="22"/>
  <c r="E150" i="22"/>
  <c r="E515" i="22"/>
  <c r="E569" i="22"/>
  <c r="E373" i="22"/>
  <c r="E334" i="22"/>
  <c r="E549" i="22"/>
  <c r="E616" i="22"/>
  <c r="E561" i="22"/>
  <c r="E354" i="22"/>
  <c r="E318" i="22"/>
  <c r="E57" i="22"/>
  <c r="E427" i="22"/>
  <c r="E523" i="22"/>
  <c r="E21" i="22"/>
  <c r="E403" i="22"/>
  <c r="E395" i="22"/>
  <c r="E541" i="22"/>
  <c r="E108" i="22"/>
  <c r="E294" i="22"/>
  <c r="E144" i="22"/>
  <c r="E203" i="22"/>
  <c r="E79" i="22"/>
  <c r="E256" i="22"/>
  <c r="E662" i="22"/>
  <c r="E119" i="22"/>
  <c r="E497" i="22"/>
  <c r="E542" i="22"/>
  <c r="E637" i="22"/>
  <c r="E172" i="22"/>
  <c r="E545" i="22"/>
  <c r="E187" i="22"/>
  <c r="E717" i="22"/>
  <c r="E177" i="22"/>
  <c r="E597" i="22"/>
  <c r="E516" i="22"/>
  <c r="E310" i="22"/>
  <c r="E409" i="22"/>
  <c r="E104" i="22"/>
  <c r="E564" i="22"/>
  <c r="E583" i="22"/>
  <c r="E567" i="22"/>
  <c r="E51" i="22"/>
  <c r="E65" i="22"/>
  <c r="E175" i="22"/>
  <c r="D2" i="22"/>
  <c r="E161" i="22"/>
  <c r="E577" i="22"/>
  <c r="E705" i="22"/>
  <c r="E339" i="22"/>
  <c r="E80" i="22"/>
  <c r="E433" i="22"/>
  <c r="E140" i="22"/>
  <c r="E266" i="22"/>
  <c r="E352" i="22"/>
  <c r="E647" i="22"/>
  <c r="E513" i="22"/>
  <c r="E39" i="22"/>
  <c r="E448" i="22"/>
  <c r="E297" i="22"/>
  <c r="E220" i="22"/>
  <c r="E501" i="22"/>
  <c r="E53" i="22"/>
  <c r="E514" i="22"/>
  <c r="E420" i="22"/>
  <c r="E493" i="22"/>
  <c r="E179" i="22"/>
  <c r="E665" i="22"/>
  <c r="E173" i="22"/>
  <c r="E311" i="22"/>
  <c r="E205" i="22"/>
  <c r="E227" i="22"/>
  <c r="E619" i="22"/>
  <c r="E598" i="22"/>
  <c r="E366" i="22"/>
  <c r="E457" i="22"/>
  <c r="G2" i="22" l="1"/>
  <c r="J2" i="22" s="1"/>
  <c r="G1" i="22"/>
  <c r="J1" i="22" s="1"/>
</calcChain>
</file>

<file path=xl/sharedStrings.xml><?xml version="1.0" encoding="utf-8"?>
<sst xmlns="http://schemas.openxmlformats.org/spreadsheetml/2006/main" count="3266" uniqueCount="1588">
  <si>
    <t>Price without VAT</t>
  </si>
  <si>
    <t>black</t>
  </si>
  <si>
    <t>white</t>
  </si>
  <si>
    <t>blue</t>
  </si>
  <si>
    <t>kg</t>
  </si>
  <si>
    <t>sum kg</t>
  </si>
  <si>
    <t>EUR</t>
  </si>
  <si>
    <t>NEW</t>
  </si>
  <si>
    <t>red</t>
  </si>
  <si>
    <t>SUM</t>
  </si>
  <si>
    <t>ordered</t>
  </si>
  <si>
    <t>green</t>
  </si>
  <si>
    <t>pink</t>
  </si>
  <si>
    <t>izdelek</t>
  </si>
  <si>
    <t>purple</t>
  </si>
  <si>
    <t>orange</t>
  </si>
  <si>
    <t>sum set</t>
  </si>
  <si>
    <t>sum KOS</t>
  </si>
  <si>
    <t>mali vol</t>
  </si>
  <si>
    <t>veliki</t>
  </si>
  <si>
    <t>polies/g</t>
  </si>
  <si>
    <t>posip/g</t>
  </si>
  <si>
    <t>sum</t>
  </si>
  <si>
    <t>barva kg</t>
  </si>
  <si>
    <t>posip/kg</t>
  </si>
  <si>
    <t>polies/kg</t>
  </si>
  <si>
    <t>pigment kg</t>
  </si>
  <si>
    <t>unit navadne</t>
  </si>
  <si>
    <t>unitke</t>
  </si>
  <si>
    <t>DISCOUNT</t>
  </si>
  <si>
    <t>%</t>
  </si>
  <si>
    <t>Sum pieces</t>
  </si>
  <si>
    <t>SUM including vat</t>
  </si>
  <si>
    <t>yellow</t>
  </si>
  <si>
    <t xml:space="preserve"> </t>
  </si>
  <si>
    <t>Costumer:</t>
  </si>
  <si>
    <t>Delivery address:</t>
  </si>
  <si>
    <t>plošče/kos</t>
  </si>
  <si>
    <t>WHITE</t>
  </si>
  <si>
    <t>plosce/m2</t>
  </si>
  <si>
    <t>grey</t>
  </si>
  <si>
    <t>št.naročila:</t>
  </si>
  <si>
    <t>SET</t>
  </si>
  <si>
    <t>Responsable for packing:</t>
  </si>
  <si>
    <t>Palette No.:</t>
  </si>
  <si>
    <t>Date:</t>
  </si>
  <si>
    <t>Dimensions:</t>
  </si>
  <si>
    <t>Name:</t>
  </si>
  <si>
    <t>Signature:</t>
  </si>
  <si>
    <t>LYNX WOODEN VOLUMES</t>
  </si>
  <si>
    <t>87x72x12 cm</t>
  </si>
  <si>
    <t>87x72x20 cm</t>
  </si>
  <si>
    <t>87x72x30 cm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</si>
  <si>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</si>
  <si>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</si>
  <si>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</si>
  <si>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</si>
  <si>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</si>
  <si>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</si>
  <si>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</si>
  <si>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</si>
  <si>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t>stranka</t>
  </si>
  <si>
    <t>PAKIRANJE</t>
  </si>
  <si>
    <t>št.naročila</t>
  </si>
  <si>
    <t>ODGOVOREN ZA PAKIRANJE IN ODPREMO:</t>
  </si>
  <si>
    <t>ime in priimek</t>
  </si>
  <si>
    <t>podpis</t>
  </si>
  <si>
    <t>datum SPAKIRANO</t>
  </si>
  <si>
    <t>22, 23, 24</t>
  </si>
  <si>
    <t>38, 34</t>
  </si>
  <si>
    <t>47, 52</t>
  </si>
  <si>
    <t>53, 58, 59, 64</t>
  </si>
  <si>
    <t>48, 51</t>
  </si>
  <si>
    <t>54, 57, 60, 63</t>
  </si>
  <si>
    <t>49, 50</t>
  </si>
  <si>
    <t>55, 56, 61, 62</t>
  </si>
  <si>
    <t>CNC ID</t>
  </si>
  <si>
    <t xml:space="preserve">360LINE D.O.O.         BAČ 49A                             SI- 6253 KNEŽAK      VAT: SI32177330    </t>
  </si>
  <si>
    <t>SUM kosov</t>
  </si>
  <si>
    <t>spakirano</t>
  </si>
  <si>
    <t>360 volumes</t>
  </si>
  <si>
    <t>LYNX wood</t>
  </si>
  <si>
    <t>360 grifi (PU)</t>
  </si>
  <si>
    <t>360 hangboards</t>
  </si>
  <si>
    <t>READY volumes</t>
  </si>
  <si>
    <t>360 accessories</t>
  </si>
  <si>
    <t>READY  wood</t>
  </si>
  <si>
    <t>SO ILL wood</t>
  </si>
  <si>
    <t>SIMPL wood</t>
  </si>
  <si>
    <t>TENTOMEN vol.</t>
  </si>
  <si>
    <t>TTC (les+grifi)</t>
  </si>
  <si>
    <t>ROCK CITY wood</t>
  </si>
  <si>
    <t>PALETA Z ŽIGOM</t>
  </si>
  <si>
    <t>DA</t>
  </si>
  <si>
    <t>NE</t>
  </si>
  <si>
    <t>XL</t>
  </si>
  <si>
    <t>125x120x25 cm</t>
  </si>
  <si>
    <t>L61-W</t>
  </si>
  <si>
    <t>L62-W</t>
  </si>
  <si>
    <t>L63-W</t>
  </si>
  <si>
    <t>L64-W</t>
  </si>
  <si>
    <t>L65-W</t>
  </si>
  <si>
    <t>L66-W</t>
  </si>
  <si>
    <t>L67-W</t>
  </si>
  <si>
    <t>L68-W</t>
  </si>
  <si>
    <t>L69-W</t>
  </si>
  <si>
    <t>92x48x6 cm</t>
  </si>
  <si>
    <t>119x66x12 cm</t>
  </si>
  <si>
    <t>144x88x15 cm</t>
  </si>
  <si>
    <t>92x48x10 cm</t>
  </si>
  <si>
    <t>119x67x20 cm</t>
  </si>
  <si>
    <t>144x88x27 cm</t>
  </si>
  <si>
    <t>92x48x12,5 cm</t>
  </si>
  <si>
    <t>120x67x25 cm</t>
  </si>
  <si>
    <t>145x88x32 cm</t>
  </si>
  <si>
    <t>L72-W</t>
  </si>
  <si>
    <t>L73-W</t>
  </si>
  <si>
    <t>L74-W</t>
  </si>
  <si>
    <t>165x47x53 cm</t>
  </si>
  <si>
    <t>L70-W</t>
  </si>
  <si>
    <t>L71-W</t>
  </si>
  <si>
    <t>187x61x65 cm</t>
  </si>
  <si>
    <t>SUM of pieces:</t>
  </si>
  <si>
    <t>mint</t>
  </si>
  <si>
    <t>deep rose</t>
  </si>
  <si>
    <t>L11-GRP</t>
  </si>
  <si>
    <t>L13-GRP</t>
  </si>
  <si>
    <t>GRP</t>
  </si>
  <si>
    <t>WOOD</t>
  </si>
  <si>
    <t>LYNX GRP VOLUMES</t>
  </si>
  <si>
    <t>75x30,5x 8,5 cm, 51x19x6 cm</t>
  </si>
  <si>
    <t>107x47,5x8 cm</t>
  </si>
  <si>
    <t xml:space="preserve">63x25,5x12,5 cm, 45,5x15,5x7 cm </t>
  </si>
  <si>
    <t xml:space="preserve">91x37x18 cm </t>
  </si>
  <si>
    <t>52x20x6 cm, 51,5x21x6,5 cm</t>
  </si>
  <si>
    <t>48,5x20x5,5 cm, 
49x19,5x6 cm</t>
  </si>
  <si>
    <t>49x19x15 cm</t>
  </si>
  <si>
    <t>75x30,5x10 cm</t>
  </si>
  <si>
    <t>73,5x32,5x11 cm</t>
  </si>
  <si>
    <t>74,5x29x13,5 cm</t>
  </si>
  <si>
    <t xml:space="preserve">91,5x38x16 cm </t>
  </si>
  <si>
    <t xml:space="preserve">138,5x68x18 cm </t>
  </si>
  <si>
    <t>Dual. Tex.</t>
  </si>
  <si>
    <t>screw-ons</t>
  </si>
  <si>
    <t>74x31x9 cm</t>
  </si>
  <si>
    <t>73x31x15 cm</t>
  </si>
  <si>
    <t>L61</t>
  </si>
  <si>
    <t>L63</t>
  </si>
  <si>
    <t>L64</t>
  </si>
  <si>
    <t>L65</t>
  </si>
  <si>
    <t>L66</t>
  </si>
  <si>
    <t>L67</t>
  </si>
  <si>
    <t>L68</t>
  </si>
  <si>
    <t>L69</t>
  </si>
  <si>
    <t>L62</t>
  </si>
  <si>
    <t>L70</t>
  </si>
  <si>
    <t>L71</t>
  </si>
  <si>
    <t>L72</t>
  </si>
  <si>
    <t>L73</t>
  </si>
  <si>
    <t>L74</t>
  </si>
  <si>
    <t>51,5x20x6 cm</t>
  </si>
  <si>
    <t>LYNX volumes</t>
  </si>
  <si>
    <t>ARTLINE PU</t>
  </si>
  <si>
    <t>dt</t>
  </si>
  <si>
    <t>SUM set</t>
  </si>
  <si>
    <t>SUM:</t>
  </si>
  <si>
    <t>Production quota pet set</t>
  </si>
  <si>
    <t xml:space="preserve">Ordered production quota </t>
  </si>
  <si>
    <t>deep orange</t>
  </si>
  <si>
    <t>norma</t>
  </si>
  <si>
    <t>BLACK            RAL 9005</t>
  </si>
  <si>
    <t xml:space="preserve">RED                     RAL 3000 </t>
  </si>
  <si>
    <t xml:space="preserve">YELLOW        RAL 1018 </t>
  </si>
  <si>
    <t>BLUE                  RAL 5015</t>
  </si>
  <si>
    <t>GREEN.          RAL 6018</t>
  </si>
  <si>
    <t>ORANGE.      RAL 1033</t>
  </si>
  <si>
    <t>PINK                RAL 4003</t>
  </si>
  <si>
    <t>GREY.              RAL 7001</t>
  </si>
  <si>
    <t>sum kos laminacija</t>
  </si>
  <si>
    <t>stranka:</t>
  </si>
  <si>
    <t>INDOOR VOLUMES</t>
  </si>
  <si>
    <t>Sum kg</t>
  </si>
  <si>
    <t>SUM (price without VAT)</t>
  </si>
  <si>
    <t>L1-GRP-DT</t>
  </si>
  <si>
    <t>L3-GRP-DT</t>
  </si>
  <si>
    <t>L4-GRP-DT</t>
  </si>
  <si>
    <t>L5-GRP-DT</t>
  </si>
  <si>
    <t>L6-GRP-DT</t>
  </si>
  <si>
    <t>L7-GRP-DT</t>
  </si>
  <si>
    <t>L8-GRP-DT</t>
  </si>
  <si>
    <t>L9-GRP-DT</t>
  </si>
  <si>
    <t>L10-GRP-DT</t>
  </si>
  <si>
    <t>L12-GRP-DT</t>
  </si>
  <si>
    <t>L14-GRP-DT</t>
  </si>
  <si>
    <t>3XL</t>
  </si>
  <si>
    <t>2XL</t>
  </si>
  <si>
    <t>PENTAS</t>
  </si>
  <si>
    <t>sloper</t>
  </si>
  <si>
    <t>edge</t>
  </si>
  <si>
    <t>positive</t>
  </si>
  <si>
    <t>jug</t>
  </si>
  <si>
    <t>RAMPS</t>
  </si>
  <si>
    <t>KITES</t>
  </si>
  <si>
    <t>LOW-S</t>
  </si>
  <si>
    <t>MIDDLE-S</t>
  </si>
  <si>
    <t>HIGH-S</t>
  </si>
  <si>
    <t>CANVAS</t>
  </si>
  <si>
    <t>177x88x49 cm</t>
  </si>
  <si>
    <t>118x40x10 cm</t>
  </si>
  <si>
    <t>93x32x8 cm, 74x25x6 cm, 60x21x4 cm</t>
  </si>
  <si>
    <t>120x70x25 cm</t>
  </si>
  <si>
    <t>2x 95x60x20 cm</t>
  </si>
  <si>
    <t xml:space="preserve">147x108x36 cm, 
108x45x36 cm </t>
  </si>
  <si>
    <t>39, 35, 40, 
36</t>
  </si>
  <si>
    <t xml:space="preserve">2x 70x50x15 cm, 2x 50x30x10 cm </t>
  </si>
  <si>
    <t>179x37x36 cm, 179x72,5x36 cm</t>
  </si>
  <si>
    <t xml:space="preserve">2x 58x48x8cm </t>
  </si>
  <si>
    <t>2x 44x36x6cm, 2x 25x23x4cm</t>
  </si>
  <si>
    <t xml:space="preserve">2x 58x48x11cm </t>
  </si>
  <si>
    <t>2x 44x36x8cm, 2x 25x23x6cm</t>
  </si>
  <si>
    <t xml:space="preserve">2x 58x48x20 cm </t>
  </si>
  <si>
    <t xml:space="preserve">2x 44x36x15cm, 2x 25x23x9cm </t>
  </si>
  <si>
    <t>2x 100x80x13 cm</t>
  </si>
  <si>
    <t>2x  59x48x7 cm,
2x  38x31x4 cm</t>
  </si>
  <si>
    <t>ledge</t>
  </si>
  <si>
    <t>screws
50 mm</t>
  </si>
  <si>
    <t>screws
70 mm</t>
  </si>
  <si>
    <t>screws
longer mm</t>
  </si>
  <si>
    <t>L2-GRP</t>
  </si>
  <si>
    <t>L15-GRP</t>
  </si>
  <si>
    <t>L16-GRP</t>
  </si>
  <si>
    <t>15-GRP</t>
  </si>
  <si>
    <t>16-GRP</t>
  </si>
  <si>
    <t>Sum price without VAT</t>
  </si>
  <si>
    <t>Sum SETS</t>
  </si>
  <si>
    <t>L102-W</t>
  </si>
  <si>
    <t>L101-W</t>
  </si>
  <si>
    <t>L103-W</t>
  </si>
  <si>
    <t>L104-W</t>
  </si>
  <si>
    <t>L105-W</t>
  </si>
  <si>
    <t>L106-W</t>
  </si>
  <si>
    <t>PERFORMERS</t>
  </si>
  <si>
    <t>L121-W</t>
  </si>
  <si>
    <t>L122-W</t>
  </si>
  <si>
    <t>L123-W</t>
  </si>
  <si>
    <t>L124-W</t>
  </si>
  <si>
    <t>L125-W</t>
  </si>
  <si>
    <t>L126-W</t>
  </si>
  <si>
    <t>L127-W</t>
  </si>
  <si>
    <t>L128-W</t>
  </si>
  <si>
    <t>L129-W</t>
  </si>
  <si>
    <t>L130-W</t>
  </si>
  <si>
    <t>L131-W</t>
  </si>
  <si>
    <t>L132-W</t>
  </si>
  <si>
    <t>LYNX grifi (PU)</t>
  </si>
  <si>
    <t>SO ILL accessories</t>
  </si>
  <si>
    <t>DELTA wood</t>
  </si>
  <si>
    <t>NEO grifi (PU)</t>
  </si>
  <si>
    <t>VEZI PU</t>
  </si>
  <si>
    <t>ROCK CITY PU</t>
  </si>
  <si>
    <t>SNAP volumes</t>
  </si>
  <si>
    <t>ESPACE volumes</t>
  </si>
  <si>
    <t>CHEETA volumes</t>
  </si>
  <si>
    <t>ARTLINE volumes</t>
  </si>
  <si>
    <t>BLUE PILL voluumes</t>
  </si>
  <si>
    <t>NEO volumes</t>
  </si>
  <si>
    <t>VEZI volumes</t>
  </si>
  <si>
    <t>DELTA volumes</t>
  </si>
  <si>
    <t>ROCK CITY volumes</t>
  </si>
  <si>
    <t>TENTOMEN PU</t>
  </si>
  <si>
    <t>L</t>
  </si>
  <si>
    <t>M, L</t>
  </si>
  <si>
    <t>M</t>
  </si>
  <si>
    <t>L-XL</t>
  </si>
  <si>
    <t>XL, 2XL</t>
  </si>
  <si>
    <t>S, M</t>
  </si>
  <si>
    <t>FIXING</t>
  </si>
  <si>
    <t>PRICE WITHOUT VAT</t>
  </si>
  <si>
    <t>T-NUTS</t>
  </si>
  <si>
    <t>PCS. IN SET</t>
  </si>
  <si>
    <t>DIMENSIONS</t>
  </si>
  <si>
    <t>TYPE</t>
  </si>
  <si>
    <t>SIZE</t>
  </si>
  <si>
    <t>NOTES</t>
  </si>
  <si>
    <t>ID</t>
  </si>
  <si>
    <t>L1-PU</t>
  </si>
  <si>
    <t>L2-PU</t>
  </si>
  <si>
    <t>L3-PU</t>
  </si>
  <si>
    <t>L4-PU</t>
  </si>
  <si>
    <t>L5-PU</t>
  </si>
  <si>
    <t>L6-PU</t>
  </si>
  <si>
    <t>L7-PU</t>
  </si>
  <si>
    <t>L8-PU</t>
  </si>
  <si>
    <t>L9-PU</t>
  </si>
  <si>
    <t>L10-PU</t>
  </si>
  <si>
    <t>L11-PU</t>
  </si>
  <si>
    <t>L12-PU</t>
  </si>
  <si>
    <t>bolt-on / screw-ons</t>
  </si>
  <si>
    <t>XS-S</t>
  </si>
  <si>
    <t>S</t>
  </si>
  <si>
    <t>S-M</t>
  </si>
  <si>
    <t>M-L</t>
  </si>
  <si>
    <t>M-XL</t>
  </si>
  <si>
    <t>bolt 
30</t>
  </si>
  <si>
    <t>bolt
40</t>
  </si>
  <si>
    <t>bolt
50</t>
  </si>
  <si>
    <t>PU</t>
  </si>
  <si>
    <t>LYNX PU HOLDS</t>
  </si>
  <si>
    <t>51x23x13 cm</t>
  </si>
  <si>
    <t>91x40x23 cm</t>
  </si>
  <si>
    <t>2x 50x28x10 cm</t>
  </si>
  <si>
    <t>2x 119x66x24 cm</t>
  </si>
  <si>
    <t>2X 13x6x1 cm, 11x4,5x1,5 cm, 13x5,5x1,5  cm, 7x3,5x1 cm,  6x3,5x1 cm, 10x5x1,5 cm, 11x5x1 cm, 6,5x3,5x0,5 cm, 8x4x1 cm, 8x4x0,5 cm, 6,5x3,5x0,5 cm</t>
  </si>
  <si>
    <t>10x5,5x2 cm, 6,5x4x1,5 cm, 13x5,5x1,5 cm, 13x5x1,5 cm, 10,5x5x1,5 cm, 13x6x1,5 cm</t>
  </si>
  <si>
    <t xml:space="preserve">13x6x1,5 cm, 
3X 13,5x6x1,5 cm, 13,5x6x1,5 cm, 14x6x1,5 cm </t>
  </si>
  <si>
    <t>10,5x3,5x1 cm, 10x3x1,5 cm, 
2X 12,5x5,5x1,5 cm, 11x4x1 cm, 12,5x5x1 cm, 2X 12,5x4,5x1,5 cm</t>
  </si>
  <si>
    <t>12,5x5,5x1,5 cm, 13x5,5x1,5 cm, 14,5x6,5x1 cm, 17x6,5x3 cm, 16x6x2 cm, 18x7x2 cm, 20,5x8,5x2,5 cm</t>
  </si>
  <si>
    <t>20x7,5x1,5 cm, 22,5x9x2 cm, 22,5x8,5x2 cm, 20x8,5x1,5 cm, 17x6x1,5 cm, 22x8,5x2 cm</t>
  </si>
  <si>
    <t>23x9x3 cm, 23x9,5x3 cm, 23,5x10x3 cm, 23,5x9,5x3 cm, 20x7x2,5 cm, 20x7x2,5 cm</t>
  </si>
  <si>
    <t>50x20,5x3,5 cm</t>
  </si>
  <si>
    <t>25x14,5x3,5 cm, 22x12,5x2,5 cm, 30,5x14x5 cm</t>
  </si>
  <si>
    <t>21,5x9,5x2,5 cm, 32,5x14,5x2 cm, 31x15x2,5 cm, 30,5x13x2,5 cm</t>
  </si>
  <si>
    <t>38,5x19x7 cm, 30x15x4,5 cm, 
22x11x3 cm, 
15x6x2 cm</t>
  </si>
  <si>
    <t>DT</t>
  </si>
  <si>
    <t>51x25x4,5 cm</t>
  </si>
  <si>
    <t>65,5x37x15 cm</t>
  </si>
  <si>
    <t>št. naročila:</t>
  </si>
  <si>
    <t xml:space="preserve">Sum pcs. by colour: </t>
  </si>
  <si>
    <t>BLACK      RAL 9005</t>
  </si>
  <si>
    <t xml:space="preserve">RED            RAL 3000 </t>
  </si>
  <si>
    <t xml:space="preserve">YELLOW   RAL 1018 </t>
  </si>
  <si>
    <t>BLUE         RAL 5015</t>
  </si>
  <si>
    <t>GREEN    RAL 6018</t>
  </si>
  <si>
    <t>PINK           RAL 4003</t>
  </si>
  <si>
    <r>
      <t xml:space="preserve">PURPLE      </t>
    </r>
    <r>
      <rPr>
        <sz val="12"/>
        <color theme="0"/>
        <rFont val="Calibri"/>
        <family val="2"/>
        <scheme val="minor"/>
      </rPr>
      <t>S4050-R60B/M</t>
    </r>
  </si>
  <si>
    <t>SUM of pcs.</t>
  </si>
  <si>
    <t>DEEP ORANGE          RAL 2011</t>
  </si>
  <si>
    <t>MINT   RAL6027</t>
  </si>
  <si>
    <t>DEEP ROSE RAL4008</t>
  </si>
  <si>
    <r>
      <t xml:space="preserve">PURPLE      </t>
    </r>
    <r>
      <rPr>
        <sz val="12"/>
        <color theme="0"/>
        <rFont val="Calibri"/>
        <family val="2"/>
        <scheme val="minor"/>
      </rPr>
      <t>S4050-R60B/</t>
    </r>
    <r>
      <rPr>
        <sz val="14"/>
        <color theme="0"/>
        <rFont val="Calibri"/>
        <family val="2"/>
        <scheme val="minor"/>
      </rPr>
      <t>M</t>
    </r>
  </si>
  <si>
    <t>ORANGE RAL 1033</t>
  </si>
  <si>
    <t>GREY            RAL 7001</t>
  </si>
  <si>
    <t>53x20,5x11 cm</t>
  </si>
  <si>
    <t>103x46x27 cm</t>
  </si>
  <si>
    <t>SCREW-ON ORDER TOTAL</t>
  </si>
  <si>
    <t>BOLT-ON ORDER TOTAL</t>
  </si>
  <si>
    <t>50mm</t>
  </si>
  <si>
    <t>70mm</t>
  </si>
  <si>
    <t>longer</t>
  </si>
  <si>
    <t>30mm</t>
  </si>
  <si>
    <t>40mm</t>
  </si>
  <si>
    <t xml:space="preserve"> 70mm</t>
  </si>
  <si>
    <t xml:space="preserve"> 90mm</t>
  </si>
  <si>
    <t xml:space="preserve"> 100mm</t>
  </si>
  <si>
    <t>120mm</t>
  </si>
  <si>
    <t xml:space="preserve"> 140mm</t>
  </si>
  <si>
    <t>160mm</t>
  </si>
  <si>
    <t xml:space="preserve"> 180mm</t>
  </si>
  <si>
    <t xml:space="preserve"> 200mm</t>
  </si>
  <si>
    <t>90mm</t>
  </si>
  <si>
    <t>100mm</t>
  </si>
  <si>
    <t>140mm</t>
  </si>
  <si>
    <t>180mm</t>
  </si>
  <si>
    <t>200mm</t>
  </si>
  <si>
    <t>screw 90</t>
  </si>
  <si>
    <t>screw
70</t>
  </si>
  <si>
    <t xml:space="preserve">screw
50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</si>
  <si>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</si>
  <si>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</si>
  <si>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</si>
  <si>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</si>
  <si>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</si>
  <si>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</si>
  <si>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</si>
  <si>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</si>
  <si>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</si>
  <si>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L51-W</t>
  </si>
  <si>
    <t>L52-W</t>
  </si>
  <si>
    <t>L53-W</t>
  </si>
  <si>
    <t>L54-W</t>
  </si>
  <si>
    <t>L41-W</t>
  </si>
  <si>
    <t>L42-W</t>
  </si>
  <si>
    <t>L43-W</t>
  </si>
  <si>
    <t>L44-W</t>
  </si>
  <si>
    <t>L31-W</t>
  </si>
  <si>
    <t>L32-W</t>
  </si>
  <si>
    <t>L33-W</t>
  </si>
  <si>
    <t>L34-W</t>
  </si>
  <si>
    <t>L21-W</t>
  </si>
  <si>
    <t>L22-W</t>
  </si>
  <si>
    <t>L23-W</t>
  </si>
  <si>
    <t>L24-W</t>
  </si>
  <si>
    <t>L11-W</t>
  </si>
  <si>
    <t>L12-W</t>
  </si>
  <si>
    <t>L13-W</t>
  </si>
  <si>
    <t>L14-W</t>
  </si>
  <si>
    <t>L15-W</t>
  </si>
  <si>
    <t>L16-W</t>
  </si>
  <si>
    <t>L1-W</t>
  </si>
  <si>
    <t>L2-W</t>
  </si>
  <si>
    <t>13</t>
  </si>
  <si>
    <t>12</t>
  </si>
  <si>
    <t>11</t>
  </si>
  <si>
    <t>10</t>
  </si>
  <si>
    <t>GRP ORDER LIST</t>
  </si>
  <si>
    <t>GRP - SUMMARY</t>
  </si>
  <si>
    <t>DIFF GRP</t>
  </si>
  <si>
    <t>DIFF PU</t>
  </si>
  <si>
    <t>Barva</t>
  </si>
  <si>
    <t>PU/non PU</t>
  </si>
  <si>
    <t>ŠIFRA BREZ BARVE</t>
  </si>
  <si>
    <t>SIFRA Z BARVO</t>
  </si>
  <si>
    <t>ŠTEVILO NAROČENIH</t>
  </si>
  <si>
    <t>'LYNX GRP'!</t>
  </si>
  <si>
    <t>'LYNX PLYWOOD'!</t>
  </si>
  <si>
    <t>WOOD - ORDER LIST</t>
  </si>
  <si>
    <t>L10-GRP-DT-01</t>
  </si>
  <si>
    <t>L10-GRP-DT-02</t>
  </si>
  <si>
    <t>L10-GRP-DT-03</t>
  </si>
  <si>
    <t>L10-GRP-DT-04</t>
  </si>
  <si>
    <t>L10-GRP-DT-05</t>
  </si>
  <si>
    <t>L10-GRP-DT-06</t>
  </si>
  <si>
    <t>L10-GRP-DT-07</t>
  </si>
  <si>
    <t>L10-GRP-DT-08</t>
  </si>
  <si>
    <t>L10-GRP-DT-09</t>
  </si>
  <si>
    <t>L10-GRP-DT-10</t>
  </si>
  <si>
    <t>L10-GRP-DT-11</t>
  </si>
  <si>
    <t>L10-GRP-DT-12</t>
  </si>
  <si>
    <t>L10-GRP-DT-13</t>
  </si>
  <si>
    <t>L10-GRP-DT-100</t>
  </si>
  <si>
    <t>L11-GRP-01</t>
  </si>
  <si>
    <t>L11-GRP-02</t>
  </si>
  <si>
    <t>L11-GRP-03</t>
  </si>
  <si>
    <t>L11-GRP-04</t>
  </si>
  <si>
    <t>L11-GRP-05</t>
  </si>
  <si>
    <t>L11-GRP-06</t>
  </si>
  <si>
    <t>L11-GRP-07</t>
  </si>
  <si>
    <t>L11-GRP-08</t>
  </si>
  <si>
    <t>L11-GRP-09</t>
  </si>
  <si>
    <t>L11-GRP-10</t>
  </si>
  <si>
    <t>L11-GRP-11</t>
  </si>
  <si>
    <t>L11-GRP-12</t>
  </si>
  <si>
    <t>L11-GRP-13</t>
  </si>
  <si>
    <t>L11-GRP-100</t>
  </si>
  <si>
    <t>L12-GRP-DT-01</t>
  </si>
  <si>
    <t>L12-GRP-DT-02</t>
  </si>
  <si>
    <t>L12-GRP-DT-03</t>
  </si>
  <si>
    <t>L12-GRP-DT-04</t>
  </si>
  <si>
    <t>L12-GRP-DT-05</t>
  </si>
  <si>
    <t>L12-GRP-DT-06</t>
  </si>
  <si>
    <t>L12-GRP-DT-07</t>
  </si>
  <si>
    <t>L12-GRP-DT-08</t>
  </si>
  <si>
    <t>L12-GRP-DT-09</t>
  </si>
  <si>
    <t>L12-GRP-DT-10</t>
  </si>
  <si>
    <t>L12-GRP-DT-11</t>
  </si>
  <si>
    <t>L12-GRP-DT-12</t>
  </si>
  <si>
    <t>L12-GRP-DT-13</t>
  </si>
  <si>
    <t>L12-GRP-DT-100</t>
  </si>
  <si>
    <t>L13-GRP-01</t>
  </si>
  <si>
    <t>L13-GRP-02</t>
  </si>
  <si>
    <t>L13-GRP-03</t>
  </si>
  <si>
    <t>L13-GRP-04</t>
  </si>
  <si>
    <t>L13-GRP-05</t>
  </si>
  <si>
    <t>L13-GRP-06</t>
  </si>
  <si>
    <t>L13-GRP-07</t>
  </si>
  <si>
    <t>L13-GRP-08</t>
  </si>
  <si>
    <t>L13-GRP-09</t>
  </si>
  <si>
    <t>L13-GRP-10</t>
  </si>
  <si>
    <t>L13-GRP-11</t>
  </si>
  <si>
    <t>L13-GRP-12</t>
  </si>
  <si>
    <t>L13-GRP-13</t>
  </si>
  <si>
    <t>L13-GRP-100</t>
  </si>
  <si>
    <t>L14-GRP-DT-01</t>
  </si>
  <si>
    <t>L14-GRP-DT-02</t>
  </si>
  <si>
    <t>L14-GRP-DT-03</t>
  </si>
  <si>
    <t>L14-GRP-DT-04</t>
  </si>
  <si>
    <t>L14-GRP-DT-05</t>
  </si>
  <si>
    <t>L14-GRP-DT-06</t>
  </si>
  <si>
    <t>L14-GRP-DT-07</t>
  </si>
  <si>
    <t>L14-GRP-DT-08</t>
  </si>
  <si>
    <t>L14-GRP-DT-09</t>
  </si>
  <si>
    <t>L14-GRP-DT-10</t>
  </si>
  <si>
    <t>L14-GRP-DT-11</t>
  </si>
  <si>
    <t>L14-GRP-DT-12</t>
  </si>
  <si>
    <t>L14-GRP-DT-13</t>
  </si>
  <si>
    <t>L14-GRP-DT-100</t>
  </si>
  <si>
    <t>L1-GRP-DT-01</t>
  </si>
  <si>
    <t>L1-GRP-DT-02</t>
  </si>
  <si>
    <t>L1-GRP-DT-03</t>
  </si>
  <si>
    <t>L1-GRP-DT-04</t>
  </si>
  <si>
    <t>L1-GRP-DT-05</t>
  </si>
  <si>
    <t>L1-GRP-DT-06</t>
  </si>
  <si>
    <t>L1-GRP-DT-07</t>
  </si>
  <si>
    <t>L1-GRP-DT-08</t>
  </si>
  <si>
    <t>L1-GRP-DT-09</t>
  </si>
  <si>
    <t>L1-GRP-DT-10</t>
  </si>
  <si>
    <t>L1-GRP-DT-11</t>
  </si>
  <si>
    <t>L1-GRP-DT-12</t>
  </si>
  <si>
    <t>L1-GRP-DT-13</t>
  </si>
  <si>
    <t>L1-GRP-DT-100</t>
  </si>
  <si>
    <t>L3-GRP-DT-01</t>
  </si>
  <si>
    <t>L3-GRP-DT-02</t>
  </si>
  <si>
    <t>L3-GRP-DT-03</t>
  </si>
  <si>
    <t>L3-GRP-DT-04</t>
  </si>
  <si>
    <t>L3-GRP-DT-05</t>
  </si>
  <si>
    <t>L3-GRP-DT-06</t>
  </si>
  <si>
    <t>L3-GRP-DT-07</t>
  </si>
  <si>
    <t>L3-GRP-DT-08</t>
  </si>
  <si>
    <t>L3-GRP-DT-09</t>
  </si>
  <si>
    <t>L3-GRP-DT-10</t>
  </si>
  <si>
    <t>L3-GRP-DT-11</t>
  </si>
  <si>
    <t>L3-GRP-DT-12</t>
  </si>
  <si>
    <t>L3-GRP-DT-13</t>
  </si>
  <si>
    <t>L3-GRP-DT-100</t>
  </si>
  <si>
    <t>L4-GRP-DT-01</t>
  </si>
  <si>
    <t>L4-GRP-DT-02</t>
  </si>
  <si>
    <t>L4-GRP-DT-03</t>
  </si>
  <si>
    <t>L4-GRP-DT-04</t>
  </si>
  <si>
    <t>L4-GRP-DT-05</t>
  </si>
  <si>
    <t>L4-GRP-DT-06</t>
  </si>
  <si>
    <t>L4-GRP-DT-07</t>
  </si>
  <si>
    <t>L4-GRP-DT-08</t>
  </si>
  <si>
    <t>L4-GRP-DT-09</t>
  </si>
  <si>
    <t>L4-GRP-DT-10</t>
  </si>
  <si>
    <t>L4-GRP-DT-11</t>
  </si>
  <si>
    <t>L4-GRP-DT-12</t>
  </si>
  <si>
    <t>L4-GRP-DT-13</t>
  </si>
  <si>
    <t>L4-GRP-DT-100</t>
  </si>
  <si>
    <t>L5-GRP-DT-01</t>
  </si>
  <si>
    <t>L5-GRP-DT-02</t>
  </si>
  <si>
    <t>L5-GRP-DT-03</t>
  </si>
  <si>
    <t>L5-GRP-DT-04</t>
  </si>
  <si>
    <t>L5-GRP-DT-05</t>
  </si>
  <si>
    <t>L5-GRP-DT-06</t>
  </si>
  <si>
    <t>L5-GRP-DT-07</t>
  </si>
  <si>
    <t>L5-GRP-DT-08</t>
  </si>
  <si>
    <t>L5-GRP-DT-09</t>
  </si>
  <si>
    <t>L5-GRP-DT-10</t>
  </si>
  <si>
    <t>L5-GRP-DT-11</t>
  </si>
  <si>
    <t>L5-GRP-DT-12</t>
  </si>
  <si>
    <t>L5-GRP-DT-13</t>
  </si>
  <si>
    <t>L5-GRP-DT-100</t>
  </si>
  <si>
    <t>L6-GRP-DT-01</t>
  </si>
  <si>
    <t>L6-GRP-DT-02</t>
  </si>
  <si>
    <t>L6-GRP-DT-03</t>
  </si>
  <si>
    <t>L6-GRP-DT-04</t>
  </si>
  <si>
    <t>L6-GRP-DT-05</t>
  </si>
  <si>
    <t>L6-GRP-DT-06</t>
  </si>
  <si>
    <t>L6-GRP-DT-07</t>
  </si>
  <si>
    <t>L6-GRP-DT-08</t>
  </si>
  <si>
    <t>L6-GRP-DT-09</t>
  </si>
  <si>
    <t>L6-GRP-DT-10</t>
  </si>
  <si>
    <t>L6-GRP-DT-11</t>
  </si>
  <si>
    <t>L6-GRP-DT-12</t>
  </si>
  <si>
    <t>L6-GRP-DT-13</t>
  </si>
  <si>
    <t>L6-GRP-DT-100</t>
  </si>
  <si>
    <t>L7-GRP-DT-01</t>
  </si>
  <si>
    <t>L7-GRP-DT-02</t>
  </si>
  <si>
    <t>L7-GRP-DT-03</t>
  </si>
  <si>
    <t>L7-GRP-DT-04</t>
  </si>
  <si>
    <t>L7-GRP-DT-05</t>
  </si>
  <si>
    <t>L7-GRP-DT-06</t>
  </si>
  <si>
    <t>L7-GRP-DT-07</t>
  </si>
  <si>
    <t>L7-GRP-DT-08</t>
  </si>
  <si>
    <t>L7-GRP-DT-09</t>
  </si>
  <si>
    <t>L7-GRP-DT-10</t>
  </si>
  <si>
    <t>L7-GRP-DT-11</t>
  </si>
  <si>
    <t>L7-GRP-DT-12</t>
  </si>
  <si>
    <t>L7-GRP-DT-13</t>
  </si>
  <si>
    <t>L7-GRP-DT-100</t>
  </si>
  <si>
    <t>L8-GRP-DT-01</t>
  </si>
  <si>
    <t>L8-GRP-DT-02</t>
  </si>
  <si>
    <t>L8-GRP-DT-03</t>
  </si>
  <si>
    <t>L8-GRP-DT-04</t>
  </si>
  <si>
    <t>L8-GRP-DT-05</t>
  </si>
  <si>
    <t>L8-GRP-DT-06</t>
  </si>
  <si>
    <t>L8-GRP-DT-07</t>
  </si>
  <si>
    <t>L8-GRP-DT-08</t>
  </si>
  <si>
    <t>L8-GRP-DT-09</t>
  </si>
  <si>
    <t>L8-GRP-DT-10</t>
  </si>
  <si>
    <t>L8-GRP-DT-11</t>
  </si>
  <si>
    <t>L8-GRP-DT-12</t>
  </si>
  <si>
    <t>L8-GRP-DT-13</t>
  </si>
  <si>
    <t>L8-GRP-DT-100</t>
  </si>
  <si>
    <t>L9-GRP-DT-01</t>
  </si>
  <si>
    <t>L9-GRP-DT-02</t>
  </si>
  <si>
    <t>L9-GRP-DT-03</t>
  </si>
  <si>
    <t>L9-GRP-DT-04</t>
  </si>
  <si>
    <t>L9-GRP-DT-05</t>
  </si>
  <si>
    <t>L9-GRP-DT-06</t>
  </si>
  <si>
    <t>L9-GRP-DT-07</t>
  </si>
  <si>
    <t>L9-GRP-DT-08</t>
  </si>
  <si>
    <t>L9-GRP-DT-09</t>
  </si>
  <si>
    <t>L9-GRP-DT-10</t>
  </si>
  <si>
    <t>L9-GRP-DT-11</t>
  </si>
  <si>
    <t>L9-GRP-DT-12</t>
  </si>
  <si>
    <t>L9-GRP-DT-13</t>
  </si>
  <si>
    <t>L9-GRP-DT-100</t>
  </si>
  <si>
    <t>L1-W-01</t>
  </si>
  <si>
    <t>L1-W-02</t>
  </si>
  <si>
    <t>L1-W-03</t>
  </si>
  <si>
    <t>L1-W-04</t>
  </si>
  <si>
    <t>L1-W-05</t>
  </si>
  <si>
    <t>L1-W-06</t>
  </si>
  <si>
    <t>L1-W-07</t>
  </si>
  <si>
    <t>L1-W-08</t>
  </si>
  <si>
    <t>L1-W-09</t>
  </si>
  <si>
    <t>L1-W-10</t>
  </si>
  <si>
    <t>L1-W-11</t>
  </si>
  <si>
    <t>L1-W-12</t>
  </si>
  <si>
    <t>L1-W-13</t>
  </si>
  <si>
    <t>L1-W-100</t>
  </si>
  <si>
    <t>L11-W-01</t>
  </si>
  <si>
    <t>L11-W-02</t>
  </si>
  <si>
    <t>L11-W-03</t>
  </si>
  <si>
    <t>L11-W-04</t>
  </si>
  <si>
    <t>L11-W-05</t>
  </si>
  <si>
    <t>L11-W-06</t>
  </si>
  <si>
    <t>L11-W-07</t>
  </si>
  <si>
    <t>L11-W-08</t>
  </si>
  <si>
    <t>L11-W-09</t>
  </si>
  <si>
    <t>L11-W-10</t>
  </si>
  <si>
    <t>L11-W-11</t>
  </si>
  <si>
    <t>L11-W-12</t>
  </si>
  <si>
    <t>L11-W-13</t>
  </si>
  <si>
    <t>L11-W-100</t>
  </si>
  <si>
    <t>L12-W-01</t>
  </si>
  <si>
    <t>L12-W-02</t>
  </si>
  <si>
    <t>L12-W-03</t>
  </si>
  <si>
    <t>L12-W-04</t>
  </si>
  <si>
    <t>L12-W-05</t>
  </si>
  <si>
    <t>L12-W-06</t>
  </si>
  <si>
    <t>L12-W-07</t>
  </si>
  <si>
    <t>L12-W-08</t>
  </si>
  <si>
    <t>L12-W-09</t>
  </si>
  <si>
    <t>L12-W-10</t>
  </si>
  <si>
    <t>L12-W-11</t>
  </si>
  <si>
    <t>L12-W-12</t>
  </si>
  <si>
    <t>L12-W-13</t>
  </si>
  <si>
    <t>L12-W-100</t>
  </si>
  <si>
    <t>L13-W-01</t>
  </si>
  <si>
    <t>L13-W-02</t>
  </si>
  <si>
    <t>L13-W-03</t>
  </si>
  <si>
    <t>L13-W-04</t>
  </si>
  <si>
    <t>L13-W-05</t>
  </si>
  <si>
    <t>L13-W-06</t>
  </si>
  <si>
    <t>L13-W-07</t>
  </si>
  <si>
    <t>L13-W-08</t>
  </si>
  <si>
    <t>L13-W-09</t>
  </si>
  <si>
    <t>L13-W-10</t>
  </si>
  <si>
    <t>L13-W-11</t>
  </si>
  <si>
    <t>L13-W-12</t>
  </si>
  <si>
    <t>L13-W-13</t>
  </si>
  <si>
    <t>L13-W-100</t>
  </si>
  <si>
    <t>L14-W-01</t>
  </si>
  <si>
    <t>L14-W-02</t>
  </si>
  <si>
    <t>L14-W-03</t>
  </si>
  <si>
    <t>L14-W-04</t>
  </si>
  <si>
    <t>L14-W-05</t>
  </si>
  <si>
    <t>L14-W-06</t>
  </si>
  <si>
    <t>L14-W-07</t>
  </si>
  <si>
    <t>L14-W-08</t>
  </si>
  <si>
    <t>L14-W-09</t>
  </si>
  <si>
    <t>L14-W-10</t>
  </si>
  <si>
    <t>L14-W-11</t>
  </si>
  <si>
    <t>L14-W-12</t>
  </si>
  <si>
    <t>L14-W-13</t>
  </si>
  <si>
    <t>L14-W-100</t>
  </si>
  <si>
    <t>L15-W-01</t>
  </si>
  <si>
    <t>L15-W-02</t>
  </si>
  <si>
    <t>L15-W-03</t>
  </si>
  <si>
    <t>L15-W-04</t>
  </si>
  <si>
    <t>L15-W-05</t>
  </si>
  <si>
    <t>L15-W-06</t>
  </si>
  <si>
    <t>L15-W-07</t>
  </si>
  <si>
    <t>L15-W-08</t>
  </si>
  <si>
    <t>L15-W-09</t>
  </si>
  <si>
    <t>L15-W-10</t>
  </si>
  <si>
    <t>L15-W-11</t>
  </si>
  <si>
    <t>L15-W-12</t>
  </si>
  <si>
    <t>L15-W-13</t>
  </si>
  <si>
    <t>L15-W-100</t>
  </si>
  <si>
    <t>L16-W-01</t>
  </si>
  <si>
    <t>L16-W-02</t>
  </si>
  <si>
    <t>L16-W-03</t>
  </si>
  <si>
    <t>L16-W-04</t>
  </si>
  <si>
    <t>L16-W-05</t>
  </si>
  <si>
    <t>L16-W-06</t>
  </si>
  <si>
    <t>L16-W-07</t>
  </si>
  <si>
    <t>L16-W-08</t>
  </si>
  <si>
    <t>L16-W-09</t>
  </si>
  <si>
    <t>L16-W-10</t>
  </si>
  <si>
    <t>L16-W-11</t>
  </si>
  <si>
    <t>L16-W-12</t>
  </si>
  <si>
    <t>L16-W-13</t>
  </si>
  <si>
    <t>L16-W-100</t>
  </si>
  <si>
    <t>L2-W-01</t>
  </si>
  <si>
    <t>L2-W-02</t>
  </si>
  <si>
    <t>L2-W-03</t>
  </si>
  <si>
    <t>L2-W-04</t>
  </si>
  <si>
    <t>L2-W-05</t>
  </si>
  <si>
    <t>L2-W-06</t>
  </si>
  <si>
    <t>L2-W-07</t>
  </si>
  <si>
    <t>L2-W-08</t>
  </si>
  <si>
    <t>L2-W-09</t>
  </si>
  <si>
    <t>L2-W-10</t>
  </si>
  <si>
    <t>L2-W-11</t>
  </si>
  <si>
    <t>L2-W-12</t>
  </si>
  <si>
    <t>L2-W-13</t>
  </si>
  <si>
    <t>L2-W-100</t>
  </si>
  <si>
    <t>L21-W-01</t>
  </si>
  <si>
    <t>L21-W-02</t>
  </si>
  <si>
    <t>L21-W-03</t>
  </si>
  <si>
    <t>L21-W-04</t>
  </si>
  <si>
    <t>L21-W-05</t>
  </si>
  <si>
    <t>L21-W-06</t>
  </si>
  <si>
    <t>L21-W-07</t>
  </si>
  <si>
    <t>L21-W-08</t>
  </si>
  <si>
    <t>L21-W-09</t>
  </si>
  <si>
    <t>L21-W-10</t>
  </si>
  <si>
    <t>L21-W-11</t>
  </si>
  <si>
    <t>L21-W-12</t>
  </si>
  <si>
    <t>L21-W-13</t>
  </si>
  <si>
    <t>L21-W-100</t>
  </si>
  <si>
    <t>L22-W-01</t>
  </si>
  <si>
    <t>L22-W-02</t>
  </si>
  <si>
    <t>L22-W-03</t>
  </si>
  <si>
    <t>L22-W-04</t>
  </si>
  <si>
    <t>L22-W-05</t>
  </si>
  <si>
    <t>L22-W-06</t>
  </si>
  <si>
    <t>L22-W-07</t>
  </si>
  <si>
    <t>L22-W-08</t>
  </si>
  <si>
    <t>L22-W-09</t>
  </si>
  <si>
    <t>L22-W-10</t>
  </si>
  <si>
    <t>L22-W-11</t>
  </si>
  <si>
    <t>L22-W-12</t>
  </si>
  <si>
    <t>L22-W-13</t>
  </si>
  <si>
    <t>L22-W-100</t>
  </si>
  <si>
    <t>L23-W-01</t>
  </si>
  <si>
    <t>L23-W-02</t>
  </si>
  <si>
    <t>L23-W-03</t>
  </si>
  <si>
    <t>L23-W-04</t>
  </si>
  <si>
    <t>L23-W-05</t>
  </si>
  <si>
    <t>L23-W-06</t>
  </si>
  <si>
    <t>L23-W-07</t>
  </si>
  <si>
    <t>L23-W-08</t>
  </si>
  <si>
    <t>L23-W-09</t>
  </si>
  <si>
    <t>L23-W-10</t>
  </si>
  <si>
    <t>L23-W-11</t>
  </si>
  <si>
    <t>L23-W-12</t>
  </si>
  <si>
    <t>L23-W-13</t>
  </si>
  <si>
    <t>L23-W-100</t>
  </si>
  <si>
    <t>L24-W-01</t>
  </si>
  <si>
    <t>L24-W-02</t>
  </si>
  <si>
    <t>L24-W-03</t>
  </si>
  <si>
    <t>L24-W-04</t>
  </si>
  <si>
    <t>L24-W-05</t>
  </si>
  <si>
    <t>L24-W-06</t>
  </si>
  <si>
    <t>L24-W-07</t>
  </si>
  <si>
    <t>L24-W-08</t>
  </si>
  <si>
    <t>L24-W-09</t>
  </si>
  <si>
    <t>L24-W-10</t>
  </si>
  <si>
    <t>L24-W-11</t>
  </si>
  <si>
    <t>L24-W-12</t>
  </si>
  <si>
    <t>L24-W-13</t>
  </si>
  <si>
    <t>L24-W-100</t>
  </si>
  <si>
    <t>L31-W-01</t>
  </si>
  <si>
    <t>L31-W-02</t>
  </si>
  <si>
    <t>L31-W-03</t>
  </si>
  <si>
    <t>L31-W-04</t>
  </si>
  <si>
    <t>L31-W-05</t>
  </si>
  <si>
    <t>L31-W-06</t>
  </si>
  <si>
    <t>L31-W-07</t>
  </si>
  <si>
    <t>L31-W-08</t>
  </si>
  <si>
    <t>L31-W-09</t>
  </si>
  <si>
    <t>L31-W-10</t>
  </si>
  <si>
    <t>L31-W-11</t>
  </si>
  <si>
    <t>L31-W-12</t>
  </si>
  <si>
    <t>L31-W-13</t>
  </si>
  <si>
    <t>L31-W-100</t>
  </si>
  <si>
    <t>L32-W-01</t>
  </si>
  <si>
    <t>L32-W-02</t>
  </si>
  <si>
    <t>L32-W-03</t>
  </si>
  <si>
    <t>L32-W-04</t>
  </si>
  <si>
    <t>L32-W-05</t>
  </si>
  <si>
    <t>L32-W-06</t>
  </si>
  <si>
    <t>L32-W-07</t>
  </si>
  <si>
    <t>L32-W-08</t>
  </si>
  <si>
    <t>L32-W-09</t>
  </si>
  <si>
    <t>L32-W-10</t>
  </si>
  <si>
    <t>L32-W-11</t>
  </si>
  <si>
    <t>L32-W-12</t>
  </si>
  <si>
    <t>L32-W-13</t>
  </si>
  <si>
    <t>L32-W-100</t>
  </si>
  <si>
    <t>L33-W-01</t>
  </si>
  <si>
    <t>L33-W-02</t>
  </si>
  <si>
    <t>L33-W-03</t>
  </si>
  <si>
    <t>L33-W-04</t>
  </si>
  <si>
    <t>L33-W-05</t>
  </si>
  <si>
    <t>L33-W-06</t>
  </si>
  <si>
    <t>L33-W-07</t>
  </si>
  <si>
    <t>L33-W-08</t>
  </si>
  <si>
    <t>L33-W-09</t>
  </si>
  <si>
    <t>L33-W-10</t>
  </si>
  <si>
    <t>L33-W-11</t>
  </si>
  <si>
    <t>L33-W-12</t>
  </si>
  <si>
    <t>L33-W-13</t>
  </si>
  <si>
    <t>L33-W-100</t>
  </si>
  <si>
    <t>L34-W-01</t>
  </si>
  <si>
    <t>L34-W-02</t>
  </si>
  <si>
    <t>L34-W-03</t>
  </si>
  <si>
    <t>L34-W-04</t>
  </si>
  <si>
    <t>L34-W-05</t>
  </si>
  <si>
    <t>L34-W-06</t>
  </si>
  <si>
    <t>L34-W-07</t>
  </si>
  <si>
    <t>L34-W-08</t>
  </si>
  <si>
    <t>L34-W-09</t>
  </si>
  <si>
    <t>L34-W-10</t>
  </si>
  <si>
    <t>L34-W-11</t>
  </si>
  <si>
    <t>L34-W-12</t>
  </si>
  <si>
    <t>L34-W-13</t>
  </si>
  <si>
    <t>L34-W-100</t>
  </si>
  <si>
    <t>L41-W-01</t>
  </si>
  <si>
    <t>L41-W-02</t>
  </si>
  <si>
    <t>L41-W-03</t>
  </si>
  <si>
    <t>L41-W-04</t>
  </si>
  <si>
    <t>L41-W-05</t>
  </si>
  <si>
    <t>L41-W-06</t>
  </si>
  <si>
    <t>L41-W-07</t>
  </si>
  <si>
    <t>L41-W-08</t>
  </si>
  <si>
    <t>L41-W-09</t>
  </si>
  <si>
    <t>L41-W-10</t>
  </si>
  <si>
    <t>L41-W-11</t>
  </si>
  <si>
    <t>L41-W-12</t>
  </si>
  <si>
    <t>L41-W-13</t>
  </si>
  <si>
    <t>L41-W-100</t>
  </si>
  <si>
    <t>L42-W-01</t>
  </si>
  <si>
    <t>L42-W-02</t>
  </si>
  <si>
    <t>L42-W-03</t>
  </si>
  <si>
    <t>L42-W-04</t>
  </si>
  <si>
    <t>L42-W-05</t>
  </si>
  <si>
    <t>L42-W-06</t>
  </si>
  <si>
    <t>L42-W-07</t>
  </si>
  <si>
    <t>L42-W-08</t>
  </si>
  <si>
    <t>L42-W-09</t>
  </si>
  <si>
    <t>L42-W-10</t>
  </si>
  <si>
    <t>L42-W-11</t>
  </si>
  <si>
    <t>L42-W-12</t>
  </si>
  <si>
    <t>L42-W-13</t>
  </si>
  <si>
    <t>L42-W-100</t>
  </si>
  <si>
    <t>L43-W-01</t>
  </si>
  <si>
    <t>L43-W-02</t>
  </si>
  <si>
    <t>L43-W-03</t>
  </si>
  <si>
    <t>L43-W-04</t>
  </si>
  <si>
    <t>L43-W-05</t>
  </si>
  <si>
    <t>L43-W-06</t>
  </si>
  <si>
    <t>L43-W-07</t>
  </si>
  <si>
    <t>L43-W-08</t>
  </si>
  <si>
    <t>L43-W-09</t>
  </si>
  <si>
    <t>L43-W-10</t>
  </si>
  <si>
    <t>L43-W-11</t>
  </si>
  <si>
    <t>L43-W-12</t>
  </si>
  <si>
    <t>L43-W-13</t>
  </si>
  <si>
    <t>L43-W-100</t>
  </si>
  <si>
    <t>L44-W-01</t>
  </si>
  <si>
    <t>L44-W-02</t>
  </si>
  <si>
    <t>L44-W-03</t>
  </si>
  <si>
    <t>L44-W-04</t>
  </si>
  <si>
    <t>L44-W-05</t>
  </si>
  <si>
    <t>L44-W-06</t>
  </si>
  <si>
    <t>L44-W-07</t>
  </si>
  <si>
    <t>L44-W-08</t>
  </si>
  <si>
    <t>L44-W-09</t>
  </si>
  <si>
    <t>L44-W-10</t>
  </si>
  <si>
    <t>L44-W-11</t>
  </si>
  <si>
    <t>L44-W-12</t>
  </si>
  <si>
    <t>L44-W-13</t>
  </si>
  <si>
    <t>L44-W-100</t>
  </si>
  <si>
    <t>L51-W-01</t>
  </si>
  <si>
    <t>L51-W-02</t>
  </si>
  <si>
    <t>L51-W-03</t>
  </si>
  <si>
    <t>L51-W-04</t>
  </si>
  <si>
    <t>L51-W-05</t>
  </si>
  <si>
    <t>L51-W-06</t>
  </si>
  <si>
    <t>L51-W-07</t>
  </si>
  <si>
    <t>L51-W-08</t>
  </si>
  <si>
    <t>L51-W-09</t>
  </si>
  <si>
    <t>L51-W-10</t>
  </si>
  <si>
    <t>L51-W-11</t>
  </si>
  <si>
    <t>L51-W-12</t>
  </si>
  <si>
    <t>L51-W-13</t>
  </si>
  <si>
    <t>L51-W-100</t>
  </si>
  <si>
    <t>L52-W-01</t>
  </si>
  <si>
    <t>L52-W-02</t>
  </si>
  <si>
    <t>L52-W-03</t>
  </si>
  <si>
    <t>L52-W-04</t>
  </si>
  <si>
    <t>L52-W-05</t>
  </si>
  <si>
    <t>L52-W-06</t>
  </si>
  <si>
    <t>L52-W-07</t>
  </si>
  <si>
    <t>L52-W-08</t>
  </si>
  <si>
    <t>L52-W-09</t>
  </si>
  <si>
    <t>L52-W-10</t>
  </si>
  <si>
    <t>L52-W-11</t>
  </si>
  <si>
    <t>L52-W-12</t>
  </si>
  <si>
    <t>L52-W-13</t>
  </si>
  <si>
    <t>L52-W-100</t>
  </si>
  <si>
    <t>L53-W-01</t>
  </si>
  <si>
    <t>L53-W-02</t>
  </si>
  <si>
    <t>L53-W-03</t>
  </si>
  <si>
    <t>L53-W-04</t>
  </si>
  <si>
    <t>L53-W-05</t>
  </si>
  <si>
    <t>L53-W-06</t>
  </si>
  <si>
    <t>L53-W-07</t>
  </si>
  <si>
    <t>L53-W-08</t>
  </si>
  <si>
    <t>L53-W-09</t>
  </si>
  <si>
    <t>L53-W-10</t>
  </si>
  <si>
    <t>L53-W-11</t>
  </si>
  <si>
    <t>L53-W-12</t>
  </si>
  <si>
    <t>L53-W-13</t>
  </si>
  <si>
    <t>L53-W-100</t>
  </si>
  <si>
    <t>L54-W-01</t>
  </si>
  <si>
    <t>L54-W-02</t>
  </si>
  <si>
    <t>L54-W-03</t>
  </si>
  <si>
    <t>L54-W-04</t>
  </si>
  <si>
    <t>L54-W-05</t>
  </si>
  <si>
    <t>L54-W-06</t>
  </si>
  <si>
    <t>L54-W-07</t>
  </si>
  <si>
    <t>L54-W-08</t>
  </si>
  <si>
    <t>L54-W-09</t>
  </si>
  <si>
    <t>L54-W-10</t>
  </si>
  <si>
    <t>L54-W-11</t>
  </si>
  <si>
    <t>L54-W-12</t>
  </si>
  <si>
    <t>L54-W-13</t>
  </si>
  <si>
    <t>L54-W-100</t>
  </si>
  <si>
    <t>L61-W-01</t>
  </si>
  <si>
    <t>L61-W-02</t>
  </si>
  <si>
    <t>L61-W-03</t>
  </si>
  <si>
    <t>L61-W-04</t>
  </si>
  <si>
    <t>L61-W-05</t>
  </si>
  <si>
    <t>L61-W-06</t>
  </si>
  <si>
    <t>L61-W-07</t>
  </si>
  <si>
    <t>L61-W-08</t>
  </si>
  <si>
    <t>L61-W-09</t>
  </si>
  <si>
    <t>L61-W-10</t>
  </si>
  <si>
    <t>L61-W-11</t>
  </si>
  <si>
    <t>L61-W-12</t>
  </si>
  <si>
    <t>L61-W-13</t>
  </si>
  <si>
    <t>L61-W-100</t>
  </si>
  <si>
    <t>L62-W-01</t>
  </si>
  <si>
    <t>L62-W-02</t>
  </si>
  <si>
    <t>L62-W-03</t>
  </si>
  <si>
    <t>L62-W-04</t>
  </si>
  <si>
    <t>L62-W-05</t>
  </si>
  <si>
    <t>L62-W-06</t>
  </si>
  <si>
    <t>L62-W-07</t>
  </si>
  <si>
    <t>L62-W-08</t>
  </si>
  <si>
    <t>L62-W-09</t>
  </si>
  <si>
    <t>L62-W-10</t>
  </si>
  <si>
    <t>L62-W-11</t>
  </si>
  <si>
    <t>L62-W-12</t>
  </si>
  <si>
    <t>L62-W-13</t>
  </si>
  <si>
    <t>L62-W-100</t>
  </si>
  <si>
    <t>L63-W-01</t>
  </si>
  <si>
    <t>L63-W-02</t>
  </si>
  <si>
    <t>L63-W-03</t>
  </si>
  <si>
    <t>L63-W-04</t>
  </si>
  <si>
    <t>L63-W-05</t>
  </si>
  <si>
    <t>L63-W-06</t>
  </si>
  <si>
    <t>L63-W-07</t>
  </si>
  <si>
    <t>L63-W-08</t>
  </si>
  <si>
    <t>L63-W-09</t>
  </si>
  <si>
    <t>L63-W-10</t>
  </si>
  <si>
    <t>L63-W-11</t>
  </si>
  <si>
    <t>L63-W-12</t>
  </si>
  <si>
    <t>L63-W-13</t>
  </si>
  <si>
    <t>L63-W-100</t>
  </si>
  <si>
    <t>L64-W-01</t>
  </si>
  <si>
    <t>L64-W-02</t>
  </si>
  <si>
    <t>L64-W-03</t>
  </si>
  <si>
    <t>L64-W-04</t>
  </si>
  <si>
    <t>L64-W-05</t>
  </si>
  <si>
    <t>L64-W-06</t>
  </si>
  <si>
    <t>L64-W-07</t>
  </si>
  <si>
    <t>L64-W-08</t>
  </si>
  <si>
    <t>L64-W-09</t>
  </si>
  <si>
    <t>L64-W-10</t>
  </si>
  <si>
    <t>L64-W-11</t>
  </si>
  <si>
    <t>L64-W-12</t>
  </si>
  <si>
    <t>L64-W-13</t>
  </si>
  <si>
    <t>L64-W-100</t>
  </si>
  <si>
    <t>L65-W-01</t>
  </si>
  <si>
    <t>L65-W-02</t>
  </si>
  <si>
    <t>L65-W-03</t>
  </si>
  <si>
    <t>L65-W-04</t>
  </si>
  <si>
    <t>L65-W-05</t>
  </si>
  <si>
    <t>L65-W-06</t>
  </si>
  <si>
    <t>L65-W-07</t>
  </si>
  <si>
    <t>L65-W-08</t>
  </si>
  <si>
    <t>L65-W-09</t>
  </si>
  <si>
    <t>L65-W-10</t>
  </si>
  <si>
    <t>L65-W-11</t>
  </si>
  <si>
    <t>L65-W-12</t>
  </si>
  <si>
    <t>L65-W-13</t>
  </si>
  <si>
    <t>L65-W-100</t>
  </si>
  <si>
    <t>L66-W-01</t>
  </si>
  <si>
    <t>L66-W-02</t>
  </si>
  <si>
    <t>L66-W-03</t>
  </si>
  <si>
    <t>L66-W-04</t>
  </si>
  <si>
    <t>L66-W-05</t>
  </si>
  <si>
    <t>L66-W-06</t>
  </si>
  <si>
    <t>L66-W-07</t>
  </si>
  <si>
    <t>L66-W-08</t>
  </si>
  <si>
    <t>L66-W-09</t>
  </si>
  <si>
    <t>L66-W-10</t>
  </si>
  <si>
    <t>L66-W-11</t>
  </si>
  <si>
    <t>L66-W-12</t>
  </si>
  <si>
    <t>L66-W-13</t>
  </si>
  <si>
    <t>L66-W-100</t>
  </si>
  <si>
    <t>L67-W-01</t>
  </si>
  <si>
    <t>L67-W-02</t>
  </si>
  <si>
    <t>L67-W-03</t>
  </si>
  <si>
    <t>L67-W-04</t>
  </si>
  <si>
    <t>L67-W-05</t>
  </si>
  <si>
    <t>L67-W-06</t>
  </si>
  <si>
    <t>L67-W-07</t>
  </si>
  <si>
    <t>L67-W-08</t>
  </si>
  <si>
    <t>L67-W-09</t>
  </si>
  <si>
    <t>L67-W-10</t>
  </si>
  <si>
    <t>L67-W-11</t>
  </si>
  <si>
    <t>L67-W-12</t>
  </si>
  <si>
    <t>L67-W-13</t>
  </si>
  <si>
    <t>L67-W-100</t>
  </si>
  <si>
    <t>L68-W-01</t>
  </si>
  <si>
    <t>L68-W-02</t>
  </si>
  <si>
    <t>L68-W-03</t>
  </si>
  <si>
    <t>L68-W-04</t>
  </si>
  <si>
    <t>L68-W-05</t>
  </si>
  <si>
    <t>L68-W-06</t>
  </si>
  <si>
    <t>L68-W-07</t>
  </si>
  <si>
    <t>L68-W-08</t>
  </si>
  <si>
    <t>L68-W-09</t>
  </si>
  <si>
    <t>L68-W-10</t>
  </si>
  <si>
    <t>L68-W-11</t>
  </si>
  <si>
    <t>L68-W-12</t>
  </si>
  <si>
    <t>L68-W-13</t>
  </si>
  <si>
    <t>L68-W-100</t>
  </si>
  <si>
    <t>L69-W-01</t>
  </si>
  <si>
    <t>L69-W-02</t>
  </si>
  <si>
    <t>L69-W-03</t>
  </si>
  <si>
    <t>L69-W-04</t>
  </si>
  <si>
    <t>L69-W-05</t>
  </si>
  <si>
    <t>L69-W-06</t>
  </si>
  <si>
    <t>L69-W-07</t>
  </si>
  <si>
    <t>L69-W-08</t>
  </si>
  <si>
    <t>L69-W-09</t>
  </si>
  <si>
    <t>L69-W-10</t>
  </si>
  <si>
    <t>L69-W-11</t>
  </si>
  <si>
    <t>L69-W-12</t>
  </si>
  <si>
    <t>L69-W-13</t>
  </si>
  <si>
    <t>L69-W-100</t>
  </si>
  <si>
    <t>L70-W-01</t>
  </si>
  <si>
    <t>L70-W-02</t>
  </si>
  <si>
    <t>L70-W-03</t>
  </si>
  <si>
    <t>L70-W-04</t>
  </si>
  <si>
    <t>L70-W-05</t>
  </si>
  <si>
    <t>L70-W-06</t>
  </si>
  <si>
    <t>L70-W-07</t>
  </si>
  <si>
    <t>L70-W-08</t>
  </si>
  <si>
    <t>L70-W-09</t>
  </si>
  <si>
    <t>L70-W-10</t>
  </si>
  <si>
    <t>L70-W-11</t>
  </si>
  <si>
    <t>L70-W-12</t>
  </si>
  <si>
    <t>L70-W-13</t>
  </si>
  <si>
    <t>L70-W-100</t>
  </si>
  <si>
    <t>L71-W-01</t>
  </si>
  <si>
    <t>L71-W-02</t>
  </si>
  <si>
    <t>L71-W-03</t>
  </si>
  <si>
    <t>L71-W-04</t>
  </si>
  <si>
    <t>L71-W-05</t>
  </si>
  <si>
    <t>L71-W-06</t>
  </si>
  <si>
    <t>L71-W-07</t>
  </si>
  <si>
    <t>L71-W-08</t>
  </si>
  <si>
    <t>L71-W-09</t>
  </si>
  <si>
    <t>L71-W-10</t>
  </si>
  <si>
    <t>L71-W-11</t>
  </si>
  <si>
    <t>L71-W-12</t>
  </si>
  <si>
    <t>L71-W-13</t>
  </si>
  <si>
    <t>L71-W-100</t>
  </si>
  <si>
    <t>L72-W-01</t>
  </si>
  <si>
    <t>L72-W-02</t>
  </si>
  <si>
    <t>L72-W-03</t>
  </si>
  <si>
    <t>L72-W-04</t>
  </si>
  <si>
    <t>L72-W-05</t>
  </si>
  <si>
    <t>L72-W-06</t>
  </si>
  <si>
    <t>L72-W-07</t>
  </si>
  <si>
    <t>L72-W-08</t>
  </si>
  <si>
    <t>L72-W-09</t>
  </si>
  <si>
    <t>L72-W-10</t>
  </si>
  <si>
    <t>L72-W-11</t>
  </si>
  <si>
    <t>L72-W-12</t>
  </si>
  <si>
    <t>L72-W-13</t>
  </si>
  <si>
    <t>L72-W-100</t>
  </si>
  <si>
    <t>L73-W-01</t>
  </si>
  <si>
    <t>L73-W-02</t>
  </si>
  <si>
    <t>L73-W-03</t>
  </si>
  <si>
    <t>L73-W-04</t>
  </si>
  <si>
    <t>L73-W-05</t>
  </si>
  <si>
    <t>L73-W-06</t>
  </si>
  <si>
    <t>L73-W-07</t>
  </si>
  <si>
    <t>L73-W-08</t>
  </si>
  <si>
    <t>L73-W-09</t>
  </si>
  <si>
    <t>L73-W-10</t>
  </si>
  <si>
    <t>L73-W-11</t>
  </si>
  <si>
    <t>L73-W-12</t>
  </si>
  <si>
    <t>L73-W-13</t>
  </si>
  <si>
    <t>L73-W-100</t>
  </si>
  <si>
    <t>L74-W-01</t>
  </si>
  <si>
    <t>L74-W-02</t>
  </si>
  <si>
    <t>L74-W-03</t>
  </si>
  <si>
    <t>L74-W-04</t>
  </si>
  <si>
    <t>L74-W-05</t>
  </si>
  <si>
    <t>L74-W-06</t>
  </si>
  <si>
    <t>L74-W-07</t>
  </si>
  <si>
    <t>L74-W-08</t>
  </si>
  <si>
    <t>L74-W-09</t>
  </si>
  <si>
    <t>L74-W-10</t>
  </si>
  <si>
    <t>L74-W-11</t>
  </si>
  <si>
    <t>L74-W-12</t>
  </si>
  <si>
    <t>L74-W-13</t>
  </si>
  <si>
    <t>L74-W-100</t>
  </si>
  <si>
    <t>19x6x2 cm, 
22x8,5x2 cm, 
23x9x2 cm, 
22,5x9x2 cm, 
22,5x9,5x2 cm</t>
  </si>
  <si>
    <t>DRIFTERS</t>
  </si>
  <si>
    <t>crimp</t>
  </si>
  <si>
    <t>arete</t>
  </si>
  <si>
    <t>pyramid</t>
  </si>
  <si>
    <t>feature</t>
  </si>
  <si>
    <t>pentagon</t>
  </si>
  <si>
    <t>flat rectangle</t>
  </si>
  <si>
    <t>sloper/ edge</t>
  </si>
  <si>
    <t>sloper/ incut</t>
  </si>
  <si>
    <t>crimp/ edge</t>
  </si>
  <si>
    <t>MINT
RAL 6027</t>
  </si>
  <si>
    <t>BROWN 
RAL 8003</t>
  </si>
  <si>
    <t>MINT</t>
  </si>
  <si>
    <t>BROWN</t>
  </si>
  <si>
    <t>brown</t>
  </si>
  <si>
    <t>LYNX GRP</t>
  </si>
  <si>
    <t>LYNX PU</t>
  </si>
  <si>
    <t>LYNX PLYWOOD</t>
  </si>
  <si>
    <t>14</t>
  </si>
  <si>
    <t>WOOD - SUMMARY</t>
  </si>
  <si>
    <t>PU - SUMMARY</t>
  </si>
  <si>
    <t>DIFF WOOD</t>
  </si>
  <si>
    <t>PU - ORDER LIST</t>
  </si>
  <si>
    <t>AF3</t>
  </si>
  <si>
    <t>E:AO</t>
  </si>
  <si>
    <t>E10:AO10</t>
  </si>
  <si>
    <t>'LYNX PU'!</t>
  </si>
  <si>
    <t>L1-PU-01</t>
  </si>
  <si>
    <t>L1-PU-02</t>
  </si>
  <si>
    <t>L1-PU-03</t>
  </si>
  <si>
    <t>L1-PU-04</t>
  </si>
  <si>
    <t>L1-PU-05</t>
  </si>
  <si>
    <t>L1-PU-06</t>
  </si>
  <si>
    <t>L1-PU-09</t>
  </si>
  <si>
    <t>L1-PU-11</t>
  </si>
  <si>
    <t>L1-PU-12</t>
  </si>
  <si>
    <t>L1-PU-14</t>
  </si>
  <si>
    <t>L2-PU-01</t>
  </si>
  <si>
    <t>L2-PU-02</t>
  </si>
  <si>
    <t>L2-PU-03</t>
  </si>
  <si>
    <t>L2-PU-04</t>
  </si>
  <si>
    <t>L2-PU-05</t>
  </si>
  <si>
    <t>L2-PU-06</t>
  </si>
  <si>
    <t>L2-PU-09</t>
  </si>
  <si>
    <t>L2-PU-11</t>
  </si>
  <si>
    <t>L2-PU-12</t>
  </si>
  <si>
    <t>L2-PU-14</t>
  </si>
  <si>
    <t>L3-PU-01</t>
  </si>
  <si>
    <t>L3-PU-02</t>
  </si>
  <si>
    <t>L3-PU-03</t>
  </si>
  <si>
    <t>L3-PU-04</t>
  </si>
  <si>
    <t>L3-PU-05</t>
  </si>
  <si>
    <t>L3-PU-06</t>
  </si>
  <si>
    <t>L3-PU-09</t>
  </si>
  <si>
    <t>L3-PU-11</t>
  </si>
  <si>
    <t>L3-PU-12</t>
  </si>
  <si>
    <t>L3-PU-14</t>
  </si>
  <si>
    <t>L4-PU-01</t>
  </si>
  <si>
    <t>L4-PU-02</t>
  </si>
  <si>
    <t>L4-PU-03</t>
  </si>
  <si>
    <t>L4-PU-04</t>
  </si>
  <si>
    <t>L4-PU-05</t>
  </si>
  <si>
    <t>L4-PU-06</t>
  </si>
  <si>
    <t>L4-PU-09</t>
  </si>
  <si>
    <t>L4-PU-11</t>
  </si>
  <si>
    <t>L4-PU-12</t>
  </si>
  <si>
    <t>L4-PU-14</t>
  </si>
  <si>
    <t>L5-PU-01</t>
  </si>
  <si>
    <t>L5-PU-02</t>
  </si>
  <si>
    <t>L5-PU-03</t>
  </si>
  <si>
    <t>L5-PU-04</t>
  </si>
  <si>
    <t>L5-PU-05</t>
  </si>
  <si>
    <t>L5-PU-06</t>
  </si>
  <si>
    <t>L5-PU-09</t>
  </si>
  <si>
    <t>L5-PU-11</t>
  </si>
  <si>
    <t>L5-PU-12</t>
  </si>
  <si>
    <t>L5-PU-14</t>
  </si>
  <si>
    <t>L6-PU-01</t>
  </si>
  <si>
    <t>L6-PU-02</t>
  </si>
  <si>
    <t>L6-PU-03</t>
  </si>
  <si>
    <t>L6-PU-04</t>
  </si>
  <si>
    <t>L6-PU-05</t>
  </si>
  <si>
    <t>L6-PU-06</t>
  </si>
  <si>
    <t>L6-PU-09</t>
  </si>
  <si>
    <t>L6-PU-11</t>
  </si>
  <si>
    <t>L6-PU-12</t>
  </si>
  <si>
    <t>L6-PU-14</t>
  </si>
  <si>
    <t>L7-PU-01</t>
  </si>
  <si>
    <t>L7-PU-02</t>
  </si>
  <si>
    <t>L7-PU-03</t>
  </si>
  <si>
    <t>L7-PU-04</t>
  </si>
  <si>
    <t>L7-PU-05</t>
  </si>
  <si>
    <t>L7-PU-06</t>
  </si>
  <si>
    <t>L7-PU-09</t>
  </si>
  <si>
    <t>L7-PU-11</t>
  </si>
  <si>
    <t>L7-PU-12</t>
  </si>
  <si>
    <t>L7-PU-14</t>
  </si>
  <si>
    <t>L8-PU-01</t>
  </si>
  <si>
    <t>L8-PU-02</t>
  </si>
  <si>
    <t>L8-PU-03</t>
  </si>
  <si>
    <t>L8-PU-04</t>
  </si>
  <si>
    <t>L8-PU-05</t>
  </si>
  <si>
    <t>L8-PU-06</t>
  </si>
  <si>
    <t>L8-PU-09</t>
  </si>
  <si>
    <t>L8-PU-11</t>
  </si>
  <si>
    <t>L8-PU-12</t>
  </si>
  <si>
    <t>L8-PU-14</t>
  </si>
  <si>
    <t>L9-PU-01</t>
  </si>
  <si>
    <t>L9-PU-02</t>
  </si>
  <si>
    <t>L9-PU-03</t>
  </si>
  <si>
    <t>L9-PU-04</t>
  </si>
  <si>
    <t>L9-PU-05</t>
  </si>
  <si>
    <t>L9-PU-06</t>
  </si>
  <si>
    <t>L9-PU-09</t>
  </si>
  <si>
    <t>L9-PU-11</t>
  </si>
  <si>
    <t>L9-PU-12</t>
  </si>
  <si>
    <t>L9-PU-14</t>
  </si>
  <si>
    <t>L10-PU-01</t>
  </si>
  <si>
    <t>L10-PU-02</t>
  </si>
  <si>
    <t>L10-PU-03</t>
  </si>
  <si>
    <t>L10-PU-04</t>
  </si>
  <si>
    <t>L10-PU-05</t>
  </si>
  <si>
    <t>L10-PU-06</t>
  </si>
  <si>
    <t>L10-PU-09</t>
  </si>
  <si>
    <t>L10-PU-11</t>
  </si>
  <si>
    <t>L10-PU-12</t>
  </si>
  <si>
    <t>L10-PU-14</t>
  </si>
  <si>
    <t>L11-PU-01</t>
  </si>
  <si>
    <t>L11-PU-02</t>
  </si>
  <si>
    <t>L11-PU-03</t>
  </si>
  <si>
    <t>L11-PU-04</t>
  </si>
  <si>
    <t>L11-PU-05</t>
  </si>
  <si>
    <t>L11-PU-06</t>
  </si>
  <si>
    <t>L11-PU-09</t>
  </si>
  <si>
    <t>L11-PU-11</t>
  </si>
  <si>
    <t>L11-PU-12</t>
  </si>
  <si>
    <t>L11-PU-14</t>
  </si>
  <si>
    <t>L12-PU-01</t>
  </si>
  <si>
    <t>L12-PU-02</t>
  </si>
  <si>
    <t>L12-PU-03</t>
  </si>
  <si>
    <t>L12-PU-04</t>
  </si>
  <si>
    <t>L12-PU-05</t>
  </si>
  <si>
    <t>L12-PU-06</t>
  </si>
  <si>
    <t>L12-PU-09</t>
  </si>
  <si>
    <t>L12-PU-11</t>
  </si>
  <si>
    <t>L12-PU-12</t>
  </si>
  <si>
    <t>L12-PU-14</t>
  </si>
  <si>
    <t>L2-GRP-01</t>
  </si>
  <si>
    <t>L2-GRP-02</t>
  </si>
  <si>
    <t>L2-GRP-03</t>
  </si>
  <si>
    <t>L2-GRP-04</t>
  </si>
  <si>
    <t>L2-GRP-05</t>
  </si>
  <si>
    <t>L2-GRP-06</t>
  </si>
  <si>
    <t>L2-GRP-07</t>
  </si>
  <si>
    <t>L2-GRP-08</t>
  </si>
  <si>
    <t>L2-GRP-09</t>
  </si>
  <si>
    <t>L2-GRP-10</t>
  </si>
  <si>
    <t>L2-GRP-11</t>
  </si>
  <si>
    <t>L2-GRP-12</t>
  </si>
  <si>
    <t>L2-GRP-13</t>
  </si>
  <si>
    <t>L15-GRP-01</t>
  </si>
  <si>
    <t>L15-GRP-02</t>
  </si>
  <si>
    <t>L15-GRP-03</t>
  </si>
  <si>
    <t>L15-GRP-04</t>
  </si>
  <si>
    <t>L15-GRP-05</t>
  </si>
  <si>
    <t>L15-GRP-06</t>
  </si>
  <si>
    <t>L15-GRP-07</t>
  </si>
  <si>
    <t>L15-GRP-08</t>
  </si>
  <si>
    <t>L15-GRP-09</t>
  </si>
  <si>
    <t>L15-GRP-10</t>
  </si>
  <si>
    <t>L15-GRP-11</t>
  </si>
  <si>
    <t>L15-GRP-12</t>
  </si>
  <si>
    <t>L15-GRP-13</t>
  </si>
  <si>
    <t>L16-GRP-01</t>
  </si>
  <si>
    <t>L16-GRP-02</t>
  </si>
  <si>
    <t>L16-GRP-03</t>
  </si>
  <si>
    <t>L16-GRP-04</t>
  </si>
  <si>
    <t>L16-GRP-05</t>
  </si>
  <si>
    <t>L16-GRP-06</t>
  </si>
  <si>
    <t>L16-GRP-07</t>
  </si>
  <si>
    <t>L16-GRP-08</t>
  </si>
  <si>
    <t>L16-GRP-09</t>
  </si>
  <si>
    <t>L16-GRP-10</t>
  </si>
  <si>
    <t>L16-GRP-11</t>
  </si>
  <si>
    <t>L16-GRP-12</t>
  </si>
  <si>
    <t>L16-GRP-13</t>
  </si>
  <si>
    <t>L101-W-01</t>
  </si>
  <si>
    <t>L101-W-02</t>
  </si>
  <si>
    <t>L101-W-03</t>
  </si>
  <si>
    <t>L101-W-04</t>
  </si>
  <si>
    <t>L101-W-05</t>
  </si>
  <si>
    <t>L101-W-06</t>
  </si>
  <si>
    <t>L101-W-07</t>
  </si>
  <si>
    <t>L101-W-08</t>
  </si>
  <si>
    <t>L101-W-09</t>
  </si>
  <si>
    <t>L101-W-10</t>
  </si>
  <si>
    <t>L101-W-11</t>
  </si>
  <si>
    <t>L101-W-12</t>
  </si>
  <si>
    <t>L101-W-13</t>
  </si>
  <si>
    <t>L102-W-01</t>
  </si>
  <si>
    <t>L102-W-02</t>
  </si>
  <si>
    <t>L102-W-03</t>
  </si>
  <si>
    <t>L102-W-04</t>
  </si>
  <si>
    <t>L102-W-05</t>
  </si>
  <si>
    <t>L102-W-06</t>
  </si>
  <si>
    <t>L102-W-07</t>
  </si>
  <si>
    <t>L102-W-08</t>
  </si>
  <si>
    <t>L102-W-09</t>
  </si>
  <si>
    <t>L102-W-10</t>
  </si>
  <si>
    <t>L102-W-11</t>
  </si>
  <si>
    <t>L102-W-12</t>
  </si>
  <si>
    <t>L102-W-13</t>
  </si>
  <si>
    <t>L103-W-01</t>
  </si>
  <si>
    <t>L103-W-02</t>
  </si>
  <si>
    <t>L103-W-03</t>
  </si>
  <si>
    <t>L103-W-04</t>
  </si>
  <si>
    <t>L103-W-05</t>
  </si>
  <si>
    <t>L103-W-06</t>
  </si>
  <si>
    <t>L103-W-07</t>
  </si>
  <si>
    <t>L103-W-08</t>
  </si>
  <si>
    <t>L103-W-09</t>
  </si>
  <si>
    <t>L103-W-10</t>
  </si>
  <si>
    <t>L103-W-11</t>
  </si>
  <si>
    <t>L103-W-12</t>
  </si>
  <si>
    <t>L103-W-13</t>
  </si>
  <si>
    <t>L104-W-01</t>
  </si>
  <si>
    <t>L104-W-02</t>
  </si>
  <si>
    <t>L104-W-03</t>
  </si>
  <si>
    <t>L104-W-04</t>
  </si>
  <si>
    <t>L104-W-05</t>
  </si>
  <si>
    <t>L104-W-06</t>
  </si>
  <si>
    <t>L104-W-07</t>
  </si>
  <si>
    <t>L104-W-08</t>
  </si>
  <si>
    <t>L104-W-09</t>
  </si>
  <si>
    <t>L104-W-10</t>
  </si>
  <si>
    <t>L104-W-11</t>
  </si>
  <si>
    <t>L104-W-12</t>
  </si>
  <si>
    <t>L104-W-13</t>
  </si>
  <si>
    <t>L105-W-01</t>
  </si>
  <si>
    <t>L105-W-02</t>
  </si>
  <si>
    <t>L105-W-03</t>
  </si>
  <si>
    <t>L105-W-04</t>
  </si>
  <si>
    <t>L105-W-05</t>
  </si>
  <si>
    <t>L105-W-06</t>
  </si>
  <si>
    <t>L105-W-07</t>
  </si>
  <si>
    <t>L105-W-08</t>
  </si>
  <si>
    <t>L105-W-09</t>
  </si>
  <si>
    <t>L105-W-10</t>
  </si>
  <si>
    <t>L105-W-11</t>
  </si>
  <si>
    <t>L105-W-12</t>
  </si>
  <si>
    <t>L105-W-13</t>
  </si>
  <si>
    <t>L106-W-01</t>
  </si>
  <si>
    <t>L106-W-02</t>
  </si>
  <si>
    <t>L106-W-03</t>
  </si>
  <si>
    <t>L106-W-04</t>
  </si>
  <si>
    <t>L106-W-05</t>
  </si>
  <si>
    <t>L106-W-06</t>
  </si>
  <si>
    <t>L106-W-07</t>
  </si>
  <si>
    <t>L106-W-08</t>
  </si>
  <si>
    <t>L106-W-09</t>
  </si>
  <si>
    <t>L106-W-10</t>
  </si>
  <si>
    <t>L106-W-11</t>
  </si>
  <si>
    <t>L106-W-12</t>
  </si>
  <si>
    <t>L106-W-13</t>
  </si>
  <si>
    <t>D10:AR10</t>
  </si>
  <si>
    <t>D:AR</t>
  </si>
  <si>
    <t>L121-W-01</t>
  </si>
  <si>
    <t>L121-W-02</t>
  </si>
  <si>
    <t>L121-W-03</t>
  </si>
  <si>
    <t>L121-W-04</t>
  </si>
  <si>
    <t>L121-W-05</t>
  </si>
  <si>
    <t>L121-W-06</t>
  </si>
  <si>
    <t>L121-W-07</t>
  </si>
  <si>
    <t>L121-W-08</t>
  </si>
  <si>
    <t>L121-W-09</t>
  </si>
  <si>
    <t>L121-W-10</t>
  </si>
  <si>
    <t>L121-W-11</t>
  </si>
  <si>
    <t>L121-W-12</t>
  </si>
  <si>
    <t>L121-W-13</t>
  </si>
  <si>
    <t>L122-W-01</t>
  </si>
  <si>
    <t>L122-W-02</t>
  </si>
  <si>
    <t>L122-W-03</t>
  </si>
  <si>
    <t>L122-W-04</t>
  </si>
  <si>
    <t>L122-W-05</t>
  </si>
  <si>
    <t>L122-W-06</t>
  </si>
  <si>
    <t>L122-W-07</t>
  </si>
  <si>
    <t>L122-W-08</t>
  </si>
  <si>
    <t>L122-W-09</t>
  </si>
  <si>
    <t>L122-W-10</t>
  </si>
  <si>
    <t>L122-W-11</t>
  </si>
  <si>
    <t>L122-W-12</t>
  </si>
  <si>
    <t>L122-W-13</t>
  </si>
  <si>
    <t>L123-W-01</t>
  </si>
  <si>
    <t>L123-W-02</t>
  </si>
  <si>
    <t>L123-W-03</t>
  </si>
  <si>
    <t>L123-W-04</t>
  </si>
  <si>
    <t>L123-W-05</t>
  </si>
  <si>
    <t>L123-W-06</t>
  </si>
  <si>
    <t>L123-W-07</t>
  </si>
  <si>
    <t>L123-W-08</t>
  </si>
  <si>
    <t>L123-W-09</t>
  </si>
  <si>
    <t>L123-W-10</t>
  </si>
  <si>
    <t>L123-W-11</t>
  </si>
  <si>
    <t>L123-W-12</t>
  </si>
  <si>
    <t>L123-W-13</t>
  </si>
  <si>
    <t>L124-W-01</t>
  </si>
  <si>
    <t>L124-W-02</t>
  </si>
  <si>
    <t>L124-W-03</t>
  </si>
  <si>
    <t>L124-W-04</t>
  </si>
  <si>
    <t>L124-W-05</t>
  </si>
  <si>
    <t>L124-W-06</t>
  </si>
  <si>
    <t>L124-W-07</t>
  </si>
  <si>
    <t>L124-W-08</t>
  </si>
  <si>
    <t>L124-W-09</t>
  </si>
  <si>
    <t>L124-W-10</t>
  </si>
  <si>
    <t>L124-W-11</t>
  </si>
  <si>
    <t>L124-W-12</t>
  </si>
  <si>
    <t>L124-W-13</t>
  </si>
  <si>
    <t>L125-W-01</t>
  </si>
  <si>
    <t>L125-W-02</t>
  </si>
  <si>
    <t>L125-W-03</t>
  </si>
  <si>
    <t>L125-W-04</t>
  </si>
  <si>
    <t>L125-W-05</t>
  </si>
  <si>
    <t>L125-W-06</t>
  </si>
  <si>
    <t>L125-W-07</t>
  </si>
  <si>
    <t>L125-W-08</t>
  </si>
  <si>
    <t>L125-W-09</t>
  </si>
  <si>
    <t>L125-W-10</t>
  </si>
  <si>
    <t>L125-W-11</t>
  </si>
  <si>
    <t>L125-W-12</t>
  </si>
  <si>
    <t>L125-W-13</t>
  </si>
  <si>
    <t>L126-W-01</t>
  </si>
  <si>
    <t>L126-W-02</t>
  </si>
  <si>
    <t>L126-W-03</t>
  </si>
  <si>
    <t>L126-W-04</t>
  </si>
  <si>
    <t>L126-W-05</t>
  </si>
  <si>
    <t>L126-W-06</t>
  </si>
  <si>
    <t>L126-W-07</t>
  </si>
  <si>
    <t>L126-W-08</t>
  </si>
  <si>
    <t>L126-W-09</t>
  </si>
  <si>
    <t>L126-W-10</t>
  </si>
  <si>
    <t>L126-W-11</t>
  </si>
  <si>
    <t>L126-W-12</t>
  </si>
  <si>
    <t>L126-W-13</t>
  </si>
  <si>
    <t>L127-W-01</t>
  </si>
  <si>
    <t>L127-W-02</t>
  </si>
  <si>
    <t>L127-W-03</t>
  </si>
  <si>
    <t>L127-W-04</t>
  </si>
  <si>
    <t>L127-W-05</t>
  </si>
  <si>
    <t>L127-W-06</t>
  </si>
  <si>
    <t>L127-W-07</t>
  </si>
  <si>
    <t>L127-W-08</t>
  </si>
  <si>
    <t>L127-W-09</t>
  </si>
  <si>
    <t>L127-W-10</t>
  </si>
  <si>
    <t>L127-W-11</t>
  </si>
  <si>
    <t>L127-W-12</t>
  </si>
  <si>
    <t>L127-W-13</t>
  </si>
  <si>
    <t>L128-W-01</t>
  </si>
  <si>
    <t>L128-W-02</t>
  </si>
  <si>
    <t>L128-W-03</t>
  </si>
  <si>
    <t>L128-W-04</t>
  </si>
  <si>
    <t>L128-W-05</t>
  </si>
  <si>
    <t>L128-W-06</t>
  </si>
  <si>
    <t>L128-W-07</t>
  </si>
  <si>
    <t>L128-W-08</t>
  </si>
  <si>
    <t>L128-W-09</t>
  </si>
  <si>
    <t>L128-W-10</t>
  </si>
  <si>
    <t>L128-W-11</t>
  </si>
  <si>
    <t>L128-W-12</t>
  </si>
  <si>
    <t>L128-W-13</t>
  </si>
  <si>
    <t>L129-W-01</t>
  </si>
  <si>
    <t>L129-W-02</t>
  </si>
  <si>
    <t>L129-W-03</t>
  </si>
  <si>
    <t>L129-W-04</t>
  </si>
  <si>
    <t>L129-W-05</t>
  </si>
  <si>
    <t>L129-W-06</t>
  </si>
  <si>
    <t>L129-W-07</t>
  </si>
  <si>
    <t>L129-W-08</t>
  </si>
  <si>
    <t>L129-W-09</t>
  </si>
  <si>
    <t>L129-W-10</t>
  </si>
  <si>
    <t>L129-W-11</t>
  </si>
  <si>
    <t>L129-W-12</t>
  </si>
  <si>
    <t>L129-W-13</t>
  </si>
  <si>
    <t>L130-W-01</t>
  </si>
  <si>
    <t>L130-W-02</t>
  </si>
  <si>
    <t>L130-W-03</t>
  </si>
  <si>
    <t>L130-W-04</t>
  </si>
  <si>
    <t>L130-W-05</t>
  </si>
  <si>
    <t>L130-W-06</t>
  </si>
  <si>
    <t>L130-W-07</t>
  </si>
  <si>
    <t>L130-W-08</t>
  </si>
  <si>
    <t>L130-W-09</t>
  </si>
  <si>
    <t>L130-W-10</t>
  </si>
  <si>
    <t>L130-W-11</t>
  </si>
  <si>
    <t>L130-W-12</t>
  </si>
  <si>
    <t>L130-W-13</t>
  </si>
  <si>
    <t>L131-W-01</t>
  </si>
  <si>
    <t>L131-W-02</t>
  </si>
  <si>
    <t>L131-W-03</t>
  </si>
  <si>
    <t>L131-W-04</t>
  </si>
  <si>
    <t>L131-W-05</t>
  </si>
  <si>
    <t>L131-W-06</t>
  </si>
  <si>
    <t>L131-W-07</t>
  </si>
  <si>
    <t>L131-W-08</t>
  </si>
  <si>
    <t>L131-W-09</t>
  </si>
  <si>
    <t>L131-W-10</t>
  </si>
  <si>
    <t>L131-W-11</t>
  </si>
  <si>
    <t>L131-W-12</t>
  </si>
  <si>
    <t>L131-W-13</t>
  </si>
  <si>
    <t>L132-W-01</t>
  </si>
  <si>
    <t>L132-W-02</t>
  </si>
  <si>
    <t>L132-W-03</t>
  </si>
  <si>
    <t>L132-W-04</t>
  </si>
  <si>
    <t>L132-W-05</t>
  </si>
  <si>
    <t>L132-W-06</t>
  </si>
  <si>
    <t>L132-W-07</t>
  </si>
  <si>
    <t>L132-W-08</t>
  </si>
  <si>
    <t>L132-W-09</t>
  </si>
  <si>
    <t>L132-W-10</t>
  </si>
  <si>
    <t>L132-W-11</t>
  </si>
  <si>
    <t>L132-W-12</t>
  </si>
  <si>
    <t>L132-W-13</t>
  </si>
  <si>
    <t>not available</t>
  </si>
  <si>
    <t>MATT</t>
  </si>
  <si>
    <t>BLACK MATT SHINE</t>
  </si>
  <si>
    <t>SUM SET</t>
  </si>
  <si>
    <t>SUM KOS</t>
  </si>
  <si>
    <t>SUM KOS NORMA</t>
  </si>
  <si>
    <t>BLACK</t>
  </si>
  <si>
    <t>MATT DT</t>
  </si>
  <si>
    <t>MDT</t>
  </si>
  <si>
    <t>BLACK MATT DT</t>
  </si>
  <si>
    <t>99</t>
  </si>
  <si>
    <t>L1-GRP-DT-99</t>
  </si>
  <si>
    <t>L3-GRP-DT-99</t>
  </si>
  <si>
    <t>L4-GRP-DT-99</t>
  </si>
  <si>
    <t>L5-GRP-DT-99</t>
  </si>
  <si>
    <t>L6-GRP-DT-99</t>
  </si>
  <si>
    <t>L7-GRP-DT-99</t>
  </si>
  <si>
    <t>L8-GRP-DT-99</t>
  </si>
  <si>
    <t>L9-GRP-DT-99</t>
  </si>
  <si>
    <t>L10-GRP-DT-99</t>
  </si>
  <si>
    <t>L12-GRP-DT-99</t>
  </si>
  <si>
    <t>L14-GRP-DT-99</t>
  </si>
  <si>
    <t>E:AU</t>
  </si>
  <si>
    <t>E10:AU10</t>
  </si>
  <si>
    <t>AH3</t>
  </si>
  <si>
    <t>BLACK 
RAL 9005</t>
  </si>
  <si>
    <t>GREEN 
RAL 6018</t>
  </si>
  <si>
    <t>130x70x25 cm</t>
  </si>
  <si>
    <t>2x 93x50x19 cm</t>
  </si>
  <si>
    <t>2x 70x39x14 cm</t>
  </si>
  <si>
    <t>42x19x10 cm</t>
  </si>
  <si>
    <t>66x29x17 cm</t>
  </si>
  <si>
    <t>78x34x20 cm</t>
  </si>
  <si>
    <t>order list: FEBRUAR 2023</t>
  </si>
  <si>
    <t>BLACK with MATT DUAL TEX.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</si>
</sst>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&quot;€&quot;_-;\-* #,##0.00\ &quot;€&quot;_-;_-* &quot;-&quot;??\ &quot;€&quot;_-;_-@_-"/>
    <numFmt numFmtId="165" formatCode="#,##0.00_ ;\-#,##0.00\ "/>
    <numFmt numFmtId="166" formatCode="_-[$€-2]\ * #,##0.00_-;\-[$€-2]\ * #,##0.00_-;_-[$€-2]\ * &quot;-&quot;??_-;_-@_-"/>
    <numFmt numFmtId="167" formatCode="#,##0_ ;\-#,##0\ "/>
    <numFmt numFmtId="168" formatCode="_-* #,##0.00\ [$€-424]_-;\-* #,##0.00\ [$€-424]_-;_-* &quot;-&quot;??\ [$€-424]_-;_-@_-"/>
    <numFmt numFmtId="169" formatCode="0.0"/>
    <numFmt numFmtId="170" formatCode="#,##0.00\ &quot;€&quot;"/>
  </numFmts>
  <fonts count="9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0"/>
      <color theme="1"/>
      <name val="Calibri Light"/>
      <family val="2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  <font>
      <sz val="22"/>
      <color theme="1"/>
      <name val="Calibri (Body)_x0000_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9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8"/>
      <name val="Calibri"/>
      <family val="2"/>
      <scheme val="minor"/>
    </font>
    <font>
      <sz val="16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9" tint="-0.249977111117893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BD9"/>
        <bgColor indexed="64"/>
      </patternFill>
    </fill>
    <fill>
      <patternFill patternType="solid">
        <fgColor rgb="FFC21AA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6E0E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1C79F0"/>
        <bgColor indexed="64"/>
      </patternFill>
    </fill>
    <fill>
      <patternFill patternType="solid">
        <fgColor rgb="FFF77F2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F7457"/>
        <bgColor indexed="64"/>
      </patternFill>
    </fill>
    <fill>
      <patternFill patternType="solid">
        <fgColor rgb="FF595959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ck">
        <color auto="1"/>
      </left>
      <right/>
      <top/>
      <bottom/>
      <diagonal/>
    </border>
  </borders>
  <cellStyleXfs count="5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8" fontId="4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17" applyNumberFormat="0" applyAlignment="0" applyProtection="0"/>
    <xf numFmtId="0" fontId="22" fillId="16" borderId="18" applyNumberFormat="0" applyAlignment="0" applyProtection="0"/>
    <xf numFmtId="0" fontId="23" fillId="16" borderId="17" applyNumberFormat="0" applyAlignment="0" applyProtection="0"/>
    <xf numFmtId="0" fontId="24" fillId="0" borderId="19" applyNumberFormat="0" applyFill="0" applyAlignment="0" applyProtection="0"/>
    <xf numFmtId="0" fontId="25" fillId="17" borderId="2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2" applyNumberFormat="0" applyFill="0" applyAlignment="0" applyProtection="0"/>
    <xf numFmtId="0" fontId="2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8" borderId="21" applyNumberFormat="0" applyFont="0" applyAlignment="0" applyProtection="0"/>
    <xf numFmtId="168" fontId="3" fillId="0" borderId="0"/>
    <xf numFmtId="0" fontId="3" fillId="0" borderId="0"/>
  </cellStyleXfs>
  <cellXfs count="764">
    <xf numFmtId="0" fontId="0" fillId="0" borderId="0" xfId="0"/>
    <xf numFmtId="0" fontId="8" fillId="0" borderId="3" xfId="317" applyNumberFormat="1" applyFont="1" applyBorder="1" applyAlignment="1">
      <alignment horizontal="center" vertical="center"/>
    </xf>
    <xf numFmtId="1" fontId="10" fillId="0" borderId="3" xfId="317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8" fillId="0" borderId="1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3" xfId="317" applyNumberFormat="1" applyFont="1" applyBorder="1" applyAlignment="1">
      <alignment horizontal="center" vertical="center"/>
    </xf>
    <xf numFmtId="0" fontId="3" fillId="0" borderId="0" xfId="317" applyNumberFormat="1" applyFont="1" applyAlignment="1">
      <alignment horizontal="center" vertical="center"/>
    </xf>
    <xf numFmtId="0" fontId="13" fillId="0" borderId="3" xfId="317" applyNumberFormat="1" applyFont="1" applyBorder="1" applyAlignment="1">
      <alignment horizontal="center" vertical="center"/>
    </xf>
    <xf numFmtId="1" fontId="13" fillId="0" borderId="0" xfId="317" applyNumberFormat="1" applyFont="1" applyAlignment="1">
      <alignment horizontal="right" vertical="center"/>
    </xf>
    <xf numFmtId="1" fontId="10" fillId="0" borderId="25" xfId="317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right"/>
    </xf>
    <xf numFmtId="1" fontId="8" fillId="0" borderId="0" xfId="317" applyNumberFormat="1" applyFont="1" applyAlignment="1">
      <alignment horizontal="center" vertical="center"/>
    </xf>
    <xf numFmtId="1" fontId="3" fillId="0" borderId="0" xfId="317" applyNumberFormat="1" applyFont="1" applyAlignment="1">
      <alignment horizontal="center" vertical="center"/>
    </xf>
    <xf numFmtId="1" fontId="3" fillId="0" borderId="0" xfId="317" applyNumberFormat="1" applyFont="1" applyAlignment="1">
      <alignment vertical="center"/>
    </xf>
    <xf numFmtId="1" fontId="3" fillId="0" borderId="3" xfId="317" applyNumberFormat="1" applyFont="1" applyBorder="1" applyAlignment="1">
      <alignment horizontal="center" vertical="center"/>
    </xf>
    <xf numFmtId="1" fontId="3" fillId="0" borderId="0" xfId="317" applyNumberFormat="1" applyFont="1" applyAlignment="1">
      <alignment horizontal="right" vertical="center"/>
    </xf>
    <xf numFmtId="1" fontId="3" fillId="0" borderId="25" xfId="317" applyNumberFormat="1" applyFont="1" applyBorder="1" applyAlignment="1">
      <alignment horizontal="center" vertical="center"/>
    </xf>
    <xf numFmtId="0" fontId="30" fillId="0" borderId="0" xfId="317" applyNumberFormat="1" applyFont="1" applyAlignment="1">
      <alignment horizontal="center" vertical="center"/>
    </xf>
    <xf numFmtId="0" fontId="34" fillId="0" borderId="0" xfId="317" applyNumberFormat="1" applyFont="1" applyAlignment="1">
      <alignment horizontal="left" vertical="center"/>
    </xf>
    <xf numFmtId="1" fontId="36" fillId="44" borderId="10" xfId="494" applyNumberFormat="1" applyFont="1" applyFill="1" applyBorder="1" applyProtection="1">
      <protection locked="0"/>
    </xf>
    <xf numFmtId="0" fontId="39" fillId="0" borderId="0" xfId="317" applyNumberFormat="1" applyFont="1" applyAlignment="1">
      <alignment horizontal="left"/>
    </xf>
    <xf numFmtId="2" fontId="3" fillId="0" borderId="3" xfId="317" applyNumberFormat="1" applyFont="1" applyBorder="1" applyAlignment="1">
      <alignment horizontal="center" vertical="center"/>
    </xf>
    <xf numFmtId="167" fontId="3" fillId="0" borderId="0" xfId="317" applyNumberFormat="1" applyFont="1" applyAlignment="1">
      <alignment horizontal="center" vertical="center"/>
    </xf>
    <xf numFmtId="0" fontId="3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42" fillId="0" borderId="0" xfId="0" applyFont="1" applyAlignment="1">
      <alignment horizontal="center" wrapText="1"/>
    </xf>
    <xf numFmtId="0" fontId="12" fillId="0" borderId="37" xfId="317" applyNumberFormat="1" applyFont="1" applyBorder="1" applyAlignment="1">
      <alignment horizontal="center" vertical="center" wrapText="1"/>
    </xf>
    <xf numFmtId="0" fontId="33" fillId="0" borderId="37" xfId="317" applyNumberFormat="1" applyFont="1" applyBorder="1" applyAlignment="1">
      <alignment horizontal="center" vertical="center" wrapText="1"/>
    </xf>
    <xf numFmtId="0" fontId="13" fillId="0" borderId="37" xfId="317" applyNumberFormat="1" applyFont="1" applyBorder="1" applyAlignment="1">
      <alignment horizontal="center" vertical="center"/>
    </xf>
    <xf numFmtId="0" fontId="8" fillId="0" borderId="37" xfId="317" applyNumberFormat="1" applyFont="1" applyBorder="1" applyAlignment="1">
      <alignment horizontal="center" vertical="center"/>
    </xf>
    <xf numFmtId="0" fontId="8" fillId="0" borderId="38" xfId="317" applyNumberFormat="1" applyFont="1" applyBorder="1" applyAlignment="1">
      <alignment horizontal="center" vertical="center"/>
    </xf>
    <xf numFmtId="0" fontId="43" fillId="0" borderId="0" xfId="317" applyNumberFormat="1" applyFont="1" applyAlignment="1">
      <alignment horizontal="left" vertical="center"/>
    </xf>
    <xf numFmtId="0" fontId="43" fillId="0" borderId="37" xfId="317" applyNumberFormat="1" applyFont="1" applyBorder="1" applyAlignment="1">
      <alignment horizontal="left" vertical="center"/>
    </xf>
    <xf numFmtId="0" fontId="44" fillId="0" borderId="37" xfId="317" applyNumberFormat="1" applyFont="1" applyBorder="1" applyAlignment="1">
      <alignment horizontal="left" vertical="center"/>
    </xf>
    <xf numFmtId="1" fontId="8" fillId="0" borderId="37" xfId="317" applyNumberFormat="1" applyFont="1" applyBorder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37" fillId="0" borderId="0" xfId="0" applyFont="1" applyAlignment="1">
      <alignment wrapText="1"/>
    </xf>
    <xf numFmtId="9" fontId="36" fillId="0" borderId="0" xfId="494" applyFont="1" applyProtection="1"/>
    <xf numFmtId="0" fontId="35" fillId="44" borderId="8" xfId="0" applyFont="1" applyFill="1" applyBorder="1" applyAlignment="1">
      <alignment horizontal="center" vertical="center"/>
    </xf>
    <xf numFmtId="0" fontId="35" fillId="44" borderId="2" xfId="0" applyFont="1" applyFill="1" applyBorder="1" applyAlignment="1">
      <alignment horizontal="center" vertical="center"/>
    </xf>
    <xf numFmtId="164" fontId="35" fillId="44" borderId="2" xfId="0" applyNumberFormat="1" applyFont="1" applyFill="1" applyBorder="1" applyAlignment="1">
      <alignment horizontal="center" vertical="center"/>
    </xf>
    <xf numFmtId="0" fontId="35" fillId="44" borderId="7" xfId="0" applyFont="1" applyFill="1" applyBorder="1" applyAlignment="1">
      <alignment horizontal="center" vertical="center"/>
    </xf>
    <xf numFmtId="0" fontId="3" fillId="0" borderId="0" xfId="0" applyFont="1"/>
    <xf numFmtId="0" fontId="47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5" xfId="317" applyNumberFormat="1" applyFont="1" applyBorder="1" applyAlignment="1">
      <alignment horizontal="center" vertical="center"/>
    </xf>
    <xf numFmtId="0" fontId="48" fillId="0" borderId="5" xfId="0" applyFont="1" applyBorder="1"/>
    <xf numFmtId="0" fontId="3" fillId="0" borderId="9" xfId="0" applyFont="1" applyBorder="1"/>
    <xf numFmtId="0" fontId="3" fillId="0" borderId="9" xfId="317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9" fillId="0" borderId="0" xfId="0" applyFont="1" applyAlignment="1">
      <alignment horizontal="center"/>
    </xf>
    <xf numFmtId="0" fontId="50" fillId="0" borderId="12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0" fillId="0" borderId="11" xfId="0" applyFont="1" applyBorder="1" applyAlignment="1">
      <alignment horizontal="center"/>
    </xf>
    <xf numFmtId="0" fontId="0" fillId="0" borderId="28" xfId="0" applyBorder="1"/>
    <xf numFmtId="0" fontId="0" fillId="0" borderId="30" xfId="0" applyBorder="1"/>
    <xf numFmtId="0" fontId="0" fillId="0" borderId="0" xfId="0" applyAlignment="1">
      <alignment vertical="center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13" fillId="0" borderId="0" xfId="317" applyNumberFormat="1" applyFont="1" applyAlignment="1">
      <alignment horizontal="center" vertical="center"/>
    </xf>
    <xf numFmtId="0" fontId="8" fillId="0" borderId="0" xfId="317" applyNumberFormat="1" applyFont="1" applyAlignment="1">
      <alignment horizontal="center" vertical="center"/>
    </xf>
    <xf numFmtId="2" fontId="3" fillId="0" borderId="0" xfId="317" applyNumberFormat="1" applyFont="1" applyAlignment="1">
      <alignment horizontal="center" vertical="center"/>
    </xf>
    <xf numFmtId="0" fontId="31" fillId="0" borderId="3" xfId="317" applyNumberFormat="1" applyFont="1" applyBorder="1" applyAlignment="1">
      <alignment horizontal="center" vertical="center" wrapText="1"/>
    </xf>
    <xf numFmtId="1" fontId="33" fillId="0" borderId="3" xfId="317" applyNumberFormat="1" applyFont="1" applyBorder="1" applyAlignment="1">
      <alignment horizontal="center" vertical="center" wrapText="1"/>
    </xf>
    <xf numFmtId="1" fontId="44" fillId="0" borderId="3" xfId="317" applyNumberFormat="1" applyFont="1" applyBorder="1" applyAlignment="1">
      <alignment horizontal="center" vertical="center" wrapText="1"/>
    </xf>
    <xf numFmtId="0" fontId="45" fillId="0" borderId="0" xfId="317" applyNumberFormat="1" applyFont="1" applyAlignment="1">
      <alignment horizontal="center" vertical="center" wrapText="1"/>
    </xf>
    <xf numFmtId="0" fontId="12" fillId="0" borderId="0" xfId="317" applyNumberFormat="1" applyFont="1" applyAlignment="1">
      <alignment horizontal="center" vertical="center"/>
    </xf>
    <xf numFmtId="1" fontId="53" fillId="0" borderId="3" xfId="317" applyNumberFormat="1" applyFont="1" applyBorder="1" applyAlignment="1">
      <alignment horizontal="center" vertical="center"/>
    </xf>
    <xf numFmtId="0" fontId="10" fillId="0" borderId="0" xfId="317" applyNumberFormat="1" applyFont="1" applyAlignment="1">
      <alignment horizontal="center" vertical="center"/>
    </xf>
    <xf numFmtId="1" fontId="11" fillId="0" borderId="0" xfId="317" applyNumberFormat="1" applyFont="1" applyAlignment="1">
      <alignment horizontal="center" vertical="center"/>
    </xf>
    <xf numFmtId="0" fontId="11" fillId="0" borderId="0" xfId="317" applyNumberFormat="1" applyFont="1" applyAlignment="1">
      <alignment horizontal="center" vertical="center"/>
    </xf>
    <xf numFmtId="0" fontId="10" fillId="11" borderId="3" xfId="317" applyNumberFormat="1" applyFont="1" applyFill="1" applyBorder="1" applyAlignment="1">
      <alignment horizontal="center" vertical="center"/>
    </xf>
    <xf numFmtId="1" fontId="11" fillId="11" borderId="3" xfId="317" applyNumberFormat="1" applyFont="1" applyFill="1" applyBorder="1" applyAlignment="1">
      <alignment horizontal="center" vertical="center"/>
    </xf>
    <xf numFmtId="0" fontId="11" fillId="11" borderId="3" xfId="317" applyNumberFormat="1" applyFont="1" applyFill="1" applyBorder="1" applyAlignment="1">
      <alignment horizontal="center" vertical="center"/>
    </xf>
    <xf numFmtId="0" fontId="8" fillId="11" borderId="3" xfId="317" applyNumberFormat="1" applyFont="1" applyFill="1" applyBorder="1" applyAlignment="1">
      <alignment horizontal="center" vertical="center"/>
    </xf>
    <xf numFmtId="1" fontId="44" fillId="0" borderId="3" xfId="317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541" applyNumberFormat="1" applyFont="1" applyAlignment="1">
      <alignment horizontal="left" vertical="center"/>
    </xf>
    <xf numFmtId="0" fontId="0" fillId="0" borderId="0" xfId="541" applyNumberFormat="1" applyFont="1" applyAlignment="1">
      <alignment horizontal="center" vertical="center"/>
    </xf>
    <xf numFmtId="0" fontId="50" fillId="0" borderId="12" xfId="0" applyFont="1" applyBorder="1"/>
    <xf numFmtId="0" fontId="50" fillId="0" borderId="0" xfId="0" applyFont="1"/>
    <xf numFmtId="0" fontId="0" fillId="0" borderId="12" xfId="0" applyBorder="1"/>
    <xf numFmtId="0" fontId="50" fillId="0" borderId="13" xfId="0" applyFont="1" applyBorder="1"/>
    <xf numFmtId="0" fontId="0" fillId="0" borderId="13" xfId="0" applyBorder="1"/>
    <xf numFmtId="0" fontId="50" fillId="0" borderId="0" xfId="0" applyFont="1" applyAlignment="1">
      <alignment horizontal="center"/>
    </xf>
    <xf numFmtId="0" fontId="0" fillId="0" borderId="11" xfId="0" applyBorder="1"/>
    <xf numFmtId="0" fontId="3" fillId="0" borderId="26" xfId="542" applyBorder="1"/>
    <xf numFmtId="0" fontId="3" fillId="0" borderId="27" xfId="542" applyBorder="1"/>
    <xf numFmtId="0" fontId="3" fillId="0" borderId="27" xfId="542" applyBorder="1" applyAlignment="1">
      <alignment horizontal="left" vertical="center"/>
    </xf>
    <xf numFmtId="0" fontId="3" fillId="0" borderId="28" xfId="542" applyBorder="1" applyAlignment="1">
      <alignment horizontal="center"/>
    </xf>
    <xf numFmtId="0" fontId="42" fillId="0" borderId="3" xfId="542" applyFont="1" applyBorder="1" applyAlignment="1">
      <alignment horizontal="center" vertical="center" wrapText="1"/>
    </xf>
    <xf numFmtId="0" fontId="42" fillId="0" borderId="32" xfId="542" applyFont="1" applyBorder="1" applyAlignment="1">
      <alignment horizontal="center" vertical="center" wrapText="1"/>
    </xf>
    <xf numFmtId="0" fontId="3" fillId="0" borderId="23" xfId="542" applyBorder="1"/>
    <xf numFmtId="0" fontId="42" fillId="0" borderId="0" xfId="542" applyFont="1" applyAlignment="1">
      <alignment horizontal="center" wrapText="1"/>
    </xf>
    <xf numFmtId="0" fontId="42" fillId="0" borderId="0" xfId="542" applyFont="1" applyAlignment="1">
      <alignment horizontal="left" vertical="center" wrapText="1"/>
    </xf>
    <xf numFmtId="0" fontId="42" fillId="0" borderId="3" xfId="542" applyFont="1" applyBorder="1" applyAlignment="1">
      <alignment horizontal="center" wrapText="1"/>
    </xf>
    <xf numFmtId="0" fontId="42" fillId="0" borderId="29" xfId="542" applyFont="1" applyBorder="1" applyAlignment="1">
      <alignment horizontal="center" wrapText="1"/>
    </xf>
    <xf numFmtId="0" fontId="42" fillId="0" borderId="5" xfId="542" applyFont="1" applyBorder="1" applyAlignment="1">
      <alignment horizontal="center" wrapText="1"/>
    </xf>
    <xf numFmtId="0" fontId="42" fillId="0" borderId="5" xfId="542" applyFont="1" applyBorder="1" applyAlignment="1">
      <alignment horizontal="left" vertical="center" wrapText="1"/>
    </xf>
    <xf numFmtId="0" fontId="42" fillId="0" borderId="30" xfId="542" applyFont="1" applyBorder="1" applyAlignment="1">
      <alignment horizontal="center" wrapText="1"/>
    </xf>
    <xf numFmtId="0" fontId="8" fillId="0" borderId="31" xfId="317" applyNumberFormat="1" applyFont="1" applyBorder="1" applyAlignment="1">
      <alignment horizontal="center" vertical="center"/>
    </xf>
    <xf numFmtId="0" fontId="55" fillId="0" borderId="3" xfId="317" applyNumberFormat="1" applyFont="1" applyBorder="1" applyAlignment="1">
      <alignment horizontal="center" vertical="center" wrapText="1"/>
    </xf>
    <xf numFmtId="1" fontId="56" fillId="11" borderId="3" xfId="317" applyNumberFormat="1" applyFont="1" applyFill="1" applyBorder="1" applyAlignment="1">
      <alignment horizontal="center" vertical="center"/>
    </xf>
    <xf numFmtId="1" fontId="57" fillId="11" borderId="3" xfId="317" applyNumberFormat="1" applyFont="1" applyFill="1" applyBorder="1" applyAlignment="1">
      <alignment horizontal="center" vertical="center" wrapText="1"/>
    </xf>
    <xf numFmtId="0" fontId="58" fillId="11" borderId="3" xfId="317" applyNumberFormat="1" applyFont="1" applyFill="1" applyBorder="1" applyAlignment="1">
      <alignment horizontal="center" vertical="center"/>
    </xf>
    <xf numFmtId="0" fontId="8" fillId="0" borderId="3" xfId="317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right"/>
    </xf>
    <xf numFmtId="1" fontId="10" fillId="0" borderId="3" xfId="317" applyNumberFormat="1" applyFont="1" applyBorder="1" applyAlignment="1">
      <alignment horizontal="center" vertical="center" wrapText="1"/>
    </xf>
    <xf numFmtId="1" fontId="8" fillId="0" borderId="31" xfId="317" applyNumberFormat="1" applyFont="1" applyBorder="1" applyAlignment="1">
      <alignment horizontal="center" vertical="center"/>
    </xf>
    <xf numFmtId="0" fontId="43" fillId="0" borderId="12" xfId="541" applyNumberFormat="1" applyFont="1" applyBorder="1" applyAlignment="1">
      <alignment horizontal="center" vertical="center" wrapText="1"/>
    </xf>
    <xf numFmtId="0" fontId="28" fillId="0" borderId="3" xfId="317" applyNumberFormat="1" applyFont="1" applyBorder="1" applyAlignment="1">
      <alignment horizontal="center" vertical="center"/>
    </xf>
    <xf numFmtId="0" fontId="53" fillId="0" borderId="3" xfId="317" applyNumberFormat="1" applyFont="1" applyBorder="1" applyAlignment="1">
      <alignment horizontal="center" vertical="center"/>
    </xf>
    <xf numFmtId="2" fontId="13" fillId="0" borderId="3" xfId="317" applyNumberFormat="1" applyFont="1" applyBorder="1" applyAlignment="1">
      <alignment horizontal="center" vertical="center"/>
    </xf>
    <xf numFmtId="1" fontId="40" fillId="0" borderId="0" xfId="317" applyNumberFormat="1" applyFont="1"/>
    <xf numFmtId="1" fontId="0" fillId="0" borderId="0" xfId="317" applyNumberFormat="1" applyFont="1" applyAlignment="1">
      <alignment horizontal="right" vertical="center"/>
    </xf>
    <xf numFmtId="1" fontId="59" fillId="0" borderId="25" xfId="317" applyNumberFormat="1" applyFont="1" applyBorder="1" applyAlignment="1">
      <alignment horizontal="center" vertical="center"/>
    </xf>
    <xf numFmtId="1" fontId="59" fillId="0" borderId="3" xfId="317" applyNumberFormat="1" applyFont="1" applyBorder="1" applyAlignment="1">
      <alignment horizontal="center" vertical="center"/>
    </xf>
    <xf numFmtId="1" fontId="53" fillId="0" borderId="0" xfId="317" applyNumberFormat="1" applyFont="1" applyAlignment="1">
      <alignment horizontal="center" vertical="center"/>
    </xf>
    <xf numFmtId="169" fontId="53" fillId="0" borderId="0" xfId="317" applyNumberFormat="1" applyFont="1" applyAlignment="1">
      <alignment horizontal="center" vertical="center"/>
    </xf>
    <xf numFmtId="0" fontId="33" fillId="0" borderId="49" xfId="317" applyNumberFormat="1" applyFont="1" applyBorder="1" applyAlignment="1">
      <alignment horizontal="center" vertical="center" wrapText="1"/>
    </xf>
    <xf numFmtId="0" fontId="12" fillId="0" borderId="50" xfId="317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44" borderId="2" xfId="0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4" fontId="36" fillId="44" borderId="0" xfId="493" applyFont="1" applyFill="1" applyBorder="1" applyAlignment="1" applyProtection="1">
      <alignment horizontal="center" vertical="center"/>
    </xf>
    <xf numFmtId="164" fontId="36" fillId="44" borderId="0" xfId="493" applyFont="1" applyFill="1" applyAlignment="1" applyProtection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35" fillId="44" borderId="4" xfId="0" applyFont="1" applyFill="1" applyBorder="1" applyAlignment="1">
      <alignment horizontal="center" vertical="center"/>
    </xf>
    <xf numFmtId="0" fontId="35" fillId="44" borderId="51" xfId="0" applyFont="1" applyFill="1" applyBorder="1" applyAlignment="1">
      <alignment horizontal="center" vertical="center"/>
    </xf>
    <xf numFmtId="164" fontId="35" fillId="44" borderId="51" xfId="0" applyNumberFormat="1" applyFont="1" applyFill="1" applyBorder="1" applyAlignment="1">
      <alignment horizontal="center" vertical="center"/>
    </xf>
    <xf numFmtId="0" fontId="35" fillId="44" borderId="51" xfId="0" applyFont="1" applyFill="1" applyBorder="1" applyAlignment="1">
      <alignment horizontal="right" vertical="center"/>
    </xf>
    <xf numFmtId="0" fontId="39" fillId="0" borderId="0" xfId="0" applyFont="1"/>
    <xf numFmtId="0" fontId="39" fillId="3" borderId="0" xfId="0" applyFont="1" applyFill="1"/>
    <xf numFmtId="0" fontId="60" fillId="3" borderId="0" xfId="0" applyFont="1" applyFill="1"/>
    <xf numFmtId="0" fontId="61" fillId="3" borderId="0" xfId="0" applyFont="1" applyFill="1"/>
    <xf numFmtId="0" fontId="61" fillId="3" borderId="0" xfId="0" applyFont="1" applyFill="1" applyAlignment="1">
      <alignment horizontal="center" vertical="center"/>
    </xf>
    <xf numFmtId="0" fontId="63" fillId="3" borderId="0" xfId="0" applyFont="1" applyFill="1" applyAlignment="1">
      <alignment horizontal="center" vertical="center"/>
    </xf>
    <xf numFmtId="0" fontId="39" fillId="4" borderId="0" xfId="0" applyFont="1" applyFill="1"/>
    <xf numFmtId="0" fontId="60" fillId="5" borderId="0" xfId="0" applyFont="1" applyFill="1"/>
    <xf numFmtId="0" fontId="61" fillId="2" borderId="0" xfId="0" applyFont="1" applyFill="1"/>
    <xf numFmtId="0" fontId="61" fillId="11" borderId="0" xfId="0" applyFont="1" applyFill="1"/>
    <xf numFmtId="0" fontId="61" fillId="6" borderId="0" xfId="0" applyFont="1" applyFill="1"/>
    <xf numFmtId="0" fontId="61" fillId="9" borderId="0" xfId="0" applyFont="1" applyFill="1"/>
    <xf numFmtId="0" fontId="61" fillId="43" borderId="0" xfId="0" applyFont="1" applyFill="1"/>
    <xf numFmtId="0" fontId="61" fillId="50" borderId="0" xfId="0" applyFont="1" applyFill="1"/>
    <xf numFmtId="0" fontId="61" fillId="8" borderId="0" xfId="0" applyFont="1" applyFill="1"/>
    <xf numFmtId="0" fontId="61" fillId="7" borderId="0" xfId="0" applyFont="1" applyFill="1"/>
    <xf numFmtId="0" fontId="61" fillId="10" borderId="0" xfId="0" applyFont="1" applyFill="1"/>
    <xf numFmtId="0" fontId="61" fillId="46" borderId="0" xfId="0" applyFont="1" applyFill="1"/>
    <xf numFmtId="0" fontId="61" fillId="47" borderId="0" xfId="0" applyFont="1" applyFill="1"/>
    <xf numFmtId="0" fontId="61" fillId="4" borderId="0" xfId="0" applyFont="1" applyFill="1" applyAlignment="1">
      <alignment horizontal="center" vertical="center"/>
    </xf>
    <xf numFmtId="0" fontId="61" fillId="11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3" borderId="0" xfId="0" applyFont="1" applyFill="1" applyAlignment="1">
      <alignment horizontal="center" vertical="center"/>
    </xf>
    <xf numFmtId="0" fontId="65" fillId="3" borderId="0" xfId="0" applyFont="1" applyFill="1" applyAlignment="1">
      <alignment horizontal="center" vertical="center"/>
    </xf>
    <xf numFmtId="0" fontId="39" fillId="3" borderId="9" xfId="0" applyFont="1" applyFill="1" applyBorder="1" applyAlignment="1">
      <alignment horizontal="center" vertical="center"/>
    </xf>
    <xf numFmtId="0" fontId="60" fillId="3" borderId="9" xfId="0" applyFont="1" applyFill="1" applyBorder="1" applyAlignment="1">
      <alignment horizontal="center" vertical="center"/>
    </xf>
    <xf numFmtId="0" fontId="61" fillId="3" borderId="9" xfId="0" applyFont="1" applyFill="1" applyBorder="1" applyAlignment="1">
      <alignment horizontal="center" vertical="center"/>
    </xf>
    <xf numFmtId="0" fontId="66" fillId="3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60" fillId="5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center" vertical="center"/>
    </xf>
    <xf numFmtId="0" fontId="61" fillId="6" borderId="0" xfId="0" applyFont="1" applyFill="1" applyAlignment="1">
      <alignment horizontal="center" vertical="center"/>
    </xf>
    <xf numFmtId="0" fontId="61" fillId="9" borderId="0" xfId="0" applyFont="1" applyFill="1" applyAlignment="1">
      <alignment horizontal="center" vertical="center"/>
    </xf>
    <xf numFmtId="0" fontId="61" fillId="43" borderId="0" xfId="0" applyFont="1" applyFill="1" applyAlignment="1">
      <alignment horizontal="center" vertical="center"/>
    </xf>
    <xf numFmtId="0" fontId="61" fillId="50" borderId="0" xfId="0" applyFont="1" applyFill="1" applyAlignment="1">
      <alignment horizontal="center" vertical="center"/>
    </xf>
    <xf numFmtId="0" fontId="61" fillId="8" borderId="0" xfId="0" applyFont="1" applyFill="1" applyAlignment="1">
      <alignment horizontal="center" vertical="center"/>
    </xf>
    <xf numFmtId="0" fontId="61" fillId="7" borderId="0" xfId="0" applyFont="1" applyFill="1" applyAlignment="1">
      <alignment horizontal="center" vertical="center"/>
    </xf>
    <xf numFmtId="0" fontId="61" fillId="10" borderId="0" xfId="0" applyFont="1" applyFill="1" applyAlignment="1">
      <alignment horizontal="center" vertical="center"/>
    </xf>
    <xf numFmtId="0" fontId="61" fillId="46" borderId="0" xfId="0" applyFont="1" applyFill="1" applyAlignment="1">
      <alignment horizontal="center" vertical="center"/>
    </xf>
    <xf numFmtId="0" fontId="61" fillId="4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39" fillId="45" borderId="27" xfId="0" applyFont="1" applyFill="1" applyBorder="1" applyAlignment="1">
      <alignment horizontal="center" vertical="center"/>
    </xf>
    <xf numFmtId="0" fontId="61" fillId="50" borderId="27" xfId="0" applyFont="1" applyFill="1" applyBorder="1" applyAlignment="1">
      <alignment horizontal="center" vertical="center"/>
    </xf>
    <xf numFmtId="0" fontId="39" fillId="3" borderId="0" xfId="0" applyFont="1" applyFill="1" applyAlignment="1">
      <alignment horizontal="center" vertical="center" wrapText="1" shrinkToFit="1"/>
    </xf>
    <xf numFmtId="0" fontId="39" fillId="45" borderId="0" xfId="0" applyFont="1" applyFill="1" applyAlignment="1">
      <alignment horizontal="center" vertical="center"/>
    </xf>
    <xf numFmtId="0" fontId="61" fillId="45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 wrapText="1"/>
    </xf>
    <xf numFmtId="0" fontId="39" fillId="3" borderId="5" xfId="0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61" fillId="3" borderId="5" xfId="0" applyFont="1" applyFill="1" applyBorder="1" applyAlignment="1">
      <alignment horizontal="center" vertical="center"/>
    </xf>
    <xf numFmtId="0" fontId="61" fillId="2" borderId="5" xfId="0" applyFont="1" applyFill="1" applyBorder="1" applyAlignment="1">
      <alignment horizontal="center" vertical="center"/>
    </xf>
    <xf numFmtId="0" fontId="61" fillId="11" borderId="5" xfId="0" applyFont="1" applyFill="1" applyBorder="1" applyAlignment="1">
      <alignment horizontal="center" vertical="center"/>
    </xf>
    <xf numFmtId="0" fontId="61" fillId="6" borderId="5" xfId="0" applyFont="1" applyFill="1" applyBorder="1" applyAlignment="1">
      <alignment horizontal="center" vertical="center"/>
    </xf>
    <xf numFmtId="0" fontId="61" fillId="9" borderId="5" xfId="0" applyFont="1" applyFill="1" applyBorder="1" applyAlignment="1">
      <alignment horizontal="center" vertical="center"/>
    </xf>
    <xf numFmtId="0" fontId="61" fillId="43" borderId="5" xfId="0" applyFont="1" applyFill="1" applyBorder="1" applyAlignment="1">
      <alignment horizontal="center" vertical="center"/>
    </xf>
    <xf numFmtId="0" fontId="61" fillId="8" borderId="5" xfId="0" applyFont="1" applyFill="1" applyBorder="1" applyAlignment="1">
      <alignment horizontal="center" vertical="center"/>
    </xf>
    <xf numFmtId="0" fontId="61" fillId="7" borderId="5" xfId="0" applyFont="1" applyFill="1" applyBorder="1" applyAlignment="1">
      <alignment horizontal="center" vertical="center"/>
    </xf>
    <xf numFmtId="0" fontId="61" fillId="10" borderId="5" xfId="0" applyFont="1" applyFill="1" applyBorder="1" applyAlignment="1">
      <alignment horizontal="center" vertical="center"/>
    </xf>
    <xf numFmtId="0" fontId="61" fillId="46" borderId="5" xfId="0" applyFont="1" applyFill="1" applyBorder="1" applyAlignment="1">
      <alignment horizontal="center" vertical="center"/>
    </xf>
    <xf numFmtId="0" fontId="61" fillId="47" borderId="5" xfId="0" applyFont="1" applyFill="1" applyBorder="1" applyAlignment="1">
      <alignment horizontal="center" vertical="center"/>
    </xf>
    <xf numFmtId="0" fontId="61" fillId="0" borderId="5" xfId="0" applyFont="1" applyBorder="1" applyAlignment="1">
      <alignment horizontal="center" vertical="center"/>
    </xf>
    <xf numFmtId="0" fontId="61" fillId="50" borderId="9" xfId="0" applyFont="1" applyFill="1" applyBorder="1" applyAlignment="1">
      <alignment horizontal="center" vertical="center"/>
    </xf>
    <xf numFmtId="0" fontId="62" fillId="3" borderId="0" xfId="0" applyFont="1" applyFill="1" applyAlignment="1">
      <alignment horizontal="left" vertical="center"/>
    </xf>
    <xf numFmtId="0" fontId="39" fillId="3" borderId="27" xfId="0" applyFont="1" applyFill="1" applyBorder="1" applyAlignment="1">
      <alignment horizontal="center" vertical="center"/>
    </xf>
    <xf numFmtId="0" fontId="63" fillId="4" borderId="0" xfId="0" applyFont="1" applyFill="1" applyAlignment="1">
      <alignment horizontal="center" vertical="center"/>
    </xf>
    <xf numFmtId="0" fontId="64" fillId="5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center" vertical="center"/>
    </xf>
    <xf numFmtId="0" fontId="65" fillId="11" borderId="0" xfId="0" applyFont="1" applyFill="1" applyAlignment="1">
      <alignment horizontal="center" vertical="center"/>
    </xf>
    <xf numFmtId="0" fontId="65" fillId="6" borderId="0" xfId="0" applyFont="1" applyFill="1" applyAlignment="1">
      <alignment horizontal="center" vertical="center"/>
    </xf>
    <xf numFmtId="0" fontId="65" fillId="9" borderId="0" xfId="0" applyFont="1" applyFill="1" applyAlignment="1">
      <alignment horizontal="center" vertical="center"/>
    </xf>
    <xf numFmtId="0" fontId="65" fillId="43" borderId="0" xfId="0" applyFont="1" applyFill="1" applyAlignment="1">
      <alignment horizontal="center" vertical="center"/>
    </xf>
    <xf numFmtId="0" fontId="65" fillId="50" borderId="0" xfId="0" applyFont="1" applyFill="1" applyAlignment="1">
      <alignment horizontal="center" vertical="center"/>
    </xf>
    <xf numFmtId="0" fontId="65" fillId="8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65" fillId="10" borderId="0" xfId="0" applyFont="1" applyFill="1" applyAlignment="1">
      <alignment horizontal="center" vertical="center"/>
    </xf>
    <xf numFmtId="0" fontId="65" fillId="46" borderId="0" xfId="0" applyFont="1" applyFill="1" applyAlignment="1">
      <alignment horizontal="center" vertical="center"/>
    </xf>
    <xf numFmtId="0" fontId="65" fillId="47" borderId="0" xfId="0" applyFont="1" applyFill="1" applyAlignment="1">
      <alignment horizontal="center" vertical="center"/>
    </xf>
    <xf numFmtId="0" fontId="39" fillId="4" borderId="9" xfId="0" applyFont="1" applyFill="1" applyBorder="1" applyAlignment="1">
      <alignment horizontal="center" vertical="center"/>
    </xf>
    <xf numFmtId="0" fontId="60" fillId="5" borderId="9" xfId="0" applyFont="1" applyFill="1" applyBorder="1" applyAlignment="1">
      <alignment horizontal="center" vertical="center"/>
    </xf>
    <xf numFmtId="0" fontId="61" fillId="2" borderId="9" xfId="0" applyFont="1" applyFill="1" applyBorder="1" applyAlignment="1">
      <alignment horizontal="center" vertical="center"/>
    </xf>
    <xf numFmtId="0" fontId="61" fillId="11" borderId="9" xfId="0" applyFont="1" applyFill="1" applyBorder="1" applyAlignment="1">
      <alignment horizontal="center" vertical="center"/>
    </xf>
    <xf numFmtId="0" fontId="61" fillId="6" borderId="9" xfId="0" applyFont="1" applyFill="1" applyBorder="1" applyAlignment="1">
      <alignment horizontal="center" vertical="center"/>
    </xf>
    <xf numFmtId="0" fontId="61" fillId="9" borderId="9" xfId="0" applyFont="1" applyFill="1" applyBorder="1" applyAlignment="1">
      <alignment horizontal="center" vertical="center"/>
    </xf>
    <xf numFmtId="0" fontId="61" fillId="43" borderId="9" xfId="0" applyFont="1" applyFill="1" applyBorder="1" applyAlignment="1">
      <alignment horizontal="center" vertical="center"/>
    </xf>
    <xf numFmtId="0" fontId="61" fillId="8" borderId="9" xfId="0" applyFont="1" applyFill="1" applyBorder="1" applyAlignment="1">
      <alignment horizontal="center" vertical="center"/>
    </xf>
    <xf numFmtId="0" fontId="61" fillId="7" borderId="9" xfId="0" applyFont="1" applyFill="1" applyBorder="1" applyAlignment="1">
      <alignment horizontal="center" vertical="center"/>
    </xf>
    <xf numFmtId="0" fontId="61" fillId="10" borderId="9" xfId="0" applyFont="1" applyFill="1" applyBorder="1" applyAlignment="1">
      <alignment horizontal="center" vertical="center"/>
    </xf>
    <xf numFmtId="0" fontId="61" fillId="46" borderId="9" xfId="0" applyFont="1" applyFill="1" applyBorder="1" applyAlignment="1">
      <alignment horizontal="center" vertical="center"/>
    </xf>
    <xf numFmtId="0" fontId="61" fillId="47" borderId="9" xfId="0" applyFont="1" applyFill="1" applyBorder="1" applyAlignment="1">
      <alignment horizontal="center" vertical="center"/>
    </xf>
    <xf numFmtId="0" fontId="61" fillId="3" borderId="27" xfId="0" applyFont="1" applyFill="1" applyBorder="1" applyAlignment="1">
      <alignment horizontal="center" vertical="center"/>
    </xf>
    <xf numFmtId="0" fontId="61" fillId="0" borderId="27" xfId="0" applyFont="1" applyBorder="1" applyAlignment="1">
      <alignment horizontal="center" vertical="center"/>
    </xf>
    <xf numFmtId="0" fontId="61" fillId="0" borderId="0" xfId="0" applyFont="1"/>
    <xf numFmtId="0" fontId="8" fillId="0" borderId="53" xfId="317" applyNumberFormat="1" applyFont="1" applyBorder="1" applyAlignment="1">
      <alignment horizontal="center" vertical="center"/>
    </xf>
    <xf numFmtId="0" fontId="55" fillId="0" borderId="12" xfId="317" applyNumberFormat="1" applyFont="1" applyBorder="1" applyAlignment="1">
      <alignment horizontal="center" vertical="center" wrapText="1"/>
    </xf>
    <xf numFmtId="1" fontId="3" fillId="0" borderId="28" xfId="317" applyNumberFormat="1" applyFont="1" applyBorder="1" applyAlignment="1">
      <alignment horizontal="center" vertical="center"/>
    </xf>
    <xf numFmtId="1" fontId="3" fillId="0" borderId="12" xfId="317" applyNumberFormat="1" applyFont="1" applyBorder="1" applyAlignment="1">
      <alignment horizontal="center" vertical="center"/>
    </xf>
    <xf numFmtId="1" fontId="8" fillId="0" borderId="54" xfId="317" applyNumberFormat="1" applyFont="1" applyBorder="1" applyAlignment="1">
      <alignment horizontal="center" vertical="center"/>
    </xf>
    <xf numFmtId="0" fontId="28" fillId="0" borderId="12" xfId="317" applyNumberFormat="1" applyFont="1" applyBorder="1" applyAlignment="1">
      <alignment horizontal="center" vertical="center"/>
    </xf>
    <xf numFmtId="0" fontId="53" fillId="0" borderId="12" xfId="317" applyNumberFormat="1" applyFont="1" applyBorder="1" applyAlignment="1">
      <alignment horizontal="center" vertical="center"/>
    </xf>
    <xf numFmtId="0" fontId="3" fillId="0" borderId="3" xfId="317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 wrapText="1" shrinkToFit="1"/>
    </xf>
    <xf numFmtId="0" fontId="51" fillId="0" borderId="0" xfId="542" applyFont="1" applyAlignment="1">
      <alignment horizontal="center" vertical="center" wrapText="1"/>
    </xf>
    <xf numFmtId="0" fontId="60" fillId="5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7" fillId="0" borderId="0" xfId="0" applyFont="1" applyAlignment="1">
      <alignment horizontal="left"/>
    </xf>
    <xf numFmtId="0" fontId="0" fillId="0" borderId="27" xfId="0" applyBorder="1"/>
    <xf numFmtId="0" fontId="52" fillId="0" borderId="23" xfId="0" applyFont="1" applyBorder="1" applyAlignment="1">
      <alignment horizontal="center" vertical="center" textRotation="90"/>
    </xf>
    <xf numFmtId="0" fontId="52" fillId="0" borderId="29" xfId="0" applyFont="1" applyBorder="1" applyAlignment="1">
      <alignment horizontal="center" vertical="center" textRotation="90"/>
    </xf>
    <xf numFmtId="0" fontId="60" fillId="3" borderId="5" xfId="0" applyFont="1" applyFill="1" applyBorder="1" applyAlignment="1">
      <alignment horizontal="center" vertical="center"/>
    </xf>
    <xf numFmtId="1" fontId="59" fillId="0" borderId="28" xfId="317" applyNumberFormat="1" applyFont="1" applyBorder="1" applyAlignment="1">
      <alignment horizontal="center" vertical="center"/>
    </xf>
    <xf numFmtId="1" fontId="59" fillId="0" borderId="12" xfId="317" applyNumberFormat="1" applyFont="1" applyBorder="1" applyAlignment="1">
      <alignment horizontal="center" vertical="center"/>
    </xf>
    <xf numFmtId="0" fontId="13" fillId="0" borderId="55" xfId="317" applyNumberFormat="1" applyFont="1" applyBorder="1" applyAlignment="1">
      <alignment horizontal="center" vertical="center"/>
    </xf>
    <xf numFmtId="1" fontId="8" fillId="0" borderId="55" xfId="317" applyNumberFormat="1" applyFont="1" applyBorder="1" applyAlignment="1">
      <alignment horizontal="center" vertical="center"/>
    </xf>
    <xf numFmtId="0" fontId="13" fillId="0" borderId="56" xfId="317" applyNumberFormat="1" applyFont="1" applyBorder="1" applyAlignment="1">
      <alignment horizontal="center" vertical="center"/>
    </xf>
    <xf numFmtId="1" fontId="8" fillId="0" borderId="57" xfId="317" applyNumberFormat="1" applyFont="1" applyBorder="1" applyAlignment="1">
      <alignment horizontal="center" vertical="center"/>
    </xf>
    <xf numFmtId="0" fontId="43" fillId="0" borderId="58" xfId="317" applyNumberFormat="1" applyFont="1" applyBorder="1" applyAlignment="1">
      <alignment horizontal="left" vertical="center"/>
    </xf>
    <xf numFmtId="0" fontId="43" fillId="0" borderId="56" xfId="317" applyNumberFormat="1" applyFont="1" applyBorder="1" applyAlignment="1">
      <alignment horizontal="left" vertical="center"/>
    </xf>
    <xf numFmtId="0" fontId="59" fillId="0" borderId="3" xfId="317" applyNumberFormat="1" applyFont="1" applyBorder="1" applyAlignment="1">
      <alignment horizontal="center" vertical="center"/>
    </xf>
    <xf numFmtId="0" fontId="51" fillId="0" borderId="23" xfId="542" applyFont="1" applyBorder="1" applyAlignment="1">
      <alignment horizontal="left" vertical="center"/>
    </xf>
    <xf numFmtId="0" fontId="39" fillId="49" borderId="0" xfId="0" applyFont="1" applyFill="1" applyAlignment="1">
      <alignment horizontal="center" vertical="center"/>
    </xf>
    <xf numFmtId="0" fontId="61" fillId="49" borderId="0" xfId="0" applyFont="1" applyFill="1" applyAlignment="1">
      <alignment horizontal="center" vertical="center"/>
    </xf>
    <xf numFmtId="0" fontId="39" fillId="49" borderId="0" xfId="0" applyFont="1" applyFill="1" applyAlignment="1">
      <alignment horizontal="center" vertical="center" wrapText="1" shrinkToFit="1"/>
    </xf>
    <xf numFmtId="0" fontId="39" fillId="49" borderId="0" xfId="0" applyFont="1" applyFill="1" applyAlignment="1">
      <alignment horizontal="center" vertical="center" wrapText="1"/>
    </xf>
    <xf numFmtId="0" fontId="39" fillId="49" borderId="5" xfId="0" applyFont="1" applyFill="1" applyBorder="1" applyAlignment="1">
      <alignment horizontal="center" vertical="center"/>
    </xf>
    <xf numFmtId="0" fontId="61" fillId="49" borderId="5" xfId="0" applyFont="1" applyFill="1" applyBorder="1" applyAlignment="1">
      <alignment horizontal="center" vertical="center"/>
    </xf>
    <xf numFmtId="0" fontId="39" fillId="49" borderId="5" xfId="0" applyFont="1" applyFill="1" applyBorder="1" applyAlignment="1">
      <alignment horizontal="center" vertical="center" wrapText="1" shrinkToFit="1"/>
    </xf>
    <xf numFmtId="0" fontId="39" fillId="55" borderId="0" xfId="0" applyFont="1" applyFill="1" applyAlignment="1">
      <alignment horizontal="center" vertical="center"/>
    </xf>
    <xf numFmtId="0" fontId="61" fillId="56" borderId="0" xfId="0" applyFont="1" applyFill="1" applyAlignment="1">
      <alignment horizontal="center" vertical="center"/>
    </xf>
    <xf numFmtId="0" fontId="65" fillId="56" borderId="0" xfId="0" applyFont="1" applyFill="1" applyAlignment="1">
      <alignment horizontal="center" vertical="center"/>
    </xf>
    <xf numFmtId="0" fontId="61" fillId="56" borderId="9" xfId="0" applyFont="1" applyFill="1" applyBorder="1" applyAlignment="1">
      <alignment horizontal="center" vertical="center" wrapText="1"/>
    </xf>
    <xf numFmtId="0" fontId="61" fillId="56" borderId="5" xfId="0" applyFont="1" applyFill="1" applyBorder="1" applyAlignment="1">
      <alignment horizontal="center" vertical="center"/>
    </xf>
    <xf numFmtId="0" fontId="39" fillId="56" borderId="0" xfId="0" applyFont="1" applyFill="1" applyAlignment="1">
      <alignment horizontal="center" vertical="center"/>
    </xf>
    <xf numFmtId="0" fontId="61" fillId="56" borderId="0" xfId="0" applyFont="1" applyFill="1"/>
    <xf numFmtId="0" fontId="61" fillId="55" borderId="0" xfId="0" applyFont="1" applyFill="1"/>
    <xf numFmtId="0" fontId="65" fillId="55" borderId="0" xfId="0" applyFont="1" applyFill="1" applyAlignment="1">
      <alignment horizontal="center" vertical="center"/>
    </xf>
    <xf numFmtId="0" fontId="61" fillId="55" borderId="9" xfId="0" applyFont="1" applyFill="1" applyBorder="1" applyAlignment="1">
      <alignment horizontal="center" vertical="center"/>
    </xf>
    <xf numFmtId="0" fontId="61" fillId="55" borderId="0" xfId="0" applyFont="1" applyFill="1" applyAlignment="1">
      <alignment horizontal="center" vertical="center"/>
    </xf>
    <xf numFmtId="0" fontId="61" fillId="55" borderId="5" xfId="0" applyFont="1" applyFill="1" applyBorder="1" applyAlignment="1">
      <alignment horizontal="center" vertical="center"/>
    </xf>
    <xf numFmtId="0" fontId="68" fillId="3" borderId="0" xfId="0" applyFont="1" applyFill="1" applyAlignment="1">
      <alignment horizontal="left" vertical="center"/>
    </xf>
    <xf numFmtId="1" fontId="3" fillId="0" borderId="5" xfId="317" applyNumberFormat="1" applyFont="1" applyBorder="1" applyAlignment="1">
      <alignment horizontal="center" vertical="center"/>
    </xf>
    <xf numFmtId="0" fontId="65" fillId="3" borderId="9" xfId="0" applyFont="1" applyFill="1" applyBorder="1" applyAlignment="1">
      <alignment horizontal="center" vertical="center"/>
    </xf>
    <xf numFmtId="0" fontId="63" fillId="0" borderId="9" xfId="0" applyFont="1" applyBorder="1" applyAlignment="1">
      <alignment horizontal="center" vertical="center"/>
    </xf>
    <xf numFmtId="0" fontId="63" fillId="0" borderId="27" xfId="0" applyFont="1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 wrapText="1"/>
    </xf>
    <xf numFmtId="0" fontId="63" fillId="3" borderId="9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textRotation="90"/>
    </xf>
    <xf numFmtId="0" fontId="69" fillId="0" borderId="26" xfId="0" applyFont="1" applyBorder="1" applyAlignment="1">
      <alignment horizontal="center" vertical="center" textRotation="90"/>
    </xf>
    <xf numFmtId="0" fontId="69" fillId="0" borderId="23" xfId="0" applyFont="1" applyBorder="1" applyAlignment="1">
      <alignment horizontal="center" vertical="center" textRotation="90"/>
    </xf>
    <xf numFmtId="0" fontId="12" fillId="0" borderId="27" xfId="0" applyFont="1" applyBorder="1" applyAlignment="1">
      <alignment horizontal="center" vertical="center" wrapText="1"/>
    </xf>
    <xf numFmtId="1" fontId="3" fillId="0" borderId="0" xfId="317" applyNumberFormat="1" applyFont="1" applyAlignment="1">
      <alignment horizontal="left" vertical="center"/>
    </xf>
    <xf numFmtId="0" fontId="63" fillId="0" borderId="0" xfId="0" applyFont="1"/>
    <xf numFmtId="0" fontId="65" fillId="3" borderId="27" xfId="0" applyFont="1" applyFill="1" applyBorder="1" applyAlignment="1">
      <alignment horizontal="center" vertical="center"/>
    </xf>
    <xf numFmtId="0" fontId="65" fillId="49" borderId="0" xfId="0" applyFont="1" applyFill="1" applyAlignment="1">
      <alignment horizontal="center" vertical="center"/>
    </xf>
    <xf numFmtId="0" fontId="63" fillId="49" borderId="0" xfId="0" applyFont="1" applyFill="1" applyAlignment="1">
      <alignment horizontal="center" vertical="center"/>
    </xf>
    <xf numFmtId="0" fontId="63" fillId="49" borderId="5" xfId="0" applyFont="1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59" fillId="0" borderId="0" xfId="0" applyFont="1"/>
    <xf numFmtId="0" fontId="70" fillId="13" borderId="0" xfId="505" applyFont="1" applyProtection="1"/>
    <xf numFmtId="0" fontId="62" fillId="0" borderId="0" xfId="0" applyFont="1" applyAlignment="1">
      <alignment horizontal="center" vertical="center" textRotation="90"/>
    </xf>
    <xf numFmtId="0" fontId="7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8" fillId="49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2" fillId="51" borderId="9" xfId="0" applyFont="1" applyFill="1" applyBorder="1" applyAlignment="1">
      <alignment horizontal="center" vertical="center" wrapText="1"/>
    </xf>
    <xf numFmtId="0" fontId="39" fillId="2" borderId="9" xfId="0" applyFont="1" applyFill="1" applyBorder="1" applyAlignment="1">
      <alignment horizontal="center" vertical="center" wrapText="1"/>
    </xf>
    <xf numFmtId="0" fontId="39" fillId="11" borderId="9" xfId="0" applyFont="1" applyFill="1" applyBorder="1" applyAlignment="1">
      <alignment horizontal="center" vertical="center" wrapText="1"/>
    </xf>
    <xf numFmtId="0" fontId="60" fillId="52" borderId="9" xfId="0" applyFont="1" applyFill="1" applyBorder="1" applyAlignment="1">
      <alignment horizontal="center" vertical="center" wrapText="1"/>
    </xf>
    <xf numFmtId="0" fontId="39" fillId="9" borderId="9" xfId="0" applyFont="1" applyFill="1" applyBorder="1" applyAlignment="1">
      <alignment horizontal="center" vertical="center" wrapText="1"/>
    </xf>
    <xf numFmtId="0" fontId="61" fillId="54" borderId="9" xfId="0" applyFont="1" applyFill="1" applyBorder="1" applyAlignment="1">
      <alignment horizontal="center" vertical="center" wrapText="1"/>
    </xf>
    <xf numFmtId="0" fontId="60" fillId="10" borderId="9" xfId="0" applyFont="1" applyFill="1" applyBorder="1" applyAlignment="1">
      <alignment horizontal="center" vertical="center" wrapText="1"/>
    </xf>
    <xf numFmtId="0" fontId="70" fillId="13" borderId="0" xfId="505" applyFont="1" applyAlignment="1" applyProtection="1">
      <alignment horizontal="center" vertical="center"/>
    </xf>
    <xf numFmtId="0" fontId="1" fillId="49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horizontal="center" vertical="center" textRotation="90"/>
    </xf>
    <xf numFmtId="0" fontId="73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4" fillId="3" borderId="0" xfId="0" applyFont="1" applyFill="1" applyAlignment="1">
      <alignment horizontal="center" vertical="center"/>
    </xf>
    <xf numFmtId="0" fontId="38" fillId="3" borderId="27" xfId="0" applyFont="1" applyFill="1" applyBorder="1" applyAlignment="1">
      <alignment horizontal="left" vertical="center"/>
    </xf>
    <xf numFmtId="0" fontId="59" fillId="3" borderId="12" xfId="0" applyFont="1" applyFill="1" applyBorder="1" applyAlignment="1" applyProtection="1">
      <alignment horizontal="center" vertical="center"/>
      <protection locked="0"/>
    </xf>
    <xf numFmtId="0" fontId="0" fillId="3" borderId="27" xfId="0" applyFill="1" applyBorder="1" applyAlignment="1" applyProtection="1">
      <alignment horizontal="center" vertical="center"/>
      <protection locked="0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49" borderId="26" xfId="0" applyFill="1" applyBorder="1" applyAlignment="1">
      <alignment horizontal="center" vertical="center"/>
    </xf>
    <xf numFmtId="0" fontId="0" fillId="49" borderId="28" xfId="0" applyFill="1" applyBorder="1" applyAlignment="1">
      <alignment horizontal="center" vertical="center"/>
    </xf>
    <xf numFmtId="0" fontId="59" fillId="49" borderId="11" xfId="0" applyFont="1" applyFill="1" applyBorder="1" applyAlignment="1" applyProtection="1">
      <alignment horizontal="center" vertical="center"/>
      <protection locked="0"/>
    </xf>
    <xf numFmtId="0" fontId="0" fillId="49" borderId="0" xfId="0" applyFill="1" applyAlignment="1" applyProtection="1">
      <alignment horizontal="center" vertical="center"/>
      <protection locked="0"/>
    </xf>
    <xf numFmtId="0" fontId="0" fillId="49" borderId="11" xfId="0" applyFill="1" applyBorder="1" applyAlignment="1" applyProtection="1">
      <alignment horizontal="center" vertical="center"/>
      <protection locked="0"/>
    </xf>
    <xf numFmtId="0" fontId="0" fillId="49" borderId="23" xfId="0" applyFill="1" applyBorder="1" applyAlignment="1">
      <alignment horizontal="center" vertical="center"/>
    </xf>
    <xf numFmtId="0" fontId="0" fillId="49" borderId="32" xfId="0" applyFill="1" applyBorder="1" applyAlignment="1">
      <alignment horizontal="center" vertical="center"/>
    </xf>
    <xf numFmtId="0" fontId="38" fillId="3" borderId="0" xfId="0" applyFont="1" applyFill="1" applyAlignment="1">
      <alignment horizontal="left" vertical="center"/>
    </xf>
    <xf numFmtId="0" fontId="59" fillId="3" borderId="11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59" fillId="49" borderId="32" xfId="0" applyFont="1" applyFill="1" applyBorder="1" applyAlignment="1" applyProtection="1">
      <alignment horizontal="center" vertical="center"/>
      <protection locked="0"/>
    </xf>
    <xf numFmtId="0" fontId="59" fillId="3" borderId="32" xfId="0" applyFont="1" applyFill="1" applyBorder="1" applyAlignment="1" applyProtection="1">
      <alignment horizontal="center" vertical="center"/>
      <protection locked="0"/>
    </xf>
    <xf numFmtId="0" fontId="59" fillId="49" borderId="30" xfId="0" applyFont="1" applyFill="1" applyBorder="1" applyAlignment="1" applyProtection="1">
      <alignment horizontal="center" vertical="center"/>
      <protection locked="0"/>
    </xf>
    <xf numFmtId="0" fontId="0" fillId="49" borderId="5" xfId="0" applyFill="1" applyBorder="1" applyAlignment="1" applyProtection="1">
      <alignment horizontal="center" vertical="center"/>
      <protection locked="0"/>
    </xf>
    <xf numFmtId="0" fontId="0" fillId="49" borderId="13" xfId="0" applyFill="1" applyBorder="1" applyAlignment="1" applyProtection="1">
      <alignment horizontal="center" vertical="center"/>
      <protection locked="0"/>
    </xf>
    <xf numFmtId="0" fontId="0" fillId="49" borderId="29" xfId="0" applyFill="1" applyBorder="1" applyAlignment="1">
      <alignment horizontal="center" vertical="center"/>
    </xf>
    <xf numFmtId="0" fontId="0" fillId="49" borderId="30" xfId="0" applyFill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167" fontId="50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left" vertical="center"/>
    </xf>
    <xf numFmtId="0" fontId="32" fillId="0" borderId="0" xfId="0" applyFont="1"/>
    <xf numFmtId="0" fontId="39" fillId="0" borderId="9" xfId="0" applyFont="1" applyBorder="1" applyAlignment="1">
      <alignment horizontal="center" vertical="center" wrapText="1"/>
    </xf>
    <xf numFmtId="170" fontId="65" fillId="0" borderId="0" xfId="0" applyNumberFormat="1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63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63" fillId="0" borderId="24" xfId="0" applyFont="1" applyBorder="1" applyAlignment="1">
      <alignment horizontal="center" vertical="center"/>
    </xf>
    <xf numFmtId="0" fontId="63" fillId="49" borderId="3" xfId="0" applyFont="1" applyFill="1" applyBorder="1" applyAlignment="1">
      <alignment horizontal="center" vertical="center"/>
    </xf>
    <xf numFmtId="0" fontId="63" fillId="0" borderId="0" xfId="0" applyFont="1" applyAlignment="1">
      <alignment horizontal="right" wrapText="1"/>
    </xf>
    <xf numFmtId="0" fontId="0" fillId="0" borderId="24" xfId="0" applyBorder="1" applyAlignment="1">
      <alignment horizontal="center" vertical="center" textRotation="90"/>
    </xf>
    <xf numFmtId="0" fontId="61" fillId="53" borderId="9" xfId="0" applyFont="1" applyFill="1" applyBorder="1" applyAlignment="1">
      <alignment horizontal="center" vertical="center" wrapText="1"/>
    </xf>
    <xf numFmtId="0" fontId="61" fillId="50" borderId="9" xfId="0" applyFont="1" applyFill="1" applyBorder="1" applyAlignment="1">
      <alignment horizontal="center" vertical="center" wrapText="1"/>
    </xf>
    <xf numFmtId="0" fontId="61" fillId="48" borderId="9" xfId="0" applyFont="1" applyFill="1" applyBorder="1" applyAlignment="1">
      <alignment horizontal="center" vertical="center" wrapText="1"/>
    </xf>
    <xf numFmtId="0" fontId="39" fillId="46" borderId="9" xfId="0" applyFont="1" applyFill="1" applyBorder="1" applyAlignment="1">
      <alignment horizontal="center" vertical="center" wrapText="1"/>
    </xf>
    <xf numFmtId="0" fontId="60" fillId="47" borderId="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59" fillId="49" borderId="12" xfId="0" applyFont="1" applyFill="1" applyBorder="1" applyAlignment="1" applyProtection="1">
      <alignment horizontal="center" vertical="center"/>
      <protection locked="0"/>
    </xf>
    <xf numFmtId="0" fontId="0" fillId="49" borderId="28" xfId="0" applyFill="1" applyBorder="1" applyAlignment="1" applyProtection="1">
      <alignment horizontal="center" vertical="center"/>
      <protection locked="0"/>
    </xf>
    <xf numFmtId="0" fontId="0" fillId="49" borderId="12" xfId="0" applyFill="1" applyBorder="1" applyAlignment="1" applyProtection="1">
      <alignment horizontal="center" vertical="center"/>
      <protection locked="0"/>
    </xf>
    <xf numFmtId="0" fontId="0" fillId="49" borderId="26" xfId="0" applyFill="1" applyBorder="1" applyAlignment="1" applyProtection="1">
      <alignment horizontal="center" vertical="center"/>
      <protection locked="0"/>
    </xf>
    <xf numFmtId="0" fontId="59" fillId="3" borderId="13" xfId="0" applyFont="1" applyFill="1" applyBorder="1" applyAlignment="1" applyProtection="1">
      <alignment horizontal="center" vertical="center"/>
      <protection locked="0"/>
    </xf>
    <xf numFmtId="0" fontId="0" fillId="3" borderId="30" xfId="0" applyFill="1" applyBorder="1" applyAlignment="1" applyProtection="1">
      <alignment horizontal="center" vertical="center"/>
      <protection locked="0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29" xfId="0" applyFill="1" applyBorder="1" applyAlignment="1" applyProtection="1">
      <alignment horizontal="center" vertical="center"/>
      <protection locked="0"/>
    </xf>
    <xf numFmtId="0" fontId="59" fillId="3" borderId="5" xfId="0" applyFon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49" borderId="23" xfId="0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0" fillId="3" borderId="23" xfId="0" applyFill="1" applyBorder="1" applyAlignment="1" applyProtection="1">
      <alignment horizontal="center" vertical="center"/>
      <protection locked="0"/>
    </xf>
    <xf numFmtId="0" fontId="59" fillId="3" borderId="9" xfId="0" applyFont="1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59" fillId="3" borderId="30" xfId="0" applyFont="1" applyFill="1" applyBorder="1" applyAlignment="1" applyProtection="1">
      <alignment horizontal="center" vertical="center"/>
      <protection locked="0"/>
    </xf>
    <xf numFmtId="167" fontId="0" fillId="3" borderId="13" xfId="0" applyNumberFormat="1" applyFill="1" applyBorder="1" applyAlignment="1" applyProtection="1">
      <alignment horizontal="center" vertical="center"/>
      <protection locked="0"/>
    </xf>
    <xf numFmtId="0" fontId="59" fillId="3" borderId="0" xfId="0" applyFont="1" applyFill="1" applyAlignment="1">
      <alignment horizontal="center" vertical="center"/>
    </xf>
    <xf numFmtId="0" fontId="59" fillId="49" borderId="28" xfId="0" applyFont="1" applyFill="1" applyBorder="1" applyAlignment="1" applyProtection="1">
      <alignment horizontal="center" vertical="center"/>
      <protection locked="0"/>
    </xf>
    <xf numFmtId="0" fontId="59" fillId="49" borderId="47" xfId="0" applyFont="1" applyFill="1" applyBorder="1" applyAlignment="1" applyProtection="1">
      <alignment horizontal="center" vertical="center"/>
      <protection locked="0"/>
    </xf>
    <xf numFmtId="0" fontId="0" fillId="49" borderId="33" xfId="0" applyFill="1" applyBorder="1" applyAlignment="1" applyProtection="1">
      <alignment horizontal="center" vertical="center"/>
      <protection locked="0"/>
    </xf>
    <xf numFmtId="0" fontId="0" fillId="49" borderId="35" xfId="0" applyFill="1" applyBorder="1" applyAlignment="1" applyProtection="1">
      <alignment horizontal="center" vertical="center"/>
      <protection locked="0"/>
    </xf>
    <xf numFmtId="0" fontId="59" fillId="3" borderId="48" xfId="0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 applyProtection="1">
      <alignment horizontal="center" vertical="center"/>
      <protection locked="0"/>
    </xf>
    <xf numFmtId="0" fontId="0" fillId="3" borderId="36" xfId="0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70" fillId="0" borderId="0" xfId="505" applyFont="1" applyFill="1" applyAlignment="1" applyProtection="1">
      <alignment horizontal="center" vertical="center"/>
    </xf>
    <xf numFmtId="0" fontId="50" fillId="0" borderId="0" xfId="0" applyFont="1" applyAlignment="1">
      <alignment horizontal="right" vertical="center"/>
    </xf>
    <xf numFmtId="0" fontId="8" fillId="0" borderId="0" xfId="0" applyFont="1" applyAlignment="1">
      <alignment horizontal="right" wrapText="1"/>
    </xf>
    <xf numFmtId="0" fontId="66" fillId="0" borderId="0" xfId="0" applyFont="1" applyAlignment="1">
      <alignment horizontal="center"/>
    </xf>
    <xf numFmtId="0" fontId="39" fillId="0" borderId="9" xfId="0" applyFont="1" applyBorder="1" applyAlignment="1">
      <alignment horizontal="center" vertical="center"/>
    </xf>
    <xf numFmtId="0" fontId="54" fillId="0" borderId="26" xfId="0" applyFont="1" applyBorder="1" applyAlignment="1">
      <alignment horizontal="center" vertical="center" textRotation="90"/>
    </xf>
    <xf numFmtId="0" fontId="0" fillId="3" borderId="26" xfId="0" applyFill="1" applyBorder="1" applyAlignment="1" applyProtection="1">
      <alignment horizontal="center" vertical="center"/>
      <protection locked="0"/>
    </xf>
    <xf numFmtId="0" fontId="54" fillId="0" borderId="23" xfId="0" applyFont="1" applyBorder="1" applyAlignment="1">
      <alignment horizontal="center" vertical="center" textRotation="90"/>
    </xf>
    <xf numFmtId="0" fontId="76" fillId="0" borderId="23" xfId="0" applyFont="1" applyBorder="1" applyAlignment="1">
      <alignment horizontal="center" vertical="center" textRotation="90"/>
    </xf>
    <xf numFmtId="0" fontId="76" fillId="0" borderId="29" xfId="0" applyFont="1" applyBorder="1" applyAlignment="1">
      <alignment horizontal="center" vertical="center" textRotation="90"/>
    </xf>
    <xf numFmtId="0" fontId="0" fillId="49" borderId="29" xfId="0" applyFill="1" applyBorder="1" applyAlignment="1" applyProtection="1">
      <alignment horizontal="center" vertical="center"/>
      <protection locked="0"/>
    </xf>
    <xf numFmtId="0" fontId="39" fillId="0" borderId="0" xfId="0" applyFont="1" applyAlignment="1">
      <alignment vertical="center"/>
    </xf>
    <xf numFmtId="0" fontId="69" fillId="0" borderId="0" xfId="0" applyFont="1" applyAlignment="1">
      <alignment horizontal="center"/>
    </xf>
    <xf numFmtId="0" fontId="63" fillId="0" borderId="0" xfId="0" applyFont="1" applyAlignment="1">
      <alignment horizontal="right" vertical="center" wrapText="1"/>
    </xf>
    <xf numFmtId="0" fontId="61" fillId="0" borderId="23" xfId="0" applyFont="1" applyBorder="1" applyAlignment="1">
      <alignment horizontal="center" vertical="center"/>
    </xf>
    <xf numFmtId="0" fontId="61" fillId="0" borderId="32" xfId="0" applyFont="1" applyBorder="1" applyAlignment="1">
      <alignment horizontal="center" vertical="center"/>
    </xf>
    <xf numFmtId="0" fontId="0" fillId="0" borderId="59" xfId="0" applyBorder="1"/>
    <xf numFmtId="2" fontId="50" fillId="0" borderId="5" xfId="0" applyNumberFormat="1" applyFont="1" applyBorder="1" applyAlignment="1">
      <alignment horizontal="center" vertical="center"/>
    </xf>
    <xf numFmtId="0" fontId="39" fillId="0" borderId="23" xfId="0" applyFont="1" applyBorder="1"/>
    <xf numFmtId="0" fontId="39" fillId="0" borderId="29" xfId="0" applyFont="1" applyBorder="1"/>
    <xf numFmtId="0" fontId="50" fillId="0" borderId="32" xfId="0" applyFont="1" applyBorder="1" applyAlignment="1">
      <alignment horizontal="left" vertical="top"/>
    </xf>
    <xf numFmtId="0" fontId="50" fillId="0" borderId="30" xfId="0" applyFont="1" applyBorder="1" applyAlignment="1">
      <alignment horizontal="left" vertical="center"/>
    </xf>
    <xf numFmtId="0" fontId="32" fillId="0" borderId="24" xfId="0" applyFont="1" applyBorder="1"/>
    <xf numFmtId="165" fontId="75" fillId="0" borderId="9" xfId="0" applyNumberFormat="1" applyFont="1" applyBorder="1" applyAlignment="1">
      <alignment horizontal="center" vertical="center" wrapText="1"/>
    </xf>
    <xf numFmtId="0" fontId="75" fillId="0" borderId="25" xfId="0" applyFont="1" applyBorder="1" applyAlignment="1">
      <alignment horizontal="left" vertical="top"/>
    </xf>
    <xf numFmtId="0" fontId="0" fillId="0" borderId="32" xfId="0" applyBorder="1"/>
    <xf numFmtId="0" fontId="0" fillId="0" borderId="30" xfId="0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70" fillId="13" borderId="5" xfId="505" applyFont="1" applyBorder="1" applyAlignment="1" applyProtection="1">
      <alignment horizontal="center" vertical="center"/>
    </xf>
    <xf numFmtId="0" fontId="77" fillId="13" borderId="0" xfId="505" applyFont="1" applyBorder="1" applyAlignment="1" applyProtection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77" fillId="13" borderId="5" xfId="505" applyFont="1" applyBorder="1" applyAlignment="1" applyProtection="1">
      <alignment horizontal="center" vertical="center"/>
    </xf>
    <xf numFmtId="0" fontId="50" fillId="0" borderId="5" xfId="0" applyFont="1" applyBorder="1" applyAlignment="1">
      <alignment horizontal="right" vertical="center"/>
    </xf>
    <xf numFmtId="0" fontId="39" fillId="0" borderId="23" xfId="0" applyFont="1" applyBorder="1" applyAlignment="1">
      <alignment vertical="center"/>
    </xf>
    <xf numFmtId="0" fontId="39" fillId="0" borderId="29" xfId="0" applyFont="1" applyBorder="1" applyAlignment="1">
      <alignment vertical="center"/>
    </xf>
    <xf numFmtId="0" fontId="50" fillId="0" borderId="32" xfId="0" applyFont="1" applyBorder="1" applyAlignment="1">
      <alignment horizontal="left" vertical="center"/>
    </xf>
    <xf numFmtId="0" fontId="32" fillId="0" borderId="24" xfId="0" applyFont="1" applyBorder="1" applyAlignment="1">
      <alignment vertical="center"/>
    </xf>
    <xf numFmtId="0" fontId="75" fillId="0" borderId="9" xfId="0" applyFont="1" applyBorder="1" applyAlignment="1">
      <alignment horizontal="right" vertical="center"/>
    </xf>
    <xf numFmtId="0" fontId="75" fillId="0" borderId="25" xfId="0" applyFont="1" applyBorder="1" applyAlignment="1">
      <alignment horizontal="left" vertical="center"/>
    </xf>
    <xf numFmtId="0" fontId="39" fillId="57" borderId="0" xfId="0" applyFont="1" applyFill="1"/>
    <xf numFmtId="0" fontId="63" fillId="57" borderId="0" xfId="0" applyFont="1" applyFill="1" applyAlignment="1">
      <alignment horizontal="center" vertical="center"/>
    </xf>
    <xf numFmtId="0" fontId="39" fillId="57" borderId="9" xfId="0" applyFont="1" applyFill="1" applyBorder="1" applyAlignment="1">
      <alignment horizontal="center" vertical="center"/>
    </xf>
    <xf numFmtId="0" fontId="39" fillId="57" borderId="0" xfId="0" applyFont="1" applyFill="1" applyAlignment="1">
      <alignment horizontal="center" vertical="center"/>
    </xf>
    <xf numFmtId="0" fontId="39" fillId="57" borderId="5" xfId="0" applyFont="1" applyFill="1" applyBorder="1"/>
    <xf numFmtId="2" fontId="39" fillId="57" borderId="0" xfId="0" applyNumberFormat="1" applyFont="1" applyFill="1" applyAlignment="1">
      <alignment horizontal="center" vertical="center"/>
    </xf>
    <xf numFmtId="0" fontId="61" fillId="55" borderId="9" xfId="0" applyFont="1" applyFill="1" applyBorder="1" applyAlignment="1">
      <alignment horizontal="center" vertical="center" wrapText="1"/>
    </xf>
    <xf numFmtId="2" fontId="63" fillId="57" borderId="0" xfId="0" applyNumberFormat="1" applyFont="1" applyFill="1" applyAlignment="1">
      <alignment horizontal="center" vertical="center"/>
    </xf>
    <xf numFmtId="2" fontId="39" fillId="57" borderId="27" xfId="0" applyNumberFormat="1" applyFont="1" applyFill="1" applyBorder="1" applyAlignment="1">
      <alignment horizontal="center" vertical="center"/>
    </xf>
    <xf numFmtId="2" fontId="39" fillId="57" borderId="5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textRotation="90"/>
    </xf>
    <xf numFmtId="0" fontId="60" fillId="3" borderId="0" xfId="0" applyFont="1" applyFill="1" applyAlignment="1">
      <alignment horizontal="center" vertical="center"/>
    </xf>
    <xf numFmtId="0" fontId="61" fillId="3" borderId="0" xfId="0" applyFont="1" applyFill="1" applyAlignment="1">
      <alignment horizontal="center" vertical="center" wrapText="1"/>
    </xf>
    <xf numFmtId="0" fontId="63" fillId="3" borderId="0" xfId="0" applyFont="1" applyFill="1" applyAlignment="1">
      <alignment horizontal="center" vertical="center" wrapText="1"/>
    </xf>
    <xf numFmtId="0" fontId="52" fillId="3" borderId="0" xfId="0" applyFont="1" applyFill="1" applyAlignment="1">
      <alignment horizontal="center" vertical="center"/>
    </xf>
    <xf numFmtId="0" fontId="70" fillId="3" borderId="0" xfId="505" applyFont="1" applyFill="1" applyAlignment="1" applyProtection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6" fillId="0" borderId="26" xfId="0" applyFont="1" applyBorder="1" applyAlignment="1">
      <alignment horizontal="center" vertical="center" textRotation="90"/>
    </xf>
    <xf numFmtId="0" fontId="0" fillId="49" borderId="27" xfId="0" applyFill="1" applyBorder="1" applyAlignment="1" applyProtection="1">
      <alignment horizontal="center" vertical="center"/>
      <protection locked="0"/>
    </xf>
    <xf numFmtId="0" fontId="59" fillId="3" borderId="3" xfId="0" quotePrefix="1" applyFont="1" applyFill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 textRotation="90"/>
    </xf>
    <xf numFmtId="0" fontId="50" fillId="0" borderId="23" xfId="0" applyFont="1" applyBorder="1" applyAlignment="1">
      <alignment vertical="center"/>
    </xf>
    <xf numFmtId="0" fontId="50" fillId="0" borderId="29" xfId="0" applyFont="1" applyBorder="1" applyAlignment="1">
      <alignment vertical="center"/>
    </xf>
    <xf numFmtId="1" fontId="0" fillId="0" borderId="0" xfId="0" applyNumberFormat="1"/>
    <xf numFmtId="1" fontId="0" fillId="2" borderId="0" xfId="0" applyNumberFormat="1" applyFill="1"/>
    <xf numFmtId="0" fontId="0" fillId="58" borderId="0" xfId="0" applyFill="1"/>
    <xf numFmtId="2" fontId="61" fillId="3" borderId="27" xfId="0" applyNumberFormat="1" applyFont="1" applyFill="1" applyBorder="1" applyAlignment="1">
      <alignment horizontal="center" vertical="center"/>
    </xf>
    <xf numFmtId="2" fontId="61" fillId="3" borderId="0" xfId="0" applyNumberFormat="1" applyFont="1" applyFill="1" applyAlignment="1">
      <alignment horizontal="center" vertical="center"/>
    </xf>
    <xf numFmtId="2" fontId="61" fillId="49" borderId="0" xfId="0" applyNumberFormat="1" applyFont="1" applyFill="1" applyAlignment="1">
      <alignment horizontal="center" vertical="center"/>
    </xf>
    <xf numFmtId="0" fontId="78" fillId="0" borderId="9" xfId="0" applyFont="1" applyBorder="1" applyAlignment="1">
      <alignment horizontal="right" vertical="center"/>
    </xf>
    <xf numFmtId="0" fontId="79" fillId="0" borderId="0" xfId="0" applyFont="1" applyAlignment="1">
      <alignment horizontal="right" vertical="center"/>
    </xf>
    <xf numFmtId="0" fontId="79" fillId="0" borderId="5" xfId="0" applyFont="1" applyBorder="1" applyAlignment="1">
      <alignment horizontal="right" vertical="center"/>
    </xf>
    <xf numFmtId="0" fontId="65" fillId="0" borderId="0" xfId="0" applyFont="1" applyAlignment="1">
      <alignment horizontal="center" vertical="center"/>
    </xf>
    <xf numFmtId="0" fontId="65" fillId="0" borderId="0" xfId="0" applyFont="1"/>
    <xf numFmtId="0" fontId="65" fillId="0" borderId="25" xfId="0" applyFont="1" applyBorder="1" applyAlignment="1">
      <alignment horizontal="center" vertical="center" wrapText="1" shrinkToFit="1"/>
    </xf>
    <xf numFmtId="0" fontId="65" fillId="3" borderId="0" xfId="0" applyFont="1" applyFill="1" applyAlignment="1">
      <alignment horizontal="center" vertical="center" wrapText="1" shrinkToFit="1"/>
    </xf>
    <xf numFmtId="0" fontId="80" fillId="0" borderId="0" xfId="0" applyFont="1" applyAlignment="1">
      <alignment horizontal="left" vertical="center"/>
    </xf>
    <xf numFmtId="0" fontId="80" fillId="3" borderId="0" xfId="0" applyFont="1" applyFill="1" applyAlignment="1">
      <alignment horizontal="left" vertical="center"/>
    </xf>
    <xf numFmtId="2" fontId="61" fillId="3" borderId="32" xfId="0" applyNumberFormat="1" applyFont="1" applyFill="1" applyBorder="1" applyAlignment="1">
      <alignment horizontal="center" vertical="center"/>
    </xf>
    <xf numFmtId="2" fontId="61" fillId="49" borderId="32" xfId="0" applyNumberFormat="1" applyFont="1" applyFill="1" applyBorder="1" applyAlignment="1">
      <alignment horizontal="center" vertical="center"/>
    </xf>
    <xf numFmtId="0" fontId="52" fillId="49" borderId="26" xfId="0" applyFont="1" applyFill="1" applyBorder="1" applyAlignment="1">
      <alignment horizontal="center" vertical="center" textRotation="90"/>
    </xf>
    <xf numFmtId="0" fontId="52" fillId="49" borderId="23" xfId="0" applyFont="1" applyFill="1" applyBorder="1" applyAlignment="1">
      <alignment horizontal="center" vertical="center" textRotation="90"/>
    </xf>
    <xf numFmtId="0" fontId="78" fillId="0" borderId="9" xfId="0" applyFont="1" applyBorder="1" applyAlignment="1">
      <alignment horizontal="right"/>
    </xf>
    <xf numFmtId="0" fontId="79" fillId="0" borderId="0" xfId="0" applyFont="1" applyAlignment="1">
      <alignment horizontal="right"/>
    </xf>
    <xf numFmtId="0" fontId="79" fillId="0" borderId="5" xfId="0" applyFont="1" applyBorder="1" applyAlignment="1">
      <alignment horizontal="right"/>
    </xf>
    <xf numFmtId="0" fontId="65" fillId="0" borderId="27" xfId="0" applyFont="1" applyBorder="1" applyAlignment="1">
      <alignment horizontal="center" vertical="center" wrapText="1"/>
    </xf>
    <xf numFmtId="0" fontId="65" fillId="3" borderId="0" xfId="0" applyFont="1" applyFill="1" applyAlignment="1">
      <alignment horizontal="center" vertical="center" wrapText="1"/>
    </xf>
    <xf numFmtId="0" fontId="81" fillId="3" borderId="0" xfId="0" applyFont="1" applyFill="1" applyAlignment="1">
      <alignment horizontal="left" vertical="center"/>
    </xf>
    <xf numFmtId="0" fontId="69" fillId="49" borderId="23" xfId="0" applyFont="1" applyFill="1" applyBorder="1" applyAlignment="1">
      <alignment horizontal="center" vertical="center" textRotation="90"/>
    </xf>
    <xf numFmtId="0" fontId="69" fillId="49" borderId="29" xfId="0" applyFont="1" applyFill="1" applyBorder="1" applyAlignment="1">
      <alignment horizontal="center" vertical="center" textRotation="90"/>
    </xf>
    <xf numFmtId="2" fontId="61" fillId="49" borderId="30" xfId="0" applyNumberFormat="1" applyFont="1" applyFill="1" applyBorder="1" applyAlignment="1">
      <alignment horizontal="center" vertical="center"/>
    </xf>
    <xf numFmtId="0" fontId="82" fillId="0" borderId="0" xfId="0" applyFont="1"/>
    <xf numFmtId="0" fontId="61" fillId="3" borderId="0" xfId="0" applyFont="1" applyFill="1" applyAlignment="1">
      <alignment wrapText="1"/>
    </xf>
    <xf numFmtId="0" fontId="65" fillId="3" borderId="9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0" xfId="0" applyFont="1" applyAlignment="1">
      <alignment wrapText="1"/>
    </xf>
    <xf numFmtId="0" fontId="61" fillId="3" borderId="27" xfId="0" applyFont="1" applyFill="1" applyBorder="1" applyAlignment="1">
      <alignment horizontal="center" vertical="center" wrapText="1"/>
    </xf>
    <xf numFmtId="0" fontId="61" fillId="49" borderId="0" xfId="0" applyFont="1" applyFill="1" applyAlignment="1">
      <alignment horizontal="center" vertical="center" wrapText="1"/>
    </xf>
    <xf numFmtId="0" fontId="61" fillId="49" borderId="5" xfId="0" applyFont="1" applyFill="1" applyBorder="1" applyAlignment="1">
      <alignment horizontal="center" vertical="center" wrapText="1"/>
    </xf>
    <xf numFmtId="0" fontId="60" fillId="59" borderId="9" xfId="0" applyFont="1" applyFill="1" applyBorder="1" applyAlignment="1">
      <alignment horizontal="center" vertical="center" wrapText="1"/>
    </xf>
    <xf numFmtId="0" fontId="61" fillId="46" borderId="9" xfId="0" applyFont="1" applyFill="1" applyBorder="1" applyAlignment="1">
      <alignment horizontal="center" vertical="center" wrapText="1"/>
    </xf>
    <xf numFmtId="0" fontId="61" fillId="46" borderId="0" xfId="0" applyFont="1" applyFill="1" applyAlignment="1">
      <alignment horizontal="center" vertical="center" wrapText="1"/>
    </xf>
    <xf numFmtId="0" fontId="61" fillId="59" borderId="0" xfId="0" applyFont="1" applyFill="1"/>
    <xf numFmtId="0" fontId="65" fillId="59" borderId="0" xfId="0" applyFont="1" applyFill="1" applyAlignment="1">
      <alignment horizontal="center" vertical="center"/>
    </xf>
    <xf numFmtId="0" fontId="61" fillId="59" borderId="9" xfId="0" applyFont="1" applyFill="1" applyBorder="1" applyAlignment="1">
      <alignment horizontal="center" vertical="center" wrapText="1"/>
    </xf>
    <xf numFmtId="0" fontId="61" fillId="59" borderId="0" xfId="0" applyFont="1" applyFill="1" applyAlignment="1">
      <alignment horizontal="center" vertical="center" wrapText="1"/>
    </xf>
    <xf numFmtId="0" fontId="61" fillId="59" borderId="0" xfId="0" applyFont="1" applyFill="1" applyAlignment="1">
      <alignment horizontal="center" vertical="center"/>
    </xf>
    <xf numFmtId="1" fontId="10" fillId="0" borderId="26" xfId="317" applyNumberFormat="1" applyFont="1" applyBorder="1" applyAlignment="1">
      <alignment horizontal="center" vertical="center"/>
    </xf>
    <xf numFmtId="0" fontId="36" fillId="3" borderId="0" xfId="493" applyNumberFormat="1" applyFont="1" applyFill="1" applyBorder="1" applyAlignment="1" applyProtection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5" fillId="0" borderId="27" xfId="0" applyFont="1" applyBorder="1" applyAlignment="1">
      <alignment horizontal="right" vertical="center"/>
    </xf>
    <xf numFmtId="2" fontId="36" fillId="0" borderId="27" xfId="0" applyNumberFormat="1" applyFont="1" applyBorder="1" applyAlignment="1">
      <alignment horizontal="center" vertical="center"/>
    </xf>
    <xf numFmtId="164" fontId="36" fillId="44" borderId="27" xfId="493" applyFont="1" applyFill="1" applyBorder="1" applyAlignment="1" applyProtection="1">
      <alignment horizontal="center" vertical="center"/>
    </xf>
    <xf numFmtId="164" fontId="36" fillId="0" borderId="27" xfId="0" applyNumberFormat="1" applyFont="1" applyBorder="1" applyAlignment="1">
      <alignment horizontal="center" vertical="center"/>
    </xf>
    <xf numFmtId="0" fontId="0" fillId="0" borderId="0" xfId="0" quotePrefix="1"/>
    <xf numFmtId="0" fontId="60" fillId="60" borderId="9" xfId="0" applyFont="1" applyFill="1" applyBorder="1" applyAlignment="1">
      <alignment horizontal="center" vertical="center" wrapText="1"/>
    </xf>
    <xf numFmtId="0" fontId="61" fillId="3" borderId="23" xfId="0" applyFont="1" applyFill="1" applyBorder="1" applyAlignment="1">
      <alignment vertical="center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0" fontId="83" fillId="3" borderId="23" xfId="0" applyFont="1" applyFill="1" applyBorder="1" applyAlignment="1">
      <alignment horizontal="center" vertical="center" wrapText="1"/>
    </xf>
    <xf numFmtId="0" fontId="83" fillId="49" borderId="23" xfId="0" applyFont="1" applyFill="1" applyBorder="1" applyAlignment="1">
      <alignment horizontal="center" vertical="center" wrapText="1"/>
    </xf>
    <xf numFmtId="0" fontId="83" fillId="3" borderId="26" xfId="0" applyFont="1" applyFill="1" applyBorder="1" applyAlignment="1">
      <alignment horizontal="center" vertical="center" wrapText="1"/>
    </xf>
    <xf numFmtId="0" fontId="61" fillId="60" borderId="0" xfId="0" applyFont="1" applyFill="1"/>
    <xf numFmtId="0" fontId="65" fillId="60" borderId="0" xfId="0" applyFont="1" applyFill="1" applyAlignment="1">
      <alignment horizontal="center" vertical="center"/>
    </xf>
    <xf numFmtId="0" fontId="61" fillId="60" borderId="0" xfId="0" applyFont="1" applyFill="1" applyAlignment="1">
      <alignment horizontal="center" vertical="center"/>
    </xf>
    <xf numFmtId="0" fontId="60" fillId="60" borderId="9" xfId="0" applyFont="1" applyFill="1" applyBorder="1" applyAlignment="1">
      <alignment horizontal="center" vertical="center"/>
    </xf>
    <xf numFmtId="0" fontId="84" fillId="0" borderId="0" xfId="317" applyNumberFormat="1" applyFont="1" applyAlignment="1">
      <alignment horizontal="left" vertical="center"/>
    </xf>
    <xf numFmtId="0" fontId="8" fillId="0" borderId="12" xfId="317" applyNumberFormat="1" applyFont="1" applyBorder="1" applyAlignment="1">
      <alignment horizontal="center" vertical="center"/>
    </xf>
    <xf numFmtId="1" fontId="8" fillId="0" borderId="3" xfId="317" applyNumberFormat="1" applyFont="1" applyBorder="1" applyAlignment="1">
      <alignment horizontal="center" vertical="center"/>
    </xf>
    <xf numFmtId="0" fontId="44" fillId="0" borderId="3" xfId="317" applyNumberFormat="1" applyFont="1" applyBorder="1" applyAlignment="1">
      <alignment horizontal="center" vertical="center" wrapText="1"/>
    </xf>
    <xf numFmtId="0" fontId="33" fillId="0" borderId="3" xfId="317" applyNumberFormat="1" applyFont="1" applyBorder="1" applyAlignment="1">
      <alignment horizontal="center" vertical="center" wrapText="1"/>
    </xf>
    <xf numFmtId="0" fontId="84" fillId="49" borderId="27" xfId="0" applyFont="1" applyFill="1" applyBorder="1" applyAlignment="1">
      <alignment horizontal="center" vertical="center"/>
    </xf>
    <xf numFmtId="0" fontId="50" fillId="49" borderId="27" xfId="0" applyFont="1" applyFill="1" applyBorder="1" applyAlignment="1">
      <alignment horizontal="center" vertical="center"/>
    </xf>
    <xf numFmtId="0" fontId="50" fillId="57" borderId="27" xfId="0" applyFont="1" applyFill="1" applyBorder="1" applyAlignment="1">
      <alignment horizontal="center" vertical="center"/>
    </xf>
    <xf numFmtId="0" fontId="50" fillId="45" borderId="27" xfId="0" applyFont="1" applyFill="1" applyBorder="1" applyAlignment="1">
      <alignment horizontal="center" vertical="center"/>
    </xf>
    <xf numFmtId="0" fontId="85" fillId="5" borderId="27" xfId="0" applyFont="1" applyFill="1" applyBorder="1" applyAlignment="1">
      <alignment horizontal="center" vertical="center"/>
    </xf>
    <xf numFmtId="0" fontId="79" fillId="3" borderId="5" xfId="0" applyFont="1" applyFill="1" applyBorder="1" applyAlignment="1">
      <alignment horizontal="center" vertical="center"/>
    </xf>
    <xf numFmtId="0" fontId="79" fillId="2" borderId="5" xfId="0" applyFont="1" applyFill="1" applyBorder="1" applyAlignment="1">
      <alignment horizontal="center" vertical="center"/>
    </xf>
    <xf numFmtId="0" fontId="79" fillId="11" borderId="5" xfId="0" applyFont="1" applyFill="1" applyBorder="1" applyAlignment="1">
      <alignment horizontal="center" vertical="center"/>
    </xf>
    <xf numFmtId="0" fontId="79" fillId="6" borderId="5" xfId="0" applyFont="1" applyFill="1" applyBorder="1" applyAlignment="1">
      <alignment horizontal="center" vertical="center"/>
    </xf>
    <xf numFmtId="0" fontId="79" fillId="9" borderId="5" xfId="0" applyFont="1" applyFill="1" applyBorder="1" applyAlignment="1">
      <alignment horizontal="center" vertical="center"/>
    </xf>
    <xf numFmtId="0" fontId="79" fillId="43" borderId="5" xfId="0" applyFont="1" applyFill="1" applyBorder="1" applyAlignment="1">
      <alignment horizontal="center" vertical="center"/>
    </xf>
    <xf numFmtId="0" fontId="79" fillId="50" borderId="27" xfId="0" applyFont="1" applyFill="1" applyBorder="1" applyAlignment="1">
      <alignment horizontal="center" vertical="center"/>
    </xf>
    <xf numFmtId="0" fontId="79" fillId="8" borderId="5" xfId="0" applyFont="1" applyFill="1" applyBorder="1" applyAlignment="1">
      <alignment horizontal="center" vertical="center"/>
    </xf>
    <xf numFmtId="0" fontId="79" fillId="7" borderId="5" xfId="0" applyFont="1" applyFill="1" applyBorder="1" applyAlignment="1">
      <alignment horizontal="center" vertical="center"/>
    </xf>
    <xf numFmtId="0" fontId="79" fillId="10" borderId="5" xfId="0" applyFont="1" applyFill="1" applyBorder="1" applyAlignment="1">
      <alignment horizontal="center" vertical="center"/>
    </xf>
    <xf numFmtId="0" fontId="79" fillId="46" borderId="5" xfId="0" applyFont="1" applyFill="1" applyBorder="1" applyAlignment="1">
      <alignment horizontal="center" vertical="center"/>
    </xf>
    <xf numFmtId="0" fontId="79" fillId="47" borderId="5" xfId="0" applyFont="1" applyFill="1" applyBorder="1" applyAlignment="1">
      <alignment horizontal="center" vertical="center"/>
    </xf>
    <xf numFmtId="0" fontId="79" fillId="0" borderId="27" xfId="0" applyFont="1" applyBorder="1" applyAlignment="1">
      <alignment horizontal="center" vertical="center"/>
    </xf>
    <xf numFmtId="0" fontId="79" fillId="56" borderId="27" xfId="0" applyFont="1" applyFill="1" applyBorder="1" applyAlignment="1">
      <alignment horizontal="center" vertical="center"/>
    </xf>
    <xf numFmtId="0" fontId="79" fillId="55" borderId="27" xfId="0" applyFont="1" applyFill="1" applyBorder="1" applyAlignment="1">
      <alignment horizontal="center" vertical="center"/>
    </xf>
    <xf numFmtId="0" fontId="79" fillId="49" borderId="27" xfId="0" applyFont="1" applyFill="1" applyBorder="1" applyAlignment="1">
      <alignment horizontal="center" vertical="center" wrapText="1"/>
    </xf>
    <xf numFmtId="2" fontId="79" fillId="49" borderId="27" xfId="0" applyNumberFormat="1" applyFont="1" applyFill="1" applyBorder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57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56" borderId="0" xfId="0" applyFont="1" applyFill="1" applyAlignment="1">
      <alignment horizontal="center" vertical="center"/>
    </xf>
    <xf numFmtId="0" fontId="79" fillId="55" borderId="0" xfId="0" applyFont="1" applyFill="1" applyAlignment="1">
      <alignment horizontal="center" vertical="center"/>
    </xf>
    <xf numFmtId="0" fontId="79" fillId="3" borderId="0" xfId="0" applyFont="1" applyFill="1" applyAlignment="1">
      <alignment horizontal="center" vertical="center" wrapText="1"/>
    </xf>
    <xf numFmtId="2" fontId="79" fillId="3" borderId="0" xfId="0" applyNumberFormat="1" applyFont="1" applyFill="1" applyAlignment="1">
      <alignment horizontal="center" vertical="center"/>
    </xf>
    <xf numFmtId="0" fontId="84" fillId="49" borderId="0" xfId="0" applyFont="1" applyFill="1" applyAlignment="1">
      <alignment horizontal="center" vertical="center"/>
    </xf>
    <xf numFmtId="0" fontId="50" fillId="49" borderId="0" xfId="0" applyFont="1" applyFill="1" applyAlignment="1">
      <alignment horizontal="center" vertical="center"/>
    </xf>
    <xf numFmtId="0" fontId="79" fillId="49" borderId="0" xfId="0" applyFont="1" applyFill="1" applyAlignment="1">
      <alignment horizontal="center" vertical="center" wrapText="1"/>
    </xf>
    <xf numFmtId="0" fontId="86" fillId="49" borderId="0" xfId="0" applyFont="1" applyFill="1" applyAlignment="1">
      <alignment horizontal="center" vertical="center"/>
    </xf>
    <xf numFmtId="2" fontId="79" fillId="49" borderId="0" xfId="0" applyNumberFormat="1" applyFont="1" applyFill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57" borderId="5" xfId="0" applyFont="1" applyFill="1" applyBorder="1" applyAlignment="1">
      <alignment horizontal="center" vertical="center"/>
    </xf>
    <xf numFmtId="0" fontId="79" fillId="3" borderId="0" xfId="0" applyFont="1" applyFill="1" applyAlignment="1">
      <alignment horizontal="center" vertical="center"/>
    </xf>
    <xf numFmtId="0" fontId="79" fillId="2" borderId="0" xfId="0" applyFont="1" applyFill="1" applyAlignment="1">
      <alignment horizontal="center" vertical="center"/>
    </xf>
    <xf numFmtId="0" fontId="79" fillId="11" borderId="0" xfId="0" applyFont="1" applyFill="1" applyAlignment="1">
      <alignment horizontal="center" vertical="center"/>
    </xf>
    <xf numFmtId="0" fontId="79" fillId="6" borderId="0" xfId="0" applyFont="1" applyFill="1" applyAlignment="1">
      <alignment horizontal="center" vertical="center"/>
    </xf>
    <xf numFmtId="0" fontId="79" fillId="9" borderId="0" xfId="0" applyFont="1" applyFill="1" applyAlignment="1">
      <alignment horizontal="center" vertical="center"/>
    </xf>
    <xf numFmtId="0" fontId="79" fillId="43" borderId="0" xfId="0" applyFont="1" applyFill="1" applyAlignment="1">
      <alignment horizontal="center" vertical="center"/>
    </xf>
    <xf numFmtId="0" fontId="79" fillId="8" borderId="0" xfId="0" applyFont="1" applyFill="1" applyAlignment="1">
      <alignment horizontal="center" vertical="center"/>
    </xf>
    <xf numFmtId="0" fontId="79" fillId="7" borderId="0" xfId="0" applyFont="1" applyFill="1" applyAlignment="1">
      <alignment horizontal="center" vertical="center"/>
    </xf>
    <xf numFmtId="0" fontId="79" fillId="10" borderId="0" xfId="0" applyFont="1" applyFill="1" applyAlignment="1">
      <alignment horizontal="center" vertical="center"/>
    </xf>
    <xf numFmtId="0" fontId="79" fillId="46" borderId="0" xfId="0" applyFont="1" applyFill="1" applyAlignment="1">
      <alignment horizontal="center" vertical="center"/>
    </xf>
    <xf numFmtId="0" fontId="79" fillId="47" borderId="0" xfId="0" applyFont="1" applyFill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79" fillId="56" borderId="5" xfId="0" applyFont="1" applyFill="1" applyBorder="1" applyAlignment="1">
      <alignment horizontal="center" vertical="center"/>
    </xf>
    <xf numFmtId="0" fontId="79" fillId="55" borderId="5" xfId="0" applyFont="1" applyFill="1" applyBorder="1" applyAlignment="1">
      <alignment horizontal="center" vertical="center"/>
    </xf>
    <xf numFmtId="0" fontId="79" fillId="3" borderId="5" xfId="0" applyFont="1" applyFill="1" applyBorder="1" applyAlignment="1">
      <alignment horizontal="center" vertical="center" wrapText="1"/>
    </xf>
    <xf numFmtId="2" fontId="79" fillId="3" borderId="5" xfId="0" applyNumberFormat="1" applyFont="1" applyFill="1" applyBorder="1" applyAlignment="1">
      <alignment horizontal="center" vertical="center"/>
    </xf>
    <xf numFmtId="0" fontId="50" fillId="49" borderId="27" xfId="0" applyFont="1" applyFill="1" applyBorder="1"/>
    <xf numFmtId="0" fontId="50" fillId="45" borderId="0" xfId="0" applyFont="1" applyFill="1" applyAlignment="1">
      <alignment horizontal="center" vertical="center"/>
    </xf>
    <xf numFmtId="0" fontId="85" fillId="5" borderId="0" xfId="0" applyFont="1" applyFill="1" applyAlignment="1">
      <alignment horizontal="center" vertical="center"/>
    </xf>
    <xf numFmtId="0" fontId="79" fillId="50" borderId="0" xfId="0" applyFont="1" applyFill="1" applyAlignment="1">
      <alignment horizontal="center" vertical="center"/>
    </xf>
    <xf numFmtId="0" fontId="50" fillId="49" borderId="0" xfId="0" applyFont="1" applyFill="1"/>
    <xf numFmtId="0" fontId="50" fillId="0" borderId="5" xfId="0" applyFont="1" applyBorder="1"/>
    <xf numFmtId="0" fontId="50" fillId="3" borderId="5" xfId="0" applyFont="1" applyFill="1" applyBorder="1" applyAlignment="1">
      <alignment horizontal="center" vertical="center"/>
    </xf>
    <xf numFmtId="0" fontId="85" fillId="49" borderId="27" xfId="0" applyFont="1" applyFill="1" applyBorder="1" applyAlignment="1">
      <alignment horizontal="center" vertical="center"/>
    </xf>
    <xf numFmtId="0" fontId="79" fillId="49" borderId="5" xfId="0" applyFont="1" applyFill="1" applyBorder="1" applyAlignment="1">
      <alignment horizontal="center" vertical="center"/>
    </xf>
    <xf numFmtId="0" fontId="79" fillId="49" borderId="27" xfId="0" applyFont="1" applyFill="1" applyBorder="1" applyAlignment="1">
      <alignment horizontal="center" vertical="center"/>
    </xf>
    <xf numFmtId="0" fontId="79" fillId="49" borderId="0" xfId="0" applyFont="1" applyFill="1" applyAlignment="1">
      <alignment horizontal="center" vertical="center"/>
    </xf>
    <xf numFmtId="0" fontId="50" fillId="49" borderId="27" xfId="0" applyFont="1" applyFill="1" applyBorder="1" applyAlignment="1">
      <alignment horizontal="center" vertical="center" wrapText="1" shrinkToFit="1"/>
    </xf>
    <xf numFmtId="2" fontId="79" fillId="49" borderId="28" xfId="0" applyNumberFormat="1" applyFont="1" applyFill="1" applyBorder="1" applyAlignment="1">
      <alignment horizontal="center" vertical="center"/>
    </xf>
    <xf numFmtId="0" fontId="84" fillId="3" borderId="5" xfId="0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 wrapText="1"/>
    </xf>
    <xf numFmtId="0" fontId="85" fillId="5" borderId="5" xfId="0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 wrapText="1" shrinkToFit="1"/>
    </xf>
    <xf numFmtId="2" fontId="79" fillId="3" borderId="30" xfId="0" applyNumberFormat="1" applyFont="1" applyFill="1" applyBorder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50" fillId="3" borderId="0" xfId="0" applyFont="1" applyFill="1" applyAlignment="1">
      <alignment horizontal="center" vertical="center"/>
    </xf>
    <xf numFmtId="0" fontId="50" fillId="3" borderId="0" xfId="0" applyFont="1" applyFill="1" applyAlignment="1">
      <alignment horizontal="center" vertical="center" wrapText="1" shrinkToFit="1"/>
    </xf>
    <xf numFmtId="2" fontId="79" fillId="3" borderId="32" xfId="0" applyNumberFormat="1" applyFont="1" applyFill="1" applyBorder="1" applyAlignment="1">
      <alignment horizontal="center" vertical="center"/>
    </xf>
    <xf numFmtId="0" fontId="85" fillId="49" borderId="0" xfId="0" applyFont="1" applyFill="1" applyAlignment="1">
      <alignment horizontal="center" vertical="center"/>
    </xf>
    <xf numFmtId="0" fontId="50" fillId="49" borderId="0" xfId="0" applyFont="1" applyFill="1" applyAlignment="1">
      <alignment horizontal="center" vertical="center" wrapText="1" shrinkToFit="1"/>
    </xf>
    <xf numFmtId="2" fontId="79" fillId="49" borderId="32" xfId="0" applyNumberFormat="1" applyFont="1" applyFill="1" applyBorder="1" applyAlignment="1">
      <alignment horizontal="center" vertical="center"/>
    </xf>
    <xf numFmtId="0" fontId="50" fillId="3" borderId="0" xfId="0" applyFont="1" applyFill="1" applyAlignment="1">
      <alignment horizontal="center" vertical="center" wrapText="1"/>
    </xf>
    <xf numFmtId="0" fontId="50" fillId="49" borderId="0" xfId="0" applyFont="1" applyFill="1" applyAlignment="1">
      <alignment horizontal="center" vertical="center" wrapText="1"/>
    </xf>
    <xf numFmtId="0" fontId="79" fillId="50" borderId="9" xfId="0" applyFont="1" applyFill="1" applyBorder="1" applyAlignment="1">
      <alignment horizontal="center" vertical="center"/>
    </xf>
    <xf numFmtId="0" fontId="85" fillId="47" borderId="5" xfId="0" applyFont="1" applyFill="1" applyBorder="1" applyAlignment="1">
      <alignment horizontal="center" vertical="center"/>
    </xf>
    <xf numFmtId="2" fontId="50" fillId="57" borderId="0" xfId="0" applyNumberFormat="1" applyFont="1" applyFill="1" applyAlignment="1">
      <alignment horizontal="center" vertical="center"/>
    </xf>
    <xf numFmtId="2" fontId="50" fillId="3" borderId="0" xfId="0" applyNumberFormat="1" applyFont="1" applyFill="1" applyAlignment="1">
      <alignment horizontal="center" vertical="center"/>
    </xf>
    <xf numFmtId="0" fontId="50" fillId="56" borderId="0" xfId="0" applyFont="1" applyFill="1" applyAlignment="1">
      <alignment horizontal="center" vertical="center"/>
    </xf>
    <xf numFmtId="0" fontId="50" fillId="55" borderId="0" xfId="0" applyFont="1" applyFill="1" applyAlignment="1">
      <alignment horizontal="center" vertical="center"/>
    </xf>
    <xf numFmtId="166" fontId="61" fillId="3" borderId="0" xfId="0" applyNumberFormat="1" applyFont="1" applyFill="1" applyAlignment="1">
      <alignment horizontal="center" vertical="center"/>
    </xf>
    <xf numFmtId="166" fontId="39" fillId="3" borderId="32" xfId="0" applyNumberFormat="1" applyFont="1" applyFill="1" applyBorder="1" applyAlignment="1">
      <alignment horizontal="center" vertical="center"/>
    </xf>
    <xf numFmtId="166" fontId="61" fillId="49" borderId="0" xfId="0" applyNumberFormat="1" applyFont="1" applyFill="1" applyAlignment="1">
      <alignment horizontal="center" vertical="center"/>
    </xf>
    <xf numFmtId="166" fontId="39" fillId="49" borderId="32" xfId="0" applyNumberFormat="1" applyFont="1" applyFill="1" applyBorder="1" applyAlignment="1">
      <alignment horizontal="center" vertical="center"/>
    </xf>
    <xf numFmtId="166" fontId="39" fillId="49" borderId="23" xfId="0" applyNumberFormat="1" applyFont="1" applyFill="1" applyBorder="1" applyAlignment="1">
      <alignment horizontal="center" vertical="center"/>
    </xf>
    <xf numFmtId="166" fontId="50" fillId="49" borderId="26" xfId="0" applyNumberFormat="1" applyFont="1" applyFill="1" applyBorder="1" applyAlignment="1">
      <alignment horizontal="center" vertical="center"/>
    </xf>
    <xf numFmtId="166" fontId="79" fillId="49" borderId="27" xfId="0" applyNumberFormat="1" applyFont="1" applyFill="1" applyBorder="1" applyAlignment="1">
      <alignment horizontal="center" vertical="center"/>
    </xf>
    <xf numFmtId="166" fontId="50" fillId="49" borderId="28" xfId="0" applyNumberFormat="1" applyFont="1" applyFill="1" applyBorder="1" applyAlignment="1">
      <alignment horizontal="center" vertical="center"/>
    </xf>
    <xf numFmtId="166" fontId="50" fillId="3" borderId="0" xfId="0" applyNumberFormat="1" applyFont="1" applyFill="1" applyAlignment="1">
      <alignment horizontal="center" vertical="center"/>
    </xf>
    <xf numFmtId="166" fontId="79" fillId="3" borderId="0" xfId="0" applyNumberFormat="1" applyFont="1" applyFill="1" applyAlignment="1">
      <alignment horizontal="center" vertical="center"/>
    </xf>
    <xf numFmtId="166" fontId="50" fillId="3" borderId="32" xfId="0" applyNumberFormat="1" applyFont="1" applyFill="1" applyBorder="1" applyAlignment="1">
      <alignment horizontal="center" vertical="center"/>
    </xf>
    <xf numFmtId="166" fontId="50" fillId="49" borderId="0" xfId="0" applyNumberFormat="1" applyFont="1" applyFill="1" applyAlignment="1">
      <alignment horizontal="center" vertical="center"/>
    </xf>
    <xf numFmtId="166" fontId="79" fillId="49" borderId="0" xfId="0" applyNumberFormat="1" applyFont="1" applyFill="1" applyAlignment="1">
      <alignment horizontal="center" vertical="center"/>
    </xf>
    <xf numFmtId="166" fontId="50" fillId="49" borderId="32" xfId="0" applyNumberFormat="1" applyFont="1" applyFill="1" applyBorder="1" applyAlignment="1">
      <alignment horizontal="center" vertical="center"/>
    </xf>
    <xf numFmtId="166" fontId="50" fillId="3" borderId="29" xfId="0" applyNumberFormat="1" applyFont="1" applyFill="1" applyBorder="1" applyAlignment="1">
      <alignment horizontal="center" vertical="center"/>
    </xf>
    <xf numFmtId="166" fontId="79" fillId="3" borderId="5" xfId="0" applyNumberFormat="1" applyFont="1" applyFill="1" applyBorder="1" applyAlignment="1">
      <alignment horizontal="center" vertical="center"/>
    </xf>
    <xf numFmtId="166" fontId="50" fillId="3" borderId="30" xfId="0" applyNumberFormat="1" applyFont="1" applyFill="1" applyBorder="1" applyAlignment="1">
      <alignment horizontal="center" vertical="center"/>
    </xf>
    <xf numFmtId="166" fontId="50" fillId="3" borderId="5" xfId="0" applyNumberFormat="1" applyFont="1" applyFill="1" applyBorder="1" applyAlignment="1">
      <alignment horizontal="center" vertical="center"/>
    </xf>
    <xf numFmtId="166" fontId="50" fillId="49" borderId="23" xfId="0" applyNumberFormat="1" applyFont="1" applyFill="1" applyBorder="1" applyAlignment="1">
      <alignment horizontal="center" vertical="center"/>
    </xf>
    <xf numFmtId="166" fontId="50" fillId="0" borderId="29" xfId="0" applyNumberFormat="1" applyFont="1" applyBorder="1" applyAlignment="1">
      <alignment horizontal="center" vertical="center"/>
    </xf>
    <xf numFmtId="166" fontId="79" fillId="0" borderId="5" xfId="0" applyNumberFormat="1" applyFont="1" applyBorder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166" fontId="79" fillId="0" borderId="0" xfId="0" applyNumberFormat="1" applyFont="1" applyAlignment="1">
      <alignment horizontal="center" vertical="center"/>
    </xf>
    <xf numFmtId="166" fontId="50" fillId="0" borderId="23" xfId="0" applyNumberFormat="1" applyFont="1" applyBorder="1" applyAlignment="1">
      <alignment horizontal="center" vertical="center"/>
    </xf>
    <xf numFmtId="166" fontId="50" fillId="0" borderId="32" xfId="0" applyNumberFormat="1" applyFont="1" applyBorder="1" applyAlignment="1">
      <alignment horizontal="center" vertical="center"/>
    </xf>
    <xf numFmtId="166" fontId="50" fillId="0" borderId="30" xfId="0" applyNumberFormat="1" applyFont="1" applyBorder="1" applyAlignment="1">
      <alignment horizontal="center" vertical="center"/>
    </xf>
    <xf numFmtId="0" fontId="88" fillId="3" borderId="0" xfId="0" applyFont="1" applyFill="1" applyAlignment="1">
      <alignment horizontal="center" vertical="center"/>
    </xf>
    <xf numFmtId="166" fontId="79" fillId="0" borderId="23" xfId="0" applyNumberFormat="1" applyFont="1" applyBorder="1" applyAlignment="1">
      <alignment horizontal="center" vertical="center"/>
    </xf>
    <xf numFmtId="0" fontId="63" fillId="0" borderId="29" xfId="0" applyFont="1" applyBorder="1" applyAlignment="1">
      <alignment horizontal="center" vertical="center"/>
    </xf>
    <xf numFmtId="0" fontId="65" fillId="0" borderId="9" xfId="0" applyFont="1" applyBorder="1" applyAlignment="1">
      <alignment horizontal="center" vertical="center"/>
    </xf>
    <xf numFmtId="0" fontId="66" fillId="0" borderId="25" xfId="0" applyFont="1" applyBorder="1" applyAlignment="1">
      <alignment horizontal="center" vertical="center"/>
    </xf>
    <xf numFmtId="166" fontId="39" fillId="3" borderId="26" xfId="0" applyNumberFormat="1" applyFont="1" applyFill="1" applyBorder="1" applyAlignment="1">
      <alignment horizontal="center" vertical="center"/>
    </xf>
    <xf numFmtId="166" fontId="61" fillId="3" borderId="27" xfId="0" applyNumberFormat="1" applyFont="1" applyFill="1" applyBorder="1" applyAlignment="1">
      <alignment horizontal="center" vertical="center"/>
    </xf>
    <xf numFmtId="166" fontId="39" fillId="3" borderId="28" xfId="0" applyNumberFormat="1" applyFont="1" applyFill="1" applyBorder="1" applyAlignment="1">
      <alignment horizontal="center" vertical="center"/>
    </xf>
    <xf numFmtId="166" fontId="39" fillId="3" borderId="23" xfId="0" applyNumberFormat="1" applyFont="1" applyFill="1" applyBorder="1" applyAlignment="1">
      <alignment horizontal="center" vertical="center"/>
    </xf>
    <xf numFmtId="166" fontId="39" fillId="49" borderId="29" xfId="0" applyNumberFormat="1" applyFont="1" applyFill="1" applyBorder="1" applyAlignment="1">
      <alignment horizontal="center" vertical="center"/>
    </xf>
    <xf numFmtId="166" fontId="61" fillId="49" borderId="5" xfId="0" applyNumberFormat="1" applyFont="1" applyFill="1" applyBorder="1" applyAlignment="1">
      <alignment horizontal="center" vertical="center"/>
    </xf>
    <xf numFmtId="166" fontId="39" fillId="49" borderId="30" xfId="0" applyNumberFormat="1" applyFont="1" applyFill="1" applyBorder="1" applyAlignment="1">
      <alignment horizontal="center" vertical="center"/>
    </xf>
    <xf numFmtId="166" fontId="50" fillId="3" borderId="26" xfId="0" applyNumberFormat="1" applyFont="1" applyFill="1" applyBorder="1" applyAlignment="1">
      <alignment horizontal="center" vertical="center"/>
    </xf>
    <xf numFmtId="166" fontId="79" fillId="3" borderId="27" xfId="0" applyNumberFormat="1" applyFont="1" applyFill="1" applyBorder="1" applyAlignment="1">
      <alignment horizontal="center" vertical="center"/>
    </xf>
    <xf numFmtId="166" fontId="50" fillId="3" borderId="28" xfId="0" applyNumberFormat="1" applyFont="1" applyFill="1" applyBorder="1" applyAlignment="1">
      <alignment horizontal="center" vertical="center"/>
    </xf>
    <xf numFmtId="166" fontId="50" fillId="3" borderId="23" xfId="0" applyNumberFormat="1" applyFont="1" applyFill="1" applyBorder="1" applyAlignment="1">
      <alignment horizontal="center" vertical="center"/>
    </xf>
    <xf numFmtId="166" fontId="50" fillId="49" borderId="29" xfId="0" applyNumberFormat="1" applyFont="1" applyFill="1" applyBorder="1" applyAlignment="1">
      <alignment horizontal="center" vertical="center"/>
    </xf>
    <xf numFmtId="166" fontId="79" fillId="49" borderId="5" xfId="0" applyNumberFormat="1" applyFont="1" applyFill="1" applyBorder="1" applyAlignment="1">
      <alignment horizontal="center" vertical="center"/>
    </xf>
    <xf numFmtId="166" fontId="50" fillId="49" borderId="30" xfId="0" applyNumberFormat="1" applyFont="1" applyFill="1" applyBorder="1" applyAlignment="1">
      <alignment horizontal="center" vertical="center"/>
    </xf>
    <xf numFmtId="0" fontId="39" fillId="3" borderId="27" xfId="0" applyFont="1" applyFill="1" applyBorder="1" applyAlignment="1">
      <alignment horizontal="left" vertical="center"/>
    </xf>
    <xf numFmtId="0" fontId="39" fillId="3" borderId="0" xfId="0" applyFont="1" applyFill="1" applyAlignment="1">
      <alignment horizontal="left" vertical="center"/>
    </xf>
    <xf numFmtId="0" fontId="0" fillId="49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9" borderId="0" xfId="0" applyFill="1" applyAlignment="1">
      <alignment horizontal="center" vertical="center" wrapText="1" shrinkToFit="1"/>
    </xf>
    <xf numFmtId="0" fontId="0" fillId="3" borderId="0" xfId="0" applyFill="1" applyAlignment="1">
      <alignment horizontal="center" vertical="center" wrapText="1" shrinkToFit="1"/>
    </xf>
    <xf numFmtId="0" fontId="0" fillId="49" borderId="5" xfId="0" applyFill="1" applyBorder="1" applyAlignment="1">
      <alignment horizontal="center" vertical="center" wrapText="1" shrinkToFit="1"/>
    </xf>
    <xf numFmtId="0" fontId="87" fillId="3" borderId="27" xfId="0" applyFont="1" applyFill="1" applyBorder="1" applyAlignment="1">
      <alignment horizontal="center" vertical="center"/>
    </xf>
    <xf numFmtId="0" fontId="89" fillId="3" borderId="27" xfId="0" applyFont="1" applyFill="1" applyBorder="1" applyAlignment="1">
      <alignment horizontal="center" vertical="center" textRotation="90"/>
    </xf>
    <xf numFmtId="2" fontId="50" fillId="57" borderId="27" xfId="0" applyNumberFormat="1" applyFont="1" applyFill="1" applyBorder="1" applyAlignment="1">
      <alignment horizontal="center" vertical="center"/>
    </xf>
    <xf numFmtId="0" fontId="79" fillId="45" borderId="0" xfId="0" applyFont="1" applyFill="1" applyAlignment="1">
      <alignment horizontal="center" vertical="center"/>
    </xf>
    <xf numFmtId="0" fontId="79" fillId="60" borderId="0" xfId="0" applyFont="1" applyFill="1" applyAlignment="1">
      <alignment horizontal="center" vertical="center"/>
    </xf>
    <xf numFmtId="0" fontId="79" fillId="3" borderId="27" xfId="0" applyFont="1" applyFill="1" applyBorder="1" applyAlignment="1">
      <alignment horizontal="center" vertical="center"/>
    </xf>
    <xf numFmtId="0" fontId="50" fillId="3" borderId="27" xfId="0" applyFont="1" applyFill="1" applyBorder="1" applyAlignment="1">
      <alignment horizontal="center" vertical="center"/>
    </xf>
    <xf numFmtId="2" fontId="79" fillId="3" borderId="27" xfId="0" applyNumberFormat="1" applyFont="1" applyFill="1" applyBorder="1" applyAlignment="1">
      <alignment horizontal="center" vertical="center"/>
    </xf>
    <xf numFmtId="0" fontId="87" fillId="49" borderId="0" xfId="0" applyFont="1" applyFill="1" applyAlignment="1">
      <alignment horizontal="center" vertical="center"/>
    </xf>
    <xf numFmtId="0" fontId="89" fillId="49" borderId="0" xfId="0" applyFont="1" applyFill="1" applyAlignment="1">
      <alignment horizontal="center" vertical="center" textRotation="90"/>
    </xf>
    <xf numFmtId="0" fontId="87" fillId="3" borderId="0" xfId="0" applyFont="1" applyFill="1" applyAlignment="1">
      <alignment horizontal="center" vertical="center"/>
    </xf>
    <xf numFmtId="0" fontId="89" fillId="3" borderId="0" xfId="0" applyFont="1" applyFill="1" applyAlignment="1">
      <alignment horizontal="center" vertical="center" textRotation="90"/>
    </xf>
    <xf numFmtId="0" fontId="79" fillId="49" borderId="27" xfId="0" applyFont="1" applyFill="1" applyBorder="1" applyAlignment="1">
      <alignment horizontal="center" vertical="center" textRotation="90"/>
    </xf>
    <xf numFmtId="0" fontId="85" fillId="60" borderId="27" xfId="0" applyFont="1" applyFill="1" applyBorder="1" applyAlignment="1">
      <alignment horizontal="center" vertical="center"/>
    </xf>
    <xf numFmtId="0" fontId="50" fillId="49" borderId="27" xfId="0" applyFont="1" applyFill="1" applyBorder="1" applyAlignment="1">
      <alignment horizontal="center" vertical="center" wrapText="1"/>
    </xf>
    <xf numFmtId="2" fontId="50" fillId="49" borderId="28" xfId="0" applyNumberFormat="1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 textRotation="90"/>
    </xf>
    <xf numFmtId="2" fontId="50" fillId="3" borderId="32" xfId="0" applyNumberFormat="1" applyFont="1" applyFill="1" applyBorder="1" applyAlignment="1">
      <alignment horizontal="center" vertical="center"/>
    </xf>
    <xf numFmtId="0" fontId="79" fillId="49" borderId="0" xfId="0" applyFont="1" applyFill="1" applyAlignment="1">
      <alignment horizontal="center" vertical="center" textRotation="90"/>
    </xf>
    <xf numFmtId="2" fontId="50" fillId="49" borderId="32" xfId="0" applyNumberFormat="1" applyFont="1" applyFill="1" applyBorder="1" applyAlignment="1">
      <alignment horizontal="center" vertical="center"/>
    </xf>
    <xf numFmtId="0" fontId="84" fillId="49" borderId="5" xfId="0" applyFont="1" applyFill="1" applyBorder="1" applyAlignment="1">
      <alignment horizontal="center" vertical="center"/>
    </xf>
    <xf numFmtId="0" fontId="79" fillId="49" borderId="5" xfId="0" applyFont="1" applyFill="1" applyBorder="1" applyAlignment="1">
      <alignment horizontal="center" vertical="center" textRotation="90"/>
    </xf>
    <xf numFmtId="2" fontId="50" fillId="57" borderId="5" xfId="0" applyNumberFormat="1" applyFont="1" applyFill="1" applyBorder="1" applyAlignment="1">
      <alignment horizontal="center" vertical="center"/>
    </xf>
    <xf numFmtId="0" fontId="50" fillId="49" borderId="5" xfId="0" applyFont="1" applyFill="1" applyBorder="1" applyAlignment="1">
      <alignment horizontal="center" vertical="center" wrapText="1" shrinkToFit="1"/>
    </xf>
    <xf numFmtId="0" fontId="50" fillId="49" borderId="5" xfId="0" applyFont="1" applyFill="1" applyBorder="1" applyAlignment="1">
      <alignment horizontal="center" vertical="center"/>
    </xf>
    <xf numFmtId="2" fontId="50" fillId="49" borderId="30" xfId="0" applyNumberFormat="1" applyFont="1" applyFill="1" applyBorder="1" applyAlignment="1">
      <alignment horizontal="center" vertical="center"/>
    </xf>
    <xf numFmtId="0" fontId="36" fillId="44" borderId="39" xfId="0" applyFont="1" applyFill="1" applyBorder="1" applyAlignment="1" applyProtection="1">
      <alignment horizontal="center" vertical="center"/>
      <protection locked="0"/>
    </xf>
    <xf numFmtId="0" fontId="36" fillId="44" borderId="40" xfId="0" applyFont="1" applyFill="1" applyBorder="1" applyAlignment="1" applyProtection="1">
      <alignment horizontal="center" vertical="center"/>
      <protection locked="0"/>
    </xf>
    <xf numFmtId="0" fontId="36" fillId="44" borderId="41" xfId="0" applyFont="1" applyFill="1" applyBorder="1" applyAlignment="1" applyProtection="1">
      <alignment horizontal="center"/>
      <protection locked="0"/>
    </xf>
    <xf numFmtId="0" fontId="36" fillId="44" borderId="42" xfId="0" applyFont="1" applyFill="1" applyBorder="1" applyAlignment="1" applyProtection="1">
      <alignment horizontal="center"/>
      <protection locked="0"/>
    </xf>
    <xf numFmtId="0" fontId="36" fillId="44" borderId="43" xfId="0" applyFont="1" applyFill="1" applyBorder="1" applyAlignment="1" applyProtection="1">
      <alignment horizontal="center"/>
      <protection locked="0"/>
    </xf>
    <xf numFmtId="0" fontId="36" fillId="44" borderId="44" xfId="0" applyFont="1" applyFill="1" applyBorder="1" applyAlignment="1" applyProtection="1">
      <alignment horizontal="center"/>
      <protection locked="0"/>
    </xf>
    <xf numFmtId="0" fontId="36" fillId="44" borderId="45" xfId="0" applyFont="1" applyFill="1" applyBorder="1" applyAlignment="1" applyProtection="1">
      <alignment horizontal="center"/>
      <protection locked="0"/>
    </xf>
    <xf numFmtId="0" fontId="36" fillId="44" borderId="46" xfId="0" applyFont="1" applyFill="1" applyBorder="1" applyAlignment="1" applyProtection="1">
      <alignment horizontal="center"/>
      <protection locked="0"/>
    </xf>
    <xf numFmtId="0" fontId="35" fillId="44" borderId="51" xfId="0" applyFont="1" applyFill="1" applyBorder="1" applyAlignment="1">
      <alignment horizontal="center" vertical="center"/>
    </xf>
    <xf numFmtId="0" fontId="35" fillId="44" borderId="52" xfId="0" applyFont="1" applyFill="1" applyBorder="1" applyAlignment="1">
      <alignment horizontal="center" vertical="center"/>
    </xf>
    <xf numFmtId="0" fontId="61" fillId="3" borderId="24" xfId="0" applyFont="1" applyFill="1" applyBorder="1" applyAlignment="1">
      <alignment horizontal="center" vertical="center"/>
    </xf>
    <xf numFmtId="0" fontId="61" fillId="3" borderId="9" xfId="0" applyFont="1" applyFill="1" applyBorder="1" applyAlignment="1">
      <alignment horizontal="center" vertical="center"/>
    </xf>
    <xf numFmtId="0" fontId="61" fillId="3" borderId="29" xfId="0" applyFont="1" applyFill="1" applyBorder="1" applyAlignment="1">
      <alignment horizontal="center" vertical="center"/>
    </xf>
    <xf numFmtId="0" fontId="61" fillId="3" borderId="5" xfId="0" applyFont="1" applyFill="1" applyBorder="1" applyAlignment="1">
      <alignment horizontal="center" vertical="center"/>
    </xf>
    <xf numFmtId="0" fontId="61" fillId="3" borderId="25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1" fontId="3" fillId="0" borderId="24" xfId="317" applyNumberFormat="1" applyFont="1" applyBorder="1" applyAlignment="1">
      <alignment horizontal="center" vertical="center"/>
    </xf>
    <xf numFmtId="1" fontId="3" fillId="0" borderId="9" xfId="317" applyNumberFormat="1" applyFont="1" applyBorder="1" applyAlignment="1">
      <alignment horizontal="center" vertical="center"/>
    </xf>
    <xf numFmtId="1" fontId="3" fillId="0" borderId="25" xfId="317" applyNumberFormat="1" applyFont="1" applyBorder="1" applyAlignment="1">
      <alignment horizontal="center" vertical="center"/>
    </xf>
    <xf numFmtId="1" fontId="3" fillId="0" borderId="5" xfId="317" applyNumberFormat="1" applyFont="1" applyBorder="1" applyAlignment="1">
      <alignment horizontal="center" vertical="center"/>
    </xf>
    <xf numFmtId="1" fontId="40" fillId="0" borderId="24" xfId="317" applyNumberFormat="1" applyFont="1" applyBorder="1" applyAlignment="1">
      <alignment horizontal="center"/>
    </xf>
    <xf numFmtId="1" fontId="40" fillId="0" borderId="9" xfId="317" applyNumberFormat="1" applyFont="1" applyBorder="1" applyAlignment="1">
      <alignment horizontal="center"/>
    </xf>
    <xf numFmtId="1" fontId="40" fillId="0" borderId="25" xfId="317" applyNumberFormat="1" applyFont="1" applyBorder="1" applyAlignment="1">
      <alignment horizontal="center"/>
    </xf>
    <xf numFmtId="1" fontId="0" fillId="0" borderId="24" xfId="317" applyNumberFormat="1" applyFont="1" applyBorder="1" applyAlignment="1">
      <alignment horizontal="center" vertical="center"/>
    </xf>
    <xf numFmtId="1" fontId="0" fillId="0" borderId="9" xfId="317" applyNumberFormat="1" applyFont="1" applyBorder="1" applyAlignment="1">
      <alignment horizontal="center" vertical="center"/>
    </xf>
    <xf numFmtId="1" fontId="0" fillId="0" borderId="25" xfId="317" applyNumberFormat="1" applyFont="1" applyBorder="1" applyAlignment="1">
      <alignment horizontal="center" vertical="center"/>
    </xf>
    <xf numFmtId="1" fontId="8" fillId="0" borderId="24" xfId="317" applyNumberFormat="1" applyFont="1" applyBorder="1" applyAlignment="1">
      <alignment horizontal="center" vertical="center"/>
    </xf>
    <xf numFmtId="1" fontId="8" fillId="0" borderId="9" xfId="317" applyNumberFormat="1" applyFont="1" applyBorder="1" applyAlignment="1">
      <alignment horizontal="center" vertical="center"/>
    </xf>
    <xf numFmtId="1" fontId="8" fillId="0" borderId="25" xfId="317" applyNumberFormat="1" applyFont="1" applyBorder="1" applyAlignment="1">
      <alignment horizontal="center" vertical="center"/>
    </xf>
    <xf numFmtId="1" fontId="32" fillId="0" borderId="0" xfId="317" applyNumberFormat="1" applyFont="1" applyAlignment="1">
      <alignment horizontal="center" vertical="center"/>
    </xf>
    <xf numFmtId="1" fontId="40" fillId="0" borderId="0" xfId="317" applyNumberFormat="1" applyFont="1" applyAlignment="1">
      <alignment horizontal="center"/>
    </xf>
    <xf numFmtId="1" fontId="0" fillId="0" borderId="0" xfId="317" applyNumberFormat="1" applyFont="1" applyAlignment="1">
      <alignment horizontal="center" vertical="center"/>
    </xf>
    <xf numFmtId="0" fontId="3" fillId="0" borderId="0" xfId="317" applyNumberFormat="1" applyFont="1" applyAlignment="1">
      <alignment horizontal="center" vertical="center"/>
    </xf>
    <xf numFmtId="1" fontId="46" fillId="0" borderId="0" xfId="317" applyNumberFormat="1" applyFont="1" applyAlignment="1">
      <alignment horizontal="left" vertical="center"/>
    </xf>
    <xf numFmtId="1" fontId="3" fillId="0" borderId="0" xfId="317" applyNumberFormat="1" applyFont="1" applyAlignment="1">
      <alignment horizontal="center" vertical="center"/>
    </xf>
    <xf numFmtId="0" fontId="50" fillId="0" borderId="26" xfId="0" applyFont="1" applyBorder="1" applyAlignment="1">
      <alignment horizontal="left" vertical="center"/>
    </xf>
    <xf numFmtId="0" fontId="50" fillId="0" borderId="28" xfId="0" applyFont="1" applyBorder="1" applyAlignment="1">
      <alignment horizontal="left" vertical="center"/>
    </xf>
    <xf numFmtId="0" fontId="50" fillId="0" borderId="29" xfId="0" applyFont="1" applyBorder="1" applyAlignment="1">
      <alignment horizontal="left" vertical="center"/>
    </xf>
    <xf numFmtId="0" fontId="50" fillId="0" borderId="30" xfId="0" applyFont="1" applyBorder="1" applyAlignment="1">
      <alignment horizontal="left" vertical="center"/>
    </xf>
    <xf numFmtId="0" fontId="50" fillId="3" borderId="26" xfId="0" applyFont="1" applyFill="1" applyBorder="1" applyAlignment="1">
      <alignment horizontal="left" vertical="center"/>
    </xf>
    <xf numFmtId="0" fontId="50" fillId="3" borderId="28" xfId="0" applyFont="1" applyFill="1" applyBorder="1" applyAlignment="1">
      <alignment horizontal="left" vertical="center"/>
    </xf>
    <xf numFmtId="0" fontId="50" fillId="3" borderId="29" xfId="0" applyFont="1" applyFill="1" applyBorder="1" applyAlignment="1">
      <alignment horizontal="left" vertical="center"/>
    </xf>
    <xf numFmtId="0" fontId="50" fillId="3" borderId="30" xfId="0" applyFont="1" applyFill="1" applyBorder="1" applyAlignment="1">
      <alignment horizontal="left" vertical="center"/>
    </xf>
    <xf numFmtId="0" fontId="50" fillId="3" borderId="23" xfId="0" applyFont="1" applyFill="1" applyBorder="1" applyAlignment="1">
      <alignment horizontal="left" vertical="center"/>
    </xf>
    <xf numFmtId="0" fontId="50" fillId="3" borderId="32" xfId="0" applyFont="1" applyFill="1" applyBorder="1" applyAlignment="1">
      <alignment horizontal="left" vertical="center"/>
    </xf>
    <xf numFmtId="1" fontId="30" fillId="0" borderId="24" xfId="0" applyNumberFormat="1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0" fillId="0" borderId="25" xfId="0" applyFont="1" applyBorder="1" applyAlignment="1">
      <alignment horizontal="left" vertical="center"/>
    </xf>
    <xf numFmtId="1" fontId="38" fillId="0" borderId="24" xfId="0" applyNumberFormat="1" applyFont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38" fillId="0" borderId="25" xfId="0" applyFont="1" applyBorder="1" applyAlignment="1">
      <alignment horizontal="left" vertical="center" wrapText="1"/>
    </xf>
    <xf numFmtId="0" fontId="50" fillId="49" borderId="26" xfId="0" applyFont="1" applyFill="1" applyBorder="1" applyAlignment="1">
      <alignment horizontal="left" vertical="center"/>
    </xf>
    <xf numFmtId="0" fontId="50" fillId="49" borderId="28" xfId="0" applyFont="1" applyFill="1" applyBorder="1" applyAlignment="1">
      <alignment horizontal="left" vertical="center"/>
    </xf>
    <xf numFmtId="0" fontId="50" fillId="49" borderId="29" xfId="0" applyFont="1" applyFill="1" applyBorder="1" applyAlignment="1">
      <alignment horizontal="left" vertical="center"/>
    </xf>
    <xf numFmtId="0" fontId="50" fillId="49" borderId="30" xfId="0" applyFont="1" applyFill="1" applyBorder="1" applyAlignment="1">
      <alignment horizontal="left" vertical="center"/>
    </xf>
    <xf numFmtId="0" fontId="50" fillId="49" borderId="23" xfId="0" applyFont="1" applyFill="1" applyBorder="1" applyAlignment="1">
      <alignment horizontal="left" vertical="center"/>
    </xf>
    <xf numFmtId="0" fontId="50" fillId="49" borderId="32" xfId="0" applyFont="1" applyFill="1" applyBorder="1" applyAlignment="1">
      <alignment horizontal="left" vertical="center"/>
    </xf>
    <xf numFmtId="0" fontId="39" fillId="0" borderId="26" xfId="0" applyFont="1" applyBorder="1" applyAlignment="1">
      <alignment horizontal="left" vertical="center"/>
    </xf>
    <xf numFmtId="0" fontId="39" fillId="0" borderId="28" xfId="0" applyFont="1" applyBorder="1" applyAlignment="1">
      <alignment horizontal="left" vertical="center"/>
    </xf>
    <xf numFmtId="0" fontId="39" fillId="0" borderId="29" xfId="0" applyFont="1" applyBorder="1" applyAlignment="1">
      <alignment horizontal="left" vertical="center"/>
    </xf>
    <xf numFmtId="0" fontId="39" fillId="0" borderId="30" xfId="0" applyFont="1" applyBorder="1" applyAlignment="1">
      <alignment horizontal="left" vertical="center"/>
    </xf>
    <xf numFmtId="0" fontId="50" fillId="0" borderId="23" xfId="0" applyFont="1" applyBorder="1" applyAlignment="1">
      <alignment horizontal="left" vertical="center"/>
    </xf>
    <xf numFmtId="0" fontId="50" fillId="0" borderId="32" xfId="0" applyFont="1" applyBorder="1" applyAlignment="1">
      <alignment horizontal="left" vertical="center"/>
    </xf>
  </cellXfs>
  <cellStyles count="543">
    <cellStyle name="20% - Accent1" xfId="516" builtinId="30" customBuiltin="1"/>
    <cellStyle name="20% - Accent2" xfId="520" builtinId="34" customBuiltin="1"/>
    <cellStyle name="20% - Accent3" xfId="524" builtinId="38" customBuiltin="1"/>
    <cellStyle name="20% - Accent4" xfId="528" builtinId="42" customBuiltin="1"/>
    <cellStyle name="20% - Accent5" xfId="532" builtinId="46" customBuiltin="1"/>
    <cellStyle name="20% - Accent6" xfId="536" builtinId="50" customBuiltin="1"/>
    <cellStyle name="40% - Accent1" xfId="517" builtinId="31" customBuiltin="1"/>
    <cellStyle name="40% - Accent2" xfId="521" builtinId="35" customBuiltin="1"/>
    <cellStyle name="40% - Accent3" xfId="525" builtinId="39" customBuiltin="1"/>
    <cellStyle name="40% - Accent4" xfId="529" builtinId="43" customBuiltin="1"/>
    <cellStyle name="40% - Accent5" xfId="533" builtinId="47" customBuiltin="1"/>
    <cellStyle name="40% - Accent6" xfId="537" builtinId="51" customBuiltin="1"/>
    <cellStyle name="60% - Accent1" xfId="518" builtinId="32" customBuiltin="1"/>
    <cellStyle name="60% - Accent2" xfId="522" builtinId="36" customBuiltin="1"/>
    <cellStyle name="60% - Accent3" xfId="526" builtinId="40" customBuiltin="1"/>
    <cellStyle name="60% - Accent4" xfId="530" builtinId="44" customBuiltin="1"/>
    <cellStyle name="60% - Accent5" xfId="534" builtinId="48" customBuiltin="1"/>
    <cellStyle name="60% - Accent6" xfId="538" builtinId="52" customBuiltin="1"/>
    <cellStyle name="Accent1" xfId="515" builtinId="29" customBuiltin="1"/>
    <cellStyle name="Accent2" xfId="519" builtinId="33" customBuiltin="1"/>
    <cellStyle name="Accent3" xfId="523" builtinId="37" customBuiltin="1"/>
    <cellStyle name="Accent4" xfId="527" builtinId="41" customBuiltin="1"/>
    <cellStyle name="Accent5" xfId="531" builtinId="45" customBuiltin="1"/>
    <cellStyle name="Accent6" xfId="535" builtinId="49" customBuiltin="1"/>
    <cellStyle name="Bad" xfId="505" builtinId="27" customBuiltin="1"/>
    <cellStyle name="Calculation" xfId="509" builtinId="22" customBuiltin="1"/>
    <cellStyle name="Check Cell" xfId="511" builtinId="23" customBuiltin="1"/>
    <cellStyle name="Currency" xfId="493" builtinId="4"/>
    <cellStyle name="Currency 2" xfId="318" xr:uid="{00000000-0005-0000-0000-000012000000}"/>
    <cellStyle name="Explanatory Text" xfId="51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6" builtinId="9" hidden="1"/>
    <cellStyle name="Followed Hyperlink" xfId="498" builtinId="9" hidden="1"/>
    <cellStyle name="Good" xfId="504" builtinId="26" customBuiltin="1"/>
    <cellStyle name="Heading 1" xfId="500" builtinId="16" customBuiltin="1"/>
    <cellStyle name="Heading 2" xfId="501" builtinId="17" customBuiltin="1"/>
    <cellStyle name="Heading 3" xfId="502" builtinId="18" customBuiltin="1"/>
    <cellStyle name="Heading 4" xfId="50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5" builtinId="8" hidden="1"/>
    <cellStyle name="Hyperlink" xfId="497" builtinId="8" hidden="1"/>
    <cellStyle name="Input" xfId="507" builtinId="20" customBuiltin="1"/>
    <cellStyle name="Linked Cell" xfId="510" builtinId="24" customBuiltin="1"/>
    <cellStyle name="Navadno 2" xfId="539" xr:uid="{00000000-0005-0000-0000-000012010000}"/>
    <cellStyle name="Navadno 2 2" xfId="542" xr:uid="{00000000-0005-0000-0000-000013010000}"/>
    <cellStyle name="Neutral" xfId="506" builtinId="28" customBuiltin="1"/>
    <cellStyle name="Normal" xfId="0" builtinId="0"/>
    <cellStyle name="Normal 2" xfId="317" xr:uid="{00000000-0005-0000-0000-000015010000}"/>
    <cellStyle name="Normal 2 2" xfId="541" xr:uid="{00000000-0005-0000-0000-000016010000}"/>
    <cellStyle name="Opomba 2" xfId="540" xr:uid="{00000000-0005-0000-0000-00000F020000}"/>
    <cellStyle name="Output" xfId="508" builtinId="21" customBuiltin="1"/>
    <cellStyle name="Percent" xfId="494" builtinId="5"/>
    <cellStyle name="Title" xfId="499" builtinId="15" customBuiltin="1"/>
    <cellStyle name="Total" xfId="514" builtinId="25" customBuiltin="1"/>
    <cellStyle name="Warning Text" xfId="512" builtinId="11" customBuiltin="1"/>
  </cellStyles>
  <dxfs count="142">
    <dxf>
      <fill>
        <patternFill>
          <bgColor rgb="FF9F745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59595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2F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964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595959"/>
      <color rgb="FF9F7457"/>
      <color rgb="FF00CBD9"/>
      <color rgb="FFE26E0E"/>
      <color rgb="FFFFFF00"/>
      <color rgb="FFC21AA0"/>
      <color rgb="FF7030A0"/>
      <color rgb="FFA6A6A6"/>
      <color rgb="FFFF72FD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0.JPG"/><Relationship Id="rId18" Type="http://schemas.openxmlformats.org/officeDocument/2006/relationships/image" Target="../media/image35.JPG"/><Relationship Id="rId26" Type="http://schemas.openxmlformats.org/officeDocument/2006/relationships/image" Target="../media/image43.png"/><Relationship Id="rId39" Type="http://schemas.openxmlformats.org/officeDocument/2006/relationships/image" Target="../media/image1.png"/><Relationship Id="rId21" Type="http://schemas.openxmlformats.org/officeDocument/2006/relationships/image" Target="../media/image38.jpeg"/><Relationship Id="rId34" Type="http://schemas.openxmlformats.org/officeDocument/2006/relationships/image" Target="../media/image51.png"/><Relationship Id="rId42" Type="http://schemas.openxmlformats.org/officeDocument/2006/relationships/image" Target="../media/image58.jpeg"/><Relationship Id="rId47" Type="http://schemas.openxmlformats.org/officeDocument/2006/relationships/image" Target="../media/image63.jpeg"/><Relationship Id="rId50" Type="http://schemas.openxmlformats.org/officeDocument/2006/relationships/image" Target="../media/image66.jpeg"/><Relationship Id="rId55" Type="http://schemas.openxmlformats.org/officeDocument/2006/relationships/image" Target="../media/image71.jpeg"/><Relationship Id="rId7" Type="http://schemas.openxmlformats.org/officeDocument/2006/relationships/image" Target="../media/image24.jpeg"/><Relationship Id="rId2" Type="http://schemas.openxmlformats.org/officeDocument/2006/relationships/image" Target="../media/image19.jpeg"/><Relationship Id="rId16" Type="http://schemas.openxmlformats.org/officeDocument/2006/relationships/image" Target="../media/image33.JPG"/><Relationship Id="rId29" Type="http://schemas.openxmlformats.org/officeDocument/2006/relationships/image" Target="../media/image46.png"/><Relationship Id="rId11" Type="http://schemas.openxmlformats.org/officeDocument/2006/relationships/image" Target="../media/image28.JPG"/><Relationship Id="rId24" Type="http://schemas.openxmlformats.org/officeDocument/2006/relationships/image" Target="../media/image41.jpeg"/><Relationship Id="rId32" Type="http://schemas.openxmlformats.org/officeDocument/2006/relationships/image" Target="../media/image49.png"/><Relationship Id="rId37" Type="http://schemas.openxmlformats.org/officeDocument/2006/relationships/image" Target="../media/image54.png"/><Relationship Id="rId40" Type="http://schemas.openxmlformats.org/officeDocument/2006/relationships/image" Target="../media/image56.jpeg"/><Relationship Id="rId45" Type="http://schemas.openxmlformats.org/officeDocument/2006/relationships/image" Target="../media/image61.jpeg"/><Relationship Id="rId53" Type="http://schemas.openxmlformats.org/officeDocument/2006/relationships/image" Target="../media/image69.jpeg"/><Relationship Id="rId5" Type="http://schemas.openxmlformats.org/officeDocument/2006/relationships/image" Target="../media/image22.jpeg"/><Relationship Id="rId19" Type="http://schemas.openxmlformats.org/officeDocument/2006/relationships/image" Target="../media/image36.jpeg"/><Relationship Id="rId4" Type="http://schemas.openxmlformats.org/officeDocument/2006/relationships/image" Target="../media/image21.jpeg"/><Relationship Id="rId9" Type="http://schemas.openxmlformats.org/officeDocument/2006/relationships/image" Target="../media/image26.jpeg"/><Relationship Id="rId14" Type="http://schemas.openxmlformats.org/officeDocument/2006/relationships/image" Target="../media/image31.JPG"/><Relationship Id="rId22" Type="http://schemas.openxmlformats.org/officeDocument/2006/relationships/image" Target="../media/image39.jpeg"/><Relationship Id="rId27" Type="http://schemas.openxmlformats.org/officeDocument/2006/relationships/image" Target="../media/image44.png"/><Relationship Id="rId30" Type="http://schemas.openxmlformats.org/officeDocument/2006/relationships/image" Target="../media/image47.png"/><Relationship Id="rId35" Type="http://schemas.openxmlformats.org/officeDocument/2006/relationships/image" Target="../media/image52.png"/><Relationship Id="rId43" Type="http://schemas.openxmlformats.org/officeDocument/2006/relationships/image" Target="../media/image59.jpeg"/><Relationship Id="rId48" Type="http://schemas.openxmlformats.org/officeDocument/2006/relationships/image" Target="../media/image64.jpeg"/><Relationship Id="rId56" Type="http://schemas.openxmlformats.org/officeDocument/2006/relationships/image" Target="../media/image72.jpeg"/><Relationship Id="rId8" Type="http://schemas.openxmlformats.org/officeDocument/2006/relationships/image" Target="../media/image25.jpeg"/><Relationship Id="rId51" Type="http://schemas.openxmlformats.org/officeDocument/2006/relationships/image" Target="../media/image67.jpeg"/><Relationship Id="rId3" Type="http://schemas.openxmlformats.org/officeDocument/2006/relationships/image" Target="../media/image20.JPG"/><Relationship Id="rId12" Type="http://schemas.openxmlformats.org/officeDocument/2006/relationships/image" Target="../media/image29.jpeg"/><Relationship Id="rId17" Type="http://schemas.openxmlformats.org/officeDocument/2006/relationships/image" Target="../media/image34.jpeg"/><Relationship Id="rId25" Type="http://schemas.openxmlformats.org/officeDocument/2006/relationships/image" Target="../media/image42.png"/><Relationship Id="rId33" Type="http://schemas.openxmlformats.org/officeDocument/2006/relationships/image" Target="../media/image50.png"/><Relationship Id="rId38" Type="http://schemas.openxmlformats.org/officeDocument/2006/relationships/image" Target="../media/image55.png"/><Relationship Id="rId46" Type="http://schemas.openxmlformats.org/officeDocument/2006/relationships/image" Target="../media/image62.jpeg"/><Relationship Id="rId20" Type="http://schemas.openxmlformats.org/officeDocument/2006/relationships/image" Target="../media/image37.jpeg"/><Relationship Id="rId41" Type="http://schemas.openxmlformats.org/officeDocument/2006/relationships/image" Target="../media/image57.jpeg"/><Relationship Id="rId54" Type="http://schemas.openxmlformats.org/officeDocument/2006/relationships/image" Target="../media/image70.jpeg"/><Relationship Id="rId1" Type="http://schemas.openxmlformats.org/officeDocument/2006/relationships/image" Target="../media/image18.jpeg"/><Relationship Id="rId6" Type="http://schemas.openxmlformats.org/officeDocument/2006/relationships/image" Target="../media/image23.jpeg"/><Relationship Id="rId15" Type="http://schemas.openxmlformats.org/officeDocument/2006/relationships/image" Target="../media/image32.JPG"/><Relationship Id="rId23" Type="http://schemas.openxmlformats.org/officeDocument/2006/relationships/image" Target="../media/image40.jpeg"/><Relationship Id="rId28" Type="http://schemas.openxmlformats.org/officeDocument/2006/relationships/image" Target="../media/image45.png"/><Relationship Id="rId36" Type="http://schemas.openxmlformats.org/officeDocument/2006/relationships/image" Target="../media/image53.png"/><Relationship Id="rId49" Type="http://schemas.openxmlformats.org/officeDocument/2006/relationships/image" Target="../media/image65.jpeg"/><Relationship Id="rId57" Type="http://schemas.openxmlformats.org/officeDocument/2006/relationships/image" Target="../media/image73.jpeg"/><Relationship Id="rId10" Type="http://schemas.openxmlformats.org/officeDocument/2006/relationships/image" Target="../media/image27.jpeg"/><Relationship Id="rId31" Type="http://schemas.openxmlformats.org/officeDocument/2006/relationships/image" Target="../media/image48.png"/><Relationship Id="rId44" Type="http://schemas.openxmlformats.org/officeDocument/2006/relationships/image" Target="../media/image60.jpeg"/><Relationship Id="rId52" Type="http://schemas.openxmlformats.org/officeDocument/2006/relationships/image" Target="../media/image68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jpeg"/><Relationship Id="rId13" Type="http://schemas.openxmlformats.org/officeDocument/2006/relationships/image" Target="../media/image85.jpeg"/><Relationship Id="rId3" Type="http://schemas.openxmlformats.org/officeDocument/2006/relationships/image" Target="../media/image75.jpeg"/><Relationship Id="rId7" Type="http://schemas.openxmlformats.org/officeDocument/2006/relationships/image" Target="../media/image79.jpeg"/><Relationship Id="rId12" Type="http://schemas.openxmlformats.org/officeDocument/2006/relationships/image" Target="../media/image84.jpeg"/><Relationship Id="rId2" Type="http://schemas.openxmlformats.org/officeDocument/2006/relationships/image" Target="../media/image74.jpeg"/><Relationship Id="rId1" Type="http://schemas.openxmlformats.org/officeDocument/2006/relationships/image" Target="../media/image1.png"/><Relationship Id="rId6" Type="http://schemas.openxmlformats.org/officeDocument/2006/relationships/image" Target="../media/image78.jpeg"/><Relationship Id="rId11" Type="http://schemas.openxmlformats.org/officeDocument/2006/relationships/image" Target="../media/image83.jpeg"/><Relationship Id="rId5" Type="http://schemas.openxmlformats.org/officeDocument/2006/relationships/image" Target="../media/image77.jpeg"/><Relationship Id="rId10" Type="http://schemas.openxmlformats.org/officeDocument/2006/relationships/image" Target="../media/image82.jpeg"/><Relationship Id="rId4" Type="http://schemas.openxmlformats.org/officeDocument/2006/relationships/image" Target="../media/image76.jpeg"/><Relationship Id="rId9" Type="http://schemas.openxmlformats.org/officeDocument/2006/relationships/image" Target="../media/image8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27313</xdr:colOff>
      <xdr:row>0</xdr:row>
      <xdr:rowOff>0</xdr:rowOff>
    </xdr:from>
    <xdr:to>
      <xdr:col>3</xdr:col>
      <xdr:colOff>788664</xdr:colOff>
      <xdr:row>5</xdr:row>
      <xdr:rowOff>1457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32F113-FF25-8E4C-B021-86124F0D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13" y="0"/>
          <a:ext cx="3352800" cy="1039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7335</xdr:colOff>
      <xdr:row>0</xdr:row>
      <xdr:rowOff>201708</xdr:rowOff>
    </xdr:from>
    <xdr:to>
      <xdr:col>26</xdr:col>
      <xdr:colOff>263669</xdr:colOff>
      <xdr:row>7</xdr:row>
      <xdr:rowOff>104775</xdr:rowOff>
    </xdr:to>
    <xdr:pic>
      <xdr:nvPicPr>
        <xdr:cNvPr id="2" name="Picture 122">
          <a:extLst>
            <a:ext uri="{FF2B5EF4-FFF2-40B4-BE49-F238E27FC236}">
              <a16:creationId xmlns:a16="http://schemas.microsoft.com/office/drawing/2014/main" id="{2DD85631-02E4-4885-A2BF-88782A9A2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2035" y="201708"/>
          <a:ext cx="4307634" cy="1347692"/>
        </a:xfrm>
        <a:prstGeom prst="rect">
          <a:avLst/>
        </a:prstGeom>
      </xdr:spPr>
    </xdr:pic>
    <xdr:clientData/>
  </xdr:twoCellAnchor>
  <xdr:twoCellAnchor>
    <xdr:from>
      <xdr:col>3</xdr:col>
      <xdr:colOff>184151</xdr:colOff>
      <xdr:row>15</xdr:row>
      <xdr:rowOff>142875</xdr:rowOff>
    </xdr:from>
    <xdr:to>
      <xdr:col>3</xdr:col>
      <xdr:colOff>1514476</xdr:colOff>
      <xdr:row>15</xdr:row>
      <xdr:rowOff>935679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BEF6878E-5EA2-4D54-BC80-87D539E61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9734" y="3730625"/>
          <a:ext cx="1330325" cy="792804"/>
        </a:xfrm>
        <a:prstGeom prst="rect">
          <a:avLst/>
        </a:prstGeom>
      </xdr:spPr>
    </xdr:pic>
    <xdr:clientData/>
  </xdr:twoCellAnchor>
  <xdr:twoCellAnchor>
    <xdr:from>
      <xdr:col>3</xdr:col>
      <xdr:colOff>120650</xdr:colOff>
      <xdr:row>16</xdr:row>
      <xdr:rowOff>95251</xdr:rowOff>
    </xdr:from>
    <xdr:to>
      <xdr:col>3</xdr:col>
      <xdr:colOff>1578552</xdr:colOff>
      <xdr:row>16</xdr:row>
      <xdr:rowOff>981076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835A31E4-29E2-4304-8C88-A5CB2CE26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5650" y="4857751"/>
          <a:ext cx="1457902" cy="885825"/>
        </a:xfrm>
        <a:prstGeom prst="rect">
          <a:avLst/>
        </a:prstGeom>
      </xdr:spPr>
    </xdr:pic>
    <xdr:clientData/>
  </xdr:twoCellAnchor>
  <xdr:twoCellAnchor>
    <xdr:from>
      <xdr:col>3</xdr:col>
      <xdr:colOff>82551</xdr:colOff>
      <xdr:row>17</xdr:row>
      <xdr:rowOff>28575</xdr:rowOff>
    </xdr:from>
    <xdr:to>
      <xdr:col>3</xdr:col>
      <xdr:colOff>1534611</xdr:colOff>
      <xdr:row>17</xdr:row>
      <xdr:rowOff>952500</xdr:rowOff>
    </xdr:to>
    <xdr:pic>
      <xdr:nvPicPr>
        <xdr:cNvPr id="5" name="Slika 4">
          <a:extLst>
            <a:ext uri="{FF2B5EF4-FFF2-40B4-BE49-F238E27FC236}">
              <a16:creationId xmlns:a16="http://schemas.microsoft.com/office/drawing/2014/main" id="{D034D4CE-87A4-4873-B4FB-97001AE85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7551" y="5934075"/>
          <a:ext cx="1445710" cy="923925"/>
        </a:xfrm>
        <a:prstGeom prst="rect">
          <a:avLst/>
        </a:prstGeom>
      </xdr:spPr>
    </xdr:pic>
    <xdr:clientData/>
  </xdr:twoCellAnchor>
  <xdr:twoCellAnchor>
    <xdr:from>
      <xdr:col>3</xdr:col>
      <xdr:colOff>139700</xdr:colOff>
      <xdr:row>18</xdr:row>
      <xdr:rowOff>123825</xdr:rowOff>
    </xdr:from>
    <xdr:to>
      <xdr:col>3</xdr:col>
      <xdr:colOff>1539875</xdr:colOff>
      <xdr:row>18</xdr:row>
      <xdr:rowOff>940084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18371B3A-E057-4E0B-B5BC-00AC1B82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4700" y="7172325"/>
          <a:ext cx="1400175" cy="816259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19</xdr:row>
      <xdr:rowOff>28575</xdr:rowOff>
    </xdr:from>
    <xdr:to>
      <xdr:col>3</xdr:col>
      <xdr:colOff>1541096</xdr:colOff>
      <xdr:row>19</xdr:row>
      <xdr:rowOff>1016000</xdr:rowOff>
    </xdr:to>
    <xdr:pic>
      <xdr:nvPicPr>
        <xdr:cNvPr id="7" name="Slika 6">
          <a:extLst>
            <a:ext uri="{FF2B5EF4-FFF2-40B4-BE49-F238E27FC236}">
              <a16:creationId xmlns:a16="http://schemas.microsoft.com/office/drawing/2014/main" id="{A178560A-DD8F-40B2-9B45-3F150F7C4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1676" y="8220075"/>
          <a:ext cx="1474420" cy="987425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20</xdr:row>
      <xdr:rowOff>126999</xdr:rowOff>
    </xdr:from>
    <xdr:to>
      <xdr:col>3</xdr:col>
      <xdr:colOff>1619250</xdr:colOff>
      <xdr:row>20</xdr:row>
      <xdr:rowOff>941250</xdr:rowOff>
    </xdr:to>
    <xdr:pic>
      <xdr:nvPicPr>
        <xdr:cNvPr id="9" name="Slika 8">
          <a:extLst>
            <a:ext uri="{FF2B5EF4-FFF2-40B4-BE49-F238E27FC236}">
              <a16:creationId xmlns:a16="http://schemas.microsoft.com/office/drawing/2014/main" id="{FFCA9C7D-22ED-4B22-8E8D-CFC14224B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9300" y="9461499"/>
          <a:ext cx="1504950" cy="814251"/>
        </a:xfrm>
        <a:prstGeom prst="rect">
          <a:avLst/>
        </a:prstGeom>
      </xdr:spPr>
    </xdr:pic>
    <xdr:clientData/>
  </xdr:twoCellAnchor>
  <xdr:twoCellAnchor>
    <xdr:from>
      <xdr:col>3</xdr:col>
      <xdr:colOff>111126</xdr:colOff>
      <xdr:row>21</xdr:row>
      <xdr:rowOff>79375</xdr:rowOff>
    </xdr:from>
    <xdr:to>
      <xdr:col>3</xdr:col>
      <xdr:colOff>1580574</xdr:colOff>
      <xdr:row>21</xdr:row>
      <xdr:rowOff>904875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2AE529DF-25F3-45C9-8D22-555E5F2B8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6126" y="10556875"/>
          <a:ext cx="1469448" cy="825500"/>
        </a:xfrm>
        <a:prstGeom prst="rect">
          <a:avLst/>
        </a:prstGeom>
      </xdr:spPr>
    </xdr:pic>
    <xdr:clientData/>
  </xdr:twoCellAnchor>
  <xdr:twoCellAnchor>
    <xdr:from>
      <xdr:col>3</xdr:col>
      <xdr:colOff>66675</xdr:colOff>
      <xdr:row>22</xdr:row>
      <xdr:rowOff>66675</xdr:rowOff>
    </xdr:from>
    <xdr:to>
      <xdr:col>3</xdr:col>
      <xdr:colOff>1428220</xdr:colOff>
      <xdr:row>22</xdr:row>
      <xdr:rowOff>952500</xdr:rowOff>
    </xdr:to>
    <xdr:pic>
      <xdr:nvPicPr>
        <xdr:cNvPr id="11" name="Slika 10">
          <a:extLst>
            <a:ext uri="{FF2B5EF4-FFF2-40B4-BE49-F238E27FC236}">
              <a16:creationId xmlns:a16="http://schemas.microsoft.com/office/drawing/2014/main" id="{2E36A322-E2EB-4004-9A42-A59B8BA3E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01675" y="11687175"/>
          <a:ext cx="1361545" cy="885825"/>
        </a:xfrm>
        <a:prstGeom prst="rect">
          <a:avLst/>
        </a:prstGeom>
      </xdr:spPr>
    </xdr:pic>
    <xdr:clientData/>
  </xdr:twoCellAnchor>
  <xdr:twoCellAnchor>
    <xdr:from>
      <xdr:col>3</xdr:col>
      <xdr:colOff>88900</xdr:colOff>
      <xdr:row>23</xdr:row>
      <xdr:rowOff>127000</xdr:rowOff>
    </xdr:from>
    <xdr:to>
      <xdr:col>3</xdr:col>
      <xdr:colOff>1643376</xdr:colOff>
      <xdr:row>23</xdr:row>
      <xdr:rowOff>923925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A70BBD5A-B5DA-4BEC-89A6-30B42504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3900" y="12890500"/>
          <a:ext cx="1554476" cy="796925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24</xdr:row>
      <xdr:rowOff>142875</xdr:rowOff>
    </xdr:from>
    <xdr:to>
      <xdr:col>3</xdr:col>
      <xdr:colOff>1612782</xdr:colOff>
      <xdr:row>24</xdr:row>
      <xdr:rowOff>933450</xdr:rowOff>
    </xdr:to>
    <xdr:pic>
      <xdr:nvPicPr>
        <xdr:cNvPr id="13" name="Slika 12">
          <a:extLst>
            <a:ext uri="{FF2B5EF4-FFF2-40B4-BE49-F238E27FC236}">
              <a16:creationId xmlns:a16="http://schemas.microsoft.com/office/drawing/2014/main" id="{CE20326A-D32B-4A95-8116-7AFF044E6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2625" y="14049375"/>
          <a:ext cx="1565157" cy="790575"/>
        </a:xfrm>
        <a:prstGeom prst="rect">
          <a:avLst/>
        </a:prstGeom>
      </xdr:spPr>
    </xdr:pic>
    <xdr:clientData/>
  </xdr:twoCellAnchor>
  <xdr:twoCellAnchor>
    <xdr:from>
      <xdr:col>3</xdr:col>
      <xdr:colOff>79376</xdr:colOff>
      <xdr:row>25</xdr:row>
      <xdr:rowOff>63500</xdr:rowOff>
    </xdr:from>
    <xdr:to>
      <xdr:col>3</xdr:col>
      <xdr:colOff>1596651</xdr:colOff>
      <xdr:row>25</xdr:row>
      <xdr:rowOff>1028700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90E85949-B18A-45DF-BA8F-5971A1DC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4376" y="15113000"/>
          <a:ext cx="1517275" cy="965200"/>
        </a:xfrm>
        <a:prstGeom prst="rect">
          <a:avLst/>
        </a:prstGeom>
      </xdr:spPr>
    </xdr:pic>
    <xdr:clientData/>
  </xdr:twoCellAnchor>
  <xdr:twoCellAnchor>
    <xdr:from>
      <xdr:col>3</xdr:col>
      <xdr:colOff>174625</xdr:colOff>
      <xdr:row>26</xdr:row>
      <xdr:rowOff>190500</xdr:rowOff>
    </xdr:from>
    <xdr:to>
      <xdr:col>3</xdr:col>
      <xdr:colOff>1539963</xdr:colOff>
      <xdr:row>26</xdr:row>
      <xdr:rowOff>904875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92E319A6-BA94-4828-A509-BFCBF6BC7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9625" y="16383000"/>
          <a:ext cx="1365338" cy="714375"/>
        </a:xfrm>
        <a:prstGeom prst="rect">
          <a:avLst/>
        </a:prstGeom>
      </xdr:spPr>
    </xdr:pic>
    <xdr:clientData/>
  </xdr:twoCellAnchor>
  <xdr:twoCellAnchor>
    <xdr:from>
      <xdr:col>3</xdr:col>
      <xdr:colOff>206376</xdr:colOff>
      <xdr:row>14</xdr:row>
      <xdr:rowOff>63501</xdr:rowOff>
    </xdr:from>
    <xdr:to>
      <xdr:col>3</xdr:col>
      <xdr:colOff>1510371</xdr:colOff>
      <xdr:row>14</xdr:row>
      <xdr:rowOff>1092201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D435385B-A5AD-4E62-B585-29B8C7EE2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1376" y="2540001"/>
          <a:ext cx="1303995" cy="10287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111125</xdr:colOff>
      <xdr:row>13</xdr:row>
      <xdr:rowOff>44450</xdr:rowOff>
    </xdr:from>
    <xdr:to>
      <xdr:col>3</xdr:col>
      <xdr:colOff>1669992</xdr:colOff>
      <xdr:row>13</xdr:row>
      <xdr:rowOff>1135765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D14B815-102C-AA0C-7BBF-27DFA6CBE8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58875" y="5410200"/>
          <a:ext cx="1555692" cy="108814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</xdr:row>
      <xdr:rowOff>0</xdr:rowOff>
    </xdr:from>
    <xdr:to>
      <xdr:col>3</xdr:col>
      <xdr:colOff>1664528</xdr:colOff>
      <xdr:row>12</xdr:row>
      <xdr:rowOff>1114425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2F5D68-99EE-FE0D-6573-19FC7BF4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1" y="4222750"/>
          <a:ext cx="1667702" cy="11112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44450</xdr:rowOff>
    </xdr:from>
    <xdr:to>
      <xdr:col>3</xdr:col>
      <xdr:colOff>1592914</xdr:colOff>
      <xdr:row>11</xdr:row>
      <xdr:rowOff>1111250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BC02805-0024-7747-E021-83C252786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" y="3124200"/>
          <a:ext cx="1592914" cy="106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132170</xdr:colOff>
      <xdr:row>31</xdr:row>
      <xdr:rowOff>166784</xdr:rowOff>
    </xdr:from>
    <xdr:to>
      <xdr:col>2</xdr:col>
      <xdr:colOff>1517257</xdr:colOff>
      <xdr:row>31</xdr:row>
      <xdr:rowOff>1090175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982F7EE-2D0C-4C43-950D-CB5CDDB8C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5090" y="2796696"/>
          <a:ext cx="1385087" cy="923391"/>
        </a:xfrm>
        <a:prstGeom prst="rect">
          <a:avLst/>
        </a:prstGeom>
      </xdr:spPr>
    </xdr:pic>
    <xdr:clientData/>
  </xdr:twoCellAnchor>
  <xdr:twoCellAnchor>
    <xdr:from>
      <xdr:col>2</xdr:col>
      <xdr:colOff>166650</xdr:colOff>
      <xdr:row>32</xdr:row>
      <xdr:rowOff>174787</xdr:rowOff>
    </xdr:from>
    <xdr:to>
      <xdr:col>2</xdr:col>
      <xdr:colOff>1607168</xdr:colOff>
      <xdr:row>32</xdr:row>
      <xdr:rowOff>1135132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C8CE2767-E12F-644A-B3DF-6771BA4D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7535" y="4097176"/>
          <a:ext cx="1440518" cy="960345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34</xdr:row>
      <xdr:rowOff>165100</xdr:rowOff>
    </xdr:from>
    <xdr:to>
      <xdr:col>2</xdr:col>
      <xdr:colOff>1581150</xdr:colOff>
      <xdr:row>34</xdr:row>
      <xdr:rowOff>1143000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5C2E2666-DC26-D047-855F-085FAAC4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600" y="5956300"/>
          <a:ext cx="1466850" cy="977900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35</xdr:row>
      <xdr:rowOff>122518</xdr:rowOff>
    </xdr:from>
    <xdr:to>
      <xdr:col>2</xdr:col>
      <xdr:colOff>1536700</xdr:colOff>
      <xdr:row>35</xdr:row>
      <xdr:rowOff>1087718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C435389-6098-FE4C-AEA6-C2454F5C1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2429" y="6577106"/>
          <a:ext cx="1447800" cy="965200"/>
        </a:xfrm>
        <a:prstGeom prst="rect">
          <a:avLst/>
        </a:prstGeom>
      </xdr:spPr>
    </xdr:pic>
    <xdr:clientData/>
  </xdr:twoCellAnchor>
  <xdr:twoCellAnchor>
    <xdr:from>
      <xdr:col>2</xdr:col>
      <xdr:colOff>165100</xdr:colOff>
      <xdr:row>36</xdr:row>
      <xdr:rowOff>105336</xdr:rowOff>
    </xdr:from>
    <xdr:to>
      <xdr:col>2</xdr:col>
      <xdr:colOff>1612900</xdr:colOff>
      <xdr:row>36</xdr:row>
      <xdr:rowOff>1070536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BB2CE3A-0CC4-1842-8A67-906F26CBF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8629" y="7710395"/>
          <a:ext cx="1447800" cy="965200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37</xdr:row>
      <xdr:rowOff>182033</xdr:rowOff>
    </xdr:from>
    <xdr:to>
      <xdr:col>2</xdr:col>
      <xdr:colOff>1485900</xdr:colOff>
      <xdr:row>37</xdr:row>
      <xdr:rowOff>1054100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4851B2ED-A806-FC41-9863-E344B12CD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6100" y="9783233"/>
          <a:ext cx="1308100" cy="872067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41</xdr:row>
      <xdr:rowOff>194733</xdr:rowOff>
    </xdr:from>
    <xdr:to>
      <xdr:col>2</xdr:col>
      <xdr:colOff>1524000</xdr:colOff>
      <xdr:row>41</xdr:row>
      <xdr:rowOff>1083733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E89367C5-D88F-7C43-ACFF-FC0E7BB40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58800" y="11700933"/>
          <a:ext cx="1333500" cy="88900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42</xdr:row>
      <xdr:rowOff>165100</xdr:rowOff>
    </xdr:from>
    <xdr:to>
      <xdr:col>2</xdr:col>
      <xdr:colOff>1524000</xdr:colOff>
      <xdr:row>42</xdr:row>
      <xdr:rowOff>1079500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A2E876-8AF1-334C-A0E3-4DBF17F7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0700" y="12941300"/>
          <a:ext cx="1371600" cy="914400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43</xdr:row>
      <xdr:rowOff>215900</xdr:rowOff>
    </xdr:from>
    <xdr:to>
      <xdr:col>2</xdr:col>
      <xdr:colOff>1511300</xdr:colOff>
      <xdr:row>43</xdr:row>
      <xdr:rowOff>1104900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290F5254-1562-AE4D-8B31-F986912D1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6100" y="14262100"/>
          <a:ext cx="1333500" cy="889000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44</xdr:row>
      <xdr:rowOff>148167</xdr:rowOff>
    </xdr:from>
    <xdr:to>
      <xdr:col>2</xdr:col>
      <xdr:colOff>1498600</xdr:colOff>
      <xdr:row>44</xdr:row>
      <xdr:rowOff>1028700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5FAA54E9-B8FD-444F-B264-8F076080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6100" y="15464367"/>
          <a:ext cx="1320800" cy="880533"/>
        </a:xfrm>
        <a:prstGeom prst="rect">
          <a:avLst/>
        </a:prstGeom>
      </xdr:spPr>
    </xdr:pic>
    <xdr:clientData/>
  </xdr:twoCellAnchor>
  <xdr:twoCellAnchor>
    <xdr:from>
      <xdr:col>2</xdr:col>
      <xdr:colOff>101600</xdr:colOff>
      <xdr:row>46</xdr:row>
      <xdr:rowOff>114300</xdr:rowOff>
    </xdr:from>
    <xdr:to>
      <xdr:col>2</xdr:col>
      <xdr:colOff>1625600</xdr:colOff>
      <xdr:row>46</xdr:row>
      <xdr:rowOff>1137023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DEEF08D-9C55-DB48-B9E2-F857E11B0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9900" y="173355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139700</xdr:colOff>
      <xdr:row>47</xdr:row>
      <xdr:rowOff>177800</xdr:rowOff>
    </xdr:from>
    <xdr:to>
      <xdr:col>2</xdr:col>
      <xdr:colOff>1549400</xdr:colOff>
      <xdr:row>47</xdr:row>
      <xdr:rowOff>1124323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1840896-ABF0-C941-8EB9-795B550A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8000" y="18669000"/>
          <a:ext cx="1409700" cy="93980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48</xdr:row>
      <xdr:rowOff>127000</xdr:rowOff>
    </xdr:from>
    <xdr:to>
      <xdr:col>2</xdr:col>
      <xdr:colOff>1600200</xdr:colOff>
      <xdr:row>48</xdr:row>
      <xdr:rowOff>1124323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6CA484E6-C72A-3041-8178-CC4365F8C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2600" y="19888200"/>
          <a:ext cx="1485900" cy="99060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49</xdr:row>
      <xdr:rowOff>114300</xdr:rowOff>
    </xdr:from>
    <xdr:to>
      <xdr:col>2</xdr:col>
      <xdr:colOff>1600200</xdr:colOff>
      <xdr:row>49</xdr:row>
      <xdr:rowOff>1137023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6B3EBD8D-E951-6547-AAC2-F5C105442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4500" y="211455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51</xdr:row>
      <xdr:rowOff>114300</xdr:rowOff>
    </xdr:from>
    <xdr:to>
      <xdr:col>2</xdr:col>
      <xdr:colOff>1612900</xdr:colOff>
      <xdr:row>51</xdr:row>
      <xdr:rowOff>1137023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6E30DF1F-5286-DF4B-AD7D-F64384E0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7200" y="230505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52</xdr:row>
      <xdr:rowOff>127000</xdr:rowOff>
    </xdr:from>
    <xdr:to>
      <xdr:col>2</xdr:col>
      <xdr:colOff>1631950</xdr:colOff>
      <xdr:row>52</xdr:row>
      <xdr:rowOff>1162423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8DFEDD7-2102-7840-AE0A-B00F5129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7200" y="24333200"/>
          <a:ext cx="1543050" cy="1028700"/>
        </a:xfrm>
        <a:prstGeom prst="rect">
          <a:avLst/>
        </a:prstGeom>
      </xdr:spPr>
    </xdr:pic>
    <xdr:clientData/>
  </xdr:twoCellAnchor>
  <xdr:twoCellAnchor>
    <xdr:from>
      <xdr:col>2</xdr:col>
      <xdr:colOff>165100</xdr:colOff>
      <xdr:row>53</xdr:row>
      <xdr:rowOff>177800</xdr:rowOff>
    </xdr:from>
    <xdr:to>
      <xdr:col>2</xdr:col>
      <xdr:colOff>1536700</xdr:colOff>
      <xdr:row>53</xdr:row>
      <xdr:rowOff>1098923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EEE08363-4EC4-AA4B-BB9C-7246D6C9F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3400" y="25654000"/>
          <a:ext cx="1371600" cy="914400"/>
        </a:xfrm>
        <a:prstGeom prst="rect">
          <a:avLst/>
        </a:prstGeom>
      </xdr:spPr>
    </xdr:pic>
    <xdr:clientData/>
  </xdr:twoCellAnchor>
  <xdr:twoCellAnchor>
    <xdr:from>
      <xdr:col>2</xdr:col>
      <xdr:colOff>127000</xdr:colOff>
      <xdr:row>54</xdr:row>
      <xdr:rowOff>127000</xdr:rowOff>
    </xdr:from>
    <xdr:to>
      <xdr:col>2</xdr:col>
      <xdr:colOff>1612900</xdr:colOff>
      <xdr:row>54</xdr:row>
      <xdr:rowOff>1124323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FA9A9978-5D74-6E43-B3F6-A70294B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5300" y="26873200"/>
          <a:ext cx="1485900" cy="990600"/>
        </a:xfrm>
        <a:prstGeom prst="rect">
          <a:avLst/>
        </a:prstGeom>
      </xdr:spPr>
    </xdr:pic>
    <xdr:clientData/>
  </xdr:twoCellAnchor>
  <xdr:twoCellAnchor>
    <xdr:from>
      <xdr:col>2</xdr:col>
      <xdr:colOff>169831</xdr:colOff>
      <xdr:row>38</xdr:row>
      <xdr:rowOff>120277</xdr:rowOff>
    </xdr:from>
    <xdr:to>
      <xdr:col>2</xdr:col>
      <xdr:colOff>1608168</xdr:colOff>
      <xdr:row>38</xdr:row>
      <xdr:rowOff>1085477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786B54-F0D9-7547-9742-2F6A4809A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3360" y="10026277"/>
          <a:ext cx="1438337" cy="965200"/>
        </a:xfrm>
        <a:prstGeom prst="rect">
          <a:avLst/>
        </a:prstGeom>
      </xdr:spPr>
    </xdr:pic>
    <xdr:clientData/>
  </xdr:twoCellAnchor>
  <xdr:twoCellAnchor>
    <xdr:from>
      <xdr:col>2</xdr:col>
      <xdr:colOff>182075</xdr:colOff>
      <xdr:row>39</xdr:row>
      <xdr:rowOff>137210</xdr:rowOff>
    </xdr:from>
    <xdr:to>
      <xdr:col>2</xdr:col>
      <xdr:colOff>1481625</xdr:colOff>
      <xdr:row>39</xdr:row>
      <xdr:rowOff>1009277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39B5129-4636-B94D-B302-2826DE10B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55604" y="11193681"/>
          <a:ext cx="1299550" cy="872067"/>
        </a:xfrm>
        <a:prstGeom prst="rect">
          <a:avLst/>
        </a:prstGeom>
      </xdr:spPr>
    </xdr:pic>
    <xdr:clientData/>
  </xdr:twoCellAnchor>
  <xdr:twoCellAnchor>
    <xdr:from>
      <xdr:col>2</xdr:col>
      <xdr:colOff>194235</xdr:colOff>
      <xdr:row>56</xdr:row>
      <xdr:rowOff>119528</xdr:rowOff>
    </xdr:from>
    <xdr:to>
      <xdr:col>2</xdr:col>
      <xdr:colOff>1554692</xdr:colOff>
      <xdr:row>56</xdr:row>
      <xdr:rowOff>1037772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2D6A6-FC18-2047-AD85-155AF0D69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6768" y="30176195"/>
          <a:ext cx="1363632" cy="915069"/>
        </a:xfrm>
        <a:prstGeom prst="rect">
          <a:avLst/>
        </a:prstGeom>
      </xdr:spPr>
    </xdr:pic>
    <xdr:clientData/>
  </xdr:twoCellAnchor>
  <xdr:twoCellAnchor>
    <xdr:from>
      <xdr:col>2</xdr:col>
      <xdr:colOff>89646</xdr:colOff>
      <xdr:row>57</xdr:row>
      <xdr:rowOff>59765</xdr:rowOff>
    </xdr:from>
    <xdr:to>
      <xdr:col>2</xdr:col>
      <xdr:colOff>1645040</xdr:colOff>
      <xdr:row>57</xdr:row>
      <xdr:rowOff>1108822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BBC1A6-D365-8346-B236-01EAA9A7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3175" y="31346589"/>
          <a:ext cx="1558569" cy="1045882"/>
        </a:xfrm>
        <a:prstGeom prst="rect">
          <a:avLst/>
        </a:prstGeom>
      </xdr:spPr>
    </xdr:pic>
    <xdr:clientData/>
  </xdr:twoCellAnchor>
  <xdr:twoCellAnchor>
    <xdr:from>
      <xdr:col>2</xdr:col>
      <xdr:colOff>59764</xdr:colOff>
      <xdr:row>58</xdr:row>
      <xdr:rowOff>59764</xdr:rowOff>
    </xdr:from>
    <xdr:to>
      <xdr:col>2</xdr:col>
      <xdr:colOff>1631763</xdr:colOff>
      <xdr:row>58</xdr:row>
      <xdr:rowOff>1109352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B143BD-28A1-8A49-B668-8D74BC424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3293" y="32616588"/>
          <a:ext cx="1568824" cy="1052763"/>
        </a:xfrm>
        <a:prstGeom prst="rect">
          <a:avLst/>
        </a:prstGeom>
      </xdr:spPr>
    </xdr:pic>
    <xdr:clientData/>
  </xdr:twoCellAnchor>
  <xdr:twoCellAnchor>
    <xdr:from>
      <xdr:col>2</xdr:col>
      <xdr:colOff>81803</xdr:colOff>
      <xdr:row>59</xdr:row>
      <xdr:rowOff>121396</xdr:rowOff>
    </xdr:from>
    <xdr:to>
      <xdr:col>2</xdr:col>
      <xdr:colOff>1555564</xdr:colOff>
      <xdr:row>59</xdr:row>
      <xdr:rowOff>1113500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81C586-2FAF-8A45-9E61-74AED40C1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6928" y="50508646"/>
          <a:ext cx="1470586" cy="995279"/>
        </a:xfrm>
        <a:prstGeom prst="rect">
          <a:avLst/>
        </a:prstGeom>
      </xdr:spPr>
    </xdr:pic>
    <xdr:clientData/>
  </xdr:twoCellAnchor>
  <xdr:twoCellAnchor>
    <xdr:from>
      <xdr:col>2</xdr:col>
      <xdr:colOff>47626</xdr:colOff>
      <xdr:row>61</xdr:row>
      <xdr:rowOff>276226</xdr:rowOff>
    </xdr:from>
    <xdr:to>
      <xdr:col>2</xdr:col>
      <xdr:colOff>1612399</xdr:colOff>
      <xdr:row>61</xdr:row>
      <xdr:rowOff>942976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D94FEFB8-9E85-4324-8811-19FF4099C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2751" y="2752726"/>
          <a:ext cx="1564773" cy="66675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62</xdr:row>
      <xdr:rowOff>177801</xdr:rowOff>
    </xdr:from>
    <xdr:to>
      <xdr:col>2</xdr:col>
      <xdr:colOff>1675835</xdr:colOff>
      <xdr:row>62</xdr:row>
      <xdr:rowOff>958851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5578A5D2-BB10-4CA4-A805-DE1E8652C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0400" y="59407426"/>
          <a:ext cx="1650435" cy="781050"/>
        </a:xfrm>
        <a:prstGeom prst="rect">
          <a:avLst/>
        </a:prstGeom>
      </xdr:spPr>
    </xdr:pic>
    <xdr:clientData/>
  </xdr:twoCellAnchor>
  <xdr:twoCellAnchor>
    <xdr:from>
      <xdr:col>2</xdr:col>
      <xdr:colOff>82550</xdr:colOff>
      <xdr:row>63</xdr:row>
      <xdr:rowOff>212726</xdr:rowOff>
    </xdr:from>
    <xdr:to>
      <xdr:col>2</xdr:col>
      <xdr:colOff>1649974</xdr:colOff>
      <xdr:row>63</xdr:row>
      <xdr:rowOff>860426</xdr:rowOff>
    </xdr:to>
    <xdr:pic>
      <xdr:nvPicPr>
        <xdr:cNvPr id="17" name="Slika 16">
          <a:extLst>
            <a:ext uri="{FF2B5EF4-FFF2-40B4-BE49-F238E27FC236}">
              <a16:creationId xmlns:a16="http://schemas.microsoft.com/office/drawing/2014/main" id="{E65B04A1-1C9D-49AA-811B-32B311DFC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675" y="4975226"/>
          <a:ext cx="1567424" cy="647700"/>
        </a:xfrm>
        <a:prstGeom prst="rect">
          <a:avLst/>
        </a:prstGeom>
      </xdr:spPr>
    </xdr:pic>
    <xdr:clientData/>
  </xdr:twoCellAnchor>
  <xdr:twoCellAnchor>
    <xdr:from>
      <xdr:col>2</xdr:col>
      <xdr:colOff>98425</xdr:colOff>
      <xdr:row>64</xdr:row>
      <xdr:rowOff>196851</xdr:rowOff>
    </xdr:from>
    <xdr:to>
      <xdr:col>2</xdr:col>
      <xdr:colOff>1606550</xdr:colOff>
      <xdr:row>64</xdr:row>
      <xdr:rowOff>879055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3A726F28-6315-49C6-AAB4-11557643F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3550" y="6102351"/>
          <a:ext cx="1508125" cy="682204"/>
        </a:xfrm>
        <a:prstGeom prst="rect">
          <a:avLst/>
        </a:prstGeom>
      </xdr:spPr>
    </xdr:pic>
    <xdr:clientData/>
  </xdr:twoCellAnchor>
  <xdr:twoCellAnchor>
    <xdr:from>
      <xdr:col>2</xdr:col>
      <xdr:colOff>44451</xdr:colOff>
      <xdr:row>65</xdr:row>
      <xdr:rowOff>193675</xdr:rowOff>
    </xdr:from>
    <xdr:to>
      <xdr:col>2</xdr:col>
      <xdr:colOff>1647826</xdr:colOff>
      <xdr:row>65</xdr:row>
      <xdr:rowOff>918248</xdr:rowOff>
    </xdr:to>
    <xdr:pic>
      <xdr:nvPicPr>
        <xdr:cNvPr id="19" name="Slika 18">
          <a:extLst>
            <a:ext uri="{FF2B5EF4-FFF2-40B4-BE49-F238E27FC236}">
              <a16:creationId xmlns:a16="http://schemas.microsoft.com/office/drawing/2014/main" id="{B02AE965-2DDC-4E0E-85DE-65C3F1513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9576" y="7242175"/>
          <a:ext cx="1603375" cy="724573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66</xdr:row>
      <xdr:rowOff>146051</xdr:rowOff>
    </xdr:from>
    <xdr:to>
      <xdr:col>2</xdr:col>
      <xdr:colOff>1646618</xdr:colOff>
      <xdr:row>66</xdr:row>
      <xdr:rowOff>908051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C0AF037B-F95E-4D75-A94A-B01B78B45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700" y="8337551"/>
          <a:ext cx="1618043" cy="762000"/>
        </a:xfrm>
        <a:prstGeom prst="rect">
          <a:avLst/>
        </a:prstGeom>
      </xdr:spPr>
    </xdr:pic>
    <xdr:clientData/>
  </xdr:twoCellAnchor>
  <xdr:twoCellAnchor>
    <xdr:from>
      <xdr:col>2</xdr:col>
      <xdr:colOff>41275</xdr:colOff>
      <xdr:row>67</xdr:row>
      <xdr:rowOff>82550</xdr:rowOff>
    </xdr:from>
    <xdr:to>
      <xdr:col>2</xdr:col>
      <xdr:colOff>1624794</xdr:colOff>
      <xdr:row>67</xdr:row>
      <xdr:rowOff>838200</xdr:rowOff>
    </xdr:to>
    <xdr:pic>
      <xdr:nvPicPr>
        <xdr:cNvPr id="23" name="Slika 22">
          <a:extLst>
            <a:ext uri="{FF2B5EF4-FFF2-40B4-BE49-F238E27FC236}">
              <a16:creationId xmlns:a16="http://schemas.microsoft.com/office/drawing/2014/main" id="{CE3D7C91-6744-473B-AE25-EB2B5CF5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" y="9417050"/>
          <a:ext cx="1583519" cy="755650"/>
        </a:xfrm>
        <a:prstGeom prst="rect">
          <a:avLst/>
        </a:prstGeom>
      </xdr:spPr>
    </xdr:pic>
    <xdr:clientData/>
  </xdr:twoCellAnchor>
  <xdr:twoCellAnchor>
    <xdr:from>
      <xdr:col>2</xdr:col>
      <xdr:colOff>79375</xdr:colOff>
      <xdr:row>68</xdr:row>
      <xdr:rowOff>101600</xdr:rowOff>
    </xdr:from>
    <xdr:to>
      <xdr:col>2</xdr:col>
      <xdr:colOff>1623559</xdr:colOff>
      <xdr:row>68</xdr:row>
      <xdr:rowOff>904875</xdr:rowOff>
    </xdr:to>
    <xdr:pic>
      <xdr:nvPicPr>
        <xdr:cNvPr id="24" name="Slika 23">
          <a:extLst>
            <a:ext uri="{FF2B5EF4-FFF2-40B4-BE49-F238E27FC236}">
              <a16:creationId xmlns:a16="http://schemas.microsoft.com/office/drawing/2014/main" id="{89104EEF-5840-46CD-8222-7B77CDE48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4500" y="10579100"/>
          <a:ext cx="1544184" cy="803275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69</xdr:row>
      <xdr:rowOff>44450</xdr:rowOff>
    </xdr:from>
    <xdr:to>
      <xdr:col>2</xdr:col>
      <xdr:colOff>1555750</xdr:colOff>
      <xdr:row>69</xdr:row>
      <xdr:rowOff>941421</xdr:rowOff>
    </xdr:to>
    <xdr:pic>
      <xdr:nvPicPr>
        <xdr:cNvPr id="25" name="Slika 24">
          <a:extLst>
            <a:ext uri="{FF2B5EF4-FFF2-40B4-BE49-F238E27FC236}">
              <a16:creationId xmlns:a16="http://schemas.microsoft.com/office/drawing/2014/main" id="{362A20AF-4AE9-4EB7-A386-804B97E9B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8625" y="11664950"/>
          <a:ext cx="1492250" cy="896971"/>
        </a:xfrm>
        <a:prstGeom prst="rect">
          <a:avLst/>
        </a:prstGeom>
      </xdr:spPr>
    </xdr:pic>
    <xdr:clientData/>
  </xdr:twoCellAnchor>
  <xdr:twoCellAnchor>
    <xdr:from>
      <xdr:col>2</xdr:col>
      <xdr:colOff>158750</xdr:colOff>
      <xdr:row>74</xdr:row>
      <xdr:rowOff>4717</xdr:rowOff>
    </xdr:from>
    <xdr:to>
      <xdr:col>2</xdr:col>
      <xdr:colOff>1511979</xdr:colOff>
      <xdr:row>74</xdr:row>
      <xdr:rowOff>1111251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C4FCBBF1-70E2-4D0C-85C1-69EBE4BE7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4333" y="17562467"/>
          <a:ext cx="1353229" cy="1106534"/>
        </a:xfrm>
        <a:prstGeom prst="rect">
          <a:avLst/>
        </a:prstGeom>
      </xdr:spPr>
    </xdr:pic>
    <xdr:clientData/>
  </xdr:twoCellAnchor>
  <xdr:twoCellAnchor>
    <xdr:from>
      <xdr:col>2</xdr:col>
      <xdr:colOff>349250</xdr:colOff>
      <xdr:row>73</xdr:row>
      <xdr:rowOff>11468</xdr:rowOff>
    </xdr:from>
    <xdr:to>
      <xdr:col>2</xdr:col>
      <xdr:colOff>1407584</xdr:colOff>
      <xdr:row>73</xdr:row>
      <xdr:rowOff>1086908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8A4BDE97-C232-4AE5-9A32-4826B8C2C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4833" y="16426218"/>
          <a:ext cx="1058334" cy="1075440"/>
        </a:xfrm>
        <a:prstGeom prst="rect">
          <a:avLst/>
        </a:prstGeom>
      </xdr:spPr>
    </xdr:pic>
    <xdr:clientData/>
  </xdr:twoCellAnchor>
  <xdr:twoCellAnchor>
    <xdr:from>
      <xdr:col>2</xdr:col>
      <xdr:colOff>514351</xdr:colOff>
      <xdr:row>72</xdr:row>
      <xdr:rowOff>95250</xdr:rowOff>
    </xdr:from>
    <xdr:to>
      <xdr:col>2</xdr:col>
      <xdr:colOff>1221289</xdr:colOff>
      <xdr:row>72</xdr:row>
      <xdr:rowOff>1047750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A49F5868-FDB8-4E55-85AB-B3359B02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9476" y="15144750"/>
          <a:ext cx="706938" cy="952500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70</xdr:row>
      <xdr:rowOff>111125</xdr:rowOff>
    </xdr:from>
    <xdr:to>
      <xdr:col>2</xdr:col>
      <xdr:colOff>1389566</xdr:colOff>
      <xdr:row>70</xdr:row>
      <xdr:rowOff>698500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A881EABC-C429-4189-A5F5-E76CB038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7050" y="12874625"/>
          <a:ext cx="1227641" cy="587375"/>
        </a:xfrm>
        <a:prstGeom prst="rect">
          <a:avLst/>
        </a:prstGeom>
      </xdr:spPr>
    </xdr:pic>
    <xdr:clientData/>
  </xdr:twoCellAnchor>
  <xdr:twoCellAnchor>
    <xdr:from>
      <xdr:col>2</xdr:col>
      <xdr:colOff>139700</xdr:colOff>
      <xdr:row>71</xdr:row>
      <xdr:rowOff>82550</xdr:rowOff>
    </xdr:from>
    <xdr:to>
      <xdr:col>2</xdr:col>
      <xdr:colOff>1575271</xdr:colOff>
      <xdr:row>71</xdr:row>
      <xdr:rowOff>889000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1F718DB2-0E48-44A9-B958-D2AF7FF39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4825" y="13989050"/>
          <a:ext cx="1435571" cy="806450"/>
        </a:xfrm>
        <a:prstGeom prst="rect">
          <a:avLst/>
        </a:prstGeom>
      </xdr:spPr>
    </xdr:pic>
    <xdr:clientData/>
  </xdr:twoCellAnchor>
  <xdr:twoCellAnchor editAs="oneCell">
    <xdr:from>
      <xdr:col>1</xdr:col>
      <xdr:colOff>134712</xdr:colOff>
      <xdr:row>0</xdr:row>
      <xdr:rowOff>164793</xdr:rowOff>
    </xdr:from>
    <xdr:to>
      <xdr:col>4</xdr:col>
      <xdr:colOff>532493</xdr:colOff>
      <xdr:row>5</xdr:row>
      <xdr:rowOff>86930</xdr:rowOff>
    </xdr:to>
    <xdr:pic>
      <xdr:nvPicPr>
        <xdr:cNvPr id="41" name="Picture 122">
          <a:extLst>
            <a:ext uri="{FF2B5EF4-FFF2-40B4-BE49-F238E27FC236}">
              <a16:creationId xmlns:a16="http://schemas.microsoft.com/office/drawing/2014/main" id="{E1E2488B-DDD4-49F5-B286-3682843F6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5129" y="164793"/>
          <a:ext cx="3297614" cy="985762"/>
        </a:xfrm>
        <a:prstGeom prst="rect">
          <a:avLst/>
        </a:prstGeom>
      </xdr:spPr>
    </xdr:pic>
    <xdr:clientData/>
  </xdr:twoCellAnchor>
  <xdr:twoCellAnchor editAs="oneCell">
    <xdr:from>
      <xdr:col>2</xdr:col>
      <xdr:colOff>25401</xdr:colOff>
      <xdr:row>11</xdr:row>
      <xdr:rowOff>15875</xdr:rowOff>
    </xdr:from>
    <xdr:to>
      <xdr:col>2</xdr:col>
      <xdr:colOff>1648948</xdr:colOff>
      <xdr:row>11</xdr:row>
      <xdr:rowOff>1111250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68CA692-4561-D2E0-3EED-260BA2495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0401" y="2873375"/>
          <a:ext cx="1620372" cy="109220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101601</xdr:colOff>
      <xdr:row>12</xdr:row>
      <xdr:rowOff>31750</xdr:rowOff>
    </xdr:from>
    <xdr:to>
      <xdr:col>2</xdr:col>
      <xdr:colOff>1666875</xdr:colOff>
      <xdr:row>12</xdr:row>
      <xdr:rowOff>1076981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F2ACA74-26E7-D8BF-1F9D-18FE66C78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6601" y="4032250"/>
          <a:ext cx="1562099" cy="104205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</xdr:row>
      <xdr:rowOff>1</xdr:rowOff>
    </xdr:from>
    <xdr:to>
      <xdr:col>2</xdr:col>
      <xdr:colOff>1669094</xdr:colOff>
      <xdr:row>13</xdr:row>
      <xdr:rowOff>1114426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60D3CE4-132B-B18B-3B23-CB8768236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01" y="5143501"/>
          <a:ext cx="1665918" cy="1111250"/>
        </a:xfrm>
        <a:prstGeom prst="rect">
          <a:avLst/>
        </a:prstGeom>
      </xdr:spPr>
    </xdr:pic>
    <xdr:clientData/>
  </xdr:twoCellAnchor>
  <xdr:twoCellAnchor editAs="oneCell">
    <xdr:from>
      <xdr:col>2</xdr:col>
      <xdr:colOff>15877</xdr:colOff>
      <xdr:row>14</xdr:row>
      <xdr:rowOff>25400</xdr:rowOff>
    </xdr:from>
    <xdr:to>
      <xdr:col>2</xdr:col>
      <xdr:colOff>1664090</xdr:colOff>
      <xdr:row>14</xdr:row>
      <xdr:rowOff>1114425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4B15DF7-B099-A8CF-D5BC-F11E3F075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877" y="6311900"/>
          <a:ext cx="1645038" cy="1085850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</xdr:colOff>
      <xdr:row>15</xdr:row>
      <xdr:rowOff>28575</xdr:rowOff>
    </xdr:from>
    <xdr:to>
      <xdr:col>3</xdr:col>
      <xdr:colOff>2221</xdr:colOff>
      <xdr:row>16</xdr:row>
      <xdr:rowOff>6350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AA1986A-CCB7-47AE-3225-C80FC3CE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875" y="7458075"/>
          <a:ext cx="1669096" cy="1123950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</xdr:colOff>
      <xdr:row>16</xdr:row>
      <xdr:rowOff>28575</xdr:rowOff>
    </xdr:from>
    <xdr:to>
      <xdr:col>2</xdr:col>
      <xdr:colOff>1665776</xdr:colOff>
      <xdr:row>16</xdr:row>
      <xdr:rowOff>1133475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D3A8F4B-9EB6-6B7D-F0E4-DE9D6461E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875" y="8601075"/>
          <a:ext cx="1646726" cy="110172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18</xdr:row>
      <xdr:rowOff>22225</xdr:rowOff>
    </xdr:from>
    <xdr:to>
      <xdr:col>3</xdr:col>
      <xdr:colOff>7059</xdr:colOff>
      <xdr:row>19</xdr:row>
      <xdr:rowOff>6350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B879768-62A7-3C5C-2187-ACB69B5FF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01" y="10198100"/>
          <a:ext cx="1692983" cy="1123950"/>
        </a:xfrm>
        <a:prstGeom prst="rect">
          <a:avLst/>
        </a:prstGeom>
      </xdr:spPr>
    </xdr:pic>
    <xdr:clientData/>
  </xdr:twoCellAnchor>
  <xdr:twoCellAnchor editAs="oneCell">
    <xdr:from>
      <xdr:col>2</xdr:col>
      <xdr:colOff>15876</xdr:colOff>
      <xdr:row>19</xdr:row>
      <xdr:rowOff>31750</xdr:rowOff>
    </xdr:from>
    <xdr:to>
      <xdr:col>3</xdr:col>
      <xdr:colOff>2407</xdr:colOff>
      <xdr:row>20</xdr:row>
      <xdr:rowOff>6350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E0F08B0-D3BE-ACBC-32AC-F766F6E1A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876" y="11350625"/>
          <a:ext cx="1669281" cy="1114425"/>
        </a:xfrm>
        <a:prstGeom prst="rect">
          <a:avLst/>
        </a:prstGeom>
      </xdr:spPr>
    </xdr:pic>
    <xdr:clientData/>
  </xdr:twoCellAnchor>
  <xdr:twoCellAnchor editAs="oneCell">
    <xdr:from>
      <xdr:col>2</xdr:col>
      <xdr:colOff>15876</xdr:colOff>
      <xdr:row>20</xdr:row>
      <xdr:rowOff>15875</xdr:rowOff>
    </xdr:from>
    <xdr:to>
      <xdr:col>2</xdr:col>
      <xdr:colOff>1663701</xdr:colOff>
      <xdr:row>20</xdr:row>
      <xdr:rowOff>1114339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6741BAB-78E7-89DC-34FA-5B8113FD6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876" y="12477750"/>
          <a:ext cx="1644650" cy="1101639"/>
        </a:xfrm>
        <a:prstGeom prst="rect">
          <a:avLst/>
        </a:prstGeom>
      </xdr:spPr>
    </xdr:pic>
    <xdr:clientData/>
  </xdr:twoCellAnchor>
  <xdr:twoCellAnchor editAs="oneCell">
    <xdr:from>
      <xdr:col>2</xdr:col>
      <xdr:colOff>15876</xdr:colOff>
      <xdr:row>21</xdr:row>
      <xdr:rowOff>15877</xdr:rowOff>
    </xdr:from>
    <xdr:to>
      <xdr:col>2</xdr:col>
      <xdr:colOff>1650001</xdr:colOff>
      <xdr:row>21</xdr:row>
      <xdr:rowOff>1114426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BCE38FF-00DB-034C-8E46-A84DB0D7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876" y="13620752"/>
          <a:ext cx="1637300" cy="1095374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22</xdr:row>
      <xdr:rowOff>25401</xdr:rowOff>
    </xdr:from>
    <xdr:to>
      <xdr:col>2</xdr:col>
      <xdr:colOff>1650177</xdr:colOff>
      <xdr:row>22</xdr:row>
      <xdr:rowOff>1114426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83A2016-3909-9B77-1FA3-38BE00768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6750" y="14773276"/>
          <a:ext cx="1621602" cy="10858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23</xdr:row>
      <xdr:rowOff>15876</xdr:rowOff>
    </xdr:from>
    <xdr:to>
      <xdr:col>2</xdr:col>
      <xdr:colOff>1669516</xdr:colOff>
      <xdr:row>23</xdr:row>
      <xdr:rowOff>1130301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18D4F6D-B031-5BFC-B779-93042DFE9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01" y="15906751"/>
          <a:ext cx="1669515" cy="11144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1666495</xdr:colOff>
      <xdr:row>24</xdr:row>
      <xdr:rowOff>1111250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A5422DF-2582-318A-21CC-1579558F7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00" y="17033875"/>
          <a:ext cx="1666495" cy="11112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25</xdr:row>
      <xdr:rowOff>0</xdr:rowOff>
    </xdr:from>
    <xdr:to>
      <xdr:col>3</xdr:col>
      <xdr:colOff>7993</xdr:colOff>
      <xdr:row>25</xdr:row>
      <xdr:rowOff>1133475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CD381B-E837-0B0C-BCCD-6216D7BC1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01" y="18176875"/>
          <a:ext cx="1690742" cy="112712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26</xdr:row>
      <xdr:rowOff>1</xdr:rowOff>
    </xdr:from>
    <xdr:to>
      <xdr:col>2</xdr:col>
      <xdr:colOff>1667217</xdr:colOff>
      <xdr:row>26</xdr:row>
      <xdr:rowOff>1111251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444C032-B40A-84C3-DC11-FFAF1583E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01" y="19319876"/>
          <a:ext cx="1667216" cy="11112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8283</xdr:colOff>
      <xdr:row>27</xdr:row>
      <xdr:rowOff>1133475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6B6E4B8-B53B-F5C4-B15F-76028376D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00" y="20462875"/>
          <a:ext cx="1691033" cy="1127125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</xdr:colOff>
      <xdr:row>28</xdr:row>
      <xdr:rowOff>15875</xdr:rowOff>
    </xdr:from>
    <xdr:to>
      <xdr:col>2</xdr:col>
      <xdr:colOff>1644650</xdr:colOff>
      <xdr:row>28</xdr:row>
      <xdr:rowOff>1112181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0619631-EB81-6F69-07C9-E4A4FDAA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875" y="21621750"/>
          <a:ext cx="1635125" cy="1096306"/>
        </a:xfrm>
        <a:prstGeom prst="rect">
          <a:avLst/>
        </a:prstGeom>
      </xdr:spPr>
    </xdr:pic>
    <xdr:clientData/>
  </xdr:twoCellAnchor>
  <xdr:twoCellAnchor editAs="oneCell">
    <xdr:from>
      <xdr:col>2</xdr:col>
      <xdr:colOff>15876</xdr:colOff>
      <xdr:row>29</xdr:row>
      <xdr:rowOff>15876</xdr:rowOff>
    </xdr:from>
    <xdr:to>
      <xdr:col>3</xdr:col>
      <xdr:colOff>2005</xdr:colOff>
      <xdr:row>29</xdr:row>
      <xdr:rowOff>1133475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FAC6F070-66BB-B217-839B-F707EB5C0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0876" y="22764751"/>
          <a:ext cx="1668879" cy="1117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30617</xdr:colOff>
      <xdr:row>2</xdr:row>
      <xdr:rowOff>96156</xdr:rowOff>
    </xdr:from>
    <xdr:to>
      <xdr:col>25</xdr:col>
      <xdr:colOff>524189</xdr:colOff>
      <xdr:row>7</xdr:row>
      <xdr:rowOff>201083</xdr:rowOff>
    </xdr:to>
    <xdr:pic>
      <xdr:nvPicPr>
        <xdr:cNvPr id="2" name="Picture 122">
          <a:extLst>
            <a:ext uri="{FF2B5EF4-FFF2-40B4-BE49-F238E27FC236}">
              <a16:creationId xmlns:a16="http://schemas.microsoft.com/office/drawing/2014/main" id="{FDD2D107-D3C8-478F-9A65-FDA04E9A6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3200" y="392489"/>
          <a:ext cx="3940563" cy="123734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11</xdr:row>
      <xdr:rowOff>43997</xdr:rowOff>
    </xdr:from>
    <xdr:to>
      <xdr:col>3</xdr:col>
      <xdr:colOff>1658484</xdr:colOff>
      <xdr:row>11</xdr:row>
      <xdr:rowOff>1115785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821318-93C9-7FFE-A8AA-FE970531A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8572" y="2983140"/>
          <a:ext cx="1617662" cy="107178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</xdr:row>
      <xdr:rowOff>13608</xdr:rowOff>
    </xdr:from>
    <xdr:to>
      <xdr:col>4</xdr:col>
      <xdr:colOff>540</xdr:colOff>
      <xdr:row>12</xdr:row>
      <xdr:rowOff>1126219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90CDC8-08E9-05E2-4D68-9D816632A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1" y="4095751"/>
          <a:ext cx="1674218" cy="1112611"/>
        </a:xfrm>
        <a:prstGeom prst="rect">
          <a:avLst/>
        </a:prstGeom>
      </xdr:spPr>
    </xdr:pic>
    <xdr:clientData/>
  </xdr:twoCellAnchor>
  <xdr:twoCellAnchor editAs="oneCell">
    <xdr:from>
      <xdr:col>3</xdr:col>
      <xdr:colOff>10433</xdr:colOff>
      <xdr:row>13</xdr:row>
      <xdr:rowOff>13608</xdr:rowOff>
    </xdr:from>
    <xdr:to>
      <xdr:col>3</xdr:col>
      <xdr:colOff>1626424</xdr:colOff>
      <xdr:row>13</xdr:row>
      <xdr:rowOff>1088572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78A1F5-3564-2814-E284-23DDCFD53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8183" y="5238751"/>
          <a:ext cx="1615991" cy="1074964"/>
        </a:xfrm>
        <a:prstGeom prst="rect">
          <a:avLst/>
        </a:prstGeom>
      </xdr:spPr>
    </xdr:pic>
    <xdr:clientData/>
  </xdr:twoCellAnchor>
  <xdr:twoCellAnchor editAs="oneCell">
    <xdr:from>
      <xdr:col>3</xdr:col>
      <xdr:colOff>30389</xdr:colOff>
      <xdr:row>14</xdr:row>
      <xdr:rowOff>24040</xdr:rowOff>
    </xdr:from>
    <xdr:to>
      <xdr:col>3</xdr:col>
      <xdr:colOff>1639207</xdr:colOff>
      <xdr:row>14</xdr:row>
      <xdr:rowOff>1100478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A4B83F-D357-6218-675F-FA4D9F0B7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8139" y="6392183"/>
          <a:ext cx="1608818" cy="1076438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15</xdr:row>
      <xdr:rowOff>13607</xdr:rowOff>
    </xdr:from>
    <xdr:to>
      <xdr:col>3</xdr:col>
      <xdr:colOff>1646465</xdr:colOff>
      <xdr:row>15</xdr:row>
      <xdr:rowOff>1091433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DA202B-2E52-E475-6847-5B87C02C2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4965" y="7524750"/>
          <a:ext cx="1619250" cy="107782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0</xdr:colOff>
      <xdr:row>16</xdr:row>
      <xdr:rowOff>1113850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509069C-DE07-C21C-5ADA-FCE3E42CE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" y="8654143"/>
          <a:ext cx="1673679" cy="111385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16</xdr:row>
      <xdr:rowOff>1142999</xdr:rowOff>
    </xdr:from>
    <xdr:to>
      <xdr:col>4</xdr:col>
      <xdr:colOff>22450</xdr:colOff>
      <xdr:row>17</xdr:row>
      <xdr:rowOff>1129392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2C5409-CE30-062B-EEE6-E3A1BA718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1" y="9797142"/>
          <a:ext cx="1696128" cy="1129393"/>
        </a:xfrm>
        <a:prstGeom prst="rect">
          <a:avLst/>
        </a:prstGeom>
      </xdr:spPr>
    </xdr:pic>
    <xdr:clientData/>
  </xdr:twoCellAnchor>
  <xdr:twoCellAnchor editAs="oneCell">
    <xdr:from>
      <xdr:col>3</xdr:col>
      <xdr:colOff>20865</xdr:colOff>
      <xdr:row>18</xdr:row>
      <xdr:rowOff>10432</xdr:rowOff>
    </xdr:from>
    <xdr:to>
      <xdr:col>3</xdr:col>
      <xdr:colOff>1640115</xdr:colOff>
      <xdr:row>18</xdr:row>
      <xdr:rowOff>1095841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C174650-A502-B8F2-CD4D-95EEE745F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8615" y="10950575"/>
          <a:ext cx="1619250" cy="10854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1660071</xdr:colOff>
      <xdr:row>19</xdr:row>
      <xdr:rowOff>1107033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23AE9EB-A313-804B-C5B7-D1438563C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" y="12083143"/>
          <a:ext cx="1660071" cy="11070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0</xdr:colOff>
      <xdr:row>20</xdr:row>
      <xdr:rowOff>1115765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8546B9D-3142-D607-B108-1D24AFECF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" y="13226143"/>
          <a:ext cx="1673679" cy="11157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4</xdr:col>
      <xdr:colOff>21568</xdr:colOff>
      <xdr:row>21</xdr:row>
      <xdr:rowOff>1129393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600C231-A9E7-D479-D1A9-D2006ACC9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" y="14369143"/>
          <a:ext cx="1695247" cy="1129393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22</xdr:row>
      <xdr:rowOff>43996</xdr:rowOff>
    </xdr:from>
    <xdr:to>
      <xdr:col>3</xdr:col>
      <xdr:colOff>1649639</xdr:colOff>
      <xdr:row>22</xdr:row>
      <xdr:rowOff>1108293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E67FC18-DBD6-3443-A613-31F9220DF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8571" y="15556139"/>
          <a:ext cx="1608818" cy="10642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3</xdr:col>
      <xdr:colOff>269875</xdr:colOff>
      <xdr:row>1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2A3BD4-BA7C-45C2-9981-7EF316A35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" y="0"/>
          <a:ext cx="1673225" cy="568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3</xdr:col>
      <xdr:colOff>92075</xdr:colOff>
      <xdr:row>1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2B2B95-69E2-0040-8846-FBDD43EE2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" y="203200"/>
          <a:ext cx="1676400" cy="571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3</xdr:col>
      <xdr:colOff>269875</xdr:colOff>
      <xdr:row>1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3BE02-79C1-4E16-88C1-A633BEA3F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" y="0"/>
          <a:ext cx="1673225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0" tint="-4.9989318521683403E-2"/>
  </sheetPr>
  <dimension ref="B2:I38"/>
  <sheetViews>
    <sheetView showGridLines="0" showRowColHeaders="0" tabSelected="1" zoomScale="93" zoomScaleNormal="93" workbookViewId="0">
      <selection activeCell="E6" sqref="E6:F6"/>
    </sheetView>
  </sheetViews>
  <sheetFormatPr defaultColWidth="11" defaultRowHeight="15.5"/>
  <cols>
    <col min="1" max="1" width="2.5" style="48" customWidth="1"/>
    <col min="2" max="2" width="16.33203125" style="48" customWidth="1"/>
    <col min="3" max="3" width="15" style="48" bestFit="1" customWidth="1"/>
    <col min="4" max="4" width="15.5" style="48" bestFit="1" customWidth="1"/>
    <col min="5" max="5" width="11.83203125" style="48" customWidth="1"/>
    <col min="6" max="6" width="11" style="48" customWidth="1"/>
    <col min="7" max="7" width="17.5" style="48" customWidth="1"/>
    <col min="8" max="8" width="12.5" style="48" bestFit="1" customWidth="1"/>
    <col min="9" max="9" width="13.5" style="48" bestFit="1" customWidth="1"/>
    <col min="10" max="16384" width="11" style="48"/>
  </cols>
  <sheetData>
    <row r="2" spans="2:9">
      <c r="F2" s="125" t="s">
        <v>1586</v>
      </c>
    </row>
    <row r="3" spans="2:9">
      <c r="F3" s="48" t="s">
        <v>34</v>
      </c>
    </row>
    <row r="5" spans="2:9" ht="16" thickBot="1">
      <c r="E5" s="48" t="s">
        <v>35</v>
      </c>
    </row>
    <row r="6" spans="2:9" ht="65.25" customHeight="1" thickBot="1">
      <c r="B6" s="51" t="s">
        <v>77</v>
      </c>
      <c r="E6" s="698"/>
      <c r="F6" s="699"/>
    </row>
    <row r="7" spans="2:9" ht="16" thickBot="1">
      <c r="E7" s="48" t="s">
        <v>36</v>
      </c>
    </row>
    <row r="8" spans="2:9">
      <c r="E8" s="700"/>
      <c r="F8" s="701"/>
    </row>
    <row r="9" spans="2:9">
      <c r="E9" s="702"/>
      <c r="F9" s="703"/>
    </row>
    <row r="10" spans="2:9">
      <c r="E10" s="702"/>
      <c r="F10" s="703"/>
    </row>
    <row r="11" spans="2:9" ht="16" thickBot="1">
      <c r="E11" s="704"/>
      <c r="F11" s="705"/>
    </row>
    <row r="12" spans="2:9" ht="16" thickBot="1">
      <c r="B12" s="48" t="s">
        <v>29</v>
      </c>
      <c r="C12" s="23"/>
      <c r="D12" s="52" t="s">
        <v>30</v>
      </c>
    </row>
    <row r="15" spans="2:9" ht="16" thickBot="1">
      <c r="C15" s="141"/>
      <c r="D15" s="141"/>
      <c r="E15" s="141" t="s">
        <v>31</v>
      </c>
      <c r="F15" s="141" t="s">
        <v>181</v>
      </c>
      <c r="G15" s="142" t="s">
        <v>0</v>
      </c>
      <c r="H15" s="143" t="s">
        <v>167</v>
      </c>
      <c r="I15" s="140"/>
    </row>
    <row r="16" spans="2:9" s="49" customFormat="1" ht="23.25" customHeight="1">
      <c r="D16" s="50" t="s">
        <v>1148</v>
      </c>
      <c r="E16" s="49">
        <f>SUM('LYNX PLYWOOD'!H12:T60)</f>
        <v>0</v>
      </c>
      <c r="F16" s="146">
        <f>'LYNX PLYWOOD'!AF4</f>
        <v>0</v>
      </c>
      <c r="G16" s="144">
        <f>'LYNX PLYWOOD'!$AF$1</f>
        <v>0</v>
      </c>
      <c r="H16" s="49">
        <f>'LYNX PLYWOOD'!BD8</f>
        <v>0</v>
      </c>
    </row>
    <row r="17" spans="2:9" s="49" customFormat="1" ht="23.25" customHeight="1">
      <c r="D17" s="50" t="s">
        <v>1146</v>
      </c>
      <c r="E17" s="49">
        <f>SUM('LYNX GRP'!AV8)</f>
        <v>0</v>
      </c>
      <c r="F17" s="146">
        <f>'LYNX GRP'!AH4</f>
        <v>0</v>
      </c>
      <c r="G17" s="144">
        <f>'LYNX GRP'!AH1</f>
        <v>0</v>
      </c>
      <c r="H17" s="49">
        <f>'LYNX GRP'!BG8</f>
        <v>0</v>
      </c>
    </row>
    <row r="18" spans="2:9" s="49" customFormat="1" ht="23.25" customHeight="1">
      <c r="D18" s="50" t="s">
        <v>1147</v>
      </c>
      <c r="E18" s="49">
        <f>SUM('LYNX PU'!AP8)</f>
        <v>0</v>
      </c>
      <c r="F18" s="146">
        <f>SUM('LYNX PU'!AF4)</f>
        <v>0</v>
      </c>
      <c r="G18" s="144">
        <f>'LYNX PU'!AF1</f>
        <v>0</v>
      </c>
      <c r="H18" s="510">
        <f>'LYNX PU'!BA8</f>
        <v>0</v>
      </c>
    </row>
    <row r="19" spans="2:9" s="49" customFormat="1" ht="23.25" customHeight="1">
      <c r="C19" s="511"/>
      <c r="D19" s="512" t="s">
        <v>9</v>
      </c>
      <c r="E19" s="511">
        <f>SUM(E16:E18)</f>
        <v>0</v>
      </c>
      <c r="F19" s="513">
        <f>SUM(F16:F18)</f>
        <v>0</v>
      </c>
      <c r="G19" s="514">
        <f>SUM(G16:G18)</f>
        <v>0</v>
      </c>
      <c r="H19" s="511">
        <f>SUM(H16:H18)</f>
        <v>0</v>
      </c>
      <c r="I19" s="515"/>
    </row>
    <row r="20" spans="2:9" s="49" customFormat="1" ht="23.25" customHeight="1" thickBot="1">
      <c r="D20" s="50" t="str">
        <f>"DISCOUNT "&amp;C12&amp;" %"</f>
        <v>DISCOUNT  %</v>
      </c>
      <c r="G20" s="145">
        <f>SUM(G16:G17)*C12/100</f>
        <v>0</v>
      </c>
    </row>
    <row r="21" spans="2:9" s="49" customFormat="1" ht="23.25" customHeight="1" thickBot="1">
      <c r="C21" s="147"/>
      <c r="D21" s="150" t="s">
        <v>182</v>
      </c>
      <c r="E21" s="148"/>
      <c r="F21" s="149"/>
      <c r="G21" s="149">
        <f>G19-G20</f>
        <v>0</v>
      </c>
      <c r="H21" s="706"/>
      <c r="I21" s="707"/>
    </row>
    <row r="22" spans="2:9" s="49" customFormat="1" ht="23.25" hidden="1" customHeight="1" thickBot="1">
      <c r="C22" s="53"/>
      <c r="D22" s="54" t="s">
        <v>32</v>
      </c>
      <c r="E22" s="54"/>
      <c r="F22" s="55">
        <f>G21*1.22</f>
        <v>0</v>
      </c>
      <c r="G22" s="56"/>
    </row>
    <row r="26" spans="2:9">
      <c r="B26" s="48" t="s">
        <v>53</v>
      </c>
    </row>
    <row r="27" spans="2:9">
      <c r="B27" s="48" t="s">
        <v>54</v>
      </c>
    </row>
    <row r="29" spans="2:9">
      <c r="B29" s="48" t="s">
        <v>55</v>
      </c>
    </row>
    <row r="31" spans="2:9">
      <c r="B31" s="48" t="s">
        <v>56</v>
      </c>
    </row>
    <row r="33" spans="2:2">
      <c r="B33" s="48" t="s">
        <v>53</v>
      </c>
    </row>
    <row r="34" spans="2:2">
      <c r="B34" s="48" t="s">
        <v>57</v>
      </c>
    </row>
    <row r="35" spans="2:2">
      <c r="B35" s="48" t="s">
        <v>58</v>
      </c>
    </row>
    <row r="37" spans="2:2">
      <c r="B37" s="48" t="s">
        <v>59</v>
      </c>
    </row>
    <row r="38" spans="2:2">
      <c r="B38" s="48" t="s">
        <v>60</v>
      </c>
    </row>
  </sheetData>
  <sheetProtection algorithmName="SHA-512" hashValue="fWU0ALmO1BgjQhOaDkJVkpw6zHzyszgZK3hsPN5ey0cedUm+R4su3xhoc1LOW4qWgam0ufeFd2WZ40ftNpnwYw==" saltValue="dvOfbJVSZrOm03NJT88xow==" spinCount="100000" sheet="1" objects="1" scenarios="1"/>
  <mergeCells count="3">
    <mergeCell ref="E6:F6"/>
    <mergeCell ref="E8:F11"/>
    <mergeCell ref="H21:I21"/>
  </mergeCells>
  <phoneticPr fontId="7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0"/>
  <sheetViews>
    <sheetView showGridLines="0" topLeftCell="C1" zoomScaleNormal="100" zoomScalePageLayoutView="125" workbookViewId="0">
      <selection activeCell="K23" sqref="K23"/>
    </sheetView>
  </sheetViews>
  <sheetFormatPr defaultColWidth="12.33203125" defaultRowHeight="23.25" customHeight="1"/>
  <cols>
    <col min="1" max="1" width="7" style="9" hidden="1" customWidth="1"/>
    <col min="2" max="2" width="6.33203125" style="9" hidden="1" customWidth="1"/>
    <col min="3" max="3" width="10.83203125" style="9" customWidth="1"/>
    <col min="4" max="13" width="6" style="16" customWidth="1"/>
    <col min="14" max="14" width="6.08203125" style="9" customWidth="1"/>
    <col min="15" max="16384" width="12.33203125" style="9"/>
  </cols>
  <sheetData>
    <row r="1" spans="1:14" ht="33" customHeight="1">
      <c r="A1" s="734">
        <f>'PRODUCTION LIST lynx grp'!C3</f>
        <v>0</v>
      </c>
      <c r="B1" s="734"/>
      <c r="C1" s="734"/>
      <c r="D1" s="734"/>
      <c r="E1" s="734"/>
      <c r="F1" s="734"/>
      <c r="G1" s="734"/>
      <c r="H1" s="17"/>
      <c r="J1" s="17"/>
    </row>
    <row r="2" spans="1:14" ht="39.75" customHeight="1">
      <c r="A2" s="10" t="s">
        <v>17</v>
      </c>
      <c r="B2" s="8" t="s">
        <v>16</v>
      </c>
      <c r="C2" s="1" t="s">
        <v>42</v>
      </c>
      <c r="D2" s="93" t="s">
        <v>1</v>
      </c>
      <c r="E2" s="93" t="s">
        <v>2</v>
      </c>
      <c r="F2" s="93" t="s">
        <v>8</v>
      </c>
      <c r="G2" s="93" t="s">
        <v>33</v>
      </c>
      <c r="H2" s="93" t="s">
        <v>3</v>
      </c>
      <c r="I2" s="93" t="s">
        <v>11</v>
      </c>
      <c r="J2" s="93" t="s">
        <v>12</v>
      </c>
      <c r="K2" s="93" t="s">
        <v>14</v>
      </c>
      <c r="L2" s="93" t="s">
        <v>123</v>
      </c>
      <c r="M2" s="93" t="s">
        <v>1145</v>
      </c>
      <c r="N2" s="124" t="s">
        <v>164</v>
      </c>
    </row>
    <row r="3" spans="1:14" ht="23.25" customHeight="1">
      <c r="C3" s="89" t="s">
        <v>306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1"/>
    </row>
    <row r="4" spans="1:14" ht="23.25" customHeight="1">
      <c r="C4" s="8" t="str">
        <f>'PRODUCTION LIST lynx PU'!A6</f>
        <v>L1-PU</v>
      </c>
      <c r="D4" s="135" t="str">
        <f>IF('LYNX PU'!AF12=0,"",'LYNX PU'!AF12)</f>
        <v/>
      </c>
      <c r="E4" s="135" t="str">
        <f>IF('LYNX PU'!AG12=0,"",'LYNX PU'!AG12)</f>
        <v/>
      </c>
      <c r="F4" s="135" t="str">
        <f>IF('LYNX PU'!AH12=0,"",'LYNX PU'!AH12)</f>
        <v/>
      </c>
      <c r="G4" s="135" t="str">
        <f>IF('LYNX PU'!AI12=0,"",'LYNX PU'!AI12)</f>
        <v/>
      </c>
      <c r="H4" s="135" t="str">
        <f>IF('LYNX PU'!AJ12=0,"",'LYNX PU'!AJ12)</f>
        <v/>
      </c>
      <c r="I4" s="135" t="str">
        <f>IF('LYNX PU'!AK12=0,"",'LYNX PU'!AK12)</f>
        <v/>
      </c>
      <c r="J4" s="135" t="str">
        <f>IF('LYNX PU'!AL12=0,"",'LYNX PU'!AL12)</f>
        <v/>
      </c>
      <c r="K4" s="135" t="str">
        <f>IF('LYNX PU'!AM12=0,"",'LYNX PU'!AM12)</f>
        <v/>
      </c>
      <c r="L4" s="135" t="str">
        <f>IF('LYNX PU'!AN12=0,"",'LYNX PU'!AN12)</f>
        <v/>
      </c>
      <c r="M4" s="135" t="str">
        <f>IF('LYNX PU'!AO12=0,"",'LYNX PU'!AO12)</f>
        <v/>
      </c>
      <c r="N4" s="135">
        <f>'PRODUCTION LIST lynx PU'!M6</f>
        <v>0</v>
      </c>
    </row>
    <row r="5" spans="1:14" ht="23.25" customHeight="1">
      <c r="C5" s="8" t="str">
        <f>'PRODUCTION LIST lynx PU'!A7</f>
        <v>L2-PU</v>
      </c>
      <c r="D5" s="135" t="str">
        <f>IF('LYNX PU'!AF13=0,"",'LYNX PU'!AF13)</f>
        <v/>
      </c>
      <c r="E5" s="135" t="str">
        <f>IF('LYNX PU'!AG13=0,"",'LYNX PU'!AG13)</f>
        <v/>
      </c>
      <c r="F5" s="135" t="str">
        <f>IF('LYNX PU'!AH13=0,"",'LYNX PU'!AH13)</f>
        <v/>
      </c>
      <c r="G5" s="135" t="str">
        <f>IF('LYNX PU'!AI13=0,"",'LYNX PU'!AI13)</f>
        <v/>
      </c>
      <c r="H5" s="135" t="str">
        <f>IF('LYNX PU'!AJ13=0,"",'LYNX PU'!AJ13)</f>
        <v/>
      </c>
      <c r="I5" s="135" t="str">
        <f>IF('LYNX PU'!AK13=0,"",'LYNX PU'!AK13)</f>
        <v/>
      </c>
      <c r="J5" s="135" t="str">
        <f>IF('LYNX PU'!AL13=0,"",'LYNX PU'!AL13)</f>
        <v/>
      </c>
      <c r="K5" s="135" t="str">
        <f>IF('LYNX PU'!AM13=0,"",'LYNX PU'!AM13)</f>
        <v/>
      </c>
      <c r="L5" s="135" t="str">
        <f>IF('LYNX PU'!AN13=0,"",'LYNX PU'!AN13)</f>
        <v/>
      </c>
      <c r="M5" s="135" t="str">
        <f>IF('LYNX PU'!AO13=0,"",'LYNX PU'!AO13)</f>
        <v/>
      </c>
      <c r="N5" s="135">
        <f>'PRODUCTION LIST lynx PU'!M7</f>
        <v>0</v>
      </c>
    </row>
    <row r="6" spans="1:14" ht="23.25" customHeight="1">
      <c r="C6" s="8" t="str">
        <f>'PRODUCTION LIST lynx PU'!A8</f>
        <v>L3-PU</v>
      </c>
      <c r="D6" s="135" t="str">
        <f>IF('LYNX PU'!AF14=0,"",'LYNX PU'!AF14)</f>
        <v/>
      </c>
      <c r="E6" s="135" t="str">
        <f>IF('LYNX PU'!AG14=0,"",'LYNX PU'!AG14)</f>
        <v/>
      </c>
      <c r="F6" s="135" t="str">
        <f>IF('LYNX PU'!AH14=0,"",'LYNX PU'!AH14)</f>
        <v/>
      </c>
      <c r="G6" s="135" t="str">
        <f>IF('LYNX PU'!AI14=0,"",'LYNX PU'!AI14)</f>
        <v/>
      </c>
      <c r="H6" s="135" t="str">
        <f>IF('LYNX PU'!AJ14=0,"",'LYNX PU'!AJ14)</f>
        <v/>
      </c>
      <c r="I6" s="135" t="str">
        <f>IF('LYNX PU'!AK14=0,"",'LYNX PU'!AK14)</f>
        <v/>
      </c>
      <c r="J6" s="135" t="str">
        <f>IF('LYNX PU'!AL14=0,"",'LYNX PU'!AL14)</f>
        <v/>
      </c>
      <c r="K6" s="135" t="str">
        <f>IF('LYNX PU'!AM14=0,"",'LYNX PU'!AM14)</f>
        <v/>
      </c>
      <c r="L6" s="135" t="str">
        <f>IF('LYNX PU'!AN14=0,"",'LYNX PU'!AN14)</f>
        <v/>
      </c>
      <c r="M6" s="135" t="str">
        <f>IF('LYNX PU'!AO14=0,"",'LYNX PU'!AO14)</f>
        <v/>
      </c>
      <c r="N6" s="135">
        <f>'PRODUCTION LIST lynx PU'!M8</f>
        <v>0</v>
      </c>
    </row>
    <row r="7" spans="1:14" ht="23.25" customHeight="1">
      <c r="C7" s="8" t="str">
        <f>'PRODUCTION LIST lynx PU'!A9</f>
        <v>L4-PU</v>
      </c>
      <c r="D7" s="135" t="str">
        <f>IF('LYNX PU'!AF15=0,"",'LYNX PU'!AF15)</f>
        <v/>
      </c>
      <c r="E7" s="135" t="str">
        <f>IF('LYNX PU'!AG15=0,"",'LYNX PU'!AG15)</f>
        <v/>
      </c>
      <c r="F7" s="135" t="str">
        <f>IF('LYNX PU'!AH15=0,"",'LYNX PU'!AH15)</f>
        <v/>
      </c>
      <c r="G7" s="135" t="str">
        <f>IF('LYNX PU'!AI15=0,"",'LYNX PU'!AI15)</f>
        <v/>
      </c>
      <c r="H7" s="135" t="str">
        <f>IF('LYNX PU'!AJ15=0,"",'LYNX PU'!AJ15)</f>
        <v/>
      </c>
      <c r="I7" s="135" t="str">
        <f>IF('LYNX PU'!AK15=0,"",'LYNX PU'!AK15)</f>
        <v/>
      </c>
      <c r="J7" s="135" t="str">
        <f>IF('LYNX PU'!AL15=0,"",'LYNX PU'!AL15)</f>
        <v/>
      </c>
      <c r="K7" s="135" t="str">
        <f>IF('LYNX PU'!AM15=0,"",'LYNX PU'!AM15)</f>
        <v/>
      </c>
      <c r="L7" s="135" t="str">
        <f>IF('LYNX PU'!AN15=0,"",'LYNX PU'!AN15)</f>
        <v/>
      </c>
      <c r="M7" s="135" t="str">
        <f>IF('LYNX PU'!AO15=0,"",'LYNX PU'!AO15)</f>
        <v/>
      </c>
      <c r="N7" s="135">
        <f>'PRODUCTION LIST lynx PU'!M9</f>
        <v>0</v>
      </c>
    </row>
    <row r="8" spans="1:14" ht="23.25" customHeight="1">
      <c r="C8" s="8" t="str">
        <f>'PRODUCTION LIST lynx PU'!A10</f>
        <v>L5-PU</v>
      </c>
      <c r="D8" s="135" t="str">
        <f>IF('LYNX PU'!AF16=0,"",'LYNX PU'!AF16)</f>
        <v/>
      </c>
      <c r="E8" s="135" t="str">
        <f>IF('LYNX PU'!AG16=0,"",'LYNX PU'!AG16)</f>
        <v/>
      </c>
      <c r="F8" s="135" t="str">
        <f>IF('LYNX PU'!AH16=0,"",'LYNX PU'!AH16)</f>
        <v/>
      </c>
      <c r="G8" s="135" t="str">
        <f>IF('LYNX PU'!AI16=0,"",'LYNX PU'!AI16)</f>
        <v/>
      </c>
      <c r="H8" s="135" t="str">
        <f>IF('LYNX PU'!AJ16=0,"",'LYNX PU'!AJ16)</f>
        <v/>
      </c>
      <c r="I8" s="135" t="str">
        <f>IF('LYNX PU'!AK16=0,"",'LYNX PU'!AK16)</f>
        <v/>
      </c>
      <c r="J8" s="135" t="str">
        <f>IF('LYNX PU'!AL16=0,"",'LYNX PU'!AL16)</f>
        <v/>
      </c>
      <c r="K8" s="135" t="str">
        <f>IF('LYNX PU'!AM16=0,"",'LYNX PU'!AM16)</f>
        <v/>
      </c>
      <c r="L8" s="135" t="str">
        <f>IF('LYNX PU'!AN16=0,"",'LYNX PU'!AN16)</f>
        <v/>
      </c>
      <c r="M8" s="135" t="str">
        <f>IF('LYNX PU'!AO16=0,"",'LYNX PU'!AO16)</f>
        <v/>
      </c>
      <c r="N8" s="135">
        <f>'PRODUCTION LIST lynx PU'!M10</f>
        <v>0</v>
      </c>
    </row>
    <row r="9" spans="1:14" ht="23.25" customHeight="1">
      <c r="C9" s="8" t="str">
        <f>'PRODUCTION LIST lynx PU'!A11</f>
        <v>L6-PU</v>
      </c>
      <c r="D9" s="135" t="str">
        <f>IF('LYNX PU'!AF17=0,"",'LYNX PU'!AF17)</f>
        <v/>
      </c>
      <c r="E9" s="135" t="str">
        <f>IF('LYNX PU'!AG17=0,"",'LYNX PU'!AG17)</f>
        <v/>
      </c>
      <c r="F9" s="135" t="str">
        <f>IF('LYNX PU'!AH17=0,"",'LYNX PU'!AH17)</f>
        <v/>
      </c>
      <c r="G9" s="135" t="str">
        <f>IF('LYNX PU'!AI17=0,"",'LYNX PU'!AI17)</f>
        <v/>
      </c>
      <c r="H9" s="135" t="str">
        <f>IF('LYNX PU'!AJ17=0,"",'LYNX PU'!AJ17)</f>
        <v/>
      </c>
      <c r="I9" s="135" t="str">
        <f>IF('LYNX PU'!AK17=0,"",'LYNX PU'!AK17)</f>
        <v/>
      </c>
      <c r="J9" s="135" t="str">
        <f>IF('LYNX PU'!AL17=0,"",'LYNX PU'!AL17)</f>
        <v/>
      </c>
      <c r="K9" s="135" t="str">
        <f>IF('LYNX PU'!AM17=0,"",'LYNX PU'!AM17)</f>
        <v/>
      </c>
      <c r="L9" s="135" t="str">
        <f>IF('LYNX PU'!AN17=0,"",'LYNX PU'!AN17)</f>
        <v/>
      </c>
      <c r="M9" s="135" t="str">
        <f>IF('LYNX PU'!AO17=0,"",'LYNX PU'!AO17)</f>
        <v/>
      </c>
      <c r="N9" s="135">
        <f>'PRODUCTION LIST lynx PU'!M11</f>
        <v>0</v>
      </c>
    </row>
    <row r="10" spans="1:14" ht="23.25" customHeight="1">
      <c r="C10" s="8" t="str">
        <f>'PRODUCTION LIST lynx PU'!A12</f>
        <v>L7-PU</v>
      </c>
      <c r="D10" s="135" t="str">
        <f>IF('LYNX PU'!AF18=0,"",'LYNX PU'!AF18)</f>
        <v/>
      </c>
      <c r="E10" s="135" t="str">
        <f>IF('LYNX PU'!AG18=0,"",'LYNX PU'!AG18)</f>
        <v/>
      </c>
      <c r="F10" s="135" t="str">
        <f>IF('LYNX PU'!AH18=0,"",'LYNX PU'!AH18)</f>
        <v/>
      </c>
      <c r="G10" s="135" t="str">
        <f>IF('LYNX PU'!AI18=0,"",'LYNX PU'!AI18)</f>
        <v/>
      </c>
      <c r="H10" s="135" t="str">
        <f>IF('LYNX PU'!AJ18=0,"",'LYNX PU'!AJ18)</f>
        <v/>
      </c>
      <c r="I10" s="135" t="str">
        <f>IF('LYNX PU'!AK18=0,"",'LYNX PU'!AK18)</f>
        <v/>
      </c>
      <c r="J10" s="135" t="str">
        <f>IF('LYNX PU'!AL18=0,"",'LYNX PU'!AL18)</f>
        <v/>
      </c>
      <c r="K10" s="135" t="str">
        <f>IF('LYNX PU'!AM18=0,"",'LYNX PU'!AM18)</f>
        <v/>
      </c>
      <c r="L10" s="135" t="str">
        <f>IF('LYNX PU'!AN18=0,"",'LYNX PU'!AN18)</f>
        <v/>
      </c>
      <c r="M10" s="135" t="str">
        <f>IF('LYNX PU'!AO18=0,"",'LYNX PU'!AO18)</f>
        <v/>
      </c>
      <c r="N10" s="135">
        <f>'PRODUCTION LIST lynx PU'!M12</f>
        <v>0</v>
      </c>
    </row>
    <row r="11" spans="1:14" ht="23.25" customHeight="1">
      <c r="C11" s="8" t="str">
        <f>'PRODUCTION LIST lynx PU'!A13</f>
        <v>L8-PU</v>
      </c>
      <c r="D11" s="135" t="str">
        <f>IF('LYNX PU'!AF19=0,"",'LYNX PU'!AF19)</f>
        <v/>
      </c>
      <c r="E11" s="135" t="str">
        <f>IF('LYNX PU'!AG19=0,"",'LYNX PU'!AG19)</f>
        <v/>
      </c>
      <c r="F11" s="135" t="str">
        <f>IF('LYNX PU'!AH19=0,"",'LYNX PU'!AH19)</f>
        <v/>
      </c>
      <c r="G11" s="135" t="str">
        <f>IF('LYNX PU'!AI19=0,"",'LYNX PU'!AI19)</f>
        <v/>
      </c>
      <c r="H11" s="135" t="str">
        <f>IF('LYNX PU'!AJ19=0,"",'LYNX PU'!AJ19)</f>
        <v/>
      </c>
      <c r="I11" s="135" t="str">
        <f>IF('LYNX PU'!AK19=0,"",'LYNX PU'!AK19)</f>
        <v/>
      </c>
      <c r="J11" s="135" t="str">
        <f>IF('LYNX PU'!AL19=0,"",'LYNX PU'!AL19)</f>
        <v/>
      </c>
      <c r="K11" s="135" t="str">
        <f>IF('LYNX PU'!AM19=0,"",'LYNX PU'!AM19)</f>
        <v/>
      </c>
      <c r="L11" s="135" t="str">
        <f>IF('LYNX PU'!AN19=0,"",'LYNX PU'!AN19)</f>
        <v/>
      </c>
      <c r="M11" s="135" t="str">
        <f>IF('LYNX PU'!AO19=0,"",'LYNX PU'!AO19)</f>
        <v/>
      </c>
      <c r="N11" s="135">
        <f>'PRODUCTION LIST lynx PU'!M13</f>
        <v>0</v>
      </c>
    </row>
    <row r="12" spans="1:14" ht="23.25" customHeight="1">
      <c r="C12" s="8" t="str">
        <f>'PRODUCTION LIST lynx PU'!A14</f>
        <v>L9-PU</v>
      </c>
      <c r="D12" s="135" t="str">
        <f>IF('LYNX PU'!AF20=0,"",'LYNX PU'!AF20)</f>
        <v/>
      </c>
      <c r="E12" s="135" t="str">
        <f>IF('LYNX PU'!AG20=0,"",'LYNX PU'!AG20)</f>
        <v/>
      </c>
      <c r="F12" s="135" t="str">
        <f>IF('LYNX PU'!AH20=0,"",'LYNX PU'!AH20)</f>
        <v/>
      </c>
      <c r="G12" s="135" t="str">
        <f>IF('LYNX PU'!AI20=0,"",'LYNX PU'!AI20)</f>
        <v/>
      </c>
      <c r="H12" s="135" t="str">
        <f>IF('LYNX PU'!AJ20=0,"",'LYNX PU'!AJ20)</f>
        <v/>
      </c>
      <c r="I12" s="135" t="str">
        <f>IF('LYNX PU'!AK20=0,"",'LYNX PU'!AK20)</f>
        <v/>
      </c>
      <c r="J12" s="135" t="str">
        <f>IF('LYNX PU'!AL20=0,"",'LYNX PU'!AL20)</f>
        <v/>
      </c>
      <c r="K12" s="135" t="str">
        <f>IF('LYNX PU'!AM20=0,"",'LYNX PU'!AM20)</f>
        <v/>
      </c>
      <c r="L12" s="135" t="str">
        <f>IF('LYNX PU'!AN20=0,"",'LYNX PU'!AN20)</f>
        <v/>
      </c>
      <c r="M12" s="135" t="str">
        <f>IF('LYNX PU'!AO20=0,"",'LYNX PU'!AO20)</f>
        <v/>
      </c>
      <c r="N12" s="135">
        <f>'PRODUCTION LIST lynx PU'!M14</f>
        <v>0</v>
      </c>
    </row>
    <row r="13" spans="1:14" ht="23.25" customHeight="1">
      <c r="C13" s="8" t="str">
        <f>'PRODUCTION LIST lynx PU'!A15</f>
        <v>L10-PU</v>
      </c>
      <c r="D13" s="135" t="str">
        <f>IF('LYNX PU'!AF21=0,"",'LYNX PU'!AF21)</f>
        <v/>
      </c>
      <c r="E13" s="135" t="str">
        <f>IF('LYNX PU'!AG21=0,"",'LYNX PU'!AG21)</f>
        <v/>
      </c>
      <c r="F13" s="135" t="str">
        <f>IF('LYNX PU'!AH21=0,"",'LYNX PU'!AH21)</f>
        <v/>
      </c>
      <c r="G13" s="135" t="str">
        <f>IF('LYNX PU'!AI21=0,"",'LYNX PU'!AI21)</f>
        <v/>
      </c>
      <c r="H13" s="135" t="str">
        <f>IF('LYNX PU'!AJ21=0,"",'LYNX PU'!AJ21)</f>
        <v/>
      </c>
      <c r="I13" s="135" t="str">
        <f>IF('LYNX PU'!AK21=0,"",'LYNX PU'!AK21)</f>
        <v/>
      </c>
      <c r="J13" s="135" t="str">
        <f>IF('LYNX PU'!AL21=0,"",'LYNX PU'!AL21)</f>
        <v/>
      </c>
      <c r="K13" s="135" t="str">
        <f>IF('LYNX PU'!AM21=0,"",'LYNX PU'!AM21)</f>
        <v/>
      </c>
      <c r="L13" s="135" t="str">
        <f>IF('LYNX PU'!AN21=0,"",'LYNX PU'!AN21)</f>
        <v/>
      </c>
      <c r="M13" s="135" t="str">
        <f>IF('LYNX PU'!AO21=0,"",'LYNX PU'!AO21)</f>
        <v/>
      </c>
      <c r="N13" s="135">
        <f>'PRODUCTION LIST lynx PU'!M15</f>
        <v>0</v>
      </c>
    </row>
    <row r="14" spans="1:14" ht="23.25" customHeight="1">
      <c r="C14" s="8" t="str">
        <f>'PRODUCTION LIST lynx PU'!A16</f>
        <v>L11-PU</v>
      </c>
      <c r="D14" s="135" t="str">
        <f>IF('LYNX PU'!AF22=0,"",'LYNX PU'!AF22)</f>
        <v/>
      </c>
      <c r="E14" s="135" t="str">
        <f>IF('LYNX PU'!AG22=0,"",'LYNX PU'!AG22)</f>
        <v/>
      </c>
      <c r="F14" s="135" t="str">
        <f>IF('LYNX PU'!AH22=0,"",'LYNX PU'!AH22)</f>
        <v/>
      </c>
      <c r="G14" s="135" t="str">
        <f>IF('LYNX PU'!AI22=0,"",'LYNX PU'!AI22)</f>
        <v/>
      </c>
      <c r="H14" s="135" t="str">
        <f>IF('LYNX PU'!AJ22=0,"",'LYNX PU'!AJ22)</f>
        <v/>
      </c>
      <c r="I14" s="135" t="str">
        <f>IF('LYNX PU'!AK22=0,"",'LYNX PU'!AK22)</f>
        <v/>
      </c>
      <c r="J14" s="135" t="str">
        <f>IF('LYNX PU'!AL22=0,"",'LYNX PU'!AL22)</f>
        <v/>
      </c>
      <c r="K14" s="135" t="str">
        <f>IF('LYNX PU'!AM22=0,"",'LYNX PU'!AM22)</f>
        <v/>
      </c>
      <c r="L14" s="135" t="str">
        <f>IF('LYNX PU'!AN22=0,"",'LYNX PU'!AN22)</f>
        <v/>
      </c>
      <c r="M14" s="135" t="str">
        <f>IF('LYNX PU'!AO22=0,"",'LYNX PU'!AO22)</f>
        <v/>
      </c>
      <c r="N14" s="135">
        <f>'PRODUCTION LIST lynx PU'!M16</f>
        <v>0</v>
      </c>
    </row>
    <row r="15" spans="1:14" ht="23.25" customHeight="1">
      <c r="C15" s="8" t="str">
        <f>'PRODUCTION LIST lynx PU'!A17</f>
        <v>L12-PU</v>
      </c>
      <c r="D15" s="135" t="str">
        <f>IF('LYNX PU'!AF23=0,"",'LYNX PU'!AF23)</f>
        <v/>
      </c>
      <c r="E15" s="135" t="str">
        <f>IF('LYNX GRP'!AI25=0,"",'LYNX GRP'!AI25)</f>
        <v/>
      </c>
      <c r="F15" s="135" t="str">
        <f>IF('LYNX PU'!AH23=0,"",'LYNX PU'!AH23)</f>
        <v/>
      </c>
      <c r="G15" s="135" t="str">
        <f>IF('LYNX PU'!AI23=0,"",'LYNX PU'!AI23)</f>
        <v/>
      </c>
      <c r="H15" s="135" t="str">
        <f>IF('LYNX PU'!AJ23=0,"",'LYNX PU'!AJ23)</f>
        <v/>
      </c>
      <c r="I15" s="135" t="str">
        <f>IF('LYNX PU'!AK23=0,"",'LYNX PU'!AK23)</f>
        <v/>
      </c>
      <c r="J15" s="135" t="str">
        <f>IF('LYNX PU'!AL23=0,"",'LYNX PU'!AL23)</f>
        <v/>
      </c>
      <c r="K15" s="135" t="str">
        <f>IF('LYNX PU'!AM23=0,"",'LYNX PU'!AM23)</f>
        <v/>
      </c>
      <c r="L15" s="135" t="str">
        <f>IF('LYNX PU'!AN23=0,"",'LYNX PU'!AN23)</f>
        <v/>
      </c>
      <c r="M15" s="135" t="str">
        <f>IF('LYNX PU'!AO23=0,"",'LYNX PU'!AO23)</f>
        <v/>
      </c>
      <c r="N15" s="135">
        <f>'PRODUCTION LIST lynx PU'!M17</f>
        <v>0</v>
      </c>
    </row>
    <row r="16" spans="1:14" ht="23.25" customHeight="1">
      <c r="C16" s="86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/>
    </row>
    <row r="17" spans="4:14" ht="23.25" customHeight="1">
      <c r="D17" s="57"/>
      <c r="E17" s="57"/>
      <c r="F17" s="9"/>
      <c r="G17" s="9"/>
      <c r="H17" s="9"/>
      <c r="I17" s="13"/>
      <c r="J17" s="57"/>
      <c r="K17" s="58" t="s">
        <v>43</v>
      </c>
      <c r="L17" s="58"/>
      <c r="M17" s="58"/>
    </row>
    <row r="18" spans="4:14" ht="23.25" customHeight="1">
      <c r="D18" s="14" t="s">
        <v>44</v>
      </c>
      <c r="E18" s="59"/>
      <c r="F18" s="60"/>
      <c r="G18" s="9"/>
      <c r="H18" s="9"/>
      <c r="I18" s="14" t="s">
        <v>45</v>
      </c>
      <c r="J18" s="61"/>
      <c r="K18" s="60"/>
      <c r="L18" s="60"/>
      <c r="M18" s="60"/>
      <c r="N18" s="60"/>
    </row>
    <row r="19" spans="4:14" ht="23.25" customHeight="1">
      <c r="D19" s="14" t="s">
        <v>46</v>
      </c>
      <c r="E19" s="59"/>
      <c r="F19" s="60"/>
      <c r="G19" s="9"/>
      <c r="H19" s="9"/>
      <c r="I19" s="14" t="s">
        <v>47</v>
      </c>
      <c r="J19" s="62"/>
      <c r="K19" s="60"/>
      <c r="L19" s="63"/>
      <c r="M19" s="63"/>
      <c r="N19" s="63"/>
    </row>
    <row r="20" spans="4:14" ht="23.25" customHeight="1">
      <c r="D20" s="57"/>
      <c r="E20" s="57"/>
      <c r="F20" s="9"/>
      <c r="G20" s="9"/>
      <c r="H20" s="9"/>
      <c r="I20" s="14" t="s">
        <v>48</v>
      </c>
      <c r="J20" s="62"/>
      <c r="K20" s="63"/>
      <c r="L20" s="63"/>
      <c r="M20" s="63"/>
      <c r="N20" s="63"/>
    </row>
  </sheetData>
  <sheetProtection selectLockedCells="1" selectUnlockedCells="1"/>
  <autoFilter ref="N2:N15" xr:uid="{00000000-0009-0000-0000-000009000000}"/>
  <mergeCells count="1">
    <mergeCell ref="A1:G1"/>
  </mergeCells>
  <conditionalFormatting sqref="C2:M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{FAB076F3-D947-4048-A409-7C1B764CC3AB}</x14:id>
        </ext>
      </extLst>
    </cfRule>
  </conditionalFormatting>
  <pageMargins left="0.25" right="0.25" top="0.75" bottom="0.75" header="0.3" footer="0.3"/>
  <pageSetup paperSize="9" orientation="portrait" horizontalDpi="1200" verticalDpi="1200" r:id="rId1"/>
  <headerFooter>
    <oddHeader>&amp;L&amp;"-,Krepko"&amp;14LYNX VOLUMES - packing list</oddHeader>
    <oddFooter>Stran &amp;P od &amp;N</oddFooter>
    <firstHeader>&amp;LLYNX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076F3-D947-4048-A409-7C1B764CC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C2:M2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71"/>
  <sheetViews>
    <sheetView showGridLines="0" topLeftCell="C41" zoomScale="70" zoomScaleNormal="70" zoomScalePageLayoutView="125" workbookViewId="0">
      <selection activeCell="L11" sqref="L11"/>
    </sheetView>
  </sheetViews>
  <sheetFormatPr defaultColWidth="12.33203125" defaultRowHeight="23.25" customHeight="1"/>
  <cols>
    <col min="1" max="1" width="7" style="9" hidden="1" customWidth="1"/>
    <col min="2" max="2" width="6.33203125" style="9" hidden="1" customWidth="1"/>
    <col min="3" max="3" width="6.5" style="9" bestFit="1" customWidth="1"/>
    <col min="4" max="16" width="6" style="16" customWidth="1"/>
    <col min="17" max="17" width="6.08203125" style="9" customWidth="1"/>
    <col min="18" max="16384" width="12.33203125" style="9"/>
  </cols>
  <sheetData>
    <row r="1" spans="1:17" ht="33" customHeight="1">
      <c r="A1" s="734">
        <f>'PRODUCTION LIST lynx grp'!C3</f>
        <v>0</v>
      </c>
      <c r="B1" s="734"/>
      <c r="C1" s="734"/>
      <c r="D1" s="734"/>
      <c r="E1" s="734"/>
      <c r="F1" s="734"/>
      <c r="G1" s="734"/>
      <c r="H1" s="17"/>
      <c r="I1" s="735"/>
      <c r="J1" s="735"/>
      <c r="L1" s="17"/>
      <c r="M1" s="16">
        <f>'PRODUCTION LIST lynx grp'!M3</f>
        <v>0</v>
      </c>
    </row>
    <row r="2" spans="1:17" ht="36.75" customHeight="1">
      <c r="A2" s="10" t="s">
        <v>17</v>
      </c>
      <c r="B2" s="8" t="s">
        <v>16</v>
      </c>
      <c r="C2" s="1" t="s">
        <v>42</v>
      </c>
      <c r="D2" s="93" t="s">
        <v>1</v>
      </c>
      <c r="E2" s="93" t="s">
        <v>2</v>
      </c>
      <c r="F2" s="93" t="s">
        <v>8</v>
      </c>
      <c r="G2" s="93" t="s">
        <v>33</v>
      </c>
      <c r="H2" s="93" t="s">
        <v>3</v>
      </c>
      <c r="I2" s="93" t="s">
        <v>11</v>
      </c>
      <c r="J2" s="93" t="s">
        <v>15</v>
      </c>
      <c r="K2" s="82" t="s">
        <v>168</v>
      </c>
      <c r="L2" s="93" t="s">
        <v>12</v>
      </c>
      <c r="M2" s="93" t="s">
        <v>40</v>
      </c>
      <c r="N2" s="93" t="s">
        <v>14</v>
      </c>
      <c r="O2" s="93" t="s">
        <v>123</v>
      </c>
      <c r="P2" s="82" t="s">
        <v>124</v>
      </c>
      <c r="Q2" s="124" t="s">
        <v>164</v>
      </c>
    </row>
    <row r="3" spans="1:17" ht="23.25" customHeight="1">
      <c r="A3" s="10"/>
      <c r="B3" s="8"/>
      <c r="C3" s="92" t="s">
        <v>128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  <c r="Q3" s="123"/>
    </row>
    <row r="4" spans="1:17" ht="23.25" customHeight="1">
      <c r="A4" s="10">
        <f>B4*'LYNX PLYWOOD'!AB32</f>
        <v>0</v>
      </c>
      <c r="B4" s="1">
        <f t="shared" ref="B4:B25" si="0">SUM(C4:N4)</f>
        <v>0</v>
      </c>
      <c r="C4" s="8" t="str">
        <f>'LYNX PLYWOOD'!D32</f>
        <v>L1-W</v>
      </c>
      <c r="D4" s="135" t="str">
        <f>IF('LYNX PLYWOOD'!AF32=0,"",'LYNX PLYWOOD'!AF32)</f>
        <v/>
      </c>
      <c r="E4" s="135" t="str">
        <f>IF('LYNX PLYWOOD'!AG32=0,"",'LYNX PLYWOOD'!AG32)</f>
        <v/>
      </c>
      <c r="F4" s="135" t="str">
        <f>IF('LYNX PLYWOOD'!AH32=0,"",'LYNX PLYWOOD'!AH32)</f>
        <v/>
      </c>
      <c r="G4" s="135" t="str">
        <f>IF('LYNX PLYWOOD'!AI32=0,"",'LYNX PLYWOOD'!AI32)</f>
        <v/>
      </c>
      <c r="H4" s="135" t="str">
        <f>IF('LYNX PLYWOOD'!AJ32=0,"",'LYNX PLYWOOD'!AJ32)</f>
        <v/>
      </c>
      <c r="I4" s="135" t="str">
        <f>IF('LYNX PLYWOOD'!AK32=0,"",'LYNX PLYWOOD'!AK32)</f>
        <v/>
      </c>
      <c r="J4" s="135" t="str">
        <f>IF('LYNX PLYWOOD'!AL32=0,"",'LYNX PLYWOOD'!AL32)</f>
        <v/>
      </c>
      <c r="K4" s="135" t="str">
        <f>IF('LYNX PLYWOOD'!AM32=0,"",'LYNX PLYWOOD'!AM32)</f>
        <v/>
      </c>
      <c r="L4" s="135" t="str">
        <f>IF('LYNX PLYWOOD'!AN32=0,"",'LYNX PLYWOOD'!AN32)</f>
        <v/>
      </c>
      <c r="M4" s="135" t="str">
        <f>IF('LYNX PLYWOOD'!AO32=0,"",'LYNX PLYWOOD'!AO32)</f>
        <v/>
      </c>
      <c r="N4" s="135" t="str">
        <f>IF('LYNX PLYWOOD'!AP32=0,"",'LYNX PLYWOOD'!AP32)</f>
        <v/>
      </c>
      <c r="O4" s="135" t="str">
        <f>IF('LYNX PLYWOOD'!AQ32=0,"",'LYNX PLYWOOD'!AQ32)</f>
        <v/>
      </c>
      <c r="P4" s="135" t="str">
        <f>IF('LYNX PLYWOOD'!AR32=0,"",'LYNX PLYWOOD'!AR32)</f>
        <v/>
      </c>
      <c r="Q4" s="135">
        <f>'PRODUCTION LIST lynx plywood'!Q6</f>
        <v>0</v>
      </c>
    </row>
    <row r="5" spans="1:17" ht="23.25" customHeight="1">
      <c r="A5" s="10">
        <f>B5*'LYNX PLYWOOD'!AB33</f>
        <v>0</v>
      </c>
      <c r="B5" s="1">
        <f t="shared" si="0"/>
        <v>0</v>
      </c>
      <c r="C5" s="8" t="str">
        <f>'LYNX PLYWOOD'!D33</f>
        <v>L2-W</v>
      </c>
      <c r="D5" s="135" t="str">
        <f>IF('LYNX PLYWOOD'!AF33=0,"",'LYNX PLYWOOD'!AF33)</f>
        <v/>
      </c>
      <c r="E5" s="135" t="str">
        <f>IF('LYNX PLYWOOD'!AG33=0,"",'LYNX PLYWOOD'!AG33)</f>
        <v/>
      </c>
      <c r="F5" s="135" t="str">
        <f>IF('LYNX PLYWOOD'!AH33=0,"",'LYNX PLYWOOD'!AH33)</f>
        <v/>
      </c>
      <c r="G5" s="135" t="str">
        <f>IF('LYNX PLYWOOD'!AI33=0,"",'LYNX PLYWOOD'!AI33)</f>
        <v/>
      </c>
      <c r="H5" s="135" t="str">
        <f>IF('LYNX PLYWOOD'!AJ33=0,"",'LYNX PLYWOOD'!AJ33)</f>
        <v/>
      </c>
      <c r="I5" s="135" t="str">
        <f>IF('LYNX PLYWOOD'!AK33=0,"",'LYNX PLYWOOD'!AK33)</f>
        <v/>
      </c>
      <c r="J5" s="135" t="str">
        <f>IF('LYNX PLYWOOD'!AL33=0,"",'LYNX PLYWOOD'!AL33)</f>
        <v/>
      </c>
      <c r="K5" s="135" t="str">
        <f>IF('LYNX PLYWOOD'!AM33=0,"",'LYNX PLYWOOD'!AM33)</f>
        <v/>
      </c>
      <c r="L5" s="135" t="str">
        <f>IF('LYNX PLYWOOD'!AN33=0,"",'LYNX PLYWOOD'!AN33)</f>
        <v/>
      </c>
      <c r="M5" s="135" t="str">
        <f>IF('LYNX PLYWOOD'!AO33=0,"",'LYNX PLYWOOD'!AO33)</f>
        <v/>
      </c>
      <c r="N5" s="135" t="str">
        <f>IF('LYNX PLYWOOD'!AP33=0,"",'LYNX PLYWOOD'!AP33)</f>
        <v/>
      </c>
      <c r="O5" s="135" t="str">
        <f>IF('LYNX PLYWOOD'!AQ33=0,"",'LYNX PLYWOOD'!AQ33)</f>
        <v/>
      </c>
      <c r="P5" s="135" t="str">
        <f>IF('LYNX PLYWOOD'!AR33=0,"",'LYNX PLYWOOD'!AR33)</f>
        <v/>
      </c>
      <c r="Q5" s="269">
        <f>'PRODUCTION LIST lynx plywood'!Q7</f>
        <v>0</v>
      </c>
    </row>
    <row r="6" spans="1:17" ht="23.25" customHeight="1">
      <c r="A6" s="10" t="e">
        <f>B6*'LYNX PLYWOOD'!#REF!</f>
        <v>#REF!</v>
      </c>
      <c r="B6" s="1">
        <f t="shared" si="0"/>
        <v>0</v>
      </c>
      <c r="C6" s="8"/>
      <c r="D6" s="135" t="str">
        <f>IF('LYNX PLYWOOD'!AF34=0,"",'LYNX PLYWOOD'!AF34)</f>
        <v/>
      </c>
      <c r="E6" s="135" t="str">
        <f>IF('LYNX PLYWOOD'!AG34=0,"",'LYNX PLYWOOD'!AG34)</f>
        <v/>
      </c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269"/>
    </row>
    <row r="7" spans="1:17" ht="23.25" customHeight="1">
      <c r="A7" s="10" t="e">
        <f>B7*'LYNX PLYWOOD'!#REF!</f>
        <v>#REF!</v>
      </c>
      <c r="B7" s="1">
        <f t="shared" si="0"/>
        <v>0</v>
      </c>
      <c r="C7" s="8" t="str">
        <f>'LYNX PLYWOOD'!D35</f>
        <v>L11-W</v>
      </c>
      <c r="D7" s="135" t="str">
        <f>IF('LYNX PLYWOOD'!AF35=0,"",'LYNX PLYWOOD'!AF35)</f>
        <v/>
      </c>
      <c r="E7" s="135" t="str">
        <f>IF('LYNX PLYWOOD'!AG35=0,"",'LYNX PLYWOOD'!AG35)</f>
        <v/>
      </c>
      <c r="F7" s="135" t="str">
        <f>IF('LYNX PLYWOOD'!AH35=0,"",'LYNX PLYWOOD'!AH35)</f>
        <v/>
      </c>
      <c r="G7" s="135" t="str">
        <f>IF('LYNX PLYWOOD'!AI35=0,"",'LYNX PLYWOOD'!AI35)</f>
        <v/>
      </c>
      <c r="H7" s="135" t="str">
        <f>IF('LYNX PLYWOOD'!AJ35=0,"",'LYNX PLYWOOD'!AJ35)</f>
        <v/>
      </c>
      <c r="I7" s="135" t="str">
        <f>IF('LYNX PLYWOOD'!AK35=0,"",'LYNX PLYWOOD'!AK35)</f>
        <v/>
      </c>
      <c r="J7" s="135" t="str">
        <f>IF('LYNX PLYWOOD'!AL35=0,"",'LYNX PLYWOOD'!AL35)</f>
        <v/>
      </c>
      <c r="K7" s="135" t="str">
        <f>IF('LYNX PLYWOOD'!AM35=0,"",'LYNX PLYWOOD'!AM35)</f>
        <v/>
      </c>
      <c r="L7" s="135" t="str">
        <f>IF('LYNX PLYWOOD'!AN35=0,"",'LYNX PLYWOOD'!AN35)</f>
        <v/>
      </c>
      <c r="M7" s="135" t="str">
        <f>IF('LYNX PLYWOOD'!AO35=0,"",'LYNX PLYWOOD'!AO35)</f>
        <v/>
      </c>
      <c r="N7" s="135" t="str">
        <f>IF('LYNX PLYWOOD'!AP35=0,"",'LYNX PLYWOOD'!AP35)</f>
        <v/>
      </c>
      <c r="O7" s="135" t="str">
        <f>IF('LYNX PLYWOOD'!AQ35=0,"",'LYNX PLYWOOD'!AQ35)</f>
        <v/>
      </c>
      <c r="P7" s="135" t="str">
        <f>IF('LYNX PLYWOOD'!AR35=0,"",'LYNX PLYWOOD'!AR35)</f>
        <v/>
      </c>
      <c r="Q7" s="269">
        <f>'PRODUCTION LIST lynx plywood'!Q9</f>
        <v>0</v>
      </c>
    </row>
    <row r="8" spans="1:17" ht="23.25" customHeight="1">
      <c r="A8" s="10" t="e">
        <f>B8*'LYNX PLYWOOD'!#REF!</f>
        <v>#REF!</v>
      </c>
      <c r="B8" s="1">
        <f t="shared" si="0"/>
        <v>0</v>
      </c>
      <c r="C8" s="8" t="str">
        <f>'LYNX PLYWOOD'!D36</f>
        <v>L12-W</v>
      </c>
      <c r="D8" s="135" t="str">
        <f>IF('LYNX PLYWOOD'!AF36=0,"",'LYNX PLYWOOD'!AF36)</f>
        <v/>
      </c>
      <c r="E8" s="135" t="str">
        <f>IF('LYNX PLYWOOD'!AG36=0,"",'LYNX PLYWOOD'!AG36)</f>
        <v/>
      </c>
      <c r="F8" s="135" t="str">
        <f>IF('LYNX PLYWOOD'!AH36=0,"",'LYNX PLYWOOD'!AH36)</f>
        <v/>
      </c>
      <c r="G8" s="135" t="str">
        <f>IF('LYNX PLYWOOD'!AI36=0,"",'LYNX PLYWOOD'!AI36)</f>
        <v/>
      </c>
      <c r="H8" s="135" t="str">
        <f>IF('LYNX PLYWOOD'!AJ36=0,"",'LYNX PLYWOOD'!AJ36)</f>
        <v/>
      </c>
      <c r="I8" s="135" t="str">
        <f>IF('LYNX PLYWOOD'!AK36=0,"",'LYNX PLYWOOD'!AK36)</f>
        <v/>
      </c>
      <c r="J8" s="135" t="str">
        <f>IF('LYNX PLYWOOD'!AL36=0,"",'LYNX PLYWOOD'!AL36)</f>
        <v/>
      </c>
      <c r="K8" s="135" t="str">
        <f>IF('LYNX PLYWOOD'!AM36=0,"",'LYNX PLYWOOD'!AM36)</f>
        <v/>
      </c>
      <c r="L8" s="135" t="str">
        <f>IF('LYNX PLYWOOD'!AN36=0,"",'LYNX PLYWOOD'!AN36)</f>
        <v/>
      </c>
      <c r="M8" s="135" t="str">
        <f>IF('LYNX PLYWOOD'!AO36=0,"",'LYNX PLYWOOD'!AO36)</f>
        <v/>
      </c>
      <c r="N8" s="135" t="str">
        <f>IF('LYNX PLYWOOD'!AP36=0,"",'LYNX PLYWOOD'!AP36)</f>
        <v/>
      </c>
      <c r="O8" s="135" t="str">
        <f>IF('LYNX PLYWOOD'!AQ36=0,"",'LYNX PLYWOOD'!AQ36)</f>
        <v/>
      </c>
      <c r="P8" s="135" t="str">
        <f>IF('LYNX PLYWOOD'!AR36=0,"",'LYNX PLYWOOD'!AR36)</f>
        <v/>
      </c>
      <c r="Q8" s="269">
        <f>'PRODUCTION LIST lynx plywood'!Q10</f>
        <v>0</v>
      </c>
    </row>
    <row r="9" spans="1:17" ht="23.25" customHeight="1">
      <c r="A9" s="10" t="e">
        <f>B9*'LYNX PLYWOOD'!#REF!</f>
        <v>#REF!</v>
      </c>
      <c r="B9" s="1">
        <f t="shared" si="0"/>
        <v>0</v>
      </c>
      <c r="C9" s="8" t="str">
        <f>'LYNX PLYWOOD'!D37</f>
        <v>L13-W</v>
      </c>
      <c r="D9" s="135" t="str">
        <f>IF('LYNX PLYWOOD'!AF37=0,"",'LYNX PLYWOOD'!AF37)</f>
        <v/>
      </c>
      <c r="E9" s="135" t="str">
        <f>IF('LYNX PLYWOOD'!AG37=0,"",'LYNX PLYWOOD'!AG37)</f>
        <v/>
      </c>
      <c r="F9" s="135" t="str">
        <f>IF('LYNX PLYWOOD'!AH37=0,"",'LYNX PLYWOOD'!AH37)</f>
        <v/>
      </c>
      <c r="G9" s="135" t="str">
        <f>IF('LYNX PLYWOOD'!AI37=0,"",'LYNX PLYWOOD'!AI37)</f>
        <v/>
      </c>
      <c r="H9" s="135" t="str">
        <f>IF('LYNX PLYWOOD'!AJ37=0,"",'LYNX PLYWOOD'!AJ37)</f>
        <v/>
      </c>
      <c r="I9" s="135" t="str">
        <f>IF('LYNX PLYWOOD'!AK37=0,"",'LYNX PLYWOOD'!AK37)</f>
        <v/>
      </c>
      <c r="J9" s="135" t="str">
        <f>IF('LYNX PLYWOOD'!AL37=0,"",'LYNX PLYWOOD'!AL37)</f>
        <v/>
      </c>
      <c r="K9" s="135" t="str">
        <f>IF('LYNX PLYWOOD'!AM37=0,"",'LYNX PLYWOOD'!AM37)</f>
        <v/>
      </c>
      <c r="L9" s="135" t="str">
        <f>IF('LYNX PLYWOOD'!AN37=0,"",'LYNX PLYWOOD'!AN37)</f>
        <v/>
      </c>
      <c r="M9" s="135" t="str">
        <f>IF('LYNX PLYWOOD'!AO37=0,"",'LYNX PLYWOOD'!AO37)</f>
        <v/>
      </c>
      <c r="N9" s="135" t="str">
        <f>IF('LYNX PLYWOOD'!AP37=0,"",'LYNX PLYWOOD'!AP37)</f>
        <v/>
      </c>
      <c r="O9" s="135" t="str">
        <f>IF('LYNX PLYWOOD'!AQ37=0,"",'LYNX PLYWOOD'!AQ37)</f>
        <v/>
      </c>
      <c r="P9" s="135" t="str">
        <f>IF('LYNX PLYWOOD'!AR37=0,"",'LYNX PLYWOOD'!AR37)</f>
        <v/>
      </c>
      <c r="Q9" s="269">
        <f>'PRODUCTION LIST lynx plywood'!Q11</f>
        <v>0</v>
      </c>
    </row>
    <row r="10" spans="1:17" ht="23.25" customHeight="1">
      <c r="A10" s="10" t="e">
        <f>B10*'LYNX PLYWOOD'!#REF!</f>
        <v>#REF!</v>
      </c>
      <c r="B10" s="1">
        <f t="shared" si="0"/>
        <v>0</v>
      </c>
      <c r="C10" s="8" t="str">
        <f>'LYNX PLYWOOD'!D38</f>
        <v>L14-W</v>
      </c>
      <c r="D10" s="135" t="str">
        <f>IF('LYNX PLYWOOD'!AF38=0,"",'LYNX PLYWOOD'!AF38)</f>
        <v/>
      </c>
      <c r="E10" s="135" t="str">
        <f>IF('LYNX PLYWOOD'!AG38=0,"",'LYNX PLYWOOD'!AG38)</f>
        <v/>
      </c>
      <c r="F10" s="135" t="str">
        <f>IF('LYNX PLYWOOD'!AH38=0,"",'LYNX PLYWOOD'!AH38)</f>
        <v/>
      </c>
      <c r="G10" s="135" t="str">
        <f>IF('LYNX PLYWOOD'!AI38=0,"",'LYNX PLYWOOD'!AI38)</f>
        <v/>
      </c>
      <c r="H10" s="135" t="str">
        <f>IF('LYNX PLYWOOD'!AJ38=0,"",'LYNX PLYWOOD'!AJ38)</f>
        <v/>
      </c>
      <c r="I10" s="135" t="str">
        <f>IF('LYNX PLYWOOD'!AK38=0,"",'LYNX PLYWOOD'!AK38)</f>
        <v/>
      </c>
      <c r="J10" s="135" t="str">
        <f>IF('LYNX PLYWOOD'!AL38=0,"",'LYNX PLYWOOD'!AL38)</f>
        <v/>
      </c>
      <c r="K10" s="135" t="str">
        <f>IF('LYNX PLYWOOD'!AM38=0,"",'LYNX PLYWOOD'!AM38)</f>
        <v/>
      </c>
      <c r="L10" s="135" t="str">
        <f>IF('LYNX PLYWOOD'!AN38=0,"",'LYNX PLYWOOD'!AN38)</f>
        <v/>
      </c>
      <c r="M10" s="135" t="str">
        <f>IF('LYNX PLYWOOD'!AO38=0,"",'LYNX PLYWOOD'!AO38)</f>
        <v/>
      </c>
      <c r="N10" s="135" t="str">
        <f>IF('LYNX PLYWOOD'!AP38=0,"",'LYNX PLYWOOD'!AP38)</f>
        <v/>
      </c>
      <c r="O10" s="135" t="str">
        <f>IF('LYNX PLYWOOD'!AQ38=0,"",'LYNX PLYWOOD'!AQ38)</f>
        <v/>
      </c>
      <c r="P10" s="135" t="str">
        <f>IF('LYNX PLYWOOD'!AR38=0,"",'LYNX PLYWOOD'!AR38)</f>
        <v/>
      </c>
      <c r="Q10" s="269">
        <f>'PRODUCTION LIST lynx plywood'!Q12</f>
        <v>0</v>
      </c>
    </row>
    <row r="11" spans="1:17" ht="23.25" customHeight="1">
      <c r="A11" s="10" t="e">
        <f>B11*'LYNX PLYWOOD'!#REF!</f>
        <v>#REF!</v>
      </c>
      <c r="B11" s="1">
        <f t="shared" si="0"/>
        <v>0</v>
      </c>
      <c r="C11" s="8" t="str">
        <f>'LYNX PLYWOOD'!D39</f>
        <v>L15-W</v>
      </c>
      <c r="D11" s="135" t="str">
        <f>IF('LYNX PLYWOOD'!AF39=0,"",'LYNX PLYWOOD'!AF39)</f>
        <v/>
      </c>
      <c r="E11" s="135" t="str">
        <f>IF('LYNX PLYWOOD'!AG39=0,"",'LYNX PLYWOOD'!AG39)</f>
        <v/>
      </c>
      <c r="F11" s="135" t="str">
        <f>IF('LYNX PLYWOOD'!AH39=0,"",'LYNX PLYWOOD'!AH39)</f>
        <v/>
      </c>
      <c r="G11" s="135" t="str">
        <f>IF('LYNX PLYWOOD'!AI39=0,"",'LYNX PLYWOOD'!AI39)</f>
        <v/>
      </c>
      <c r="H11" s="135" t="str">
        <f>IF('LYNX PLYWOOD'!AJ39=0,"",'LYNX PLYWOOD'!AJ39)</f>
        <v/>
      </c>
      <c r="I11" s="135" t="str">
        <f>IF('LYNX PLYWOOD'!AK39=0,"",'LYNX PLYWOOD'!AK39)</f>
        <v/>
      </c>
      <c r="J11" s="135" t="str">
        <f>IF('LYNX PLYWOOD'!AL39=0,"",'LYNX PLYWOOD'!AL39)</f>
        <v/>
      </c>
      <c r="K11" s="135" t="str">
        <f>IF('LYNX PLYWOOD'!AM39=0,"",'LYNX PLYWOOD'!AM39)</f>
        <v/>
      </c>
      <c r="L11" s="135" t="str">
        <f>IF('LYNX PLYWOOD'!AN39=0,"",'LYNX PLYWOOD'!AN39)</f>
        <v/>
      </c>
      <c r="M11" s="135" t="str">
        <f>IF('LYNX PLYWOOD'!AO39=0,"",'LYNX PLYWOOD'!AO39)</f>
        <v/>
      </c>
      <c r="N11" s="135" t="str">
        <f>IF('LYNX PLYWOOD'!AP39=0,"",'LYNX PLYWOOD'!AP39)</f>
        <v/>
      </c>
      <c r="O11" s="135" t="str">
        <f>IF('LYNX PLYWOOD'!AQ39=0,"",'LYNX PLYWOOD'!AQ39)</f>
        <v/>
      </c>
      <c r="P11" s="135" t="str">
        <f>IF('LYNX PLYWOOD'!AR39=0,"",'LYNX PLYWOOD'!AR39)</f>
        <v/>
      </c>
      <c r="Q11" s="269">
        <f>'PRODUCTION LIST lynx plywood'!Q13</f>
        <v>0</v>
      </c>
    </row>
    <row r="12" spans="1:17" ht="23.25" customHeight="1">
      <c r="A12" s="10" t="e">
        <f>B12*'LYNX PLYWOOD'!#REF!</f>
        <v>#REF!</v>
      </c>
      <c r="B12" s="1">
        <f t="shared" si="0"/>
        <v>0</v>
      </c>
      <c r="C12" s="8" t="str">
        <f>'LYNX PLYWOOD'!D40</f>
        <v>L16-W</v>
      </c>
      <c r="D12" s="135" t="str">
        <f>IF('LYNX PLYWOOD'!AF40=0,"",'LYNX PLYWOOD'!AF40)</f>
        <v/>
      </c>
      <c r="E12" s="135" t="str">
        <f>IF('LYNX PLYWOOD'!AG40=0,"",'LYNX PLYWOOD'!AG40)</f>
        <v/>
      </c>
      <c r="F12" s="135" t="str">
        <f>IF('LYNX PLYWOOD'!AH40=0,"",'LYNX PLYWOOD'!AH40)</f>
        <v/>
      </c>
      <c r="G12" s="135" t="str">
        <f>IF('LYNX PLYWOOD'!AI40=0,"",'LYNX PLYWOOD'!AI40)</f>
        <v/>
      </c>
      <c r="H12" s="135" t="str">
        <f>IF('LYNX PLYWOOD'!AJ40=0,"",'LYNX PLYWOOD'!AJ40)</f>
        <v/>
      </c>
      <c r="I12" s="135" t="str">
        <f>IF('LYNX PLYWOOD'!AK40=0,"",'LYNX PLYWOOD'!AK40)</f>
        <v/>
      </c>
      <c r="J12" s="135" t="str">
        <f>IF('LYNX PLYWOOD'!AL40=0,"",'LYNX PLYWOOD'!AL40)</f>
        <v/>
      </c>
      <c r="K12" s="135" t="str">
        <f>IF('LYNX PLYWOOD'!AM40=0,"",'LYNX PLYWOOD'!AM40)</f>
        <v/>
      </c>
      <c r="L12" s="135" t="str">
        <f>IF('LYNX PLYWOOD'!AN40=0,"",'LYNX PLYWOOD'!AN40)</f>
        <v/>
      </c>
      <c r="M12" s="135" t="str">
        <f>IF('LYNX PLYWOOD'!AO40=0,"",'LYNX PLYWOOD'!AO40)</f>
        <v/>
      </c>
      <c r="N12" s="135" t="str">
        <f>IF('LYNX PLYWOOD'!AP40=0,"",'LYNX PLYWOOD'!AP40)</f>
        <v/>
      </c>
      <c r="O12" s="135" t="str">
        <f>IF('LYNX PLYWOOD'!AQ40=0,"",'LYNX PLYWOOD'!AQ40)</f>
        <v/>
      </c>
      <c r="P12" s="135" t="str">
        <f>IF('LYNX PLYWOOD'!AR40=0,"",'LYNX PLYWOOD'!AR40)</f>
        <v/>
      </c>
      <c r="Q12" s="269">
        <f>'PRODUCTION LIST lynx plywood'!Q14</f>
        <v>0</v>
      </c>
    </row>
    <row r="13" spans="1:17" ht="23.25" customHeight="1">
      <c r="A13" s="10">
        <f>B13*'LYNX PLYWOOD'!AB34</f>
        <v>0</v>
      </c>
      <c r="B13" s="1">
        <f t="shared" si="0"/>
        <v>0</v>
      </c>
      <c r="C13" s="8"/>
      <c r="D13" s="135" t="str">
        <f>IF('LYNX PLYWOOD'!AF41=0,"",'LYNX PLYWOOD'!AF41)</f>
        <v/>
      </c>
      <c r="E13" s="135" t="str">
        <f>IF('LYNX PLYWOOD'!AG41=0,"",'LYNX PLYWOOD'!AG41)</f>
        <v/>
      </c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269"/>
    </row>
    <row r="14" spans="1:17" ht="23.25" customHeight="1">
      <c r="A14" s="10">
        <f>B14*'LYNX PLYWOOD'!AB35</f>
        <v>0</v>
      </c>
      <c r="B14" s="1">
        <f t="shared" si="0"/>
        <v>0</v>
      </c>
      <c r="C14" s="8" t="str">
        <f>'LYNX PLYWOOD'!D42</f>
        <v>L21-W</v>
      </c>
      <c r="D14" s="135" t="str">
        <f>IF('LYNX PLYWOOD'!AF42=0,"",'LYNX PLYWOOD'!AF42)</f>
        <v/>
      </c>
      <c r="E14" s="135" t="str">
        <f>IF('LYNX PLYWOOD'!AG42=0,"",'LYNX PLYWOOD'!AG42)</f>
        <v/>
      </c>
      <c r="F14" s="135" t="str">
        <f>IF('LYNX PLYWOOD'!AH42=0,"",'LYNX PLYWOOD'!AH42)</f>
        <v/>
      </c>
      <c r="G14" s="135" t="str">
        <f>IF('LYNX PLYWOOD'!AI42=0,"",'LYNX PLYWOOD'!AI42)</f>
        <v/>
      </c>
      <c r="H14" s="135" t="str">
        <f>IF('LYNX PLYWOOD'!AJ42=0,"",'LYNX PLYWOOD'!AJ42)</f>
        <v/>
      </c>
      <c r="I14" s="135" t="str">
        <f>IF('LYNX PLYWOOD'!AK42=0,"",'LYNX PLYWOOD'!AK42)</f>
        <v/>
      </c>
      <c r="J14" s="135" t="str">
        <f>IF('LYNX PLYWOOD'!AL42=0,"",'LYNX PLYWOOD'!AL42)</f>
        <v/>
      </c>
      <c r="K14" s="135" t="str">
        <f>IF('LYNX PLYWOOD'!AM42=0,"",'LYNX PLYWOOD'!AM42)</f>
        <v/>
      </c>
      <c r="L14" s="135" t="str">
        <f>IF('LYNX PLYWOOD'!AN42=0,"",'LYNX PLYWOOD'!AN42)</f>
        <v/>
      </c>
      <c r="M14" s="135" t="str">
        <f>IF('LYNX PLYWOOD'!AO42=0,"",'LYNX PLYWOOD'!AO42)</f>
        <v/>
      </c>
      <c r="N14" s="135" t="str">
        <f>IF('LYNX PLYWOOD'!AP42=0,"",'LYNX PLYWOOD'!AP42)</f>
        <v/>
      </c>
      <c r="O14" s="135" t="str">
        <f>IF('LYNX PLYWOOD'!AQ42=0,"",'LYNX PLYWOOD'!AQ42)</f>
        <v/>
      </c>
      <c r="P14" s="135" t="str">
        <f>IF('LYNX PLYWOOD'!AR42=0,"",'LYNX PLYWOOD'!AR42)</f>
        <v/>
      </c>
      <c r="Q14" s="269">
        <f>'PRODUCTION LIST lynx plywood'!Q16</f>
        <v>0</v>
      </c>
    </row>
    <row r="15" spans="1:17" ht="23.25" customHeight="1">
      <c r="A15" s="10">
        <f>B15*'LYNX PLYWOOD'!AB36</f>
        <v>0</v>
      </c>
      <c r="B15" s="1">
        <f t="shared" si="0"/>
        <v>0</v>
      </c>
      <c r="C15" s="8" t="str">
        <f>'LYNX PLYWOOD'!D43</f>
        <v>L22-W</v>
      </c>
      <c r="D15" s="135" t="str">
        <f>IF('LYNX PLYWOOD'!AF43=0,"",'LYNX PLYWOOD'!AF43)</f>
        <v/>
      </c>
      <c r="E15" s="135" t="str">
        <f>IF('LYNX PLYWOOD'!AG43=0,"",'LYNX PLYWOOD'!AG43)</f>
        <v/>
      </c>
      <c r="F15" s="135" t="str">
        <f>IF('LYNX PLYWOOD'!AH43=0,"",'LYNX PLYWOOD'!AH43)</f>
        <v/>
      </c>
      <c r="G15" s="135" t="str">
        <f>IF('LYNX PLYWOOD'!AI43=0,"",'LYNX PLYWOOD'!AI43)</f>
        <v/>
      </c>
      <c r="H15" s="135" t="str">
        <f>IF('LYNX PLYWOOD'!AJ43=0,"",'LYNX PLYWOOD'!AJ43)</f>
        <v/>
      </c>
      <c r="I15" s="135" t="str">
        <f>IF('LYNX PLYWOOD'!AK43=0,"",'LYNX PLYWOOD'!AK43)</f>
        <v/>
      </c>
      <c r="J15" s="135" t="str">
        <f>IF('LYNX PLYWOOD'!AL43=0,"",'LYNX PLYWOOD'!AL43)</f>
        <v/>
      </c>
      <c r="K15" s="135" t="str">
        <f>IF('LYNX PLYWOOD'!AM43=0,"",'LYNX PLYWOOD'!AM43)</f>
        <v/>
      </c>
      <c r="L15" s="135" t="str">
        <f>IF('LYNX PLYWOOD'!AN43=0,"",'LYNX PLYWOOD'!AN43)</f>
        <v/>
      </c>
      <c r="M15" s="135" t="str">
        <f>IF('LYNX PLYWOOD'!AO43=0,"",'LYNX PLYWOOD'!AO43)</f>
        <v/>
      </c>
      <c r="N15" s="135" t="str">
        <f>IF('LYNX PLYWOOD'!AP43=0,"",'LYNX PLYWOOD'!AP43)</f>
        <v/>
      </c>
      <c r="O15" s="135" t="str">
        <f>IF('LYNX PLYWOOD'!AQ43=0,"",'LYNX PLYWOOD'!AQ43)</f>
        <v/>
      </c>
      <c r="P15" s="135" t="str">
        <f>IF('LYNX PLYWOOD'!AR43=0,"",'LYNX PLYWOOD'!AR43)</f>
        <v/>
      </c>
      <c r="Q15" s="269">
        <f>'PRODUCTION LIST lynx plywood'!Q17</f>
        <v>0</v>
      </c>
    </row>
    <row r="16" spans="1:17" ht="23.25" customHeight="1">
      <c r="A16" s="10">
        <f>B16*'LYNX PLYWOOD'!AB37</f>
        <v>0</v>
      </c>
      <c r="B16" s="1">
        <f t="shared" si="0"/>
        <v>0</v>
      </c>
      <c r="C16" s="8" t="str">
        <f>'LYNX PLYWOOD'!D44</f>
        <v>L23-W</v>
      </c>
      <c r="D16" s="135" t="str">
        <f>IF('LYNX PLYWOOD'!AF44=0,"",'LYNX PLYWOOD'!AF44)</f>
        <v/>
      </c>
      <c r="E16" s="135" t="str">
        <f>IF('LYNX PLYWOOD'!AG44=0,"",'LYNX PLYWOOD'!AG44)</f>
        <v/>
      </c>
      <c r="F16" s="135" t="str">
        <f>IF('LYNX PLYWOOD'!AH44=0,"",'LYNX PLYWOOD'!AH44)</f>
        <v/>
      </c>
      <c r="G16" s="135" t="str">
        <f>IF('LYNX PLYWOOD'!AI44=0,"",'LYNX PLYWOOD'!AI44)</f>
        <v/>
      </c>
      <c r="H16" s="135" t="str">
        <f>IF('LYNX PLYWOOD'!AJ44=0,"",'LYNX PLYWOOD'!AJ44)</f>
        <v/>
      </c>
      <c r="I16" s="135" t="str">
        <f>IF('LYNX PLYWOOD'!AK44=0,"",'LYNX PLYWOOD'!AK44)</f>
        <v/>
      </c>
      <c r="J16" s="135" t="str">
        <f>IF('LYNX PLYWOOD'!AL44=0,"",'LYNX PLYWOOD'!AL44)</f>
        <v/>
      </c>
      <c r="K16" s="135" t="str">
        <f>IF('LYNX PLYWOOD'!AM44=0,"",'LYNX PLYWOOD'!AM44)</f>
        <v/>
      </c>
      <c r="L16" s="135" t="str">
        <f>IF('LYNX PLYWOOD'!AN44=0,"",'LYNX PLYWOOD'!AN44)</f>
        <v/>
      </c>
      <c r="M16" s="135" t="str">
        <f>IF('LYNX PLYWOOD'!AO44=0,"",'LYNX PLYWOOD'!AO44)</f>
        <v/>
      </c>
      <c r="N16" s="135" t="str">
        <f>IF('LYNX PLYWOOD'!AP44=0,"",'LYNX PLYWOOD'!AP44)</f>
        <v/>
      </c>
      <c r="O16" s="135" t="str">
        <f>IF('LYNX PLYWOOD'!AQ44=0,"",'LYNX PLYWOOD'!AQ44)</f>
        <v/>
      </c>
      <c r="P16" s="135" t="str">
        <f>IF('LYNX PLYWOOD'!AR44=0,"",'LYNX PLYWOOD'!AR44)</f>
        <v/>
      </c>
      <c r="Q16" s="269">
        <f>'PRODUCTION LIST lynx plywood'!Q18</f>
        <v>0</v>
      </c>
    </row>
    <row r="17" spans="1:29" ht="23.25" customHeight="1">
      <c r="A17" s="10">
        <f>B17*'LYNX PLYWOOD'!AB38</f>
        <v>0</v>
      </c>
      <c r="B17" s="1">
        <f t="shared" si="0"/>
        <v>0</v>
      </c>
      <c r="C17" s="8" t="str">
        <f>'LYNX PLYWOOD'!D45</f>
        <v>L24-W</v>
      </c>
      <c r="D17" s="135" t="str">
        <f>IF('LYNX PLYWOOD'!AF45=0,"",'LYNX PLYWOOD'!AF45)</f>
        <v/>
      </c>
      <c r="E17" s="135" t="str">
        <f>IF('LYNX PLYWOOD'!AG45=0,"",'LYNX PLYWOOD'!AG45)</f>
        <v/>
      </c>
      <c r="F17" s="135" t="str">
        <f>IF('LYNX PLYWOOD'!AH45=0,"",'LYNX PLYWOOD'!AH45)</f>
        <v/>
      </c>
      <c r="G17" s="135" t="str">
        <f>IF('LYNX PLYWOOD'!AI45=0,"",'LYNX PLYWOOD'!AI45)</f>
        <v/>
      </c>
      <c r="H17" s="135" t="str">
        <f>IF('LYNX PLYWOOD'!AJ45=0,"",'LYNX PLYWOOD'!AJ45)</f>
        <v/>
      </c>
      <c r="I17" s="135" t="str">
        <f>IF('LYNX PLYWOOD'!AK45=0,"",'LYNX PLYWOOD'!AK45)</f>
        <v/>
      </c>
      <c r="J17" s="135" t="str">
        <f>IF('LYNX PLYWOOD'!AL45=0,"",'LYNX PLYWOOD'!AL45)</f>
        <v/>
      </c>
      <c r="K17" s="135" t="str">
        <f>IF('LYNX PLYWOOD'!AM45=0,"",'LYNX PLYWOOD'!AM45)</f>
        <v/>
      </c>
      <c r="L17" s="135" t="str">
        <f>IF('LYNX PLYWOOD'!AN45=0,"",'LYNX PLYWOOD'!AN45)</f>
        <v/>
      </c>
      <c r="M17" s="135" t="str">
        <f>IF('LYNX PLYWOOD'!AO45=0,"",'LYNX PLYWOOD'!AO45)</f>
        <v/>
      </c>
      <c r="N17" s="135" t="str">
        <f>IF('LYNX PLYWOOD'!AP45=0,"",'LYNX PLYWOOD'!AP45)</f>
        <v/>
      </c>
      <c r="O17" s="135" t="str">
        <f>IF('LYNX PLYWOOD'!AQ45=0,"",'LYNX PLYWOOD'!AQ45)</f>
        <v/>
      </c>
      <c r="P17" s="135" t="str">
        <f>IF('LYNX PLYWOOD'!AR45=0,"",'LYNX PLYWOOD'!AR45)</f>
        <v/>
      </c>
      <c r="Q17" s="269">
        <f>'PRODUCTION LIST lynx plywood'!Q19</f>
        <v>0</v>
      </c>
    </row>
    <row r="18" spans="1:29" ht="23.25" customHeight="1">
      <c r="A18" s="10" t="e">
        <f>B18*'LYNX PLYWOOD'!#REF!</f>
        <v>#REF!</v>
      </c>
      <c r="B18" s="1">
        <f t="shared" si="0"/>
        <v>0</v>
      </c>
      <c r="C18" s="8"/>
      <c r="D18" s="135" t="str">
        <f>IF('LYNX PLYWOOD'!AF46=0,"",'LYNX PLYWOOD'!AF46)</f>
        <v/>
      </c>
      <c r="E18" s="135" t="str">
        <f>IF('LYNX PLYWOOD'!AG46=0,"",'LYNX PLYWOOD'!AG46)</f>
        <v/>
      </c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269"/>
    </row>
    <row r="19" spans="1:29" ht="23.25" customHeight="1">
      <c r="A19" s="10" t="e">
        <f>B19*'LYNX PLYWOOD'!#REF!</f>
        <v>#REF!</v>
      </c>
      <c r="B19" s="1">
        <f t="shared" si="0"/>
        <v>0</v>
      </c>
      <c r="C19" s="8" t="str">
        <f>'LYNX PLYWOOD'!D47</f>
        <v>L31-W</v>
      </c>
      <c r="D19" s="135" t="str">
        <f>IF('LYNX PLYWOOD'!AF47=0,"",'LYNX PLYWOOD'!AF47)</f>
        <v/>
      </c>
      <c r="E19" s="135" t="str">
        <f>IF('LYNX PLYWOOD'!AG47=0,"",'LYNX PLYWOOD'!AG47)</f>
        <v/>
      </c>
      <c r="F19" s="135" t="str">
        <f>IF('LYNX PLYWOOD'!AH47=0,"",'LYNX PLYWOOD'!AH47)</f>
        <v/>
      </c>
      <c r="G19" s="135" t="str">
        <f>IF('LYNX PLYWOOD'!AI47=0,"",'LYNX PLYWOOD'!AI47)</f>
        <v/>
      </c>
      <c r="H19" s="135" t="str">
        <f>IF('LYNX PLYWOOD'!AJ47=0,"",'LYNX PLYWOOD'!AJ47)</f>
        <v/>
      </c>
      <c r="I19" s="135" t="str">
        <f>IF('LYNX PLYWOOD'!AK47=0,"",'LYNX PLYWOOD'!AK47)</f>
        <v/>
      </c>
      <c r="J19" s="135" t="str">
        <f>IF('LYNX PLYWOOD'!AL47=0,"",'LYNX PLYWOOD'!AL47)</f>
        <v/>
      </c>
      <c r="K19" s="135" t="str">
        <f>IF('LYNX PLYWOOD'!AM47=0,"",'LYNX PLYWOOD'!AM47)</f>
        <v/>
      </c>
      <c r="L19" s="135" t="str">
        <f>IF('LYNX PLYWOOD'!AN47=0,"",'LYNX PLYWOOD'!AN47)</f>
        <v/>
      </c>
      <c r="M19" s="135" t="str">
        <f>IF('LYNX PLYWOOD'!AO47=0,"",'LYNX PLYWOOD'!AO47)</f>
        <v/>
      </c>
      <c r="N19" s="135" t="str">
        <f>IF('LYNX PLYWOOD'!AP47=0,"",'LYNX PLYWOOD'!AP47)</f>
        <v/>
      </c>
      <c r="O19" s="135" t="str">
        <f>IF('LYNX PLYWOOD'!AQ47=0,"",'LYNX PLYWOOD'!AQ47)</f>
        <v/>
      </c>
      <c r="P19" s="135" t="str">
        <f>IF('LYNX PLYWOOD'!AR47=0,"",'LYNX PLYWOOD'!AR47)</f>
        <v/>
      </c>
      <c r="Q19" s="269">
        <f>'PRODUCTION LIST lynx plywood'!Q21</f>
        <v>0</v>
      </c>
    </row>
    <row r="20" spans="1:29" ht="23.25" customHeight="1">
      <c r="A20" s="10" t="e">
        <f>B20*'LYNX PLYWOOD'!#REF!</f>
        <v>#REF!</v>
      </c>
      <c r="B20" s="1">
        <f t="shared" si="0"/>
        <v>0</v>
      </c>
      <c r="C20" s="8" t="str">
        <f>'LYNX PLYWOOD'!D48</f>
        <v>L32-W</v>
      </c>
      <c r="D20" s="135" t="str">
        <f>IF('LYNX PLYWOOD'!AF48=0,"",'LYNX PLYWOOD'!AF48)</f>
        <v/>
      </c>
      <c r="E20" s="135" t="str">
        <f>IF('LYNX PLYWOOD'!AG48=0,"",'LYNX PLYWOOD'!AG48)</f>
        <v/>
      </c>
      <c r="F20" s="135" t="str">
        <f>IF('LYNX PLYWOOD'!AH48=0,"",'LYNX PLYWOOD'!AH48)</f>
        <v/>
      </c>
      <c r="G20" s="135" t="str">
        <f>IF('LYNX PLYWOOD'!AI48=0,"",'LYNX PLYWOOD'!AI48)</f>
        <v/>
      </c>
      <c r="H20" s="135" t="str">
        <f>IF('LYNX PLYWOOD'!AJ48=0,"",'LYNX PLYWOOD'!AJ48)</f>
        <v/>
      </c>
      <c r="I20" s="135" t="str">
        <f>IF('LYNX PLYWOOD'!AK48=0,"",'LYNX PLYWOOD'!AK48)</f>
        <v/>
      </c>
      <c r="J20" s="135" t="str">
        <f>IF('LYNX PLYWOOD'!AL48=0,"",'LYNX PLYWOOD'!AL48)</f>
        <v/>
      </c>
      <c r="K20" s="135" t="str">
        <f>IF('LYNX PLYWOOD'!AM48=0,"",'LYNX PLYWOOD'!AM48)</f>
        <v/>
      </c>
      <c r="L20" s="135" t="str">
        <f>IF('LYNX PLYWOOD'!AN48=0,"",'LYNX PLYWOOD'!AN48)</f>
        <v/>
      </c>
      <c r="M20" s="135" t="str">
        <f>IF('LYNX PLYWOOD'!AO48=0,"",'LYNX PLYWOOD'!AO48)</f>
        <v/>
      </c>
      <c r="N20" s="135" t="str">
        <f>IF('LYNX PLYWOOD'!AP48=0,"",'LYNX PLYWOOD'!AP48)</f>
        <v/>
      </c>
      <c r="O20" s="135" t="str">
        <f>IF('LYNX PLYWOOD'!AQ48=0,"",'LYNX PLYWOOD'!AQ48)</f>
        <v/>
      </c>
      <c r="P20" s="135" t="str">
        <f>IF('LYNX PLYWOOD'!AR48=0,"",'LYNX PLYWOOD'!AR48)</f>
        <v/>
      </c>
      <c r="Q20" s="269">
        <f>'PRODUCTION LIST lynx plywood'!Q22</f>
        <v>0</v>
      </c>
    </row>
    <row r="21" spans="1:29" ht="23.25" customHeight="1">
      <c r="A21" s="10">
        <f>B21*'LYNX PLYWOOD'!AB41</f>
        <v>0</v>
      </c>
      <c r="B21" s="1">
        <f t="shared" si="0"/>
        <v>0</v>
      </c>
      <c r="C21" s="8" t="str">
        <f>'LYNX PLYWOOD'!D49</f>
        <v>L33-W</v>
      </c>
      <c r="D21" s="135" t="str">
        <f>IF('LYNX PLYWOOD'!AF49=0,"",'LYNX PLYWOOD'!AF49)</f>
        <v/>
      </c>
      <c r="E21" s="135" t="str">
        <f>IF('LYNX PLYWOOD'!AG49=0,"",'LYNX PLYWOOD'!AG49)</f>
        <v/>
      </c>
      <c r="F21" s="135" t="str">
        <f>IF('LYNX PLYWOOD'!AH49=0,"",'LYNX PLYWOOD'!AH49)</f>
        <v/>
      </c>
      <c r="G21" s="135" t="str">
        <f>IF('LYNX PLYWOOD'!AI49=0,"",'LYNX PLYWOOD'!AI49)</f>
        <v/>
      </c>
      <c r="H21" s="135" t="str">
        <f>IF('LYNX PLYWOOD'!AJ49=0,"",'LYNX PLYWOOD'!AJ49)</f>
        <v/>
      </c>
      <c r="I21" s="135" t="str">
        <f>IF('LYNX PLYWOOD'!AK49=0,"",'LYNX PLYWOOD'!AK49)</f>
        <v/>
      </c>
      <c r="J21" s="135" t="str">
        <f>IF('LYNX PLYWOOD'!AL49=0,"",'LYNX PLYWOOD'!AL49)</f>
        <v/>
      </c>
      <c r="K21" s="135" t="str">
        <f>IF('LYNX PLYWOOD'!AM49=0,"",'LYNX PLYWOOD'!AM49)</f>
        <v/>
      </c>
      <c r="L21" s="135" t="str">
        <f>IF('LYNX PLYWOOD'!AN49=0,"",'LYNX PLYWOOD'!AN49)</f>
        <v/>
      </c>
      <c r="M21" s="135" t="str">
        <f>IF('LYNX PLYWOOD'!AO49=0,"",'LYNX PLYWOOD'!AO49)</f>
        <v/>
      </c>
      <c r="N21" s="135" t="str">
        <f>IF('LYNX PLYWOOD'!AP49=0,"",'LYNX PLYWOOD'!AP49)</f>
        <v/>
      </c>
      <c r="O21" s="135" t="str">
        <f>IF('LYNX PLYWOOD'!AQ49=0,"",'LYNX PLYWOOD'!AQ49)</f>
        <v/>
      </c>
      <c r="P21" s="135" t="str">
        <f>IF('LYNX PLYWOOD'!AR49=0,"",'LYNX PLYWOOD'!AR49)</f>
        <v/>
      </c>
      <c r="Q21" s="269">
        <f>'PRODUCTION LIST lynx plywood'!Q23</f>
        <v>0</v>
      </c>
    </row>
    <row r="22" spans="1:29" ht="23.25" customHeight="1">
      <c r="A22" s="10">
        <f>B22*'LYNX PLYWOOD'!AB42</f>
        <v>0</v>
      </c>
      <c r="B22" s="1">
        <f t="shared" si="0"/>
        <v>0</v>
      </c>
      <c r="C22" s="8" t="str">
        <f>'LYNX PLYWOOD'!D50</f>
        <v>L34-W</v>
      </c>
      <c r="D22" s="135" t="str">
        <f>IF('LYNX PLYWOOD'!AF50=0,"",'LYNX PLYWOOD'!AF50)</f>
        <v/>
      </c>
      <c r="E22" s="135" t="str">
        <f>IF('LYNX PLYWOOD'!AG50=0,"",'LYNX PLYWOOD'!AG50)</f>
        <v/>
      </c>
      <c r="F22" s="135" t="str">
        <f>IF('LYNX PLYWOOD'!AH50=0,"",'LYNX PLYWOOD'!AH50)</f>
        <v/>
      </c>
      <c r="G22" s="135" t="str">
        <f>IF('LYNX PLYWOOD'!AI50=0,"",'LYNX PLYWOOD'!AI50)</f>
        <v/>
      </c>
      <c r="H22" s="135" t="str">
        <f>IF('LYNX PLYWOOD'!AJ50=0,"",'LYNX PLYWOOD'!AJ50)</f>
        <v/>
      </c>
      <c r="I22" s="135" t="str">
        <f>IF('LYNX PLYWOOD'!AK50=0,"",'LYNX PLYWOOD'!AK50)</f>
        <v/>
      </c>
      <c r="J22" s="135" t="str">
        <f>IF('LYNX PLYWOOD'!AL50=0,"",'LYNX PLYWOOD'!AL50)</f>
        <v/>
      </c>
      <c r="K22" s="135" t="str">
        <f>IF('LYNX PLYWOOD'!AM50=0,"",'LYNX PLYWOOD'!AM50)</f>
        <v/>
      </c>
      <c r="L22" s="135" t="str">
        <f>IF('LYNX PLYWOOD'!AN50=0,"",'LYNX PLYWOOD'!AN50)</f>
        <v/>
      </c>
      <c r="M22" s="135" t="str">
        <f>IF('LYNX PLYWOOD'!AO50=0,"",'LYNX PLYWOOD'!AO50)</f>
        <v/>
      </c>
      <c r="N22" s="135" t="str">
        <f>IF('LYNX PLYWOOD'!AP50=0,"",'LYNX PLYWOOD'!AP50)</f>
        <v/>
      </c>
      <c r="O22" s="135" t="str">
        <f>IF('LYNX PLYWOOD'!AQ50=0,"",'LYNX PLYWOOD'!AQ50)</f>
        <v/>
      </c>
      <c r="P22" s="135" t="str">
        <f>IF('LYNX PLYWOOD'!AR50=0,"",'LYNX PLYWOOD'!AR50)</f>
        <v/>
      </c>
      <c r="Q22" s="269">
        <f>'PRODUCTION LIST lynx plywood'!Q24</f>
        <v>0</v>
      </c>
    </row>
    <row r="23" spans="1:29" ht="23.25" customHeight="1">
      <c r="A23" s="10">
        <f>B23*'LYNX PLYWOOD'!AB43</f>
        <v>0</v>
      </c>
      <c r="B23" s="1">
        <f t="shared" si="0"/>
        <v>0</v>
      </c>
      <c r="C23" s="8"/>
      <c r="D23" s="135" t="str">
        <f>IF('LYNX PLYWOOD'!AF51=0,"",'LYNX PLYWOOD'!AF51)</f>
        <v/>
      </c>
      <c r="E23" s="135" t="str">
        <f>IF('LYNX PLYWOOD'!AG51=0,"",'LYNX PLYWOOD'!AG51)</f>
        <v/>
      </c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269"/>
    </row>
    <row r="24" spans="1:29" ht="23.25" customHeight="1">
      <c r="A24" s="10">
        <f>B24*'LYNX PLYWOOD'!AB44</f>
        <v>0</v>
      </c>
      <c r="B24" s="1">
        <f t="shared" si="0"/>
        <v>0</v>
      </c>
      <c r="C24" s="8" t="str">
        <f>'LYNX PLYWOOD'!D52</f>
        <v>L41-W</v>
      </c>
      <c r="D24" s="135" t="str">
        <f>IF('LYNX PLYWOOD'!AF52=0,"",'LYNX PLYWOOD'!AF52)</f>
        <v/>
      </c>
      <c r="E24" s="135" t="str">
        <f>IF('LYNX PLYWOOD'!AG52=0,"",'LYNX PLYWOOD'!AG52)</f>
        <v/>
      </c>
      <c r="F24" s="135" t="str">
        <f>IF('LYNX PLYWOOD'!AH52=0,"",'LYNX PLYWOOD'!AH52)</f>
        <v/>
      </c>
      <c r="G24" s="135" t="str">
        <f>IF('LYNX PLYWOOD'!AI52=0,"",'LYNX PLYWOOD'!AI52)</f>
        <v/>
      </c>
      <c r="H24" s="135" t="str">
        <f>IF('LYNX PLYWOOD'!AJ52=0,"",'LYNX PLYWOOD'!AJ52)</f>
        <v/>
      </c>
      <c r="I24" s="135" t="str">
        <f>IF('LYNX PLYWOOD'!AK52=0,"",'LYNX PLYWOOD'!AK52)</f>
        <v/>
      </c>
      <c r="J24" s="135" t="str">
        <f>IF('LYNX PLYWOOD'!AL52=0,"",'LYNX PLYWOOD'!AL52)</f>
        <v/>
      </c>
      <c r="K24" s="135" t="str">
        <f>IF('LYNX PLYWOOD'!AM52=0,"",'LYNX PLYWOOD'!AM52)</f>
        <v/>
      </c>
      <c r="L24" s="135" t="str">
        <f>IF('LYNX PLYWOOD'!AN52=0,"",'LYNX PLYWOOD'!AN52)</f>
        <v/>
      </c>
      <c r="M24" s="135" t="str">
        <f>IF('LYNX PLYWOOD'!AO52=0,"",'LYNX PLYWOOD'!AO52)</f>
        <v/>
      </c>
      <c r="N24" s="135" t="str">
        <f>IF('LYNX PLYWOOD'!AP52=0,"",'LYNX PLYWOOD'!AP52)</f>
        <v/>
      </c>
      <c r="O24" s="135" t="str">
        <f>IF('LYNX PLYWOOD'!AQ52=0,"",'LYNX PLYWOOD'!AQ52)</f>
        <v/>
      </c>
      <c r="P24" s="135" t="str">
        <f>IF('LYNX PLYWOOD'!AR52=0,"",'LYNX PLYWOOD'!AR52)</f>
        <v/>
      </c>
      <c r="Q24" s="269">
        <f>'PRODUCTION LIST lynx plywood'!Q26</f>
        <v>0</v>
      </c>
    </row>
    <row r="25" spans="1:29" ht="23.25" customHeight="1">
      <c r="A25" s="10">
        <f>B25*'LYNX PLYWOOD'!AB45</f>
        <v>0</v>
      </c>
      <c r="B25" s="1">
        <f t="shared" si="0"/>
        <v>0</v>
      </c>
      <c r="C25" s="8" t="str">
        <f>'LYNX PLYWOOD'!D53</f>
        <v>L42-W</v>
      </c>
      <c r="D25" s="135" t="str">
        <f>IF('LYNX PLYWOOD'!AF53=0,"",'LYNX PLYWOOD'!AF53)</f>
        <v/>
      </c>
      <c r="E25" s="135" t="str">
        <f>IF('LYNX PLYWOOD'!AG53=0,"",'LYNX PLYWOOD'!AG53)</f>
        <v/>
      </c>
      <c r="F25" s="135" t="str">
        <f>IF('LYNX PLYWOOD'!AH53=0,"",'LYNX PLYWOOD'!AH53)</f>
        <v/>
      </c>
      <c r="G25" s="135" t="str">
        <f>IF('LYNX PLYWOOD'!AI53=0,"",'LYNX PLYWOOD'!AI53)</f>
        <v/>
      </c>
      <c r="H25" s="135" t="str">
        <f>IF('LYNX PLYWOOD'!AJ53=0,"",'LYNX PLYWOOD'!AJ53)</f>
        <v/>
      </c>
      <c r="I25" s="135" t="str">
        <f>IF('LYNX PLYWOOD'!AK53=0,"",'LYNX PLYWOOD'!AK53)</f>
        <v/>
      </c>
      <c r="J25" s="135" t="str">
        <f>IF('LYNX PLYWOOD'!AL53=0,"",'LYNX PLYWOOD'!AL53)</f>
        <v/>
      </c>
      <c r="K25" s="135" t="str">
        <f>IF('LYNX PLYWOOD'!AM53=0,"",'LYNX PLYWOOD'!AM53)</f>
        <v/>
      </c>
      <c r="L25" s="135" t="str">
        <f>IF('LYNX PLYWOOD'!AN53=0,"",'LYNX PLYWOOD'!AN53)</f>
        <v/>
      </c>
      <c r="M25" s="135" t="str">
        <f>IF('LYNX PLYWOOD'!AO53=0,"",'LYNX PLYWOOD'!AO53)</f>
        <v/>
      </c>
      <c r="N25" s="135" t="str">
        <f>IF('LYNX PLYWOOD'!AP53=0,"",'LYNX PLYWOOD'!AP53)</f>
        <v/>
      </c>
      <c r="O25" s="135" t="str">
        <f>IF('LYNX PLYWOOD'!AQ53=0,"",'LYNX PLYWOOD'!AQ53)</f>
        <v/>
      </c>
      <c r="P25" s="135" t="str">
        <f>IF('LYNX PLYWOOD'!AR53=0,"",'LYNX PLYWOOD'!AR53)</f>
        <v/>
      </c>
      <c r="Q25" s="269">
        <f>'PRODUCTION LIST lynx plywood'!Q27</f>
        <v>0</v>
      </c>
    </row>
    <row r="26" spans="1:29" ht="23.25" customHeight="1">
      <c r="A26" s="77"/>
      <c r="B26" s="78"/>
      <c r="C26" s="8" t="str">
        <f>'LYNX PLYWOOD'!D54</f>
        <v>L43-W</v>
      </c>
      <c r="D26" s="135" t="str">
        <f>IF('LYNX PLYWOOD'!AF54=0,"",'LYNX PLYWOOD'!AF54)</f>
        <v/>
      </c>
      <c r="E26" s="135" t="str">
        <f>IF('LYNX PLYWOOD'!AG54=0,"",'LYNX PLYWOOD'!AG54)</f>
        <v/>
      </c>
      <c r="F26" s="135" t="str">
        <f>IF('LYNX PLYWOOD'!AH54=0,"",'LYNX PLYWOOD'!AH54)</f>
        <v/>
      </c>
      <c r="G26" s="135" t="str">
        <f>IF('LYNX PLYWOOD'!AI54=0,"",'LYNX PLYWOOD'!AI54)</f>
        <v/>
      </c>
      <c r="H26" s="135" t="str">
        <f>IF('LYNX PLYWOOD'!AJ54=0,"",'LYNX PLYWOOD'!AJ54)</f>
        <v/>
      </c>
      <c r="I26" s="135" t="str">
        <f>IF('LYNX PLYWOOD'!AK54=0,"",'LYNX PLYWOOD'!AK54)</f>
        <v/>
      </c>
      <c r="J26" s="135" t="str">
        <f>IF('LYNX PLYWOOD'!AL54=0,"",'LYNX PLYWOOD'!AL54)</f>
        <v/>
      </c>
      <c r="K26" s="135" t="str">
        <f>IF('LYNX PLYWOOD'!AM54=0,"",'LYNX PLYWOOD'!AM54)</f>
        <v/>
      </c>
      <c r="L26" s="135" t="str">
        <f>IF('LYNX PLYWOOD'!AN54=0,"",'LYNX PLYWOOD'!AN54)</f>
        <v/>
      </c>
      <c r="M26" s="135" t="str">
        <f>IF('LYNX PLYWOOD'!AO54=0,"",'LYNX PLYWOOD'!AO54)</f>
        <v/>
      </c>
      <c r="N26" s="135" t="str">
        <f>IF('LYNX PLYWOOD'!AP54=0,"",'LYNX PLYWOOD'!AP54)</f>
        <v/>
      </c>
      <c r="O26" s="135" t="str">
        <f>IF('LYNX PLYWOOD'!AQ54=0,"",'LYNX PLYWOOD'!AQ54)</f>
        <v/>
      </c>
      <c r="P26" s="135" t="str">
        <f>IF('LYNX PLYWOOD'!AR54=0,"",'LYNX PLYWOOD'!AR54)</f>
        <v/>
      </c>
      <c r="Q26" s="269">
        <f>'PRODUCTION LIST lynx plywood'!Q28</f>
        <v>0</v>
      </c>
    </row>
    <row r="27" spans="1:29" ht="23.25" customHeight="1">
      <c r="A27" s="77"/>
      <c r="B27" s="78"/>
      <c r="C27" s="8" t="str">
        <f>'LYNX PLYWOOD'!D55</f>
        <v>L44-W</v>
      </c>
      <c r="D27" s="135" t="str">
        <f>IF('LYNX PLYWOOD'!AF55=0,"",'LYNX PLYWOOD'!AF55)</f>
        <v/>
      </c>
      <c r="E27" s="135" t="str">
        <f>IF('LYNX PLYWOOD'!AG55=0,"",'LYNX PLYWOOD'!AG55)</f>
        <v/>
      </c>
      <c r="F27" s="135" t="str">
        <f>IF('LYNX PLYWOOD'!AH55=0,"",'LYNX PLYWOOD'!AH55)</f>
        <v/>
      </c>
      <c r="G27" s="135" t="str">
        <f>IF('LYNX PLYWOOD'!AI55=0,"",'LYNX PLYWOOD'!AI55)</f>
        <v/>
      </c>
      <c r="H27" s="135" t="str">
        <f>IF('LYNX PLYWOOD'!AJ55=0,"",'LYNX PLYWOOD'!AJ55)</f>
        <v/>
      </c>
      <c r="I27" s="135" t="str">
        <f>IF('LYNX PLYWOOD'!AK55=0,"",'LYNX PLYWOOD'!AK55)</f>
        <v/>
      </c>
      <c r="J27" s="135" t="str">
        <f>IF('LYNX PLYWOOD'!AL55=0,"",'LYNX PLYWOOD'!AL55)</f>
        <v/>
      </c>
      <c r="K27" s="135" t="str">
        <f>IF('LYNX PLYWOOD'!AM55=0,"",'LYNX PLYWOOD'!AM55)</f>
        <v/>
      </c>
      <c r="L27" s="135" t="str">
        <f>IF('LYNX PLYWOOD'!AN55=0,"",'LYNX PLYWOOD'!AN55)</f>
        <v/>
      </c>
      <c r="M27" s="135" t="str">
        <f>IF('LYNX PLYWOOD'!AO55=0,"",'LYNX PLYWOOD'!AO55)</f>
        <v/>
      </c>
      <c r="N27" s="135" t="str">
        <f>IF('LYNX PLYWOOD'!AP55=0,"",'LYNX PLYWOOD'!AP55)</f>
        <v/>
      </c>
      <c r="O27" s="135" t="str">
        <f>IF('LYNX PLYWOOD'!AQ55=0,"",'LYNX PLYWOOD'!AQ55)</f>
        <v/>
      </c>
      <c r="P27" s="135" t="str">
        <f>IF('LYNX PLYWOOD'!AR55=0,"",'LYNX PLYWOOD'!AR55)</f>
        <v/>
      </c>
      <c r="Q27" s="269">
        <f>'PRODUCTION LIST lynx plywood'!Q29</f>
        <v>0</v>
      </c>
    </row>
    <row r="28" spans="1:29" ht="23.25" customHeight="1">
      <c r="C28" s="8"/>
      <c r="D28" s="135" t="str">
        <f>IF('LYNX PLYWOOD'!AF56=0,"",'LYNX PLYWOOD'!AF56)</f>
        <v/>
      </c>
      <c r="E28" s="135" t="str">
        <f>IF('LYNX PLYWOOD'!AG56=0,"",'LYNX PLYWOOD'!AG56)</f>
        <v/>
      </c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269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23.25" customHeight="1">
      <c r="C29" s="8" t="str">
        <f>'LYNX PLYWOOD'!D57</f>
        <v>L51-W</v>
      </c>
      <c r="D29" s="135" t="str">
        <f>IF('LYNX PLYWOOD'!AF57=0,"",'LYNX PLYWOOD'!AF57)</f>
        <v/>
      </c>
      <c r="E29" s="135" t="str">
        <f>IF('LYNX PLYWOOD'!AG57=0,"",'LYNX PLYWOOD'!AG57)</f>
        <v/>
      </c>
      <c r="F29" s="135" t="str">
        <f>IF('LYNX PLYWOOD'!AH57=0,"",'LYNX PLYWOOD'!AH57)</f>
        <v/>
      </c>
      <c r="G29" s="135" t="str">
        <f>IF('LYNX PLYWOOD'!AI57=0,"",'LYNX PLYWOOD'!AI57)</f>
        <v/>
      </c>
      <c r="H29" s="135" t="str">
        <f>IF('LYNX PLYWOOD'!AJ57=0,"",'LYNX PLYWOOD'!AJ57)</f>
        <v/>
      </c>
      <c r="I29" s="135" t="str">
        <f>IF('LYNX PLYWOOD'!AK57=0,"",'LYNX PLYWOOD'!AK57)</f>
        <v/>
      </c>
      <c r="J29" s="135" t="str">
        <f>IF('LYNX PLYWOOD'!AL57=0,"",'LYNX PLYWOOD'!AL57)</f>
        <v/>
      </c>
      <c r="K29" s="135" t="str">
        <f>IF('LYNX PLYWOOD'!AM57=0,"",'LYNX PLYWOOD'!AM57)</f>
        <v/>
      </c>
      <c r="L29" s="135" t="str">
        <f>IF('LYNX PLYWOOD'!AN57=0,"",'LYNX PLYWOOD'!AN57)</f>
        <v/>
      </c>
      <c r="M29" s="135" t="str">
        <f>IF('LYNX PLYWOOD'!AO57=0,"",'LYNX PLYWOOD'!AO57)</f>
        <v/>
      </c>
      <c r="N29" s="135" t="str">
        <f>IF('LYNX PLYWOOD'!AP57=0,"",'LYNX PLYWOOD'!AP57)</f>
        <v/>
      </c>
      <c r="O29" s="135" t="str">
        <f>IF('LYNX PLYWOOD'!AQ57=0,"",'LYNX PLYWOOD'!AQ57)</f>
        <v/>
      </c>
      <c r="P29" s="135" t="str">
        <f>IF('LYNX PLYWOOD'!AR57=0,"",'LYNX PLYWOOD'!AR57)</f>
        <v/>
      </c>
      <c r="Q29" s="269">
        <f>'PRODUCTION LIST lynx plywood'!Q31</f>
        <v>0</v>
      </c>
    </row>
    <row r="30" spans="1:29" ht="23.25" customHeight="1">
      <c r="C30" s="8" t="str">
        <f>'LYNX PLYWOOD'!D58</f>
        <v>L52-W</v>
      </c>
      <c r="D30" s="135" t="str">
        <f>IF('LYNX PLYWOOD'!AF58=0,"",'LYNX PLYWOOD'!AF58)</f>
        <v/>
      </c>
      <c r="E30" s="135" t="str">
        <f>IF('LYNX PLYWOOD'!AG58=0,"",'LYNX PLYWOOD'!AG58)</f>
        <v/>
      </c>
      <c r="F30" s="135" t="str">
        <f>IF('LYNX PLYWOOD'!AH58=0,"",'LYNX PLYWOOD'!AH58)</f>
        <v/>
      </c>
      <c r="G30" s="135" t="str">
        <f>IF('LYNX PLYWOOD'!AI58=0,"",'LYNX PLYWOOD'!AI58)</f>
        <v/>
      </c>
      <c r="H30" s="135" t="str">
        <f>IF('LYNX PLYWOOD'!AJ58=0,"",'LYNX PLYWOOD'!AJ58)</f>
        <v/>
      </c>
      <c r="I30" s="135" t="str">
        <f>IF('LYNX PLYWOOD'!AK58=0,"",'LYNX PLYWOOD'!AK58)</f>
        <v/>
      </c>
      <c r="J30" s="135" t="str">
        <f>IF('LYNX PLYWOOD'!AL58=0,"",'LYNX PLYWOOD'!AL58)</f>
        <v/>
      </c>
      <c r="K30" s="135" t="str">
        <f>IF('LYNX PLYWOOD'!AM58=0,"",'LYNX PLYWOOD'!AM58)</f>
        <v/>
      </c>
      <c r="L30" s="135" t="str">
        <f>IF('LYNX PLYWOOD'!AN58=0,"",'LYNX PLYWOOD'!AN58)</f>
        <v/>
      </c>
      <c r="M30" s="135" t="str">
        <f>IF('LYNX PLYWOOD'!AO58=0,"",'LYNX PLYWOOD'!AO58)</f>
        <v/>
      </c>
      <c r="N30" s="135" t="str">
        <f>IF('LYNX PLYWOOD'!AP58=0,"",'LYNX PLYWOOD'!AP58)</f>
        <v/>
      </c>
      <c r="O30" s="135" t="str">
        <f>IF('LYNX PLYWOOD'!AQ58=0,"",'LYNX PLYWOOD'!AQ58)</f>
        <v/>
      </c>
      <c r="P30" s="135" t="str">
        <f>IF('LYNX PLYWOOD'!AR58=0,"",'LYNX PLYWOOD'!AR58)</f>
        <v/>
      </c>
      <c r="Q30" s="269">
        <f>'PRODUCTION LIST lynx plywood'!Q32</f>
        <v>0</v>
      </c>
    </row>
    <row r="31" spans="1:29" ht="23.25" customHeight="1">
      <c r="C31" s="8" t="str">
        <f>'LYNX PLYWOOD'!D59</f>
        <v>L53-W</v>
      </c>
      <c r="D31" s="135" t="str">
        <f>IF('LYNX PLYWOOD'!AF59=0,"",'LYNX PLYWOOD'!AF59)</f>
        <v/>
      </c>
      <c r="E31" s="135" t="str">
        <f>IF('LYNX PLYWOOD'!AG59=0,"",'LYNX PLYWOOD'!AG59)</f>
        <v/>
      </c>
      <c r="F31" s="135" t="str">
        <f>IF('LYNX PLYWOOD'!AH59=0,"",'LYNX PLYWOOD'!AH59)</f>
        <v/>
      </c>
      <c r="G31" s="135" t="str">
        <f>IF('LYNX PLYWOOD'!AI59=0,"",'LYNX PLYWOOD'!AI59)</f>
        <v/>
      </c>
      <c r="H31" s="135" t="str">
        <f>IF('LYNX PLYWOOD'!AJ59=0,"",'LYNX PLYWOOD'!AJ59)</f>
        <v/>
      </c>
      <c r="I31" s="135" t="str">
        <f>IF('LYNX PLYWOOD'!AK59=0,"",'LYNX PLYWOOD'!AK59)</f>
        <v/>
      </c>
      <c r="J31" s="135" t="str">
        <f>IF('LYNX PLYWOOD'!AL59=0,"",'LYNX PLYWOOD'!AL59)</f>
        <v/>
      </c>
      <c r="K31" s="135" t="str">
        <f>IF('LYNX PLYWOOD'!AM59=0,"",'LYNX PLYWOOD'!AM59)</f>
        <v/>
      </c>
      <c r="L31" s="135" t="str">
        <f>IF('LYNX PLYWOOD'!AN59=0,"",'LYNX PLYWOOD'!AN59)</f>
        <v/>
      </c>
      <c r="M31" s="135" t="str">
        <f>IF('LYNX PLYWOOD'!AO59=0,"",'LYNX PLYWOOD'!AO59)</f>
        <v/>
      </c>
      <c r="N31" s="135" t="str">
        <f>IF('LYNX PLYWOOD'!AP59=0,"",'LYNX PLYWOOD'!AP59)</f>
        <v/>
      </c>
      <c r="O31" s="135" t="str">
        <f>IF('LYNX PLYWOOD'!AQ59=0,"",'LYNX PLYWOOD'!AQ59)</f>
        <v/>
      </c>
      <c r="P31" s="135" t="str">
        <f>IF('LYNX PLYWOOD'!AR59=0,"",'LYNX PLYWOOD'!AR59)</f>
        <v/>
      </c>
      <c r="Q31" s="269">
        <f>'PRODUCTION LIST lynx plywood'!Q33</f>
        <v>0</v>
      </c>
    </row>
    <row r="32" spans="1:29" ht="23.25" customHeight="1">
      <c r="C32" s="8" t="str">
        <f>'LYNX PLYWOOD'!D60</f>
        <v>L54-W</v>
      </c>
      <c r="D32" s="135" t="str">
        <f>IF('LYNX PLYWOOD'!AF60=0,"",'LYNX PLYWOOD'!AF60)</f>
        <v/>
      </c>
      <c r="E32" s="135" t="str">
        <f>IF('LYNX PLYWOOD'!AG60=0,"",'LYNX PLYWOOD'!AG60)</f>
        <v/>
      </c>
      <c r="F32" s="135" t="str">
        <f>IF('LYNX PLYWOOD'!AH60=0,"",'LYNX PLYWOOD'!AH60)</f>
        <v/>
      </c>
      <c r="G32" s="135" t="str">
        <f>IF('LYNX PLYWOOD'!AI60=0,"",'LYNX PLYWOOD'!AI60)</f>
        <v/>
      </c>
      <c r="H32" s="135" t="str">
        <f>IF('LYNX PLYWOOD'!AJ60=0,"",'LYNX PLYWOOD'!AJ60)</f>
        <v/>
      </c>
      <c r="I32" s="135" t="str">
        <f>IF('LYNX PLYWOOD'!AK60=0,"",'LYNX PLYWOOD'!AK60)</f>
        <v/>
      </c>
      <c r="J32" s="135" t="str">
        <f>IF('LYNX PLYWOOD'!AL60=0,"",'LYNX PLYWOOD'!AL60)</f>
        <v/>
      </c>
      <c r="K32" s="135" t="str">
        <f>IF('LYNX PLYWOOD'!AM60=0,"",'LYNX PLYWOOD'!AM60)</f>
        <v/>
      </c>
      <c r="L32" s="135" t="str">
        <f>IF('LYNX PLYWOOD'!AN60=0,"",'LYNX PLYWOOD'!AN60)</f>
        <v/>
      </c>
      <c r="M32" s="135" t="str">
        <f>IF('LYNX PLYWOOD'!AO60=0,"",'LYNX PLYWOOD'!AO60)</f>
        <v/>
      </c>
      <c r="N32" s="135" t="str">
        <f>IF('LYNX PLYWOOD'!AP60=0,"",'LYNX PLYWOOD'!AP60)</f>
        <v/>
      </c>
      <c r="O32" s="135" t="str">
        <f>IF('LYNX PLYWOOD'!AQ60=0,"",'LYNX PLYWOOD'!AQ60)</f>
        <v/>
      </c>
      <c r="P32" s="135" t="str">
        <f>IF('LYNX PLYWOOD'!AR60=0,"",'LYNX PLYWOOD'!AR60)</f>
        <v/>
      </c>
      <c r="Q32" s="269">
        <f>'PRODUCTION LIST lynx plywood'!Q34</f>
        <v>0</v>
      </c>
    </row>
    <row r="33" spans="3:17" ht="23.25" customHeight="1">
      <c r="C33" s="8"/>
      <c r="D33" s="135" t="str">
        <f>IF('LYNX PLYWOOD'!AF61=0,"",'LYNX PLYWOOD'!AF61)</f>
        <v/>
      </c>
      <c r="E33" s="135" t="str">
        <f>IF('LYNX PLYWOOD'!AG61=0,"",'LYNX PLYWOOD'!AG61)</f>
        <v/>
      </c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269"/>
    </row>
    <row r="34" spans="3:17" ht="23.25" customHeight="1">
      <c r="C34" s="8" t="str">
        <f>'LYNX PLYWOOD'!D62</f>
        <v>L61-W</v>
      </c>
      <c r="D34" s="135" t="str">
        <f>IF('LYNX PLYWOOD'!AF62=0,"",'LYNX PLYWOOD'!AF62)</f>
        <v/>
      </c>
      <c r="E34" s="135" t="str">
        <f>IF('LYNX PLYWOOD'!AG62=0,"",'LYNX PLYWOOD'!AG62)</f>
        <v/>
      </c>
      <c r="F34" s="135" t="str">
        <f>IF('LYNX PLYWOOD'!AH62=0,"",'LYNX PLYWOOD'!AH62)</f>
        <v/>
      </c>
      <c r="G34" s="135" t="str">
        <f>IF('LYNX PLYWOOD'!AI62=0,"",'LYNX PLYWOOD'!AI62)</f>
        <v/>
      </c>
      <c r="H34" s="135" t="str">
        <f>IF('LYNX PLYWOOD'!AJ62=0,"",'LYNX PLYWOOD'!AJ62)</f>
        <v/>
      </c>
      <c r="I34" s="135" t="str">
        <f>IF('LYNX PLYWOOD'!AK62=0,"",'LYNX PLYWOOD'!AK62)</f>
        <v/>
      </c>
      <c r="J34" s="135" t="str">
        <f>IF('LYNX PLYWOOD'!AL62=0,"",'LYNX PLYWOOD'!AL62)</f>
        <v/>
      </c>
      <c r="K34" s="135" t="str">
        <f>IF('LYNX PLYWOOD'!AM62=0,"",'LYNX PLYWOOD'!AM62)</f>
        <v/>
      </c>
      <c r="L34" s="135" t="str">
        <f>IF('LYNX PLYWOOD'!AN62=0,"",'LYNX PLYWOOD'!AN62)</f>
        <v/>
      </c>
      <c r="M34" s="135" t="str">
        <f>IF('LYNX PLYWOOD'!AO62=0,"",'LYNX PLYWOOD'!AO62)</f>
        <v/>
      </c>
      <c r="N34" s="135" t="str">
        <f>IF('LYNX PLYWOOD'!AP62=0,"",'LYNX PLYWOOD'!AP62)</f>
        <v/>
      </c>
      <c r="O34" s="135" t="str">
        <f>IF('LYNX PLYWOOD'!AQ62=0,"",'LYNX PLYWOOD'!AQ62)</f>
        <v/>
      </c>
      <c r="P34" s="135" t="str">
        <f>IF('LYNX PLYWOOD'!AR62=0,"",'LYNX PLYWOOD'!AR62)</f>
        <v/>
      </c>
      <c r="Q34" s="269">
        <f>'PRODUCTION LIST lynx plywood'!Q36</f>
        <v>0</v>
      </c>
    </row>
    <row r="35" spans="3:17" ht="23.25" customHeight="1">
      <c r="C35" s="8" t="str">
        <f>'LYNX PLYWOOD'!D63</f>
        <v>L62-W</v>
      </c>
      <c r="D35" s="135" t="str">
        <f>IF('LYNX PLYWOOD'!AF63=0,"",'LYNX PLYWOOD'!AF63)</f>
        <v/>
      </c>
      <c r="E35" s="135" t="str">
        <f>IF('LYNX PLYWOOD'!AG63=0,"",'LYNX PLYWOOD'!AG63)</f>
        <v/>
      </c>
      <c r="F35" s="135" t="str">
        <f>IF('LYNX PLYWOOD'!AH63=0,"",'LYNX PLYWOOD'!AH63)</f>
        <v/>
      </c>
      <c r="G35" s="135" t="str">
        <f>IF('LYNX PLYWOOD'!AI63=0,"",'LYNX PLYWOOD'!AI63)</f>
        <v/>
      </c>
      <c r="H35" s="135" t="str">
        <f>IF('LYNX PLYWOOD'!AJ63=0,"",'LYNX PLYWOOD'!AJ63)</f>
        <v/>
      </c>
      <c r="I35" s="135" t="str">
        <f>IF('LYNX PLYWOOD'!AK63=0,"",'LYNX PLYWOOD'!AK63)</f>
        <v/>
      </c>
      <c r="J35" s="135" t="str">
        <f>IF('LYNX PLYWOOD'!AL63=0,"",'LYNX PLYWOOD'!AL63)</f>
        <v/>
      </c>
      <c r="K35" s="135" t="str">
        <f>IF('LYNX PLYWOOD'!AM63=0,"",'LYNX PLYWOOD'!AM63)</f>
        <v/>
      </c>
      <c r="L35" s="135" t="str">
        <f>IF('LYNX PLYWOOD'!AN63=0,"",'LYNX PLYWOOD'!AN63)</f>
        <v/>
      </c>
      <c r="M35" s="135" t="str">
        <f>IF('LYNX PLYWOOD'!AO63=0,"",'LYNX PLYWOOD'!AO63)</f>
        <v/>
      </c>
      <c r="N35" s="135" t="str">
        <f>IF('LYNX PLYWOOD'!AP63=0,"",'LYNX PLYWOOD'!AP63)</f>
        <v/>
      </c>
      <c r="O35" s="135" t="str">
        <f>IF('LYNX PLYWOOD'!AQ63=0,"",'LYNX PLYWOOD'!AQ63)</f>
        <v/>
      </c>
      <c r="P35" s="135" t="str">
        <f>IF('LYNX PLYWOOD'!AR63=0,"",'LYNX PLYWOOD'!AR63)</f>
        <v/>
      </c>
      <c r="Q35" s="269">
        <f>'PRODUCTION LIST lynx plywood'!Q37</f>
        <v>0</v>
      </c>
    </row>
    <row r="36" spans="3:17" ht="23.25" customHeight="1">
      <c r="C36" s="8" t="str">
        <f>'LYNX PLYWOOD'!D64</f>
        <v>L63-W</v>
      </c>
      <c r="D36" s="135" t="str">
        <f>IF('LYNX PLYWOOD'!AF64=0,"",'LYNX PLYWOOD'!AF64)</f>
        <v/>
      </c>
      <c r="E36" s="135" t="str">
        <f>IF('LYNX PLYWOOD'!AG64=0,"",'LYNX PLYWOOD'!AG64)</f>
        <v/>
      </c>
      <c r="F36" s="135" t="str">
        <f>IF('LYNX PLYWOOD'!AH64=0,"",'LYNX PLYWOOD'!AH64)</f>
        <v/>
      </c>
      <c r="G36" s="135" t="str">
        <f>IF('LYNX PLYWOOD'!AI64=0,"",'LYNX PLYWOOD'!AI64)</f>
        <v/>
      </c>
      <c r="H36" s="135" t="str">
        <f>IF('LYNX PLYWOOD'!AJ64=0,"",'LYNX PLYWOOD'!AJ64)</f>
        <v/>
      </c>
      <c r="I36" s="135" t="str">
        <f>IF('LYNX PLYWOOD'!AK64=0,"",'LYNX PLYWOOD'!AK64)</f>
        <v/>
      </c>
      <c r="J36" s="135" t="str">
        <f>IF('LYNX PLYWOOD'!AL64=0,"",'LYNX PLYWOOD'!AL64)</f>
        <v/>
      </c>
      <c r="K36" s="135" t="str">
        <f>IF('LYNX PLYWOOD'!AM64=0,"",'LYNX PLYWOOD'!AM64)</f>
        <v/>
      </c>
      <c r="L36" s="135" t="str">
        <f>IF('LYNX PLYWOOD'!AN64=0,"",'LYNX PLYWOOD'!AN64)</f>
        <v/>
      </c>
      <c r="M36" s="135" t="str">
        <f>IF('LYNX PLYWOOD'!AO64=0,"",'LYNX PLYWOOD'!AO64)</f>
        <v/>
      </c>
      <c r="N36" s="135" t="str">
        <f>IF('LYNX PLYWOOD'!AP64=0,"",'LYNX PLYWOOD'!AP64)</f>
        <v/>
      </c>
      <c r="O36" s="135" t="str">
        <f>IF('LYNX PLYWOOD'!AQ64=0,"",'LYNX PLYWOOD'!AQ64)</f>
        <v/>
      </c>
      <c r="P36" s="135" t="str">
        <f>IF('LYNX PLYWOOD'!AR64=0,"",'LYNX PLYWOOD'!AR64)</f>
        <v/>
      </c>
      <c r="Q36" s="269">
        <f>'PRODUCTION LIST lynx plywood'!Q38</f>
        <v>0</v>
      </c>
    </row>
    <row r="37" spans="3:17" ht="23.25" customHeight="1">
      <c r="C37" s="8" t="str">
        <f>'LYNX PLYWOOD'!D65</f>
        <v>L64-W</v>
      </c>
      <c r="D37" s="135" t="str">
        <f>IF('LYNX PLYWOOD'!AF65=0,"",'LYNX PLYWOOD'!AF65)</f>
        <v/>
      </c>
      <c r="E37" s="135" t="str">
        <f>IF('LYNX PLYWOOD'!AG65=0,"",'LYNX PLYWOOD'!AG65)</f>
        <v/>
      </c>
      <c r="F37" s="135" t="str">
        <f>IF('LYNX PLYWOOD'!AH65=0,"",'LYNX PLYWOOD'!AH65)</f>
        <v/>
      </c>
      <c r="G37" s="135" t="str">
        <f>IF('LYNX PLYWOOD'!AI65=0,"",'LYNX PLYWOOD'!AI65)</f>
        <v/>
      </c>
      <c r="H37" s="135" t="str">
        <f>IF('LYNX PLYWOOD'!AJ65=0,"",'LYNX PLYWOOD'!AJ65)</f>
        <v/>
      </c>
      <c r="I37" s="135" t="str">
        <f>IF('LYNX PLYWOOD'!AK65=0,"",'LYNX PLYWOOD'!AK65)</f>
        <v/>
      </c>
      <c r="J37" s="135" t="str">
        <f>IF('LYNX PLYWOOD'!AL65=0,"",'LYNX PLYWOOD'!AL65)</f>
        <v/>
      </c>
      <c r="K37" s="135" t="str">
        <f>IF('LYNX PLYWOOD'!AM65=0,"",'LYNX PLYWOOD'!AM65)</f>
        <v/>
      </c>
      <c r="L37" s="135" t="str">
        <f>IF('LYNX PLYWOOD'!AN65=0,"",'LYNX PLYWOOD'!AN65)</f>
        <v/>
      </c>
      <c r="M37" s="135" t="str">
        <f>IF('LYNX PLYWOOD'!AO65=0,"",'LYNX PLYWOOD'!AO65)</f>
        <v/>
      </c>
      <c r="N37" s="135" t="str">
        <f>IF('LYNX PLYWOOD'!AP65=0,"",'LYNX PLYWOOD'!AP65)</f>
        <v/>
      </c>
      <c r="O37" s="135" t="str">
        <f>IF('LYNX PLYWOOD'!AQ65=0,"",'LYNX PLYWOOD'!AQ65)</f>
        <v/>
      </c>
      <c r="P37" s="135" t="str">
        <f>IF('LYNX PLYWOOD'!AR65=0,"",'LYNX PLYWOOD'!AR65)</f>
        <v/>
      </c>
      <c r="Q37" s="269">
        <f>'PRODUCTION LIST lynx plywood'!Q39</f>
        <v>0</v>
      </c>
    </row>
    <row r="38" spans="3:17" ht="23.25" customHeight="1">
      <c r="C38" s="8" t="str">
        <f>'LYNX PLYWOOD'!D66</f>
        <v>L65-W</v>
      </c>
      <c r="D38" s="135" t="str">
        <f>IF('LYNX PLYWOOD'!AF66=0,"",'LYNX PLYWOOD'!AF66)</f>
        <v/>
      </c>
      <c r="E38" s="135" t="str">
        <f>IF('LYNX PLYWOOD'!AG66=0,"",'LYNX PLYWOOD'!AG66)</f>
        <v/>
      </c>
      <c r="F38" s="135" t="str">
        <f>IF('LYNX PLYWOOD'!AH66=0,"",'LYNX PLYWOOD'!AH66)</f>
        <v/>
      </c>
      <c r="G38" s="135" t="str">
        <f>IF('LYNX PLYWOOD'!AI66=0,"",'LYNX PLYWOOD'!AI66)</f>
        <v/>
      </c>
      <c r="H38" s="135" t="str">
        <f>IF('LYNX PLYWOOD'!AJ66=0,"",'LYNX PLYWOOD'!AJ66)</f>
        <v/>
      </c>
      <c r="I38" s="135" t="str">
        <f>IF('LYNX PLYWOOD'!AK66=0,"",'LYNX PLYWOOD'!AK66)</f>
        <v/>
      </c>
      <c r="J38" s="135" t="str">
        <f>IF('LYNX PLYWOOD'!AL66=0,"",'LYNX PLYWOOD'!AL66)</f>
        <v/>
      </c>
      <c r="K38" s="135" t="str">
        <f>IF('LYNX PLYWOOD'!AM66=0,"",'LYNX PLYWOOD'!AM66)</f>
        <v/>
      </c>
      <c r="L38" s="135" t="str">
        <f>IF('LYNX PLYWOOD'!AN66=0,"",'LYNX PLYWOOD'!AN66)</f>
        <v/>
      </c>
      <c r="M38" s="135" t="str">
        <f>IF('LYNX PLYWOOD'!AO66=0,"",'LYNX PLYWOOD'!AO66)</f>
        <v/>
      </c>
      <c r="N38" s="135" t="str">
        <f>IF('LYNX PLYWOOD'!AP66=0,"",'LYNX PLYWOOD'!AP66)</f>
        <v/>
      </c>
      <c r="O38" s="135" t="str">
        <f>IF('LYNX PLYWOOD'!AQ66=0,"",'LYNX PLYWOOD'!AQ66)</f>
        <v/>
      </c>
      <c r="P38" s="135" t="str">
        <f>IF('LYNX PLYWOOD'!AR66=0,"",'LYNX PLYWOOD'!AR66)</f>
        <v/>
      </c>
      <c r="Q38" s="269">
        <f>'PRODUCTION LIST lynx plywood'!Q40</f>
        <v>0</v>
      </c>
    </row>
    <row r="39" spans="3:17" ht="23.25" customHeight="1">
      <c r="C39" s="8" t="str">
        <f>'LYNX PLYWOOD'!D67</f>
        <v>L66-W</v>
      </c>
      <c r="D39" s="135" t="str">
        <f>IF('LYNX PLYWOOD'!AF67=0,"",'LYNX PLYWOOD'!AF67)</f>
        <v/>
      </c>
      <c r="E39" s="135" t="str">
        <f>IF('LYNX PLYWOOD'!AG67=0,"",'LYNX PLYWOOD'!AG67)</f>
        <v/>
      </c>
      <c r="F39" s="135" t="str">
        <f>IF('LYNX PLYWOOD'!AH67=0,"",'LYNX PLYWOOD'!AH67)</f>
        <v/>
      </c>
      <c r="G39" s="135" t="str">
        <f>IF('LYNX PLYWOOD'!AI67=0,"",'LYNX PLYWOOD'!AI67)</f>
        <v/>
      </c>
      <c r="H39" s="135" t="str">
        <f>IF('LYNX PLYWOOD'!AJ67=0,"",'LYNX PLYWOOD'!AJ67)</f>
        <v/>
      </c>
      <c r="I39" s="135" t="str">
        <f>IF('LYNX PLYWOOD'!AK67=0,"",'LYNX PLYWOOD'!AK67)</f>
        <v/>
      </c>
      <c r="J39" s="135" t="str">
        <f>IF('LYNX PLYWOOD'!AL67=0,"",'LYNX PLYWOOD'!AL67)</f>
        <v/>
      </c>
      <c r="K39" s="135" t="str">
        <f>IF('LYNX PLYWOOD'!AM67=0,"",'LYNX PLYWOOD'!AM67)</f>
        <v/>
      </c>
      <c r="L39" s="135" t="str">
        <f>IF('LYNX PLYWOOD'!AN67=0,"",'LYNX PLYWOOD'!AN67)</f>
        <v/>
      </c>
      <c r="M39" s="135" t="str">
        <f>IF('LYNX PLYWOOD'!AO67=0,"",'LYNX PLYWOOD'!AO67)</f>
        <v/>
      </c>
      <c r="N39" s="135" t="str">
        <f>IF('LYNX PLYWOOD'!AP67=0,"",'LYNX PLYWOOD'!AP67)</f>
        <v/>
      </c>
      <c r="O39" s="135" t="str">
        <f>IF('LYNX PLYWOOD'!AQ67=0,"",'LYNX PLYWOOD'!AQ67)</f>
        <v/>
      </c>
      <c r="P39" s="135" t="str">
        <f>IF('LYNX PLYWOOD'!AR67=0,"",'LYNX PLYWOOD'!AR67)</f>
        <v/>
      </c>
      <c r="Q39" s="269">
        <f>'PRODUCTION LIST lynx plywood'!Q41</f>
        <v>0</v>
      </c>
    </row>
    <row r="40" spans="3:17" ht="23.25" customHeight="1">
      <c r="C40" s="8" t="str">
        <f>'LYNX PLYWOOD'!D68</f>
        <v>L67-W</v>
      </c>
      <c r="D40" s="135" t="str">
        <f>IF('LYNX PLYWOOD'!AF68=0,"",'LYNX PLYWOOD'!AF68)</f>
        <v/>
      </c>
      <c r="E40" s="135" t="str">
        <f>IF('LYNX PLYWOOD'!AG68=0,"",'LYNX PLYWOOD'!AG68)</f>
        <v/>
      </c>
      <c r="F40" s="135" t="str">
        <f>IF('LYNX PLYWOOD'!AH68=0,"",'LYNX PLYWOOD'!AH68)</f>
        <v/>
      </c>
      <c r="G40" s="135" t="str">
        <f>IF('LYNX PLYWOOD'!AI68=0,"",'LYNX PLYWOOD'!AI68)</f>
        <v/>
      </c>
      <c r="H40" s="135" t="str">
        <f>IF('LYNX PLYWOOD'!AJ68=0,"",'LYNX PLYWOOD'!AJ68)</f>
        <v/>
      </c>
      <c r="I40" s="135" t="str">
        <f>IF('LYNX PLYWOOD'!AK68=0,"",'LYNX PLYWOOD'!AK68)</f>
        <v/>
      </c>
      <c r="J40" s="135" t="str">
        <f>IF('LYNX PLYWOOD'!AL68=0,"",'LYNX PLYWOOD'!AL68)</f>
        <v/>
      </c>
      <c r="K40" s="135" t="str">
        <f>IF('LYNX PLYWOOD'!AM68=0,"",'LYNX PLYWOOD'!AM68)</f>
        <v/>
      </c>
      <c r="L40" s="135" t="str">
        <f>IF('LYNX PLYWOOD'!AN68=0,"",'LYNX PLYWOOD'!AN68)</f>
        <v/>
      </c>
      <c r="M40" s="135" t="str">
        <f>IF('LYNX PLYWOOD'!AO68=0,"",'LYNX PLYWOOD'!AO68)</f>
        <v/>
      </c>
      <c r="N40" s="135" t="str">
        <f>IF('LYNX PLYWOOD'!AP68=0,"",'LYNX PLYWOOD'!AP68)</f>
        <v/>
      </c>
      <c r="O40" s="135" t="str">
        <f>IF('LYNX PLYWOOD'!AQ68=0,"",'LYNX PLYWOOD'!AQ68)</f>
        <v/>
      </c>
      <c r="P40" s="135" t="str">
        <f>IF('LYNX PLYWOOD'!AR68=0,"",'LYNX PLYWOOD'!AR68)</f>
        <v/>
      </c>
      <c r="Q40" s="269">
        <f>'PRODUCTION LIST lynx plywood'!Q42</f>
        <v>0</v>
      </c>
    </row>
    <row r="41" spans="3:17" ht="23.25" customHeight="1">
      <c r="C41" s="8" t="str">
        <f>'LYNX PLYWOOD'!D69</f>
        <v>L68-W</v>
      </c>
      <c r="D41" s="135" t="str">
        <f>IF('LYNX PLYWOOD'!AF69=0,"",'LYNX PLYWOOD'!AF69)</f>
        <v/>
      </c>
      <c r="E41" s="135" t="str">
        <f>IF('LYNX PLYWOOD'!AG69=0,"",'LYNX PLYWOOD'!AG69)</f>
        <v/>
      </c>
      <c r="F41" s="135" t="str">
        <f>IF('LYNX PLYWOOD'!AH69=0,"",'LYNX PLYWOOD'!AH69)</f>
        <v/>
      </c>
      <c r="G41" s="135" t="str">
        <f>IF('LYNX PLYWOOD'!AI69=0,"",'LYNX PLYWOOD'!AI69)</f>
        <v/>
      </c>
      <c r="H41" s="135" t="str">
        <f>IF('LYNX PLYWOOD'!AJ69=0,"",'LYNX PLYWOOD'!AJ69)</f>
        <v/>
      </c>
      <c r="I41" s="135" t="str">
        <f>IF('LYNX PLYWOOD'!AK69=0,"",'LYNX PLYWOOD'!AK69)</f>
        <v/>
      </c>
      <c r="J41" s="135" t="str">
        <f>IF('LYNX PLYWOOD'!AL69=0,"",'LYNX PLYWOOD'!AL69)</f>
        <v/>
      </c>
      <c r="K41" s="135" t="str">
        <f>IF('LYNX PLYWOOD'!AM69=0,"",'LYNX PLYWOOD'!AM69)</f>
        <v/>
      </c>
      <c r="L41" s="135" t="str">
        <f>IF('LYNX PLYWOOD'!AN69=0,"",'LYNX PLYWOOD'!AN69)</f>
        <v/>
      </c>
      <c r="M41" s="135" t="str">
        <f>IF('LYNX PLYWOOD'!AO69=0,"",'LYNX PLYWOOD'!AO69)</f>
        <v/>
      </c>
      <c r="N41" s="135" t="str">
        <f>IF('LYNX PLYWOOD'!AP69=0,"",'LYNX PLYWOOD'!AP69)</f>
        <v/>
      </c>
      <c r="O41" s="135" t="str">
        <f>IF('LYNX PLYWOOD'!AQ69=0,"",'LYNX PLYWOOD'!AQ69)</f>
        <v/>
      </c>
      <c r="P41" s="135" t="str">
        <f>IF('LYNX PLYWOOD'!AR69=0,"",'LYNX PLYWOOD'!AR69)</f>
        <v/>
      </c>
      <c r="Q41" s="269">
        <f>'PRODUCTION LIST lynx plywood'!Q43</f>
        <v>0</v>
      </c>
    </row>
    <row r="42" spans="3:17" ht="23.25" customHeight="1">
      <c r="C42" s="8" t="str">
        <f>'LYNX PLYWOOD'!D70</f>
        <v>L69-W</v>
      </c>
      <c r="D42" s="135" t="str">
        <f>IF('LYNX PLYWOOD'!AF70=0,"",'LYNX PLYWOOD'!AF70)</f>
        <v/>
      </c>
      <c r="E42" s="135" t="str">
        <f>IF('LYNX PLYWOOD'!AG70=0,"",'LYNX PLYWOOD'!AG70)</f>
        <v/>
      </c>
      <c r="F42" s="135" t="str">
        <f>IF('LYNX PLYWOOD'!AH70=0,"",'LYNX PLYWOOD'!AH70)</f>
        <v/>
      </c>
      <c r="G42" s="135" t="str">
        <f>IF('LYNX PLYWOOD'!AI70=0,"",'LYNX PLYWOOD'!AI70)</f>
        <v/>
      </c>
      <c r="H42" s="135" t="str">
        <f>IF('LYNX PLYWOOD'!AJ70=0,"",'LYNX PLYWOOD'!AJ70)</f>
        <v/>
      </c>
      <c r="I42" s="135" t="str">
        <f>IF('LYNX PLYWOOD'!AK70=0,"",'LYNX PLYWOOD'!AK70)</f>
        <v/>
      </c>
      <c r="J42" s="135" t="str">
        <f>IF('LYNX PLYWOOD'!AL70=0,"",'LYNX PLYWOOD'!AL70)</f>
        <v/>
      </c>
      <c r="K42" s="135" t="str">
        <f>IF('LYNX PLYWOOD'!AM70=0,"",'LYNX PLYWOOD'!AM70)</f>
        <v/>
      </c>
      <c r="L42" s="135" t="str">
        <f>IF('LYNX PLYWOOD'!AN70=0,"",'LYNX PLYWOOD'!AN70)</f>
        <v/>
      </c>
      <c r="M42" s="135" t="str">
        <f>IF('LYNX PLYWOOD'!AO70=0,"",'LYNX PLYWOOD'!AO70)</f>
        <v/>
      </c>
      <c r="N42" s="135" t="str">
        <f>IF('LYNX PLYWOOD'!AP70=0,"",'LYNX PLYWOOD'!AP70)</f>
        <v/>
      </c>
      <c r="O42" s="135" t="str">
        <f>IF('LYNX PLYWOOD'!AQ70=0,"",'LYNX PLYWOOD'!AQ70)</f>
        <v/>
      </c>
      <c r="P42" s="135" t="str">
        <f>IF('LYNX PLYWOOD'!AR70=0,"",'LYNX PLYWOOD'!AR70)</f>
        <v/>
      </c>
      <c r="Q42" s="269">
        <f>'PRODUCTION LIST lynx plywood'!Q44</f>
        <v>0</v>
      </c>
    </row>
    <row r="43" spans="3:17" ht="23.25" customHeight="1">
      <c r="C43" s="8" t="str">
        <f>'LYNX PLYWOOD'!D71</f>
        <v>L70-W</v>
      </c>
      <c r="D43" s="135" t="str">
        <f>IF('LYNX PLYWOOD'!AF71=0,"",'LYNX PLYWOOD'!AF71)</f>
        <v/>
      </c>
      <c r="E43" s="135" t="str">
        <f>IF('LYNX PLYWOOD'!AG71=0,"",'LYNX PLYWOOD'!AG71)</f>
        <v/>
      </c>
      <c r="F43" s="135" t="str">
        <f>IF('LYNX PLYWOOD'!AH71=0,"",'LYNX PLYWOOD'!AH71)</f>
        <v/>
      </c>
      <c r="G43" s="135" t="str">
        <f>IF('LYNX PLYWOOD'!AI71=0,"",'LYNX PLYWOOD'!AI71)</f>
        <v/>
      </c>
      <c r="H43" s="135" t="str">
        <f>IF('LYNX PLYWOOD'!AJ71=0,"",'LYNX PLYWOOD'!AJ71)</f>
        <v/>
      </c>
      <c r="I43" s="135" t="str">
        <f>IF('LYNX PLYWOOD'!AK71=0,"",'LYNX PLYWOOD'!AK71)</f>
        <v/>
      </c>
      <c r="J43" s="135" t="str">
        <f>IF('LYNX PLYWOOD'!AL71=0,"",'LYNX PLYWOOD'!AL71)</f>
        <v/>
      </c>
      <c r="K43" s="135" t="str">
        <f>IF('LYNX PLYWOOD'!AM71=0,"",'LYNX PLYWOOD'!AM71)</f>
        <v/>
      </c>
      <c r="L43" s="135" t="str">
        <f>IF('LYNX PLYWOOD'!AN71=0,"",'LYNX PLYWOOD'!AN71)</f>
        <v/>
      </c>
      <c r="M43" s="135" t="str">
        <f>IF('LYNX PLYWOOD'!AO71=0,"",'LYNX PLYWOOD'!AO71)</f>
        <v/>
      </c>
      <c r="N43" s="135" t="str">
        <f>IF('LYNX PLYWOOD'!AP71=0,"",'LYNX PLYWOOD'!AP71)</f>
        <v/>
      </c>
      <c r="O43" s="135" t="str">
        <f>IF('LYNX PLYWOOD'!AQ71=0,"",'LYNX PLYWOOD'!AQ71)</f>
        <v/>
      </c>
      <c r="P43" s="135" t="str">
        <f>IF('LYNX PLYWOOD'!AR71=0,"",'LYNX PLYWOOD'!AR71)</f>
        <v/>
      </c>
      <c r="Q43" s="269">
        <f>'PRODUCTION LIST lynx plywood'!Q45</f>
        <v>0</v>
      </c>
    </row>
    <row r="44" spans="3:17" ht="23.25" customHeight="1">
      <c r="C44" s="8" t="str">
        <f>'LYNX PLYWOOD'!D72</f>
        <v>L71-W</v>
      </c>
      <c r="D44" s="135" t="str">
        <f>IF('LYNX PLYWOOD'!AF72=0,"",'LYNX PLYWOOD'!AF72)</f>
        <v/>
      </c>
      <c r="E44" s="135" t="str">
        <f>IF('LYNX PLYWOOD'!AG72=0,"",'LYNX PLYWOOD'!AG72)</f>
        <v/>
      </c>
      <c r="F44" s="135" t="str">
        <f>IF('LYNX PLYWOOD'!AH72=0,"",'LYNX PLYWOOD'!AH72)</f>
        <v/>
      </c>
      <c r="G44" s="135" t="str">
        <f>IF('LYNX PLYWOOD'!AI72=0,"",'LYNX PLYWOOD'!AI72)</f>
        <v/>
      </c>
      <c r="H44" s="135" t="str">
        <f>IF('LYNX PLYWOOD'!AJ72=0,"",'LYNX PLYWOOD'!AJ72)</f>
        <v/>
      </c>
      <c r="I44" s="135" t="str">
        <f>IF('LYNX PLYWOOD'!AK72=0,"",'LYNX PLYWOOD'!AK72)</f>
        <v/>
      </c>
      <c r="J44" s="135" t="str">
        <f>IF('LYNX PLYWOOD'!AL72=0,"",'LYNX PLYWOOD'!AL72)</f>
        <v/>
      </c>
      <c r="K44" s="135" t="str">
        <f>IF('LYNX PLYWOOD'!AM72=0,"",'LYNX PLYWOOD'!AM72)</f>
        <v/>
      </c>
      <c r="L44" s="135" t="str">
        <f>IF('LYNX PLYWOOD'!AN72=0,"",'LYNX PLYWOOD'!AN72)</f>
        <v/>
      </c>
      <c r="M44" s="135" t="str">
        <f>IF('LYNX PLYWOOD'!AO72=0,"",'LYNX PLYWOOD'!AO72)</f>
        <v/>
      </c>
      <c r="N44" s="135" t="str">
        <f>IF('LYNX PLYWOOD'!AP72=0,"",'LYNX PLYWOOD'!AP72)</f>
        <v/>
      </c>
      <c r="O44" s="135" t="str">
        <f>IF('LYNX PLYWOOD'!AQ72=0,"",'LYNX PLYWOOD'!AQ72)</f>
        <v/>
      </c>
      <c r="P44" s="135" t="str">
        <f>IF('LYNX PLYWOOD'!AR72=0,"",'LYNX PLYWOOD'!AR72)</f>
        <v/>
      </c>
      <c r="Q44" s="269">
        <f>'PRODUCTION LIST lynx plywood'!Q46</f>
        <v>0</v>
      </c>
    </row>
    <row r="45" spans="3:17" ht="23.25" customHeight="1">
      <c r="C45" s="8" t="str">
        <f>'LYNX PLYWOOD'!D73</f>
        <v>L72-W</v>
      </c>
      <c r="D45" s="135" t="str">
        <f>IF('LYNX PLYWOOD'!AF73=0,"",'LYNX PLYWOOD'!AF73)</f>
        <v/>
      </c>
      <c r="E45" s="135" t="str">
        <f>IF('LYNX PLYWOOD'!AG73=0,"",'LYNX PLYWOOD'!AG73)</f>
        <v/>
      </c>
      <c r="F45" s="135" t="str">
        <f>IF('LYNX PLYWOOD'!AH73=0,"",'LYNX PLYWOOD'!AH73)</f>
        <v/>
      </c>
      <c r="G45" s="135" t="str">
        <f>IF('LYNX PLYWOOD'!AI73=0,"",'LYNX PLYWOOD'!AI73)</f>
        <v/>
      </c>
      <c r="H45" s="135" t="str">
        <f>IF('LYNX PLYWOOD'!AJ73=0,"",'LYNX PLYWOOD'!AJ73)</f>
        <v/>
      </c>
      <c r="I45" s="135" t="str">
        <f>IF('LYNX PLYWOOD'!AK73=0,"",'LYNX PLYWOOD'!AK73)</f>
        <v/>
      </c>
      <c r="J45" s="135" t="str">
        <f>IF('LYNX PLYWOOD'!AL73=0,"",'LYNX PLYWOOD'!AL73)</f>
        <v/>
      </c>
      <c r="K45" s="135" t="str">
        <f>IF('LYNX PLYWOOD'!AM73=0,"",'LYNX PLYWOOD'!AM73)</f>
        <v/>
      </c>
      <c r="L45" s="135" t="str">
        <f>IF('LYNX PLYWOOD'!AN73=0,"",'LYNX PLYWOOD'!AN73)</f>
        <v/>
      </c>
      <c r="M45" s="135" t="str">
        <f>IF('LYNX PLYWOOD'!AO73=0,"",'LYNX PLYWOOD'!AO73)</f>
        <v/>
      </c>
      <c r="N45" s="135" t="str">
        <f>IF('LYNX PLYWOOD'!AP73=0,"",'LYNX PLYWOOD'!AP73)</f>
        <v/>
      </c>
      <c r="O45" s="135" t="str">
        <f>IF('LYNX PLYWOOD'!AQ73=0,"",'LYNX PLYWOOD'!AQ73)</f>
        <v/>
      </c>
      <c r="P45" s="135" t="str">
        <f>IF('LYNX PLYWOOD'!AR73=0,"",'LYNX PLYWOOD'!AR73)</f>
        <v/>
      </c>
      <c r="Q45" s="269">
        <f>'PRODUCTION LIST lynx plywood'!Q47</f>
        <v>0</v>
      </c>
    </row>
    <row r="46" spans="3:17" ht="23.25" customHeight="1">
      <c r="C46" s="8" t="str">
        <f>'LYNX PLYWOOD'!D74</f>
        <v>L73-W</v>
      </c>
      <c r="D46" s="135" t="str">
        <f>IF('LYNX PLYWOOD'!AF74=0,"",'LYNX PLYWOOD'!AF74)</f>
        <v/>
      </c>
      <c r="E46" s="135" t="str">
        <f>IF('LYNX PLYWOOD'!AG74=0,"",'LYNX PLYWOOD'!AG74)</f>
        <v/>
      </c>
      <c r="F46" s="135" t="str">
        <f>IF('LYNX PLYWOOD'!AH74=0,"",'LYNX PLYWOOD'!AH74)</f>
        <v/>
      </c>
      <c r="G46" s="135" t="str">
        <f>IF('LYNX PLYWOOD'!AI74=0,"",'LYNX PLYWOOD'!AI74)</f>
        <v/>
      </c>
      <c r="H46" s="135" t="str">
        <f>IF('LYNX PLYWOOD'!AJ74=0,"",'LYNX PLYWOOD'!AJ74)</f>
        <v/>
      </c>
      <c r="I46" s="135" t="str">
        <f>IF('LYNX PLYWOOD'!AK74=0,"",'LYNX PLYWOOD'!AK74)</f>
        <v/>
      </c>
      <c r="J46" s="135" t="str">
        <f>IF('LYNX PLYWOOD'!AL74=0,"",'LYNX PLYWOOD'!AL74)</f>
        <v/>
      </c>
      <c r="K46" s="135" t="str">
        <f>IF('LYNX PLYWOOD'!AM74=0,"",'LYNX PLYWOOD'!AM74)</f>
        <v/>
      </c>
      <c r="L46" s="135" t="str">
        <f>IF('LYNX PLYWOOD'!AN74=0,"",'LYNX PLYWOOD'!AN74)</f>
        <v/>
      </c>
      <c r="M46" s="135" t="str">
        <f>IF('LYNX PLYWOOD'!AO74=0,"",'LYNX PLYWOOD'!AO74)</f>
        <v/>
      </c>
      <c r="N46" s="135" t="str">
        <f>IF('LYNX PLYWOOD'!AP74=0,"",'LYNX PLYWOOD'!AP74)</f>
        <v/>
      </c>
      <c r="O46" s="135" t="str">
        <f>IF('LYNX PLYWOOD'!AQ74=0,"",'LYNX PLYWOOD'!AQ74)</f>
        <v/>
      </c>
      <c r="P46" s="135" t="str">
        <f>IF('LYNX PLYWOOD'!AR74=0,"",'LYNX PLYWOOD'!AR74)</f>
        <v/>
      </c>
      <c r="Q46" s="269">
        <f>'PRODUCTION LIST lynx plywood'!Q48</f>
        <v>0</v>
      </c>
    </row>
    <row r="47" spans="3:17" ht="23.25" customHeight="1">
      <c r="C47" s="8" t="str">
        <f>'LYNX PLYWOOD'!D75</f>
        <v>L74-W</v>
      </c>
      <c r="D47" s="135" t="str">
        <f>IF('LYNX PLYWOOD'!AF75=0,"",'LYNX PLYWOOD'!AF75)</f>
        <v/>
      </c>
      <c r="E47" s="135" t="str">
        <f>IF('LYNX PLYWOOD'!AG75=0,"",'LYNX PLYWOOD'!AG75)</f>
        <v/>
      </c>
      <c r="F47" s="135" t="str">
        <f>IF('LYNX PLYWOOD'!AH75=0,"",'LYNX PLYWOOD'!AH75)</f>
        <v/>
      </c>
      <c r="G47" s="135" t="str">
        <f>IF('LYNX PLYWOOD'!AI75=0,"",'LYNX PLYWOOD'!AI75)</f>
        <v/>
      </c>
      <c r="H47" s="135" t="str">
        <f>IF('LYNX PLYWOOD'!AJ75=0,"",'LYNX PLYWOOD'!AJ75)</f>
        <v/>
      </c>
      <c r="I47" s="135" t="str">
        <f>IF('LYNX PLYWOOD'!AK75=0,"",'LYNX PLYWOOD'!AK75)</f>
        <v/>
      </c>
      <c r="J47" s="135" t="str">
        <f>IF('LYNX PLYWOOD'!AL75=0,"",'LYNX PLYWOOD'!AL75)</f>
        <v/>
      </c>
      <c r="K47" s="135" t="str">
        <f>IF('LYNX PLYWOOD'!AM75=0,"",'LYNX PLYWOOD'!AM75)</f>
        <v/>
      </c>
      <c r="L47" s="135" t="str">
        <f>IF('LYNX PLYWOOD'!AN75=0,"",'LYNX PLYWOOD'!AN75)</f>
        <v/>
      </c>
      <c r="M47" s="135" t="str">
        <f>IF('LYNX PLYWOOD'!AO75=0,"",'LYNX PLYWOOD'!AO75)</f>
        <v/>
      </c>
      <c r="N47" s="135" t="str">
        <f>IF('LYNX PLYWOOD'!AP75=0,"",'LYNX PLYWOOD'!AP75)</f>
        <v/>
      </c>
      <c r="O47" s="135" t="str">
        <f>IF('LYNX PLYWOOD'!AQ75=0,"",'LYNX PLYWOOD'!AQ75)</f>
        <v/>
      </c>
      <c r="P47" s="135" t="str">
        <f>IF('LYNX PLYWOOD'!AR75=0,"",'LYNX PLYWOOD'!AR75)</f>
        <v/>
      </c>
      <c r="Q47" s="135">
        <f>'PRODUCTION LIST lynx plywood'!Q49</f>
        <v>0</v>
      </c>
    </row>
    <row r="48" spans="3:17" ht="23.25" customHeight="1">
      <c r="C48" s="8">
        <f>'LYNX PLYWOOD'!D11</f>
        <v>0</v>
      </c>
      <c r="D48" s="135" t="str">
        <f>IF('LYNX PLYWOOD'!AF11=0,"",'LYNX PLYWOOD'!AF11)</f>
        <v/>
      </c>
      <c r="E48" s="135" t="str">
        <f>IF('LYNX PLYWOOD'!AG11=0,"",'LYNX PLYWOOD'!AG11)</f>
        <v/>
      </c>
      <c r="F48" s="135" t="str">
        <f>IF('LYNX PLYWOOD'!AH11=0,"",'LYNX PLYWOOD'!AH11)</f>
        <v/>
      </c>
      <c r="G48" s="135" t="str">
        <f>IF('LYNX PLYWOOD'!AI11=0,"",'LYNX PLYWOOD'!AI11)</f>
        <v/>
      </c>
      <c r="H48" s="135" t="str">
        <f>IF('LYNX PLYWOOD'!AJ11=0,"",'LYNX PLYWOOD'!AJ11)</f>
        <v/>
      </c>
      <c r="I48" s="135" t="str">
        <f>IF('LYNX PLYWOOD'!AK11=0,"",'LYNX PLYWOOD'!AK11)</f>
        <v/>
      </c>
      <c r="J48" s="135" t="str">
        <f>IF('LYNX PLYWOOD'!AL11=0,"",'LYNX PLYWOOD'!AL11)</f>
        <v/>
      </c>
      <c r="K48" s="135" t="str">
        <f>IF('LYNX PLYWOOD'!AM11=0,"",'LYNX PLYWOOD'!AM11)</f>
        <v/>
      </c>
      <c r="L48" s="135" t="str">
        <f>IF('LYNX PLYWOOD'!AN11=0,"",'LYNX PLYWOOD'!AN11)</f>
        <v/>
      </c>
      <c r="M48" s="135" t="str">
        <f>IF('LYNX PLYWOOD'!AO11=0,"",'LYNX PLYWOOD'!AO11)</f>
        <v/>
      </c>
      <c r="N48" s="135" t="str">
        <f>IF('LYNX PLYWOOD'!AP11=0,"",'LYNX PLYWOOD'!AP11)</f>
        <v/>
      </c>
      <c r="O48" s="135" t="str">
        <f>IF('LYNX PLYWOOD'!AQ11=0,"",'LYNX PLYWOOD'!AQ11)</f>
        <v/>
      </c>
      <c r="P48" s="135" t="str">
        <f>IF('LYNX PLYWOOD'!AR11=0,"",'LYNX PLYWOOD'!AR11)</f>
        <v/>
      </c>
      <c r="Q48" s="135">
        <f>'PRODUCTION LIST lynx plywood'!Q50</f>
        <v>0</v>
      </c>
    </row>
    <row r="49" spans="3:17" ht="23.25" customHeight="1">
      <c r="C49" s="8" t="str">
        <f>'LYNX PLYWOOD'!D12</f>
        <v>L101-W</v>
      </c>
      <c r="D49" s="135" t="str">
        <f>IF('LYNX PLYWOOD'!AF12=0,"",'LYNX PLYWOOD'!AF12)</f>
        <v/>
      </c>
      <c r="E49" s="135" t="str">
        <f>IF('LYNX PLYWOOD'!AG12=0,"",'LYNX PLYWOOD'!AG12)</f>
        <v/>
      </c>
      <c r="F49" s="135" t="str">
        <f>IF('LYNX PLYWOOD'!AH12=0,"",'LYNX PLYWOOD'!AH12)</f>
        <v/>
      </c>
      <c r="G49" s="135" t="str">
        <f>IF('LYNX PLYWOOD'!AI12=0,"",'LYNX PLYWOOD'!AI12)</f>
        <v/>
      </c>
      <c r="H49" s="135" t="str">
        <f>IF('LYNX PLYWOOD'!AJ12=0,"",'LYNX PLYWOOD'!AJ12)</f>
        <v/>
      </c>
      <c r="I49" s="135" t="str">
        <f>IF('LYNX PLYWOOD'!AK12=0,"",'LYNX PLYWOOD'!AK12)</f>
        <v/>
      </c>
      <c r="J49" s="135" t="str">
        <f>IF('LYNX PLYWOOD'!AL12=0,"",'LYNX PLYWOOD'!AL12)</f>
        <v/>
      </c>
      <c r="K49" s="135" t="str">
        <f>IF('LYNX PLYWOOD'!AM12=0,"",'LYNX PLYWOOD'!AM12)</f>
        <v/>
      </c>
      <c r="L49" s="135" t="str">
        <f>IF('LYNX PLYWOOD'!AN12=0,"",'LYNX PLYWOOD'!AN12)</f>
        <v/>
      </c>
      <c r="M49" s="135" t="str">
        <f>IF('LYNX PLYWOOD'!AO12=0,"",'LYNX PLYWOOD'!AO12)</f>
        <v/>
      </c>
      <c r="N49" s="135" t="str">
        <f>IF('LYNX PLYWOOD'!AP12=0,"",'LYNX PLYWOOD'!AP12)</f>
        <v/>
      </c>
      <c r="O49" s="135" t="str">
        <f>IF('LYNX PLYWOOD'!AQ12=0,"",'LYNX PLYWOOD'!AQ12)</f>
        <v/>
      </c>
      <c r="P49" s="135" t="str">
        <f>IF('LYNX PLYWOOD'!AR12=0,"",'LYNX PLYWOOD'!AR12)</f>
        <v/>
      </c>
      <c r="Q49" s="135">
        <f>'PRODUCTION LIST lynx plywood'!Q51</f>
        <v>0</v>
      </c>
    </row>
    <row r="50" spans="3:17" ht="23.25" customHeight="1">
      <c r="C50" s="8" t="str">
        <f>'LYNX PLYWOOD'!D13</f>
        <v>L102-W</v>
      </c>
      <c r="D50" s="135" t="str">
        <f>IF('LYNX PLYWOOD'!AF13=0,"",'LYNX PLYWOOD'!AF13)</f>
        <v/>
      </c>
      <c r="E50" s="135" t="str">
        <f>IF('LYNX PLYWOOD'!AG13=0,"",'LYNX PLYWOOD'!AG13)</f>
        <v/>
      </c>
      <c r="F50" s="135" t="str">
        <f>IF('LYNX PLYWOOD'!AH13=0,"",'LYNX PLYWOOD'!AH13)</f>
        <v/>
      </c>
      <c r="G50" s="135" t="str">
        <f>IF('LYNX PLYWOOD'!AI13=0,"",'LYNX PLYWOOD'!AI13)</f>
        <v/>
      </c>
      <c r="H50" s="135" t="str">
        <f>IF('LYNX PLYWOOD'!AJ13=0,"",'LYNX PLYWOOD'!AJ13)</f>
        <v/>
      </c>
      <c r="I50" s="135" t="str">
        <f>IF('LYNX PLYWOOD'!AK13=0,"",'LYNX PLYWOOD'!AK13)</f>
        <v/>
      </c>
      <c r="J50" s="135" t="str">
        <f>IF('LYNX PLYWOOD'!AL13=0,"",'LYNX PLYWOOD'!AL13)</f>
        <v/>
      </c>
      <c r="K50" s="135" t="str">
        <f>IF('LYNX PLYWOOD'!AM13=0,"",'LYNX PLYWOOD'!AM13)</f>
        <v/>
      </c>
      <c r="L50" s="135" t="str">
        <f>IF('LYNX PLYWOOD'!AN13=0,"",'LYNX PLYWOOD'!AN13)</f>
        <v/>
      </c>
      <c r="M50" s="135" t="str">
        <f>IF('LYNX PLYWOOD'!AO13=0,"",'LYNX PLYWOOD'!AO13)</f>
        <v/>
      </c>
      <c r="N50" s="135" t="str">
        <f>IF('LYNX PLYWOOD'!AP13=0,"",'LYNX PLYWOOD'!AP13)</f>
        <v/>
      </c>
      <c r="O50" s="135" t="str">
        <f>IF('LYNX PLYWOOD'!AQ13=0,"",'LYNX PLYWOOD'!AQ13)</f>
        <v/>
      </c>
      <c r="P50" s="135" t="str">
        <f>IF('LYNX PLYWOOD'!AR13=0,"",'LYNX PLYWOOD'!AR13)</f>
        <v/>
      </c>
      <c r="Q50" s="135">
        <f>'PRODUCTION LIST lynx plywood'!Q52</f>
        <v>0</v>
      </c>
    </row>
    <row r="51" spans="3:17" ht="23.25" customHeight="1">
      <c r="C51" s="8" t="str">
        <f>'LYNX PLYWOOD'!D14</f>
        <v>L103-W</v>
      </c>
      <c r="D51" s="135" t="str">
        <f>IF('LYNX PLYWOOD'!AF14=0,"",'LYNX PLYWOOD'!AF14)</f>
        <v/>
      </c>
      <c r="E51" s="135" t="str">
        <f>IF('LYNX PLYWOOD'!AG14=0,"",'LYNX PLYWOOD'!AG14)</f>
        <v/>
      </c>
      <c r="F51" s="135" t="str">
        <f>IF('LYNX PLYWOOD'!AH14=0,"",'LYNX PLYWOOD'!AH14)</f>
        <v/>
      </c>
      <c r="G51" s="135" t="str">
        <f>IF('LYNX PLYWOOD'!AI14=0,"",'LYNX PLYWOOD'!AI14)</f>
        <v/>
      </c>
      <c r="H51" s="135" t="str">
        <f>IF('LYNX PLYWOOD'!AJ14=0,"",'LYNX PLYWOOD'!AJ14)</f>
        <v/>
      </c>
      <c r="I51" s="135" t="str">
        <f>IF('LYNX PLYWOOD'!AK14=0,"",'LYNX PLYWOOD'!AK14)</f>
        <v/>
      </c>
      <c r="J51" s="135" t="str">
        <f>IF('LYNX PLYWOOD'!AL14=0,"",'LYNX PLYWOOD'!AL14)</f>
        <v/>
      </c>
      <c r="K51" s="135" t="str">
        <f>IF('LYNX PLYWOOD'!AM14=0,"",'LYNX PLYWOOD'!AM14)</f>
        <v/>
      </c>
      <c r="L51" s="135" t="str">
        <f>IF('LYNX PLYWOOD'!AN14=0,"",'LYNX PLYWOOD'!AN14)</f>
        <v/>
      </c>
      <c r="M51" s="135" t="str">
        <f>IF('LYNX PLYWOOD'!AO14=0,"",'LYNX PLYWOOD'!AO14)</f>
        <v/>
      </c>
      <c r="N51" s="135" t="str">
        <f>IF('LYNX PLYWOOD'!AP14=0,"",'LYNX PLYWOOD'!AP14)</f>
        <v/>
      </c>
      <c r="O51" s="135" t="str">
        <f>IF('LYNX PLYWOOD'!AQ14=0,"",'LYNX PLYWOOD'!AQ14)</f>
        <v/>
      </c>
      <c r="P51" s="135" t="str">
        <f>IF('LYNX PLYWOOD'!AR14=0,"",'LYNX PLYWOOD'!AR14)</f>
        <v/>
      </c>
      <c r="Q51" s="135">
        <f>'PRODUCTION LIST lynx plywood'!Q53</f>
        <v>0</v>
      </c>
    </row>
    <row r="52" spans="3:17" ht="23.25" customHeight="1">
      <c r="C52" s="8" t="str">
        <f>'LYNX PLYWOOD'!D15</f>
        <v>L104-W</v>
      </c>
      <c r="D52" s="135" t="str">
        <f>IF('LYNX PLYWOOD'!AF15=0,"",'LYNX PLYWOOD'!AF15)</f>
        <v/>
      </c>
      <c r="E52" s="135" t="str">
        <f>IF('LYNX PLYWOOD'!AG15=0,"",'LYNX PLYWOOD'!AG15)</f>
        <v/>
      </c>
      <c r="F52" s="135" t="str">
        <f>IF('LYNX PLYWOOD'!AH15=0,"",'LYNX PLYWOOD'!AH15)</f>
        <v/>
      </c>
      <c r="G52" s="135" t="str">
        <f>IF('LYNX PLYWOOD'!AI15=0,"",'LYNX PLYWOOD'!AI15)</f>
        <v/>
      </c>
      <c r="H52" s="135" t="str">
        <f>IF('LYNX PLYWOOD'!AJ15=0,"",'LYNX PLYWOOD'!AJ15)</f>
        <v/>
      </c>
      <c r="I52" s="135" t="str">
        <f>IF('LYNX PLYWOOD'!AK15=0,"",'LYNX PLYWOOD'!AK15)</f>
        <v/>
      </c>
      <c r="J52" s="135" t="str">
        <f>IF('LYNX PLYWOOD'!AL15=0,"",'LYNX PLYWOOD'!AL15)</f>
        <v/>
      </c>
      <c r="K52" s="135" t="str">
        <f>IF('LYNX PLYWOOD'!AM15=0,"",'LYNX PLYWOOD'!AM15)</f>
        <v/>
      </c>
      <c r="L52" s="135" t="str">
        <f>IF('LYNX PLYWOOD'!AN15=0,"",'LYNX PLYWOOD'!AN15)</f>
        <v/>
      </c>
      <c r="M52" s="135" t="str">
        <f>IF('LYNX PLYWOOD'!AO15=0,"",'LYNX PLYWOOD'!AO15)</f>
        <v/>
      </c>
      <c r="N52" s="135" t="str">
        <f>IF('LYNX PLYWOOD'!AP15=0,"",'LYNX PLYWOOD'!AP15)</f>
        <v/>
      </c>
      <c r="O52" s="135" t="str">
        <f>IF('LYNX PLYWOOD'!AQ15=0,"",'LYNX PLYWOOD'!AQ15)</f>
        <v/>
      </c>
      <c r="P52" s="135" t="str">
        <f>IF('LYNX PLYWOOD'!AR15=0,"",'LYNX PLYWOOD'!AR15)</f>
        <v/>
      </c>
      <c r="Q52" s="135">
        <f>'PRODUCTION LIST lynx plywood'!Q54</f>
        <v>0</v>
      </c>
    </row>
    <row r="53" spans="3:17" ht="23.25" customHeight="1">
      <c r="C53" s="8" t="str">
        <f>'LYNX PLYWOOD'!D16</f>
        <v>L105-W</v>
      </c>
      <c r="D53" s="135" t="str">
        <f>IF('LYNX PLYWOOD'!AF16=0,"",'LYNX PLYWOOD'!AF16)</f>
        <v/>
      </c>
      <c r="E53" s="135" t="str">
        <f>IF('LYNX PLYWOOD'!AG16=0,"",'LYNX PLYWOOD'!AG16)</f>
        <v/>
      </c>
      <c r="F53" s="135" t="str">
        <f>IF('LYNX PLYWOOD'!AH16=0,"",'LYNX PLYWOOD'!AH16)</f>
        <v/>
      </c>
      <c r="G53" s="135" t="str">
        <f>IF('LYNX PLYWOOD'!AI16=0,"",'LYNX PLYWOOD'!AI16)</f>
        <v/>
      </c>
      <c r="H53" s="135" t="str">
        <f>IF('LYNX PLYWOOD'!AJ16=0,"",'LYNX PLYWOOD'!AJ16)</f>
        <v/>
      </c>
      <c r="I53" s="135" t="str">
        <f>IF('LYNX PLYWOOD'!AK16=0,"",'LYNX PLYWOOD'!AK16)</f>
        <v/>
      </c>
      <c r="J53" s="135" t="str">
        <f>IF('LYNX PLYWOOD'!AL16=0,"",'LYNX PLYWOOD'!AL16)</f>
        <v/>
      </c>
      <c r="K53" s="135" t="str">
        <f>IF('LYNX PLYWOOD'!AM16=0,"",'LYNX PLYWOOD'!AM16)</f>
        <v/>
      </c>
      <c r="L53" s="135" t="str">
        <f>IF('LYNX PLYWOOD'!AN16=0,"",'LYNX PLYWOOD'!AN16)</f>
        <v/>
      </c>
      <c r="M53" s="135" t="str">
        <f>IF('LYNX PLYWOOD'!AO16=0,"",'LYNX PLYWOOD'!AO16)</f>
        <v/>
      </c>
      <c r="N53" s="135" t="str">
        <f>IF('LYNX PLYWOOD'!AP16=0,"",'LYNX PLYWOOD'!AP16)</f>
        <v/>
      </c>
      <c r="O53" s="135" t="str">
        <f>IF('LYNX PLYWOOD'!AQ16=0,"",'LYNX PLYWOOD'!AQ16)</f>
        <v/>
      </c>
      <c r="P53" s="135" t="str">
        <f>IF('LYNX PLYWOOD'!AR16=0,"",'LYNX PLYWOOD'!AR16)</f>
        <v/>
      </c>
      <c r="Q53" s="135">
        <f>'PRODUCTION LIST lynx plywood'!Q55</f>
        <v>0</v>
      </c>
    </row>
    <row r="54" spans="3:17" ht="23.25" customHeight="1">
      <c r="C54" s="8" t="str">
        <f>'LYNX PLYWOOD'!D17</f>
        <v>L106-W</v>
      </c>
      <c r="D54" s="135" t="str">
        <f>IF('LYNX PLYWOOD'!AF17=0,"",'LYNX PLYWOOD'!AF17)</f>
        <v/>
      </c>
      <c r="E54" s="135" t="str">
        <f>IF('LYNX PLYWOOD'!AG17=0,"",'LYNX PLYWOOD'!AG17)</f>
        <v/>
      </c>
      <c r="F54" s="135" t="str">
        <f>IF('LYNX PLYWOOD'!AH17=0,"",'LYNX PLYWOOD'!AH17)</f>
        <v/>
      </c>
      <c r="G54" s="135" t="str">
        <f>IF('LYNX PLYWOOD'!AI17=0,"",'LYNX PLYWOOD'!AI17)</f>
        <v/>
      </c>
      <c r="H54" s="135" t="str">
        <f>IF('LYNX PLYWOOD'!AJ17=0,"",'LYNX PLYWOOD'!AJ17)</f>
        <v/>
      </c>
      <c r="I54" s="135" t="str">
        <f>IF('LYNX PLYWOOD'!AK17=0,"",'LYNX PLYWOOD'!AK17)</f>
        <v/>
      </c>
      <c r="J54" s="135" t="str">
        <f>IF('LYNX PLYWOOD'!AL17=0,"",'LYNX PLYWOOD'!AL17)</f>
        <v/>
      </c>
      <c r="K54" s="135" t="str">
        <f>IF('LYNX PLYWOOD'!AM17=0,"",'LYNX PLYWOOD'!AM17)</f>
        <v/>
      </c>
      <c r="L54" s="135" t="str">
        <f>IF('LYNX PLYWOOD'!AN17=0,"",'LYNX PLYWOOD'!AN17)</f>
        <v/>
      </c>
      <c r="M54" s="135" t="str">
        <f>IF('LYNX PLYWOOD'!AO17=0,"",'LYNX PLYWOOD'!AO17)</f>
        <v/>
      </c>
      <c r="N54" s="135" t="str">
        <f>IF('LYNX PLYWOOD'!AP17=0,"",'LYNX PLYWOOD'!AP17)</f>
        <v/>
      </c>
      <c r="O54" s="135" t="str">
        <f>IF('LYNX PLYWOOD'!AQ17=0,"",'LYNX PLYWOOD'!AQ17)</f>
        <v/>
      </c>
      <c r="P54" s="135" t="str">
        <f>IF('LYNX PLYWOOD'!AR17=0,"",'LYNX PLYWOOD'!AR17)</f>
        <v/>
      </c>
      <c r="Q54" s="135">
        <f>'PRODUCTION LIST lynx plywood'!Q56</f>
        <v>0</v>
      </c>
    </row>
    <row r="55" spans="3:17" ht="23.25" customHeight="1">
      <c r="C55" s="8">
        <f>'LYNX PLYWOOD'!D18</f>
        <v>0</v>
      </c>
      <c r="D55" s="135" t="str">
        <f>IF('LYNX PLYWOOD'!AF18=0,"",'LYNX PLYWOOD'!AF18)</f>
        <v/>
      </c>
      <c r="E55" s="135" t="str">
        <f>IF('LYNX PLYWOOD'!AG18=0,"",'LYNX PLYWOOD'!AG18)</f>
        <v/>
      </c>
      <c r="F55" s="135" t="str">
        <f>IF('LYNX PLYWOOD'!AH18=0,"",'LYNX PLYWOOD'!AH18)</f>
        <v/>
      </c>
      <c r="G55" s="135" t="str">
        <f>IF('LYNX PLYWOOD'!AI18=0,"",'LYNX PLYWOOD'!AI18)</f>
        <v/>
      </c>
      <c r="H55" s="135" t="str">
        <f>IF('LYNX PLYWOOD'!AJ18=0,"",'LYNX PLYWOOD'!AJ18)</f>
        <v/>
      </c>
      <c r="I55" s="135" t="str">
        <f>IF('LYNX PLYWOOD'!AK18=0,"",'LYNX PLYWOOD'!AK18)</f>
        <v/>
      </c>
      <c r="J55" s="135" t="str">
        <f>IF('LYNX PLYWOOD'!AL18=0,"",'LYNX PLYWOOD'!AL18)</f>
        <v/>
      </c>
      <c r="K55" s="135" t="str">
        <f>IF('LYNX PLYWOOD'!AM18=0,"",'LYNX PLYWOOD'!AM18)</f>
        <v/>
      </c>
      <c r="L55" s="135" t="str">
        <f>IF('LYNX PLYWOOD'!AN18=0,"",'LYNX PLYWOOD'!AN18)</f>
        <v/>
      </c>
      <c r="M55" s="135" t="str">
        <f>IF('LYNX PLYWOOD'!AO18=0,"",'LYNX PLYWOOD'!AO18)</f>
        <v/>
      </c>
      <c r="N55" s="135" t="str">
        <f>IF('LYNX PLYWOOD'!AP18=0,"",'LYNX PLYWOOD'!AP18)</f>
        <v/>
      </c>
      <c r="O55" s="135" t="str">
        <f>IF('LYNX PLYWOOD'!AQ18=0,"",'LYNX PLYWOOD'!AQ18)</f>
        <v/>
      </c>
      <c r="P55" s="135" t="str">
        <f>IF('LYNX PLYWOOD'!AR18=0,"",'LYNX PLYWOOD'!AR18)</f>
        <v/>
      </c>
      <c r="Q55" s="135">
        <f>'PRODUCTION LIST lynx plywood'!Q57</f>
        <v>0</v>
      </c>
    </row>
    <row r="56" spans="3:17" ht="23.25" customHeight="1">
      <c r="C56" s="8" t="str">
        <f>'LYNX PLYWOOD'!D19</f>
        <v>L121-W</v>
      </c>
      <c r="D56" s="135" t="str">
        <f>IF('LYNX PLYWOOD'!AF19=0,"",'LYNX PLYWOOD'!AF19)</f>
        <v/>
      </c>
      <c r="E56" s="135" t="str">
        <f>IF('LYNX PLYWOOD'!AG19=0,"",'LYNX PLYWOOD'!AG19)</f>
        <v/>
      </c>
      <c r="F56" s="135" t="str">
        <f>IF('LYNX PLYWOOD'!AH19=0,"",'LYNX PLYWOOD'!AH19)</f>
        <v/>
      </c>
      <c r="G56" s="135" t="str">
        <f>IF('LYNX PLYWOOD'!AI19=0,"",'LYNX PLYWOOD'!AI19)</f>
        <v/>
      </c>
      <c r="H56" s="135" t="str">
        <f>IF('LYNX PLYWOOD'!AJ19=0,"",'LYNX PLYWOOD'!AJ19)</f>
        <v/>
      </c>
      <c r="I56" s="135" t="str">
        <f>IF('LYNX PLYWOOD'!AK19=0,"",'LYNX PLYWOOD'!AK19)</f>
        <v/>
      </c>
      <c r="J56" s="135" t="str">
        <f>IF('LYNX PLYWOOD'!AL19=0,"",'LYNX PLYWOOD'!AL19)</f>
        <v/>
      </c>
      <c r="K56" s="135" t="str">
        <f>IF('LYNX PLYWOOD'!AM19=0,"",'LYNX PLYWOOD'!AM19)</f>
        <v/>
      </c>
      <c r="L56" s="135" t="str">
        <f>IF('LYNX PLYWOOD'!AN19=0,"",'LYNX PLYWOOD'!AN19)</f>
        <v/>
      </c>
      <c r="M56" s="135" t="str">
        <f>IF('LYNX PLYWOOD'!AO19=0,"",'LYNX PLYWOOD'!AO19)</f>
        <v/>
      </c>
      <c r="N56" s="135" t="str">
        <f>IF('LYNX PLYWOOD'!AP19=0,"",'LYNX PLYWOOD'!AP19)</f>
        <v/>
      </c>
      <c r="O56" s="135" t="str">
        <f>IF('LYNX PLYWOOD'!AQ19=0,"",'LYNX PLYWOOD'!AQ19)</f>
        <v/>
      </c>
      <c r="P56" s="135" t="str">
        <f>IF('LYNX PLYWOOD'!AR19=0,"",'LYNX PLYWOOD'!AR19)</f>
        <v/>
      </c>
      <c r="Q56" s="135">
        <f>'PRODUCTION LIST lynx plywood'!Q58</f>
        <v>0</v>
      </c>
    </row>
    <row r="57" spans="3:17" ht="23.25" customHeight="1">
      <c r="C57" s="8" t="str">
        <f>'LYNX PLYWOOD'!D20</f>
        <v>L122-W</v>
      </c>
      <c r="D57" s="135" t="str">
        <f>IF('LYNX PLYWOOD'!AF20=0,"",'LYNX PLYWOOD'!AF20)</f>
        <v/>
      </c>
      <c r="E57" s="135" t="str">
        <f>IF('LYNX PLYWOOD'!AG20=0,"",'LYNX PLYWOOD'!AG20)</f>
        <v/>
      </c>
      <c r="F57" s="135" t="str">
        <f>IF('LYNX PLYWOOD'!AH20=0,"",'LYNX PLYWOOD'!AH20)</f>
        <v/>
      </c>
      <c r="G57" s="135" t="str">
        <f>IF('LYNX PLYWOOD'!AI20=0,"",'LYNX PLYWOOD'!AI20)</f>
        <v/>
      </c>
      <c r="H57" s="135" t="str">
        <f>IF('LYNX PLYWOOD'!AJ20=0,"",'LYNX PLYWOOD'!AJ20)</f>
        <v/>
      </c>
      <c r="I57" s="135" t="str">
        <f>IF('LYNX PLYWOOD'!AK20=0,"",'LYNX PLYWOOD'!AK20)</f>
        <v/>
      </c>
      <c r="J57" s="135" t="str">
        <f>IF('LYNX PLYWOOD'!AL20=0,"",'LYNX PLYWOOD'!AL20)</f>
        <v/>
      </c>
      <c r="K57" s="135" t="str">
        <f>IF('LYNX PLYWOOD'!AM20=0,"",'LYNX PLYWOOD'!AM20)</f>
        <v/>
      </c>
      <c r="L57" s="135" t="str">
        <f>IF('LYNX PLYWOOD'!AN20=0,"",'LYNX PLYWOOD'!AN20)</f>
        <v/>
      </c>
      <c r="M57" s="135" t="str">
        <f>IF('LYNX PLYWOOD'!AO20=0,"",'LYNX PLYWOOD'!AO20)</f>
        <v/>
      </c>
      <c r="N57" s="135" t="str">
        <f>IF('LYNX PLYWOOD'!AP20=0,"",'LYNX PLYWOOD'!AP20)</f>
        <v/>
      </c>
      <c r="O57" s="135" t="str">
        <f>IF('LYNX PLYWOOD'!AQ20=0,"",'LYNX PLYWOOD'!AQ20)</f>
        <v/>
      </c>
      <c r="P57" s="135" t="str">
        <f>IF('LYNX PLYWOOD'!AR20=0,"",'LYNX PLYWOOD'!AR20)</f>
        <v/>
      </c>
      <c r="Q57" s="135">
        <f>'PRODUCTION LIST lynx plywood'!Q59</f>
        <v>0</v>
      </c>
    </row>
    <row r="58" spans="3:17" ht="23.25" customHeight="1">
      <c r="C58" s="8" t="str">
        <f>'LYNX PLYWOOD'!D21</f>
        <v>L123-W</v>
      </c>
      <c r="D58" s="135" t="str">
        <f>IF('LYNX PLYWOOD'!AF21=0,"",'LYNX PLYWOOD'!AF21)</f>
        <v/>
      </c>
      <c r="E58" s="135" t="str">
        <f>IF('LYNX PLYWOOD'!AG21=0,"",'LYNX PLYWOOD'!AG21)</f>
        <v/>
      </c>
      <c r="F58" s="135" t="str">
        <f>IF('LYNX PLYWOOD'!AH21=0,"",'LYNX PLYWOOD'!AH21)</f>
        <v/>
      </c>
      <c r="G58" s="135" t="str">
        <f>IF('LYNX PLYWOOD'!AI21=0,"",'LYNX PLYWOOD'!AI21)</f>
        <v/>
      </c>
      <c r="H58" s="135" t="str">
        <f>IF('LYNX PLYWOOD'!AJ21=0,"",'LYNX PLYWOOD'!AJ21)</f>
        <v/>
      </c>
      <c r="I58" s="135" t="str">
        <f>IF('LYNX PLYWOOD'!AK21=0,"",'LYNX PLYWOOD'!AK21)</f>
        <v/>
      </c>
      <c r="J58" s="135" t="str">
        <f>IF('LYNX PLYWOOD'!AL21=0,"",'LYNX PLYWOOD'!AL21)</f>
        <v/>
      </c>
      <c r="K58" s="135" t="str">
        <f>IF('LYNX PLYWOOD'!AM21=0,"",'LYNX PLYWOOD'!AM21)</f>
        <v/>
      </c>
      <c r="L58" s="135" t="str">
        <f>IF('LYNX PLYWOOD'!AN21=0,"",'LYNX PLYWOOD'!AN21)</f>
        <v/>
      </c>
      <c r="M58" s="135" t="str">
        <f>IF('LYNX PLYWOOD'!AO21=0,"",'LYNX PLYWOOD'!AO21)</f>
        <v/>
      </c>
      <c r="N58" s="135" t="str">
        <f>IF('LYNX PLYWOOD'!AP21=0,"",'LYNX PLYWOOD'!AP21)</f>
        <v/>
      </c>
      <c r="O58" s="135" t="str">
        <f>IF('LYNX PLYWOOD'!AQ21=0,"",'LYNX PLYWOOD'!AQ21)</f>
        <v/>
      </c>
      <c r="P58" s="135" t="str">
        <f>IF('LYNX PLYWOOD'!AR21=0,"",'LYNX PLYWOOD'!AR21)</f>
        <v/>
      </c>
      <c r="Q58" s="135">
        <f>'PRODUCTION LIST lynx plywood'!Q60</f>
        <v>0</v>
      </c>
    </row>
    <row r="59" spans="3:17" ht="23.25" customHeight="1">
      <c r="C59" s="8" t="str">
        <f>'LYNX PLYWOOD'!D22</f>
        <v>L124-W</v>
      </c>
      <c r="D59" s="135" t="str">
        <f>IF('LYNX PLYWOOD'!AF22=0,"",'LYNX PLYWOOD'!AF22)</f>
        <v/>
      </c>
      <c r="E59" s="135" t="str">
        <f>IF('LYNX PLYWOOD'!AG22=0,"",'LYNX PLYWOOD'!AG22)</f>
        <v/>
      </c>
      <c r="F59" s="135" t="str">
        <f>IF('LYNX PLYWOOD'!AH22=0,"",'LYNX PLYWOOD'!AH22)</f>
        <v/>
      </c>
      <c r="G59" s="135" t="str">
        <f>IF('LYNX PLYWOOD'!AI22=0,"",'LYNX PLYWOOD'!AI22)</f>
        <v/>
      </c>
      <c r="H59" s="135" t="str">
        <f>IF('LYNX PLYWOOD'!AJ22=0,"",'LYNX PLYWOOD'!AJ22)</f>
        <v/>
      </c>
      <c r="I59" s="135" t="str">
        <f>IF('LYNX PLYWOOD'!AK22=0,"",'LYNX PLYWOOD'!AK22)</f>
        <v/>
      </c>
      <c r="J59" s="135" t="str">
        <f>IF('LYNX PLYWOOD'!AL22=0,"",'LYNX PLYWOOD'!AL22)</f>
        <v/>
      </c>
      <c r="K59" s="135" t="str">
        <f>IF('LYNX PLYWOOD'!AM22=0,"",'LYNX PLYWOOD'!AM22)</f>
        <v/>
      </c>
      <c r="L59" s="135" t="str">
        <f>IF('LYNX PLYWOOD'!AN22=0,"",'LYNX PLYWOOD'!AN22)</f>
        <v/>
      </c>
      <c r="M59" s="135" t="str">
        <f>IF('LYNX PLYWOOD'!AO22=0,"",'LYNX PLYWOOD'!AO22)</f>
        <v/>
      </c>
      <c r="N59" s="135" t="str">
        <f>IF('LYNX PLYWOOD'!AP22=0,"",'LYNX PLYWOOD'!AP22)</f>
        <v/>
      </c>
      <c r="O59" s="135" t="str">
        <f>IF('LYNX PLYWOOD'!AQ22=0,"",'LYNX PLYWOOD'!AQ22)</f>
        <v/>
      </c>
      <c r="P59" s="135" t="str">
        <f>IF('LYNX PLYWOOD'!AR22=0,"",'LYNX PLYWOOD'!AR22)</f>
        <v/>
      </c>
      <c r="Q59" s="135">
        <f>'PRODUCTION LIST lynx plywood'!Q61</f>
        <v>0</v>
      </c>
    </row>
    <row r="60" spans="3:17" ht="23.25" customHeight="1">
      <c r="C60" s="8" t="str">
        <f>'LYNX PLYWOOD'!D23</f>
        <v>L125-W</v>
      </c>
      <c r="D60" s="135" t="str">
        <f>IF('LYNX PLYWOOD'!AF23=0,"",'LYNX PLYWOOD'!AF23)</f>
        <v/>
      </c>
      <c r="E60" s="135" t="str">
        <f>IF('LYNX PLYWOOD'!AG23=0,"",'LYNX PLYWOOD'!AG23)</f>
        <v/>
      </c>
      <c r="F60" s="135" t="str">
        <f>IF('LYNX PLYWOOD'!AH23=0,"",'LYNX PLYWOOD'!AH23)</f>
        <v/>
      </c>
      <c r="G60" s="135" t="str">
        <f>IF('LYNX PLYWOOD'!AI23=0,"",'LYNX PLYWOOD'!AI23)</f>
        <v/>
      </c>
      <c r="H60" s="135" t="str">
        <f>IF('LYNX PLYWOOD'!AJ23=0,"",'LYNX PLYWOOD'!AJ23)</f>
        <v/>
      </c>
      <c r="I60" s="135" t="str">
        <f>IF('LYNX PLYWOOD'!AK23=0,"",'LYNX PLYWOOD'!AK23)</f>
        <v/>
      </c>
      <c r="J60" s="135" t="str">
        <f>IF('LYNX PLYWOOD'!AL23=0,"",'LYNX PLYWOOD'!AL23)</f>
        <v/>
      </c>
      <c r="K60" s="135" t="str">
        <f>IF('LYNX PLYWOOD'!AM23=0,"",'LYNX PLYWOOD'!AM23)</f>
        <v/>
      </c>
      <c r="L60" s="135" t="str">
        <f>IF('LYNX PLYWOOD'!AN23=0,"",'LYNX PLYWOOD'!AN23)</f>
        <v/>
      </c>
      <c r="M60" s="135" t="str">
        <f>IF('LYNX PLYWOOD'!AO23=0,"",'LYNX PLYWOOD'!AO23)</f>
        <v/>
      </c>
      <c r="N60" s="135" t="str">
        <f>IF('LYNX PLYWOOD'!AP23=0,"",'LYNX PLYWOOD'!AP23)</f>
        <v/>
      </c>
      <c r="O60" s="135" t="str">
        <f>IF('LYNX PLYWOOD'!AQ23=0,"",'LYNX PLYWOOD'!AQ23)</f>
        <v/>
      </c>
      <c r="P60" s="135" t="str">
        <f>IF('LYNX PLYWOOD'!AR23=0,"",'LYNX PLYWOOD'!AR23)</f>
        <v/>
      </c>
      <c r="Q60" s="135">
        <f>'PRODUCTION LIST lynx plywood'!Q62</f>
        <v>0</v>
      </c>
    </row>
    <row r="61" spans="3:17" ht="23.25" customHeight="1">
      <c r="C61" s="8" t="str">
        <f>'LYNX PLYWOOD'!D24</f>
        <v>L126-W</v>
      </c>
      <c r="D61" s="135" t="str">
        <f>IF('LYNX PLYWOOD'!AF24=0,"",'LYNX PLYWOOD'!AF24)</f>
        <v/>
      </c>
      <c r="E61" s="135" t="str">
        <f>IF('LYNX PLYWOOD'!AG24=0,"",'LYNX PLYWOOD'!AG24)</f>
        <v/>
      </c>
      <c r="F61" s="135" t="str">
        <f>IF('LYNX PLYWOOD'!AH24=0,"",'LYNX PLYWOOD'!AH24)</f>
        <v/>
      </c>
      <c r="G61" s="135" t="str">
        <f>IF('LYNX PLYWOOD'!AI24=0,"",'LYNX PLYWOOD'!AI24)</f>
        <v/>
      </c>
      <c r="H61" s="135" t="str">
        <f>IF('LYNX PLYWOOD'!AJ24=0,"",'LYNX PLYWOOD'!AJ24)</f>
        <v/>
      </c>
      <c r="I61" s="135" t="str">
        <f>IF('LYNX PLYWOOD'!AK24=0,"",'LYNX PLYWOOD'!AK24)</f>
        <v/>
      </c>
      <c r="J61" s="135" t="str">
        <f>IF('LYNX PLYWOOD'!AL24=0,"",'LYNX PLYWOOD'!AL24)</f>
        <v/>
      </c>
      <c r="K61" s="135" t="str">
        <f>IF('LYNX PLYWOOD'!AM24=0,"",'LYNX PLYWOOD'!AM24)</f>
        <v/>
      </c>
      <c r="L61" s="135" t="str">
        <f>IF('LYNX PLYWOOD'!AN24=0,"",'LYNX PLYWOOD'!AN24)</f>
        <v/>
      </c>
      <c r="M61" s="135" t="str">
        <f>IF('LYNX PLYWOOD'!AO24=0,"",'LYNX PLYWOOD'!AO24)</f>
        <v/>
      </c>
      <c r="N61" s="135" t="str">
        <f>IF('LYNX PLYWOOD'!AP24=0,"",'LYNX PLYWOOD'!AP24)</f>
        <v/>
      </c>
      <c r="O61" s="135" t="str">
        <f>IF('LYNX PLYWOOD'!AQ24=0,"",'LYNX PLYWOOD'!AQ24)</f>
        <v/>
      </c>
      <c r="P61" s="135" t="str">
        <f>IF('LYNX PLYWOOD'!AR24=0,"",'LYNX PLYWOOD'!AR24)</f>
        <v/>
      </c>
      <c r="Q61" s="135">
        <f>'PRODUCTION LIST lynx plywood'!Q63</f>
        <v>0</v>
      </c>
    </row>
    <row r="62" spans="3:17" ht="23.25" customHeight="1">
      <c r="C62" s="8" t="str">
        <f>'LYNX PLYWOOD'!D25</f>
        <v>L127-W</v>
      </c>
      <c r="D62" s="135" t="str">
        <f>IF('LYNX PLYWOOD'!AF25=0,"",'LYNX PLYWOOD'!AF25)</f>
        <v/>
      </c>
      <c r="E62" s="135" t="str">
        <f>IF('LYNX PLYWOOD'!AG25=0,"",'LYNX PLYWOOD'!AG25)</f>
        <v/>
      </c>
      <c r="F62" s="135" t="str">
        <f>IF('LYNX PLYWOOD'!AH25=0,"",'LYNX PLYWOOD'!AH25)</f>
        <v/>
      </c>
      <c r="G62" s="135" t="str">
        <f>IF('LYNX PLYWOOD'!AI25=0,"",'LYNX PLYWOOD'!AI25)</f>
        <v/>
      </c>
      <c r="H62" s="135" t="str">
        <f>IF('LYNX PLYWOOD'!AJ25=0,"",'LYNX PLYWOOD'!AJ25)</f>
        <v/>
      </c>
      <c r="I62" s="135" t="str">
        <f>IF('LYNX PLYWOOD'!AK25=0,"",'LYNX PLYWOOD'!AK25)</f>
        <v/>
      </c>
      <c r="J62" s="135" t="str">
        <f>IF('LYNX PLYWOOD'!AL25=0,"",'LYNX PLYWOOD'!AL25)</f>
        <v/>
      </c>
      <c r="K62" s="135" t="str">
        <f>IF('LYNX PLYWOOD'!AM25=0,"",'LYNX PLYWOOD'!AM25)</f>
        <v/>
      </c>
      <c r="L62" s="135" t="str">
        <f>IF('LYNX PLYWOOD'!AN25=0,"",'LYNX PLYWOOD'!AN25)</f>
        <v/>
      </c>
      <c r="M62" s="135" t="str">
        <f>IF('LYNX PLYWOOD'!AO25=0,"",'LYNX PLYWOOD'!AO25)</f>
        <v/>
      </c>
      <c r="N62" s="135" t="str">
        <f>IF('LYNX PLYWOOD'!AP25=0,"",'LYNX PLYWOOD'!AP25)</f>
        <v/>
      </c>
      <c r="O62" s="135" t="str">
        <f>IF('LYNX PLYWOOD'!AQ25=0,"",'LYNX PLYWOOD'!AQ25)</f>
        <v/>
      </c>
      <c r="P62" s="135" t="str">
        <f>IF('LYNX PLYWOOD'!AR25=0,"",'LYNX PLYWOOD'!AR25)</f>
        <v/>
      </c>
      <c r="Q62" s="135">
        <f>'PRODUCTION LIST lynx plywood'!Q64</f>
        <v>0</v>
      </c>
    </row>
    <row r="63" spans="3:17" ht="23.25" customHeight="1">
      <c r="C63" s="8" t="str">
        <f>'LYNX PLYWOOD'!D26</f>
        <v>L128-W</v>
      </c>
      <c r="D63" s="135" t="str">
        <f>IF('LYNX PLYWOOD'!AF26=0,"",'LYNX PLYWOOD'!AF26)</f>
        <v/>
      </c>
      <c r="E63" s="135" t="str">
        <f>IF('LYNX PLYWOOD'!AG26=0,"",'LYNX PLYWOOD'!AG26)</f>
        <v/>
      </c>
      <c r="F63" s="135" t="str">
        <f>IF('LYNX PLYWOOD'!AH26=0,"",'LYNX PLYWOOD'!AH26)</f>
        <v/>
      </c>
      <c r="G63" s="135" t="str">
        <f>IF('LYNX PLYWOOD'!AI26=0,"",'LYNX PLYWOOD'!AI26)</f>
        <v/>
      </c>
      <c r="H63" s="135" t="str">
        <f>IF('LYNX PLYWOOD'!AJ26=0,"",'LYNX PLYWOOD'!AJ26)</f>
        <v/>
      </c>
      <c r="I63" s="135" t="str">
        <f>IF('LYNX PLYWOOD'!AK26=0,"",'LYNX PLYWOOD'!AK26)</f>
        <v/>
      </c>
      <c r="J63" s="135" t="str">
        <f>IF('LYNX PLYWOOD'!AL26=0,"",'LYNX PLYWOOD'!AL26)</f>
        <v/>
      </c>
      <c r="K63" s="135" t="str">
        <f>IF('LYNX PLYWOOD'!AM26=0,"",'LYNX PLYWOOD'!AM26)</f>
        <v/>
      </c>
      <c r="L63" s="135" t="str">
        <f>IF('LYNX PLYWOOD'!AN26=0,"",'LYNX PLYWOOD'!AN26)</f>
        <v/>
      </c>
      <c r="M63" s="135" t="str">
        <f>IF('LYNX PLYWOOD'!AO26=0,"",'LYNX PLYWOOD'!AO26)</f>
        <v/>
      </c>
      <c r="N63" s="135" t="str">
        <f>IF('LYNX PLYWOOD'!AP26=0,"",'LYNX PLYWOOD'!AP26)</f>
        <v/>
      </c>
      <c r="O63" s="135" t="str">
        <f>IF('LYNX PLYWOOD'!AQ26=0,"",'LYNX PLYWOOD'!AQ26)</f>
        <v/>
      </c>
      <c r="P63" s="135" t="str">
        <f>IF('LYNX PLYWOOD'!AR26=0,"",'LYNX PLYWOOD'!AR26)</f>
        <v/>
      </c>
      <c r="Q63" s="135">
        <f>'PRODUCTION LIST lynx plywood'!Q65</f>
        <v>0</v>
      </c>
    </row>
    <row r="64" spans="3:17" ht="23.25" customHeight="1">
      <c r="C64" s="8" t="str">
        <f>'LYNX PLYWOOD'!D27</f>
        <v>L129-W</v>
      </c>
      <c r="D64" s="135" t="str">
        <f>IF('LYNX PLYWOOD'!AF27=0,"",'LYNX PLYWOOD'!AF27)</f>
        <v/>
      </c>
      <c r="E64" s="135" t="str">
        <f>IF('LYNX PLYWOOD'!AG27=0,"",'LYNX PLYWOOD'!AG27)</f>
        <v/>
      </c>
      <c r="F64" s="135" t="str">
        <f>IF('LYNX PLYWOOD'!AH27=0,"",'LYNX PLYWOOD'!AH27)</f>
        <v/>
      </c>
      <c r="G64" s="135" t="str">
        <f>IF('LYNX PLYWOOD'!AI27=0,"",'LYNX PLYWOOD'!AI27)</f>
        <v/>
      </c>
      <c r="H64" s="135" t="str">
        <f>IF('LYNX PLYWOOD'!AJ27=0,"",'LYNX PLYWOOD'!AJ27)</f>
        <v/>
      </c>
      <c r="I64" s="135" t="str">
        <f>IF('LYNX PLYWOOD'!AK27=0,"",'LYNX PLYWOOD'!AK27)</f>
        <v/>
      </c>
      <c r="J64" s="135" t="str">
        <f>IF('LYNX PLYWOOD'!AL27=0,"",'LYNX PLYWOOD'!AL27)</f>
        <v/>
      </c>
      <c r="K64" s="135" t="str">
        <f>IF('LYNX PLYWOOD'!AM27=0,"",'LYNX PLYWOOD'!AM27)</f>
        <v/>
      </c>
      <c r="L64" s="135" t="str">
        <f>IF('LYNX PLYWOOD'!AN27=0,"",'LYNX PLYWOOD'!AN27)</f>
        <v/>
      </c>
      <c r="M64" s="135" t="str">
        <f>IF('LYNX PLYWOOD'!AO27=0,"",'LYNX PLYWOOD'!AO27)</f>
        <v/>
      </c>
      <c r="N64" s="135" t="str">
        <f>IF('LYNX PLYWOOD'!AP27=0,"",'LYNX PLYWOOD'!AP27)</f>
        <v/>
      </c>
      <c r="O64" s="135" t="str">
        <f>IF('LYNX PLYWOOD'!AQ27=0,"",'LYNX PLYWOOD'!AQ27)</f>
        <v/>
      </c>
      <c r="P64" s="135" t="str">
        <f>IF('LYNX PLYWOOD'!AR27=0,"",'LYNX PLYWOOD'!AR27)</f>
        <v/>
      </c>
      <c r="Q64" s="135">
        <f>'PRODUCTION LIST lynx plywood'!Q66</f>
        <v>0</v>
      </c>
    </row>
    <row r="65" spans="3:17" ht="23.25" customHeight="1">
      <c r="C65" s="8" t="str">
        <f>'LYNX PLYWOOD'!D28</f>
        <v>L130-W</v>
      </c>
      <c r="D65" s="135" t="str">
        <f>IF('LYNX PLYWOOD'!AF28=0,"",'LYNX PLYWOOD'!AF28)</f>
        <v/>
      </c>
      <c r="E65" s="135" t="str">
        <f>IF('LYNX PLYWOOD'!AG28=0,"",'LYNX PLYWOOD'!AG28)</f>
        <v/>
      </c>
      <c r="F65" s="135" t="str">
        <f>IF('LYNX PLYWOOD'!AH28=0,"",'LYNX PLYWOOD'!AH28)</f>
        <v/>
      </c>
      <c r="G65" s="135" t="str">
        <f>IF('LYNX PLYWOOD'!AI28=0,"",'LYNX PLYWOOD'!AI28)</f>
        <v/>
      </c>
      <c r="H65" s="135" t="str">
        <f>IF('LYNX PLYWOOD'!AJ28=0,"",'LYNX PLYWOOD'!AJ28)</f>
        <v/>
      </c>
      <c r="I65" s="135" t="str">
        <f>IF('LYNX PLYWOOD'!AK28=0,"",'LYNX PLYWOOD'!AK28)</f>
        <v/>
      </c>
      <c r="J65" s="135" t="str">
        <f>IF('LYNX PLYWOOD'!AL28=0,"",'LYNX PLYWOOD'!AL28)</f>
        <v/>
      </c>
      <c r="K65" s="135" t="str">
        <f>IF('LYNX PLYWOOD'!AM28=0,"",'LYNX PLYWOOD'!AM28)</f>
        <v/>
      </c>
      <c r="L65" s="135" t="str">
        <f>IF('LYNX PLYWOOD'!AN28=0,"",'LYNX PLYWOOD'!AN28)</f>
        <v/>
      </c>
      <c r="M65" s="135" t="str">
        <f>IF('LYNX PLYWOOD'!AO28=0,"",'LYNX PLYWOOD'!AO28)</f>
        <v/>
      </c>
      <c r="N65" s="135" t="str">
        <f>IF('LYNX PLYWOOD'!AP28=0,"",'LYNX PLYWOOD'!AP28)</f>
        <v/>
      </c>
      <c r="O65" s="135" t="str">
        <f>IF('LYNX PLYWOOD'!AQ28=0,"",'LYNX PLYWOOD'!AQ28)</f>
        <v/>
      </c>
      <c r="P65" s="135" t="str">
        <f>IF('LYNX PLYWOOD'!AR28=0,"",'LYNX PLYWOOD'!AR28)</f>
        <v/>
      </c>
      <c r="Q65" s="135">
        <f>'PRODUCTION LIST lynx plywood'!Q67</f>
        <v>0</v>
      </c>
    </row>
    <row r="66" spans="3:17" ht="23.25" customHeight="1">
      <c r="C66" s="8" t="str">
        <f>'LYNX PLYWOOD'!D29</f>
        <v>L131-W</v>
      </c>
      <c r="D66" s="135" t="str">
        <f>IF('LYNX PLYWOOD'!AF29=0,"",'LYNX PLYWOOD'!AF29)</f>
        <v/>
      </c>
      <c r="E66" s="135" t="str">
        <f>IF('LYNX PLYWOOD'!AG29=0,"",'LYNX PLYWOOD'!AG29)</f>
        <v/>
      </c>
      <c r="F66" s="135" t="str">
        <f>IF('LYNX PLYWOOD'!AH29=0,"",'LYNX PLYWOOD'!AH29)</f>
        <v/>
      </c>
      <c r="G66" s="135" t="str">
        <f>IF('LYNX PLYWOOD'!AI29=0,"",'LYNX PLYWOOD'!AI29)</f>
        <v/>
      </c>
      <c r="H66" s="135" t="str">
        <f>IF('LYNX PLYWOOD'!AJ29=0,"",'LYNX PLYWOOD'!AJ29)</f>
        <v/>
      </c>
      <c r="I66" s="135" t="str">
        <f>IF('LYNX PLYWOOD'!AK29=0,"",'LYNX PLYWOOD'!AK29)</f>
        <v/>
      </c>
      <c r="J66" s="135" t="str">
        <f>IF('LYNX PLYWOOD'!AL29=0,"",'LYNX PLYWOOD'!AL29)</f>
        <v/>
      </c>
      <c r="K66" s="135" t="str">
        <f>IF('LYNX PLYWOOD'!AM29=0,"",'LYNX PLYWOOD'!AM29)</f>
        <v/>
      </c>
      <c r="L66" s="135" t="str">
        <f>IF('LYNX PLYWOOD'!AN29=0,"",'LYNX PLYWOOD'!AN29)</f>
        <v/>
      </c>
      <c r="M66" s="135" t="str">
        <f>IF('LYNX PLYWOOD'!AO29=0,"",'LYNX PLYWOOD'!AO29)</f>
        <v/>
      </c>
      <c r="N66" s="135" t="str">
        <f>IF('LYNX PLYWOOD'!AP29=0,"",'LYNX PLYWOOD'!AP29)</f>
        <v/>
      </c>
      <c r="O66" s="135" t="str">
        <f>IF('LYNX PLYWOOD'!AQ29=0,"",'LYNX PLYWOOD'!AQ29)</f>
        <v/>
      </c>
      <c r="P66" s="135" t="str">
        <f>IF('LYNX PLYWOOD'!AR29=0,"",'LYNX PLYWOOD'!AR29)</f>
        <v/>
      </c>
      <c r="Q66" s="135">
        <f>'PRODUCTION LIST lynx plywood'!Q68</f>
        <v>0</v>
      </c>
    </row>
    <row r="67" spans="3:17" ht="23.25" customHeight="1">
      <c r="C67" s="8" t="str">
        <f>'LYNX PLYWOOD'!D30</f>
        <v>L132-W</v>
      </c>
      <c r="D67" s="135" t="str">
        <f>IF('LYNX PLYWOOD'!AF30=0,"",'LYNX PLYWOOD'!AF30)</f>
        <v/>
      </c>
      <c r="E67" s="135" t="str">
        <f>IF('LYNX PLYWOOD'!AG30=0,"",'LYNX PLYWOOD'!AG30)</f>
        <v/>
      </c>
      <c r="F67" s="135" t="str">
        <f>IF('LYNX PLYWOOD'!AH30=0,"",'LYNX PLYWOOD'!AH30)</f>
        <v/>
      </c>
      <c r="G67" s="135" t="str">
        <f>IF('LYNX PLYWOOD'!AI30=0,"",'LYNX PLYWOOD'!AI30)</f>
        <v/>
      </c>
      <c r="H67" s="135" t="str">
        <f>IF('LYNX PLYWOOD'!AJ30=0,"",'LYNX PLYWOOD'!AJ30)</f>
        <v/>
      </c>
      <c r="I67" s="135" t="str">
        <f>IF('LYNX PLYWOOD'!AK30=0,"",'LYNX PLYWOOD'!AK30)</f>
        <v/>
      </c>
      <c r="J67" s="135" t="str">
        <f>IF('LYNX PLYWOOD'!AL30=0,"",'LYNX PLYWOOD'!AL30)</f>
        <v/>
      </c>
      <c r="K67" s="135" t="str">
        <f>IF('LYNX PLYWOOD'!AM30=0,"",'LYNX PLYWOOD'!AM30)</f>
        <v/>
      </c>
      <c r="L67" s="135" t="str">
        <f>IF('LYNX PLYWOOD'!AN30=0,"",'LYNX PLYWOOD'!AN30)</f>
        <v/>
      </c>
      <c r="M67" s="135" t="str">
        <f>IF('LYNX PLYWOOD'!AO30=0,"",'LYNX PLYWOOD'!AO30)</f>
        <v/>
      </c>
      <c r="N67" s="135" t="str">
        <f>IF('LYNX PLYWOOD'!AP30=0,"",'LYNX PLYWOOD'!AP30)</f>
        <v/>
      </c>
      <c r="O67" s="135" t="str">
        <f>IF('LYNX PLYWOOD'!AQ30=0,"",'LYNX PLYWOOD'!AQ30)</f>
        <v/>
      </c>
      <c r="P67" s="135" t="str">
        <f>IF('LYNX PLYWOOD'!AR30=0,"",'LYNX PLYWOOD'!AR30)</f>
        <v/>
      </c>
      <c r="Q67" s="135">
        <f>'PRODUCTION LIST lynx plywood'!Q69</f>
        <v>0</v>
      </c>
    </row>
    <row r="68" spans="3:17" ht="23.25" customHeight="1">
      <c r="D68" s="57"/>
      <c r="E68" s="57"/>
      <c r="F68" s="9"/>
      <c r="G68" s="9"/>
      <c r="H68" s="9"/>
      <c r="I68" s="13"/>
      <c r="J68" s="13"/>
      <c r="K68" s="13"/>
      <c r="L68" s="57"/>
      <c r="M68" s="9"/>
      <c r="N68" s="58" t="s">
        <v>43</v>
      </c>
      <c r="O68" s="58" t="s">
        <v>43</v>
      </c>
      <c r="P68" s="58" t="s">
        <v>43</v>
      </c>
    </row>
    <row r="69" spans="3:17" ht="23.25" customHeight="1">
      <c r="D69" s="14" t="s">
        <v>44</v>
      </c>
      <c r="E69" s="59"/>
      <c r="F69" s="60"/>
      <c r="G69" s="9"/>
      <c r="H69" s="9"/>
      <c r="I69" s="14" t="s">
        <v>45</v>
      </c>
      <c r="J69" s="61"/>
      <c r="K69" s="61"/>
      <c r="L69" s="61"/>
      <c r="M69" s="60"/>
      <c r="N69" s="60"/>
      <c r="O69" s="60"/>
      <c r="P69" s="60"/>
    </row>
    <row r="70" spans="3:17" ht="23.25" customHeight="1">
      <c r="D70" s="14" t="s">
        <v>46</v>
      </c>
      <c r="E70" s="59"/>
      <c r="F70" s="60"/>
      <c r="G70" s="9"/>
      <c r="H70" s="9"/>
      <c r="I70" s="14" t="s">
        <v>47</v>
      </c>
      <c r="J70" s="62"/>
      <c r="K70" s="62"/>
      <c r="L70" s="62"/>
      <c r="M70" s="63"/>
      <c r="N70" s="63"/>
      <c r="O70" s="63"/>
      <c r="P70" s="63"/>
    </row>
    <row r="71" spans="3:17" ht="23.25" customHeight="1">
      <c r="D71" s="57"/>
      <c r="E71" s="57"/>
      <c r="F71" s="9"/>
      <c r="G71" s="9"/>
      <c r="H71" s="9"/>
      <c r="I71" s="14" t="s">
        <v>48</v>
      </c>
      <c r="J71" s="62"/>
      <c r="K71" s="62"/>
      <c r="L71" s="62"/>
      <c r="M71" s="63"/>
      <c r="N71" s="63"/>
      <c r="O71" s="63"/>
      <c r="P71" s="63"/>
    </row>
  </sheetData>
  <sheetProtection selectLockedCells="1" selectUnlockedCells="1"/>
  <autoFilter ref="Q2:Q47" xr:uid="{00000000-0009-0000-0000-00000A000000}"/>
  <mergeCells count="2">
    <mergeCell ref="A1:G1"/>
    <mergeCell ref="I1:J1"/>
  </mergeCells>
  <conditionalFormatting sqref="O2:O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{11DFDF40-1CEE-40B2-937B-CE45F615B6BA}</x14:id>
        </ext>
      </extLst>
    </cfRule>
  </conditionalFormatting>
  <conditionalFormatting sqref="P2:P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{9BF001EB-2450-48C4-9A0B-15CA01752B7C}</x14:id>
        </ext>
      </extLst>
    </cfRule>
  </conditionalFormatting>
  <conditionalFormatting sqref="C2:N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{5CCF5CBE-92E5-4CAC-B5AA-4C048CFC4743}</x14:id>
        </ext>
      </extLst>
    </cfRule>
  </conditionalFormatting>
  <pageMargins left="0.25" right="0.25" top="0.75" bottom="0.75" header="0.3" footer="0.3"/>
  <pageSetup paperSize="9" orientation="portrait" horizontalDpi="1200" verticalDpi="1200" r:id="rId1"/>
  <headerFooter>
    <oddHeader>&amp;L&amp;"-,Krepko"&amp;14LYNX VOLUMES - packing list</oddHeader>
    <oddFooter>Stran &amp;P od &amp;N</oddFooter>
    <firstHeader>&amp;LLYNX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DFDF40-1CEE-40B2-937B-CE45F615B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O2:O3</xm:sqref>
        </x14:conditionalFormatting>
        <x14:conditionalFormatting xmlns:xm="http://schemas.microsoft.com/office/excel/2006/main">
          <x14:cfRule type="dataBar" id="{9BF001EB-2450-48C4-9A0B-15CA01752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P2:P3</xm:sqref>
        </x14:conditionalFormatting>
        <x14:conditionalFormatting xmlns:xm="http://schemas.microsoft.com/office/excel/2006/main">
          <x14:cfRule type="dataBar" id="{5CCF5CBE-92E5-4CAC-B5AA-4C048CFC4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C2:N3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9"/>
  <dimension ref="A1:T37"/>
  <sheetViews>
    <sheetView workbookViewId="0">
      <selection activeCell="M9" sqref="M9"/>
    </sheetView>
  </sheetViews>
  <sheetFormatPr defaultColWidth="11" defaultRowHeight="15.5"/>
  <cols>
    <col min="2" max="2" width="7.83203125" customWidth="1"/>
    <col min="3" max="4" width="8.5" customWidth="1"/>
    <col min="5" max="5" width="10.83203125" customWidth="1"/>
    <col min="6" max="6" width="11.08203125" customWidth="1"/>
    <col min="7" max="7" width="9" customWidth="1"/>
    <col min="8" max="8" width="9.58203125" customWidth="1"/>
    <col min="9" max="9" width="11" style="64"/>
    <col min="10" max="10" width="11" customWidth="1"/>
    <col min="11" max="11" width="8.33203125" customWidth="1"/>
  </cols>
  <sheetData>
    <row r="1" spans="1:20" ht="31">
      <c r="A1" s="27" t="s">
        <v>62</v>
      </c>
      <c r="B1" s="28"/>
      <c r="C1" s="28"/>
      <c r="D1" s="28"/>
      <c r="E1" s="28"/>
      <c r="F1" s="28"/>
      <c r="G1" s="28"/>
      <c r="H1" s="28"/>
      <c r="J1" s="28"/>
      <c r="K1" s="28"/>
      <c r="T1" s="28"/>
    </row>
    <row r="2" spans="1:20">
      <c r="A2" s="29" t="s">
        <v>61</v>
      </c>
      <c r="B2" s="28"/>
      <c r="C2" s="28"/>
      <c r="D2" s="28"/>
      <c r="E2" s="28"/>
      <c r="F2" s="28"/>
      <c r="H2" s="28"/>
      <c r="I2" s="29" t="s">
        <v>63</v>
      </c>
      <c r="M2" s="29"/>
      <c r="T2" s="28"/>
    </row>
    <row r="3" spans="1:20" ht="46">
      <c r="A3" s="746">
        <f>'PRODUCTION LIST lynx grp'!C3</f>
        <v>0</v>
      </c>
      <c r="B3" s="747"/>
      <c r="C3" s="747"/>
      <c r="D3" s="747"/>
      <c r="E3" s="747"/>
      <c r="F3" s="747"/>
      <c r="G3" s="747"/>
      <c r="H3" s="748"/>
      <c r="I3" s="749">
        <f>'PRODUCTION LIST lynx grp'!M3</f>
        <v>0</v>
      </c>
      <c r="J3" s="750"/>
      <c r="K3" s="751"/>
      <c r="N3" s="94"/>
      <c r="O3" s="94"/>
      <c r="P3" s="94"/>
      <c r="Q3" s="94"/>
      <c r="R3" s="94"/>
    </row>
    <row r="4" spans="1:20" ht="23.25" customHeight="1">
      <c r="A4" s="29"/>
      <c r="B4" s="28"/>
      <c r="C4" s="66" t="s">
        <v>79</v>
      </c>
      <c r="D4" s="66"/>
      <c r="E4" s="30"/>
      <c r="F4" s="95"/>
      <c r="G4" s="66" t="s">
        <v>79</v>
      </c>
      <c r="H4" s="66"/>
      <c r="I4" s="65"/>
      <c r="J4" s="28"/>
      <c r="K4" s="66" t="s">
        <v>79</v>
      </c>
      <c r="L4" s="66"/>
      <c r="P4" s="96"/>
      <c r="Q4" s="96"/>
      <c r="R4" s="97"/>
      <c r="S4" s="31"/>
      <c r="T4" s="28"/>
    </row>
    <row r="5" spans="1:20" ht="11.5" customHeight="1">
      <c r="A5" s="736" t="s">
        <v>80</v>
      </c>
      <c r="B5" s="737"/>
      <c r="C5" s="98"/>
      <c r="D5" s="99"/>
      <c r="E5" s="752" t="s">
        <v>81</v>
      </c>
      <c r="F5" s="753"/>
      <c r="G5" s="100"/>
      <c r="I5" s="736" t="s">
        <v>263</v>
      </c>
      <c r="J5" s="737"/>
      <c r="K5" s="100"/>
      <c r="P5" s="32"/>
      <c r="Q5" s="32"/>
      <c r="R5" s="32"/>
      <c r="S5" s="97"/>
      <c r="T5" s="28"/>
    </row>
    <row r="6" spans="1:20" ht="11.5" customHeight="1">
      <c r="A6" s="738"/>
      <c r="B6" s="739"/>
      <c r="C6" s="101"/>
      <c r="D6" s="99"/>
      <c r="E6" s="754"/>
      <c r="F6" s="755"/>
      <c r="G6" s="102"/>
      <c r="I6" s="738"/>
      <c r="J6" s="739"/>
      <c r="K6" s="102"/>
      <c r="P6" s="32"/>
      <c r="Q6" s="32"/>
      <c r="R6" s="32"/>
      <c r="S6" s="97"/>
      <c r="T6" s="28"/>
    </row>
    <row r="7" spans="1:20" ht="11.5" customHeight="1">
      <c r="A7" s="736" t="s">
        <v>82</v>
      </c>
      <c r="B7" s="737"/>
      <c r="C7" s="67"/>
      <c r="D7" s="103"/>
      <c r="E7" s="756" t="s">
        <v>161</v>
      </c>
      <c r="F7" s="757"/>
      <c r="G7" s="104"/>
      <c r="I7" s="736" t="s">
        <v>162</v>
      </c>
      <c r="J7" s="737"/>
      <c r="K7" s="104"/>
      <c r="P7" s="28"/>
      <c r="Q7" s="28"/>
      <c r="R7" s="28"/>
      <c r="S7" s="28"/>
      <c r="T7" s="28"/>
    </row>
    <row r="8" spans="1:20" ht="11.5" customHeight="1">
      <c r="A8" s="738"/>
      <c r="B8" s="739"/>
      <c r="C8" s="68"/>
      <c r="D8" s="103"/>
      <c r="E8" s="754"/>
      <c r="F8" s="755"/>
      <c r="G8" s="102"/>
      <c r="I8" s="738"/>
      <c r="J8" s="739"/>
      <c r="K8" s="102"/>
      <c r="P8" s="32"/>
      <c r="Q8" s="32"/>
      <c r="R8" s="32"/>
      <c r="S8" s="97"/>
      <c r="T8" s="28"/>
    </row>
    <row r="9" spans="1:20" ht="11.5" customHeight="1">
      <c r="A9" s="736" t="s">
        <v>83</v>
      </c>
      <c r="B9" s="737"/>
      <c r="C9" s="98"/>
      <c r="D9" s="99"/>
      <c r="E9" s="756" t="s">
        <v>254</v>
      </c>
      <c r="F9" s="757"/>
      <c r="G9" s="69"/>
      <c r="I9" s="736" t="s">
        <v>264</v>
      </c>
      <c r="J9" s="737"/>
      <c r="K9" s="104"/>
      <c r="P9" s="32"/>
      <c r="Q9" s="32"/>
      <c r="R9" s="32"/>
      <c r="S9" s="97"/>
      <c r="T9" s="28"/>
    </row>
    <row r="10" spans="1:20" ht="11.5" customHeight="1">
      <c r="A10" s="738"/>
      <c r="B10" s="739"/>
      <c r="C10" s="101"/>
      <c r="D10" s="99"/>
      <c r="E10" s="754"/>
      <c r="F10" s="755"/>
      <c r="G10" s="34"/>
      <c r="I10" s="738"/>
      <c r="J10" s="739"/>
      <c r="K10" s="102"/>
      <c r="P10" s="32"/>
      <c r="Q10" s="32"/>
      <c r="R10" s="32"/>
      <c r="S10" s="97"/>
      <c r="T10" s="28"/>
    </row>
    <row r="11" spans="1:20" ht="11.5" customHeight="1">
      <c r="A11" s="736" t="s">
        <v>85</v>
      </c>
      <c r="B11" s="737"/>
      <c r="C11" s="67"/>
      <c r="D11" s="103"/>
      <c r="E11" s="736" t="s">
        <v>84</v>
      </c>
      <c r="F11" s="737"/>
      <c r="G11" s="33"/>
      <c r="I11" s="762" t="s">
        <v>87</v>
      </c>
      <c r="J11" s="763"/>
      <c r="K11" s="104"/>
      <c r="P11" s="32"/>
      <c r="Q11" s="32"/>
      <c r="R11" s="32"/>
      <c r="S11" s="97"/>
      <c r="T11" s="28"/>
    </row>
    <row r="12" spans="1:20" ht="11.5" customHeight="1">
      <c r="A12" s="762"/>
      <c r="B12" s="763"/>
      <c r="C12" s="70"/>
      <c r="D12" s="103"/>
      <c r="E12" s="738"/>
      <c r="F12" s="739"/>
      <c r="G12" s="34"/>
      <c r="I12" s="738"/>
      <c r="J12" s="739"/>
      <c r="K12" s="102"/>
      <c r="P12" s="32"/>
      <c r="Q12" s="32"/>
      <c r="R12" s="32"/>
      <c r="S12" s="97"/>
      <c r="T12" s="28"/>
    </row>
    <row r="13" spans="1:20" ht="11.5" customHeight="1">
      <c r="A13" s="736" t="s">
        <v>88</v>
      </c>
      <c r="B13" s="737"/>
      <c r="C13" s="100"/>
      <c r="E13" s="736" t="s">
        <v>86</v>
      </c>
      <c r="F13" s="737"/>
      <c r="G13" s="69"/>
      <c r="I13" s="762" t="s">
        <v>255</v>
      </c>
      <c r="J13" s="763"/>
      <c r="K13" s="104"/>
    </row>
    <row r="14" spans="1:20" ht="11.5" customHeight="1">
      <c r="A14" s="738"/>
      <c r="B14" s="739"/>
      <c r="C14" s="102"/>
      <c r="E14" s="738"/>
      <c r="F14" s="739"/>
      <c r="G14" s="34"/>
      <c r="I14" s="738"/>
      <c r="J14" s="739"/>
      <c r="K14" s="102"/>
    </row>
    <row r="15" spans="1:20" ht="11.5" customHeight="1">
      <c r="A15" s="762" t="s">
        <v>90</v>
      </c>
      <c r="B15" s="763"/>
      <c r="C15" s="104"/>
      <c r="E15" s="736" t="s">
        <v>268</v>
      </c>
      <c r="F15" s="737"/>
      <c r="G15" s="33"/>
      <c r="I15" s="762" t="s">
        <v>89</v>
      </c>
      <c r="J15" s="763"/>
      <c r="K15" s="104"/>
    </row>
    <row r="16" spans="1:20" ht="11.5" customHeight="1">
      <c r="A16" s="738"/>
      <c r="B16" s="739"/>
      <c r="C16" s="102"/>
      <c r="E16" s="738"/>
      <c r="F16" s="739"/>
      <c r="G16" s="34"/>
      <c r="I16" s="738"/>
      <c r="J16" s="739"/>
      <c r="K16" s="102"/>
    </row>
    <row r="17" spans="1:20" ht="11.5" customHeight="1">
      <c r="A17" s="762" t="s">
        <v>261</v>
      </c>
      <c r="B17" s="763"/>
      <c r="C17" s="71"/>
      <c r="E17" s="736" t="s">
        <v>91</v>
      </c>
      <c r="F17" s="737"/>
      <c r="G17" s="71"/>
      <c r="I17" s="762" t="s">
        <v>269</v>
      </c>
      <c r="J17" s="763"/>
      <c r="K17" s="71"/>
      <c r="L17" s="28"/>
      <c r="M17" s="28"/>
    </row>
    <row r="18" spans="1:20" ht="11.5" customHeight="1">
      <c r="A18" s="738"/>
      <c r="B18" s="739"/>
      <c r="C18" s="72"/>
      <c r="E18" s="738"/>
      <c r="F18" s="739"/>
      <c r="G18" s="72"/>
      <c r="H18" s="28"/>
      <c r="I18" s="738"/>
      <c r="J18" s="739"/>
      <c r="K18" s="72"/>
      <c r="L18" s="28"/>
      <c r="M18" s="28"/>
    </row>
    <row r="19" spans="1:20" ht="11.5" customHeight="1">
      <c r="A19" s="758" t="s">
        <v>180</v>
      </c>
      <c r="B19" s="759"/>
      <c r="C19" s="71"/>
      <c r="E19" s="736" t="s">
        <v>259</v>
      </c>
      <c r="F19" s="737"/>
      <c r="G19" s="71"/>
      <c r="I19" s="744" t="s">
        <v>266</v>
      </c>
      <c r="J19" s="745"/>
      <c r="K19" s="71"/>
      <c r="T19" s="28"/>
    </row>
    <row r="20" spans="1:20" ht="11.5" customHeight="1">
      <c r="A20" s="760"/>
      <c r="B20" s="761"/>
      <c r="C20" s="72"/>
      <c r="E20" s="738"/>
      <c r="F20" s="739"/>
      <c r="G20" s="72"/>
      <c r="I20" s="742"/>
      <c r="J20" s="743"/>
      <c r="K20" s="72"/>
      <c r="T20" s="28"/>
    </row>
    <row r="21" spans="1:20" ht="11.5" customHeight="1">
      <c r="A21" s="736" t="s">
        <v>260</v>
      </c>
      <c r="B21" s="737"/>
      <c r="C21" s="71"/>
      <c r="E21" s="736" t="s">
        <v>256</v>
      </c>
      <c r="F21" s="737"/>
      <c r="G21" s="71"/>
      <c r="I21" s="744" t="s">
        <v>258</v>
      </c>
      <c r="J21" s="745"/>
      <c r="K21" s="71"/>
      <c r="T21" s="28"/>
    </row>
    <row r="22" spans="1:20" s="73" customFormat="1" ht="11.5" customHeight="1">
      <c r="A22" s="738"/>
      <c r="B22" s="739"/>
      <c r="C22" s="72"/>
      <c r="D22"/>
      <c r="E22" s="738"/>
      <c r="F22" s="739"/>
      <c r="G22" s="72"/>
      <c r="H22"/>
      <c r="I22" s="742"/>
      <c r="J22" s="743"/>
      <c r="K22" s="72"/>
      <c r="L22" s="74"/>
      <c r="M22" s="74"/>
    </row>
    <row r="23" spans="1:20" ht="11.5" customHeight="1">
      <c r="A23" s="736" t="s">
        <v>262</v>
      </c>
      <c r="B23" s="737"/>
      <c r="C23" s="71"/>
      <c r="E23" s="736" t="s">
        <v>267</v>
      </c>
      <c r="F23" s="737"/>
      <c r="G23" s="71"/>
      <c r="I23" s="740" t="s">
        <v>265</v>
      </c>
      <c r="J23" s="741"/>
      <c r="K23" s="71"/>
      <c r="L23" s="38"/>
      <c r="M23" s="38"/>
    </row>
    <row r="24" spans="1:20" ht="11.5" customHeight="1">
      <c r="A24" s="738"/>
      <c r="B24" s="739"/>
      <c r="C24" s="72"/>
      <c r="E24" s="738"/>
      <c r="F24" s="739"/>
      <c r="G24" s="72"/>
      <c r="I24" s="742"/>
      <c r="J24" s="743"/>
      <c r="K24" s="72"/>
      <c r="L24" s="38"/>
      <c r="M24" s="38"/>
    </row>
    <row r="25" spans="1:20" ht="11.5" customHeight="1">
      <c r="A25" s="736"/>
      <c r="B25" s="737"/>
      <c r="C25" s="71"/>
      <c r="E25" s="736"/>
      <c r="F25" s="737"/>
      <c r="G25" s="71"/>
      <c r="I25" s="740" t="s">
        <v>257</v>
      </c>
      <c r="J25" s="741"/>
      <c r="K25" s="71"/>
      <c r="L25" s="38"/>
      <c r="M25" s="38"/>
    </row>
    <row r="26" spans="1:20" ht="11.5" customHeight="1">
      <c r="A26" s="738"/>
      <c r="B26" s="739"/>
      <c r="C26" s="72"/>
      <c r="E26" s="738"/>
      <c r="F26" s="739"/>
      <c r="G26" s="72"/>
      <c r="I26" s="742"/>
      <c r="J26" s="743"/>
      <c r="K26" s="72"/>
      <c r="L26" s="38"/>
      <c r="M26" s="38"/>
    </row>
    <row r="27" spans="1:20" ht="27.5">
      <c r="A27" s="38"/>
      <c r="B27" s="38"/>
      <c r="C27" s="38"/>
      <c r="D27" s="38"/>
      <c r="E27" s="38"/>
      <c r="F27" s="38"/>
      <c r="G27" s="38"/>
      <c r="H27" s="38"/>
      <c r="I27" s="75"/>
      <c r="J27" s="38"/>
      <c r="K27" s="38"/>
      <c r="L27" s="38"/>
      <c r="M27" s="38"/>
    </row>
    <row r="28" spans="1:20" ht="20.25" customHeight="1">
      <c r="A28" s="73"/>
      <c r="B28" s="64" t="s">
        <v>64</v>
      </c>
      <c r="C28" s="32"/>
      <c r="D28" s="32"/>
      <c r="E28" s="32"/>
      <c r="F28" s="73"/>
      <c r="G28" s="105"/>
      <c r="H28" s="106"/>
      <c r="I28" s="107"/>
      <c r="J28" s="106"/>
      <c r="K28" s="108"/>
      <c r="L28" s="38"/>
      <c r="M28" s="38"/>
    </row>
    <row r="29" spans="1:20" ht="20.25" customHeight="1">
      <c r="B29" s="76" t="s">
        <v>65</v>
      </c>
      <c r="C29" s="35"/>
      <c r="D29" s="36"/>
      <c r="E29" s="37"/>
      <c r="G29" s="270" t="s">
        <v>92</v>
      </c>
      <c r="H29" s="253"/>
      <c r="I29" s="253"/>
      <c r="J29" s="109"/>
      <c r="K29" s="110" t="s">
        <v>93</v>
      </c>
      <c r="L29" s="38"/>
      <c r="M29" s="38"/>
    </row>
    <row r="30" spans="1:20" ht="27.5">
      <c r="B30" s="76" t="s">
        <v>66</v>
      </c>
      <c r="C30" s="36"/>
      <c r="D30" s="36"/>
      <c r="E30" s="37"/>
      <c r="G30" s="111"/>
      <c r="H30" s="112"/>
      <c r="I30" s="113"/>
      <c r="J30" s="114"/>
      <c r="K30" s="110" t="s">
        <v>94</v>
      </c>
      <c r="L30" s="38"/>
      <c r="M30" s="38"/>
    </row>
    <row r="31" spans="1:20" ht="27.5">
      <c r="A31" s="38"/>
      <c r="B31" s="76" t="s">
        <v>67</v>
      </c>
      <c r="C31" s="36"/>
      <c r="D31" s="36"/>
      <c r="E31" s="36"/>
      <c r="F31" s="38"/>
      <c r="G31" s="115"/>
      <c r="H31" s="116"/>
      <c r="I31" s="117"/>
      <c r="J31" s="116"/>
      <c r="K31" s="118"/>
      <c r="L31" s="38"/>
      <c r="M31" s="38"/>
    </row>
    <row r="32" spans="1:20" ht="27.5">
      <c r="A32" s="38"/>
      <c r="B32" s="38"/>
      <c r="C32" s="38"/>
      <c r="D32" s="38"/>
      <c r="E32" s="38"/>
      <c r="F32" s="38"/>
      <c r="G32" s="38"/>
      <c r="H32" s="38"/>
      <c r="I32" s="75"/>
      <c r="J32" s="38"/>
      <c r="K32" s="38"/>
      <c r="L32" s="38"/>
      <c r="M32" s="38"/>
    </row>
    <row r="33" spans="1:13" ht="27.5">
      <c r="A33" s="38"/>
      <c r="B33" s="38"/>
      <c r="C33" s="38"/>
      <c r="D33" s="38"/>
      <c r="E33" s="38"/>
      <c r="F33" s="38"/>
      <c r="G33" s="38"/>
      <c r="H33" s="38"/>
      <c r="I33" s="75"/>
      <c r="J33" s="38"/>
      <c r="K33" s="38"/>
      <c r="L33" s="38"/>
      <c r="M33" s="38"/>
    </row>
    <row r="34" spans="1:13" ht="27.5">
      <c r="A34" s="38"/>
      <c r="B34" s="38"/>
      <c r="C34" s="38"/>
      <c r="D34" s="38"/>
    </row>
    <row r="35" spans="1:13" ht="27.5">
      <c r="A35" s="38"/>
      <c r="B35" s="38"/>
      <c r="C35" s="38"/>
      <c r="D35" s="38"/>
    </row>
    <row r="36" spans="1:13" ht="27.5">
      <c r="A36" s="38"/>
      <c r="B36" s="38"/>
      <c r="C36" s="38"/>
      <c r="D36" s="38"/>
    </row>
    <row r="37" spans="1:13" ht="27.5">
      <c r="A37" s="38"/>
      <c r="B37" s="38"/>
      <c r="C37" s="38"/>
      <c r="D37" s="38"/>
    </row>
  </sheetData>
  <mergeCells count="35">
    <mergeCell ref="I19:J20"/>
    <mergeCell ref="A19:B20"/>
    <mergeCell ref="E11:F12"/>
    <mergeCell ref="E13:F14"/>
    <mergeCell ref="E15:F16"/>
    <mergeCell ref="E17:F18"/>
    <mergeCell ref="E19:F20"/>
    <mergeCell ref="A17:B18"/>
    <mergeCell ref="I17:J18"/>
    <mergeCell ref="A11:B12"/>
    <mergeCell ref="I11:J12"/>
    <mergeCell ref="A13:B14"/>
    <mergeCell ref="I13:J14"/>
    <mergeCell ref="A15:B16"/>
    <mergeCell ref="I15:J16"/>
    <mergeCell ref="A7:B8"/>
    <mergeCell ref="E7:F8"/>
    <mergeCell ref="I7:J8"/>
    <mergeCell ref="A9:B10"/>
    <mergeCell ref="E9:F10"/>
    <mergeCell ref="I9:J10"/>
    <mergeCell ref="A3:H3"/>
    <mergeCell ref="I3:K3"/>
    <mergeCell ref="A5:B6"/>
    <mergeCell ref="E5:F6"/>
    <mergeCell ref="I5:J6"/>
    <mergeCell ref="A25:B26"/>
    <mergeCell ref="E25:F26"/>
    <mergeCell ref="I25:J26"/>
    <mergeCell ref="A21:B22"/>
    <mergeCell ref="E21:F22"/>
    <mergeCell ref="I21:J22"/>
    <mergeCell ref="A23:B24"/>
    <mergeCell ref="E23:F24"/>
    <mergeCell ref="I23:J24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5"/>
  <dimension ref="A2:I452"/>
  <sheetViews>
    <sheetView showGridLines="0" workbookViewId="0">
      <selection activeCell="A4" sqref="A4:H35"/>
    </sheetView>
  </sheetViews>
  <sheetFormatPr defaultColWidth="11" defaultRowHeight="15.5"/>
  <cols>
    <col min="8" max="8" width="11.83203125" bestFit="1" customWidth="1"/>
    <col min="9" max="9" width="11.83203125" hidden="1" customWidth="1"/>
  </cols>
  <sheetData>
    <row r="2" spans="1:9" ht="16" thickBot="1">
      <c r="B2" s="7" t="str">
        <f>'LYNX PLYWOOD'!AV9</f>
        <v>mali vol</v>
      </c>
      <c r="C2" s="7" t="str">
        <f>'LYNX PLYWOOD'!AW9</f>
        <v>veliki</v>
      </c>
      <c r="D2" s="7" t="s">
        <v>25</v>
      </c>
      <c r="E2" s="7" t="s">
        <v>24</v>
      </c>
      <c r="F2" s="7" t="s">
        <v>23</v>
      </c>
      <c r="G2" s="7" t="s">
        <v>26</v>
      </c>
      <c r="H2" s="7" t="s">
        <v>37</v>
      </c>
      <c r="I2" s="7" t="s">
        <v>27</v>
      </c>
    </row>
    <row r="3" spans="1:9" ht="34" customHeight="1" thickBot="1">
      <c r="A3" s="3" t="s">
        <v>22</v>
      </c>
      <c r="B3" s="5" t="e">
        <f>SUM(B4:B663)</f>
        <v>#REF!</v>
      </c>
      <c r="C3" s="5" t="e">
        <f>SUM(C4:C663)</f>
        <v>#REF!</v>
      </c>
      <c r="D3" s="5" t="e">
        <f>SUM(D4:D663)/1000</f>
        <v>#REF!</v>
      </c>
      <c r="E3" s="5" t="e">
        <f>SUM(E4:E663)/1000</f>
        <v>#REF!</v>
      </c>
      <c r="F3" s="5" t="e">
        <f>SUM(F4:F663)/1000</f>
        <v>#REF!</v>
      </c>
      <c r="G3" s="5" t="e">
        <f>SUM(G4:G663)/1000</f>
        <v>#REF!</v>
      </c>
      <c r="H3" s="5" t="e">
        <f>SUM(H4:H663)</f>
        <v>#REF!</v>
      </c>
      <c r="I3" s="6" t="e">
        <f>SUM(I4:I663)</f>
        <v>#REF!</v>
      </c>
    </row>
    <row r="4" spans="1:9">
      <c r="A4" t="str">
        <f>'PRODUCTION LIST lynx plywood'!A6</f>
        <v>L1-W</v>
      </c>
      <c r="B4" s="4">
        <f>'LYNX PLYWOOD'!AV32*SUM('LYNX PLYWOOD'!AF32:AP32)</f>
        <v>0</v>
      </c>
      <c r="C4" s="4">
        <f>'LYNX PLYWOOD'!AW32*SUM('LYNX PLYWOOD'!AF32:AP32)</f>
        <v>0</v>
      </c>
      <c r="D4" s="4">
        <f>'LYNX PLYWOOD'!AX32*SUM('LYNX PLYWOOD'!AF32:AP32)</f>
        <v>0</v>
      </c>
      <c r="E4" s="4">
        <f>'LYNX PLYWOOD'!AY32*SUM('LYNX PLYWOOD'!AF32:AP32)</f>
        <v>0</v>
      </c>
      <c r="F4" s="4">
        <f t="shared" ref="F4" si="0">D4/10</f>
        <v>0</v>
      </c>
      <c r="G4" s="4">
        <f>(3/100)*D4</f>
        <v>0</v>
      </c>
      <c r="H4" s="4">
        <f>'LYNX PLYWOOD'!BA32*SUM('LYNX PLYWOOD'!AF32:AP32)/3.125</f>
        <v>0</v>
      </c>
      <c r="I4" s="4">
        <f>'LYNX PLYWOOD'!AZ32</f>
        <v>0</v>
      </c>
    </row>
    <row r="5" spans="1:9">
      <c r="A5" t="str">
        <f>'PRODUCTION LIST lynx plywood'!A7</f>
        <v>L2-W</v>
      </c>
      <c r="B5" s="4">
        <f>'LYNX PLYWOOD'!AV33*SUM('LYNX PLYWOOD'!AF33:AP33)</f>
        <v>0</v>
      </c>
      <c r="C5" s="4">
        <f>'LYNX PLYWOOD'!AW33*SUM('LYNX PLYWOOD'!AF33:AP33)</f>
        <v>0</v>
      </c>
      <c r="D5" s="4">
        <f>'LYNX PLYWOOD'!AX33*SUM('LYNX PLYWOOD'!AF33:AP33)</f>
        <v>0</v>
      </c>
      <c r="E5" s="4">
        <f>'LYNX PLYWOOD'!AY33*SUM('LYNX PLYWOOD'!AF33:AP33)</f>
        <v>0</v>
      </c>
      <c r="F5" s="4">
        <f t="shared" ref="F5:F35" si="1">D5/10</f>
        <v>0</v>
      </c>
      <c r="G5" s="4">
        <f t="shared" ref="G5:G35" si="2">(3/100)*D5</f>
        <v>0</v>
      </c>
      <c r="H5" s="4">
        <f>'LYNX PLYWOOD'!BA33*SUM('LYNX PLYWOOD'!AF33:AP33)/3.125</f>
        <v>0</v>
      </c>
      <c r="I5" s="4">
        <f>'LYNX PLYWOOD'!AZ33</f>
        <v>0</v>
      </c>
    </row>
    <row r="6" spans="1:9">
      <c r="A6">
        <f>'PRODUCTION LIST lynx plywood'!A8</f>
        <v>0</v>
      </c>
      <c r="B6" s="4">
        <f>'LYNX PLYWOOD'!AV34*SUM('LYNX PLYWOOD'!AF34:AP34)</f>
        <v>0</v>
      </c>
      <c r="C6" s="4">
        <f>'LYNX PLYWOOD'!AW34*SUM('LYNX PLYWOOD'!AF34:AP34)</f>
        <v>0</v>
      </c>
      <c r="D6" s="4">
        <f>'LYNX PLYWOOD'!AX34*SUM('LYNX PLYWOOD'!AF34:AP34)</f>
        <v>0</v>
      </c>
      <c r="E6" s="4">
        <f>'LYNX PLYWOOD'!AY34*SUM('LYNX PLYWOOD'!AF34:AP34)</f>
        <v>0</v>
      </c>
      <c r="F6" s="4">
        <f t="shared" si="1"/>
        <v>0</v>
      </c>
      <c r="G6" s="4">
        <f t="shared" si="2"/>
        <v>0</v>
      </c>
      <c r="H6" s="4">
        <f>'LYNX PLYWOOD'!BA34*SUM('LYNX PLYWOOD'!AF34:AP34)/3.125</f>
        <v>0</v>
      </c>
      <c r="I6" s="4">
        <f>'LYNX PLYWOOD'!AZ34</f>
        <v>0</v>
      </c>
    </row>
    <row r="7" spans="1:9">
      <c r="A7" t="str">
        <f>'PRODUCTION LIST lynx plywood'!A9</f>
        <v>L11-W</v>
      </c>
      <c r="B7" s="4">
        <f>'LYNX PLYWOOD'!AV35*SUM('LYNX PLYWOOD'!AF35:AP35)</f>
        <v>0</v>
      </c>
      <c r="C7" s="4">
        <f>'LYNX PLYWOOD'!AW35*SUM('LYNX PLYWOOD'!AF35:AP35)</f>
        <v>0</v>
      </c>
      <c r="D7" s="4">
        <f>'LYNX PLYWOOD'!AX35*SUM('LYNX PLYWOOD'!AF35:AP35)</f>
        <v>0</v>
      </c>
      <c r="E7" s="4">
        <f>'LYNX PLYWOOD'!AY35*SUM('LYNX PLYWOOD'!AF35:AP35)</f>
        <v>0</v>
      </c>
      <c r="F7" s="4">
        <f t="shared" si="1"/>
        <v>0</v>
      </c>
      <c r="G7" s="4">
        <f t="shared" si="2"/>
        <v>0</v>
      </c>
      <c r="H7" s="4">
        <f>'LYNX PLYWOOD'!BA35*SUM('LYNX PLYWOOD'!AF35:AP35)/3.125</f>
        <v>0</v>
      </c>
      <c r="I7" s="4">
        <f>'LYNX PLYWOOD'!AZ35</f>
        <v>0</v>
      </c>
    </row>
    <row r="8" spans="1:9">
      <c r="A8" t="str">
        <f>'PRODUCTION LIST lynx plywood'!A10</f>
        <v>L12-W</v>
      </c>
      <c r="B8" s="4">
        <f>'LYNX PLYWOOD'!AV36*SUM('LYNX PLYWOOD'!AF36:AP36)</f>
        <v>0</v>
      </c>
      <c r="C8" s="4">
        <f>'LYNX PLYWOOD'!AW36*SUM('LYNX PLYWOOD'!AF36:AP36)</f>
        <v>0</v>
      </c>
      <c r="D8" s="4">
        <f>'LYNX PLYWOOD'!AX36*SUM('LYNX PLYWOOD'!AF36:AP36)</f>
        <v>0</v>
      </c>
      <c r="E8" s="4">
        <f>'LYNX PLYWOOD'!AY36*SUM('LYNX PLYWOOD'!AF36:AP36)</f>
        <v>0</v>
      </c>
      <c r="F8" s="4">
        <f t="shared" si="1"/>
        <v>0</v>
      </c>
      <c r="G8" s="4">
        <f t="shared" si="2"/>
        <v>0</v>
      </c>
      <c r="H8" s="4">
        <f>'LYNX PLYWOOD'!BA36*SUM('LYNX PLYWOOD'!AF36:AP36)/3.125</f>
        <v>0</v>
      </c>
      <c r="I8" s="4">
        <f>'LYNX PLYWOOD'!AZ36</f>
        <v>0</v>
      </c>
    </row>
    <row r="9" spans="1:9">
      <c r="A9" t="str">
        <f>'PRODUCTION LIST lynx plywood'!A11</f>
        <v>L13-W</v>
      </c>
      <c r="B9" s="4">
        <f>'LYNX PLYWOOD'!AV37*SUM('LYNX PLYWOOD'!AF37:AP37)</f>
        <v>0</v>
      </c>
      <c r="C9" s="4">
        <f>'LYNX PLYWOOD'!AW37*SUM('LYNX PLYWOOD'!AF37:AP37)</f>
        <v>0</v>
      </c>
      <c r="D9" s="4">
        <f>'LYNX PLYWOOD'!AX37*SUM('LYNX PLYWOOD'!AF37:AP37)</f>
        <v>0</v>
      </c>
      <c r="E9" s="4">
        <f>'LYNX PLYWOOD'!AY37*SUM('LYNX PLYWOOD'!AF37:AP37)</f>
        <v>0</v>
      </c>
      <c r="F9" s="4">
        <f t="shared" si="1"/>
        <v>0</v>
      </c>
      <c r="G9" s="4">
        <f t="shared" si="2"/>
        <v>0</v>
      </c>
      <c r="H9" s="4">
        <f>'LYNX PLYWOOD'!BA37*SUM('LYNX PLYWOOD'!AF37:AP37)/3.125</f>
        <v>0</v>
      </c>
      <c r="I9" s="4">
        <f>'LYNX PLYWOOD'!AZ37</f>
        <v>0</v>
      </c>
    </row>
    <row r="10" spans="1:9">
      <c r="A10" t="str">
        <f>'PRODUCTION LIST lynx plywood'!A12</f>
        <v>L14-W</v>
      </c>
      <c r="B10" s="4">
        <f>'LYNX PLYWOOD'!AV38*SUM('LYNX PLYWOOD'!AF38:AP38)</f>
        <v>0</v>
      </c>
      <c r="C10" s="4">
        <f>'LYNX PLYWOOD'!AW38*SUM('LYNX PLYWOOD'!AF38:AP38)</f>
        <v>0</v>
      </c>
      <c r="D10" s="4">
        <f>'LYNX PLYWOOD'!AX38*SUM('LYNX PLYWOOD'!AF38:AP38)</f>
        <v>0</v>
      </c>
      <c r="E10" s="4">
        <f>'LYNX PLYWOOD'!AY38*SUM('LYNX PLYWOOD'!AF38:AP38)</f>
        <v>0</v>
      </c>
      <c r="F10" s="4">
        <f t="shared" si="1"/>
        <v>0</v>
      </c>
      <c r="G10" s="4">
        <f t="shared" si="2"/>
        <v>0</v>
      </c>
      <c r="H10" s="4">
        <f>'LYNX PLYWOOD'!BA38*SUM('LYNX PLYWOOD'!AF38:AP38)/3.125</f>
        <v>0</v>
      </c>
      <c r="I10" s="4">
        <f>'LYNX PLYWOOD'!AZ38</f>
        <v>0</v>
      </c>
    </row>
    <row r="11" spans="1:9">
      <c r="A11" t="str">
        <f>'PRODUCTION LIST lynx plywood'!A13</f>
        <v>L15-W</v>
      </c>
      <c r="B11" s="4">
        <f>'LYNX PLYWOOD'!AV39*SUM('LYNX PLYWOOD'!AF39:AP39)</f>
        <v>0</v>
      </c>
      <c r="C11" s="4">
        <f>'LYNX PLYWOOD'!AW39*SUM('LYNX PLYWOOD'!AF39:AP39)</f>
        <v>0</v>
      </c>
      <c r="D11" s="4">
        <f>'LYNX PLYWOOD'!AX39*SUM('LYNX PLYWOOD'!AF39:AP39)</f>
        <v>0</v>
      </c>
      <c r="E11" s="4">
        <f>'LYNX PLYWOOD'!AY39*SUM('LYNX PLYWOOD'!AF39:AP39)</f>
        <v>0</v>
      </c>
      <c r="F11" s="4">
        <f t="shared" si="1"/>
        <v>0</v>
      </c>
      <c r="G11" s="4">
        <f t="shared" si="2"/>
        <v>0</v>
      </c>
      <c r="H11" s="4">
        <f>'LYNX PLYWOOD'!BA39*SUM('LYNX PLYWOOD'!AF39:AP39)/3.125</f>
        <v>0</v>
      </c>
      <c r="I11" s="4">
        <f>'LYNX PLYWOOD'!AZ41</f>
        <v>0</v>
      </c>
    </row>
    <row r="12" spans="1:9">
      <c r="A12" t="str">
        <f>'PRODUCTION LIST lynx plywood'!A14</f>
        <v>L16-W</v>
      </c>
      <c r="B12" s="4">
        <f>'LYNX PLYWOOD'!AV40*SUM('LYNX PLYWOOD'!AF40:AP40)</f>
        <v>0</v>
      </c>
      <c r="C12" s="4">
        <f>'LYNX PLYWOOD'!AW40*SUM('LYNX PLYWOOD'!AF40:AP40)</f>
        <v>0</v>
      </c>
      <c r="D12" s="4">
        <f>'LYNX PLYWOOD'!AX40*SUM('LYNX PLYWOOD'!AF40:AP40)</f>
        <v>0</v>
      </c>
      <c r="E12" s="4">
        <f>'LYNX PLYWOOD'!AY40*SUM('LYNX PLYWOOD'!AF40:AP40)</f>
        <v>0</v>
      </c>
      <c r="F12" s="4">
        <f t="shared" si="1"/>
        <v>0</v>
      </c>
      <c r="G12" s="4">
        <f t="shared" si="2"/>
        <v>0</v>
      </c>
      <c r="H12" s="4">
        <f>'LYNX PLYWOOD'!BA40*SUM('LYNX PLYWOOD'!AF40:AP40)/3.125</f>
        <v>0</v>
      </c>
      <c r="I12" s="4">
        <f>'LYNX PLYWOOD'!AZ42</f>
        <v>0</v>
      </c>
    </row>
    <row r="13" spans="1:9">
      <c r="A13">
        <f>'PRODUCTION LIST lynx plywood'!A15</f>
        <v>0</v>
      </c>
      <c r="B13" s="4">
        <f>'LYNX PLYWOOD'!AV41*SUM('LYNX PLYWOOD'!AF41:AP41)</f>
        <v>0</v>
      </c>
      <c r="C13" s="4">
        <f>'LYNX PLYWOOD'!AW41*SUM('LYNX PLYWOOD'!AF41:AP41)</f>
        <v>0</v>
      </c>
      <c r="D13" s="4">
        <f>'LYNX PLYWOOD'!AX41*SUM('LYNX PLYWOOD'!AF41:AP41)</f>
        <v>0</v>
      </c>
      <c r="E13" s="4">
        <f>'LYNX PLYWOOD'!AY41*SUM('LYNX PLYWOOD'!AF41:AP41)</f>
        <v>0</v>
      </c>
      <c r="F13" s="4">
        <f t="shared" si="1"/>
        <v>0</v>
      </c>
      <c r="G13" s="4">
        <f t="shared" si="2"/>
        <v>0</v>
      </c>
      <c r="H13" s="4">
        <f>'LYNX PLYWOOD'!BA41*SUM('LYNX PLYWOOD'!AF41:AP41)/3.125</f>
        <v>0</v>
      </c>
      <c r="I13" s="4">
        <f>'LYNX PLYWOOD'!AZ43</f>
        <v>0</v>
      </c>
    </row>
    <row r="14" spans="1:9">
      <c r="A14" t="str">
        <f>'PRODUCTION LIST lynx plywood'!A16</f>
        <v>L21-W</v>
      </c>
      <c r="B14" s="4">
        <f>'LYNX PLYWOOD'!AV42*SUM('LYNX PLYWOOD'!AF42:AP42)</f>
        <v>0</v>
      </c>
      <c r="C14" s="4">
        <f>'LYNX PLYWOOD'!AW42*SUM('LYNX PLYWOOD'!AF42:AP42)</f>
        <v>0</v>
      </c>
      <c r="D14" s="4">
        <f>'LYNX PLYWOOD'!AX42*SUM('LYNX PLYWOOD'!AF42:AP42)</f>
        <v>0</v>
      </c>
      <c r="E14" s="4">
        <f>'LYNX PLYWOOD'!AY42*SUM('LYNX PLYWOOD'!AF42:AP42)</f>
        <v>0</v>
      </c>
      <c r="F14" s="4">
        <f t="shared" si="1"/>
        <v>0</v>
      </c>
      <c r="G14" s="4">
        <f t="shared" si="2"/>
        <v>0</v>
      </c>
      <c r="H14" s="4">
        <f>'LYNX PLYWOOD'!BA42*SUM('LYNX PLYWOOD'!AF42:AP42)/3.125</f>
        <v>0</v>
      </c>
      <c r="I14" s="4">
        <f>'LYNX PLYWOOD'!AZ44</f>
        <v>0</v>
      </c>
    </row>
    <row r="15" spans="1:9">
      <c r="A15" t="str">
        <f>'PRODUCTION LIST lynx plywood'!A17</f>
        <v>L22-W</v>
      </c>
      <c r="B15" s="4">
        <f>'LYNX PLYWOOD'!AV43*SUM('LYNX PLYWOOD'!AF43:AP43)</f>
        <v>0</v>
      </c>
      <c r="C15" s="4">
        <f>'LYNX PLYWOOD'!AW43*SUM('LYNX PLYWOOD'!AF43:AP43)</f>
        <v>0</v>
      </c>
      <c r="D15" s="4">
        <f>'LYNX PLYWOOD'!AX43*SUM('LYNX PLYWOOD'!AF43:AP43)</f>
        <v>0</v>
      </c>
      <c r="E15" s="4">
        <f>'LYNX PLYWOOD'!AY43*SUM('LYNX PLYWOOD'!AF43:AP43)</f>
        <v>0</v>
      </c>
      <c r="F15" s="4">
        <f t="shared" si="1"/>
        <v>0</v>
      </c>
      <c r="G15" s="4">
        <f t="shared" si="2"/>
        <v>0</v>
      </c>
      <c r="H15" s="4">
        <f>'LYNX PLYWOOD'!BA43*SUM('LYNX PLYWOOD'!AF43:AP43)/3.125</f>
        <v>0</v>
      </c>
      <c r="I15" s="4">
        <f>'LYNX PLYWOOD'!AZ45</f>
        <v>0</v>
      </c>
    </row>
    <row r="16" spans="1:9">
      <c r="A16" t="str">
        <f>'PRODUCTION LIST lynx plywood'!A18</f>
        <v>L23-W</v>
      </c>
      <c r="B16" s="4">
        <f>'LYNX PLYWOOD'!AV44*SUM('LYNX PLYWOOD'!AF44:AP44)</f>
        <v>0</v>
      </c>
      <c r="C16" s="4">
        <f>'LYNX PLYWOOD'!AW44*SUM('LYNX PLYWOOD'!AF44:AP44)</f>
        <v>0</v>
      </c>
      <c r="D16" s="4">
        <f>'LYNX PLYWOOD'!AX44*SUM('LYNX PLYWOOD'!AF44:AP44)</f>
        <v>0</v>
      </c>
      <c r="E16" s="4">
        <f>'LYNX PLYWOOD'!AY44*SUM('LYNX PLYWOOD'!AF44:AP44)</f>
        <v>0</v>
      </c>
      <c r="F16" s="4">
        <f t="shared" si="1"/>
        <v>0</v>
      </c>
      <c r="G16" s="4">
        <f t="shared" si="2"/>
        <v>0</v>
      </c>
      <c r="H16" s="4">
        <f>'LYNX PLYWOOD'!BA44*SUM('LYNX PLYWOOD'!AF44:AP44)/3.125</f>
        <v>0</v>
      </c>
      <c r="I16" s="4">
        <f>'LYNX PLYWOOD'!AZ46</f>
        <v>0</v>
      </c>
    </row>
    <row r="17" spans="1:9">
      <c r="A17" t="str">
        <f>'PRODUCTION LIST lynx plywood'!A19</f>
        <v>L24-W</v>
      </c>
      <c r="B17" s="4">
        <f>'LYNX PLYWOOD'!AV45*SUM('LYNX PLYWOOD'!AF45:AP45)</f>
        <v>0</v>
      </c>
      <c r="C17" s="4">
        <f>'LYNX PLYWOOD'!AW45*SUM('LYNX PLYWOOD'!AF45:AP45)</f>
        <v>0</v>
      </c>
      <c r="D17" s="4">
        <f>'LYNX PLYWOOD'!AX45*SUM('LYNX PLYWOOD'!AF45:AP45)</f>
        <v>0</v>
      </c>
      <c r="E17" s="4">
        <f>'LYNX PLYWOOD'!AY45*SUM('LYNX PLYWOOD'!AF45:AP45)</f>
        <v>0</v>
      </c>
      <c r="F17" s="4">
        <f t="shared" si="1"/>
        <v>0</v>
      </c>
      <c r="G17" s="4">
        <f t="shared" si="2"/>
        <v>0</v>
      </c>
      <c r="H17" s="4">
        <f>'LYNX PLYWOOD'!BA45*SUM('LYNX PLYWOOD'!AF45:AP45)/3.125</f>
        <v>0</v>
      </c>
      <c r="I17" s="4">
        <f>'LYNX PLYWOOD'!AZ47</f>
        <v>0</v>
      </c>
    </row>
    <row r="18" spans="1:9">
      <c r="A18">
        <f>'PRODUCTION LIST lynx plywood'!A20</f>
        <v>0</v>
      </c>
      <c r="B18" s="4">
        <f>'LYNX PLYWOOD'!AV46*SUM('LYNX PLYWOOD'!AF46:AP46)</f>
        <v>0</v>
      </c>
      <c r="C18" s="4">
        <f>'LYNX PLYWOOD'!AW46*SUM('LYNX PLYWOOD'!AF46:AP46)</f>
        <v>0</v>
      </c>
      <c r="D18" s="4">
        <f>'LYNX PLYWOOD'!AX46*SUM('LYNX PLYWOOD'!AF46:AP46)</f>
        <v>0</v>
      </c>
      <c r="E18" s="4">
        <f>'LYNX PLYWOOD'!AY46*SUM('LYNX PLYWOOD'!AF46:AP46)</f>
        <v>0</v>
      </c>
      <c r="F18" s="4">
        <f t="shared" si="1"/>
        <v>0</v>
      </c>
      <c r="G18" s="4">
        <f t="shared" si="2"/>
        <v>0</v>
      </c>
      <c r="H18" s="4">
        <f>'LYNX PLYWOOD'!BA46*SUM('LYNX PLYWOOD'!AF46:AP46)/3.125</f>
        <v>0</v>
      </c>
      <c r="I18" s="4">
        <f>'LYNX PLYWOOD'!AZ48</f>
        <v>0</v>
      </c>
    </row>
    <row r="19" spans="1:9">
      <c r="A19" t="str">
        <f>'PRODUCTION LIST lynx plywood'!A21</f>
        <v>L31-W</v>
      </c>
      <c r="B19" s="4">
        <f>'LYNX PLYWOOD'!AV47*SUM('LYNX PLYWOOD'!AF47:AP47)</f>
        <v>0</v>
      </c>
      <c r="C19" s="4">
        <f>'LYNX PLYWOOD'!AW47*SUM('LYNX PLYWOOD'!AF47:AP47)</f>
        <v>0</v>
      </c>
      <c r="D19" s="4">
        <f>'LYNX PLYWOOD'!AX47*SUM('LYNX PLYWOOD'!AF47:AP47)</f>
        <v>0</v>
      </c>
      <c r="E19" s="4">
        <f>'LYNX PLYWOOD'!AY47*SUM('LYNX PLYWOOD'!AF47:AP47)</f>
        <v>0</v>
      </c>
      <c r="F19" s="4">
        <f t="shared" si="1"/>
        <v>0</v>
      </c>
      <c r="G19" s="4">
        <f t="shared" si="2"/>
        <v>0</v>
      </c>
      <c r="H19" s="4">
        <f>'LYNX PLYWOOD'!BA47*SUM('LYNX PLYWOOD'!AF47:AP47)/3.125</f>
        <v>0</v>
      </c>
      <c r="I19" s="4">
        <f>'LYNX PLYWOOD'!AZ49</f>
        <v>0</v>
      </c>
    </row>
    <row r="20" spans="1:9">
      <c r="A20" t="str">
        <f>'PRODUCTION LIST lynx plywood'!A22</f>
        <v>L32-W</v>
      </c>
      <c r="B20" s="4">
        <f>'LYNX PLYWOOD'!AV48*SUM('LYNX PLYWOOD'!AF48:AP48)</f>
        <v>0</v>
      </c>
      <c r="C20" s="4">
        <f>'LYNX PLYWOOD'!AW48*SUM('LYNX PLYWOOD'!AF48:AP48)</f>
        <v>0</v>
      </c>
      <c r="D20" s="4">
        <f>'LYNX PLYWOOD'!AX48*SUM('LYNX PLYWOOD'!AF48:AP48)</f>
        <v>0</v>
      </c>
      <c r="E20" s="4">
        <f>'LYNX PLYWOOD'!AY48*SUM('LYNX PLYWOOD'!AF48:AP48)</f>
        <v>0</v>
      </c>
      <c r="F20" s="4">
        <f t="shared" si="1"/>
        <v>0</v>
      </c>
      <c r="G20" s="4">
        <f t="shared" si="2"/>
        <v>0</v>
      </c>
      <c r="H20" s="4">
        <f>'LYNX PLYWOOD'!BA48*SUM('LYNX PLYWOOD'!AF48:AP48)/3.125</f>
        <v>0</v>
      </c>
      <c r="I20" s="4">
        <f>'LYNX PLYWOOD'!AZ50</f>
        <v>0</v>
      </c>
    </row>
    <row r="21" spans="1:9">
      <c r="A21" t="str">
        <f>'PRODUCTION LIST lynx plywood'!A23</f>
        <v>L33-W</v>
      </c>
      <c r="B21" s="4">
        <f>'LYNX PLYWOOD'!AV49*SUM('LYNX PLYWOOD'!AF49:AP49)</f>
        <v>0</v>
      </c>
      <c r="C21" s="4">
        <f>'LYNX PLYWOOD'!AW49*SUM('LYNX PLYWOOD'!AF49:AP49)</f>
        <v>0</v>
      </c>
      <c r="D21" s="4">
        <f>'LYNX PLYWOOD'!AX49*SUM('LYNX PLYWOOD'!AF49:AP49)</f>
        <v>0</v>
      </c>
      <c r="E21" s="4">
        <f>'LYNX PLYWOOD'!AY49*SUM('LYNX PLYWOOD'!AF49:AP49)</f>
        <v>0</v>
      </c>
      <c r="F21" s="4">
        <f t="shared" si="1"/>
        <v>0</v>
      </c>
      <c r="G21" s="4">
        <f t="shared" si="2"/>
        <v>0</v>
      </c>
      <c r="H21" s="4">
        <f>'LYNX PLYWOOD'!BA49*SUM('LYNX PLYWOOD'!AF49:AP49)/3.125</f>
        <v>0</v>
      </c>
      <c r="I21" s="4">
        <f>'LYNX PLYWOOD'!AZ51</f>
        <v>0</v>
      </c>
    </row>
    <row r="22" spans="1:9">
      <c r="A22" t="str">
        <f>'PRODUCTION LIST lynx plywood'!A24</f>
        <v>L34-W</v>
      </c>
      <c r="B22" s="4">
        <f>'LYNX PLYWOOD'!AV50*SUM('LYNX PLYWOOD'!AF50:AP50)</f>
        <v>0</v>
      </c>
      <c r="C22" s="4">
        <f>'LYNX PLYWOOD'!AW50*SUM('LYNX PLYWOOD'!AF50:AP50)</f>
        <v>0</v>
      </c>
      <c r="D22" s="4">
        <f>'LYNX PLYWOOD'!AX50*SUM('LYNX PLYWOOD'!AF50:AP50)</f>
        <v>0</v>
      </c>
      <c r="E22" s="4">
        <f>'LYNX PLYWOOD'!AY50*SUM('LYNX PLYWOOD'!AF50:AP50)</f>
        <v>0</v>
      </c>
      <c r="F22" s="4">
        <f t="shared" si="1"/>
        <v>0</v>
      </c>
      <c r="G22" s="4">
        <f t="shared" si="2"/>
        <v>0</v>
      </c>
      <c r="H22" s="4">
        <f>'LYNX PLYWOOD'!BA50*SUM('LYNX PLYWOOD'!AF50:AP50)/3.125</f>
        <v>0</v>
      </c>
      <c r="I22" s="4">
        <f>'LYNX PLYWOOD'!AZ52</f>
        <v>0</v>
      </c>
    </row>
    <row r="23" spans="1:9">
      <c r="A23">
        <f>'PRODUCTION LIST lynx plywood'!A25</f>
        <v>0</v>
      </c>
      <c r="B23" s="4">
        <f>'LYNX PLYWOOD'!AV51*SUM('LYNX PLYWOOD'!AF51:AP51)</f>
        <v>0</v>
      </c>
      <c r="C23" s="4">
        <f>'LYNX PLYWOOD'!AW51*SUM('LYNX PLYWOOD'!AF51:AP51)</f>
        <v>0</v>
      </c>
      <c r="D23" s="4">
        <f>'LYNX PLYWOOD'!AX51*SUM('LYNX PLYWOOD'!AF51:AP51)</f>
        <v>0</v>
      </c>
      <c r="E23" s="4">
        <f>'LYNX PLYWOOD'!AY51*SUM('LYNX PLYWOOD'!AF51:AP51)</f>
        <v>0</v>
      </c>
      <c r="F23" s="4">
        <f t="shared" si="1"/>
        <v>0</v>
      </c>
      <c r="G23" s="4">
        <f t="shared" si="2"/>
        <v>0</v>
      </c>
      <c r="H23" s="4">
        <f>'LYNX PLYWOOD'!BA51*SUM('LYNX PLYWOOD'!AF51:AP51)/3.125</f>
        <v>0</v>
      </c>
      <c r="I23" s="4">
        <f>'LYNX PLYWOOD'!AZ53</f>
        <v>0</v>
      </c>
    </row>
    <row r="24" spans="1:9">
      <c r="A24" t="str">
        <f>'PRODUCTION LIST lynx plywood'!A26</f>
        <v>L41-W</v>
      </c>
      <c r="B24" s="4">
        <f>'LYNX PLYWOOD'!AV52*SUM('LYNX PLYWOOD'!AF52:AP52)</f>
        <v>0</v>
      </c>
      <c r="C24" s="4">
        <f>'LYNX PLYWOOD'!AW52*SUM('LYNX PLYWOOD'!AF52:AP52)</f>
        <v>0</v>
      </c>
      <c r="D24" s="4">
        <f>'LYNX PLYWOOD'!AX52*SUM('LYNX PLYWOOD'!AF52:AP52)</f>
        <v>0</v>
      </c>
      <c r="E24" s="4">
        <f>'LYNX PLYWOOD'!AY52*SUM('LYNX PLYWOOD'!AF52:AP52)</f>
        <v>0</v>
      </c>
      <c r="F24" s="4">
        <f t="shared" si="1"/>
        <v>0</v>
      </c>
      <c r="G24" s="4">
        <f t="shared" si="2"/>
        <v>0</v>
      </c>
      <c r="H24" s="4">
        <f>'LYNX PLYWOOD'!BA52*SUM('LYNX PLYWOOD'!AF52:AP52)/3.125</f>
        <v>0</v>
      </c>
      <c r="I24" s="4">
        <f>'LYNX PLYWOOD'!AZ54</f>
        <v>0</v>
      </c>
    </row>
    <row r="25" spans="1:9">
      <c r="A25" t="str">
        <f>'PRODUCTION LIST lynx plywood'!A27</f>
        <v>L42-W</v>
      </c>
      <c r="B25" s="4">
        <f>'LYNX PLYWOOD'!AV53*SUM('LYNX PLYWOOD'!AF53:AP53)</f>
        <v>0</v>
      </c>
      <c r="C25" s="4">
        <f>'LYNX PLYWOOD'!AW53*SUM('LYNX PLYWOOD'!AF53:AP53)</f>
        <v>0</v>
      </c>
      <c r="D25" s="4">
        <f>'LYNX PLYWOOD'!AX53*SUM('LYNX PLYWOOD'!AF53:AP53)</f>
        <v>0</v>
      </c>
      <c r="E25" s="4">
        <f>'LYNX PLYWOOD'!AY53*SUM('LYNX PLYWOOD'!AF53:AP53)</f>
        <v>0</v>
      </c>
      <c r="F25" s="4">
        <f t="shared" si="1"/>
        <v>0</v>
      </c>
      <c r="G25" s="4">
        <f t="shared" si="2"/>
        <v>0</v>
      </c>
      <c r="H25" s="4">
        <f>'LYNX PLYWOOD'!BA53*SUM('LYNX PLYWOOD'!AF53:AP53)/3.125</f>
        <v>0</v>
      </c>
      <c r="I25" s="4">
        <f>'LYNX PLYWOOD'!AZ55</f>
        <v>0</v>
      </c>
    </row>
    <row r="26" spans="1:9">
      <c r="A26" t="str">
        <f>'PRODUCTION LIST lynx plywood'!A28</f>
        <v>L43-W</v>
      </c>
      <c r="B26" s="4">
        <f>'LYNX PLYWOOD'!AV54*SUM('LYNX PLYWOOD'!AF54:AP54)</f>
        <v>0</v>
      </c>
      <c r="C26" s="4">
        <f>'LYNX PLYWOOD'!AW54*SUM('LYNX PLYWOOD'!AF54:AP54)</f>
        <v>0</v>
      </c>
      <c r="D26" s="4">
        <f>'LYNX PLYWOOD'!AX54*SUM('LYNX PLYWOOD'!AF54:AP54)</f>
        <v>0</v>
      </c>
      <c r="E26" s="4">
        <f>'LYNX PLYWOOD'!AY54*SUM('LYNX PLYWOOD'!AF54:AP54)</f>
        <v>0</v>
      </c>
      <c r="F26" s="4">
        <f t="shared" si="1"/>
        <v>0</v>
      </c>
      <c r="G26" s="4">
        <f t="shared" si="2"/>
        <v>0</v>
      </c>
      <c r="H26" s="4">
        <f>'LYNX PLYWOOD'!BA54*SUM('LYNX PLYWOOD'!AF54:AP54)/3.125</f>
        <v>0</v>
      </c>
      <c r="I26" s="4" t="e">
        <f>'LYNX PLYWOOD'!#REF!</f>
        <v>#REF!</v>
      </c>
    </row>
    <row r="27" spans="1:9">
      <c r="A27" t="str">
        <f>'PRODUCTION LIST lynx plywood'!A29</f>
        <v>L44-W</v>
      </c>
      <c r="B27" s="4">
        <f>'LYNX PLYWOOD'!AV55*SUM('LYNX PLYWOOD'!AF55:AP55)</f>
        <v>0</v>
      </c>
      <c r="C27" s="4">
        <f>'LYNX PLYWOOD'!AW55*SUM('LYNX PLYWOOD'!AF55:AP55)</f>
        <v>0</v>
      </c>
      <c r="D27" s="4">
        <f>'LYNX PLYWOOD'!AX55*SUM('LYNX PLYWOOD'!AF55:AP55)</f>
        <v>0</v>
      </c>
      <c r="E27" s="4">
        <f>'LYNX PLYWOOD'!AY55*SUM('LYNX PLYWOOD'!AF55:AP55)</f>
        <v>0</v>
      </c>
      <c r="F27" s="4">
        <f t="shared" si="1"/>
        <v>0</v>
      </c>
      <c r="G27" s="4">
        <f t="shared" si="2"/>
        <v>0</v>
      </c>
      <c r="H27" s="4">
        <f>'LYNX PLYWOOD'!BA55*SUM('LYNX PLYWOOD'!AF55:AP55)/3.125</f>
        <v>0</v>
      </c>
      <c r="I27" s="4" t="e">
        <f>'LYNX PLYWOOD'!#REF!</f>
        <v>#REF!</v>
      </c>
    </row>
    <row r="28" spans="1:9">
      <c r="A28">
        <f>'PRODUCTION LIST lynx plywood'!A30</f>
        <v>0</v>
      </c>
      <c r="B28" s="4">
        <f>'LYNX PLYWOOD'!AV56*SUM('LYNX PLYWOOD'!AF56:AP56)</f>
        <v>0</v>
      </c>
      <c r="C28" s="4">
        <f>'LYNX PLYWOOD'!AW56*SUM('LYNX PLYWOOD'!AF56:AP56)</f>
        <v>0</v>
      </c>
      <c r="D28" s="4">
        <f>'LYNX PLYWOOD'!AX56*SUM('LYNX PLYWOOD'!AF56:AP56)</f>
        <v>0</v>
      </c>
      <c r="E28" s="4">
        <f>'LYNX PLYWOOD'!AY56*SUM('LYNX PLYWOOD'!AF56:AP56)</f>
        <v>0</v>
      </c>
      <c r="F28" s="4">
        <f t="shared" si="1"/>
        <v>0</v>
      </c>
      <c r="G28" s="4">
        <f t="shared" si="2"/>
        <v>0</v>
      </c>
      <c r="H28" s="4">
        <f>'LYNX PLYWOOD'!BA56*SUM('LYNX PLYWOOD'!AF56:AP56)/3.125</f>
        <v>0</v>
      </c>
      <c r="I28" s="4" t="e">
        <f>'LYNX PLYWOOD'!#REF!</f>
        <v>#REF!</v>
      </c>
    </row>
    <row r="29" spans="1:9">
      <c r="A29" t="str">
        <f>'PRODUCTION LIST lynx plywood'!A31</f>
        <v>L51-W</v>
      </c>
      <c r="B29" s="4">
        <f>'LYNX PLYWOOD'!AV57*SUM('LYNX PLYWOOD'!AF57:AP57)</f>
        <v>0</v>
      </c>
      <c r="C29" s="4">
        <f>'LYNX PLYWOOD'!AW57*SUM('LYNX PLYWOOD'!AF57:AP57)</f>
        <v>0</v>
      </c>
      <c r="D29" s="4">
        <f>'LYNX PLYWOOD'!AX57*SUM('LYNX PLYWOOD'!AF57:AP57)</f>
        <v>0</v>
      </c>
      <c r="E29" s="4">
        <f>'LYNX PLYWOOD'!AY57*SUM('LYNX PLYWOOD'!AF57:AP57)</f>
        <v>0</v>
      </c>
      <c r="F29" s="4">
        <f t="shared" si="1"/>
        <v>0</v>
      </c>
      <c r="G29" s="4">
        <f t="shared" si="2"/>
        <v>0</v>
      </c>
      <c r="H29" s="4">
        <f>'LYNX PLYWOOD'!BA57*SUM('LYNX PLYWOOD'!AF57:AP57)/3.125</f>
        <v>0</v>
      </c>
      <c r="I29" s="4" t="e">
        <f>'LYNX PLYWOOD'!#REF!</f>
        <v>#REF!</v>
      </c>
    </row>
    <row r="30" spans="1:9">
      <c r="A30" t="str">
        <f>'PRODUCTION LIST lynx plywood'!A32</f>
        <v>L52-W</v>
      </c>
      <c r="B30" s="4">
        <f>'LYNX PLYWOOD'!AV58*SUM('LYNX PLYWOOD'!AF58:AP58)</f>
        <v>0</v>
      </c>
      <c r="C30" s="4">
        <f>'LYNX PLYWOOD'!AW58*SUM('LYNX PLYWOOD'!AF58:AP58)</f>
        <v>0</v>
      </c>
      <c r="D30" s="4">
        <f>'LYNX PLYWOOD'!AX58*SUM('LYNX PLYWOOD'!AF58:AP58)</f>
        <v>0</v>
      </c>
      <c r="E30" s="4">
        <f>'LYNX PLYWOOD'!AY58*SUM('LYNX PLYWOOD'!AF58:AP58)</f>
        <v>0</v>
      </c>
      <c r="F30" s="4">
        <f t="shared" si="1"/>
        <v>0</v>
      </c>
      <c r="G30" s="4">
        <f t="shared" si="2"/>
        <v>0</v>
      </c>
      <c r="H30" s="4">
        <f>'LYNX PLYWOOD'!BA58*SUM('LYNX PLYWOOD'!AF58:AP58)/3.125</f>
        <v>0</v>
      </c>
      <c r="I30" s="4" t="e">
        <f>'LYNX PLYWOOD'!#REF!</f>
        <v>#REF!</v>
      </c>
    </row>
    <row r="31" spans="1:9">
      <c r="A31" t="str">
        <f>'PRODUCTION LIST lynx plywood'!A33</f>
        <v>L53-W</v>
      </c>
      <c r="B31" s="4">
        <f>'LYNX PLYWOOD'!AV59*SUM('LYNX PLYWOOD'!AF59:AP59)</f>
        <v>0</v>
      </c>
      <c r="C31" s="4">
        <f>'LYNX PLYWOOD'!AW59*SUM('LYNX PLYWOOD'!AF59:AP59)</f>
        <v>0</v>
      </c>
      <c r="D31" s="4">
        <f>'LYNX PLYWOOD'!AX59*SUM('LYNX PLYWOOD'!AF59:AP59)</f>
        <v>0</v>
      </c>
      <c r="E31" s="4">
        <f>'LYNX PLYWOOD'!AY59*SUM('LYNX PLYWOOD'!AF59:AP59)</f>
        <v>0</v>
      </c>
      <c r="F31" s="4">
        <f t="shared" si="1"/>
        <v>0</v>
      </c>
      <c r="G31" s="4">
        <f t="shared" si="2"/>
        <v>0</v>
      </c>
      <c r="H31" s="4">
        <f>'LYNX PLYWOOD'!BA59*SUM('LYNX PLYWOOD'!AF59:AP59)/3.125</f>
        <v>0</v>
      </c>
      <c r="I31" s="4" t="e">
        <f>'LYNX PLYWOOD'!#REF!</f>
        <v>#REF!</v>
      </c>
    </row>
    <row r="32" spans="1:9">
      <c r="A32" t="str">
        <f>'PRODUCTION LIST lynx plywood'!A34</f>
        <v>L54-W</v>
      </c>
      <c r="B32" s="4">
        <f>'LYNX PLYWOOD'!AV60*SUM('LYNX PLYWOOD'!AF60:AP60)</f>
        <v>0</v>
      </c>
      <c r="C32" s="4">
        <f>'LYNX PLYWOOD'!AW60*SUM('LYNX PLYWOOD'!AF60:AP60)</f>
        <v>0</v>
      </c>
      <c r="D32" s="4">
        <f>'LYNX PLYWOOD'!AX60*SUM('LYNX PLYWOOD'!AF60:AP60)</f>
        <v>0</v>
      </c>
      <c r="E32" s="4">
        <f>'LYNX PLYWOOD'!AY60*SUM('LYNX PLYWOOD'!AF60:AP60)</f>
        <v>0</v>
      </c>
      <c r="F32" s="4">
        <f t="shared" si="1"/>
        <v>0</v>
      </c>
      <c r="G32" s="4">
        <f t="shared" si="2"/>
        <v>0</v>
      </c>
      <c r="H32" s="4">
        <f>'LYNX PLYWOOD'!BA60*SUM('LYNX PLYWOOD'!AF60:AP60)/3.125</f>
        <v>0</v>
      </c>
      <c r="I32" s="4" t="e">
        <f>'LYNX PLYWOOD'!#REF!</f>
        <v>#REF!</v>
      </c>
    </row>
    <row r="33" spans="1:9">
      <c r="A33" t="str">
        <f>'PRODUCTION LIST lynx plywood'!A36</f>
        <v>L61-W</v>
      </c>
      <c r="B33" s="4" t="e">
        <f>'LYNX PLYWOOD'!#REF!*SUM('LYNX PLYWOOD'!#REF!)</f>
        <v>#REF!</v>
      </c>
      <c r="C33" s="4" t="e">
        <f>'LYNX PLYWOOD'!#REF!*SUM('LYNX PLYWOOD'!#REF!)</f>
        <v>#REF!</v>
      </c>
      <c r="D33" s="4" t="e">
        <f>'LYNX PLYWOOD'!#REF!*SUM('LYNX PLYWOOD'!#REF!)</f>
        <v>#REF!</v>
      </c>
      <c r="E33" s="4" t="e">
        <f>'LYNX PLYWOOD'!#REF!*SUM('LYNX PLYWOOD'!#REF!)</f>
        <v>#REF!</v>
      </c>
      <c r="F33" s="4" t="e">
        <f t="shared" si="1"/>
        <v>#REF!</v>
      </c>
      <c r="G33" s="4" t="e">
        <f t="shared" si="2"/>
        <v>#REF!</v>
      </c>
      <c r="H33" s="4" t="e">
        <f>'LYNX PLYWOOD'!#REF!*SUM('LYNX PLYWOOD'!#REF!)/3.125</f>
        <v>#REF!</v>
      </c>
      <c r="I33" s="4" t="e">
        <f>'LYNX PLYWOOD'!#REF!</f>
        <v>#REF!</v>
      </c>
    </row>
    <row r="34" spans="1:9">
      <c r="A34" t="str">
        <f>'PRODUCTION LIST lynx plywood'!A37</f>
        <v>L62-W</v>
      </c>
      <c r="B34" s="4" t="e">
        <f>'LYNX PLYWOOD'!#REF!*SUM('LYNX PLYWOOD'!#REF!)</f>
        <v>#REF!</v>
      </c>
      <c r="C34" s="4" t="e">
        <f>'LYNX PLYWOOD'!#REF!*SUM('LYNX PLYWOOD'!#REF!)</f>
        <v>#REF!</v>
      </c>
      <c r="D34" s="4" t="e">
        <f>'LYNX PLYWOOD'!#REF!*SUM('LYNX PLYWOOD'!#REF!)</f>
        <v>#REF!</v>
      </c>
      <c r="E34" s="4" t="e">
        <f>'LYNX PLYWOOD'!#REF!*SUM('LYNX PLYWOOD'!#REF!)</f>
        <v>#REF!</v>
      </c>
      <c r="F34" s="4" t="e">
        <f t="shared" si="1"/>
        <v>#REF!</v>
      </c>
      <c r="G34" s="4" t="e">
        <f t="shared" si="2"/>
        <v>#REF!</v>
      </c>
      <c r="H34" s="4" t="e">
        <f>'LYNX PLYWOOD'!#REF!*SUM('LYNX PLYWOOD'!#REF!)/3.125</f>
        <v>#REF!</v>
      </c>
      <c r="I34" s="4" t="e">
        <f>'LYNX PLYWOOD'!#REF!</f>
        <v>#REF!</v>
      </c>
    </row>
    <row r="35" spans="1:9">
      <c r="A35" t="str">
        <f>'PRODUCTION LIST lynx plywood'!A38</f>
        <v>L63-W</v>
      </c>
      <c r="B35" s="4" t="e">
        <f>'LYNX PLYWOOD'!#REF!*SUM('LYNX PLYWOOD'!#REF!)</f>
        <v>#REF!</v>
      </c>
      <c r="C35" s="4" t="e">
        <f>'LYNX PLYWOOD'!#REF!*SUM('LYNX PLYWOOD'!#REF!)</f>
        <v>#REF!</v>
      </c>
      <c r="D35" s="4" t="e">
        <f>'LYNX PLYWOOD'!#REF!*SUM('LYNX PLYWOOD'!#REF!)</f>
        <v>#REF!</v>
      </c>
      <c r="E35" s="4" t="e">
        <f>'LYNX PLYWOOD'!#REF!*SUM('LYNX PLYWOOD'!#REF!)</f>
        <v>#REF!</v>
      </c>
      <c r="F35" s="4" t="e">
        <f t="shared" si="1"/>
        <v>#REF!</v>
      </c>
      <c r="G35" s="4" t="e">
        <f t="shared" si="2"/>
        <v>#REF!</v>
      </c>
      <c r="H35" s="4" t="e">
        <f>'LYNX PLYWOOD'!#REF!*SUM('LYNX PLYWOOD'!#REF!)/3.125</f>
        <v>#REF!</v>
      </c>
      <c r="I35" s="4" t="e">
        <f>'LYNX PLYWOOD'!#REF!</f>
        <v>#REF!</v>
      </c>
    </row>
    <row r="36" spans="1:9">
      <c r="A36" t="str">
        <f>'PRODUCTION LIST lynx plywood'!A36</f>
        <v>L61-W</v>
      </c>
      <c r="B36" s="4" t="e">
        <f>'LYNX PLYWOOD'!#REF!*SUM('LYNX PLYWOOD'!#REF!)</f>
        <v>#REF!</v>
      </c>
      <c r="C36" s="4" t="e">
        <f>'LYNX PLYWOOD'!#REF!*SUM('LYNX PLYWOOD'!#REF!)</f>
        <v>#REF!</v>
      </c>
      <c r="D36" s="4" t="e">
        <f>'LYNX PLYWOOD'!#REF!*SUM('LYNX PLYWOOD'!#REF!)</f>
        <v>#REF!</v>
      </c>
      <c r="E36" s="4" t="e">
        <f>'LYNX PLYWOOD'!#REF!*SUM('LYNX PLYWOOD'!#REF!)</f>
        <v>#REF!</v>
      </c>
      <c r="F36" s="4" t="e">
        <f t="shared" ref="F36:F68" si="3">D36/10</f>
        <v>#REF!</v>
      </c>
      <c r="G36" s="4" t="e">
        <f t="shared" ref="G36:G68" si="4">(3/100)*D36</f>
        <v>#REF!</v>
      </c>
      <c r="H36" s="4" t="e">
        <f>'LYNX PLYWOOD'!#REF!*SUM('LYNX PLYWOOD'!#REF!)/3.125</f>
        <v>#REF!</v>
      </c>
      <c r="I36" s="4" t="e">
        <f>'LYNX PLYWOOD'!#REF!</f>
        <v>#REF!</v>
      </c>
    </row>
    <row r="37" spans="1:9">
      <c r="A37" t="str">
        <f>'PRODUCTION LIST lynx plywood'!A37</f>
        <v>L62-W</v>
      </c>
      <c r="B37" s="4" t="e">
        <f>'LYNX PLYWOOD'!#REF!*SUM('LYNX PLYWOOD'!#REF!)</f>
        <v>#REF!</v>
      </c>
      <c r="C37" s="4" t="e">
        <f>'LYNX PLYWOOD'!#REF!*SUM('LYNX PLYWOOD'!#REF!)</f>
        <v>#REF!</v>
      </c>
      <c r="D37" s="4" t="e">
        <f>'LYNX PLYWOOD'!#REF!*SUM('LYNX PLYWOOD'!#REF!)</f>
        <v>#REF!</v>
      </c>
      <c r="E37" s="4" t="e">
        <f>'LYNX PLYWOOD'!#REF!*SUM('LYNX PLYWOOD'!#REF!)</f>
        <v>#REF!</v>
      </c>
      <c r="F37" s="4" t="e">
        <f t="shared" si="3"/>
        <v>#REF!</v>
      </c>
      <c r="G37" s="4" t="e">
        <f t="shared" si="4"/>
        <v>#REF!</v>
      </c>
      <c r="H37" s="4" t="e">
        <f>'LYNX PLYWOOD'!#REF!*SUM('LYNX PLYWOOD'!#REF!)/3.125</f>
        <v>#REF!</v>
      </c>
      <c r="I37" s="4" t="e">
        <f>'LYNX PLYWOOD'!#REF!</f>
        <v>#REF!</v>
      </c>
    </row>
    <row r="38" spans="1:9">
      <c r="A38" t="str">
        <f>'PRODUCTION LIST lynx plywood'!A38</f>
        <v>L63-W</v>
      </c>
      <c r="B38" s="4" t="e">
        <f>'LYNX PLYWOOD'!#REF!*SUM('LYNX PLYWOOD'!#REF!)</f>
        <v>#REF!</v>
      </c>
      <c r="C38" s="4" t="e">
        <f>'LYNX PLYWOOD'!#REF!*SUM('LYNX PLYWOOD'!#REF!)</f>
        <v>#REF!</v>
      </c>
      <c r="D38" s="4" t="e">
        <f>'LYNX PLYWOOD'!#REF!*SUM('LYNX PLYWOOD'!#REF!)</f>
        <v>#REF!</v>
      </c>
      <c r="E38" s="4" t="e">
        <f>'LYNX PLYWOOD'!#REF!*SUM('LYNX PLYWOOD'!#REF!)</f>
        <v>#REF!</v>
      </c>
      <c r="F38" s="4" t="e">
        <f t="shared" si="3"/>
        <v>#REF!</v>
      </c>
      <c r="G38" s="4" t="e">
        <f t="shared" si="4"/>
        <v>#REF!</v>
      </c>
      <c r="H38" s="4" t="e">
        <f>'LYNX PLYWOOD'!#REF!*SUM('LYNX PLYWOOD'!#REF!)/3.125</f>
        <v>#REF!</v>
      </c>
      <c r="I38" s="4" t="e">
        <f>'LYNX PLYWOOD'!#REF!</f>
        <v>#REF!</v>
      </c>
    </row>
    <row r="39" spans="1:9">
      <c r="A39" t="str">
        <f>'PRODUCTION LIST lynx plywood'!A39</f>
        <v>L64-W</v>
      </c>
      <c r="B39" s="4" t="e">
        <f>'LYNX PLYWOOD'!#REF!*SUM('LYNX PLYWOOD'!#REF!)</f>
        <v>#REF!</v>
      </c>
      <c r="C39" s="4" t="e">
        <f>'LYNX PLYWOOD'!#REF!*SUM('LYNX PLYWOOD'!#REF!)</f>
        <v>#REF!</v>
      </c>
      <c r="D39" s="4" t="e">
        <f>'LYNX PLYWOOD'!#REF!*SUM('LYNX PLYWOOD'!#REF!)</f>
        <v>#REF!</v>
      </c>
      <c r="E39" s="4" t="e">
        <f>'LYNX PLYWOOD'!#REF!*SUM('LYNX PLYWOOD'!#REF!)</f>
        <v>#REF!</v>
      </c>
      <c r="F39" s="4" t="e">
        <f t="shared" si="3"/>
        <v>#REF!</v>
      </c>
      <c r="G39" s="4" t="e">
        <f t="shared" si="4"/>
        <v>#REF!</v>
      </c>
      <c r="H39" s="4" t="e">
        <f>'LYNX PLYWOOD'!#REF!*SUM('LYNX PLYWOOD'!#REF!)/3.125</f>
        <v>#REF!</v>
      </c>
      <c r="I39" s="4" t="e">
        <f>'LYNX PLYWOOD'!#REF!</f>
        <v>#REF!</v>
      </c>
    </row>
    <row r="40" spans="1:9">
      <c r="A40" t="str">
        <f>'PRODUCTION LIST lynx plywood'!A40</f>
        <v>L65-W</v>
      </c>
      <c r="B40" s="4" t="e">
        <f>'LYNX PLYWOOD'!#REF!*SUM('LYNX PLYWOOD'!#REF!)</f>
        <v>#REF!</v>
      </c>
      <c r="C40" s="4" t="e">
        <f>'LYNX PLYWOOD'!#REF!*SUM('LYNX PLYWOOD'!#REF!)</f>
        <v>#REF!</v>
      </c>
      <c r="D40" s="4" t="e">
        <f>'LYNX PLYWOOD'!#REF!*SUM('LYNX PLYWOOD'!#REF!)</f>
        <v>#REF!</v>
      </c>
      <c r="E40" s="4" t="e">
        <f>'LYNX PLYWOOD'!#REF!*SUM('LYNX PLYWOOD'!#REF!)</f>
        <v>#REF!</v>
      </c>
      <c r="F40" s="4" t="e">
        <f t="shared" si="3"/>
        <v>#REF!</v>
      </c>
      <c r="G40" s="4" t="e">
        <f t="shared" si="4"/>
        <v>#REF!</v>
      </c>
      <c r="H40" s="4" t="e">
        <f>'LYNX PLYWOOD'!#REF!*SUM('LYNX PLYWOOD'!#REF!)/3.125</f>
        <v>#REF!</v>
      </c>
      <c r="I40" s="4" t="e">
        <f>'LYNX PLYWOOD'!#REF!</f>
        <v>#REF!</v>
      </c>
    </row>
    <row r="41" spans="1:9">
      <c r="A41" t="str">
        <f>'PRODUCTION LIST lynx plywood'!A41</f>
        <v>L66-W</v>
      </c>
      <c r="B41" s="4" t="e">
        <f>'LYNX PLYWOOD'!#REF!*SUM('LYNX PLYWOOD'!#REF!)</f>
        <v>#REF!</v>
      </c>
      <c r="C41" s="4" t="e">
        <f>'LYNX PLYWOOD'!#REF!*SUM('LYNX PLYWOOD'!#REF!)</f>
        <v>#REF!</v>
      </c>
      <c r="D41" s="4" t="e">
        <f>'LYNX PLYWOOD'!#REF!*SUM('LYNX PLYWOOD'!#REF!)</f>
        <v>#REF!</v>
      </c>
      <c r="E41" s="4" t="e">
        <f>'LYNX PLYWOOD'!#REF!*SUM('LYNX PLYWOOD'!#REF!)</f>
        <v>#REF!</v>
      </c>
      <c r="F41" s="4" t="e">
        <f t="shared" si="3"/>
        <v>#REF!</v>
      </c>
      <c r="G41" s="4" t="e">
        <f t="shared" si="4"/>
        <v>#REF!</v>
      </c>
      <c r="H41" s="4" t="e">
        <f>'LYNX PLYWOOD'!#REF!*SUM('LYNX PLYWOOD'!#REF!)/3.125</f>
        <v>#REF!</v>
      </c>
      <c r="I41" s="4" t="e">
        <f>'LYNX PLYWOOD'!#REF!</f>
        <v>#REF!</v>
      </c>
    </row>
    <row r="42" spans="1:9">
      <c r="A42" t="str">
        <f>'PRODUCTION LIST lynx plywood'!A42</f>
        <v>L67-W</v>
      </c>
      <c r="B42" s="4">
        <f>'LYNX PLYWOOD'!AV76*SUM('LYNX PLYWOOD'!AF76:AP76)</f>
        <v>0</v>
      </c>
      <c r="C42" s="4">
        <f>'LYNX PLYWOOD'!AW76*SUM('LYNX PLYWOOD'!AF76:AP76)</f>
        <v>0</v>
      </c>
      <c r="D42" s="4">
        <f>'LYNX PLYWOOD'!AX76*SUM('LYNX PLYWOOD'!AF76:AP76)</f>
        <v>0</v>
      </c>
      <c r="E42" s="4">
        <f>'LYNX PLYWOOD'!AY76*SUM('LYNX PLYWOOD'!AF76:AP76)</f>
        <v>0</v>
      </c>
      <c r="F42" s="4">
        <f t="shared" si="3"/>
        <v>0</v>
      </c>
      <c r="G42" s="4">
        <f t="shared" si="4"/>
        <v>0</v>
      </c>
      <c r="H42" s="4">
        <f>'LYNX PLYWOOD'!BA76*SUM('LYNX PLYWOOD'!AF76:AP76)/3.125</f>
        <v>0</v>
      </c>
      <c r="I42" s="4">
        <f>'LYNX PLYWOOD'!AZ76</f>
        <v>0</v>
      </c>
    </row>
    <row r="43" spans="1:9">
      <c r="A43" t="str">
        <f>'PRODUCTION LIST lynx plywood'!A43</f>
        <v>L68-W</v>
      </c>
      <c r="B43" s="4">
        <f>'LYNX PLYWOOD'!AV77*SUM('LYNX PLYWOOD'!AF77:AP77)</f>
        <v>0</v>
      </c>
      <c r="C43" s="4">
        <f>'LYNX PLYWOOD'!AW77*SUM('LYNX PLYWOOD'!AF77:AP77)</f>
        <v>0</v>
      </c>
      <c r="D43" s="4">
        <f>'LYNX PLYWOOD'!AX77*SUM('LYNX PLYWOOD'!AF77:AP77)</f>
        <v>0</v>
      </c>
      <c r="E43" s="4">
        <f>'LYNX PLYWOOD'!AY77*SUM('LYNX PLYWOOD'!AF77:AP77)</f>
        <v>0</v>
      </c>
      <c r="F43" s="4">
        <f t="shared" si="3"/>
        <v>0</v>
      </c>
      <c r="G43" s="4">
        <f t="shared" si="4"/>
        <v>0</v>
      </c>
      <c r="H43" s="4">
        <f>'LYNX PLYWOOD'!BA77*SUM('LYNX PLYWOOD'!AF77:AP77)/3.125</f>
        <v>0</v>
      </c>
      <c r="I43" s="4">
        <f>'LYNX PLYWOOD'!AZ77</f>
        <v>0</v>
      </c>
    </row>
    <row r="44" spans="1:9">
      <c r="A44" t="str">
        <f>'PRODUCTION LIST lynx plywood'!A44</f>
        <v>L69-W</v>
      </c>
      <c r="B44" s="4">
        <f>'LYNX PLYWOOD'!AV78*SUM('LYNX PLYWOOD'!AF78:AP78)</f>
        <v>0</v>
      </c>
      <c r="C44" s="4">
        <f>'LYNX PLYWOOD'!AW78*SUM('LYNX PLYWOOD'!AF78:AP78)</f>
        <v>0</v>
      </c>
      <c r="D44" s="4">
        <f>'LYNX PLYWOOD'!AX78*SUM('LYNX PLYWOOD'!AF78:AP78)</f>
        <v>0</v>
      </c>
      <c r="E44" s="4">
        <f>'LYNX PLYWOOD'!AY78*SUM('LYNX PLYWOOD'!AF78:AP78)</f>
        <v>0</v>
      </c>
      <c r="F44" s="4">
        <f t="shared" si="3"/>
        <v>0</v>
      </c>
      <c r="G44" s="4">
        <f t="shared" si="4"/>
        <v>0</v>
      </c>
      <c r="H44" s="4">
        <f>'LYNX PLYWOOD'!BA78*SUM('LYNX PLYWOOD'!AF78:AP78)/3.125</f>
        <v>0</v>
      </c>
      <c r="I44" s="4">
        <f>'LYNX PLYWOOD'!AZ78</f>
        <v>0</v>
      </c>
    </row>
    <row r="45" spans="1:9">
      <c r="A45" t="str">
        <f>'PRODUCTION LIST lynx plywood'!A45</f>
        <v>L70-W</v>
      </c>
      <c r="B45" s="4">
        <f>'LYNX PLYWOOD'!AV79*SUM('LYNX PLYWOOD'!AF79:AP79)</f>
        <v>0</v>
      </c>
      <c r="C45" s="4">
        <f>'LYNX PLYWOOD'!AW79*SUM('LYNX PLYWOOD'!AF79:AP79)</f>
        <v>0</v>
      </c>
      <c r="D45" s="4">
        <f>'LYNX PLYWOOD'!AX79*SUM('LYNX PLYWOOD'!AF79:AP79)</f>
        <v>0</v>
      </c>
      <c r="E45" s="4">
        <f>'LYNX PLYWOOD'!AY79*SUM('LYNX PLYWOOD'!AF79:AP79)</f>
        <v>0</v>
      </c>
      <c r="F45" s="4">
        <f t="shared" si="3"/>
        <v>0</v>
      </c>
      <c r="G45" s="4">
        <f t="shared" si="4"/>
        <v>0</v>
      </c>
      <c r="H45" s="4">
        <f>'LYNX PLYWOOD'!BA79*SUM('LYNX PLYWOOD'!AF79:AP79)/3.125</f>
        <v>0</v>
      </c>
      <c r="I45" s="4">
        <f>'LYNX PLYWOOD'!AZ79</f>
        <v>0</v>
      </c>
    </row>
    <row r="46" spans="1:9">
      <c r="A46" t="str">
        <f>'PRODUCTION LIST lynx plywood'!A46</f>
        <v>L71-W</v>
      </c>
      <c r="B46" s="4">
        <f>'LYNX PLYWOOD'!AV80*SUM('LYNX PLYWOOD'!AF80:AP80)</f>
        <v>0</v>
      </c>
      <c r="C46" s="4">
        <f>'LYNX PLYWOOD'!AW80*SUM('LYNX PLYWOOD'!AF80:AP80)</f>
        <v>0</v>
      </c>
      <c r="D46" s="4">
        <f>'LYNX PLYWOOD'!AX80*SUM('LYNX PLYWOOD'!AF80:AP80)</f>
        <v>0</v>
      </c>
      <c r="E46" s="4">
        <f>'LYNX PLYWOOD'!AY80*SUM('LYNX PLYWOOD'!AF80:AP80)</f>
        <v>0</v>
      </c>
      <c r="F46" s="4">
        <f t="shared" si="3"/>
        <v>0</v>
      </c>
      <c r="G46" s="4">
        <f t="shared" si="4"/>
        <v>0</v>
      </c>
      <c r="H46" s="4">
        <f>'LYNX PLYWOOD'!BA80*SUM('LYNX PLYWOOD'!AF80:AP80)/3.125</f>
        <v>0</v>
      </c>
      <c r="I46" s="4">
        <f>'LYNX PLYWOOD'!AZ80</f>
        <v>0</v>
      </c>
    </row>
    <row r="47" spans="1:9">
      <c r="A47" t="str">
        <f>'PRODUCTION LIST lynx plywood'!A47</f>
        <v>L72-W</v>
      </c>
      <c r="B47" s="4">
        <f>'LYNX PLYWOOD'!AV81*SUM('LYNX PLYWOOD'!AF81:AP81)</f>
        <v>0</v>
      </c>
      <c r="C47" s="4">
        <f>'LYNX PLYWOOD'!AW81*SUM('LYNX PLYWOOD'!AF81:AP81)</f>
        <v>0</v>
      </c>
      <c r="D47" s="4">
        <f>'LYNX PLYWOOD'!AX81*SUM('LYNX PLYWOOD'!AF81:AP81)</f>
        <v>0</v>
      </c>
      <c r="E47" s="4">
        <f>'LYNX PLYWOOD'!AY81*SUM('LYNX PLYWOOD'!AF81:AP81)</f>
        <v>0</v>
      </c>
      <c r="F47" s="4">
        <f t="shared" si="3"/>
        <v>0</v>
      </c>
      <c r="G47" s="4">
        <f t="shared" si="4"/>
        <v>0</v>
      </c>
      <c r="H47" s="4">
        <f>'LYNX PLYWOOD'!BA81*SUM('LYNX PLYWOOD'!AF81:AP81)/3.125</f>
        <v>0</v>
      </c>
      <c r="I47" s="4">
        <f>'LYNX PLYWOOD'!AZ81</f>
        <v>0</v>
      </c>
    </row>
    <row r="48" spans="1:9">
      <c r="A48" t="str">
        <f>'PRODUCTION LIST lynx plywood'!A48</f>
        <v>L73-W</v>
      </c>
      <c r="B48" s="4">
        <f>'LYNX PLYWOOD'!AV82*SUM('LYNX PLYWOOD'!AF82:AP82)</f>
        <v>0</v>
      </c>
      <c r="C48" s="4">
        <f>'LYNX PLYWOOD'!AW82*SUM('LYNX PLYWOOD'!AF82:AP82)</f>
        <v>0</v>
      </c>
      <c r="D48" s="4">
        <f>'LYNX PLYWOOD'!AX82*SUM('LYNX PLYWOOD'!AF82:AP82)</f>
        <v>0</v>
      </c>
      <c r="E48" s="4">
        <f>'LYNX PLYWOOD'!AY82*SUM('LYNX PLYWOOD'!AF82:AP82)</f>
        <v>0</v>
      </c>
      <c r="F48" s="4">
        <f t="shared" si="3"/>
        <v>0</v>
      </c>
      <c r="G48" s="4">
        <f t="shared" si="4"/>
        <v>0</v>
      </c>
      <c r="H48" s="4">
        <f>'LYNX PLYWOOD'!BA82*SUM('LYNX PLYWOOD'!AF82:AP82)/3.125</f>
        <v>0</v>
      </c>
      <c r="I48" s="4">
        <f>'LYNX PLYWOOD'!AZ82</f>
        <v>0</v>
      </c>
    </row>
    <row r="49" spans="1:9">
      <c r="A49" t="str">
        <f>'PRODUCTION LIST lynx plywood'!A49</f>
        <v>L74-W</v>
      </c>
      <c r="B49" s="4">
        <f>'LYNX PLYWOOD'!AV83*SUM('LYNX PLYWOOD'!AF83:AP83)</f>
        <v>0</v>
      </c>
      <c r="C49" s="4">
        <f>'LYNX PLYWOOD'!AW83*SUM('LYNX PLYWOOD'!AF83:AP83)</f>
        <v>0</v>
      </c>
      <c r="D49" s="4">
        <f>'LYNX PLYWOOD'!AX83*SUM('LYNX PLYWOOD'!AF83:AP83)</f>
        <v>0</v>
      </c>
      <c r="E49" s="4">
        <f>'LYNX PLYWOOD'!AY83*SUM('LYNX PLYWOOD'!AF83:AP83)</f>
        <v>0</v>
      </c>
      <c r="F49" s="4">
        <f t="shared" si="3"/>
        <v>0</v>
      </c>
      <c r="G49" s="4">
        <f t="shared" si="4"/>
        <v>0</v>
      </c>
      <c r="H49" s="4">
        <f>'LYNX PLYWOOD'!BA83*SUM('LYNX PLYWOOD'!AF83:AP83)/3.125</f>
        <v>0</v>
      </c>
      <c r="I49" s="4">
        <f>'LYNX PLYWOOD'!AZ83</f>
        <v>0</v>
      </c>
    </row>
    <row r="50" spans="1:9">
      <c r="A50">
        <f>'PRODUCTION LIST lynx plywood'!A50</f>
        <v>0</v>
      </c>
      <c r="B50" s="4">
        <f>'LYNX PLYWOOD'!AV84*SUM('LYNX PLYWOOD'!AF84:AP84)</f>
        <v>0</v>
      </c>
      <c r="C50" s="4">
        <f>'LYNX PLYWOOD'!AW84*SUM('LYNX PLYWOOD'!AF84:AP84)</f>
        <v>0</v>
      </c>
      <c r="D50" s="4">
        <f>'LYNX PLYWOOD'!AX84*SUM('LYNX PLYWOOD'!AF84:AP84)</f>
        <v>0</v>
      </c>
      <c r="E50" s="4">
        <f>'LYNX PLYWOOD'!AY84*SUM('LYNX PLYWOOD'!AF84:AP84)</f>
        <v>0</v>
      </c>
      <c r="F50" s="4">
        <f t="shared" si="3"/>
        <v>0</v>
      </c>
      <c r="G50" s="4">
        <f t="shared" si="4"/>
        <v>0</v>
      </c>
      <c r="H50" s="4">
        <f>'LYNX PLYWOOD'!BA84*SUM('LYNX PLYWOOD'!AF84:AP84)/3.125</f>
        <v>0</v>
      </c>
      <c r="I50" s="4">
        <f>'LYNX PLYWOOD'!AZ84</f>
        <v>0</v>
      </c>
    </row>
    <row r="51" spans="1:9">
      <c r="A51" t="str">
        <f>'PRODUCTION LIST lynx plywood'!A51</f>
        <v>L101-W</v>
      </c>
      <c r="B51" s="4">
        <f>'LYNX PLYWOOD'!AV85*SUM('LYNX PLYWOOD'!AF85:AP85)</f>
        <v>0</v>
      </c>
      <c r="C51" s="4">
        <f>'LYNX PLYWOOD'!AW85*SUM('LYNX PLYWOOD'!AF85:AP85)</f>
        <v>0</v>
      </c>
      <c r="D51" s="4">
        <f>'LYNX PLYWOOD'!AX85*SUM('LYNX PLYWOOD'!AF85:AP85)</f>
        <v>0</v>
      </c>
      <c r="E51" s="4">
        <f>'LYNX PLYWOOD'!AY85*SUM('LYNX PLYWOOD'!AF85:AP85)</f>
        <v>0</v>
      </c>
      <c r="F51" s="4">
        <f t="shared" si="3"/>
        <v>0</v>
      </c>
      <c r="G51" s="4">
        <f t="shared" si="4"/>
        <v>0</v>
      </c>
      <c r="H51" s="4">
        <f>'LYNX PLYWOOD'!BA85*SUM('LYNX PLYWOOD'!AF85:AP85)/3.125</f>
        <v>0</v>
      </c>
      <c r="I51" s="4">
        <f>'LYNX PLYWOOD'!AZ85</f>
        <v>0</v>
      </c>
    </row>
    <row r="52" spans="1:9">
      <c r="A52" t="str">
        <f>'PRODUCTION LIST lynx plywood'!A52</f>
        <v>L102-W</v>
      </c>
      <c r="B52" s="4">
        <f>'LYNX PLYWOOD'!AV86*SUM('LYNX PLYWOOD'!AF86:AP86)</f>
        <v>0</v>
      </c>
      <c r="C52" s="4">
        <f>'LYNX PLYWOOD'!AW86*SUM('LYNX PLYWOOD'!AF86:AP86)</f>
        <v>0</v>
      </c>
      <c r="D52" s="4">
        <f>'LYNX PLYWOOD'!AX86*SUM('LYNX PLYWOOD'!AF86:AP86)</f>
        <v>0</v>
      </c>
      <c r="E52" s="4">
        <f>'LYNX PLYWOOD'!AY86*SUM('LYNX PLYWOOD'!AF86:AP86)</f>
        <v>0</v>
      </c>
      <c r="F52" s="4">
        <f t="shared" si="3"/>
        <v>0</v>
      </c>
      <c r="G52" s="4">
        <f t="shared" si="4"/>
        <v>0</v>
      </c>
      <c r="H52" s="4">
        <f>'LYNX PLYWOOD'!BA86*SUM('LYNX PLYWOOD'!AF86:AP86)/3.125</f>
        <v>0</v>
      </c>
      <c r="I52" s="4">
        <f>'LYNX PLYWOOD'!AZ86</f>
        <v>0</v>
      </c>
    </row>
    <row r="53" spans="1:9">
      <c r="A53" t="str">
        <f>'PRODUCTION LIST lynx plywood'!A53</f>
        <v>L103-W</v>
      </c>
      <c r="B53" s="4">
        <f>'LYNX PLYWOOD'!AV87*SUM('LYNX PLYWOOD'!AF87:AP87)</f>
        <v>0</v>
      </c>
      <c r="C53" s="4">
        <f>'LYNX PLYWOOD'!AW87*SUM('LYNX PLYWOOD'!AF87:AP87)</f>
        <v>0</v>
      </c>
      <c r="D53" s="4">
        <f>'LYNX PLYWOOD'!AX87*SUM('LYNX PLYWOOD'!AF87:AP87)</f>
        <v>0</v>
      </c>
      <c r="E53" s="4">
        <f>'LYNX PLYWOOD'!AY87*SUM('LYNX PLYWOOD'!AF87:AP87)</f>
        <v>0</v>
      </c>
      <c r="F53" s="4">
        <f t="shared" si="3"/>
        <v>0</v>
      </c>
      <c r="G53" s="4">
        <f t="shared" si="4"/>
        <v>0</v>
      </c>
      <c r="H53" s="4">
        <f>'LYNX PLYWOOD'!BA87*SUM('LYNX PLYWOOD'!AF87:AP87)/3.125</f>
        <v>0</v>
      </c>
      <c r="I53" s="4">
        <f>'LYNX PLYWOOD'!AZ87</f>
        <v>0</v>
      </c>
    </row>
    <row r="54" spans="1:9">
      <c r="A54" t="str">
        <f>'PRODUCTION LIST lynx plywood'!A54</f>
        <v>L104-W</v>
      </c>
      <c r="B54" s="4">
        <f>'LYNX PLYWOOD'!AV88*SUM('LYNX PLYWOOD'!AF88:AP88)</f>
        <v>0</v>
      </c>
      <c r="C54" s="4">
        <f>'LYNX PLYWOOD'!AW88*SUM('LYNX PLYWOOD'!AF88:AP88)</f>
        <v>0</v>
      </c>
      <c r="D54" s="4">
        <f>'LYNX PLYWOOD'!AX88*SUM('LYNX PLYWOOD'!AF88:AP88)</f>
        <v>0</v>
      </c>
      <c r="E54" s="4">
        <f>'LYNX PLYWOOD'!AY88*SUM('LYNX PLYWOOD'!AF88:AP88)</f>
        <v>0</v>
      </c>
      <c r="F54" s="4">
        <f t="shared" si="3"/>
        <v>0</v>
      </c>
      <c r="G54" s="4">
        <f t="shared" si="4"/>
        <v>0</v>
      </c>
      <c r="H54" s="4">
        <f>'LYNX PLYWOOD'!BA88*SUM('LYNX PLYWOOD'!AF88:AP88)/3.125</f>
        <v>0</v>
      </c>
      <c r="I54" s="4">
        <f>'LYNX PLYWOOD'!AZ88</f>
        <v>0</v>
      </c>
    </row>
    <row r="55" spans="1:9">
      <c r="A55" t="str">
        <f>'PRODUCTION LIST lynx plywood'!A55</f>
        <v>L105-W</v>
      </c>
      <c r="B55" s="4">
        <f>'LYNX PLYWOOD'!AV89*SUM('LYNX PLYWOOD'!AF89:AP89)</f>
        <v>0</v>
      </c>
      <c r="C55" s="4">
        <f>'LYNX PLYWOOD'!AW89*SUM('LYNX PLYWOOD'!AF89:AP89)</f>
        <v>0</v>
      </c>
      <c r="D55" s="4">
        <f>'LYNX PLYWOOD'!AX89*SUM('LYNX PLYWOOD'!AF89:AP89)</f>
        <v>0</v>
      </c>
      <c r="E55" s="4">
        <f>'LYNX PLYWOOD'!AY89*SUM('LYNX PLYWOOD'!AF89:AP89)</f>
        <v>0</v>
      </c>
      <c r="F55" s="4">
        <f t="shared" si="3"/>
        <v>0</v>
      </c>
      <c r="G55" s="4">
        <f t="shared" si="4"/>
        <v>0</v>
      </c>
      <c r="H55" s="4">
        <f>'LYNX PLYWOOD'!BA89*SUM('LYNX PLYWOOD'!AF89:AP89)/3.125</f>
        <v>0</v>
      </c>
      <c r="I55" s="4">
        <f>'LYNX PLYWOOD'!AZ89</f>
        <v>0</v>
      </c>
    </row>
    <row r="56" spans="1:9">
      <c r="A56" t="str">
        <f>'PRODUCTION LIST lynx plywood'!A56</f>
        <v>L106-W</v>
      </c>
      <c r="B56" s="4">
        <f>'LYNX PLYWOOD'!AV90*SUM('LYNX PLYWOOD'!AF90:AP90)</f>
        <v>0</v>
      </c>
      <c r="C56" s="4">
        <f>'LYNX PLYWOOD'!AW90*SUM('LYNX PLYWOOD'!AF90:AP90)</f>
        <v>0</v>
      </c>
      <c r="D56" s="4">
        <f>'LYNX PLYWOOD'!AX90*SUM('LYNX PLYWOOD'!AF90:AP90)</f>
        <v>0</v>
      </c>
      <c r="E56" s="4">
        <f>'LYNX PLYWOOD'!AY90*SUM('LYNX PLYWOOD'!AF90:AP90)</f>
        <v>0</v>
      </c>
      <c r="F56" s="4">
        <f t="shared" si="3"/>
        <v>0</v>
      </c>
      <c r="G56" s="4">
        <f t="shared" si="4"/>
        <v>0</v>
      </c>
      <c r="H56" s="4">
        <f>'LYNX PLYWOOD'!BA90*SUM('LYNX PLYWOOD'!AF90:AP90)/3.125</f>
        <v>0</v>
      </c>
      <c r="I56" s="4">
        <f>'LYNX PLYWOOD'!AZ90</f>
        <v>0</v>
      </c>
    </row>
    <row r="57" spans="1:9">
      <c r="A57">
        <f>'PRODUCTION LIST lynx plywood'!A57</f>
        <v>0</v>
      </c>
      <c r="B57" s="4">
        <f>'LYNX PLYWOOD'!AV91*SUM('LYNX PLYWOOD'!AF91:AP91)</f>
        <v>0</v>
      </c>
      <c r="C57" s="4">
        <f>'LYNX PLYWOOD'!AW91*SUM('LYNX PLYWOOD'!AF91:AP91)</f>
        <v>0</v>
      </c>
      <c r="D57" s="4">
        <f>'LYNX PLYWOOD'!AX91*SUM('LYNX PLYWOOD'!AF91:AP91)</f>
        <v>0</v>
      </c>
      <c r="E57" s="4">
        <f>'LYNX PLYWOOD'!AY91*SUM('LYNX PLYWOOD'!AF91:AP91)</f>
        <v>0</v>
      </c>
      <c r="F57" s="4">
        <f t="shared" si="3"/>
        <v>0</v>
      </c>
      <c r="G57" s="4">
        <f t="shared" si="4"/>
        <v>0</v>
      </c>
      <c r="H57" s="4">
        <f>'LYNX PLYWOOD'!BA91*SUM('LYNX PLYWOOD'!AF91:AP91)/3.125</f>
        <v>0</v>
      </c>
      <c r="I57" s="4">
        <f>'LYNX PLYWOOD'!AZ91</f>
        <v>0</v>
      </c>
    </row>
    <row r="58" spans="1:9">
      <c r="A58" t="str">
        <f>'PRODUCTION LIST lynx plywood'!A58</f>
        <v>L121-W</v>
      </c>
      <c r="B58" s="4">
        <f>'LYNX PLYWOOD'!AV92*SUM('LYNX PLYWOOD'!AF92:AP92)</f>
        <v>0</v>
      </c>
      <c r="C58" s="4">
        <f>'LYNX PLYWOOD'!AW92*SUM('LYNX PLYWOOD'!AF92:AP92)</f>
        <v>0</v>
      </c>
      <c r="D58" s="4">
        <f>'LYNX PLYWOOD'!AX92*SUM('LYNX PLYWOOD'!AF92:AP92)</f>
        <v>0</v>
      </c>
      <c r="E58" s="4">
        <f>'LYNX PLYWOOD'!AY92*SUM('LYNX PLYWOOD'!AF92:AP92)</f>
        <v>0</v>
      </c>
      <c r="F58" s="4">
        <f t="shared" si="3"/>
        <v>0</v>
      </c>
      <c r="G58" s="4">
        <f t="shared" si="4"/>
        <v>0</v>
      </c>
      <c r="H58" s="4">
        <f>'LYNX PLYWOOD'!BA92*SUM('LYNX PLYWOOD'!AF92:AP92)/3.125</f>
        <v>0</v>
      </c>
      <c r="I58" s="4">
        <f>'LYNX PLYWOOD'!AZ92</f>
        <v>0</v>
      </c>
    </row>
    <row r="59" spans="1:9">
      <c r="A59" t="str">
        <f>'PRODUCTION LIST lynx plywood'!A59</f>
        <v>L122-W</v>
      </c>
      <c r="B59" s="4">
        <f>'LYNX PLYWOOD'!AV93*SUM('LYNX PLYWOOD'!AF93:AP93)</f>
        <v>0</v>
      </c>
      <c r="C59" s="4">
        <f>'LYNX PLYWOOD'!AW93*SUM('LYNX PLYWOOD'!AF93:AP93)</f>
        <v>0</v>
      </c>
      <c r="D59" s="4">
        <f>'LYNX PLYWOOD'!AX93*SUM('LYNX PLYWOOD'!AF93:AP93)</f>
        <v>0</v>
      </c>
      <c r="E59" s="4">
        <f>'LYNX PLYWOOD'!AY93*SUM('LYNX PLYWOOD'!AF93:AP93)</f>
        <v>0</v>
      </c>
      <c r="F59" s="4">
        <f t="shared" si="3"/>
        <v>0</v>
      </c>
      <c r="G59" s="4">
        <f t="shared" si="4"/>
        <v>0</v>
      </c>
      <c r="H59" s="4">
        <f>'LYNX PLYWOOD'!BA93*SUM('LYNX PLYWOOD'!AF93:AP93)/3.125</f>
        <v>0</v>
      </c>
      <c r="I59" s="4">
        <f>'LYNX PLYWOOD'!AZ93</f>
        <v>0</v>
      </c>
    </row>
    <row r="60" spans="1:9">
      <c r="A60" t="str">
        <f>'PRODUCTION LIST lynx plywood'!A60</f>
        <v>L123-W</v>
      </c>
      <c r="B60" s="4">
        <f>'LYNX PLYWOOD'!AV94*SUM('LYNX PLYWOOD'!AF94:AP94)</f>
        <v>0</v>
      </c>
      <c r="C60" s="4">
        <f>'LYNX PLYWOOD'!AW94*SUM('LYNX PLYWOOD'!AF94:AP94)</f>
        <v>0</v>
      </c>
      <c r="D60" s="4">
        <f>'LYNX PLYWOOD'!AX94*SUM('LYNX PLYWOOD'!AF94:AP94)</f>
        <v>0</v>
      </c>
      <c r="E60" s="4">
        <f>'LYNX PLYWOOD'!AY94*SUM('LYNX PLYWOOD'!AF94:AP94)</f>
        <v>0</v>
      </c>
      <c r="F60" s="4">
        <f t="shared" si="3"/>
        <v>0</v>
      </c>
      <c r="G60" s="4">
        <f t="shared" si="4"/>
        <v>0</v>
      </c>
      <c r="H60" s="4">
        <f>'LYNX PLYWOOD'!BA94*SUM('LYNX PLYWOOD'!AF94:AP94)/3.125</f>
        <v>0</v>
      </c>
      <c r="I60" s="4">
        <f>'LYNX PLYWOOD'!AZ94</f>
        <v>0</v>
      </c>
    </row>
    <row r="61" spans="1:9">
      <c r="A61" t="str">
        <f>'PRODUCTION LIST lynx plywood'!A61</f>
        <v>L124-W</v>
      </c>
      <c r="B61" s="4">
        <f>'LYNX PLYWOOD'!AV95*SUM('LYNX PLYWOOD'!AF95:AP95)</f>
        <v>0</v>
      </c>
      <c r="C61" s="4">
        <f>'LYNX PLYWOOD'!AW95*SUM('LYNX PLYWOOD'!AF95:AP95)</f>
        <v>0</v>
      </c>
      <c r="D61" s="4">
        <f>'LYNX PLYWOOD'!AX95*SUM('LYNX PLYWOOD'!AF95:AP95)</f>
        <v>0</v>
      </c>
      <c r="E61" s="4">
        <f>'LYNX PLYWOOD'!AY95*SUM('LYNX PLYWOOD'!AF95:AP95)</f>
        <v>0</v>
      </c>
      <c r="F61" s="4">
        <f t="shared" si="3"/>
        <v>0</v>
      </c>
      <c r="G61" s="4">
        <f t="shared" si="4"/>
        <v>0</v>
      </c>
      <c r="H61" s="4">
        <f>'LYNX PLYWOOD'!BA95*SUM('LYNX PLYWOOD'!AF95:AP95)/3.125</f>
        <v>0</v>
      </c>
      <c r="I61" s="4">
        <f>'LYNX PLYWOOD'!AZ95</f>
        <v>0</v>
      </c>
    </row>
    <row r="62" spans="1:9">
      <c r="A62" t="str">
        <f>'PRODUCTION LIST lynx plywood'!A62</f>
        <v>L125-W</v>
      </c>
      <c r="B62" s="4">
        <f>'LYNX PLYWOOD'!AV96*SUM('LYNX PLYWOOD'!AF96:AP96)</f>
        <v>0</v>
      </c>
      <c r="C62" s="4">
        <f>'LYNX PLYWOOD'!AW96*SUM('LYNX PLYWOOD'!AF96:AP96)</f>
        <v>0</v>
      </c>
      <c r="D62" s="4">
        <f>'LYNX PLYWOOD'!AX96*SUM('LYNX PLYWOOD'!AF96:AP96)</f>
        <v>0</v>
      </c>
      <c r="E62" s="4">
        <f>'LYNX PLYWOOD'!AY96*SUM('LYNX PLYWOOD'!AF96:AP96)</f>
        <v>0</v>
      </c>
      <c r="F62" s="4">
        <f t="shared" si="3"/>
        <v>0</v>
      </c>
      <c r="G62" s="4">
        <f t="shared" si="4"/>
        <v>0</v>
      </c>
      <c r="H62" s="4">
        <f>'LYNX PLYWOOD'!BA96*SUM('LYNX PLYWOOD'!AF96:AP96)/3.125</f>
        <v>0</v>
      </c>
      <c r="I62" s="4">
        <f>'LYNX PLYWOOD'!AZ96</f>
        <v>0</v>
      </c>
    </row>
    <row r="63" spans="1:9">
      <c r="A63" t="str">
        <f>'PRODUCTION LIST lynx plywood'!A63</f>
        <v>L126-W</v>
      </c>
      <c r="B63" s="4">
        <f>'LYNX PLYWOOD'!AV97*SUM('LYNX PLYWOOD'!AF97:AP97)</f>
        <v>0</v>
      </c>
      <c r="C63" s="4">
        <f>'LYNX PLYWOOD'!AW97*SUM('LYNX PLYWOOD'!AF97:AP97)</f>
        <v>0</v>
      </c>
      <c r="D63" s="4">
        <f>'LYNX PLYWOOD'!AX97*SUM('LYNX PLYWOOD'!AF97:AP97)</f>
        <v>0</v>
      </c>
      <c r="E63" s="4">
        <f>'LYNX PLYWOOD'!AY97*SUM('LYNX PLYWOOD'!AF97:AP97)</f>
        <v>0</v>
      </c>
      <c r="F63" s="4">
        <f t="shared" si="3"/>
        <v>0</v>
      </c>
      <c r="G63" s="4">
        <f t="shared" si="4"/>
        <v>0</v>
      </c>
      <c r="H63" s="4">
        <f>'LYNX PLYWOOD'!BA97*SUM('LYNX PLYWOOD'!AF97:AP97)/3.125</f>
        <v>0</v>
      </c>
      <c r="I63" s="4">
        <f>'LYNX PLYWOOD'!AZ97</f>
        <v>0</v>
      </c>
    </row>
    <row r="64" spans="1:9">
      <c r="A64" t="str">
        <f>'PRODUCTION LIST lynx plywood'!A64</f>
        <v>L127-W</v>
      </c>
      <c r="B64" s="4">
        <f>'LYNX PLYWOOD'!AV98*SUM('LYNX PLYWOOD'!AF98:AP98)</f>
        <v>0</v>
      </c>
      <c r="C64" s="4">
        <f>'LYNX PLYWOOD'!AW98*SUM('LYNX PLYWOOD'!AF98:AP98)</f>
        <v>0</v>
      </c>
      <c r="D64" s="4">
        <f>'LYNX PLYWOOD'!AX98*SUM('LYNX PLYWOOD'!AF98:AP98)</f>
        <v>0</v>
      </c>
      <c r="E64" s="4">
        <f>'LYNX PLYWOOD'!AY98*SUM('LYNX PLYWOOD'!AF98:AP98)</f>
        <v>0</v>
      </c>
      <c r="F64" s="4">
        <f t="shared" si="3"/>
        <v>0</v>
      </c>
      <c r="G64" s="4">
        <f t="shared" si="4"/>
        <v>0</v>
      </c>
      <c r="H64" s="4">
        <f>'LYNX PLYWOOD'!BA98*SUM('LYNX PLYWOOD'!AF98:AP98)/3.125</f>
        <v>0</v>
      </c>
      <c r="I64" s="4">
        <f>'LYNX PLYWOOD'!AZ98</f>
        <v>0</v>
      </c>
    </row>
    <row r="65" spans="1:9">
      <c r="A65" t="str">
        <f>'PRODUCTION LIST lynx plywood'!A65</f>
        <v>L128-W</v>
      </c>
      <c r="B65" s="4">
        <f>'LYNX PLYWOOD'!AV99*SUM('LYNX PLYWOOD'!AF99:AP99)</f>
        <v>0</v>
      </c>
      <c r="C65" s="4">
        <f>'LYNX PLYWOOD'!AW99*SUM('LYNX PLYWOOD'!AF99:AP99)</f>
        <v>0</v>
      </c>
      <c r="D65" s="4">
        <f>'LYNX PLYWOOD'!AX99*SUM('LYNX PLYWOOD'!AF99:AP99)</f>
        <v>0</v>
      </c>
      <c r="E65" s="4">
        <f>'LYNX PLYWOOD'!AY99*SUM('LYNX PLYWOOD'!AF99:AP99)</f>
        <v>0</v>
      </c>
      <c r="F65" s="4">
        <f t="shared" si="3"/>
        <v>0</v>
      </c>
      <c r="G65" s="4">
        <f t="shared" si="4"/>
        <v>0</v>
      </c>
      <c r="H65" s="4">
        <f>'LYNX PLYWOOD'!BA99*SUM('LYNX PLYWOOD'!AF99:AP99)/3.125</f>
        <v>0</v>
      </c>
      <c r="I65" s="4">
        <f>'LYNX PLYWOOD'!AZ99</f>
        <v>0</v>
      </c>
    </row>
    <row r="66" spans="1:9">
      <c r="A66" t="str">
        <f>'PRODUCTION LIST lynx plywood'!A66</f>
        <v>L129-W</v>
      </c>
      <c r="B66" s="4">
        <f>'LYNX PLYWOOD'!AV100*SUM('LYNX PLYWOOD'!AF100:AP100)</f>
        <v>0</v>
      </c>
      <c r="C66" s="4">
        <f>'LYNX PLYWOOD'!AW100*SUM('LYNX PLYWOOD'!AF100:AP100)</f>
        <v>0</v>
      </c>
      <c r="D66" s="4">
        <f>'LYNX PLYWOOD'!AX100*SUM('LYNX PLYWOOD'!AF100:AP100)</f>
        <v>0</v>
      </c>
      <c r="E66" s="4">
        <f>'LYNX PLYWOOD'!AY100*SUM('LYNX PLYWOOD'!AF100:AP100)</f>
        <v>0</v>
      </c>
      <c r="F66" s="4">
        <f t="shared" si="3"/>
        <v>0</v>
      </c>
      <c r="G66" s="4">
        <f t="shared" si="4"/>
        <v>0</v>
      </c>
      <c r="H66" s="4">
        <f>'LYNX PLYWOOD'!BA100*SUM('LYNX PLYWOOD'!AF100:AP100)/3.125</f>
        <v>0</v>
      </c>
      <c r="I66" s="4">
        <f>'LYNX PLYWOOD'!AZ100</f>
        <v>0</v>
      </c>
    </row>
    <row r="67" spans="1:9">
      <c r="A67" t="str">
        <f>'PRODUCTION LIST lynx plywood'!A67</f>
        <v>L130-W</v>
      </c>
      <c r="B67" s="4">
        <f>'LYNX PLYWOOD'!AV101*SUM('LYNX PLYWOOD'!AF101:AP101)</f>
        <v>0</v>
      </c>
      <c r="C67" s="4">
        <f>'LYNX PLYWOOD'!AW101*SUM('LYNX PLYWOOD'!AF101:AP101)</f>
        <v>0</v>
      </c>
      <c r="D67" s="4">
        <f>'LYNX PLYWOOD'!AX101*SUM('LYNX PLYWOOD'!AF101:AP101)</f>
        <v>0</v>
      </c>
      <c r="E67" s="4">
        <f>'LYNX PLYWOOD'!AY101*SUM('LYNX PLYWOOD'!AF101:AP101)</f>
        <v>0</v>
      </c>
      <c r="F67" s="4">
        <f t="shared" si="3"/>
        <v>0</v>
      </c>
      <c r="G67" s="4">
        <f t="shared" si="4"/>
        <v>0</v>
      </c>
      <c r="H67" s="4">
        <f>'LYNX PLYWOOD'!BA101*SUM('LYNX PLYWOOD'!AF101:AP101)/3.125</f>
        <v>0</v>
      </c>
      <c r="I67" s="4">
        <f>'LYNX PLYWOOD'!AZ101</f>
        <v>0</v>
      </c>
    </row>
    <row r="68" spans="1:9">
      <c r="A68" t="str">
        <f>'PRODUCTION LIST lynx plywood'!A68</f>
        <v>L131-W</v>
      </c>
      <c r="B68" s="4">
        <f>'LYNX PLYWOOD'!AV102*SUM('LYNX PLYWOOD'!AF102:AP102)</f>
        <v>0</v>
      </c>
      <c r="C68" s="4">
        <f>'LYNX PLYWOOD'!AW102*SUM('LYNX PLYWOOD'!AF102:AP102)</f>
        <v>0</v>
      </c>
      <c r="D68" s="4">
        <f>'LYNX PLYWOOD'!AX102*SUM('LYNX PLYWOOD'!AF102:AP102)</f>
        <v>0</v>
      </c>
      <c r="E68" s="4">
        <f>'LYNX PLYWOOD'!AY102*SUM('LYNX PLYWOOD'!AF102:AP102)</f>
        <v>0</v>
      </c>
      <c r="F68" s="4">
        <f t="shared" si="3"/>
        <v>0</v>
      </c>
      <c r="G68" s="4">
        <f t="shared" si="4"/>
        <v>0</v>
      </c>
      <c r="H68" s="4">
        <f>'LYNX PLYWOOD'!BA102*SUM('LYNX PLYWOOD'!AF102:AP102)/3.125</f>
        <v>0</v>
      </c>
      <c r="I68" s="4">
        <f>'LYNX PLYWOOD'!AZ102</f>
        <v>0</v>
      </c>
    </row>
    <row r="69" spans="1:9">
      <c r="A69" t="str">
        <f>'PRODUCTION LIST lynx plywood'!A69</f>
        <v>L132-W</v>
      </c>
      <c r="B69" s="4">
        <f>'LYNX PLYWOOD'!AV103*SUM('LYNX PLYWOOD'!AF103:AP103)</f>
        <v>0</v>
      </c>
      <c r="C69" s="4">
        <f>'LYNX PLYWOOD'!AW103*SUM('LYNX PLYWOOD'!AF103:AP103)</f>
        <v>0</v>
      </c>
      <c r="D69" s="4">
        <f>'LYNX PLYWOOD'!AX103*SUM('LYNX PLYWOOD'!AF103:AP103)</f>
        <v>0</v>
      </c>
      <c r="E69" s="4">
        <f>'LYNX PLYWOOD'!AY103*SUM('LYNX PLYWOOD'!AF103:AP103)</f>
        <v>0</v>
      </c>
      <c r="F69" s="4">
        <f t="shared" ref="F69:F132" si="5">D69/10</f>
        <v>0</v>
      </c>
      <c r="G69" s="4">
        <f t="shared" ref="G69:G132" si="6">(3/100)*D69</f>
        <v>0</v>
      </c>
      <c r="H69" s="4">
        <f>'LYNX PLYWOOD'!BA103*SUM('LYNX PLYWOOD'!AF103:AP103)/3.125</f>
        <v>0</v>
      </c>
      <c r="I69" s="4">
        <f>'LYNX PLYWOOD'!AZ103</f>
        <v>0</v>
      </c>
    </row>
    <row r="70" spans="1:9">
      <c r="A70">
        <f>'PRODUCTION LIST lynx plywood'!A70</f>
        <v>0</v>
      </c>
      <c r="B70" s="4">
        <f>'LYNX PLYWOOD'!AV104*SUM('LYNX PLYWOOD'!AF104:AP104)</f>
        <v>0</v>
      </c>
      <c r="C70" s="4">
        <f>'LYNX PLYWOOD'!AW104*SUM('LYNX PLYWOOD'!AF104:AP104)</f>
        <v>0</v>
      </c>
      <c r="D70" s="4">
        <f>'LYNX PLYWOOD'!AX104*SUM('LYNX PLYWOOD'!AF104:AP104)</f>
        <v>0</v>
      </c>
      <c r="E70" s="4">
        <f>'LYNX PLYWOOD'!AY104*SUM('LYNX PLYWOOD'!AF104:AP104)</f>
        <v>0</v>
      </c>
      <c r="F70" s="4">
        <f t="shared" si="5"/>
        <v>0</v>
      </c>
      <c r="G70" s="4">
        <f t="shared" si="6"/>
        <v>0</v>
      </c>
      <c r="H70" s="4">
        <f>'LYNX PLYWOOD'!BA104*SUM('LYNX PLYWOOD'!AF104:AP104)/3.125</f>
        <v>0</v>
      </c>
      <c r="I70" s="4">
        <f>'LYNX PLYWOOD'!AZ104</f>
        <v>0</v>
      </c>
    </row>
    <row r="71" spans="1:9">
      <c r="A71">
        <f>'PRODUCTION LIST lynx plywood'!A71</f>
        <v>0</v>
      </c>
      <c r="B71" s="4">
        <f>'LYNX PLYWOOD'!AV105*SUM('LYNX PLYWOOD'!AF105:AP105)</f>
        <v>0</v>
      </c>
      <c r="C71" s="4">
        <f>'LYNX PLYWOOD'!AW105*SUM('LYNX PLYWOOD'!AF105:AP105)</f>
        <v>0</v>
      </c>
      <c r="D71" s="4">
        <f>'LYNX PLYWOOD'!AX105*SUM('LYNX PLYWOOD'!AF105:AP105)</f>
        <v>0</v>
      </c>
      <c r="E71" s="4">
        <f>'LYNX PLYWOOD'!AY105*SUM('LYNX PLYWOOD'!AF105:AP105)</f>
        <v>0</v>
      </c>
      <c r="F71" s="4">
        <f t="shared" si="5"/>
        <v>0</v>
      </c>
      <c r="G71" s="4">
        <f t="shared" si="6"/>
        <v>0</v>
      </c>
      <c r="H71" s="4">
        <f>'LYNX PLYWOOD'!BA105*SUM('LYNX PLYWOOD'!AF105:AP105)/3.125</f>
        <v>0</v>
      </c>
      <c r="I71" s="4">
        <f>'LYNX PLYWOOD'!AZ105</f>
        <v>0</v>
      </c>
    </row>
    <row r="72" spans="1:9">
      <c r="A72">
        <f>'PRODUCTION LIST lynx plywood'!A72</f>
        <v>0</v>
      </c>
      <c r="B72" s="4">
        <f>'LYNX PLYWOOD'!AV106*SUM('LYNX PLYWOOD'!AF106:AP106)</f>
        <v>0</v>
      </c>
      <c r="C72" s="4">
        <f>'LYNX PLYWOOD'!AW106*SUM('LYNX PLYWOOD'!AF106:AP106)</f>
        <v>0</v>
      </c>
      <c r="D72" s="4">
        <f>'LYNX PLYWOOD'!AX106*SUM('LYNX PLYWOOD'!AF106:AP106)</f>
        <v>0</v>
      </c>
      <c r="E72" s="4">
        <f>'LYNX PLYWOOD'!AY106*SUM('LYNX PLYWOOD'!AF106:AP106)</f>
        <v>0</v>
      </c>
      <c r="F72" s="4">
        <f t="shared" si="5"/>
        <v>0</v>
      </c>
      <c r="G72" s="4">
        <f t="shared" si="6"/>
        <v>0</v>
      </c>
      <c r="H72" s="4">
        <f>'LYNX PLYWOOD'!BA106*SUM('LYNX PLYWOOD'!AF106:AP106)/3.125</f>
        <v>0</v>
      </c>
      <c r="I72" s="4">
        <f>'LYNX PLYWOOD'!AZ106</f>
        <v>0</v>
      </c>
    </row>
    <row r="73" spans="1:9">
      <c r="A73">
        <f>'PRODUCTION LIST lynx plywood'!A73</f>
        <v>0</v>
      </c>
      <c r="B73" s="4">
        <f>'LYNX PLYWOOD'!AV107*SUM('LYNX PLYWOOD'!AF107:AP107)</f>
        <v>0</v>
      </c>
      <c r="C73" s="4">
        <f>'LYNX PLYWOOD'!AW107*SUM('LYNX PLYWOOD'!AF107:AP107)</f>
        <v>0</v>
      </c>
      <c r="D73" s="4">
        <f>'LYNX PLYWOOD'!AX107*SUM('LYNX PLYWOOD'!AF107:AP107)</f>
        <v>0</v>
      </c>
      <c r="E73" s="4">
        <f>'LYNX PLYWOOD'!AY107*SUM('LYNX PLYWOOD'!AF107:AP107)</f>
        <v>0</v>
      </c>
      <c r="F73" s="4">
        <f t="shared" si="5"/>
        <v>0</v>
      </c>
      <c r="G73" s="4">
        <f t="shared" si="6"/>
        <v>0</v>
      </c>
      <c r="H73" s="4">
        <f>'LYNX PLYWOOD'!BA107*SUM('LYNX PLYWOOD'!AF107:AP107)/3.125</f>
        <v>0</v>
      </c>
      <c r="I73" s="4">
        <f>'LYNX PLYWOOD'!AZ107</f>
        <v>0</v>
      </c>
    </row>
    <row r="74" spans="1:9">
      <c r="A74">
        <f>'PRODUCTION LIST lynx plywood'!A74</f>
        <v>0</v>
      </c>
      <c r="B74" s="4">
        <f>'LYNX PLYWOOD'!AV108*SUM('LYNX PLYWOOD'!AF108:AP108)</f>
        <v>0</v>
      </c>
      <c r="C74" s="4">
        <f>'LYNX PLYWOOD'!AW108*SUM('LYNX PLYWOOD'!AF108:AP108)</f>
        <v>0</v>
      </c>
      <c r="D74" s="4">
        <f>'LYNX PLYWOOD'!AX108*SUM('LYNX PLYWOOD'!AF108:AP108)</f>
        <v>0</v>
      </c>
      <c r="E74" s="4">
        <f>'LYNX PLYWOOD'!AY108*SUM('LYNX PLYWOOD'!AF108:AP108)</f>
        <v>0</v>
      </c>
      <c r="F74" s="4">
        <f t="shared" si="5"/>
        <v>0</v>
      </c>
      <c r="G74" s="4">
        <f t="shared" si="6"/>
        <v>0</v>
      </c>
      <c r="H74" s="4">
        <f>'LYNX PLYWOOD'!BA108*SUM('LYNX PLYWOOD'!AF108:AP108)/3.125</f>
        <v>0</v>
      </c>
      <c r="I74" s="4">
        <f>'LYNX PLYWOOD'!AZ108</f>
        <v>0</v>
      </c>
    </row>
    <row r="75" spans="1:9">
      <c r="A75">
        <f>'PRODUCTION LIST lynx plywood'!A75</f>
        <v>0</v>
      </c>
      <c r="B75" s="4">
        <f>'LYNX PLYWOOD'!AV109*SUM('LYNX PLYWOOD'!AF109:AP109)</f>
        <v>0</v>
      </c>
      <c r="C75" s="4">
        <f>'LYNX PLYWOOD'!AW109*SUM('LYNX PLYWOOD'!AF109:AP109)</f>
        <v>0</v>
      </c>
      <c r="D75" s="4">
        <f>'LYNX PLYWOOD'!AX109*SUM('LYNX PLYWOOD'!AF109:AP109)</f>
        <v>0</v>
      </c>
      <c r="E75" s="4">
        <f>'LYNX PLYWOOD'!AY109*SUM('LYNX PLYWOOD'!AF109:AP109)</f>
        <v>0</v>
      </c>
      <c r="F75" s="4">
        <f t="shared" si="5"/>
        <v>0</v>
      </c>
      <c r="G75" s="4">
        <f t="shared" si="6"/>
        <v>0</v>
      </c>
      <c r="H75" s="4">
        <f>'LYNX PLYWOOD'!BA109*SUM('LYNX PLYWOOD'!AF109:AP109)/3.125</f>
        <v>0</v>
      </c>
      <c r="I75" s="4">
        <f>'LYNX PLYWOOD'!AZ109</f>
        <v>0</v>
      </c>
    </row>
    <row r="76" spans="1:9">
      <c r="A76">
        <f>'PRODUCTION LIST lynx plywood'!A76</f>
        <v>0</v>
      </c>
      <c r="B76" s="4">
        <f>'LYNX PLYWOOD'!AV110*SUM('LYNX PLYWOOD'!AF110:AP110)</f>
        <v>0</v>
      </c>
      <c r="C76" s="4">
        <f>'LYNX PLYWOOD'!AW110*SUM('LYNX PLYWOOD'!AF110:AP110)</f>
        <v>0</v>
      </c>
      <c r="D76" s="4">
        <f>'LYNX PLYWOOD'!AX110*SUM('LYNX PLYWOOD'!AF110:AP110)</f>
        <v>0</v>
      </c>
      <c r="E76" s="4">
        <f>'LYNX PLYWOOD'!AY110*SUM('LYNX PLYWOOD'!AF110:AP110)</f>
        <v>0</v>
      </c>
      <c r="F76" s="4">
        <f t="shared" si="5"/>
        <v>0</v>
      </c>
      <c r="G76" s="4">
        <f t="shared" si="6"/>
        <v>0</v>
      </c>
      <c r="H76" s="4">
        <f>'LYNX PLYWOOD'!BA110*SUM('LYNX PLYWOOD'!AF110:AP110)/3.125</f>
        <v>0</v>
      </c>
      <c r="I76" s="4">
        <f>'LYNX PLYWOOD'!AZ110</f>
        <v>0</v>
      </c>
    </row>
    <row r="77" spans="1:9">
      <c r="A77">
        <f>'PRODUCTION LIST lynx plywood'!A77</f>
        <v>0</v>
      </c>
      <c r="B77" s="4">
        <f>'LYNX PLYWOOD'!AV111*SUM('LYNX PLYWOOD'!AF111:AP111)</f>
        <v>0</v>
      </c>
      <c r="C77" s="4">
        <f>'LYNX PLYWOOD'!AW111*SUM('LYNX PLYWOOD'!AF111:AP111)</f>
        <v>0</v>
      </c>
      <c r="D77" s="4">
        <f>'LYNX PLYWOOD'!AX111*SUM('LYNX PLYWOOD'!AF111:AP111)</f>
        <v>0</v>
      </c>
      <c r="E77" s="4">
        <f>'LYNX PLYWOOD'!AY111*SUM('LYNX PLYWOOD'!AF111:AP111)</f>
        <v>0</v>
      </c>
      <c r="F77" s="4">
        <f t="shared" si="5"/>
        <v>0</v>
      </c>
      <c r="G77" s="4">
        <f t="shared" si="6"/>
        <v>0</v>
      </c>
      <c r="H77" s="4">
        <f>'LYNX PLYWOOD'!BA111*SUM('LYNX PLYWOOD'!AF111:AP111)/3.125</f>
        <v>0</v>
      </c>
      <c r="I77" s="4">
        <f>'LYNX PLYWOOD'!AZ111</f>
        <v>0</v>
      </c>
    </row>
    <row r="78" spans="1:9">
      <c r="A78">
        <f>'PRODUCTION LIST lynx plywood'!A78</f>
        <v>0</v>
      </c>
      <c r="B78" s="4">
        <f>'LYNX PLYWOOD'!AV112*SUM('LYNX PLYWOOD'!AF112:AP112)</f>
        <v>0</v>
      </c>
      <c r="C78" s="4">
        <f>'LYNX PLYWOOD'!AW112*SUM('LYNX PLYWOOD'!AF112:AP112)</f>
        <v>0</v>
      </c>
      <c r="D78" s="4">
        <f>'LYNX PLYWOOD'!AX112*SUM('LYNX PLYWOOD'!AF112:AP112)</f>
        <v>0</v>
      </c>
      <c r="E78" s="4">
        <f>'LYNX PLYWOOD'!AY112*SUM('LYNX PLYWOOD'!AF112:AP112)</f>
        <v>0</v>
      </c>
      <c r="F78" s="4">
        <f t="shared" si="5"/>
        <v>0</v>
      </c>
      <c r="G78" s="4">
        <f t="shared" si="6"/>
        <v>0</v>
      </c>
      <c r="H78" s="4">
        <f>'LYNX PLYWOOD'!BA112*SUM('LYNX PLYWOOD'!AF112:AP112)/3.125</f>
        <v>0</v>
      </c>
      <c r="I78" s="4">
        <f>'LYNX PLYWOOD'!AZ112</f>
        <v>0</v>
      </c>
    </row>
    <row r="79" spans="1:9">
      <c r="A79">
        <f>'PRODUCTION LIST lynx plywood'!A79</f>
        <v>0</v>
      </c>
      <c r="B79" s="4">
        <f>'LYNX PLYWOOD'!AV113*SUM('LYNX PLYWOOD'!AF113:AP113)</f>
        <v>0</v>
      </c>
      <c r="C79" s="4">
        <f>'LYNX PLYWOOD'!AW113*SUM('LYNX PLYWOOD'!AF113:AP113)</f>
        <v>0</v>
      </c>
      <c r="D79" s="4">
        <f>'LYNX PLYWOOD'!AX113*SUM('LYNX PLYWOOD'!AF113:AP113)</f>
        <v>0</v>
      </c>
      <c r="E79" s="4">
        <f>'LYNX PLYWOOD'!AY113*SUM('LYNX PLYWOOD'!AF113:AP113)</f>
        <v>0</v>
      </c>
      <c r="F79" s="4">
        <f t="shared" si="5"/>
        <v>0</v>
      </c>
      <c r="G79" s="4">
        <f t="shared" si="6"/>
        <v>0</v>
      </c>
      <c r="H79" s="4">
        <f>'LYNX PLYWOOD'!BA113*SUM('LYNX PLYWOOD'!AF113:AP113)/3.125</f>
        <v>0</v>
      </c>
      <c r="I79" s="4">
        <f>'LYNX PLYWOOD'!AZ113</f>
        <v>0</v>
      </c>
    </row>
    <row r="80" spans="1:9">
      <c r="A80">
        <f>'PRODUCTION LIST lynx plywood'!A80</f>
        <v>0</v>
      </c>
      <c r="B80" s="4">
        <f>'LYNX PLYWOOD'!AV114*SUM('LYNX PLYWOOD'!AF114:AP114)</f>
        <v>0</v>
      </c>
      <c r="C80" s="4">
        <f>'LYNX PLYWOOD'!AW114*SUM('LYNX PLYWOOD'!AF114:AP114)</f>
        <v>0</v>
      </c>
      <c r="D80" s="4">
        <f>'LYNX PLYWOOD'!AX114*SUM('LYNX PLYWOOD'!AF114:AP114)</f>
        <v>0</v>
      </c>
      <c r="E80" s="4">
        <f>'LYNX PLYWOOD'!AY114*SUM('LYNX PLYWOOD'!AF114:AP114)</f>
        <v>0</v>
      </c>
      <c r="F80" s="4">
        <f t="shared" si="5"/>
        <v>0</v>
      </c>
      <c r="G80" s="4">
        <f t="shared" si="6"/>
        <v>0</v>
      </c>
      <c r="H80" s="4">
        <f>'LYNX PLYWOOD'!BA114*SUM('LYNX PLYWOOD'!AF114:AP114)/3.125</f>
        <v>0</v>
      </c>
      <c r="I80" s="4">
        <f>'LYNX PLYWOOD'!AZ114</f>
        <v>0</v>
      </c>
    </row>
    <row r="81" spans="1:9">
      <c r="A81">
        <f>'PRODUCTION LIST lynx plywood'!A81</f>
        <v>0</v>
      </c>
      <c r="B81" s="4">
        <f>'LYNX PLYWOOD'!AV115*SUM('LYNX PLYWOOD'!AF115:AP115)</f>
        <v>0</v>
      </c>
      <c r="C81" s="4">
        <f>'LYNX PLYWOOD'!AW115*SUM('LYNX PLYWOOD'!AF115:AP115)</f>
        <v>0</v>
      </c>
      <c r="D81" s="4">
        <f>'LYNX PLYWOOD'!AX115*SUM('LYNX PLYWOOD'!AF115:AP115)</f>
        <v>0</v>
      </c>
      <c r="E81" s="4">
        <f>'LYNX PLYWOOD'!AY115*SUM('LYNX PLYWOOD'!AF115:AP115)</f>
        <v>0</v>
      </c>
      <c r="F81" s="4">
        <f t="shared" si="5"/>
        <v>0</v>
      </c>
      <c r="G81" s="4">
        <f t="shared" si="6"/>
        <v>0</v>
      </c>
      <c r="H81" s="4">
        <f>'LYNX PLYWOOD'!BA115*SUM('LYNX PLYWOOD'!AF115:AP115)/3.125</f>
        <v>0</v>
      </c>
      <c r="I81" s="4">
        <f>'LYNX PLYWOOD'!AZ115</f>
        <v>0</v>
      </c>
    </row>
    <row r="82" spans="1:9">
      <c r="A82">
        <f>'PRODUCTION LIST lynx plywood'!A82</f>
        <v>0</v>
      </c>
      <c r="B82" s="4">
        <f>'LYNX PLYWOOD'!AV116*SUM('LYNX PLYWOOD'!AF116:AP116)</f>
        <v>0</v>
      </c>
      <c r="C82" s="4">
        <f>'LYNX PLYWOOD'!AW116*SUM('LYNX PLYWOOD'!AF116:AP116)</f>
        <v>0</v>
      </c>
      <c r="D82" s="4">
        <f>'LYNX PLYWOOD'!AX116*SUM('LYNX PLYWOOD'!AF116:AP116)</f>
        <v>0</v>
      </c>
      <c r="E82" s="4">
        <f>'LYNX PLYWOOD'!AY116*SUM('LYNX PLYWOOD'!AF116:AP116)</f>
        <v>0</v>
      </c>
      <c r="F82" s="4">
        <f t="shared" si="5"/>
        <v>0</v>
      </c>
      <c r="G82" s="4">
        <f t="shared" si="6"/>
        <v>0</v>
      </c>
      <c r="H82" s="4">
        <f>'LYNX PLYWOOD'!BA116*SUM('LYNX PLYWOOD'!AF116:AP116)/3.125</f>
        <v>0</v>
      </c>
      <c r="I82" s="4">
        <f>'LYNX PLYWOOD'!AZ116</f>
        <v>0</v>
      </c>
    </row>
    <row r="83" spans="1:9">
      <c r="A83">
        <f>'PRODUCTION LIST lynx plywood'!A83</f>
        <v>0</v>
      </c>
      <c r="B83" s="4">
        <f>'LYNX PLYWOOD'!AV117*SUM('LYNX PLYWOOD'!AF117:AP117)</f>
        <v>0</v>
      </c>
      <c r="C83" s="4">
        <f>'LYNX PLYWOOD'!AW117*SUM('LYNX PLYWOOD'!AF117:AP117)</f>
        <v>0</v>
      </c>
      <c r="D83" s="4">
        <f>'LYNX PLYWOOD'!AX117*SUM('LYNX PLYWOOD'!AF117:AP117)</f>
        <v>0</v>
      </c>
      <c r="E83" s="4">
        <f>'LYNX PLYWOOD'!AY117*SUM('LYNX PLYWOOD'!AF117:AP117)</f>
        <v>0</v>
      </c>
      <c r="F83" s="4">
        <f t="shared" si="5"/>
        <v>0</v>
      </c>
      <c r="G83" s="4">
        <f t="shared" si="6"/>
        <v>0</v>
      </c>
      <c r="H83" s="4">
        <f>'LYNX PLYWOOD'!BA117*SUM('LYNX PLYWOOD'!AF117:AP117)/3.125</f>
        <v>0</v>
      </c>
      <c r="I83" s="4">
        <f>'LYNX PLYWOOD'!AZ117</f>
        <v>0</v>
      </c>
    </row>
    <row r="84" spans="1:9">
      <c r="A84">
        <f>'PRODUCTION LIST lynx plywood'!A84</f>
        <v>0</v>
      </c>
      <c r="B84" s="4">
        <f>'LYNX PLYWOOD'!AV118*SUM('LYNX PLYWOOD'!AF118:AP118)</f>
        <v>0</v>
      </c>
      <c r="C84" s="4">
        <f>'LYNX PLYWOOD'!AW118*SUM('LYNX PLYWOOD'!AF118:AP118)</f>
        <v>0</v>
      </c>
      <c r="D84" s="4">
        <f>'LYNX PLYWOOD'!AX118*SUM('LYNX PLYWOOD'!AF118:AP118)</f>
        <v>0</v>
      </c>
      <c r="E84" s="4">
        <f>'LYNX PLYWOOD'!AY118*SUM('LYNX PLYWOOD'!AF118:AP118)</f>
        <v>0</v>
      </c>
      <c r="F84" s="4">
        <f t="shared" si="5"/>
        <v>0</v>
      </c>
      <c r="G84" s="4">
        <f t="shared" si="6"/>
        <v>0</v>
      </c>
      <c r="H84" s="4">
        <f>'LYNX PLYWOOD'!BA118*SUM('LYNX PLYWOOD'!AF118:AP118)/3.125</f>
        <v>0</v>
      </c>
      <c r="I84" s="4">
        <f>'LYNX PLYWOOD'!AZ118</f>
        <v>0</v>
      </c>
    </row>
    <row r="85" spans="1:9">
      <c r="A85">
        <f>'PRODUCTION LIST lynx plywood'!A85</f>
        <v>0</v>
      </c>
      <c r="B85" s="4">
        <f>'LYNX PLYWOOD'!AV119*SUM('LYNX PLYWOOD'!AF119:AP119)</f>
        <v>0</v>
      </c>
      <c r="C85" s="4">
        <f>'LYNX PLYWOOD'!AW119*SUM('LYNX PLYWOOD'!AF119:AP119)</f>
        <v>0</v>
      </c>
      <c r="D85" s="4">
        <f>'LYNX PLYWOOD'!AX119*SUM('LYNX PLYWOOD'!AF119:AP119)</f>
        <v>0</v>
      </c>
      <c r="E85" s="4">
        <f>'LYNX PLYWOOD'!AY119*SUM('LYNX PLYWOOD'!AF119:AP119)</f>
        <v>0</v>
      </c>
      <c r="F85" s="4">
        <f t="shared" si="5"/>
        <v>0</v>
      </c>
      <c r="G85" s="4">
        <f t="shared" si="6"/>
        <v>0</v>
      </c>
      <c r="H85" s="4">
        <f>'LYNX PLYWOOD'!BA119*SUM('LYNX PLYWOOD'!AF119:AP119)/3.125</f>
        <v>0</v>
      </c>
      <c r="I85" s="4">
        <f>'LYNX PLYWOOD'!AZ119</f>
        <v>0</v>
      </c>
    </row>
    <row r="86" spans="1:9">
      <c r="A86">
        <f>'PRODUCTION LIST lynx plywood'!A86</f>
        <v>0</v>
      </c>
      <c r="B86" s="4">
        <f>'LYNX PLYWOOD'!AV120*SUM('LYNX PLYWOOD'!AF120:AP120)</f>
        <v>0</v>
      </c>
      <c r="C86" s="4">
        <f>'LYNX PLYWOOD'!AW120*SUM('LYNX PLYWOOD'!AF120:AP120)</f>
        <v>0</v>
      </c>
      <c r="D86" s="4">
        <f>'LYNX PLYWOOD'!AX120*SUM('LYNX PLYWOOD'!AF120:AP120)</f>
        <v>0</v>
      </c>
      <c r="E86" s="4">
        <f>'LYNX PLYWOOD'!AY120*SUM('LYNX PLYWOOD'!AF120:AP120)</f>
        <v>0</v>
      </c>
      <c r="F86" s="4">
        <f t="shared" si="5"/>
        <v>0</v>
      </c>
      <c r="G86" s="4">
        <f t="shared" si="6"/>
        <v>0</v>
      </c>
      <c r="H86" s="4">
        <f>'LYNX PLYWOOD'!BA120*SUM('LYNX PLYWOOD'!AF120:AP120)/3.125</f>
        <v>0</v>
      </c>
      <c r="I86" s="4">
        <f>'LYNX PLYWOOD'!AZ120</f>
        <v>0</v>
      </c>
    </row>
    <row r="87" spans="1:9">
      <c r="A87">
        <f>'PRODUCTION LIST lynx plywood'!A87</f>
        <v>0</v>
      </c>
      <c r="B87" s="4">
        <f>'LYNX PLYWOOD'!AV121*SUM('LYNX PLYWOOD'!AF121:AP121)</f>
        <v>0</v>
      </c>
      <c r="C87" s="4">
        <f>'LYNX PLYWOOD'!AW121*SUM('LYNX PLYWOOD'!AF121:AP121)</f>
        <v>0</v>
      </c>
      <c r="D87" s="4">
        <f>'LYNX PLYWOOD'!AX121*SUM('LYNX PLYWOOD'!AF121:AP121)</f>
        <v>0</v>
      </c>
      <c r="E87" s="4">
        <f>'LYNX PLYWOOD'!AY121*SUM('LYNX PLYWOOD'!AF121:AP121)</f>
        <v>0</v>
      </c>
      <c r="F87" s="4">
        <f t="shared" si="5"/>
        <v>0</v>
      </c>
      <c r="G87" s="4">
        <f t="shared" si="6"/>
        <v>0</v>
      </c>
      <c r="H87" s="4">
        <f>'LYNX PLYWOOD'!BA121*SUM('LYNX PLYWOOD'!AF121:AP121)/3.125</f>
        <v>0</v>
      </c>
      <c r="I87" s="4">
        <f>'LYNX PLYWOOD'!AZ121</f>
        <v>0</v>
      </c>
    </row>
    <row r="88" spans="1:9">
      <c r="A88">
        <f>'PRODUCTION LIST lynx plywood'!A88</f>
        <v>0</v>
      </c>
      <c r="B88" s="4">
        <f>'LYNX PLYWOOD'!AV122*SUM('LYNX PLYWOOD'!AF122:AP122)</f>
        <v>0</v>
      </c>
      <c r="C88" s="4">
        <f>'LYNX PLYWOOD'!AW122*SUM('LYNX PLYWOOD'!AF122:AP122)</f>
        <v>0</v>
      </c>
      <c r="D88" s="4">
        <f>'LYNX PLYWOOD'!AX122*SUM('LYNX PLYWOOD'!AF122:AP122)</f>
        <v>0</v>
      </c>
      <c r="E88" s="4">
        <f>'LYNX PLYWOOD'!AY122*SUM('LYNX PLYWOOD'!AF122:AP122)</f>
        <v>0</v>
      </c>
      <c r="F88" s="4">
        <f t="shared" si="5"/>
        <v>0</v>
      </c>
      <c r="G88" s="4">
        <f t="shared" si="6"/>
        <v>0</v>
      </c>
      <c r="H88" s="4">
        <f>'LYNX PLYWOOD'!BA122*SUM('LYNX PLYWOOD'!AF122:AP122)/3.125</f>
        <v>0</v>
      </c>
      <c r="I88" s="4">
        <f>'LYNX PLYWOOD'!AZ122</f>
        <v>0</v>
      </c>
    </row>
    <row r="89" spans="1:9">
      <c r="A89">
        <f>'PRODUCTION LIST lynx plywood'!A89</f>
        <v>0</v>
      </c>
      <c r="B89" s="4">
        <f>'LYNX PLYWOOD'!AV123*SUM('LYNX PLYWOOD'!AF123:AP123)</f>
        <v>0</v>
      </c>
      <c r="C89" s="4">
        <f>'LYNX PLYWOOD'!AW123*SUM('LYNX PLYWOOD'!AF123:AP123)</f>
        <v>0</v>
      </c>
      <c r="D89" s="4">
        <f>'LYNX PLYWOOD'!AX123*SUM('LYNX PLYWOOD'!AF123:AP123)</f>
        <v>0</v>
      </c>
      <c r="E89" s="4">
        <f>'LYNX PLYWOOD'!AY123*SUM('LYNX PLYWOOD'!AF123:AP123)</f>
        <v>0</v>
      </c>
      <c r="F89" s="4">
        <f t="shared" si="5"/>
        <v>0</v>
      </c>
      <c r="G89" s="4">
        <f t="shared" si="6"/>
        <v>0</v>
      </c>
      <c r="H89" s="4">
        <f>'LYNX PLYWOOD'!BA123*SUM('LYNX PLYWOOD'!AF123:AP123)/3.125</f>
        <v>0</v>
      </c>
      <c r="I89" s="4">
        <f>'LYNX PLYWOOD'!AZ123</f>
        <v>0</v>
      </c>
    </row>
    <row r="90" spans="1:9">
      <c r="A90">
        <f>'PRODUCTION LIST lynx plywood'!A90</f>
        <v>0</v>
      </c>
      <c r="B90" s="4">
        <f>'LYNX PLYWOOD'!AV124*SUM('LYNX PLYWOOD'!AF124:AP124)</f>
        <v>0</v>
      </c>
      <c r="C90" s="4">
        <f>'LYNX PLYWOOD'!AW124*SUM('LYNX PLYWOOD'!AF124:AP124)</f>
        <v>0</v>
      </c>
      <c r="D90" s="4">
        <f>'LYNX PLYWOOD'!AX124*SUM('LYNX PLYWOOD'!AF124:AP124)</f>
        <v>0</v>
      </c>
      <c r="E90" s="4">
        <f>'LYNX PLYWOOD'!AY124*SUM('LYNX PLYWOOD'!AF124:AP124)</f>
        <v>0</v>
      </c>
      <c r="F90" s="4">
        <f t="shared" si="5"/>
        <v>0</v>
      </c>
      <c r="G90" s="4">
        <f t="shared" si="6"/>
        <v>0</v>
      </c>
      <c r="H90" s="4">
        <f>'LYNX PLYWOOD'!BA124*SUM('LYNX PLYWOOD'!AF124:AP124)/3.125</f>
        <v>0</v>
      </c>
      <c r="I90" s="4">
        <f>'LYNX PLYWOOD'!AZ124</f>
        <v>0</v>
      </c>
    </row>
    <row r="91" spans="1:9">
      <c r="A91">
        <f>'PRODUCTION LIST lynx plywood'!A91</f>
        <v>0</v>
      </c>
      <c r="B91" s="4">
        <f>'LYNX PLYWOOD'!AV125*SUM('LYNX PLYWOOD'!AF125:AP125)</f>
        <v>0</v>
      </c>
      <c r="C91" s="4">
        <f>'LYNX PLYWOOD'!AW125*SUM('LYNX PLYWOOD'!AF125:AP125)</f>
        <v>0</v>
      </c>
      <c r="D91" s="4">
        <f>'LYNX PLYWOOD'!AX125*SUM('LYNX PLYWOOD'!AF125:AP125)</f>
        <v>0</v>
      </c>
      <c r="E91" s="4">
        <f>'LYNX PLYWOOD'!AY125*SUM('LYNX PLYWOOD'!AF125:AP125)</f>
        <v>0</v>
      </c>
      <c r="F91" s="4">
        <f t="shared" si="5"/>
        <v>0</v>
      </c>
      <c r="G91" s="4">
        <f t="shared" si="6"/>
        <v>0</v>
      </c>
      <c r="H91" s="4">
        <f>'LYNX PLYWOOD'!BA125*SUM('LYNX PLYWOOD'!AF125:AP125)/3.125</f>
        <v>0</v>
      </c>
      <c r="I91" s="4">
        <f>'LYNX PLYWOOD'!AZ125</f>
        <v>0</v>
      </c>
    </row>
    <row r="92" spans="1:9">
      <c r="A92">
        <f>'PRODUCTION LIST lynx plywood'!A92</f>
        <v>0</v>
      </c>
      <c r="B92" s="4">
        <f>'LYNX PLYWOOD'!AV126*SUM('LYNX PLYWOOD'!AF126:AP126)</f>
        <v>0</v>
      </c>
      <c r="C92" s="4">
        <f>'LYNX PLYWOOD'!AW126*SUM('LYNX PLYWOOD'!AF126:AP126)</f>
        <v>0</v>
      </c>
      <c r="D92" s="4">
        <f>'LYNX PLYWOOD'!AX126*SUM('LYNX PLYWOOD'!AF126:AP126)</f>
        <v>0</v>
      </c>
      <c r="E92" s="4">
        <f>'LYNX PLYWOOD'!AY126*SUM('LYNX PLYWOOD'!AF126:AP126)</f>
        <v>0</v>
      </c>
      <c r="F92" s="4">
        <f t="shared" si="5"/>
        <v>0</v>
      </c>
      <c r="G92" s="4">
        <f t="shared" si="6"/>
        <v>0</v>
      </c>
      <c r="H92" s="4">
        <f>'LYNX PLYWOOD'!BA126*SUM('LYNX PLYWOOD'!AF126:AP126)/3.125</f>
        <v>0</v>
      </c>
      <c r="I92" s="4">
        <f>'LYNX PLYWOOD'!AZ126</f>
        <v>0</v>
      </c>
    </row>
    <row r="93" spans="1:9">
      <c r="A93">
        <f>'PRODUCTION LIST lynx plywood'!A93</f>
        <v>0</v>
      </c>
      <c r="B93" s="4">
        <f>'LYNX PLYWOOD'!AV127*SUM('LYNX PLYWOOD'!AF127:AP127)</f>
        <v>0</v>
      </c>
      <c r="C93" s="4">
        <f>'LYNX PLYWOOD'!AW127*SUM('LYNX PLYWOOD'!AF127:AP127)</f>
        <v>0</v>
      </c>
      <c r="D93" s="4">
        <f>'LYNX PLYWOOD'!AX127*SUM('LYNX PLYWOOD'!AF127:AP127)</f>
        <v>0</v>
      </c>
      <c r="E93" s="4">
        <f>'LYNX PLYWOOD'!AY127*SUM('LYNX PLYWOOD'!AF127:AP127)</f>
        <v>0</v>
      </c>
      <c r="F93" s="4">
        <f t="shared" si="5"/>
        <v>0</v>
      </c>
      <c r="G93" s="4">
        <f t="shared" si="6"/>
        <v>0</v>
      </c>
      <c r="H93" s="4">
        <f>'LYNX PLYWOOD'!BA127*SUM('LYNX PLYWOOD'!AF127:AP127)/3.125</f>
        <v>0</v>
      </c>
      <c r="I93" s="4">
        <f>'LYNX PLYWOOD'!AZ127</f>
        <v>0</v>
      </c>
    </row>
    <row r="94" spans="1:9">
      <c r="A94">
        <f>'PRODUCTION LIST lynx plywood'!A94</f>
        <v>0</v>
      </c>
      <c r="B94" s="4">
        <f>'LYNX PLYWOOD'!AV128*SUM('LYNX PLYWOOD'!AF128:AP128)</f>
        <v>0</v>
      </c>
      <c r="C94" s="4">
        <f>'LYNX PLYWOOD'!AW128*SUM('LYNX PLYWOOD'!AF128:AP128)</f>
        <v>0</v>
      </c>
      <c r="D94" s="4">
        <f>'LYNX PLYWOOD'!AX128*SUM('LYNX PLYWOOD'!AF128:AP128)</f>
        <v>0</v>
      </c>
      <c r="E94" s="4">
        <f>'LYNX PLYWOOD'!AY128*SUM('LYNX PLYWOOD'!AF128:AP128)</f>
        <v>0</v>
      </c>
      <c r="F94" s="4">
        <f t="shared" si="5"/>
        <v>0</v>
      </c>
      <c r="G94" s="4">
        <f t="shared" si="6"/>
        <v>0</v>
      </c>
      <c r="H94" s="4">
        <f>'LYNX PLYWOOD'!BA128*SUM('LYNX PLYWOOD'!AF128:AP128)/3.125</f>
        <v>0</v>
      </c>
      <c r="I94" s="4">
        <f>'LYNX PLYWOOD'!AZ128</f>
        <v>0</v>
      </c>
    </row>
    <row r="95" spans="1:9">
      <c r="A95">
        <f>'PRODUCTION LIST lynx plywood'!A95</f>
        <v>0</v>
      </c>
      <c r="B95" s="4">
        <f>'LYNX PLYWOOD'!AV129*SUM('LYNX PLYWOOD'!AF129:AP129)</f>
        <v>0</v>
      </c>
      <c r="C95" s="4">
        <f>'LYNX PLYWOOD'!AW129*SUM('LYNX PLYWOOD'!AF129:AP129)</f>
        <v>0</v>
      </c>
      <c r="D95" s="4">
        <f>'LYNX PLYWOOD'!AX129*SUM('LYNX PLYWOOD'!AF129:AP129)</f>
        <v>0</v>
      </c>
      <c r="E95" s="4">
        <f>'LYNX PLYWOOD'!AY129*SUM('LYNX PLYWOOD'!AF129:AP129)</f>
        <v>0</v>
      </c>
      <c r="F95" s="4">
        <f t="shared" si="5"/>
        <v>0</v>
      </c>
      <c r="G95" s="4">
        <f t="shared" si="6"/>
        <v>0</v>
      </c>
      <c r="H95" s="4">
        <f>'LYNX PLYWOOD'!BA129*SUM('LYNX PLYWOOD'!AF129:AP129)/3.125</f>
        <v>0</v>
      </c>
      <c r="I95" s="4">
        <f>'LYNX PLYWOOD'!AZ129</f>
        <v>0</v>
      </c>
    </row>
    <row r="96" spans="1:9">
      <c r="A96">
        <f>'PRODUCTION LIST lynx plywood'!A96</f>
        <v>0</v>
      </c>
      <c r="B96" s="4">
        <f>'LYNX PLYWOOD'!AV130*SUM('LYNX PLYWOOD'!AF130:AP130)</f>
        <v>0</v>
      </c>
      <c r="C96" s="4">
        <f>'LYNX PLYWOOD'!AW130*SUM('LYNX PLYWOOD'!AF130:AP130)</f>
        <v>0</v>
      </c>
      <c r="D96" s="4">
        <f>'LYNX PLYWOOD'!AX130*SUM('LYNX PLYWOOD'!AF130:AP130)</f>
        <v>0</v>
      </c>
      <c r="E96" s="4">
        <f>'LYNX PLYWOOD'!AY130*SUM('LYNX PLYWOOD'!AF130:AP130)</f>
        <v>0</v>
      </c>
      <c r="F96" s="4">
        <f t="shared" si="5"/>
        <v>0</v>
      </c>
      <c r="G96" s="4">
        <f t="shared" si="6"/>
        <v>0</v>
      </c>
      <c r="H96" s="4">
        <f>'LYNX PLYWOOD'!BA130*SUM('LYNX PLYWOOD'!AF130:AP130)/3.125</f>
        <v>0</v>
      </c>
      <c r="I96" s="4">
        <f>'LYNX PLYWOOD'!AZ130</f>
        <v>0</v>
      </c>
    </row>
    <row r="97" spans="1:9">
      <c r="A97">
        <f>'PRODUCTION LIST lynx plywood'!A97</f>
        <v>0</v>
      </c>
      <c r="B97" s="4">
        <f>'LYNX PLYWOOD'!AV131*SUM('LYNX PLYWOOD'!AF131:AP131)</f>
        <v>0</v>
      </c>
      <c r="C97" s="4">
        <f>'LYNX PLYWOOD'!AW131*SUM('LYNX PLYWOOD'!AF131:AP131)</f>
        <v>0</v>
      </c>
      <c r="D97" s="4">
        <f>'LYNX PLYWOOD'!AX131*SUM('LYNX PLYWOOD'!AF131:AP131)</f>
        <v>0</v>
      </c>
      <c r="E97" s="4">
        <f>'LYNX PLYWOOD'!AY131*SUM('LYNX PLYWOOD'!AF131:AP131)</f>
        <v>0</v>
      </c>
      <c r="F97" s="4">
        <f t="shared" si="5"/>
        <v>0</v>
      </c>
      <c r="G97" s="4">
        <f t="shared" si="6"/>
        <v>0</v>
      </c>
      <c r="H97" s="4">
        <f>'LYNX PLYWOOD'!BA131*SUM('LYNX PLYWOOD'!AF131:AP131)/3.125</f>
        <v>0</v>
      </c>
      <c r="I97" s="4">
        <f>'LYNX PLYWOOD'!AZ131</f>
        <v>0</v>
      </c>
    </row>
    <row r="98" spans="1:9">
      <c r="A98">
        <f>'PRODUCTION LIST lynx plywood'!A98</f>
        <v>0</v>
      </c>
      <c r="B98" s="4">
        <f>'LYNX PLYWOOD'!AV132*SUM('LYNX PLYWOOD'!AF132:AP132)</f>
        <v>0</v>
      </c>
      <c r="C98" s="4">
        <f>'LYNX PLYWOOD'!AW132*SUM('LYNX PLYWOOD'!AF132:AP132)</f>
        <v>0</v>
      </c>
      <c r="D98" s="4">
        <f>'LYNX PLYWOOD'!AX132*SUM('LYNX PLYWOOD'!AF132:AP132)</f>
        <v>0</v>
      </c>
      <c r="E98" s="4">
        <f>'LYNX PLYWOOD'!AY132*SUM('LYNX PLYWOOD'!AF132:AP132)</f>
        <v>0</v>
      </c>
      <c r="F98" s="4">
        <f t="shared" si="5"/>
        <v>0</v>
      </c>
      <c r="G98" s="4">
        <f t="shared" si="6"/>
        <v>0</v>
      </c>
      <c r="H98" s="4">
        <f>'LYNX PLYWOOD'!BA132*SUM('LYNX PLYWOOD'!AF132:AP132)/3.125</f>
        <v>0</v>
      </c>
      <c r="I98" s="4">
        <f>'LYNX PLYWOOD'!AZ132</f>
        <v>0</v>
      </c>
    </row>
    <row r="99" spans="1:9">
      <c r="A99">
        <f>'PRODUCTION LIST lynx plywood'!A99</f>
        <v>0</v>
      </c>
      <c r="B99" s="4">
        <f>'LYNX PLYWOOD'!AV133*SUM('LYNX PLYWOOD'!AF133:AP133)</f>
        <v>0</v>
      </c>
      <c r="C99" s="4">
        <f>'LYNX PLYWOOD'!AW133*SUM('LYNX PLYWOOD'!AF133:AP133)</f>
        <v>0</v>
      </c>
      <c r="D99" s="4">
        <f>'LYNX PLYWOOD'!AX133*SUM('LYNX PLYWOOD'!AF133:AP133)</f>
        <v>0</v>
      </c>
      <c r="E99" s="4">
        <f>'LYNX PLYWOOD'!AY133*SUM('LYNX PLYWOOD'!AF133:AP133)</f>
        <v>0</v>
      </c>
      <c r="F99" s="4">
        <f t="shared" si="5"/>
        <v>0</v>
      </c>
      <c r="G99" s="4">
        <f t="shared" si="6"/>
        <v>0</v>
      </c>
      <c r="H99" s="4">
        <f>'LYNX PLYWOOD'!BA133*SUM('LYNX PLYWOOD'!AF133:AP133)/3.125</f>
        <v>0</v>
      </c>
      <c r="I99" s="4">
        <f>'LYNX PLYWOOD'!AZ133</f>
        <v>0</v>
      </c>
    </row>
    <row r="100" spans="1:9">
      <c r="A100">
        <f>'PRODUCTION LIST lynx plywood'!A100</f>
        <v>0</v>
      </c>
      <c r="B100" s="4">
        <f>'LYNX PLYWOOD'!AV134*SUM('LYNX PLYWOOD'!AF134:AP134)</f>
        <v>0</v>
      </c>
      <c r="C100" s="4">
        <f>'LYNX PLYWOOD'!AW134*SUM('LYNX PLYWOOD'!AF134:AP134)</f>
        <v>0</v>
      </c>
      <c r="D100" s="4">
        <f>'LYNX PLYWOOD'!AX134*SUM('LYNX PLYWOOD'!AF134:AP134)</f>
        <v>0</v>
      </c>
      <c r="E100" s="4">
        <f>'LYNX PLYWOOD'!AY134*SUM('LYNX PLYWOOD'!AF134:AP134)</f>
        <v>0</v>
      </c>
      <c r="F100" s="4">
        <f t="shared" si="5"/>
        <v>0</v>
      </c>
      <c r="G100" s="4">
        <f t="shared" si="6"/>
        <v>0</v>
      </c>
      <c r="H100" s="4">
        <f>'LYNX PLYWOOD'!BA134*SUM('LYNX PLYWOOD'!AF134:AP134)/3.125</f>
        <v>0</v>
      </c>
      <c r="I100" s="4">
        <f>'LYNX PLYWOOD'!AZ134</f>
        <v>0</v>
      </c>
    </row>
    <row r="101" spans="1:9">
      <c r="A101">
        <f>'PRODUCTION LIST lynx plywood'!A101</f>
        <v>0</v>
      </c>
      <c r="B101" s="4">
        <f>'LYNX PLYWOOD'!AV135*SUM('LYNX PLYWOOD'!AF135:AP135)</f>
        <v>0</v>
      </c>
      <c r="C101" s="4">
        <f>'LYNX PLYWOOD'!AW135*SUM('LYNX PLYWOOD'!AF135:AP135)</f>
        <v>0</v>
      </c>
      <c r="D101" s="4">
        <f>'LYNX PLYWOOD'!AX135*SUM('LYNX PLYWOOD'!AF135:AP135)</f>
        <v>0</v>
      </c>
      <c r="E101" s="4">
        <f>'LYNX PLYWOOD'!AY135*SUM('LYNX PLYWOOD'!AF135:AP135)</f>
        <v>0</v>
      </c>
      <c r="F101" s="4">
        <f t="shared" si="5"/>
        <v>0</v>
      </c>
      <c r="G101" s="4">
        <f t="shared" si="6"/>
        <v>0</v>
      </c>
      <c r="H101" s="4">
        <f>'LYNX PLYWOOD'!BA135*SUM('LYNX PLYWOOD'!AF135:AP135)/3.125</f>
        <v>0</v>
      </c>
      <c r="I101" s="4">
        <f>'LYNX PLYWOOD'!AZ135</f>
        <v>0</v>
      </c>
    </row>
    <row r="102" spans="1:9">
      <c r="A102">
        <f>'PRODUCTION LIST lynx plywood'!A102</f>
        <v>0</v>
      </c>
      <c r="B102" s="4">
        <f>'LYNX PLYWOOD'!AV136*SUM('LYNX PLYWOOD'!AF136:AP136)</f>
        <v>0</v>
      </c>
      <c r="C102" s="4">
        <f>'LYNX PLYWOOD'!AW136*SUM('LYNX PLYWOOD'!AF136:AP136)</f>
        <v>0</v>
      </c>
      <c r="D102" s="4">
        <f>'LYNX PLYWOOD'!AX136*SUM('LYNX PLYWOOD'!AF136:AP136)</f>
        <v>0</v>
      </c>
      <c r="E102" s="4">
        <f>'LYNX PLYWOOD'!AY136*SUM('LYNX PLYWOOD'!AF136:AP136)</f>
        <v>0</v>
      </c>
      <c r="F102" s="4">
        <f t="shared" si="5"/>
        <v>0</v>
      </c>
      <c r="G102" s="4">
        <f t="shared" si="6"/>
        <v>0</v>
      </c>
      <c r="H102" s="4">
        <f>'LYNX PLYWOOD'!BA136*SUM('LYNX PLYWOOD'!AF136:AP136)/3.125</f>
        <v>0</v>
      </c>
      <c r="I102" s="4">
        <f>'LYNX PLYWOOD'!AZ136</f>
        <v>0</v>
      </c>
    </row>
    <row r="103" spans="1:9">
      <c r="A103">
        <f>'PRODUCTION LIST lynx plywood'!A103</f>
        <v>0</v>
      </c>
      <c r="B103" s="4">
        <f>'LYNX PLYWOOD'!AV137*SUM('LYNX PLYWOOD'!AF137:AP137)</f>
        <v>0</v>
      </c>
      <c r="C103" s="4">
        <f>'LYNX PLYWOOD'!AW137*SUM('LYNX PLYWOOD'!AF137:AP137)</f>
        <v>0</v>
      </c>
      <c r="D103" s="4">
        <f>'LYNX PLYWOOD'!AX137*SUM('LYNX PLYWOOD'!AF137:AP137)</f>
        <v>0</v>
      </c>
      <c r="E103" s="4">
        <f>'LYNX PLYWOOD'!AY137*SUM('LYNX PLYWOOD'!AF137:AP137)</f>
        <v>0</v>
      </c>
      <c r="F103" s="4">
        <f t="shared" si="5"/>
        <v>0</v>
      </c>
      <c r="G103" s="4">
        <f t="shared" si="6"/>
        <v>0</v>
      </c>
      <c r="H103" s="4">
        <f>'LYNX PLYWOOD'!BA137*SUM('LYNX PLYWOOD'!AF137:AP137)/3.125</f>
        <v>0</v>
      </c>
      <c r="I103" s="4">
        <f>'LYNX PLYWOOD'!AZ137</f>
        <v>0</v>
      </c>
    </row>
    <row r="104" spans="1:9">
      <c r="A104">
        <f>'PRODUCTION LIST lynx plywood'!A104</f>
        <v>0</v>
      </c>
      <c r="B104" s="4">
        <f>'LYNX PLYWOOD'!AV138*SUM('LYNX PLYWOOD'!AF138:AP138)</f>
        <v>0</v>
      </c>
      <c r="C104" s="4">
        <f>'LYNX PLYWOOD'!AW138*SUM('LYNX PLYWOOD'!AF138:AP138)</f>
        <v>0</v>
      </c>
      <c r="D104" s="4">
        <f>'LYNX PLYWOOD'!AX138*SUM('LYNX PLYWOOD'!AF138:AP138)</f>
        <v>0</v>
      </c>
      <c r="E104" s="4">
        <f>'LYNX PLYWOOD'!AY138*SUM('LYNX PLYWOOD'!AF138:AP138)</f>
        <v>0</v>
      </c>
      <c r="F104" s="4">
        <f t="shared" si="5"/>
        <v>0</v>
      </c>
      <c r="G104" s="4">
        <f t="shared" si="6"/>
        <v>0</v>
      </c>
      <c r="H104" s="4">
        <f>'LYNX PLYWOOD'!BA138*SUM('LYNX PLYWOOD'!AF138:AP138)/3.125</f>
        <v>0</v>
      </c>
      <c r="I104" s="4">
        <f>'LYNX PLYWOOD'!AZ138</f>
        <v>0</v>
      </c>
    </row>
    <row r="105" spans="1:9">
      <c r="A105">
        <f>'PRODUCTION LIST lynx plywood'!A105</f>
        <v>0</v>
      </c>
      <c r="B105" s="4">
        <f>'LYNX PLYWOOD'!AV139*SUM('LYNX PLYWOOD'!AF139:AP139)</f>
        <v>0</v>
      </c>
      <c r="C105" s="4">
        <f>'LYNX PLYWOOD'!AW139*SUM('LYNX PLYWOOD'!AF139:AP139)</f>
        <v>0</v>
      </c>
      <c r="D105" s="4">
        <f>'LYNX PLYWOOD'!AX139*SUM('LYNX PLYWOOD'!AF139:AP139)</f>
        <v>0</v>
      </c>
      <c r="E105" s="4">
        <f>'LYNX PLYWOOD'!AY139*SUM('LYNX PLYWOOD'!AF139:AP139)</f>
        <v>0</v>
      </c>
      <c r="F105" s="4">
        <f t="shared" si="5"/>
        <v>0</v>
      </c>
      <c r="G105" s="4">
        <f t="shared" si="6"/>
        <v>0</v>
      </c>
      <c r="H105" s="4">
        <f>'LYNX PLYWOOD'!BA139*SUM('LYNX PLYWOOD'!AF139:AP139)/3.125</f>
        <v>0</v>
      </c>
      <c r="I105" s="4">
        <f>'LYNX PLYWOOD'!AZ139</f>
        <v>0</v>
      </c>
    </row>
    <row r="106" spans="1:9">
      <c r="A106">
        <f>'PRODUCTION LIST lynx plywood'!A106</f>
        <v>0</v>
      </c>
      <c r="B106" s="4">
        <f>'LYNX PLYWOOD'!AV140*SUM('LYNX PLYWOOD'!AF140:AP140)</f>
        <v>0</v>
      </c>
      <c r="C106" s="4">
        <f>'LYNX PLYWOOD'!AW140*SUM('LYNX PLYWOOD'!AF140:AP140)</f>
        <v>0</v>
      </c>
      <c r="D106" s="4">
        <f>'LYNX PLYWOOD'!AX140*SUM('LYNX PLYWOOD'!AF140:AP140)</f>
        <v>0</v>
      </c>
      <c r="E106" s="4">
        <f>'LYNX PLYWOOD'!AY140*SUM('LYNX PLYWOOD'!AF140:AP140)</f>
        <v>0</v>
      </c>
      <c r="F106" s="4">
        <f t="shared" si="5"/>
        <v>0</v>
      </c>
      <c r="G106" s="4">
        <f t="shared" si="6"/>
        <v>0</v>
      </c>
      <c r="H106" s="4">
        <f>'LYNX PLYWOOD'!BA140*SUM('LYNX PLYWOOD'!AF140:AP140)/3.125</f>
        <v>0</v>
      </c>
      <c r="I106" s="4">
        <f>'LYNX PLYWOOD'!AZ140</f>
        <v>0</v>
      </c>
    </row>
    <row r="107" spans="1:9">
      <c r="A107">
        <f>'PRODUCTION LIST lynx plywood'!A107</f>
        <v>0</v>
      </c>
      <c r="B107" s="4">
        <f>'LYNX PLYWOOD'!AV141*SUM('LYNX PLYWOOD'!AF141:AP141)</f>
        <v>0</v>
      </c>
      <c r="C107" s="4">
        <f>'LYNX PLYWOOD'!AW141*SUM('LYNX PLYWOOD'!AF141:AP141)</f>
        <v>0</v>
      </c>
      <c r="D107" s="4">
        <f>'LYNX PLYWOOD'!AX141*SUM('LYNX PLYWOOD'!AF141:AP141)</f>
        <v>0</v>
      </c>
      <c r="E107" s="4">
        <f>'LYNX PLYWOOD'!AY141*SUM('LYNX PLYWOOD'!AF141:AP141)</f>
        <v>0</v>
      </c>
      <c r="F107" s="4">
        <f t="shared" si="5"/>
        <v>0</v>
      </c>
      <c r="G107" s="4">
        <f t="shared" si="6"/>
        <v>0</v>
      </c>
      <c r="H107" s="4">
        <f>'LYNX PLYWOOD'!BA141*SUM('LYNX PLYWOOD'!AF141:AP141)/3.125</f>
        <v>0</v>
      </c>
      <c r="I107" s="4">
        <f>'LYNX PLYWOOD'!AZ141</f>
        <v>0</v>
      </c>
    </row>
    <row r="108" spans="1:9">
      <c r="A108">
        <f>'PRODUCTION LIST lynx plywood'!A108</f>
        <v>0</v>
      </c>
      <c r="B108" s="4">
        <f>'LYNX PLYWOOD'!AV142*SUM('LYNX PLYWOOD'!AF142:AP142)</f>
        <v>0</v>
      </c>
      <c r="C108" s="4">
        <f>'LYNX PLYWOOD'!AW142*SUM('LYNX PLYWOOD'!AF142:AP142)</f>
        <v>0</v>
      </c>
      <c r="D108" s="4">
        <f>'LYNX PLYWOOD'!AX142*SUM('LYNX PLYWOOD'!AF142:AP142)</f>
        <v>0</v>
      </c>
      <c r="E108" s="4">
        <f>'LYNX PLYWOOD'!AY142*SUM('LYNX PLYWOOD'!AF142:AP142)</f>
        <v>0</v>
      </c>
      <c r="F108" s="4">
        <f t="shared" si="5"/>
        <v>0</v>
      </c>
      <c r="G108" s="4">
        <f t="shared" si="6"/>
        <v>0</v>
      </c>
      <c r="H108" s="4">
        <f>'LYNX PLYWOOD'!BA142*SUM('LYNX PLYWOOD'!AF142:AP142)/3.125</f>
        <v>0</v>
      </c>
      <c r="I108" s="4">
        <f>'LYNX PLYWOOD'!AZ142</f>
        <v>0</v>
      </c>
    </row>
    <row r="109" spans="1:9">
      <c r="A109">
        <f>'PRODUCTION LIST lynx plywood'!A109</f>
        <v>0</v>
      </c>
      <c r="B109" s="4">
        <f>'LYNX PLYWOOD'!AV143*SUM('LYNX PLYWOOD'!AF143:AP143)</f>
        <v>0</v>
      </c>
      <c r="C109" s="4">
        <f>'LYNX PLYWOOD'!AW143*SUM('LYNX PLYWOOD'!AF143:AP143)</f>
        <v>0</v>
      </c>
      <c r="D109" s="4">
        <f>'LYNX PLYWOOD'!AX143*SUM('LYNX PLYWOOD'!AF143:AP143)</f>
        <v>0</v>
      </c>
      <c r="E109" s="4">
        <f>'LYNX PLYWOOD'!AY143*SUM('LYNX PLYWOOD'!AF143:AP143)</f>
        <v>0</v>
      </c>
      <c r="F109" s="4">
        <f t="shared" si="5"/>
        <v>0</v>
      </c>
      <c r="G109" s="4">
        <f t="shared" si="6"/>
        <v>0</v>
      </c>
      <c r="H109" s="4">
        <f>'LYNX PLYWOOD'!BA143*SUM('LYNX PLYWOOD'!AF143:AP143)/3.125</f>
        <v>0</v>
      </c>
      <c r="I109" s="4">
        <f>'LYNX PLYWOOD'!AZ143</f>
        <v>0</v>
      </c>
    </row>
    <row r="110" spans="1:9">
      <c r="A110">
        <f>'PRODUCTION LIST lynx plywood'!A110</f>
        <v>0</v>
      </c>
      <c r="B110" s="4">
        <f>'LYNX PLYWOOD'!AV144*SUM('LYNX PLYWOOD'!AF144:AP144)</f>
        <v>0</v>
      </c>
      <c r="C110" s="4">
        <f>'LYNX PLYWOOD'!AW144*SUM('LYNX PLYWOOD'!AF144:AP144)</f>
        <v>0</v>
      </c>
      <c r="D110" s="4">
        <f>'LYNX PLYWOOD'!AX144*SUM('LYNX PLYWOOD'!AF144:AP144)</f>
        <v>0</v>
      </c>
      <c r="E110" s="4">
        <f>'LYNX PLYWOOD'!AY144*SUM('LYNX PLYWOOD'!AF144:AP144)</f>
        <v>0</v>
      </c>
      <c r="F110" s="4">
        <f t="shared" si="5"/>
        <v>0</v>
      </c>
      <c r="G110" s="4">
        <f t="shared" si="6"/>
        <v>0</v>
      </c>
      <c r="H110" s="4">
        <f>'LYNX PLYWOOD'!BA144*SUM('LYNX PLYWOOD'!AF144:AP144)/3.125</f>
        <v>0</v>
      </c>
      <c r="I110" s="4">
        <f>'LYNX PLYWOOD'!AZ144</f>
        <v>0</v>
      </c>
    </row>
    <row r="111" spans="1:9">
      <c r="A111">
        <f>'PRODUCTION LIST lynx plywood'!A111</f>
        <v>0</v>
      </c>
      <c r="B111" s="4">
        <f>'LYNX PLYWOOD'!AV145*SUM('LYNX PLYWOOD'!AF145:AP145)</f>
        <v>0</v>
      </c>
      <c r="C111" s="4">
        <f>'LYNX PLYWOOD'!AW145*SUM('LYNX PLYWOOD'!AF145:AP145)</f>
        <v>0</v>
      </c>
      <c r="D111" s="4">
        <f>'LYNX PLYWOOD'!AX145*SUM('LYNX PLYWOOD'!AF145:AP145)</f>
        <v>0</v>
      </c>
      <c r="E111" s="4">
        <f>'LYNX PLYWOOD'!AY145*SUM('LYNX PLYWOOD'!AF145:AP145)</f>
        <v>0</v>
      </c>
      <c r="F111" s="4">
        <f t="shared" si="5"/>
        <v>0</v>
      </c>
      <c r="G111" s="4">
        <f t="shared" si="6"/>
        <v>0</v>
      </c>
      <c r="H111" s="4">
        <f>'LYNX PLYWOOD'!BA145*SUM('LYNX PLYWOOD'!AF145:AP145)/3.125</f>
        <v>0</v>
      </c>
      <c r="I111" s="4">
        <f>'LYNX PLYWOOD'!AZ145</f>
        <v>0</v>
      </c>
    </row>
    <row r="112" spans="1:9">
      <c r="A112">
        <f>'PRODUCTION LIST lynx plywood'!A112</f>
        <v>0</v>
      </c>
      <c r="B112" s="4">
        <f>'LYNX PLYWOOD'!AV146*SUM('LYNX PLYWOOD'!AF146:AP146)</f>
        <v>0</v>
      </c>
      <c r="C112" s="4">
        <f>'LYNX PLYWOOD'!AW146*SUM('LYNX PLYWOOD'!AF146:AP146)</f>
        <v>0</v>
      </c>
      <c r="D112" s="4">
        <f>'LYNX PLYWOOD'!AX146*SUM('LYNX PLYWOOD'!AF146:AP146)</f>
        <v>0</v>
      </c>
      <c r="E112" s="4">
        <f>'LYNX PLYWOOD'!AY146*SUM('LYNX PLYWOOD'!AF146:AP146)</f>
        <v>0</v>
      </c>
      <c r="F112" s="4">
        <f t="shared" si="5"/>
        <v>0</v>
      </c>
      <c r="G112" s="4">
        <f t="shared" si="6"/>
        <v>0</v>
      </c>
      <c r="H112" s="4">
        <f>'LYNX PLYWOOD'!BA146*SUM('LYNX PLYWOOD'!AF146:AP146)/3.125</f>
        <v>0</v>
      </c>
      <c r="I112" s="4">
        <f>'LYNX PLYWOOD'!AZ146</f>
        <v>0</v>
      </c>
    </row>
    <row r="113" spans="1:9">
      <c r="A113">
        <f>'PRODUCTION LIST lynx plywood'!A113</f>
        <v>0</v>
      </c>
      <c r="B113" s="4">
        <f>'LYNX PLYWOOD'!AV147*SUM('LYNX PLYWOOD'!AF147:AP147)</f>
        <v>0</v>
      </c>
      <c r="C113" s="4">
        <f>'LYNX PLYWOOD'!AW147*SUM('LYNX PLYWOOD'!AF147:AP147)</f>
        <v>0</v>
      </c>
      <c r="D113" s="4">
        <f>'LYNX PLYWOOD'!AX147*SUM('LYNX PLYWOOD'!AF147:AP147)</f>
        <v>0</v>
      </c>
      <c r="E113" s="4">
        <f>'LYNX PLYWOOD'!AY147*SUM('LYNX PLYWOOD'!AF147:AP147)</f>
        <v>0</v>
      </c>
      <c r="F113" s="4">
        <f t="shared" si="5"/>
        <v>0</v>
      </c>
      <c r="G113" s="4">
        <f t="shared" si="6"/>
        <v>0</v>
      </c>
      <c r="H113" s="4">
        <f>'LYNX PLYWOOD'!BA147*SUM('LYNX PLYWOOD'!AF147:AP147)/3.125</f>
        <v>0</v>
      </c>
      <c r="I113" s="4">
        <f>'LYNX PLYWOOD'!AZ147</f>
        <v>0</v>
      </c>
    </row>
    <row r="114" spans="1:9">
      <c r="A114">
        <f>'PRODUCTION LIST lynx plywood'!A114</f>
        <v>0</v>
      </c>
      <c r="B114" s="4">
        <f>'LYNX PLYWOOD'!AV148*SUM('LYNX PLYWOOD'!AF148:AP148)</f>
        <v>0</v>
      </c>
      <c r="C114" s="4">
        <f>'LYNX PLYWOOD'!AW148*SUM('LYNX PLYWOOD'!AF148:AP148)</f>
        <v>0</v>
      </c>
      <c r="D114" s="4">
        <f>'LYNX PLYWOOD'!AX148*SUM('LYNX PLYWOOD'!AF148:AP148)</f>
        <v>0</v>
      </c>
      <c r="E114" s="4">
        <f>'LYNX PLYWOOD'!AY148*SUM('LYNX PLYWOOD'!AF148:AP148)</f>
        <v>0</v>
      </c>
      <c r="F114" s="4">
        <f t="shared" si="5"/>
        <v>0</v>
      </c>
      <c r="G114" s="4">
        <f t="shared" si="6"/>
        <v>0</v>
      </c>
      <c r="H114" s="4">
        <f>'LYNX PLYWOOD'!BA148*SUM('LYNX PLYWOOD'!AF148:AP148)/3.125</f>
        <v>0</v>
      </c>
      <c r="I114" s="4">
        <f>'LYNX PLYWOOD'!AZ148</f>
        <v>0</v>
      </c>
    </row>
    <row r="115" spans="1:9">
      <c r="A115">
        <f>'PRODUCTION LIST lynx plywood'!A115</f>
        <v>0</v>
      </c>
      <c r="B115" s="4">
        <f>'LYNX PLYWOOD'!AV149*SUM('LYNX PLYWOOD'!AF149:AP149)</f>
        <v>0</v>
      </c>
      <c r="C115" s="4">
        <f>'LYNX PLYWOOD'!AW149*SUM('LYNX PLYWOOD'!AF149:AP149)</f>
        <v>0</v>
      </c>
      <c r="D115" s="4">
        <f>'LYNX PLYWOOD'!AX149*SUM('LYNX PLYWOOD'!AF149:AP149)</f>
        <v>0</v>
      </c>
      <c r="E115" s="4">
        <f>'LYNX PLYWOOD'!AY149*SUM('LYNX PLYWOOD'!AF149:AP149)</f>
        <v>0</v>
      </c>
      <c r="F115" s="4">
        <f t="shared" si="5"/>
        <v>0</v>
      </c>
      <c r="G115" s="4">
        <f t="shared" si="6"/>
        <v>0</v>
      </c>
      <c r="H115" s="4">
        <f>'LYNX PLYWOOD'!BA149*SUM('LYNX PLYWOOD'!AF149:AP149)/3.125</f>
        <v>0</v>
      </c>
      <c r="I115" s="4">
        <f>'LYNX PLYWOOD'!AZ149</f>
        <v>0</v>
      </c>
    </row>
    <row r="116" spans="1:9">
      <c r="A116">
        <f>'PRODUCTION LIST lynx plywood'!A116</f>
        <v>0</v>
      </c>
      <c r="B116" s="4">
        <f>'LYNX PLYWOOD'!AV150*SUM('LYNX PLYWOOD'!AF150:AP150)</f>
        <v>0</v>
      </c>
      <c r="C116" s="4">
        <f>'LYNX PLYWOOD'!AW150*SUM('LYNX PLYWOOD'!AF150:AP150)</f>
        <v>0</v>
      </c>
      <c r="D116" s="4">
        <f>'LYNX PLYWOOD'!AX150*SUM('LYNX PLYWOOD'!AF150:AP150)</f>
        <v>0</v>
      </c>
      <c r="E116" s="4">
        <f>'LYNX PLYWOOD'!AY150*SUM('LYNX PLYWOOD'!AF150:AP150)</f>
        <v>0</v>
      </c>
      <c r="F116" s="4">
        <f t="shared" si="5"/>
        <v>0</v>
      </c>
      <c r="G116" s="4">
        <f t="shared" si="6"/>
        <v>0</v>
      </c>
      <c r="H116" s="4">
        <f>'LYNX PLYWOOD'!BA150*SUM('LYNX PLYWOOD'!AF150:AP150)/3.125</f>
        <v>0</v>
      </c>
      <c r="I116" s="4">
        <f>'LYNX PLYWOOD'!AZ150</f>
        <v>0</v>
      </c>
    </row>
    <row r="117" spans="1:9">
      <c r="A117">
        <f>'PRODUCTION LIST lynx plywood'!A117</f>
        <v>0</v>
      </c>
      <c r="B117" s="4">
        <f>'LYNX PLYWOOD'!AV151*SUM('LYNX PLYWOOD'!AF151:AP151)</f>
        <v>0</v>
      </c>
      <c r="C117" s="4">
        <f>'LYNX PLYWOOD'!AW151*SUM('LYNX PLYWOOD'!AF151:AP151)</f>
        <v>0</v>
      </c>
      <c r="D117" s="4">
        <f>'LYNX PLYWOOD'!AX151*SUM('LYNX PLYWOOD'!AF151:AP151)</f>
        <v>0</v>
      </c>
      <c r="E117" s="4">
        <f>'LYNX PLYWOOD'!AY151*SUM('LYNX PLYWOOD'!AF151:AP151)</f>
        <v>0</v>
      </c>
      <c r="F117" s="4">
        <f t="shared" si="5"/>
        <v>0</v>
      </c>
      <c r="G117" s="4">
        <f t="shared" si="6"/>
        <v>0</v>
      </c>
      <c r="H117" s="4">
        <f>'LYNX PLYWOOD'!BA151*SUM('LYNX PLYWOOD'!AF151:AP151)/3.125</f>
        <v>0</v>
      </c>
      <c r="I117" s="4">
        <f>'LYNX PLYWOOD'!AZ151</f>
        <v>0</v>
      </c>
    </row>
    <row r="118" spans="1:9">
      <c r="A118">
        <f>'PRODUCTION LIST lynx plywood'!A118</f>
        <v>0</v>
      </c>
      <c r="B118" s="4">
        <f>'LYNX PLYWOOD'!AV152*SUM('LYNX PLYWOOD'!AF152:AP152)</f>
        <v>0</v>
      </c>
      <c r="C118" s="4">
        <f>'LYNX PLYWOOD'!AW152*SUM('LYNX PLYWOOD'!AF152:AP152)</f>
        <v>0</v>
      </c>
      <c r="D118" s="4">
        <f>'LYNX PLYWOOD'!AX152*SUM('LYNX PLYWOOD'!AF152:AP152)</f>
        <v>0</v>
      </c>
      <c r="E118" s="4">
        <f>'LYNX PLYWOOD'!AY152*SUM('LYNX PLYWOOD'!AF152:AP152)</f>
        <v>0</v>
      </c>
      <c r="F118" s="4">
        <f t="shared" si="5"/>
        <v>0</v>
      </c>
      <c r="G118" s="4">
        <f t="shared" si="6"/>
        <v>0</v>
      </c>
      <c r="H118" s="4">
        <f>'LYNX PLYWOOD'!BA152*SUM('LYNX PLYWOOD'!AF152:AP152)/3.125</f>
        <v>0</v>
      </c>
      <c r="I118" s="4">
        <f>'LYNX PLYWOOD'!AZ152</f>
        <v>0</v>
      </c>
    </row>
    <row r="119" spans="1:9">
      <c r="A119">
        <f>'PRODUCTION LIST lynx plywood'!A119</f>
        <v>0</v>
      </c>
      <c r="B119" s="4">
        <f>'LYNX PLYWOOD'!AV153*SUM('LYNX PLYWOOD'!AF153:AP153)</f>
        <v>0</v>
      </c>
      <c r="C119" s="4">
        <f>'LYNX PLYWOOD'!AW153*SUM('LYNX PLYWOOD'!AF153:AP153)</f>
        <v>0</v>
      </c>
      <c r="D119" s="4">
        <f>'LYNX PLYWOOD'!AX153*SUM('LYNX PLYWOOD'!AF153:AP153)</f>
        <v>0</v>
      </c>
      <c r="E119" s="4">
        <f>'LYNX PLYWOOD'!AY153*SUM('LYNX PLYWOOD'!AF153:AP153)</f>
        <v>0</v>
      </c>
      <c r="F119" s="4">
        <f t="shared" si="5"/>
        <v>0</v>
      </c>
      <c r="G119" s="4">
        <f t="shared" si="6"/>
        <v>0</v>
      </c>
      <c r="H119" s="4">
        <f>'LYNX PLYWOOD'!BA153*SUM('LYNX PLYWOOD'!AF153:AP153)/3.125</f>
        <v>0</v>
      </c>
      <c r="I119" s="4">
        <f>'LYNX PLYWOOD'!AZ153</f>
        <v>0</v>
      </c>
    </row>
    <row r="120" spans="1:9">
      <c r="A120">
        <f>'PRODUCTION LIST lynx plywood'!A120</f>
        <v>0</v>
      </c>
      <c r="B120" s="4">
        <f>'LYNX PLYWOOD'!AV154*SUM('LYNX PLYWOOD'!AF154:AP154)</f>
        <v>0</v>
      </c>
      <c r="C120" s="4">
        <f>'LYNX PLYWOOD'!AW154*SUM('LYNX PLYWOOD'!AF154:AP154)</f>
        <v>0</v>
      </c>
      <c r="D120" s="4">
        <f>'LYNX PLYWOOD'!AX154*SUM('LYNX PLYWOOD'!AF154:AP154)</f>
        <v>0</v>
      </c>
      <c r="E120" s="4">
        <f>'LYNX PLYWOOD'!AY154*SUM('LYNX PLYWOOD'!AF154:AP154)</f>
        <v>0</v>
      </c>
      <c r="F120" s="4">
        <f t="shared" si="5"/>
        <v>0</v>
      </c>
      <c r="G120" s="4">
        <f t="shared" si="6"/>
        <v>0</v>
      </c>
      <c r="H120" s="4">
        <f>'LYNX PLYWOOD'!BA154*SUM('LYNX PLYWOOD'!AF154:AP154)/3.125</f>
        <v>0</v>
      </c>
      <c r="I120" s="4">
        <f>'LYNX PLYWOOD'!AZ154</f>
        <v>0</v>
      </c>
    </row>
    <row r="121" spans="1:9">
      <c r="A121">
        <f>'PRODUCTION LIST lynx plywood'!A121</f>
        <v>0</v>
      </c>
      <c r="B121" s="4">
        <f>'LYNX PLYWOOD'!AV155*SUM('LYNX PLYWOOD'!AF155:AP155)</f>
        <v>0</v>
      </c>
      <c r="C121" s="4">
        <f>'LYNX PLYWOOD'!AW155*SUM('LYNX PLYWOOD'!AF155:AP155)</f>
        <v>0</v>
      </c>
      <c r="D121" s="4">
        <f>'LYNX PLYWOOD'!AX155*SUM('LYNX PLYWOOD'!AF155:AP155)</f>
        <v>0</v>
      </c>
      <c r="E121" s="4">
        <f>'LYNX PLYWOOD'!AY155*SUM('LYNX PLYWOOD'!AF155:AP155)</f>
        <v>0</v>
      </c>
      <c r="F121" s="4">
        <f t="shared" si="5"/>
        <v>0</v>
      </c>
      <c r="G121" s="4">
        <f t="shared" si="6"/>
        <v>0</v>
      </c>
      <c r="H121" s="4">
        <f>'LYNX PLYWOOD'!BA155*SUM('LYNX PLYWOOD'!AF155:AP155)/3.125</f>
        <v>0</v>
      </c>
      <c r="I121" s="4">
        <f>'LYNX PLYWOOD'!AZ155</f>
        <v>0</v>
      </c>
    </row>
    <row r="122" spans="1:9">
      <c r="A122">
        <f>'PRODUCTION LIST lynx plywood'!A122</f>
        <v>0</v>
      </c>
      <c r="B122" s="4">
        <f>'LYNX PLYWOOD'!AV156*SUM('LYNX PLYWOOD'!AF156:AP156)</f>
        <v>0</v>
      </c>
      <c r="C122" s="4">
        <f>'LYNX PLYWOOD'!AW156*SUM('LYNX PLYWOOD'!AF156:AP156)</f>
        <v>0</v>
      </c>
      <c r="D122" s="4">
        <f>'LYNX PLYWOOD'!AX156*SUM('LYNX PLYWOOD'!AF156:AP156)</f>
        <v>0</v>
      </c>
      <c r="E122" s="4">
        <f>'LYNX PLYWOOD'!AY156*SUM('LYNX PLYWOOD'!AF156:AP156)</f>
        <v>0</v>
      </c>
      <c r="F122" s="4">
        <f t="shared" si="5"/>
        <v>0</v>
      </c>
      <c r="G122" s="4">
        <f t="shared" si="6"/>
        <v>0</v>
      </c>
      <c r="H122" s="4">
        <f>'LYNX PLYWOOD'!BA156*SUM('LYNX PLYWOOD'!AF156:AP156)/3.125</f>
        <v>0</v>
      </c>
      <c r="I122" s="4">
        <f>'LYNX PLYWOOD'!AZ156</f>
        <v>0</v>
      </c>
    </row>
    <row r="123" spans="1:9">
      <c r="A123">
        <f>'PRODUCTION LIST lynx plywood'!A123</f>
        <v>0</v>
      </c>
      <c r="B123" s="4">
        <f>'LYNX PLYWOOD'!AV157*SUM('LYNX PLYWOOD'!AF157:AP157)</f>
        <v>0</v>
      </c>
      <c r="C123" s="4">
        <f>'LYNX PLYWOOD'!AW157*SUM('LYNX PLYWOOD'!AF157:AP157)</f>
        <v>0</v>
      </c>
      <c r="D123" s="4">
        <f>'LYNX PLYWOOD'!AX157*SUM('LYNX PLYWOOD'!AF157:AP157)</f>
        <v>0</v>
      </c>
      <c r="E123" s="4">
        <f>'LYNX PLYWOOD'!AY157*SUM('LYNX PLYWOOD'!AF157:AP157)</f>
        <v>0</v>
      </c>
      <c r="F123" s="4">
        <f t="shared" si="5"/>
        <v>0</v>
      </c>
      <c r="G123" s="4">
        <f t="shared" si="6"/>
        <v>0</v>
      </c>
      <c r="H123" s="4">
        <f>'LYNX PLYWOOD'!BA157*SUM('LYNX PLYWOOD'!AF157:AP157)/3.125</f>
        <v>0</v>
      </c>
      <c r="I123" s="4">
        <f>'LYNX PLYWOOD'!AZ157</f>
        <v>0</v>
      </c>
    </row>
    <row r="124" spans="1:9">
      <c r="A124">
        <f>'PRODUCTION LIST lynx plywood'!A124</f>
        <v>0</v>
      </c>
      <c r="B124" s="4">
        <f>'LYNX PLYWOOD'!AV158*SUM('LYNX PLYWOOD'!AF158:AP158)</f>
        <v>0</v>
      </c>
      <c r="C124" s="4">
        <f>'LYNX PLYWOOD'!AW158*SUM('LYNX PLYWOOD'!AF158:AP158)</f>
        <v>0</v>
      </c>
      <c r="D124" s="4">
        <f>'LYNX PLYWOOD'!AX158*SUM('LYNX PLYWOOD'!AF158:AP158)</f>
        <v>0</v>
      </c>
      <c r="E124" s="4">
        <f>'LYNX PLYWOOD'!AY158*SUM('LYNX PLYWOOD'!AF158:AP158)</f>
        <v>0</v>
      </c>
      <c r="F124" s="4">
        <f t="shared" si="5"/>
        <v>0</v>
      </c>
      <c r="G124" s="4">
        <f t="shared" si="6"/>
        <v>0</v>
      </c>
      <c r="H124" s="4">
        <f>'LYNX PLYWOOD'!BA158*SUM('LYNX PLYWOOD'!AF158:AP158)/3.125</f>
        <v>0</v>
      </c>
      <c r="I124" s="4">
        <f>'LYNX PLYWOOD'!AZ158</f>
        <v>0</v>
      </c>
    </row>
    <row r="125" spans="1:9">
      <c r="A125">
        <f>'PRODUCTION LIST lynx plywood'!A125</f>
        <v>0</v>
      </c>
      <c r="B125" s="4">
        <f>'LYNX PLYWOOD'!AV159*SUM('LYNX PLYWOOD'!AF159:AP159)</f>
        <v>0</v>
      </c>
      <c r="C125" s="4">
        <f>'LYNX PLYWOOD'!AW159*SUM('LYNX PLYWOOD'!AF159:AP159)</f>
        <v>0</v>
      </c>
      <c r="D125" s="4">
        <f>'LYNX PLYWOOD'!AX159*SUM('LYNX PLYWOOD'!AF159:AP159)</f>
        <v>0</v>
      </c>
      <c r="E125" s="4">
        <f>'LYNX PLYWOOD'!AY159*SUM('LYNX PLYWOOD'!AF159:AP159)</f>
        <v>0</v>
      </c>
      <c r="F125" s="4">
        <f t="shared" si="5"/>
        <v>0</v>
      </c>
      <c r="G125" s="4">
        <f t="shared" si="6"/>
        <v>0</v>
      </c>
      <c r="H125" s="4">
        <f>'LYNX PLYWOOD'!BA159*SUM('LYNX PLYWOOD'!AF159:AP159)/3.125</f>
        <v>0</v>
      </c>
      <c r="I125" s="4">
        <f>'LYNX PLYWOOD'!AZ159</f>
        <v>0</v>
      </c>
    </row>
    <row r="126" spans="1:9">
      <c r="A126">
        <f>'PRODUCTION LIST lynx plywood'!A126</f>
        <v>0</v>
      </c>
      <c r="B126" s="4">
        <f>'LYNX PLYWOOD'!AV160*SUM('LYNX PLYWOOD'!AF160:AP160)</f>
        <v>0</v>
      </c>
      <c r="C126" s="4">
        <f>'LYNX PLYWOOD'!AW160*SUM('LYNX PLYWOOD'!AF160:AP160)</f>
        <v>0</v>
      </c>
      <c r="D126" s="4">
        <f>'LYNX PLYWOOD'!AX160*SUM('LYNX PLYWOOD'!AF160:AP160)</f>
        <v>0</v>
      </c>
      <c r="E126" s="4">
        <f>'LYNX PLYWOOD'!AY160*SUM('LYNX PLYWOOD'!AF160:AP160)</f>
        <v>0</v>
      </c>
      <c r="F126" s="4">
        <f t="shared" si="5"/>
        <v>0</v>
      </c>
      <c r="G126" s="4">
        <f t="shared" si="6"/>
        <v>0</v>
      </c>
      <c r="H126" s="4">
        <f>'LYNX PLYWOOD'!BA160*SUM('LYNX PLYWOOD'!AF160:AP160)/3.125</f>
        <v>0</v>
      </c>
      <c r="I126" s="4">
        <f>'LYNX PLYWOOD'!AZ160</f>
        <v>0</v>
      </c>
    </row>
    <row r="127" spans="1:9">
      <c r="A127">
        <f>'PRODUCTION LIST lynx plywood'!A127</f>
        <v>0</v>
      </c>
      <c r="B127" s="4">
        <f>'LYNX PLYWOOD'!AV161*SUM('LYNX PLYWOOD'!AF161:AP161)</f>
        <v>0</v>
      </c>
      <c r="C127" s="4">
        <f>'LYNX PLYWOOD'!AW161*SUM('LYNX PLYWOOD'!AF161:AP161)</f>
        <v>0</v>
      </c>
      <c r="D127" s="4">
        <f>'LYNX PLYWOOD'!AX161*SUM('LYNX PLYWOOD'!AF161:AP161)</f>
        <v>0</v>
      </c>
      <c r="E127" s="4">
        <f>'LYNX PLYWOOD'!AY161*SUM('LYNX PLYWOOD'!AF161:AP161)</f>
        <v>0</v>
      </c>
      <c r="F127" s="4">
        <f t="shared" si="5"/>
        <v>0</v>
      </c>
      <c r="G127" s="4">
        <f t="shared" si="6"/>
        <v>0</v>
      </c>
      <c r="H127" s="4">
        <f>'LYNX PLYWOOD'!BA161*SUM('LYNX PLYWOOD'!AF161:AP161)/3.125</f>
        <v>0</v>
      </c>
      <c r="I127" s="4">
        <f>'LYNX PLYWOOD'!AZ161</f>
        <v>0</v>
      </c>
    </row>
    <row r="128" spans="1:9">
      <c r="A128">
        <f>'PRODUCTION LIST lynx plywood'!A128</f>
        <v>0</v>
      </c>
      <c r="B128" s="4">
        <f>'LYNX PLYWOOD'!AV162*SUM('LYNX PLYWOOD'!AF162:AP162)</f>
        <v>0</v>
      </c>
      <c r="C128" s="4">
        <f>'LYNX PLYWOOD'!AW162*SUM('LYNX PLYWOOD'!AF162:AP162)</f>
        <v>0</v>
      </c>
      <c r="D128" s="4">
        <f>'LYNX PLYWOOD'!AX162*SUM('LYNX PLYWOOD'!AF162:AP162)</f>
        <v>0</v>
      </c>
      <c r="E128" s="4">
        <f>'LYNX PLYWOOD'!AY162*SUM('LYNX PLYWOOD'!AF162:AP162)</f>
        <v>0</v>
      </c>
      <c r="F128" s="4">
        <f t="shared" si="5"/>
        <v>0</v>
      </c>
      <c r="G128" s="4">
        <f t="shared" si="6"/>
        <v>0</v>
      </c>
      <c r="H128" s="4">
        <f>'LYNX PLYWOOD'!BA162*SUM('LYNX PLYWOOD'!AF162:AP162)/3.125</f>
        <v>0</v>
      </c>
      <c r="I128" s="4">
        <f>'LYNX PLYWOOD'!AZ162</f>
        <v>0</v>
      </c>
    </row>
    <row r="129" spans="1:9">
      <c r="A129">
        <f>'PRODUCTION LIST lynx plywood'!A129</f>
        <v>0</v>
      </c>
      <c r="B129" s="4">
        <f>'LYNX PLYWOOD'!AV163*SUM('LYNX PLYWOOD'!AF163:AP163)</f>
        <v>0</v>
      </c>
      <c r="C129" s="4">
        <f>'LYNX PLYWOOD'!AW163*SUM('LYNX PLYWOOD'!AF163:AP163)</f>
        <v>0</v>
      </c>
      <c r="D129" s="4">
        <f>'LYNX PLYWOOD'!AX163*SUM('LYNX PLYWOOD'!AF163:AP163)</f>
        <v>0</v>
      </c>
      <c r="E129" s="4">
        <f>'LYNX PLYWOOD'!AY163*SUM('LYNX PLYWOOD'!AF163:AP163)</f>
        <v>0</v>
      </c>
      <c r="F129" s="4">
        <f t="shared" si="5"/>
        <v>0</v>
      </c>
      <c r="G129" s="4">
        <f t="shared" si="6"/>
        <v>0</v>
      </c>
      <c r="H129" s="4">
        <f>'LYNX PLYWOOD'!BA163*SUM('LYNX PLYWOOD'!AF163:AP163)/3.125</f>
        <v>0</v>
      </c>
      <c r="I129" s="4">
        <f>'LYNX PLYWOOD'!AZ163</f>
        <v>0</v>
      </c>
    </row>
    <row r="130" spans="1:9">
      <c r="A130">
        <f>'PRODUCTION LIST lynx plywood'!A130</f>
        <v>0</v>
      </c>
      <c r="B130" s="4">
        <f>'LYNX PLYWOOD'!AV164*SUM('LYNX PLYWOOD'!AF164:AP164)</f>
        <v>0</v>
      </c>
      <c r="C130" s="4">
        <f>'LYNX PLYWOOD'!AW164*SUM('LYNX PLYWOOD'!AF164:AP164)</f>
        <v>0</v>
      </c>
      <c r="D130" s="4">
        <f>'LYNX PLYWOOD'!AX164*SUM('LYNX PLYWOOD'!AF164:AP164)</f>
        <v>0</v>
      </c>
      <c r="E130" s="4">
        <f>'LYNX PLYWOOD'!AY164*SUM('LYNX PLYWOOD'!AF164:AP164)</f>
        <v>0</v>
      </c>
      <c r="F130" s="4">
        <f t="shared" si="5"/>
        <v>0</v>
      </c>
      <c r="G130" s="4">
        <f t="shared" si="6"/>
        <v>0</v>
      </c>
      <c r="H130" s="4">
        <f>'LYNX PLYWOOD'!BA164*SUM('LYNX PLYWOOD'!AF164:AP164)/3.125</f>
        <v>0</v>
      </c>
      <c r="I130" s="4">
        <f>'LYNX PLYWOOD'!AZ164</f>
        <v>0</v>
      </c>
    </row>
    <row r="131" spans="1:9">
      <c r="A131">
        <f>'PRODUCTION LIST lynx plywood'!A131</f>
        <v>0</v>
      </c>
      <c r="B131" s="4">
        <f>'LYNX PLYWOOD'!AV165*SUM('LYNX PLYWOOD'!AF165:AP165)</f>
        <v>0</v>
      </c>
      <c r="C131" s="4">
        <f>'LYNX PLYWOOD'!AW165*SUM('LYNX PLYWOOD'!AF165:AP165)</f>
        <v>0</v>
      </c>
      <c r="D131" s="4">
        <f>'LYNX PLYWOOD'!AX165*SUM('LYNX PLYWOOD'!AF165:AP165)</f>
        <v>0</v>
      </c>
      <c r="E131" s="4">
        <f>'LYNX PLYWOOD'!AY165*SUM('LYNX PLYWOOD'!AF165:AP165)</f>
        <v>0</v>
      </c>
      <c r="F131" s="4">
        <f t="shared" si="5"/>
        <v>0</v>
      </c>
      <c r="G131" s="4">
        <f t="shared" si="6"/>
        <v>0</v>
      </c>
      <c r="H131" s="4">
        <f>'LYNX PLYWOOD'!BA165*SUM('LYNX PLYWOOD'!AF165:AP165)/3.125</f>
        <v>0</v>
      </c>
      <c r="I131" s="4">
        <f>'LYNX PLYWOOD'!AZ165</f>
        <v>0</v>
      </c>
    </row>
    <row r="132" spans="1:9">
      <c r="A132">
        <f>'PRODUCTION LIST lynx plywood'!A132</f>
        <v>0</v>
      </c>
      <c r="B132" s="4">
        <f>'LYNX PLYWOOD'!AV166*SUM('LYNX PLYWOOD'!AF166:AP166)</f>
        <v>0</v>
      </c>
      <c r="C132" s="4">
        <f>'LYNX PLYWOOD'!AW166*SUM('LYNX PLYWOOD'!AF166:AP166)</f>
        <v>0</v>
      </c>
      <c r="D132" s="4">
        <f>'LYNX PLYWOOD'!AX166*SUM('LYNX PLYWOOD'!AF166:AP166)</f>
        <v>0</v>
      </c>
      <c r="E132" s="4">
        <f>'LYNX PLYWOOD'!AY166*SUM('LYNX PLYWOOD'!AF166:AP166)</f>
        <v>0</v>
      </c>
      <c r="F132" s="4">
        <f t="shared" si="5"/>
        <v>0</v>
      </c>
      <c r="G132" s="4">
        <f t="shared" si="6"/>
        <v>0</v>
      </c>
      <c r="H132" s="4">
        <f>'LYNX PLYWOOD'!BA166*SUM('LYNX PLYWOOD'!AF166:AP166)/3.125</f>
        <v>0</v>
      </c>
      <c r="I132" s="4">
        <f>'LYNX PLYWOOD'!AZ166</f>
        <v>0</v>
      </c>
    </row>
    <row r="133" spans="1:9">
      <c r="A133">
        <f>'PRODUCTION LIST lynx plywood'!A133</f>
        <v>0</v>
      </c>
      <c r="B133" s="4">
        <f>'LYNX PLYWOOD'!AV167*SUM('LYNX PLYWOOD'!AF167:AP167)</f>
        <v>0</v>
      </c>
      <c r="C133" s="4">
        <f>'LYNX PLYWOOD'!AW167*SUM('LYNX PLYWOOD'!AF167:AP167)</f>
        <v>0</v>
      </c>
      <c r="D133" s="4">
        <f>'LYNX PLYWOOD'!AX167*SUM('LYNX PLYWOOD'!AF167:AP167)</f>
        <v>0</v>
      </c>
      <c r="E133" s="4">
        <f>'LYNX PLYWOOD'!AY167*SUM('LYNX PLYWOOD'!AF167:AP167)</f>
        <v>0</v>
      </c>
      <c r="F133" s="4">
        <f t="shared" ref="F133:F196" si="7">D133/10</f>
        <v>0</v>
      </c>
      <c r="G133" s="4">
        <f t="shared" ref="G133:G196" si="8">(3/100)*D133</f>
        <v>0</v>
      </c>
      <c r="H133" s="4">
        <f>'LYNX PLYWOOD'!BA167*SUM('LYNX PLYWOOD'!AF167:AP167)/3.125</f>
        <v>0</v>
      </c>
      <c r="I133" s="4">
        <f>'LYNX PLYWOOD'!AZ167</f>
        <v>0</v>
      </c>
    </row>
    <row r="134" spans="1:9">
      <c r="A134">
        <f>'PRODUCTION LIST lynx plywood'!A134</f>
        <v>0</v>
      </c>
      <c r="B134" s="4">
        <f>'LYNX PLYWOOD'!AV168*SUM('LYNX PLYWOOD'!AF168:AP168)</f>
        <v>0</v>
      </c>
      <c r="C134" s="4">
        <f>'LYNX PLYWOOD'!AW168*SUM('LYNX PLYWOOD'!AF168:AP168)</f>
        <v>0</v>
      </c>
      <c r="D134" s="4">
        <f>'LYNX PLYWOOD'!AX168*SUM('LYNX PLYWOOD'!AF168:AP168)</f>
        <v>0</v>
      </c>
      <c r="E134" s="4">
        <f>'LYNX PLYWOOD'!AY168*SUM('LYNX PLYWOOD'!AF168:AP168)</f>
        <v>0</v>
      </c>
      <c r="F134" s="4">
        <f t="shared" si="7"/>
        <v>0</v>
      </c>
      <c r="G134" s="4">
        <f t="shared" si="8"/>
        <v>0</v>
      </c>
      <c r="H134" s="4">
        <f>'LYNX PLYWOOD'!BA168*SUM('LYNX PLYWOOD'!AF168:AP168)/3.125</f>
        <v>0</v>
      </c>
      <c r="I134" s="4">
        <f>'LYNX PLYWOOD'!AZ168</f>
        <v>0</v>
      </c>
    </row>
    <row r="135" spans="1:9">
      <c r="A135">
        <f>'PRODUCTION LIST lynx plywood'!A135</f>
        <v>0</v>
      </c>
      <c r="B135" s="4">
        <f>'LYNX PLYWOOD'!AV169*SUM('LYNX PLYWOOD'!AF169:AP169)</f>
        <v>0</v>
      </c>
      <c r="C135" s="4">
        <f>'LYNX PLYWOOD'!AW169*SUM('LYNX PLYWOOD'!AF169:AP169)</f>
        <v>0</v>
      </c>
      <c r="D135" s="4">
        <f>'LYNX PLYWOOD'!AX169*SUM('LYNX PLYWOOD'!AF169:AP169)</f>
        <v>0</v>
      </c>
      <c r="E135" s="4">
        <f>'LYNX PLYWOOD'!AY169*SUM('LYNX PLYWOOD'!AF169:AP169)</f>
        <v>0</v>
      </c>
      <c r="F135" s="4">
        <f t="shared" si="7"/>
        <v>0</v>
      </c>
      <c r="G135" s="4">
        <f t="shared" si="8"/>
        <v>0</v>
      </c>
      <c r="H135" s="4">
        <f>'LYNX PLYWOOD'!BA169*SUM('LYNX PLYWOOD'!AF169:AP169)/3.125</f>
        <v>0</v>
      </c>
      <c r="I135" s="4">
        <f>'LYNX PLYWOOD'!AZ169</f>
        <v>0</v>
      </c>
    </row>
    <row r="136" spans="1:9">
      <c r="A136">
        <f>'PRODUCTION LIST lynx plywood'!A136</f>
        <v>0</v>
      </c>
      <c r="B136" s="4">
        <f>'LYNX PLYWOOD'!AV170*SUM('LYNX PLYWOOD'!AF170:AP170)</f>
        <v>0</v>
      </c>
      <c r="C136" s="4">
        <f>'LYNX PLYWOOD'!AW170*SUM('LYNX PLYWOOD'!AF170:AP170)</f>
        <v>0</v>
      </c>
      <c r="D136" s="4">
        <f>'LYNX PLYWOOD'!AX170*SUM('LYNX PLYWOOD'!AF170:AP170)</f>
        <v>0</v>
      </c>
      <c r="E136" s="4">
        <f>'LYNX PLYWOOD'!AY170*SUM('LYNX PLYWOOD'!AF170:AP170)</f>
        <v>0</v>
      </c>
      <c r="F136" s="4">
        <f t="shared" si="7"/>
        <v>0</v>
      </c>
      <c r="G136" s="4">
        <f t="shared" si="8"/>
        <v>0</v>
      </c>
      <c r="H136" s="4">
        <f>'LYNX PLYWOOD'!BA170*SUM('LYNX PLYWOOD'!AF170:AP170)/3.125</f>
        <v>0</v>
      </c>
      <c r="I136" s="4">
        <f>'LYNX PLYWOOD'!AZ170</f>
        <v>0</v>
      </c>
    </row>
    <row r="137" spans="1:9">
      <c r="A137">
        <f>'PRODUCTION LIST lynx plywood'!A137</f>
        <v>0</v>
      </c>
      <c r="B137" s="4">
        <f>'LYNX PLYWOOD'!AV171*SUM('LYNX PLYWOOD'!AF171:AP171)</f>
        <v>0</v>
      </c>
      <c r="C137" s="4">
        <f>'LYNX PLYWOOD'!AW171*SUM('LYNX PLYWOOD'!AF171:AP171)</f>
        <v>0</v>
      </c>
      <c r="D137" s="4">
        <f>'LYNX PLYWOOD'!AX171*SUM('LYNX PLYWOOD'!AF171:AP171)</f>
        <v>0</v>
      </c>
      <c r="E137" s="4">
        <f>'LYNX PLYWOOD'!AY171*SUM('LYNX PLYWOOD'!AF171:AP171)</f>
        <v>0</v>
      </c>
      <c r="F137" s="4">
        <f t="shared" si="7"/>
        <v>0</v>
      </c>
      <c r="G137" s="4">
        <f t="shared" si="8"/>
        <v>0</v>
      </c>
      <c r="H137" s="4">
        <f>'LYNX PLYWOOD'!BA171*SUM('LYNX PLYWOOD'!AF171:AP171)/3.125</f>
        <v>0</v>
      </c>
      <c r="I137" s="4">
        <f>'LYNX PLYWOOD'!AZ171</f>
        <v>0</v>
      </c>
    </row>
    <row r="138" spans="1:9">
      <c r="A138">
        <f>'PRODUCTION LIST lynx plywood'!A138</f>
        <v>0</v>
      </c>
      <c r="B138" s="4">
        <f>'LYNX PLYWOOD'!AV172*SUM('LYNX PLYWOOD'!AF172:AP172)</f>
        <v>0</v>
      </c>
      <c r="C138" s="4">
        <f>'LYNX PLYWOOD'!AW172*SUM('LYNX PLYWOOD'!AF172:AP172)</f>
        <v>0</v>
      </c>
      <c r="D138" s="4">
        <f>'LYNX PLYWOOD'!AX172*SUM('LYNX PLYWOOD'!AF172:AP172)</f>
        <v>0</v>
      </c>
      <c r="E138" s="4">
        <f>'LYNX PLYWOOD'!AY172*SUM('LYNX PLYWOOD'!AF172:AP172)</f>
        <v>0</v>
      </c>
      <c r="F138" s="4">
        <f t="shared" si="7"/>
        <v>0</v>
      </c>
      <c r="G138" s="4">
        <f t="shared" si="8"/>
        <v>0</v>
      </c>
      <c r="H138" s="4">
        <f>'LYNX PLYWOOD'!BA172*SUM('LYNX PLYWOOD'!AF172:AP172)/3.125</f>
        <v>0</v>
      </c>
      <c r="I138" s="4">
        <f>'LYNX PLYWOOD'!AZ172</f>
        <v>0</v>
      </c>
    </row>
    <row r="139" spans="1:9">
      <c r="A139">
        <f>'PRODUCTION LIST lynx plywood'!A139</f>
        <v>0</v>
      </c>
      <c r="B139" s="4">
        <f>'LYNX PLYWOOD'!AV173*SUM('LYNX PLYWOOD'!AF173:AP173)</f>
        <v>0</v>
      </c>
      <c r="C139" s="4">
        <f>'LYNX PLYWOOD'!AW173*SUM('LYNX PLYWOOD'!AF173:AP173)</f>
        <v>0</v>
      </c>
      <c r="D139" s="4">
        <f>'LYNX PLYWOOD'!AX173*SUM('LYNX PLYWOOD'!AF173:AP173)</f>
        <v>0</v>
      </c>
      <c r="E139" s="4">
        <f>'LYNX PLYWOOD'!AY173*SUM('LYNX PLYWOOD'!AF173:AP173)</f>
        <v>0</v>
      </c>
      <c r="F139" s="4">
        <f t="shared" si="7"/>
        <v>0</v>
      </c>
      <c r="G139" s="4">
        <f t="shared" si="8"/>
        <v>0</v>
      </c>
      <c r="H139" s="4">
        <f>'LYNX PLYWOOD'!BA173*SUM('LYNX PLYWOOD'!AF173:AP173)/3.125</f>
        <v>0</v>
      </c>
      <c r="I139" s="4">
        <f>'LYNX PLYWOOD'!AZ173</f>
        <v>0</v>
      </c>
    </row>
    <row r="140" spans="1:9">
      <c r="A140">
        <f>'PRODUCTION LIST lynx plywood'!A140</f>
        <v>0</v>
      </c>
      <c r="B140" s="4">
        <f>'LYNX PLYWOOD'!AV174*SUM('LYNX PLYWOOD'!AF174:AP174)</f>
        <v>0</v>
      </c>
      <c r="C140" s="4">
        <f>'LYNX PLYWOOD'!AW174*SUM('LYNX PLYWOOD'!AF174:AP174)</f>
        <v>0</v>
      </c>
      <c r="D140" s="4">
        <f>'LYNX PLYWOOD'!AX174*SUM('LYNX PLYWOOD'!AF174:AP174)</f>
        <v>0</v>
      </c>
      <c r="E140" s="4">
        <f>'LYNX PLYWOOD'!AY174*SUM('LYNX PLYWOOD'!AF174:AP174)</f>
        <v>0</v>
      </c>
      <c r="F140" s="4">
        <f t="shared" si="7"/>
        <v>0</v>
      </c>
      <c r="G140" s="4">
        <f t="shared" si="8"/>
        <v>0</v>
      </c>
      <c r="H140" s="4">
        <f>'LYNX PLYWOOD'!BA174*SUM('LYNX PLYWOOD'!AF174:AP174)/3.125</f>
        <v>0</v>
      </c>
      <c r="I140" s="4">
        <f>'LYNX PLYWOOD'!AZ174</f>
        <v>0</v>
      </c>
    </row>
    <row r="141" spans="1:9">
      <c r="A141">
        <f>'PRODUCTION LIST lynx plywood'!A141</f>
        <v>0</v>
      </c>
      <c r="B141" s="4">
        <f>'LYNX PLYWOOD'!AV175*SUM('LYNX PLYWOOD'!AF175:AP175)</f>
        <v>0</v>
      </c>
      <c r="C141" s="4">
        <f>'LYNX PLYWOOD'!AW175*SUM('LYNX PLYWOOD'!AF175:AP175)</f>
        <v>0</v>
      </c>
      <c r="D141" s="4">
        <f>'LYNX PLYWOOD'!AX175*SUM('LYNX PLYWOOD'!AF175:AP175)</f>
        <v>0</v>
      </c>
      <c r="E141" s="4">
        <f>'LYNX PLYWOOD'!AY175*SUM('LYNX PLYWOOD'!AF175:AP175)</f>
        <v>0</v>
      </c>
      <c r="F141" s="4">
        <f t="shared" si="7"/>
        <v>0</v>
      </c>
      <c r="G141" s="4">
        <f t="shared" si="8"/>
        <v>0</v>
      </c>
      <c r="H141" s="4">
        <f>'LYNX PLYWOOD'!BA175*SUM('LYNX PLYWOOD'!AF175:AP175)/3.125</f>
        <v>0</v>
      </c>
      <c r="I141" s="4">
        <f>'LYNX PLYWOOD'!AZ175</f>
        <v>0</v>
      </c>
    </row>
    <row r="142" spans="1:9">
      <c r="A142">
        <f>'PRODUCTION LIST lynx plywood'!A142</f>
        <v>0</v>
      </c>
      <c r="B142" s="4">
        <f>'LYNX PLYWOOD'!AV176*SUM('LYNX PLYWOOD'!AF176:AP176)</f>
        <v>0</v>
      </c>
      <c r="C142" s="4">
        <f>'LYNX PLYWOOD'!AW176*SUM('LYNX PLYWOOD'!AF176:AP176)</f>
        <v>0</v>
      </c>
      <c r="D142" s="4">
        <f>'LYNX PLYWOOD'!AX176*SUM('LYNX PLYWOOD'!AF176:AP176)</f>
        <v>0</v>
      </c>
      <c r="E142" s="4">
        <f>'LYNX PLYWOOD'!AY176*SUM('LYNX PLYWOOD'!AF176:AP176)</f>
        <v>0</v>
      </c>
      <c r="F142" s="4">
        <f t="shared" si="7"/>
        <v>0</v>
      </c>
      <c r="G142" s="4">
        <f t="shared" si="8"/>
        <v>0</v>
      </c>
      <c r="H142" s="4">
        <f>'LYNX PLYWOOD'!BA176*SUM('LYNX PLYWOOD'!AF176:AP176)/3.125</f>
        <v>0</v>
      </c>
      <c r="I142" s="4">
        <f>'LYNX PLYWOOD'!AZ176</f>
        <v>0</v>
      </c>
    </row>
    <row r="143" spans="1:9">
      <c r="A143">
        <f>'PRODUCTION LIST lynx plywood'!A143</f>
        <v>0</v>
      </c>
      <c r="B143" s="4">
        <f>'LYNX PLYWOOD'!AV177*SUM('LYNX PLYWOOD'!AF177:AP177)</f>
        <v>0</v>
      </c>
      <c r="C143" s="4">
        <f>'LYNX PLYWOOD'!AW177*SUM('LYNX PLYWOOD'!AF177:AP177)</f>
        <v>0</v>
      </c>
      <c r="D143" s="4">
        <f>'LYNX PLYWOOD'!AX177*SUM('LYNX PLYWOOD'!AF177:AP177)</f>
        <v>0</v>
      </c>
      <c r="E143" s="4">
        <f>'LYNX PLYWOOD'!AY177*SUM('LYNX PLYWOOD'!AF177:AP177)</f>
        <v>0</v>
      </c>
      <c r="F143" s="4">
        <f t="shared" si="7"/>
        <v>0</v>
      </c>
      <c r="G143" s="4">
        <f t="shared" si="8"/>
        <v>0</v>
      </c>
      <c r="H143" s="4">
        <f>'LYNX PLYWOOD'!BA177*SUM('LYNX PLYWOOD'!AF177:AP177)/3.125</f>
        <v>0</v>
      </c>
      <c r="I143" s="4">
        <f>'LYNX PLYWOOD'!AZ177</f>
        <v>0</v>
      </c>
    </row>
    <row r="144" spans="1:9">
      <c r="A144">
        <f>'PRODUCTION LIST lynx plywood'!A144</f>
        <v>0</v>
      </c>
      <c r="B144" s="4">
        <f>'LYNX PLYWOOD'!AV178*SUM('LYNX PLYWOOD'!AF178:AP178)</f>
        <v>0</v>
      </c>
      <c r="C144" s="4">
        <f>'LYNX PLYWOOD'!AW178*SUM('LYNX PLYWOOD'!AF178:AP178)</f>
        <v>0</v>
      </c>
      <c r="D144" s="4">
        <f>'LYNX PLYWOOD'!AX178*SUM('LYNX PLYWOOD'!AF178:AP178)</f>
        <v>0</v>
      </c>
      <c r="E144" s="4">
        <f>'LYNX PLYWOOD'!AY178*SUM('LYNX PLYWOOD'!AF178:AP178)</f>
        <v>0</v>
      </c>
      <c r="F144" s="4">
        <f t="shared" si="7"/>
        <v>0</v>
      </c>
      <c r="G144" s="4">
        <f t="shared" si="8"/>
        <v>0</v>
      </c>
      <c r="H144" s="4">
        <f>'LYNX PLYWOOD'!BA178*SUM('LYNX PLYWOOD'!AF178:AP178)/3.125</f>
        <v>0</v>
      </c>
      <c r="I144" s="4">
        <f>'LYNX PLYWOOD'!AZ178</f>
        <v>0</v>
      </c>
    </row>
    <row r="145" spans="1:9">
      <c r="A145">
        <f>'PRODUCTION LIST lynx plywood'!A145</f>
        <v>0</v>
      </c>
      <c r="B145" s="4">
        <f>'LYNX PLYWOOD'!AV179*SUM('LYNX PLYWOOD'!AF179:AP179)</f>
        <v>0</v>
      </c>
      <c r="C145" s="4">
        <f>'LYNX PLYWOOD'!AW179*SUM('LYNX PLYWOOD'!AF179:AP179)</f>
        <v>0</v>
      </c>
      <c r="D145" s="4">
        <f>'LYNX PLYWOOD'!AX179*SUM('LYNX PLYWOOD'!AF179:AP179)</f>
        <v>0</v>
      </c>
      <c r="E145" s="4">
        <f>'LYNX PLYWOOD'!AY179*SUM('LYNX PLYWOOD'!AF179:AP179)</f>
        <v>0</v>
      </c>
      <c r="F145" s="4">
        <f t="shared" si="7"/>
        <v>0</v>
      </c>
      <c r="G145" s="4">
        <f t="shared" si="8"/>
        <v>0</v>
      </c>
      <c r="H145" s="4">
        <f>'LYNX PLYWOOD'!BA179*SUM('LYNX PLYWOOD'!AF179:AP179)/3.125</f>
        <v>0</v>
      </c>
      <c r="I145" s="4">
        <f>'LYNX PLYWOOD'!AZ179</f>
        <v>0</v>
      </c>
    </row>
    <row r="146" spans="1:9">
      <c r="A146">
        <f>'PRODUCTION LIST lynx plywood'!A146</f>
        <v>0</v>
      </c>
      <c r="B146" s="4">
        <f>'LYNX PLYWOOD'!AV180*SUM('LYNX PLYWOOD'!AF180:AP180)</f>
        <v>0</v>
      </c>
      <c r="C146" s="4">
        <f>'LYNX PLYWOOD'!AW180*SUM('LYNX PLYWOOD'!AF180:AP180)</f>
        <v>0</v>
      </c>
      <c r="D146" s="4">
        <f>'LYNX PLYWOOD'!AX180*SUM('LYNX PLYWOOD'!AF180:AP180)</f>
        <v>0</v>
      </c>
      <c r="E146" s="4">
        <f>'LYNX PLYWOOD'!AY180*SUM('LYNX PLYWOOD'!AF180:AP180)</f>
        <v>0</v>
      </c>
      <c r="F146" s="4">
        <f t="shared" si="7"/>
        <v>0</v>
      </c>
      <c r="G146" s="4">
        <f t="shared" si="8"/>
        <v>0</v>
      </c>
      <c r="H146" s="4">
        <f>'LYNX PLYWOOD'!BA180*SUM('LYNX PLYWOOD'!AF180:AP180)/3.125</f>
        <v>0</v>
      </c>
      <c r="I146" s="4">
        <f>'LYNX PLYWOOD'!AZ180</f>
        <v>0</v>
      </c>
    </row>
    <row r="147" spans="1:9">
      <c r="A147">
        <f>'PRODUCTION LIST lynx plywood'!A147</f>
        <v>0</v>
      </c>
      <c r="B147" s="4">
        <f>'LYNX PLYWOOD'!AV181*SUM('LYNX PLYWOOD'!AF181:AP181)</f>
        <v>0</v>
      </c>
      <c r="C147" s="4">
        <f>'LYNX PLYWOOD'!AW181*SUM('LYNX PLYWOOD'!AF181:AP181)</f>
        <v>0</v>
      </c>
      <c r="D147" s="4">
        <f>'LYNX PLYWOOD'!AX181*SUM('LYNX PLYWOOD'!AF181:AP181)</f>
        <v>0</v>
      </c>
      <c r="E147" s="4">
        <f>'LYNX PLYWOOD'!AY181*SUM('LYNX PLYWOOD'!AF181:AP181)</f>
        <v>0</v>
      </c>
      <c r="F147" s="4">
        <f t="shared" si="7"/>
        <v>0</v>
      </c>
      <c r="G147" s="4">
        <f t="shared" si="8"/>
        <v>0</v>
      </c>
      <c r="H147" s="4">
        <f>'LYNX PLYWOOD'!BA181*SUM('LYNX PLYWOOD'!AF181:AP181)/3.125</f>
        <v>0</v>
      </c>
      <c r="I147" s="4">
        <f>'LYNX PLYWOOD'!AZ181</f>
        <v>0</v>
      </c>
    </row>
    <row r="148" spans="1:9">
      <c r="A148">
        <f>'PRODUCTION LIST lynx plywood'!A148</f>
        <v>0</v>
      </c>
      <c r="B148" s="4">
        <f>'LYNX PLYWOOD'!AV182*SUM('LYNX PLYWOOD'!AF182:AP182)</f>
        <v>0</v>
      </c>
      <c r="C148" s="4">
        <f>'LYNX PLYWOOD'!AW182*SUM('LYNX PLYWOOD'!AF182:AP182)</f>
        <v>0</v>
      </c>
      <c r="D148" s="4">
        <f>'LYNX PLYWOOD'!AX182*SUM('LYNX PLYWOOD'!AF182:AP182)</f>
        <v>0</v>
      </c>
      <c r="E148" s="4">
        <f>'LYNX PLYWOOD'!AY182*SUM('LYNX PLYWOOD'!AF182:AP182)</f>
        <v>0</v>
      </c>
      <c r="F148" s="4">
        <f t="shared" si="7"/>
        <v>0</v>
      </c>
      <c r="G148" s="4">
        <f t="shared" si="8"/>
        <v>0</v>
      </c>
      <c r="H148" s="4">
        <f>'LYNX PLYWOOD'!BA182*SUM('LYNX PLYWOOD'!AF182:AP182)/3.125</f>
        <v>0</v>
      </c>
      <c r="I148" s="4">
        <f>'LYNX PLYWOOD'!AZ182</f>
        <v>0</v>
      </c>
    </row>
    <row r="149" spans="1:9">
      <c r="A149">
        <f>'PRODUCTION LIST lynx plywood'!A149</f>
        <v>0</v>
      </c>
      <c r="B149" s="4">
        <f>'LYNX PLYWOOD'!AV183*SUM('LYNX PLYWOOD'!AF183:AP183)</f>
        <v>0</v>
      </c>
      <c r="C149" s="4">
        <f>'LYNX PLYWOOD'!AW183*SUM('LYNX PLYWOOD'!AF183:AP183)</f>
        <v>0</v>
      </c>
      <c r="D149" s="4">
        <f>'LYNX PLYWOOD'!AX183*SUM('LYNX PLYWOOD'!AF183:AP183)</f>
        <v>0</v>
      </c>
      <c r="E149" s="4">
        <f>'LYNX PLYWOOD'!AY183*SUM('LYNX PLYWOOD'!AF183:AP183)</f>
        <v>0</v>
      </c>
      <c r="F149" s="4">
        <f t="shared" si="7"/>
        <v>0</v>
      </c>
      <c r="G149" s="4">
        <f t="shared" si="8"/>
        <v>0</v>
      </c>
      <c r="H149" s="4">
        <f>'LYNX PLYWOOD'!BA183*SUM('LYNX PLYWOOD'!AF183:AP183)/3.125</f>
        <v>0</v>
      </c>
      <c r="I149" s="4">
        <f>'LYNX PLYWOOD'!AZ183</f>
        <v>0</v>
      </c>
    </row>
    <row r="150" spans="1:9">
      <c r="A150">
        <f>'PRODUCTION LIST lynx plywood'!A150</f>
        <v>0</v>
      </c>
      <c r="B150" s="4">
        <f>'LYNX PLYWOOD'!AV184*SUM('LYNX PLYWOOD'!AF184:AP184)</f>
        <v>0</v>
      </c>
      <c r="C150" s="4">
        <f>'LYNX PLYWOOD'!AW184*SUM('LYNX PLYWOOD'!AF184:AP184)</f>
        <v>0</v>
      </c>
      <c r="D150" s="4">
        <f>'LYNX PLYWOOD'!AX184*SUM('LYNX PLYWOOD'!AF184:AP184)</f>
        <v>0</v>
      </c>
      <c r="E150" s="4">
        <f>'LYNX PLYWOOD'!AY184*SUM('LYNX PLYWOOD'!AF184:AP184)</f>
        <v>0</v>
      </c>
      <c r="F150" s="4">
        <f t="shared" si="7"/>
        <v>0</v>
      </c>
      <c r="G150" s="4">
        <f t="shared" si="8"/>
        <v>0</v>
      </c>
      <c r="H150" s="4">
        <f>'LYNX PLYWOOD'!BA184*SUM('LYNX PLYWOOD'!AF184:AP184)/3.125</f>
        <v>0</v>
      </c>
      <c r="I150" s="4">
        <f>'LYNX PLYWOOD'!AZ184</f>
        <v>0</v>
      </c>
    </row>
    <row r="151" spans="1:9">
      <c r="A151">
        <f>'PRODUCTION LIST lynx plywood'!A151</f>
        <v>0</v>
      </c>
      <c r="B151" s="4">
        <f>'LYNX PLYWOOD'!AV185*SUM('LYNX PLYWOOD'!AF185:AP185)</f>
        <v>0</v>
      </c>
      <c r="C151" s="4">
        <f>'LYNX PLYWOOD'!AW185*SUM('LYNX PLYWOOD'!AF185:AP185)</f>
        <v>0</v>
      </c>
      <c r="D151" s="4">
        <f>'LYNX PLYWOOD'!AX185*SUM('LYNX PLYWOOD'!AF185:AP185)</f>
        <v>0</v>
      </c>
      <c r="E151" s="4">
        <f>'LYNX PLYWOOD'!AY185*SUM('LYNX PLYWOOD'!AF185:AP185)</f>
        <v>0</v>
      </c>
      <c r="F151" s="4">
        <f t="shared" si="7"/>
        <v>0</v>
      </c>
      <c r="G151" s="4">
        <f t="shared" si="8"/>
        <v>0</v>
      </c>
      <c r="H151" s="4">
        <f>'LYNX PLYWOOD'!BA185*SUM('LYNX PLYWOOD'!AF185:AP185)/3.125</f>
        <v>0</v>
      </c>
      <c r="I151" s="4">
        <f>'LYNX PLYWOOD'!AZ185</f>
        <v>0</v>
      </c>
    </row>
    <row r="152" spans="1:9">
      <c r="A152">
        <f>'PRODUCTION LIST lynx plywood'!A152</f>
        <v>0</v>
      </c>
      <c r="B152" s="4">
        <f>'LYNX PLYWOOD'!AV186*SUM('LYNX PLYWOOD'!AF186:AP186)</f>
        <v>0</v>
      </c>
      <c r="C152" s="4">
        <f>'LYNX PLYWOOD'!AW186*SUM('LYNX PLYWOOD'!AF186:AP186)</f>
        <v>0</v>
      </c>
      <c r="D152" s="4">
        <f>'LYNX PLYWOOD'!AX186*SUM('LYNX PLYWOOD'!AF186:AP186)</f>
        <v>0</v>
      </c>
      <c r="E152" s="4">
        <f>'LYNX PLYWOOD'!AY186*SUM('LYNX PLYWOOD'!AF186:AP186)</f>
        <v>0</v>
      </c>
      <c r="F152" s="4">
        <f t="shared" si="7"/>
        <v>0</v>
      </c>
      <c r="G152" s="4">
        <f t="shared" si="8"/>
        <v>0</v>
      </c>
      <c r="H152" s="4">
        <f>'LYNX PLYWOOD'!BA186*SUM('LYNX PLYWOOD'!AF186:AP186)/3.125</f>
        <v>0</v>
      </c>
      <c r="I152" s="4">
        <f>'LYNX PLYWOOD'!AZ186</f>
        <v>0</v>
      </c>
    </row>
    <row r="153" spans="1:9">
      <c r="A153">
        <f>'PRODUCTION LIST lynx plywood'!A153</f>
        <v>0</v>
      </c>
      <c r="B153" s="4">
        <f>'LYNX PLYWOOD'!AV187*SUM('LYNX PLYWOOD'!AF187:AP187)</f>
        <v>0</v>
      </c>
      <c r="C153" s="4">
        <f>'LYNX PLYWOOD'!AW187*SUM('LYNX PLYWOOD'!AF187:AP187)</f>
        <v>0</v>
      </c>
      <c r="D153" s="4">
        <f>'LYNX PLYWOOD'!AX187*SUM('LYNX PLYWOOD'!AF187:AP187)</f>
        <v>0</v>
      </c>
      <c r="E153" s="4">
        <f>'LYNX PLYWOOD'!AY187*SUM('LYNX PLYWOOD'!AF187:AP187)</f>
        <v>0</v>
      </c>
      <c r="F153" s="4">
        <f t="shared" si="7"/>
        <v>0</v>
      </c>
      <c r="G153" s="4">
        <f t="shared" si="8"/>
        <v>0</v>
      </c>
      <c r="H153" s="4">
        <f>'LYNX PLYWOOD'!BA187*SUM('LYNX PLYWOOD'!AF187:AP187)/3.125</f>
        <v>0</v>
      </c>
      <c r="I153" s="4">
        <f>'LYNX PLYWOOD'!AZ187</f>
        <v>0</v>
      </c>
    </row>
    <row r="154" spans="1:9">
      <c r="A154">
        <f>'PRODUCTION LIST lynx plywood'!A154</f>
        <v>0</v>
      </c>
      <c r="B154" s="4">
        <f>'LYNX PLYWOOD'!AV188*SUM('LYNX PLYWOOD'!AF188:AP188)</f>
        <v>0</v>
      </c>
      <c r="C154" s="4">
        <f>'LYNX PLYWOOD'!AW188*SUM('LYNX PLYWOOD'!AF188:AP188)</f>
        <v>0</v>
      </c>
      <c r="D154" s="4">
        <f>'LYNX PLYWOOD'!AX188*SUM('LYNX PLYWOOD'!AF188:AP188)</f>
        <v>0</v>
      </c>
      <c r="E154" s="4">
        <f>'LYNX PLYWOOD'!AY188*SUM('LYNX PLYWOOD'!AF188:AP188)</f>
        <v>0</v>
      </c>
      <c r="F154" s="4">
        <f t="shared" si="7"/>
        <v>0</v>
      </c>
      <c r="G154" s="4">
        <f t="shared" si="8"/>
        <v>0</v>
      </c>
      <c r="H154" s="4">
        <f>'LYNX PLYWOOD'!BA188*SUM('LYNX PLYWOOD'!AF188:AP188)/3.125</f>
        <v>0</v>
      </c>
      <c r="I154" s="4">
        <f>'LYNX PLYWOOD'!AZ188</f>
        <v>0</v>
      </c>
    </row>
    <row r="155" spans="1:9">
      <c r="A155">
        <f>'PRODUCTION LIST lynx plywood'!A155</f>
        <v>0</v>
      </c>
      <c r="B155" s="4">
        <f>'LYNX PLYWOOD'!AV189*SUM('LYNX PLYWOOD'!AF189:AP189)</f>
        <v>0</v>
      </c>
      <c r="C155" s="4">
        <f>'LYNX PLYWOOD'!AW189*SUM('LYNX PLYWOOD'!AF189:AP189)</f>
        <v>0</v>
      </c>
      <c r="D155" s="4">
        <f>'LYNX PLYWOOD'!AX189*SUM('LYNX PLYWOOD'!AF189:AP189)</f>
        <v>0</v>
      </c>
      <c r="E155" s="4">
        <f>'LYNX PLYWOOD'!AY189*SUM('LYNX PLYWOOD'!AF189:AP189)</f>
        <v>0</v>
      </c>
      <c r="F155" s="4">
        <f t="shared" si="7"/>
        <v>0</v>
      </c>
      <c r="G155" s="4">
        <f t="shared" si="8"/>
        <v>0</v>
      </c>
      <c r="H155" s="4">
        <f>'LYNX PLYWOOD'!BA189*SUM('LYNX PLYWOOD'!AF189:AP189)/3.125</f>
        <v>0</v>
      </c>
      <c r="I155" s="4">
        <f>'LYNX PLYWOOD'!AZ189</f>
        <v>0</v>
      </c>
    </row>
    <row r="156" spans="1:9">
      <c r="A156">
        <f>'PRODUCTION LIST lynx plywood'!A156</f>
        <v>0</v>
      </c>
      <c r="B156" s="4">
        <f>'LYNX PLYWOOD'!AV190*SUM('LYNX PLYWOOD'!AF190:AP190)</f>
        <v>0</v>
      </c>
      <c r="C156" s="4">
        <f>'LYNX PLYWOOD'!AW190*SUM('LYNX PLYWOOD'!AF190:AP190)</f>
        <v>0</v>
      </c>
      <c r="D156" s="4">
        <f>'LYNX PLYWOOD'!AX190*SUM('LYNX PLYWOOD'!AF190:AP190)</f>
        <v>0</v>
      </c>
      <c r="E156" s="4">
        <f>'LYNX PLYWOOD'!AY190*SUM('LYNX PLYWOOD'!AF190:AP190)</f>
        <v>0</v>
      </c>
      <c r="F156" s="4">
        <f t="shared" si="7"/>
        <v>0</v>
      </c>
      <c r="G156" s="4">
        <f t="shared" si="8"/>
        <v>0</v>
      </c>
      <c r="H156" s="4">
        <f>'LYNX PLYWOOD'!BA190*SUM('LYNX PLYWOOD'!AF190:AP190)/3.125</f>
        <v>0</v>
      </c>
      <c r="I156" s="4">
        <f>'LYNX PLYWOOD'!AZ190</f>
        <v>0</v>
      </c>
    </row>
    <row r="157" spans="1:9">
      <c r="A157">
        <f>'PRODUCTION LIST lynx plywood'!A157</f>
        <v>0</v>
      </c>
      <c r="B157" s="4">
        <f>'LYNX PLYWOOD'!AV191*SUM('LYNX PLYWOOD'!AF191:AP191)</f>
        <v>0</v>
      </c>
      <c r="C157" s="4">
        <f>'LYNX PLYWOOD'!AW191*SUM('LYNX PLYWOOD'!AF191:AP191)</f>
        <v>0</v>
      </c>
      <c r="D157" s="4">
        <f>'LYNX PLYWOOD'!AX191*SUM('LYNX PLYWOOD'!AF191:AP191)</f>
        <v>0</v>
      </c>
      <c r="E157" s="4">
        <f>'LYNX PLYWOOD'!AY191*SUM('LYNX PLYWOOD'!AF191:AP191)</f>
        <v>0</v>
      </c>
      <c r="F157" s="4">
        <f t="shared" si="7"/>
        <v>0</v>
      </c>
      <c r="G157" s="4">
        <f t="shared" si="8"/>
        <v>0</v>
      </c>
      <c r="H157" s="4">
        <f>'LYNX PLYWOOD'!BA191*SUM('LYNX PLYWOOD'!AF191:AP191)/3.125</f>
        <v>0</v>
      </c>
      <c r="I157" s="4">
        <f>'LYNX PLYWOOD'!AZ191</f>
        <v>0</v>
      </c>
    </row>
    <row r="158" spans="1:9">
      <c r="A158">
        <f>'PRODUCTION LIST lynx plywood'!A158</f>
        <v>0</v>
      </c>
      <c r="B158" s="4">
        <f>'LYNX PLYWOOD'!AV192*SUM('LYNX PLYWOOD'!AF192:AP192)</f>
        <v>0</v>
      </c>
      <c r="C158" s="4">
        <f>'LYNX PLYWOOD'!AW192*SUM('LYNX PLYWOOD'!AF192:AP192)</f>
        <v>0</v>
      </c>
      <c r="D158" s="4">
        <f>'LYNX PLYWOOD'!AX192*SUM('LYNX PLYWOOD'!AF192:AP192)</f>
        <v>0</v>
      </c>
      <c r="E158" s="4">
        <f>'LYNX PLYWOOD'!AY192*SUM('LYNX PLYWOOD'!AF192:AP192)</f>
        <v>0</v>
      </c>
      <c r="F158" s="4">
        <f t="shared" si="7"/>
        <v>0</v>
      </c>
      <c r="G158" s="4">
        <f t="shared" si="8"/>
        <v>0</v>
      </c>
      <c r="H158" s="4">
        <f>'LYNX PLYWOOD'!BA192*SUM('LYNX PLYWOOD'!AF192:AP192)/3.125</f>
        <v>0</v>
      </c>
      <c r="I158" s="4">
        <f>'LYNX PLYWOOD'!AZ192</f>
        <v>0</v>
      </c>
    </row>
    <row r="159" spans="1:9">
      <c r="A159">
        <f>'PRODUCTION LIST lynx plywood'!A159</f>
        <v>0</v>
      </c>
      <c r="B159" s="4">
        <f>'LYNX PLYWOOD'!AV193*SUM('LYNX PLYWOOD'!AF193:AP193)</f>
        <v>0</v>
      </c>
      <c r="C159" s="4">
        <f>'LYNX PLYWOOD'!AW193*SUM('LYNX PLYWOOD'!AF193:AP193)</f>
        <v>0</v>
      </c>
      <c r="D159" s="4">
        <f>'LYNX PLYWOOD'!AX193*SUM('LYNX PLYWOOD'!AF193:AP193)</f>
        <v>0</v>
      </c>
      <c r="E159" s="4">
        <f>'LYNX PLYWOOD'!AY193*SUM('LYNX PLYWOOD'!AF193:AP193)</f>
        <v>0</v>
      </c>
      <c r="F159" s="4">
        <f t="shared" si="7"/>
        <v>0</v>
      </c>
      <c r="G159" s="4">
        <f t="shared" si="8"/>
        <v>0</v>
      </c>
      <c r="H159" s="4">
        <f>'LYNX PLYWOOD'!BA193*SUM('LYNX PLYWOOD'!AF193:AP193)/3.125</f>
        <v>0</v>
      </c>
      <c r="I159" s="4">
        <f>'LYNX PLYWOOD'!AZ193</f>
        <v>0</v>
      </c>
    </row>
    <row r="160" spans="1:9">
      <c r="A160">
        <f>'PRODUCTION LIST lynx plywood'!A160</f>
        <v>0</v>
      </c>
      <c r="B160" s="4">
        <f>'LYNX PLYWOOD'!AV194*SUM('LYNX PLYWOOD'!AF194:AP194)</f>
        <v>0</v>
      </c>
      <c r="C160" s="4">
        <f>'LYNX PLYWOOD'!AW194*SUM('LYNX PLYWOOD'!AF194:AP194)</f>
        <v>0</v>
      </c>
      <c r="D160" s="4">
        <f>'LYNX PLYWOOD'!AX194*SUM('LYNX PLYWOOD'!AF194:AP194)</f>
        <v>0</v>
      </c>
      <c r="E160" s="4">
        <f>'LYNX PLYWOOD'!AY194*SUM('LYNX PLYWOOD'!AF194:AP194)</f>
        <v>0</v>
      </c>
      <c r="F160" s="4">
        <f t="shared" si="7"/>
        <v>0</v>
      </c>
      <c r="G160" s="4">
        <f t="shared" si="8"/>
        <v>0</v>
      </c>
      <c r="H160" s="4">
        <f>'LYNX PLYWOOD'!BA194*SUM('LYNX PLYWOOD'!AF194:AP194)/3.125</f>
        <v>0</v>
      </c>
      <c r="I160" s="4">
        <f>'LYNX PLYWOOD'!AZ194</f>
        <v>0</v>
      </c>
    </row>
    <row r="161" spans="1:9">
      <c r="A161">
        <f>'PRODUCTION LIST lynx plywood'!A161</f>
        <v>0</v>
      </c>
      <c r="B161" s="4">
        <f>'LYNX PLYWOOD'!AV195*SUM('LYNX PLYWOOD'!AF195:AP195)</f>
        <v>0</v>
      </c>
      <c r="C161" s="4">
        <f>'LYNX PLYWOOD'!AW195*SUM('LYNX PLYWOOD'!AF195:AP195)</f>
        <v>0</v>
      </c>
      <c r="D161" s="4">
        <f>'LYNX PLYWOOD'!AX195*SUM('LYNX PLYWOOD'!AF195:AP195)</f>
        <v>0</v>
      </c>
      <c r="E161" s="4">
        <f>'LYNX PLYWOOD'!AY195*SUM('LYNX PLYWOOD'!AF195:AP195)</f>
        <v>0</v>
      </c>
      <c r="F161" s="4">
        <f t="shared" si="7"/>
        <v>0</v>
      </c>
      <c r="G161" s="4">
        <f t="shared" si="8"/>
        <v>0</v>
      </c>
      <c r="H161" s="4">
        <f>'LYNX PLYWOOD'!BA195*SUM('LYNX PLYWOOD'!AF195:AP195)/3.125</f>
        <v>0</v>
      </c>
      <c r="I161" s="4">
        <f>'LYNX PLYWOOD'!AZ195</f>
        <v>0</v>
      </c>
    </row>
    <row r="162" spans="1:9">
      <c r="A162">
        <f>'PRODUCTION LIST lynx plywood'!A162</f>
        <v>0</v>
      </c>
      <c r="B162" s="4">
        <f>'LYNX PLYWOOD'!AV196*SUM('LYNX PLYWOOD'!AF196:AP196)</f>
        <v>0</v>
      </c>
      <c r="C162" s="4">
        <f>'LYNX PLYWOOD'!AW196*SUM('LYNX PLYWOOD'!AF196:AP196)</f>
        <v>0</v>
      </c>
      <c r="D162" s="4">
        <f>'LYNX PLYWOOD'!AX196*SUM('LYNX PLYWOOD'!AF196:AP196)</f>
        <v>0</v>
      </c>
      <c r="E162" s="4">
        <f>'LYNX PLYWOOD'!AY196*SUM('LYNX PLYWOOD'!AF196:AP196)</f>
        <v>0</v>
      </c>
      <c r="F162" s="4">
        <f t="shared" si="7"/>
        <v>0</v>
      </c>
      <c r="G162" s="4">
        <f t="shared" si="8"/>
        <v>0</v>
      </c>
      <c r="H162" s="4">
        <f>'LYNX PLYWOOD'!BA196*SUM('LYNX PLYWOOD'!AF196:AP196)/3.125</f>
        <v>0</v>
      </c>
      <c r="I162" s="4">
        <f>'LYNX PLYWOOD'!AZ196</f>
        <v>0</v>
      </c>
    </row>
    <row r="163" spans="1:9">
      <c r="A163">
        <f>'PRODUCTION LIST lynx plywood'!A163</f>
        <v>0</v>
      </c>
      <c r="B163" s="4">
        <f>'LYNX PLYWOOD'!AV197*SUM('LYNX PLYWOOD'!AF197:AP197)</f>
        <v>0</v>
      </c>
      <c r="C163" s="4">
        <f>'LYNX PLYWOOD'!AW197*SUM('LYNX PLYWOOD'!AF197:AP197)</f>
        <v>0</v>
      </c>
      <c r="D163" s="4">
        <f>'LYNX PLYWOOD'!AX197*SUM('LYNX PLYWOOD'!AF197:AP197)</f>
        <v>0</v>
      </c>
      <c r="E163" s="4">
        <f>'LYNX PLYWOOD'!AY197*SUM('LYNX PLYWOOD'!AF197:AP197)</f>
        <v>0</v>
      </c>
      <c r="F163" s="4">
        <f t="shared" si="7"/>
        <v>0</v>
      </c>
      <c r="G163" s="4">
        <f t="shared" si="8"/>
        <v>0</v>
      </c>
      <c r="H163" s="4">
        <f>'LYNX PLYWOOD'!BA197*SUM('LYNX PLYWOOD'!AF197:AP197)/3.125</f>
        <v>0</v>
      </c>
      <c r="I163" s="4">
        <f>'LYNX PLYWOOD'!AZ197</f>
        <v>0</v>
      </c>
    </row>
    <row r="164" spans="1:9">
      <c r="A164">
        <f>'PRODUCTION LIST lynx plywood'!A164</f>
        <v>0</v>
      </c>
      <c r="B164" s="4">
        <f>'LYNX PLYWOOD'!AV198*SUM('LYNX PLYWOOD'!AF198:AP198)</f>
        <v>0</v>
      </c>
      <c r="C164" s="4">
        <f>'LYNX PLYWOOD'!AW198*SUM('LYNX PLYWOOD'!AF198:AP198)</f>
        <v>0</v>
      </c>
      <c r="D164" s="4">
        <f>'LYNX PLYWOOD'!AX198*SUM('LYNX PLYWOOD'!AF198:AP198)</f>
        <v>0</v>
      </c>
      <c r="E164" s="4">
        <f>'LYNX PLYWOOD'!AY198*SUM('LYNX PLYWOOD'!AF198:AP198)</f>
        <v>0</v>
      </c>
      <c r="F164" s="4">
        <f t="shared" si="7"/>
        <v>0</v>
      </c>
      <c r="G164" s="4">
        <f t="shared" si="8"/>
        <v>0</v>
      </c>
      <c r="H164" s="4">
        <f>'LYNX PLYWOOD'!BA198*SUM('LYNX PLYWOOD'!AF198:AP198)/3.125</f>
        <v>0</v>
      </c>
      <c r="I164" s="4">
        <f>'LYNX PLYWOOD'!AZ198</f>
        <v>0</v>
      </c>
    </row>
    <row r="165" spans="1:9">
      <c r="A165">
        <f>'PRODUCTION LIST lynx plywood'!A165</f>
        <v>0</v>
      </c>
      <c r="B165" s="4">
        <f>'LYNX PLYWOOD'!AV199*SUM('LYNX PLYWOOD'!AF199:AP199)</f>
        <v>0</v>
      </c>
      <c r="C165" s="4">
        <f>'LYNX PLYWOOD'!AW199*SUM('LYNX PLYWOOD'!AF199:AP199)</f>
        <v>0</v>
      </c>
      <c r="D165" s="4">
        <f>'LYNX PLYWOOD'!AX199*SUM('LYNX PLYWOOD'!AF199:AP199)</f>
        <v>0</v>
      </c>
      <c r="E165" s="4">
        <f>'LYNX PLYWOOD'!AY199*SUM('LYNX PLYWOOD'!AF199:AP199)</f>
        <v>0</v>
      </c>
      <c r="F165" s="4">
        <f t="shared" si="7"/>
        <v>0</v>
      </c>
      <c r="G165" s="4">
        <f t="shared" si="8"/>
        <v>0</v>
      </c>
      <c r="H165" s="4">
        <f>'LYNX PLYWOOD'!BA199*SUM('LYNX PLYWOOD'!AF199:AP199)/3.125</f>
        <v>0</v>
      </c>
      <c r="I165" s="4">
        <f>'LYNX PLYWOOD'!AZ199</f>
        <v>0</v>
      </c>
    </row>
    <row r="166" spans="1:9">
      <c r="A166">
        <f>'PRODUCTION LIST lynx plywood'!A166</f>
        <v>0</v>
      </c>
      <c r="B166" s="4">
        <f>'LYNX PLYWOOD'!AV200*SUM('LYNX PLYWOOD'!AF200:AP200)</f>
        <v>0</v>
      </c>
      <c r="C166" s="4">
        <f>'LYNX PLYWOOD'!AW200*SUM('LYNX PLYWOOD'!AF200:AP200)</f>
        <v>0</v>
      </c>
      <c r="D166" s="4">
        <f>'LYNX PLYWOOD'!AX200*SUM('LYNX PLYWOOD'!AF200:AP200)</f>
        <v>0</v>
      </c>
      <c r="E166" s="4">
        <f>'LYNX PLYWOOD'!AY200*SUM('LYNX PLYWOOD'!AF200:AP200)</f>
        <v>0</v>
      </c>
      <c r="F166" s="4">
        <f t="shared" si="7"/>
        <v>0</v>
      </c>
      <c r="G166" s="4">
        <f t="shared" si="8"/>
        <v>0</v>
      </c>
      <c r="H166" s="4">
        <f>'LYNX PLYWOOD'!BA200*SUM('LYNX PLYWOOD'!AF200:AP200)/3.125</f>
        <v>0</v>
      </c>
      <c r="I166" s="4">
        <f>'LYNX PLYWOOD'!AZ200</f>
        <v>0</v>
      </c>
    </row>
    <row r="167" spans="1:9">
      <c r="A167">
        <f>'PRODUCTION LIST lynx plywood'!A167</f>
        <v>0</v>
      </c>
      <c r="B167" s="4">
        <f>'LYNX PLYWOOD'!AV201*SUM('LYNX PLYWOOD'!AF201:AP201)</f>
        <v>0</v>
      </c>
      <c r="C167" s="4">
        <f>'LYNX PLYWOOD'!AW201*SUM('LYNX PLYWOOD'!AF201:AP201)</f>
        <v>0</v>
      </c>
      <c r="D167" s="4">
        <f>'LYNX PLYWOOD'!AX201*SUM('LYNX PLYWOOD'!AF201:AP201)</f>
        <v>0</v>
      </c>
      <c r="E167" s="4">
        <f>'LYNX PLYWOOD'!AY201*SUM('LYNX PLYWOOD'!AF201:AP201)</f>
        <v>0</v>
      </c>
      <c r="F167" s="4">
        <f t="shared" si="7"/>
        <v>0</v>
      </c>
      <c r="G167" s="4">
        <f t="shared" si="8"/>
        <v>0</v>
      </c>
      <c r="H167" s="4">
        <f>'LYNX PLYWOOD'!BA201*SUM('LYNX PLYWOOD'!AF201:AP201)/3.125</f>
        <v>0</v>
      </c>
      <c r="I167" s="4">
        <f>'LYNX PLYWOOD'!AZ201</f>
        <v>0</v>
      </c>
    </row>
    <row r="168" spans="1:9">
      <c r="A168">
        <f>'PRODUCTION LIST lynx plywood'!A168</f>
        <v>0</v>
      </c>
      <c r="B168" s="4">
        <f>'LYNX PLYWOOD'!AV202*SUM('LYNX PLYWOOD'!AF202:AP202)</f>
        <v>0</v>
      </c>
      <c r="C168" s="4">
        <f>'LYNX PLYWOOD'!AW202*SUM('LYNX PLYWOOD'!AF202:AP202)</f>
        <v>0</v>
      </c>
      <c r="D168" s="4">
        <f>'LYNX PLYWOOD'!AX202*SUM('LYNX PLYWOOD'!AF202:AP202)</f>
        <v>0</v>
      </c>
      <c r="E168" s="4">
        <f>'LYNX PLYWOOD'!AY202*SUM('LYNX PLYWOOD'!AF202:AP202)</f>
        <v>0</v>
      </c>
      <c r="F168" s="4">
        <f t="shared" si="7"/>
        <v>0</v>
      </c>
      <c r="G168" s="4">
        <f t="shared" si="8"/>
        <v>0</v>
      </c>
      <c r="H168" s="4">
        <f>'LYNX PLYWOOD'!BA202*SUM('LYNX PLYWOOD'!AF202:AP202)/3.125</f>
        <v>0</v>
      </c>
      <c r="I168" s="4">
        <f>'LYNX PLYWOOD'!AZ202</f>
        <v>0</v>
      </c>
    </row>
    <row r="169" spans="1:9">
      <c r="A169">
        <f>'PRODUCTION LIST lynx plywood'!A169</f>
        <v>0</v>
      </c>
      <c r="B169" s="4">
        <f>'LYNX PLYWOOD'!AV203*SUM('LYNX PLYWOOD'!AF203:AP203)</f>
        <v>0</v>
      </c>
      <c r="C169" s="4">
        <f>'LYNX PLYWOOD'!AW203*SUM('LYNX PLYWOOD'!AF203:AP203)</f>
        <v>0</v>
      </c>
      <c r="D169" s="4">
        <f>'LYNX PLYWOOD'!AX203*SUM('LYNX PLYWOOD'!AF203:AP203)</f>
        <v>0</v>
      </c>
      <c r="E169" s="4">
        <f>'LYNX PLYWOOD'!AY203*SUM('LYNX PLYWOOD'!AF203:AP203)</f>
        <v>0</v>
      </c>
      <c r="F169" s="4">
        <f t="shared" si="7"/>
        <v>0</v>
      </c>
      <c r="G169" s="4">
        <f t="shared" si="8"/>
        <v>0</v>
      </c>
      <c r="H169" s="4">
        <f>'LYNX PLYWOOD'!BA203*SUM('LYNX PLYWOOD'!AF203:AP203)/3.125</f>
        <v>0</v>
      </c>
      <c r="I169" s="4">
        <f>'LYNX PLYWOOD'!AZ203</f>
        <v>0</v>
      </c>
    </row>
    <row r="170" spans="1:9">
      <c r="A170">
        <f>'PRODUCTION LIST lynx plywood'!A170</f>
        <v>0</v>
      </c>
      <c r="B170" s="4">
        <f>'LYNX PLYWOOD'!AV204*SUM('LYNX PLYWOOD'!AF204:AP204)</f>
        <v>0</v>
      </c>
      <c r="C170" s="4">
        <f>'LYNX PLYWOOD'!AW204*SUM('LYNX PLYWOOD'!AF204:AP204)</f>
        <v>0</v>
      </c>
      <c r="D170" s="4">
        <f>'LYNX PLYWOOD'!AX204*SUM('LYNX PLYWOOD'!AF204:AP204)</f>
        <v>0</v>
      </c>
      <c r="E170" s="4">
        <f>'LYNX PLYWOOD'!AY204*SUM('LYNX PLYWOOD'!AF204:AP204)</f>
        <v>0</v>
      </c>
      <c r="F170" s="4">
        <f t="shared" si="7"/>
        <v>0</v>
      </c>
      <c r="G170" s="4">
        <f t="shared" si="8"/>
        <v>0</v>
      </c>
      <c r="H170" s="4">
        <f>'LYNX PLYWOOD'!BA204*SUM('LYNX PLYWOOD'!AF204:AP204)/3.125</f>
        <v>0</v>
      </c>
      <c r="I170" s="4">
        <f>'LYNX PLYWOOD'!AZ204</f>
        <v>0</v>
      </c>
    </row>
    <row r="171" spans="1:9">
      <c r="A171">
        <f>'PRODUCTION LIST lynx plywood'!A171</f>
        <v>0</v>
      </c>
      <c r="B171" s="4">
        <f>'LYNX PLYWOOD'!AV205*SUM('LYNX PLYWOOD'!AF205:AP205)</f>
        <v>0</v>
      </c>
      <c r="C171" s="4">
        <f>'LYNX PLYWOOD'!AW205*SUM('LYNX PLYWOOD'!AF205:AP205)</f>
        <v>0</v>
      </c>
      <c r="D171" s="4">
        <f>'LYNX PLYWOOD'!AX205*SUM('LYNX PLYWOOD'!AF205:AP205)</f>
        <v>0</v>
      </c>
      <c r="E171" s="4">
        <f>'LYNX PLYWOOD'!AY205*SUM('LYNX PLYWOOD'!AF205:AP205)</f>
        <v>0</v>
      </c>
      <c r="F171" s="4">
        <f t="shared" si="7"/>
        <v>0</v>
      </c>
      <c r="G171" s="4">
        <f t="shared" si="8"/>
        <v>0</v>
      </c>
      <c r="H171" s="4">
        <f>'LYNX PLYWOOD'!BA205*SUM('LYNX PLYWOOD'!AF205:AP205)/3.125</f>
        <v>0</v>
      </c>
      <c r="I171" s="4">
        <f>'LYNX PLYWOOD'!AZ205</f>
        <v>0</v>
      </c>
    </row>
    <row r="172" spans="1:9">
      <c r="A172">
        <f>'PRODUCTION LIST lynx plywood'!A172</f>
        <v>0</v>
      </c>
      <c r="B172" s="4">
        <f>'LYNX PLYWOOD'!AV206*SUM('LYNX PLYWOOD'!AF206:AP206)</f>
        <v>0</v>
      </c>
      <c r="C172" s="4">
        <f>'LYNX PLYWOOD'!AW206*SUM('LYNX PLYWOOD'!AF206:AP206)</f>
        <v>0</v>
      </c>
      <c r="D172" s="4">
        <f>'LYNX PLYWOOD'!AX206*SUM('LYNX PLYWOOD'!AF206:AP206)</f>
        <v>0</v>
      </c>
      <c r="E172" s="4">
        <f>'LYNX PLYWOOD'!AY206*SUM('LYNX PLYWOOD'!AF206:AP206)</f>
        <v>0</v>
      </c>
      <c r="F172" s="4">
        <f t="shared" si="7"/>
        <v>0</v>
      </c>
      <c r="G172" s="4">
        <f t="shared" si="8"/>
        <v>0</v>
      </c>
      <c r="H172" s="4">
        <f>'LYNX PLYWOOD'!BA206*SUM('LYNX PLYWOOD'!AF206:AP206)/3.125</f>
        <v>0</v>
      </c>
      <c r="I172" s="4">
        <f>'LYNX PLYWOOD'!AZ206</f>
        <v>0</v>
      </c>
    </row>
    <row r="173" spans="1:9">
      <c r="A173">
        <f>'PRODUCTION LIST lynx plywood'!A173</f>
        <v>0</v>
      </c>
      <c r="B173" s="4">
        <f>'LYNX PLYWOOD'!AV207*SUM('LYNX PLYWOOD'!AF207:AP207)</f>
        <v>0</v>
      </c>
      <c r="C173" s="4">
        <f>'LYNX PLYWOOD'!AW207*SUM('LYNX PLYWOOD'!AF207:AP207)</f>
        <v>0</v>
      </c>
      <c r="D173" s="4">
        <f>'LYNX PLYWOOD'!AX207*SUM('LYNX PLYWOOD'!AF207:AP207)</f>
        <v>0</v>
      </c>
      <c r="E173" s="4">
        <f>'LYNX PLYWOOD'!AY207*SUM('LYNX PLYWOOD'!AF207:AP207)</f>
        <v>0</v>
      </c>
      <c r="F173" s="4">
        <f t="shared" si="7"/>
        <v>0</v>
      </c>
      <c r="G173" s="4">
        <f t="shared" si="8"/>
        <v>0</v>
      </c>
      <c r="H173" s="4">
        <f>'LYNX PLYWOOD'!BA207*SUM('LYNX PLYWOOD'!AF207:AP207)/3.125</f>
        <v>0</v>
      </c>
      <c r="I173" s="4">
        <f>'LYNX PLYWOOD'!AZ207</f>
        <v>0</v>
      </c>
    </row>
    <row r="174" spans="1:9">
      <c r="A174">
        <f>'PRODUCTION LIST lynx plywood'!A174</f>
        <v>0</v>
      </c>
      <c r="B174" s="4">
        <f>'LYNX PLYWOOD'!AV208*SUM('LYNX PLYWOOD'!AF208:AP208)</f>
        <v>0</v>
      </c>
      <c r="C174" s="4">
        <f>'LYNX PLYWOOD'!AW208*SUM('LYNX PLYWOOD'!AF208:AP208)</f>
        <v>0</v>
      </c>
      <c r="D174" s="4">
        <f>'LYNX PLYWOOD'!AX208*SUM('LYNX PLYWOOD'!AF208:AP208)</f>
        <v>0</v>
      </c>
      <c r="E174" s="4">
        <f>'LYNX PLYWOOD'!AY208*SUM('LYNX PLYWOOD'!AF208:AP208)</f>
        <v>0</v>
      </c>
      <c r="F174" s="4">
        <f t="shared" si="7"/>
        <v>0</v>
      </c>
      <c r="G174" s="4">
        <f t="shared" si="8"/>
        <v>0</v>
      </c>
      <c r="H174" s="4">
        <f>'LYNX PLYWOOD'!BA208*SUM('LYNX PLYWOOD'!AF208:AP208)/3.125</f>
        <v>0</v>
      </c>
      <c r="I174" s="4">
        <f>'LYNX PLYWOOD'!AZ208</f>
        <v>0</v>
      </c>
    </row>
    <row r="175" spans="1:9">
      <c r="A175">
        <f>'PRODUCTION LIST lynx plywood'!A175</f>
        <v>0</v>
      </c>
      <c r="B175" s="4">
        <f>'LYNX PLYWOOD'!AV209*SUM('LYNX PLYWOOD'!AF209:AP209)</f>
        <v>0</v>
      </c>
      <c r="C175" s="4">
        <f>'LYNX PLYWOOD'!AW209*SUM('LYNX PLYWOOD'!AF209:AP209)</f>
        <v>0</v>
      </c>
      <c r="D175" s="4">
        <f>'LYNX PLYWOOD'!AX209*SUM('LYNX PLYWOOD'!AF209:AP209)</f>
        <v>0</v>
      </c>
      <c r="E175" s="4">
        <f>'LYNX PLYWOOD'!AY209*SUM('LYNX PLYWOOD'!AF209:AP209)</f>
        <v>0</v>
      </c>
      <c r="F175" s="4">
        <f t="shared" si="7"/>
        <v>0</v>
      </c>
      <c r="G175" s="4">
        <f t="shared" si="8"/>
        <v>0</v>
      </c>
      <c r="H175" s="4">
        <f>'LYNX PLYWOOD'!BA209*SUM('LYNX PLYWOOD'!AF209:AP209)/3.125</f>
        <v>0</v>
      </c>
      <c r="I175" s="4">
        <f>'LYNX PLYWOOD'!AZ209</f>
        <v>0</v>
      </c>
    </row>
    <row r="176" spans="1:9">
      <c r="A176">
        <f>'PRODUCTION LIST lynx plywood'!A176</f>
        <v>0</v>
      </c>
      <c r="B176" s="4">
        <f>'LYNX PLYWOOD'!AV210*SUM('LYNX PLYWOOD'!AF210:AP210)</f>
        <v>0</v>
      </c>
      <c r="C176" s="4">
        <f>'LYNX PLYWOOD'!AW210*SUM('LYNX PLYWOOD'!AF210:AP210)</f>
        <v>0</v>
      </c>
      <c r="D176" s="4">
        <f>'LYNX PLYWOOD'!AX210*SUM('LYNX PLYWOOD'!AF210:AP210)</f>
        <v>0</v>
      </c>
      <c r="E176" s="4">
        <f>'LYNX PLYWOOD'!AY210*SUM('LYNX PLYWOOD'!AF210:AP210)</f>
        <v>0</v>
      </c>
      <c r="F176" s="4">
        <f t="shared" si="7"/>
        <v>0</v>
      </c>
      <c r="G176" s="4">
        <f t="shared" si="8"/>
        <v>0</v>
      </c>
      <c r="H176" s="4">
        <f>'LYNX PLYWOOD'!BA210*SUM('LYNX PLYWOOD'!AF210:AP210)/3.125</f>
        <v>0</v>
      </c>
      <c r="I176" s="4">
        <f>'LYNX PLYWOOD'!AZ210</f>
        <v>0</v>
      </c>
    </row>
    <row r="177" spans="1:9">
      <c r="A177">
        <f>'PRODUCTION LIST lynx plywood'!A177</f>
        <v>0</v>
      </c>
      <c r="B177" s="4">
        <f>'LYNX PLYWOOD'!AV211*SUM('LYNX PLYWOOD'!AF211:AP211)</f>
        <v>0</v>
      </c>
      <c r="C177" s="4">
        <f>'LYNX PLYWOOD'!AW211*SUM('LYNX PLYWOOD'!AF211:AP211)</f>
        <v>0</v>
      </c>
      <c r="D177" s="4">
        <f>'LYNX PLYWOOD'!AX211*SUM('LYNX PLYWOOD'!AF211:AP211)</f>
        <v>0</v>
      </c>
      <c r="E177" s="4">
        <f>'LYNX PLYWOOD'!AY211*SUM('LYNX PLYWOOD'!AF211:AP211)</f>
        <v>0</v>
      </c>
      <c r="F177" s="4">
        <f t="shared" si="7"/>
        <v>0</v>
      </c>
      <c r="G177" s="4">
        <f t="shared" si="8"/>
        <v>0</v>
      </c>
      <c r="H177" s="4">
        <f>'LYNX PLYWOOD'!BA211*SUM('LYNX PLYWOOD'!AF211:AP211)/3.125</f>
        <v>0</v>
      </c>
      <c r="I177" s="4">
        <f>'LYNX PLYWOOD'!AZ211</f>
        <v>0</v>
      </c>
    </row>
    <row r="178" spans="1:9">
      <c r="A178">
        <f>'PRODUCTION LIST lynx plywood'!A178</f>
        <v>0</v>
      </c>
      <c r="B178" s="4">
        <f>'LYNX PLYWOOD'!AV212*SUM('LYNX PLYWOOD'!AF212:AP212)</f>
        <v>0</v>
      </c>
      <c r="C178" s="4">
        <f>'LYNX PLYWOOD'!AW212*SUM('LYNX PLYWOOD'!AF212:AP212)</f>
        <v>0</v>
      </c>
      <c r="D178" s="4">
        <f>'LYNX PLYWOOD'!AX212*SUM('LYNX PLYWOOD'!AF212:AP212)</f>
        <v>0</v>
      </c>
      <c r="E178" s="4">
        <f>'LYNX PLYWOOD'!AY212*SUM('LYNX PLYWOOD'!AF212:AP212)</f>
        <v>0</v>
      </c>
      <c r="F178" s="4">
        <f t="shared" si="7"/>
        <v>0</v>
      </c>
      <c r="G178" s="4">
        <f t="shared" si="8"/>
        <v>0</v>
      </c>
      <c r="H178" s="4">
        <f>'LYNX PLYWOOD'!BA212*SUM('LYNX PLYWOOD'!AF212:AP212)/3.125</f>
        <v>0</v>
      </c>
      <c r="I178" s="4">
        <f>'LYNX PLYWOOD'!AZ212</f>
        <v>0</v>
      </c>
    </row>
    <row r="179" spans="1:9">
      <c r="A179">
        <f>'PRODUCTION LIST lynx plywood'!A179</f>
        <v>0</v>
      </c>
      <c r="B179" s="4">
        <f>'LYNX PLYWOOD'!AV213*SUM('LYNX PLYWOOD'!AF213:AP213)</f>
        <v>0</v>
      </c>
      <c r="C179" s="4">
        <f>'LYNX PLYWOOD'!AW213*SUM('LYNX PLYWOOD'!AF213:AP213)</f>
        <v>0</v>
      </c>
      <c r="D179" s="4">
        <f>'LYNX PLYWOOD'!AX213*SUM('LYNX PLYWOOD'!AF213:AP213)</f>
        <v>0</v>
      </c>
      <c r="E179" s="4">
        <f>'LYNX PLYWOOD'!AY213*SUM('LYNX PLYWOOD'!AF213:AP213)</f>
        <v>0</v>
      </c>
      <c r="F179" s="4">
        <f t="shared" si="7"/>
        <v>0</v>
      </c>
      <c r="G179" s="4">
        <f t="shared" si="8"/>
        <v>0</v>
      </c>
      <c r="H179" s="4">
        <f>'LYNX PLYWOOD'!BA213*SUM('LYNX PLYWOOD'!AF213:AP213)/3.125</f>
        <v>0</v>
      </c>
      <c r="I179" s="4">
        <f>'LYNX PLYWOOD'!AZ213</f>
        <v>0</v>
      </c>
    </row>
    <row r="180" spans="1:9">
      <c r="A180">
        <f>'PRODUCTION LIST lynx plywood'!A180</f>
        <v>0</v>
      </c>
      <c r="B180" s="4">
        <f>'LYNX PLYWOOD'!AV214*SUM('LYNX PLYWOOD'!AF214:AP214)</f>
        <v>0</v>
      </c>
      <c r="C180" s="4">
        <f>'LYNX PLYWOOD'!AW214*SUM('LYNX PLYWOOD'!AF214:AP214)</f>
        <v>0</v>
      </c>
      <c r="D180" s="4">
        <f>'LYNX PLYWOOD'!AX214*SUM('LYNX PLYWOOD'!AF214:AP214)</f>
        <v>0</v>
      </c>
      <c r="E180" s="4">
        <f>'LYNX PLYWOOD'!AY214*SUM('LYNX PLYWOOD'!AF214:AP214)</f>
        <v>0</v>
      </c>
      <c r="F180" s="4">
        <f t="shared" si="7"/>
        <v>0</v>
      </c>
      <c r="G180" s="4">
        <f t="shared" si="8"/>
        <v>0</v>
      </c>
      <c r="H180" s="4">
        <f>'LYNX PLYWOOD'!BA214*SUM('LYNX PLYWOOD'!AF214:AP214)/3.125</f>
        <v>0</v>
      </c>
      <c r="I180" s="4">
        <f>'LYNX PLYWOOD'!AZ214</f>
        <v>0</v>
      </c>
    </row>
    <row r="181" spans="1:9">
      <c r="A181">
        <f>'PRODUCTION LIST lynx plywood'!A181</f>
        <v>0</v>
      </c>
      <c r="B181" s="4">
        <f>'LYNX PLYWOOD'!AV215*SUM('LYNX PLYWOOD'!AF215:AP215)</f>
        <v>0</v>
      </c>
      <c r="C181" s="4">
        <f>'LYNX PLYWOOD'!AW215*SUM('LYNX PLYWOOD'!AF215:AP215)</f>
        <v>0</v>
      </c>
      <c r="D181" s="4">
        <f>'LYNX PLYWOOD'!AX215*SUM('LYNX PLYWOOD'!AF215:AP215)</f>
        <v>0</v>
      </c>
      <c r="E181" s="4">
        <f>'LYNX PLYWOOD'!AY215*SUM('LYNX PLYWOOD'!AF215:AP215)</f>
        <v>0</v>
      </c>
      <c r="F181" s="4">
        <f t="shared" si="7"/>
        <v>0</v>
      </c>
      <c r="G181" s="4">
        <f t="shared" si="8"/>
        <v>0</v>
      </c>
      <c r="H181" s="4">
        <f>'LYNX PLYWOOD'!BA215*SUM('LYNX PLYWOOD'!AF215:AP215)/3.125</f>
        <v>0</v>
      </c>
      <c r="I181" s="4">
        <f>'LYNX PLYWOOD'!AZ215</f>
        <v>0</v>
      </c>
    </row>
    <row r="182" spans="1:9">
      <c r="A182">
        <f>'PRODUCTION LIST lynx plywood'!A182</f>
        <v>0</v>
      </c>
      <c r="B182" s="4">
        <f>'LYNX PLYWOOD'!AV216*SUM('LYNX PLYWOOD'!AF216:AP216)</f>
        <v>0</v>
      </c>
      <c r="C182" s="4">
        <f>'LYNX PLYWOOD'!AW216*SUM('LYNX PLYWOOD'!AF216:AP216)</f>
        <v>0</v>
      </c>
      <c r="D182" s="4">
        <f>'LYNX PLYWOOD'!AX216*SUM('LYNX PLYWOOD'!AF216:AP216)</f>
        <v>0</v>
      </c>
      <c r="E182" s="4">
        <f>'LYNX PLYWOOD'!AY216*SUM('LYNX PLYWOOD'!AF216:AP216)</f>
        <v>0</v>
      </c>
      <c r="F182" s="4">
        <f t="shared" si="7"/>
        <v>0</v>
      </c>
      <c r="G182" s="4">
        <f t="shared" si="8"/>
        <v>0</v>
      </c>
      <c r="H182" s="4">
        <f>'LYNX PLYWOOD'!BA216*SUM('LYNX PLYWOOD'!AF216:AP216)/3.125</f>
        <v>0</v>
      </c>
      <c r="I182" s="4">
        <f>'LYNX PLYWOOD'!AZ216</f>
        <v>0</v>
      </c>
    </row>
    <row r="183" spans="1:9">
      <c r="A183">
        <f>'PRODUCTION LIST lynx plywood'!A183</f>
        <v>0</v>
      </c>
      <c r="B183" s="4">
        <f>'LYNX PLYWOOD'!AV217*SUM('LYNX PLYWOOD'!AF217:AP217)</f>
        <v>0</v>
      </c>
      <c r="C183" s="4">
        <f>'LYNX PLYWOOD'!AW217*SUM('LYNX PLYWOOD'!AF217:AP217)</f>
        <v>0</v>
      </c>
      <c r="D183" s="4">
        <f>'LYNX PLYWOOD'!AX217*SUM('LYNX PLYWOOD'!AF217:AP217)</f>
        <v>0</v>
      </c>
      <c r="E183" s="4">
        <f>'LYNX PLYWOOD'!AY217*SUM('LYNX PLYWOOD'!AF217:AP217)</f>
        <v>0</v>
      </c>
      <c r="F183" s="4">
        <f t="shared" si="7"/>
        <v>0</v>
      </c>
      <c r="G183" s="4">
        <f t="shared" si="8"/>
        <v>0</v>
      </c>
      <c r="H183" s="4">
        <f>'LYNX PLYWOOD'!BA217*SUM('LYNX PLYWOOD'!AF217:AP217)/3.125</f>
        <v>0</v>
      </c>
      <c r="I183" s="4">
        <f>'LYNX PLYWOOD'!AZ217</f>
        <v>0</v>
      </c>
    </row>
    <row r="184" spans="1:9">
      <c r="A184">
        <f>'PRODUCTION LIST lynx plywood'!A184</f>
        <v>0</v>
      </c>
      <c r="B184" s="4">
        <f>'LYNX PLYWOOD'!AV218*SUM('LYNX PLYWOOD'!AF218:AP218)</f>
        <v>0</v>
      </c>
      <c r="C184" s="4">
        <f>'LYNX PLYWOOD'!AW218*SUM('LYNX PLYWOOD'!AF218:AP218)</f>
        <v>0</v>
      </c>
      <c r="D184" s="4">
        <f>'LYNX PLYWOOD'!AX218*SUM('LYNX PLYWOOD'!AF218:AP218)</f>
        <v>0</v>
      </c>
      <c r="E184" s="4">
        <f>'LYNX PLYWOOD'!AY218*SUM('LYNX PLYWOOD'!AF218:AP218)</f>
        <v>0</v>
      </c>
      <c r="F184" s="4">
        <f t="shared" si="7"/>
        <v>0</v>
      </c>
      <c r="G184" s="4">
        <f t="shared" si="8"/>
        <v>0</v>
      </c>
      <c r="H184" s="4">
        <f>'LYNX PLYWOOD'!BA218*SUM('LYNX PLYWOOD'!AF218:AP218)/3.125</f>
        <v>0</v>
      </c>
      <c r="I184" s="4">
        <f>'LYNX PLYWOOD'!AZ218</f>
        <v>0</v>
      </c>
    </row>
    <row r="185" spans="1:9">
      <c r="A185">
        <f>'PRODUCTION LIST lynx plywood'!A185</f>
        <v>0</v>
      </c>
      <c r="B185" s="4">
        <f>'LYNX PLYWOOD'!AV219*SUM('LYNX PLYWOOD'!AF219:AP219)</f>
        <v>0</v>
      </c>
      <c r="C185" s="4">
        <f>'LYNX PLYWOOD'!AW219*SUM('LYNX PLYWOOD'!AF219:AP219)</f>
        <v>0</v>
      </c>
      <c r="D185" s="4">
        <f>'LYNX PLYWOOD'!AX219*SUM('LYNX PLYWOOD'!AF219:AP219)</f>
        <v>0</v>
      </c>
      <c r="E185" s="4">
        <f>'LYNX PLYWOOD'!AY219*SUM('LYNX PLYWOOD'!AF219:AP219)</f>
        <v>0</v>
      </c>
      <c r="F185" s="4">
        <f t="shared" si="7"/>
        <v>0</v>
      </c>
      <c r="G185" s="4">
        <f t="shared" si="8"/>
        <v>0</v>
      </c>
      <c r="H185" s="4">
        <f>'LYNX PLYWOOD'!BA219*SUM('LYNX PLYWOOD'!AF219:AP219)/3.125</f>
        <v>0</v>
      </c>
      <c r="I185" s="4">
        <f>'LYNX PLYWOOD'!AZ219</f>
        <v>0</v>
      </c>
    </row>
    <row r="186" spans="1:9">
      <c r="A186">
        <f>'PRODUCTION LIST lynx plywood'!A186</f>
        <v>0</v>
      </c>
      <c r="B186" s="4">
        <f>'LYNX PLYWOOD'!AV220*SUM('LYNX PLYWOOD'!AF220:AP220)</f>
        <v>0</v>
      </c>
      <c r="C186" s="4">
        <f>'LYNX PLYWOOD'!AW220*SUM('LYNX PLYWOOD'!AF220:AP220)</f>
        <v>0</v>
      </c>
      <c r="D186" s="4">
        <f>'LYNX PLYWOOD'!AX220*SUM('LYNX PLYWOOD'!AF220:AP220)</f>
        <v>0</v>
      </c>
      <c r="E186" s="4">
        <f>'LYNX PLYWOOD'!AY220*SUM('LYNX PLYWOOD'!AF220:AP220)</f>
        <v>0</v>
      </c>
      <c r="F186" s="4">
        <f t="shared" si="7"/>
        <v>0</v>
      </c>
      <c r="G186" s="4">
        <f t="shared" si="8"/>
        <v>0</v>
      </c>
      <c r="H186" s="4">
        <f>'LYNX PLYWOOD'!BA220*SUM('LYNX PLYWOOD'!AF220:AP220)/3.125</f>
        <v>0</v>
      </c>
      <c r="I186" s="4">
        <f>'LYNX PLYWOOD'!AZ220</f>
        <v>0</v>
      </c>
    </row>
    <row r="187" spans="1:9">
      <c r="A187">
        <f>'PRODUCTION LIST lynx plywood'!A187</f>
        <v>0</v>
      </c>
      <c r="B187" s="4">
        <f>'LYNX PLYWOOD'!AV221*SUM('LYNX PLYWOOD'!AF221:AP221)</f>
        <v>0</v>
      </c>
      <c r="C187" s="4">
        <f>'LYNX PLYWOOD'!AW221*SUM('LYNX PLYWOOD'!AF221:AP221)</f>
        <v>0</v>
      </c>
      <c r="D187" s="4">
        <f>'LYNX PLYWOOD'!AX221*SUM('LYNX PLYWOOD'!AF221:AP221)</f>
        <v>0</v>
      </c>
      <c r="E187" s="4">
        <f>'LYNX PLYWOOD'!AY221*SUM('LYNX PLYWOOD'!AF221:AP221)</f>
        <v>0</v>
      </c>
      <c r="F187" s="4">
        <f t="shared" si="7"/>
        <v>0</v>
      </c>
      <c r="G187" s="4">
        <f t="shared" si="8"/>
        <v>0</v>
      </c>
      <c r="H187" s="4">
        <f>'LYNX PLYWOOD'!BA221*SUM('LYNX PLYWOOD'!AF221:AP221)/3.125</f>
        <v>0</v>
      </c>
      <c r="I187" s="4">
        <f>'LYNX PLYWOOD'!AZ221</f>
        <v>0</v>
      </c>
    </row>
    <row r="188" spans="1:9">
      <c r="A188">
        <f>'PRODUCTION LIST lynx plywood'!A188</f>
        <v>0</v>
      </c>
      <c r="B188" s="4">
        <f>'LYNX PLYWOOD'!AV222*SUM('LYNX PLYWOOD'!AF222:AP222)</f>
        <v>0</v>
      </c>
      <c r="C188" s="4">
        <f>'LYNX PLYWOOD'!AW222*SUM('LYNX PLYWOOD'!AF222:AP222)</f>
        <v>0</v>
      </c>
      <c r="D188" s="4">
        <f>'LYNX PLYWOOD'!AX222*SUM('LYNX PLYWOOD'!AF222:AP222)</f>
        <v>0</v>
      </c>
      <c r="E188" s="4">
        <f>'LYNX PLYWOOD'!AY222*SUM('LYNX PLYWOOD'!AF222:AP222)</f>
        <v>0</v>
      </c>
      <c r="F188" s="4">
        <f t="shared" si="7"/>
        <v>0</v>
      </c>
      <c r="G188" s="4">
        <f t="shared" si="8"/>
        <v>0</v>
      </c>
      <c r="H188" s="4">
        <f>'LYNX PLYWOOD'!BA222*SUM('LYNX PLYWOOD'!AF222:AP222)/3.125</f>
        <v>0</v>
      </c>
      <c r="I188" s="4">
        <f>'LYNX PLYWOOD'!AZ222</f>
        <v>0</v>
      </c>
    </row>
    <row r="189" spans="1:9">
      <c r="A189">
        <f>'PRODUCTION LIST lynx plywood'!A189</f>
        <v>0</v>
      </c>
      <c r="B189" s="4">
        <f>'LYNX PLYWOOD'!AV223*SUM('LYNX PLYWOOD'!AF223:AP223)</f>
        <v>0</v>
      </c>
      <c r="C189" s="4">
        <f>'LYNX PLYWOOD'!AW223*SUM('LYNX PLYWOOD'!AF223:AP223)</f>
        <v>0</v>
      </c>
      <c r="D189" s="4">
        <f>'LYNX PLYWOOD'!AX223*SUM('LYNX PLYWOOD'!AF223:AP223)</f>
        <v>0</v>
      </c>
      <c r="E189" s="4">
        <f>'LYNX PLYWOOD'!AY223*SUM('LYNX PLYWOOD'!AF223:AP223)</f>
        <v>0</v>
      </c>
      <c r="F189" s="4">
        <f t="shared" si="7"/>
        <v>0</v>
      </c>
      <c r="G189" s="4">
        <f t="shared" si="8"/>
        <v>0</v>
      </c>
      <c r="H189" s="4">
        <f>'LYNX PLYWOOD'!BA223*SUM('LYNX PLYWOOD'!AF223:AP223)/3.125</f>
        <v>0</v>
      </c>
      <c r="I189" s="4">
        <f>'LYNX PLYWOOD'!AZ223</f>
        <v>0</v>
      </c>
    </row>
    <row r="190" spans="1:9">
      <c r="A190">
        <f>'PRODUCTION LIST lynx plywood'!A190</f>
        <v>0</v>
      </c>
      <c r="B190" s="4">
        <f>'LYNX PLYWOOD'!AV224*SUM('LYNX PLYWOOD'!AF224:AP224)</f>
        <v>0</v>
      </c>
      <c r="C190" s="4">
        <f>'LYNX PLYWOOD'!AW224*SUM('LYNX PLYWOOD'!AF224:AP224)</f>
        <v>0</v>
      </c>
      <c r="D190" s="4">
        <f>'LYNX PLYWOOD'!AX224*SUM('LYNX PLYWOOD'!AF224:AP224)</f>
        <v>0</v>
      </c>
      <c r="E190" s="4">
        <f>'LYNX PLYWOOD'!AY224*SUM('LYNX PLYWOOD'!AF224:AP224)</f>
        <v>0</v>
      </c>
      <c r="F190" s="4">
        <f t="shared" si="7"/>
        <v>0</v>
      </c>
      <c r="G190" s="4">
        <f t="shared" si="8"/>
        <v>0</v>
      </c>
      <c r="H190" s="4">
        <f>'LYNX PLYWOOD'!BA224*SUM('LYNX PLYWOOD'!AF224:AP224)/3.125</f>
        <v>0</v>
      </c>
      <c r="I190" s="4">
        <f>'LYNX PLYWOOD'!AZ224</f>
        <v>0</v>
      </c>
    </row>
    <row r="191" spans="1:9">
      <c r="A191">
        <f>'PRODUCTION LIST lynx plywood'!A191</f>
        <v>0</v>
      </c>
      <c r="B191" s="4">
        <f>'LYNX PLYWOOD'!AV225*SUM('LYNX PLYWOOD'!AF225:AP225)</f>
        <v>0</v>
      </c>
      <c r="C191" s="4">
        <f>'LYNX PLYWOOD'!AW225*SUM('LYNX PLYWOOD'!AF225:AP225)</f>
        <v>0</v>
      </c>
      <c r="D191" s="4">
        <f>'LYNX PLYWOOD'!AX225*SUM('LYNX PLYWOOD'!AF225:AP225)</f>
        <v>0</v>
      </c>
      <c r="E191" s="4">
        <f>'LYNX PLYWOOD'!AY225*SUM('LYNX PLYWOOD'!AF225:AP225)</f>
        <v>0</v>
      </c>
      <c r="F191" s="4">
        <f t="shared" si="7"/>
        <v>0</v>
      </c>
      <c r="G191" s="4">
        <f t="shared" si="8"/>
        <v>0</v>
      </c>
      <c r="H191" s="4">
        <f>'LYNX PLYWOOD'!BA225*SUM('LYNX PLYWOOD'!AF225:AP225)/3.125</f>
        <v>0</v>
      </c>
      <c r="I191" s="4">
        <f>'LYNX PLYWOOD'!AZ225</f>
        <v>0</v>
      </c>
    </row>
    <row r="192" spans="1:9">
      <c r="A192">
        <f>'PRODUCTION LIST lynx plywood'!A192</f>
        <v>0</v>
      </c>
      <c r="B192" s="4">
        <f>'LYNX PLYWOOD'!AV226*SUM('LYNX PLYWOOD'!AF226:AP226)</f>
        <v>0</v>
      </c>
      <c r="C192" s="4">
        <f>'LYNX PLYWOOD'!AW226*SUM('LYNX PLYWOOD'!AF226:AP226)</f>
        <v>0</v>
      </c>
      <c r="D192" s="4">
        <f>'LYNX PLYWOOD'!AX226*SUM('LYNX PLYWOOD'!AF226:AP226)</f>
        <v>0</v>
      </c>
      <c r="E192" s="4">
        <f>'LYNX PLYWOOD'!AY226*SUM('LYNX PLYWOOD'!AF226:AP226)</f>
        <v>0</v>
      </c>
      <c r="F192" s="4">
        <f t="shared" si="7"/>
        <v>0</v>
      </c>
      <c r="G192" s="4">
        <f t="shared" si="8"/>
        <v>0</v>
      </c>
      <c r="H192" s="4">
        <f>'LYNX PLYWOOD'!BA226*SUM('LYNX PLYWOOD'!AF226:AP226)/3.125</f>
        <v>0</v>
      </c>
      <c r="I192" s="4">
        <f>'LYNX PLYWOOD'!AZ226</f>
        <v>0</v>
      </c>
    </row>
    <row r="193" spans="1:9">
      <c r="A193">
        <f>'PRODUCTION LIST lynx plywood'!A193</f>
        <v>0</v>
      </c>
      <c r="B193" s="4">
        <f>'LYNX PLYWOOD'!AV227*SUM('LYNX PLYWOOD'!AF227:AP227)</f>
        <v>0</v>
      </c>
      <c r="C193" s="4">
        <f>'LYNX PLYWOOD'!AW227*SUM('LYNX PLYWOOD'!AF227:AP227)</f>
        <v>0</v>
      </c>
      <c r="D193" s="4">
        <f>'LYNX PLYWOOD'!AX227*SUM('LYNX PLYWOOD'!AF227:AP227)</f>
        <v>0</v>
      </c>
      <c r="E193" s="4">
        <f>'LYNX PLYWOOD'!AY227*SUM('LYNX PLYWOOD'!AF227:AP227)</f>
        <v>0</v>
      </c>
      <c r="F193" s="4">
        <f t="shared" si="7"/>
        <v>0</v>
      </c>
      <c r="G193" s="4">
        <f t="shared" si="8"/>
        <v>0</v>
      </c>
      <c r="H193" s="4">
        <f>'LYNX PLYWOOD'!BA227*SUM('LYNX PLYWOOD'!AF227:AP227)/3.125</f>
        <v>0</v>
      </c>
      <c r="I193" s="4">
        <f>'LYNX PLYWOOD'!AZ227</f>
        <v>0</v>
      </c>
    </row>
    <row r="194" spans="1:9">
      <c r="A194">
        <f>'PRODUCTION LIST lynx plywood'!A194</f>
        <v>0</v>
      </c>
      <c r="B194" s="4">
        <f>'LYNX PLYWOOD'!AV228*SUM('LYNX PLYWOOD'!AF228:AP228)</f>
        <v>0</v>
      </c>
      <c r="C194" s="4">
        <f>'LYNX PLYWOOD'!AW228*SUM('LYNX PLYWOOD'!AF228:AP228)</f>
        <v>0</v>
      </c>
      <c r="D194" s="4">
        <f>'LYNX PLYWOOD'!AX228*SUM('LYNX PLYWOOD'!AF228:AP228)</f>
        <v>0</v>
      </c>
      <c r="E194" s="4">
        <f>'LYNX PLYWOOD'!AY228*SUM('LYNX PLYWOOD'!AF228:AP228)</f>
        <v>0</v>
      </c>
      <c r="F194" s="4">
        <f t="shared" si="7"/>
        <v>0</v>
      </c>
      <c r="G194" s="4">
        <f t="shared" si="8"/>
        <v>0</v>
      </c>
      <c r="H194" s="4">
        <f>'LYNX PLYWOOD'!BA228*SUM('LYNX PLYWOOD'!AF228:AP228)/3.125</f>
        <v>0</v>
      </c>
      <c r="I194" s="4">
        <f>'LYNX PLYWOOD'!AZ228</f>
        <v>0</v>
      </c>
    </row>
    <row r="195" spans="1:9">
      <c r="A195">
        <f>'PRODUCTION LIST lynx plywood'!A195</f>
        <v>0</v>
      </c>
      <c r="B195" s="4">
        <f>'LYNX PLYWOOD'!AV229*SUM('LYNX PLYWOOD'!AF229:AP229)</f>
        <v>0</v>
      </c>
      <c r="C195" s="4">
        <f>'LYNX PLYWOOD'!AW229*SUM('LYNX PLYWOOD'!AF229:AP229)</f>
        <v>0</v>
      </c>
      <c r="D195" s="4">
        <f>'LYNX PLYWOOD'!AX229*SUM('LYNX PLYWOOD'!AF229:AP229)</f>
        <v>0</v>
      </c>
      <c r="E195" s="4">
        <f>'LYNX PLYWOOD'!AY229*SUM('LYNX PLYWOOD'!AF229:AP229)</f>
        <v>0</v>
      </c>
      <c r="F195" s="4">
        <f t="shared" si="7"/>
        <v>0</v>
      </c>
      <c r="G195" s="4">
        <f t="shared" si="8"/>
        <v>0</v>
      </c>
      <c r="H195" s="4">
        <f>'LYNX PLYWOOD'!BA229*SUM('LYNX PLYWOOD'!AF229:AP229)/3.125</f>
        <v>0</v>
      </c>
      <c r="I195" s="4">
        <f>'LYNX PLYWOOD'!AZ229</f>
        <v>0</v>
      </c>
    </row>
    <row r="196" spans="1:9">
      <c r="A196">
        <f>'PRODUCTION LIST lynx plywood'!A196</f>
        <v>0</v>
      </c>
      <c r="B196" s="4">
        <f>'LYNX PLYWOOD'!AV230*SUM('LYNX PLYWOOD'!AF230:AP230)</f>
        <v>0</v>
      </c>
      <c r="C196" s="4">
        <f>'LYNX PLYWOOD'!AW230*SUM('LYNX PLYWOOD'!AF230:AP230)</f>
        <v>0</v>
      </c>
      <c r="D196" s="4">
        <f>'LYNX PLYWOOD'!AX230*SUM('LYNX PLYWOOD'!AF230:AP230)</f>
        <v>0</v>
      </c>
      <c r="E196" s="4">
        <f>'LYNX PLYWOOD'!AY230*SUM('LYNX PLYWOOD'!AF230:AP230)</f>
        <v>0</v>
      </c>
      <c r="F196" s="4">
        <f t="shared" si="7"/>
        <v>0</v>
      </c>
      <c r="G196" s="4">
        <f t="shared" si="8"/>
        <v>0</v>
      </c>
      <c r="H196" s="4">
        <f>'LYNX PLYWOOD'!BA230*SUM('LYNX PLYWOOD'!AF230:AP230)/3.125</f>
        <v>0</v>
      </c>
      <c r="I196" s="4">
        <f>'LYNX PLYWOOD'!AZ230</f>
        <v>0</v>
      </c>
    </row>
    <row r="197" spans="1:9">
      <c r="A197">
        <f>'PRODUCTION LIST lynx plywood'!A197</f>
        <v>0</v>
      </c>
      <c r="B197" s="4">
        <f>'LYNX PLYWOOD'!AV231*SUM('LYNX PLYWOOD'!AF231:AP231)</f>
        <v>0</v>
      </c>
      <c r="C197" s="4">
        <f>'LYNX PLYWOOD'!AW231*SUM('LYNX PLYWOOD'!AF231:AP231)</f>
        <v>0</v>
      </c>
      <c r="D197" s="4">
        <f>'LYNX PLYWOOD'!AX231*SUM('LYNX PLYWOOD'!AF231:AP231)</f>
        <v>0</v>
      </c>
      <c r="E197" s="4">
        <f>'LYNX PLYWOOD'!AY231*SUM('LYNX PLYWOOD'!AF231:AP231)</f>
        <v>0</v>
      </c>
      <c r="F197" s="4">
        <f t="shared" ref="F197:F239" si="9">D197/10</f>
        <v>0</v>
      </c>
      <c r="G197" s="4">
        <f t="shared" ref="G197:G239" si="10">(3/100)*D197</f>
        <v>0</v>
      </c>
      <c r="H197" s="4">
        <f>'LYNX PLYWOOD'!BA231*SUM('LYNX PLYWOOD'!AF231:AP231)/3.125</f>
        <v>0</v>
      </c>
      <c r="I197" s="4">
        <f>'LYNX PLYWOOD'!AZ231</f>
        <v>0</v>
      </c>
    </row>
    <row r="198" spans="1:9">
      <c r="A198">
        <f>'PRODUCTION LIST lynx plywood'!A198</f>
        <v>0</v>
      </c>
      <c r="B198" s="4">
        <f>'LYNX PLYWOOD'!AV232*SUM('LYNX PLYWOOD'!AF232:AP232)</f>
        <v>0</v>
      </c>
      <c r="C198" s="4">
        <f>'LYNX PLYWOOD'!AW232*SUM('LYNX PLYWOOD'!AF232:AP232)</f>
        <v>0</v>
      </c>
      <c r="D198" s="4">
        <f>'LYNX PLYWOOD'!AX232*SUM('LYNX PLYWOOD'!AF232:AP232)</f>
        <v>0</v>
      </c>
      <c r="E198" s="4">
        <f>'LYNX PLYWOOD'!AY232*SUM('LYNX PLYWOOD'!AF232:AP232)</f>
        <v>0</v>
      </c>
      <c r="F198" s="4">
        <f t="shared" si="9"/>
        <v>0</v>
      </c>
      <c r="G198" s="4">
        <f t="shared" si="10"/>
        <v>0</v>
      </c>
      <c r="H198" s="4">
        <f>'LYNX PLYWOOD'!BA232*SUM('LYNX PLYWOOD'!AF232:AP232)/3.125</f>
        <v>0</v>
      </c>
      <c r="I198" s="4">
        <f>'LYNX PLYWOOD'!AZ232</f>
        <v>0</v>
      </c>
    </row>
    <row r="199" spans="1:9">
      <c r="A199">
        <f>'PRODUCTION LIST lynx plywood'!A199</f>
        <v>0</v>
      </c>
      <c r="B199" s="4">
        <f>'LYNX PLYWOOD'!AV233*SUM('LYNX PLYWOOD'!AF233:AP233)</f>
        <v>0</v>
      </c>
      <c r="C199" s="4">
        <f>'LYNX PLYWOOD'!AW233*SUM('LYNX PLYWOOD'!AF233:AP233)</f>
        <v>0</v>
      </c>
      <c r="D199" s="4">
        <f>'LYNX PLYWOOD'!AX233*SUM('LYNX PLYWOOD'!AF233:AP233)</f>
        <v>0</v>
      </c>
      <c r="E199" s="4">
        <f>'LYNX PLYWOOD'!AY233*SUM('LYNX PLYWOOD'!AF233:AP233)</f>
        <v>0</v>
      </c>
      <c r="F199" s="4">
        <f t="shared" si="9"/>
        <v>0</v>
      </c>
      <c r="G199" s="4">
        <f t="shared" si="10"/>
        <v>0</v>
      </c>
      <c r="H199" s="4">
        <f>'LYNX PLYWOOD'!BA233*SUM('LYNX PLYWOOD'!AF233:AP233)/3.125</f>
        <v>0</v>
      </c>
      <c r="I199" s="4">
        <f>'LYNX PLYWOOD'!AZ233</f>
        <v>0</v>
      </c>
    </row>
    <row r="200" spans="1:9">
      <c r="A200">
        <f>'PRODUCTION LIST lynx plywood'!A200</f>
        <v>0</v>
      </c>
      <c r="B200" s="4">
        <f>'LYNX PLYWOOD'!AV234*SUM('LYNX PLYWOOD'!AF234:AP234)</f>
        <v>0</v>
      </c>
      <c r="C200" s="4">
        <f>'LYNX PLYWOOD'!AW234*SUM('LYNX PLYWOOD'!AF234:AP234)</f>
        <v>0</v>
      </c>
      <c r="D200" s="4">
        <f>'LYNX PLYWOOD'!AX234*SUM('LYNX PLYWOOD'!AF234:AP234)</f>
        <v>0</v>
      </c>
      <c r="E200" s="4">
        <f>'LYNX PLYWOOD'!AY234*SUM('LYNX PLYWOOD'!AF234:AP234)</f>
        <v>0</v>
      </c>
      <c r="F200" s="4">
        <f t="shared" si="9"/>
        <v>0</v>
      </c>
      <c r="G200" s="4">
        <f t="shared" si="10"/>
        <v>0</v>
      </c>
      <c r="H200" s="4">
        <f>'LYNX PLYWOOD'!BA234*SUM('LYNX PLYWOOD'!AF234:AP234)/3.125</f>
        <v>0</v>
      </c>
      <c r="I200" s="4">
        <f>'LYNX PLYWOOD'!AZ234</f>
        <v>0</v>
      </c>
    </row>
    <row r="201" spans="1:9">
      <c r="A201">
        <f>'PRODUCTION LIST lynx plywood'!A201</f>
        <v>0</v>
      </c>
      <c r="B201" s="4">
        <f>'LYNX PLYWOOD'!AV235*SUM('LYNX PLYWOOD'!AF235:AP235)</f>
        <v>0</v>
      </c>
      <c r="C201" s="4">
        <f>'LYNX PLYWOOD'!AW235*SUM('LYNX PLYWOOD'!AF235:AP235)</f>
        <v>0</v>
      </c>
      <c r="D201" s="4">
        <f>'LYNX PLYWOOD'!AX235*SUM('LYNX PLYWOOD'!AF235:AP235)</f>
        <v>0</v>
      </c>
      <c r="E201" s="4">
        <f>'LYNX PLYWOOD'!AY235*SUM('LYNX PLYWOOD'!AF235:AP235)</f>
        <v>0</v>
      </c>
      <c r="F201" s="4">
        <f t="shared" si="9"/>
        <v>0</v>
      </c>
      <c r="G201" s="4">
        <f t="shared" si="10"/>
        <v>0</v>
      </c>
      <c r="H201" s="4">
        <f>'LYNX PLYWOOD'!BA235*SUM('LYNX PLYWOOD'!AF235:AP235)/3.125</f>
        <v>0</v>
      </c>
      <c r="I201" s="4">
        <f>'LYNX PLYWOOD'!AZ235</f>
        <v>0</v>
      </c>
    </row>
    <row r="202" spans="1:9">
      <c r="A202">
        <f>'PRODUCTION LIST lynx plywood'!A202</f>
        <v>0</v>
      </c>
      <c r="B202" s="4">
        <f>'LYNX PLYWOOD'!AV236*SUM('LYNX PLYWOOD'!AF236:AP236)</f>
        <v>0</v>
      </c>
      <c r="C202" s="4">
        <f>'LYNX PLYWOOD'!AW236*SUM('LYNX PLYWOOD'!AF236:AP236)</f>
        <v>0</v>
      </c>
      <c r="D202" s="4">
        <f>'LYNX PLYWOOD'!AX236*SUM('LYNX PLYWOOD'!AF236:AP236)</f>
        <v>0</v>
      </c>
      <c r="E202" s="4">
        <f>'LYNX PLYWOOD'!AY236*SUM('LYNX PLYWOOD'!AF236:AP236)</f>
        <v>0</v>
      </c>
      <c r="F202" s="4">
        <f t="shared" si="9"/>
        <v>0</v>
      </c>
      <c r="G202" s="4">
        <f t="shared" si="10"/>
        <v>0</v>
      </c>
      <c r="H202" s="4">
        <f>'LYNX PLYWOOD'!BA236*SUM('LYNX PLYWOOD'!AF236:AP236)/3.125</f>
        <v>0</v>
      </c>
      <c r="I202" s="4">
        <f>'LYNX PLYWOOD'!AZ236</f>
        <v>0</v>
      </c>
    </row>
    <row r="203" spans="1:9">
      <c r="A203">
        <f>'PRODUCTION LIST lynx plywood'!A203</f>
        <v>0</v>
      </c>
      <c r="B203" s="4">
        <f>'LYNX PLYWOOD'!AV237*SUM('LYNX PLYWOOD'!AF237:AP237)</f>
        <v>0</v>
      </c>
      <c r="C203" s="4">
        <f>'LYNX PLYWOOD'!AW237*SUM('LYNX PLYWOOD'!AF237:AP237)</f>
        <v>0</v>
      </c>
      <c r="D203" s="4">
        <f>'LYNX PLYWOOD'!AX237*SUM('LYNX PLYWOOD'!AF237:AP237)</f>
        <v>0</v>
      </c>
      <c r="E203" s="4">
        <f>'LYNX PLYWOOD'!AY237*SUM('LYNX PLYWOOD'!AF237:AP237)</f>
        <v>0</v>
      </c>
      <c r="F203" s="4">
        <f t="shared" si="9"/>
        <v>0</v>
      </c>
      <c r="G203" s="4">
        <f t="shared" si="10"/>
        <v>0</v>
      </c>
      <c r="H203" s="4">
        <f>'LYNX PLYWOOD'!BA237*SUM('LYNX PLYWOOD'!AF237:AP237)/3.125</f>
        <v>0</v>
      </c>
      <c r="I203" s="4">
        <f>'LYNX PLYWOOD'!AZ237</f>
        <v>0</v>
      </c>
    </row>
    <row r="204" spans="1:9">
      <c r="A204">
        <f>'PRODUCTION LIST lynx plywood'!A204</f>
        <v>0</v>
      </c>
      <c r="B204" s="4">
        <f>'LYNX PLYWOOD'!AV238*SUM('LYNX PLYWOOD'!AF238:AP238)</f>
        <v>0</v>
      </c>
      <c r="C204" s="4">
        <f>'LYNX PLYWOOD'!AW238*SUM('LYNX PLYWOOD'!AF238:AP238)</f>
        <v>0</v>
      </c>
      <c r="D204" s="4">
        <f>'LYNX PLYWOOD'!AX238*SUM('LYNX PLYWOOD'!AF238:AP238)</f>
        <v>0</v>
      </c>
      <c r="E204" s="4">
        <f>'LYNX PLYWOOD'!AY238*SUM('LYNX PLYWOOD'!AF238:AP238)</f>
        <v>0</v>
      </c>
      <c r="F204" s="4">
        <f t="shared" si="9"/>
        <v>0</v>
      </c>
      <c r="G204" s="4">
        <f t="shared" si="10"/>
        <v>0</v>
      </c>
      <c r="H204" s="4">
        <f>'LYNX PLYWOOD'!BA238*SUM('LYNX PLYWOOD'!AF238:AP238)/3.125</f>
        <v>0</v>
      </c>
      <c r="I204" s="4">
        <f>'LYNX PLYWOOD'!AZ238</f>
        <v>0</v>
      </c>
    </row>
    <row r="205" spans="1:9">
      <c r="A205">
        <f>'PRODUCTION LIST lynx plywood'!A205</f>
        <v>0</v>
      </c>
      <c r="B205" s="4">
        <f>'LYNX PLYWOOD'!AV239*SUM('LYNX PLYWOOD'!AF239:AP239)</f>
        <v>0</v>
      </c>
      <c r="C205" s="4">
        <f>'LYNX PLYWOOD'!AW239*SUM('LYNX PLYWOOD'!AF239:AP239)</f>
        <v>0</v>
      </c>
      <c r="D205" s="4">
        <f>'LYNX PLYWOOD'!AX239*SUM('LYNX PLYWOOD'!AF239:AP239)</f>
        <v>0</v>
      </c>
      <c r="E205" s="4">
        <f>'LYNX PLYWOOD'!AY239*SUM('LYNX PLYWOOD'!AF239:AP239)</f>
        <v>0</v>
      </c>
      <c r="F205" s="4">
        <f t="shared" si="9"/>
        <v>0</v>
      </c>
      <c r="G205" s="4">
        <f t="shared" si="10"/>
        <v>0</v>
      </c>
      <c r="H205" s="4">
        <f>'LYNX PLYWOOD'!BA239*SUM('LYNX PLYWOOD'!AF239:AP239)/3.125</f>
        <v>0</v>
      </c>
      <c r="I205" s="4">
        <f>'LYNX PLYWOOD'!AZ239</f>
        <v>0</v>
      </c>
    </row>
    <row r="206" spans="1:9">
      <c r="A206">
        <f>'PRODUCTION LIST lynx plywood'!A206</f>
        <v>0</v>
      </c>
      <c r="B206" s="4">
        <f>'LYNX PLYWOOD'!AV240*SUM('LYNX PLYWOOD'!AF240:AP240)</f>
        <v>0</v>
      </c>
      <c r="C206" s="4">
        <f>'LYNX PLYWOOD'!AW240*SUM('LYNX PLYWOOD'!AF240:AP240)</f>
        <v>0</v>
      </c>
      <c r="D206" s="4">
        <f>'LYNX PLYWOOD'!AX240*SUM('LYNX PLYWOOD'!AF240:AP240)</f>
        <v>0</v>
      </c>
      <c r="E206" s="4">
        <f>'LYNX PLYWOOD'!AY240*SUM('LYNX PLYWOOD'!AF240:AP240)</f>
        <v>0</v>
      </c>
      <c r="F206" s="4">
        <f t="shared" si="9"/>
        <v>0</v>
      </c>
      <c r="G206" s="4">
        <f t="shared" si="10"/>
        <v>0</v>
      </c>
      <c r="H206" s="4">
        <f>'LYNX PLYWOOD'!BA240*SUM('LYNX PLYWOOD'!AF240:AP240)/3.125</f>
        <v>0</v>
      </c>
      <c r="I206" s="4">
        <f>'LYNX PLYWOOD'!AZ240</f>
        <v>0</v>
      </c>
    </row>
    <row r="207" spans="1:9">
      <c r="A207">
        <f>'PRODUCTION LIST lynx plywood'!A207</f>
        <v>0</v>
      </c>
      <c r="B207" s="4">
        <f>'LYNX PLYWOOD'!AV241*SUM('LYNX PLYWOOD'!AF241:AP241)</f>
        <v>0</v>
      </c>
      <c r="C207" s="4">
        <f>'LYNX PLYWOOD'!AW241*SUM('LYNX PLYWOOD'!AF241:AP241)</f>
        <v>0</v>
      </c>
      <c r="D207" s="4">
        <f>'LYNX PLYWOOD'!AX241*SUM('LYNX PLYWOOD'!AF241:AP241)</f>
        <v>0</v>
      </c>
      <c r="E207" s="4">
        <f>'LYNX PLYWOOD'!AY241*SUM('LYNX PLYWOOD'!AF241:AP241)</f>
        <v>0</v>
      </c>
      <c r="F207" s="4">
        <f t="shared" si="9"/>
        <v>0</v>
      </c>
      <c r="G207" s="4">
        <f t="shared" si="10"/>
        <v>0</v>
      </c>
      <c r="H207" s="4">
        <f>'LYNX PLYWOOD'!BA241*SUM('LYNX PLYWOOD'!AF241:AP241)/3.125</f>
        <v>0</v>
      </c>
      <c r="I207" s="4">
        <f>'LYNX PLYWOOD'!AZ241</f>
        <v>0</v>
      </c>
    </row>
    <row r="208" spans="1:9">
      <c r="A208">
        <f>'PRODUCTION LIST lynx plywood'!A208</f>
        <v>0</v>
      </c>
      <c r="B208" s="4">
        <f>'LYNX PLYWOOD'!AV242*SUM('LYNX PLYWOOD'!AF242:AP242)</f>
        <v>0</v>
      </c>
      <c r="C208" s="4">
        <f>'LYNX PLYWOOD'!AW242*SUM('LYNX PLYWOOD'!AF242:AP242)</f>
        <v>0</v>
      </c>
      <c r="D208" s="4">
        <f>'LYNX PLYWOOD'!AX242*SUM('LYNX PLYWOOD'!AF242:AP242)</f>
        <v>0</v>
      </c>
      <c r="E208" s="4">
        <f>'LYNX PLYWOOD'!AY242*SUM('LYNX PLYWOOD'!AF242:AP242)</f>
        <v>0</v>
      </c>
      <c r="F208" s="4">
        <f t="shared" si="9"/>
        <v>0</v>
      </c>
      <c r="G208" s="4">
        <f t="shared" si="10"/>
        <v>0</v>
      </c>
      <c r="H208" s="4">
        <f>'LYNX PLYWOOD'!BA242*SUM('LYNX PLYWOOD'!AF242:AP242)/3.125</f>
        <v>0</v>
      </c>
      <c r="I208" s="4">
        <f>'LYNX PLYWOOD'!AZ242</f>
        <v>0</v>
      </c>
    </row>
    <row r="209" spans="1:9">
      <c r="A209">
        <f>'PRODUCTION LIST lynx plywood'!A209</f>
        <v>0</v>
      </c>
      <c r="B209" s="4">
        <f>'LYNX PLYWOOD'!AV243*SUM('LYNX PLYWOOD'!AF243:AP243)</f>
        <v>0</v>
      </c>
      <c r="C209" s="4">
        <f>'LYNX PLYWOOD'!AW243*SUM('LYNX PLYWOOD'!AF243:AP243)</f>
        <v>0</v>
      </c>
      <c r="D209" s="4">
        <f>'LYNX PLYWOOD'!AX243*SUM('LYNX PLYWOOD'!AF243:AP243)</f>
        <v>0</v>
      </c>
      <c r="E209" s="4">
        <f>'LYNX PLYWOOD'!AY243*SUM('LYNX PLYWOOD'!AF243:AP243)</f>
        <v>0</v>
      </c>
      <c r="F209" s="4">
        <f t="shared" si="9"/>
        <v>0</v>
      </c>
      <c r="G209" s="4">
        <f t="shared" si="10"/>
        <v>0</v>
      </c>
      <c r="H209" s="4">
        <f>'LYNX PLYWOOD'!BA243*SUM('LYNX PLYWOOD'!AF243:AP243)/3.125</f>
        <v>0</v>
      </c>
      <c r="I209" s="4">
        <f>'LYNX PLYWOOD'!AZ243</f>
        <v>0</v>
      </c>
    </row>
    <row r="210" spans="1:9">
      <c r="A210">
        <f>'PRODUCTION LIST lynx plywood'!A210</f>
        <v>0</v>
      </c>
      <c r="B210" s="4">
        <f>'LYNX PLYWOOD'!AV244*SUM('LYNX PLYWOOD'!AF244:AP244)</f>
        <v>0</v>
      </c>
      <c r="C210" s="4">
        <f>'LYNX PLYWOOD'!AW244*SUM('LYNX PLYWOOD'!AF244:AP244)</f>
        <v>0</v>
      </c>
      <c r="D210" s="4">
        <f>'LYNX PLYWOOD'!AX244*SUM('LYNX PLYWOOD'!AF244:AP244)</f>
        <v>0</v>
      </c>
      <c r="E210" s="4">
        <f>'LYNX PLYWOOD'!AY244*SUM('LYNX PLYWOOD'!AF244:AP244)</f>
        <v>0</v>
      </c>
      <c r="F210" s="4">
        <f t="shared" si="9"/>
        <v>0</v>
      </c>
      <c r="G210" s="4">
        <f t="shared" si="10"/>
        <v>0</v>
      </c>
      <c r="H210" s="4">
        <f>'LYNX PLYWOOD'!BA244*SUM('LYNX PLYWOOD'!AF244:AP244)/3.125</f>
        <v>0</v>
      </c>
      <c r="I210" s="4">
        <f>'LYNX PLYWOOD'!AZ244</f>
        <v>0</v>
      </c>
    </row>
    <row r="211" spans="1:9">
      <c r="A211">
        <f>'PRODUCTION LIST lynx plywood'!A211</f>
        <v>0</v>
      </c>
      <c r="B211" s="4">
        <f>'LYNX PLYWOOD'!AV245*SUM('LYNX PLYWOOD'!AF245:AP245)</f>
        <v>0</v>
      </c>
      <c r="C211" s="4">
        <f>'LYNX PLYWOOD'!AW245*SUM('LYNX PLYWOOD'!AF245:AP245)</f>
        <v>0</v>
      </c>
      <c r="D211" s="4">
        <f>'LYNX PLYWOOD'!AX245*SUM('LYNX PLYWOOD'!AF245:AP245)</f>
        <v>0</v>
      </c>
      <c r="E211" s="4">
        <f>'LYNX PLYWOOD'!AY245*SUM('LYNX PLYWOOD'!AF245:AP245)</f>
        <v>0</v>
      </c>
      <c r="F211" s="4">
        <f t="shared" si="9"/>
        <v>0</v>
      </c>
      <c r="G211" s="4">
        <f t="shared" si="10"/>
        <v>0</v>
      </c>
      <c r="H211" s="4">
        <f>'LYNX PLYWOOD'!BA245*SUM('LYNX PLYWOOD'!AF245:AP245)/3.125</f>
        <v>0</v>
      </c>
      <c r="I211" s="4">
        <f>'LYNX PLYWOOD'!AZ245</f>
        <v>0</v>
      </c>
    </row>
    <row r="212" spans="1:9">
      <c r="A212">
        <f>'PRODUCTION LIST lynx plywood'!A212</f>
        <v>0</v>
      </c>
      <c r="B212" s="4">
        <f>'LYNX PLYWOOD'!AV246*SUM('LYNX PLYWOOD'!AF246:AP246)</f>
        <v>0</v>
      </c>
      <c r="C212" s="4">
        <f>'LYNX PLYWOOD'!AW246*SUM('LYNX PLYWOOD'!AF246:AP246)</f>
        <v>0</v>
      </c>
      <c r="D212" s="4">
        <f>'LYNX PLYWOOD'!AX246*SUM('LYNX PLYWOOD'!AF246:AP246)</f>
        <v>0</v>
      </c>
      <c r="E212" s="4">
        <f>'LYNX PLYWOOD'!AY246*SUM('LYNX PLYWOOD'!AF246:AP246)</f>
        <v>0</v>
      </c>
      <c r="F212" s="4">
        <f t="shared" si="9"/>
        <v>0</v>
      </c>
      <c r="G212" s="4">
        <f t="shared" si="10"/>
        <v>0</v>
      </c>
      <c r="H212" s="4">
        <f>'LYNX PLYWOOD'!BA246*SUM('LYNX PLYWOOD'!AF246:AP246)/3.125</f>
        <v>0</v>
      </c>
      <c r="I212" s="4">
        <f>'LYNX PLYWOOD'!AZ246</f>
        <v>0</v>
      </c>
    </row>
    <row r="213" spans="1:9">
      <c r="A213">
        <f>'PRODUCTION LIST lynx plywood'!A213</f>
        <v>0</v>
      </c>
      <c r="B213" s="4">
        <f>'LYNX PLYWOOD'!AV247*SUM('LYNX PLYWOOD'!AF247:AP247)</f>
        <v>0</v>
      </c>
      <c r="C213" s="4">
        <f>'LYNX PLYWOOD'!AW247*SUM('LYNX PLYWOOD'!AF247:AP247)</f>
        <v>0</v>
      </c>
      <c r="D213" s="4">
        <f>'LYNX PLYWOOD'!AX247*SUM('LYNX PLYWOOD'!AF247:AP247)</f>
        <v>0</v>
      </c>
      <c r="E213" s="4">
        <f>'LYNX PLYWOOD'!AY247*SUM('LYNX PLYWOOD'!AF247:AP247)</f>
        <v>0</v>
      </c>
      <c r="F213" s="4">
        <f t="shared" si="9"/>
        <v>0</v>
      </c>
      <c r="G213" s="4">
        <f t="shared" si="10"/>
        <v>0</v>
      </c>
      <c r="H213" s="4">
        <f>'LYNX PLYWOOD'!BA247*SUM('LYNX PLYWOOD'!AF247:AP247)/3.125</f>
        <v>0</v>
      </c>
      <c r="I213" s="4">
        <f>'LYNX PLYWOOD'!AZ247</f>
        <v>0</v>
      </c>
    </row>
    <row r="214" spans="1:9">
      <c r="A214">
        <f>'PRODUCTION LIST lynx plywood'!A214</f>
        <v>0</v>
      </c>
      <c r="B214" s="4">
        <f>'LYNX PLYWOOD'!AV248*SUM('LYNX PLYWOOD'!AF248:AP248)</f>
        <v>0</v>
      </c>
      <c r="C214" s="4">
        <f>'LYNX PLYWOOD'!AW248*SUM('LYNX PLYWOOD'!AF248:AP248)</f>
        <v>0</v>
      </c>
      <c r="D214" s="4">
        <f>'LYNX PLYWOOD'!AX248*SUM('LYNX PLYWOOD'!AF248:AP248)</f>
        <v>0</v>
      </c>
      <c r="E214" s="4">
        <f>'LYNX PLYWOOD'!AY248*SUM('LYNX PLYWOOD'!AF248:AP248)</f>
        <v>0</v>
      </c>
      <c r="F214" s="4">
        <f t="shared" si="9"/>
        <v>0</v>
      </c>
      <c r="G214" s="4">
        <f t="shared" si="10"/>
        <v>0</v>
      </c>
      <c r="H214" s="4">
        <f>'LYNX PLYWOOD'!BA248*SUM('LYNX PLYWOOD'!AF248:AP248)/3.125</f>
        <v>0</v>
      </c>
      <c r="I214" s="4">
        <f>'LYNX PLYWOOD'!AZ248</f>
        <v>0</v>
      </c>
    </row>
    <row r="215" spans="1:9">
      <c r="A215">
        <f>'PRODUCTION LIST lynx plywood'!A215</f>
        <v>0</v>
      </c>
      <c r="B215" s="4">
        <f>'LYNX PLYWOOD'!AV249*SUM('LYNX PLYWOOD'!AF249:AP249)</f>
        <v>0</v>
      </c>
      <c r="C215" s="4">
        <f>'LYNX PLYWOOD'!AW249*SUM('LYNX PLYWOOD'!AF249:AP249)</f>
        <v>0</v>
      </c>
      <c r="D215" s="4">
        <f>'LYNX PLYWOOD'!AX249*SUM('LYNX PLYWOOD'!AF249:AP249)</f>
        <v>0</v>
      </c>
      <c r="E215" s="4">
        <f>'LYNX PLYWOOD'!AY249*SUM('LYNX PLYWOOD'!AF249:AP249)</f>
        <v>0</v>
      </c>
      <c r="F215" s="4">
        <f t="shared" si="9"/>
        <v>0</v>
      </c>
      <c r="G215" s="4">
        <f t="shared" si="10"/>
        <v>0</v>
      </c>
      <c r="H215" s="4">
        <f>'LYNX PLYWOOD'!BA249*SUM('LYNX PLYWOOD'!AF249:AP249)/3.125</f>
        <v>0</v>
      </c>
      <c r="I215" s="4">
        <f>'LYNX PLYWOOD'!AZ249</f>
        <v>0</v>
      </c>
    </row>
    <row r="216" spans="1:9">
      <c r="A216">
        <f>'PRODUCTION LIST lynx plywood'!A216</f>
        <v>0</v>
      </c>
      <c r="B216" s="4">
        <f>'LYNX PLYWOOD'!AV250*SUM('LYNX PLYWOOD'!AF250:AP250)</f>
        <v>0</v>
      </c>
      <c r="C216" s="4">
        <f>'LYNX PLYWOOD'!AW250*SUM('LYNX PLYWOOD'!AF250:AP250)</f>
        <v>0</v>
      </c>
      <c r="D216" s="4">
        <f>'LYNX PLYWOOD'!AX250*SUM('LYNX PLYWOOD'!AF250:AP250)</f>
        <v>0</v>
      </c>
      <c r="E216" s="4">
        <f>'LYNX PLYWOOD'!AY250*SUM('LYNX PLYWOOD'!AF250:AP250)</f>
        <v>0</v>
      </c>
      <c r="F216" s="4">
        <f t="shared" si="9"/>
        <v>0</v>
      </c>
      <c r="G216" s="4">
        <f t="shared" si="10"/>
        <v>0</v>
      </c>
      <c r="H216" s="4">
        <f>'LYNX PLYWOOD'!BA250*SUM('LYNX PLYWOOD'!AF250:AP250)/3.125</f>
        <v>0</v>
      </c>
      <c r="I216" s="4">
        <f>'LYNX PLYWOOD'!AZ250</f>
        <v>0</v>
      </c>
    </row>
    <row r="217" spans="1:9">
      <c r="A217">
        <f>'PRODUCTION LIST lynx plywood'!A217</f>
        <v>0</v>
      </c>
      <c r="B217" s="4">
        <f>'LYNX PLYWOOD'!AV251*SUM('LYNX PLYWOOD'!AF251:AP251)</f>
        <v>0</v>
      </c>
      <c r="C217" s="4">
        <f>'LYNX PLYWOOD'!AW251*SUM('LYNX PLYWOOD'!AF251:AP251)</f>
        <v>0</v>
      </c>
      <c r="D217" s="4">
        <f>'LYNX PLYWOOD'!AX251*SUM('LYNX PLYWOOD'!AF251:AP251)</f>
        <v>0</v>
      </c>
      <c r="E217" s="4">
        <f>'LYNX PLYWOOD'!AY251*SUM('LYNX PLYWOOD'!AF251:AP251)</f>
        <v>0</v>
      </c>
      <c r="F217" s="4">
        <f t="shared" si="9"/>
        <v>0</v>
      </c>
      <c r="G217" s="4">
        <f t="shared" si="10"/>
        <v>0</v>
      </c>
      <c r="H217" s="4">
        <f>'LYNX PLYWOOD'!BA251*SUM('LYNX PLYWOOD'!AF251:AP251)/3.125</f>
        <v>0</v>
      </c>
      <c r="I217" s="4">
        <f>'LYNX PLYWOOD'!AZ251</f>
        <v>0</v>
      </c>
    </row>
    <row r="218" spans="1:9">
      <c r="A218">
        <f>'PRODUCTION LIST lynx plywood'!A218</f>
        <v>0</v>
      </c>
      <c r="B218" s="4">
        <f>'LYNX PLYWOOD'!AV252*SUM('LYNX PLYWOOD'!AF252:AP252)</f>
        <v>0</v>
      </c>
      <c r="C218" s="4">
        <f>'LYNX PLYWOOD'!AW252*SUM('LYNX PLYWOOD'!AF252:AP252)</f>
        <v>0</v>
      </c>
      <c r="D218" s="4">
        <f>'LYNX PLYWOOD'!AX252*SUM('LYNX PLYWOOD'!AF252:AP252)</f>
        <v>0</v>
      </c>
      <c r="E218" s="4">
        <f>'LYNX PLYWOOD'!AY252*SUM('LYNX PLYWOOD'!AF252:AP252)</f>
        <v>0</v>
      </c>
      <c r="F218" s="4">
        <f t="shared" si="9"/>
        <v>0</v>
      </c>
      <c r="G218" s="4">
        <f t="shared" si="10"/>
        <v>0</v>
      </c>
      <c r="H218" s="4">
        <f>'LYNX PLYWOOD'!BA252*SUM('LYNX PLYWOOD'!AF252:AP252)/3.125</f>
        <v>0</v>
      </c>
      <c r="I218" s="4">
        <f>'LYNX PLYWOOD'!AZ252</f>
        <v>0</v>
      </c>
    </row>
    <row r="219" spans="1:9">
      <c r="A219">
        <f>'PRODUCTION LIST lynx plywood'!A219</f>
        <v>0</v>
      </c>
      <c r="B219" s="4">
        <f>'LYNX PLYWOOD'!AV253*SUM('LYNX PLYWOOD'!AF253:AP253)</f>
        <v>0</v>
      </c>
      <c r="C219" s="4">
        <f>'LYNX PLYWOOD'!AW253*SUM('LYNX PLYWOOD'!AF253:AP253)</f>
        <v>0</v>
      </c>
      <c r="D219" s="4">
        <f>'LYNX PLYWOOD'!AX253*SUM('LYNX PLYWOOD'!AF253:AP253)</f>
        <v>0</v>
      </c>
      <c r="E219" s="4">
        <f>'LYNX PLYWOOD'!AY253*SUM('LYNX PLYWOOD'!AF253:AP253)</f>
        <v>0</v>
      </c>
      <c r="F219" s="4">
        <f t="shared" si="9"/>
        <v>0</v>
      </c>
      <c r="G219" s="4">
        <f t="shared" si="10"/>
        <v>0</v>
      </c>
      <c r="H219" s="4">
        <f>'LYNX PLYWOOD'!BA253*SUM('LYNX PLYWOOD'!AF253:AP253)/3.125</f>
        <v>0</v>
      </c>
      <c r="I219" s="4">
        <f>'LYNX PLYWOOD'!AZ253</f>
        <v>0</v>
      </c>
    </row>
    <row r="220" spans="1:9">
      <c r="A220">
        <f>'PRODUCTION LIST lynx plywood'!A220</f>
        <v>0</v>
      </c>
      <c r="B220" s="4">
        <f>'LYNX PLYWOOD'!AV254*SUM('LYNX PLYWOOD'!AF254:AP254)</f>
        <v>0</v>
      </c>
      <c r="C220" s="4">
        <f>'LYNX PLYWOOD'!AW254*SUM('LYNX PLYWOOD'!AF254:AP254)</f>
        <v>0</v>
      </c>
      <c r="D220" s="4">
        <f>'LYNX PLYWOOD'!AX254*SUM('LYNX PLYWOOD'!AF254:AP254)</f>
        <v>0</v>
      </c>
      <c r="E220" s="4">
        <f>'LYNX PLYWOOD'!AY254*SUM('LYNX PLYWOOD'!AF254:AP254)</f>
        <v>0</v>
      </c>
      <c r="F220" s="4">
        <f t="shared" si="9"/>
        <v>0</v>
      </c>
      <c r="G220" s="4">
        <f t="shared" si="10"/>
        <v>0</v>
      </c>
      <c r="H220" s="4">
        <f>'LYNX PLYWOOD'!BA254*SUM('LYNX PLYWOOD'!AF254:AP254)/3.125</f>
        <v>0</v>
      </c>
      <c r="I220" s="4">
        <f>'LYNX PLYWOOD'!AZ254</f>
        <v>0</v>
      </c>
    </row>
    <row r="221" spans="1:9">
      <c r="A221">
        <f>'PRODUCTION LIST lynx plywood'!A221</f>
        <v>0</v>
      </c>
      <c r="B221" s="4">
        <f>'LYNX PLYWOOD'!AV255*SUM('LYNX PLYWOOD'!AF255:AP255)</f>
        <v>0</v>
      </c>
      <c r="C221" s="4">
        <f>'LYNX PLYWOOD'!AW255*SUM('LYNX PLYWOOD'!AF255:AP255)</f>
        <v>0</v>
      </c>
      <c r="D221" s="4">
        <f>'LYNX PLYWOOD'!AX255*SUM('LYNX PLYWOOD'!AF255:AP255)</f>
        <v>0</v>
      </c>
      <c r="E221" s="4">
        <f>'LYNX PLYWOOD'!AY255*SUM('LYNX PLYWOOD'!AF255:AP255)</f>
        <v>0</v>
      </c>
      <c r="F221" s="4">
        <f t="shared" si="9"/>
        <v>0</v>
      </c>
      <c r="G221" s="4">
        <f t="shared" si="10"/>
        <v>0</v>
      </c>
      <c r="H221" s="4">
        <f>'LYNX PLYWOOD'!BA255*SUM('LYNX PLYWOOD'!AF255:AP255)/3.125</f>
        <v>0</v>
      </c>
      <c r="I221" s="4">
        <f>'LYNX PLYWOOD'!AZ255</f>
        <v>0</v>
      </c>
    </row>
    <row r="222" spans="1:9">
      <c r="A222">
        <f>'PRODUCTION LIST lynx plywood'!A222</f>
        <v>0</v>
      </c>
      <c r="B222" s="4">
        <f>'LYNX PLYWOOD'!AV256*SUM('LYNX PLYWOOD'!AF256:AP256)</f>
        <v>0</v>
      </c>
      <c r="C222" s="4">
        <f>'LYNX PLYWOOD'!AW256*SUM('LYNX PLYWOOD'!AF256:AP256)</f>
        <v>0</v>
      </c>
      <c r="D222" s="4">
        <f>'LYNX PLYWOOD'!AX256*SUM('LYNX PLYWOOD'!AF256:AP256)</f>
        <v>0</v>
      </c>
      <c r="E222" s="4">
        <f>'LYNX PLYWOOD'!AY256*SUM('LYNX PLYWOOD'!AF256:AP256)</f>
        <v>0</v>
      </c>
      <c r="F222" s="4">
        <f t="shared" si="9"/>
        <v>0</v>
      </c>
      <c r="G222" s="4">
        <f t="shared" si="10"/>
        <v>0</v>
      </c>
      <c r="H222" s="4">
        <f>'LYNX PLYWOOD'!BA256*SUM('LYNX PLYWOOD'!AF256:AP256)/3.125</f>
        <v>0</v>
      </c>
      <c r="I222" s="4">
        <f>'LYNX PLYWOOD'!AZ256</f>
        <v>0</v>
      </c>
    </row>
    <row r="223" spans="1:9">
      <c r="A223">
        <f>'PRODUCTION LIST lynx plywood'!A223</f>
        <v>0</v>
      </c>
      <c r="B223" s="4">
        <f>'LYNX PLYWOOD'!AV257*SUM('LYNX PLYWOOD'!AF257:AP257)</f>
        <v>0</v>
      </c>
      <c r="C223" s="4">
        <f>'LYNX PLYWOOD'!AW257*SUM('LYNX PLYWOOD'!AF257:AP257)</f>
        <v>0</v>
      </c>
      <c r="D223" s="4">
        <f>'LYNX PLYWOOD'!AX257*SUM('LYNX PLYWOOD'!AF257:AP257)</f>
        <v>0</v>
      </c>
      <c r="E223" s="4">
        <f>'LYNX PLYWOOD'!AY257*SUM('LYNX PLYWOOD'!AF257:AP257)</f>
        <v>0</v>
      </c>
      <c r="F223" s="4">
        <f t="shared" si="9"/>
        <v>0</v>
      </c>
      <c r="G223" s="4">
        <f t="shared" si="10"/>
        <v>0</v>
      </c>
      <c r="H223" s="4">
        <f>'LYNX PLYWOOD'!BA257*SUM('LYNX PLYWOOD'!AF257:AP257)/3.125</f>
        <v>0</v>
      </c>
      <c r="I223" s="4">
        <f>'LYNX PLYWOOD'!AZ257</f>
        <v>0</v>
      </c>
    </row>
    <row r="224" spans="1:9">
      <c r="A224">
        <f>'PRODUCTION LIST lynx plywood'!A224</f>
        <v>0</v>
      </c>
      <c r="B224" s="4">
        <f>'LYNX PLYWOOD'!AV258*SUM('LYNX PLYWOOD'!AF258:AP258)</f>
        <v>0</v>
      </c>
      <c r="C224" s="4">
        <f>'LYNX PLYWOOD'!AW258*SUM('LYNX PLYWOOD'!AF258:AP258)</f>
        <v>0</v>
      </c>
      <c r="D224" s="4">
        <f>'LYNX PLYWOOD'!AX258*SUM('LYNX PLYWOOD'!AF258:AP258)</f>
        <v>0</v>
      </c>
      <c r="E224" s="4">
        <f>'LYNX PLYWOOD'!AY258*SUM('LYNX PLYWOOD'!AF258:AP258)</f>
        <v>0</v>
      </c>
      <c r="F224" s="4">
        <f t="shared" si="9"/>
        <v>0</v>
      </c>
      <c r="G224" s="4">
        <f t="shared" si="10"/>
        <v>0</v>
      </c>
      <c r="H224" s="4">
        <f>'LYNX PLYWOOD'!BA258*SUM('LYNX PLYWOOD'!AF258:AP258)/3.125</f>
        <v>0</v>
      </c>
      <c r="I224" s="4">
        <f>'LYNX PLYWOOD'!AZ258</f>
        <v>0</v>
      </c>
    </row>
    <row r="225" spans="1:9">
      <c r="A225">
        <f>'PRODUCTION LIST lynx plywood'!A225</f>
        <v>0</v>
      </c>
      <c r="B225" s="4">
        <f>'LYNX PLYWOOD'!AV259*SUM('LYNX PLYWOOD'!AF259:AP259)</f>
        <v>0</v>
      </c>
      <c r="C225" s="4">
        <f>'LYNX PLYWOOD'!AW259*SUM('LYNX PLYWOOD'!AF259:AP259)</f>
        <v>0</v>
      </c>
      <c r="D225" s="4">
        <f>'LYNX PLYWOOD'!AX259*SUM('LYNX PLYWOOD'!AF259:AP259)</f>
        <v>0</v>
      </c>
      <c r="E225" s="4">
        <f>'LYNX PLYWOOD'!AY259*SUM('LYNX PLYWOOD'!AF259:AP259)</f>
        <v>0</v>
      </c>
      <c r="F225" s="4">
        <f t="shared" si="9"/>
        <v>0</v>
      </c>
      <c r="G225" s="4">
        <f t="shared" si="10"/>
        <v>0</v>
      </c>
      <c r="H225" s="4">
        <f>'LYNX PLYWOOD'!BA259*SUM('LYNX PLYWOOD'!AF259:AP259)/3.125</f>
        <v>0</v>
      </c>
      <c r="I225" s="4">
        <f>'LYNX PLYWOOD'!AZ259</f>
        <v>0</v>
      </c>
    </row>
    <row r="226" spans="1:9">
      <c r="A226">
        <f>'PRODUCTION LIST lynx plywood'!A226</f>
        <v>0</v>
      </c>
      <c r="B226" s="4">
        <f>'LYNX PLYWOOD'!AV260*SUM('LYNX PLYWOOD'!AF260:AP260)</f>
        <v>0</v>
      </c>
      <c r="C226" s="4">
        <f>'LYNX PLYWOOD'!AW260*SUM('LYNX PLYWOOD'!AF260:AP260)</f>
        <v>0</v>
      </c>
      <c r="D226" s="4">
        <f>'LYNX PLYWOOD'!AX260*SUM('LYNX PLYWOOD'!AF260:AP260)</f>
        <v>0</v>
      </c>
      <c r="E226" s="4">
        <f>'LYNX PLYWOOD'!AY260*SUM('LYNX PLYWOOD'!AF260:AP260)</f>
        <v>0</v>
      </c>
      <c r="F226" s="4">
        <f t="shared" si="9"/>
        <v>0</v>
      </c>
      <c r="G226" s="4">
        <f t="shared" si="10"/>
        <v>0</v>
      </c>
      <c r="H226" s="4">
        <f>'LYNX PLYWOOD'!BA260*SUM('LYNX PLYWOOD'!AF260:AP260)/3.125</f>
        <v>0</v>
      </c>
      <c r="I226" s="4">
        <f>'LYNX PLYWOOD'!AZ260</f>
        <v>0</v>
      </c>
    </row>
    <row r="227" spans="1:9">
      <c r="A227">
        <f>'PRODUCTION LIST lynx plywood'!A227</f>
        <v>0</v>
      </c>
      <c r="B227" s="4">
        <f>'LYNX PLYWOOD'!AV261*SUM('LYNX PLYWOOD'!AF261:AP261)</f>
        <v>0</v>
      </c>
      <c r="C227" s="4">
        <f>'LYNX PLYWOOD'!AW261*SUM('LYNX PLYWOOD'!AF261:AP261)</f>
        <v>0</v>
      </c>
      <c r="D227" s="4">
        <f>'LYNX PLYWOOD'!AX261*SUM('LYNX PLYWOOD'!AF261:AP261)</f>
        <v>0</v>
      </c>
      <c r="E227" s="4">
        <f>'LYNX PLYWOOD'!AY261*SUM('LYNX PLYWOOD'!AF261:AP261)</f>
        <v>0</v>
      </c>
      <c r="F227" s="4">
        <f t="shared" si="9"/>
        <v>0</v>
      </c>
      <c r="G227" s="4">
        <f t="shared" si="10"/>
        <v>0</v>
      </c>
      <c r="H227" s="4">
        <f>'LYNX PLYWOOD'!BA261*SUM('LYNX PLYWOOD'!AF261:AP261)/3.125</f>
        <v>0</v>
      </c>
      <c r="I227" s="4">
        <f>'LYNX PLYWOOD'!AZ261</f>
        <v>0</v>
      </c>
    </row>
    <row r="228" spans="1:9">
      <c r="A228">
        <f>'PRODUCTION LIST lynx plywood'!A228</f>
        <v>0</v>
      </c>
      <c r="B228" s="4">
        <f>'LYNX PLYWOOD'!AV262*SUM('LYNX PLYWOOD'!AF262:AP262)</f>
        <v>0</v>
      </c>
      <c r="C228" s="4">
        <f>'LYNX PLYWOOD'!AW262*SUM('LYNX PLYWOOD'!AF262:AP262)</f>
        <v>0</v>
      </c>
      <c r="D228" s="4">
        <f>'LYNX PLYWOOD'!AX262*SUM('LYNX PLYWOOD'!AF262:AP262)</f>
        <v>0</v>
      </c>
      <c r="E228" s="4">
        <f>'LYNX PLYWOOD'!AY262*SUM('LYNX PLYWOOD'!AF262:AP262)</f>
        <v>0</v>
      </c>
      <c r="F228" s="4">
        <f t="shared" si="9"/>
        <v>0</v>
      </c>
      <c r="G228" s="4">
        <f t="shared" si="10"/>
        <v>0</v>
      </c>
      <c r="H228" s="4">
        <f>'LYNX PLYWOOD'!BA262*SUM('LYNX PLYWOOD'!AF262:AP262)/3.125</f>
        <v>0</v>
      </c>
      <c r="I228" s="4">
        <f>'LYNX PLYWOOD'!AZ262</f>
        <v>0</v>
      </c>
    </row>
    <row r="229" spans="1:9">
      <c r="A229">
        <f>'PRODUCTION LIST lynx plywood'!A229</f>
        <v>0</v>
      </c>
      <c r="B229" s="4">
        <f>'LYNX PLYWOOD'!AV263*SUM('LYNX PLYWOOD'!AF263:AP263)</f>
        <v>0</v>
      </c>
      <c r="C229" s="4">
        <f>'LYNX PLYWOOD'!AW263*SUM('LYNX PLYWOOD'!AF263:AP263)</f>
        <v>0</v>
      </c>
      <c r="D229" s="4">
        <f>'LYNX PLYWOOD'!AX263*SUM('LYNX PLYWOOD'!AF263:AP263)</f>
        <v>0</v>
      </c>
      <c r="E229" s="4">
        <f>'LYNX PLYWOOD'!AY263*SUM('LYNX PLYWOOD'!AF263:AP263)</f>
        <v>0</v>
      </c>
      <c r="F229" s="4">
        <f t="shared" si="9"/>
        <v>0</v>
      </c>
      <c r="G229" s="4">
        <f t="shared" si="10"/>
        <v>0</v>
      </c>
      <c r="H229" s="4">
        <f>'LYNX PLYWOOD'!BA263*SUM('LYNX PLYWOOD'!AF263:AP263)/3.125</f>
        <v>0</v>
      </c>
      <c r="I229" s="4">
        <f>'LYNX PLYWOOD'!AZ263</f>
        <v>0</v>
      </c>
    </row>
    <row r="230" spans="1:9">
      <c r="A230">
        <f>'PRODUCTION LIST lynx plywood'!A230</f>
        <v>0</v>
      </c>
      <c r="B230" s="4">
        <f>'LYNX PLYWOOD'!AV264*SUM('LYNX PLYWOOD'!AF264:AP264)</f>
        <v>0</v>
      </c>
      <c r="C230" s="4">
        <f>'LYNX PLYWOOD'!AW264*SUM('LYNX PLYWOOD'!AF264:AP264)</f>
        <v>0</v>
      </c>
      <c r="D230" s="4">
        <f>'LYNX PLYWOOD'!AX264*SUM('LYNX PLYWOOD'!AF264:AP264)</f>
        <v>0</v>
      </c>
      <c r="E230" s="4">
        <f>'LYNX PLYWOOD'!AY264*SUM('LYNX PLYWOOD'!AF264:AP264)</f>
        <v>0</v>
      </c>
      <c r="F230" s="4">
        <f t="shared" si="9"/>
        <v>0</v>
      </c>
      <c r="G230" s="4">
        <f t="shared" si="10"/>
        <v>0</v>
      </c>
      <c r="H230" s="4">
        <f>'LYNX PLYWOOD'!BA264*SUM('LYNX PLYWOOD'!AF264:AP264)/3.125</f>
        <v>0</v>
      </c>
      <c r="I230" s="4">
        <f>'LYNX PLYWOOD'!AZ264</f>
        <v>0</v>
      </c>
    </row>
    <row r="231" spans="1:9">
      <c r="A231">
        <f>'PRODUCTION LIST lynx plywood'!A231</f>
        <v>0</v>
      </c>
      <c r="B231" s="4">
        <f>'LYNX PLYWOOD'!AV265*SUM('LYNX PLYWOOD'!AF265:AP265)</f>
        <v>0</v>
      </c>
      <c r="C231" s="4">
        <f>'LYNX PLYWOOD'!AW265*SUM('LYNX PLYWOOD'!AF265:AP265)</f>
        <v>0</v>
      </c>
      <c r="D231" s="4">
        <f>'LYNX PLYWOOD'!AX265*SUM('LYNX PLYWOOD'!AF265:AP265)</f>
        <v>0</v>
      </c>
      <c r="E231" s="4">
        <f>'LYNX PLYWOOD'!AY265*SUM('LYNX PLYWOOD'!AF265:AP265)</f>
        <v>0</v>
      </c>
      <c r="F231" s="4">
        <f t="shared" si="9"/>
        <v>0</v>
      </c>
      <c r="G231" s="4">
        <f t="shared" si="10"/>
        <v>0</v>
      </c>
      <c r="H231" s="4">
        <f>'LYNX PLYWOOD'!BA265*SUM('LYNX PLYWOOD'!AF265:AP265)/3.125</f>
        <v>0</v>
      </c>
      <c r="I231" s="4">
        <f>'LYNX PLYWOOD'!AZ265</f>
        <v>0</v>
      </c>
    </row>
    <row r="232" spans="1:9">
      <c r="A232">
        <f>'PRODUCTION LIST lynx plywood'!A232</f>
        <v>0</v>
      </c>
      <c r="B232" s="4">
        <f>'LYNX PLYWOOD'!AV266*SUM('LYNX PLYWOOD'!AF266:AP266)</f>
        <v>0</v>
      </c>
      <c r="C232" s="4">
        <f>'LYNX PLYWOOD'!AW266*SUM('LYNX PLYWOOD'!AF266:AP266)</f>
        <v>0</v>
      </c>
      <c r="D232" s="4">
        <f>'LYNX PLYWOOD'!AX266*SUM('LYNX PLYWOOD'!AF266:AP266)</f>
        <v>0</v>
      </c>
      <c r="E232" s="4">
        <f>'LYNX PLYWOOD'!AY266*SUM('LYNX PLYWOOD'!AF266:AP266)</f>
        <v>0</v>
      </c>
      <c r="F232" s="4">
        <f t="shared" si="9"/>
        <v>0</v>
      </c>
      <c r="G232" s="4">
        <f t="shared" si="10"/>
        <v>0</v>
      </c>
      <c r="H232" s="4">
        <f>'LYNX PLYWOOD'!BA266*SUM('LYNX PLYWOOD'!AF266:AP266)/3.125</f>
        <v>0</v>
      </c>
      <c r="I232" s="4">
        <f>'LYNX PLYWOOD'!AZ266</f>
        <v>0</v>
      </c>
    </row>
    <row r="233" spans="1:9">
      <c r="A233">
        <f>'PRODUCTION LIST lynx plywood'!A233</f>
        <v>0</v>
      </c>
      <c r="B233" s="4">
        <f>'LYNX PLYWOOD'!AV267*SUM('LYNX PLYWOOD'!AF267:AP267)</f>
        <v>0</v>
      </c>
      <c r="C233" s="4">
        <f>'LYNX PLYWOOD'!AW267*SUM('LYNX PLYWOOD'!AF267:AP267)</f>
        <v>0</v>
      </c>
      <c r="D233" s="4">
        <f>'LYNX PLYWOOD'!AX267*SUM('LYNX PLYWOOD'!AF267:AP267)</f>
        <v>0</v>
      </c>
      <c r="E233" s="4">
        <f>'LYNX PLYWOOD'!AY267*SUM('LYNX PLYWOOD'!AF267:AP267)</f>
        <v>0</v>
      </c>
      <c r="F233" s="4">
        <f t="shared" si="9"/>
        <v>0</v>
      </c>
      <c r="G233" s="4">
        <f t="shared" si="10"/>
        <v>0</v>
      </c>
      <c r="H233" s="4">
        <f>'LYNX PLYWOOD'!BA267*SUM('LYNX PLYWOOD'!AF267:AP267)/3.125</f>
        <v>0</v>
      </c>
      <c r="I233" s="4">
        <f>'LYNX PLYWOOD'!AZ267</f>
        <v>0</v>
      </c>
    </row>
    <row r="234" spans="1:9">
      <c r="A234">
        <f>'PRODUCTION LIST lynx plywood'!A234</f>
        <v>0</v>
      </c>
      <c r="B234" s="4">
        <f>'LYNX PLYWOOD'!AV268*SUM('LYNX PLYWOOD'!AF268:AP268)</f>
        <v>0</v>
      </c>
      <c r="C234" s="4">
        <f>'LYNX PLYWOOD'!AW268*SUM('LYNX PLYWOOD'!AF268:AP268)</f>
        <v>0</v>
      </c>
      <c r="D234" s="4">
        <f>'LYNX PLYWOOD'!AX268*SUM('LYNX PLYWOOD'!AF268:AP268)</f>
        <v>0</v>
      </c>
      <c r="E234" s="4">
        <f>'LYNX PLYWOOD'!AY268*SUM('LYNX PLYWOOD'!AF268:AP268)</f>
        <v>0</v>
      </c>
      <c r="F234" s="4">
        <f t="shared" si="9"/>
        <v>0</v>
      </c>
      <c r="G234" s="4">
        <f t="shared" si="10"/>
        <v>0</v>
      </c>
      <c r="H234" s="4">
        <f>'LYNX PLYWOOD'!BA268*SUM('LYNX PLYWOOD'!AF268:AP268)/3.125</f>
        <v>0</v>
      </c>
      <c r="I234" s="4">
        <f>'LYNX PLYWOOD'!AZ268</f>
        <v>0</v>
      </c>
    </row>
    <row r="235" spans="1:9">
      <c r="A235">
        <f>'PRODUCTION LIST lynx plywood'!A235</f>
        <v>0</v>
      </c>
      <c r="B235" s="4">
        <f>'LYNX PLYWOOD'!AV269*SUM('LYNX PLYWOOD'!AF269:AP269)</f>
        <v>0</v>
      </c>
      <c r="C235" s="4">
        <f>'LYNX PLYWOOD'!AW269*SUM('LYNX PLYWOOD'!AF269:AP269)</f>
        <v>0</v>
      </c>
      <c r="D235" s="4">
        <f>'LYNX PLYWOOD'!AX269*SUM('LYNX PLYWOOD'!AF269:AP269)</f>
        <v>0</v>
      </c>
      <c r="E235" s="4">
        <f>'LYNX PLYWOOD'!AY269*SUM('LYNX PLYWOOD'!AF269:AP269)</f>
        <v>0</v>
      </c>
      <c r="F235" s="4">
        <f t="shared" si="9"/>
        <v>0</v>
      </c>
      <c r="G235" s="4">
        <f t="shared" si="10"/>
        <v>0</v>
      </c>
      <c r="H235" s="4">
        <f>'LYNX PLYWOOD'!BA269*SUM('LYNX PLYWOOD'!AF269:AP269)/3.125</f>
        <v>0</v>
      </c>
      <c r="I235" s="4">
        <f>'LYNX PLYWOOD'!AZ269</f>
        <v>0</v>
      </c>
    </row>
    <row r="236" spans="1:9">
      <c r="A236">
        <f>'PRODUCTION LIST lynx plywood'!A236</f>
        <v>0</v>
      </c>
      <c r="B236" s="4">
        <f>'LYNX PLYWOOD'!AV270*SUM('LYNX PLYWOOD'!AF270:AP270)</f>
        <v>0</v>
      </c>
      <c r="C236" s="4">
        <f>'LYNX PLYWOOD'!AW270*SUM('LYNX PLYWOOD'!AF270:AP270)</f>
        <v>0</v>
      </c>
      <c r="D236" s="4">
        <f>'LYNX PLYWOOD'!AX270*SUM('LYNX PLYWOOD'!AF270:AP270)</f>
        <v>0</v>
      </c>
      <c r="E236" s="4">
        <f>'LYNX PLYWOOD'!AY270*SUM('LYNX PLYWOOD'!AF270:AP270)</f>
        <v>0</v>
      </c>
      <c r="F236" s="4">
        <f t="shared" si="9"/>
        <v>0</v>
      </c>
      <c r="G236" s="4">
        <f t="shared" si="10"/>
        <v>0</v>
      </c>
      <c r="H236" s="4">
        <f>'LYNX PLYWOOD'!BA270*SUM('LYNX PLYWOOD'!AF270:AP270)/3.125</f>
        <v>0</v>
      </c>
      <c r="I236" s="4">
        <f>'LYNX PLYWOOD'!AZ270</f>
        <v>0</v>
      </c>
    </row>
    <row r="237" spans="1:9">
      <c r="A237">
        <f>'PRODUCTION LIST lynx plywood'!A237</f>
        <v>0</v>
      </c>
      <c r="B237" s="4">
        <f>'LYNX PLYWOOD'!AV271*SUM('LYNX PLYWOOD'!AF271:AP271)</f>
        <v>0</v>
      </c>
      <c r="C237" s="4">
        <f>'LYNX PLYWOOD'!AW271*SUM('LYNX PLYWOOD'!AF271:AP271)</f>
        <v>0</v>
      </c>
      <c r="D237" s="4">
        <f>'LYNX PLYWOOD'!AX271*SUM('LYNX PLYWOOD'!AF271:AP271)</f>
        <v>0</v>
      </c>
      <c r="E237" s="4">
        <f>'LYNX PLYWOOD'!AY271*SUM('LYNX PLYWOOD'!AF271:AP271)</f>
        <v>0</v>
      </c>
      <c r="F237" s="4">
        <f t="shared" si="9"/>
        <v>0</v>
      </c>
      <c r="G237" s="4">
        <f t="shared" si="10"/>
        <v>0</v>
      </c>
      <c r="H237" s="4">
        <f>'LYNX PLYWOOD'!BA271*SUM('LYNX PLYWOOD'!AF271:AP271)/3.125</f>
        <v>0</v>
      </c>
      <c r="I237" s="4">
        <f>'LYNX PLYWOOD'!AZ271</f>
        <v>0</v>
      </c>
    </row>
    <row r="238" spans="1:9">
      <c r="A238">
        <f>'PRODUCTION LIST lynx plywood'!A238</f>
        <v>0</v>
      </c>
      <c r="B238" s="4">
        <f>'LYNX PLYWOOD'!AV272*SUM('LYNX PLYWOOD'!AF272:AP272)</f>
        <v>0</v>
      </c>
      <c r="C238" s="4">
        <f>'LYNX PLYWOOD'!AW272*SUM('LYNX PLYWOOD'!AF272:AP272)</f>
        <v>0</v>
      </c>
      <c r="D238" s="4">
        <f>'LYNX PLYWOOD'!AX272*SUM('LYNX PLYWOOD'!AF272:AP272)</f>
        <v>0</v>
      </c>
      <c r="E238" s="4">
        <f>'LYNX PLYWOOD'!AY272*SUM('LYNX PLYWOOD'!AF272:AP272)</f>
        <v>0</v>
      </c>
      <c r="F238" s="4">
        <f t="shared" si="9"/>
        <v>0</v>
      </c>
      <c r="G238" s="4">
        <f t="shared" si="10"/>
        <v>0</v>
      </c>
      <c r="H238" s="4">
        <f>'LYNX PLYWOOD'!BA272*SUM('LYNX PLYWOOD'!AF272:AP272)/3.125</f>
        <v>0</v>
      </c>
      <c r="I238" s="4">
        <f>'LYNX PLYWOOD'!AZ272</f>
        <v>0</v>
      </c>
    </row>
    <row r="239" spans="1:9">
      <c r="A239">
        <f>'PRODUCTION LIST lynx plywood'!A239</f>
        <v>0</v>
      </c>
      <c r="B239" s="4">
        <f>'LYNX PLYWOOD'!AV273*SUM('LYNX PLYWOOD'!AF273:AP273)</f>
        <v>0</v>
      </c>
      <c r="C239" s="4">
        <f>'LYNX PLYWOOD'!AW273*SUM('LYNX PLYWOOD'!AF273:AP273)</f>
        <v>0</v>
      </c>
      <c r="D239" s="4">
        <f>'LYNX PLYWOOD'!AX273*SUM('LYNX PLYWOOD'!AF273:AP273)</f>
        <v>0</v>
      </c>
      <c r="E239" s="4">
        <f>'LYNX PLYWOOD'!AY273*SUM('LYNX PLYWOOD'!AF273:AP273)</f>
        <v>0</v>
      </c>
      <c r="F239" s="4">
        <f t="shared" si="9"/>
        <v>0</v>
      </c>
      <c r="G239" s="4">
        <f t="shared" si="10"/>
        <v>0</v>
      </c>
      <c r="H239" s="4">
        <f>'LYNX PLYWOOD'!BA273*SUM('LYNX PLYWOOD'!AF273:AP273)/3.125</f>
        <v>0</v>
      </c>
      <c r="I239" s="4">
        <f>'LYNX PLYWOOD'!AZ273</f>
        <v>0</v>
      </c>
    </row>
    <row r="240" spans="1:9">
      <c r="B240" s="4">
        <f>'LYNX PLYWOOD'!AV185*SUM('LYNX PLYWOOD'!AF185:AP185)</f>
        <v>0</v>
      </c>
      <c r="C240" s="4">
        <f>'LYNX PLYWOOD'!AW185*SUM('LYNX PLYWOOD'!AF185:AP185)</f>
        <v>0</v>
      </c>
      <c r="D240" s="4">
        <f>'LYNX PLYWOOD'!AX185*SUM('LYNX PLYWOOD'!AF185:AP185)</f>
        <v>0</v>
      </c>
      <c r="E240" s="4">
        <f>'LYNX PLYWOOD'!AY185*SUM('LYNX PLYWOOD'!AF185:AP185)</f>
        <v>0</v>
      </c>
      <c r="F240" s="4">
        <f t="shared" ref="F240:F258" si="11">D240/10</f>
        <v>0</v>
      </c>
      <c r="G240" s="4">
        <f t="shared" ref="G240:G258" si="12">(3/100)*D240</f>
        <v>0</v>
      </c>
      <c r="H240" s="4">
        <f>'LYNX PLYWOOD'!BA185*SUM('LYNX PLYWOOD'!AF185:AP185)/3.125</f>
        <v>0</v>
      </c>
      <c r="I240" s="4">
        <f>'LYNX PLYWOOD'!AZ185</f>
        <v>0</v>
      </c>
    </row>
    <row r="241" spans="2:9">
      <c r="B241" s="4">
        <f>'LYNX PLYWOOD'!AV186*SUM('LYNX PLYWOOD'!AF186:AP186)</f>
        <v>0</v>
      </c>
      <c r="C241" s="4">
        <f>'LYNX PLYWOOD'!AW186*SUM('LYNX PLYWOOD'!AF186:AP186)</f>
        <v>0</v>
      </c>
      <c r="D241" s="4">
        <f>'LYNX PLYWOOD'!AX186*SUM('LYNX PLYWOOD'!AF186:AP186)</f>
        <v>0</v>
      </c>
      <c r="E241" s="4">
        <f>'LYNX PLYWOOD'!AY186*SUM('LYNX PLYWOOD'!AF186:AP186)</f>
        <v>0</v>
      </c>
      <c r="F241" s="4">
        <f t="shared" si="11"/>
        <v>0</v>
      </c>
      <c r="G241" s="4">
        <f t="shared" si="12"/>
        <v>0</v>
      </c>
      <c r="H241" s="4">
        <f>'LYNX PLYWOOD'!BA186*SUM('LYNX PLYWOOD'!AF186:AP186)/3.125</f>
        <v>0</v>
      </c>
      <c r="I241" s="4">
        <f>'LYNX PLYWOOD'!AZ186</f>
        <v>0</v>
      </c>
    </row>
    <row r="242" spans="2:9">
      <c r="B242" s="4">
        <f>'LYNX PLYWOOD'!AV187*SUM('LYNX PLYWOOD'!AF187:AP187)</f>
        <v>0</v>
      </c>
      <c r="C242" s="4">
        <f>'LYNX PLYWOOD'!AW187*SUM('LYNX PLYWOOD'!AF187:AP187)</f>
        <v>0</v>
      </c>
      <c r="D242" s="4">
        <f>'LYNX PLYWOOD'!AX187*SUM('LYNX PLYWOOD'!AF187:AP187)</f>
        <v>0</v>
      </c>
      <c r="E242" s="4">
        <f>'LYNX PLYWOOD'!AY187*SUM('LYNX PLYWOOD'!AF187:AP187)</f>
        <v>0</v>
      </c>
      <c r="F242" s="4">
        <f t="shared" si="11"/>
        <v>0</v>
      </c>
      <c r="G242" s="4">
        <f t="shared" si="12"/>
        <v>0</v>
      </c>
      <c r="H242" s="4">
        <f>'LYNX PLYWOOD'!BA187*SUM('LYNX PLYWOOD'!AF187:AP187)/3.125</f>
        <v>0</v>
      </c>
      <c r="I242" s="4">
        <f>'LYNX PLYWOOD'!AZ187</f>
        <v>0</v>
      </c>
    </row>
    <row r="243" spans="2:9">
      <c r="B243" s="4">
        <f>'LYNX PLYWOOD'!AV188*SUM('LYNX PLYWOOD'!AF188:AP188)</f>
        <v>0</v>
      </c>
      <c r="C243" s="4">
        <f>'LYNX PLYWOOD'!AW188*SUM('LYNX PLYWOOD'!AF188:AP188)</f>
        <v>0</v>
      </c>
      <c r="D243" s="4">
        <f>'LYNX PLYWOOD'!AX188*SUM('LYNX PLYWOOD'!AF188:AP188)</f>
        <v>0</v>
      </c>
      <c r="E243" s="4">
        <f>'LYNX PLYWOOD'!AY188*SUM('LYNX PLYWOOD'!AF188:AP188)</f>
        <v>0</v>
      </c>
      <c r="F243" s="4">
        <f t="shared" si="11"/>
        <v>0</v>
      </c>
      <c r="G243" s="4">
        <f t="shared" si="12"/>
        <v>0</v>
      </c>
      <c r="H243" s="4">
        <f>'LYNX PLYWOOD'!BA188*SUM('LYNX PLYWOOD'!AF188:AP188)/3.125</f>
        <v>0</v>
      </c>
      <c r="I243" s="4">
        <f>'LYNX PLYWOOD'!AZ188</f>
        <v>0</v>
      </c>
    </row>
    <row r="244" spans="2:9">
      <c r="B244" s="4">
        <f>'LYNX PLYWOOD'!AV189*SUM('LYNX PLYWOOD'!AF189:AP189)</f>
        <v>0</v>
      </c>
      <c r="C244" s="4">
        <f>'LYNX PLYWOOD'!AW189*SUM('LYNX PLYWOOD'!AF189:AP189)</f>
        <v>0</v>
      </c>
      <c r="D244" s="4">
        <f>'LYNX PLYWOOD'!AX189*SUM('LYNX PLYWOOD'!AF189:AP189)</f>
        <v>0</v>
      </c>
      <c r="E244" s="4">
        <f>'LYNX PLYWOOD'!AY189*SUM('LYNX PLYWOOD'!AF189:AP189)</f>
        <v>0</v>
      </c>
      <c r="F244" s="4">
        <f t="shared" si="11"/>
        <v>0</v>
      </c>
      <c r="G244" s="4">
        <f t="shared" si="12"/>
        <v>0</v>
      </c>
      <c r="H244" s="4">
        <f>'LYNX PLYWOOD'!BA189*SUM('LYNX PLYWOOD'!AF189:AP189)/3.125</f>
        <v>0</v>
      </c>
      <c r="I244" s="4">
        <f>'LYNX PLYWOOD'!AZ189</f>
        <v>0</v>
      </c>
    </row>
    <row r="245" spans="2:9">
      <c r="B245" s="4">
        <f>'LYNX PLYWOOD'!AV190*SUM('LYNX PLYWOOD'!AF190:AP190)</f>
        <v>0</v>
      </c>
      <c r="C245" s="4">
        <f>'LYNX PLYWOOD'!AW190*SUM('LYNX PLYWOOD'!AF190:AP190)</f>
        <v>0</v>
      </c>
      <c r="D245" s="4">
        <f>'LYNX PLYWOOD'!AX190*SUM('LYNX PLYWOOD'!AF190:AP190)</f>
        <v>0</v>
      </c>
      <c r="E245" s="4">
        <f>'LYNX PLYWOOD'!AY190*SUM('LYNX PLYWOOD'!AF190:AP190)</f>
        <v>0</v>
      </c>
      <c r="F245" s="4">
        <f t="shared" si="11"/>
        <v>0</v>
      </c>
      <c r="G245" s="4">
        <f t="shared" si="12"/>
        <v>0</v>
      </c>
      <c r="H245" s="4">
        <f>'LYNX PLYWOOD'!BA190*SUM('LYNX PLYWOOD'!AF190:AP190)/3.125</f>
        <v>0</v>
      </c>
      <c r="I245" s="4">
        <f>'LYNX PLYWOOD'!AZ190</f>
        <v>0</v>
      </c>
    </row>
    <row r="246" spans="2:9">
      <c r="B246" s="4">
        <f>'LYNX PLYWOOD'!AV191*SUM('LYNX PLYWOOD'!AF191:AP191)</f>
        <v>0</v>
      </c>
      <c r="C246" s="4">
        <f>'LYNX PLYWOOD'!AW191*SUM('LYNX PLYWOOD'!AF191:AP191)</f>
        <v>0</v>
      </c>
      <c r="D246" s="4">
        <f>'LYNX PLYWOOD'!AX191*SUM('LYNX PLYWOOD'!AF191:AP191)</f>
        <v>0</v>
      </c>
      <c r="E246" s="4">
        <f>'LYNX PLYWOOD'!AY191*SUM('LYNX PLYWOOD'!AF191:AP191)</f>
        <v>0</v>
      </c>
      <c r="F246" s="4">
        <f t="shared" si="11"/>
        <v>0</v>
      </c>
      <c r="G246" s="4">
        <f t="shared" si="12"/>
        <v>0</v>
      </c>
      <c r="H246" s="4">
        <f>'LYNX PLYWOOD'!BA191*SUM('LYNX PLYWOOD'!AF191:AP191)/3.125</f>
        <v>0</v>
      </c>
      <c r="I246" s="4">
        <f>'LYNX PLYWOOD'!AZ191</f>
        <v>0</v>
      </c>
    </row>
    <row r="247" spans="2:9">
      <c r="B247" s="4">
        <f>'LYNX PLYWOOD'!AV192*SUM('LYNX PLYWOOD'!AF192:AP192)</f>
        <v>0</v>
      </c>
      <c r="C247" s="4">
        <f>'LYNX PLYWOOD'!AW192*SUM('LYNX PLYWOOD'!AF192:AP192)</f>
        <v>0</v>
      </c>
      <c r="D247" s="4">
        <f>'LYNX PLYWOOD'!AX192*SUM('LYNX PLYWOOD'!AF192:AP192)</f>
        <v>0</v>
      </c>
      <c r="E247" s="4">
        <f>'LYNX PLYWOOD'!AY192*SUM('LYNX PLYWOOD'!AF192:AP192)</f>
        <v>0</v>
      </c>
      <c r="F247" s="4">
        <f t="shared" si="11"/>
        <v>0</v>
      </c>
      <c r="G247" s="4">
        <f t="shared" si="12"/>
        <v>0</v>
      </c>
      <c r="H247" s="4">
        <f>'LYNX PLYWOOD'!BA192*SUM('LYNX PLYWOOD'!AF192:AP192)/3.125</f>
        <v>0</v>
      </c>
      <c r="I247" s="4">
        <f>'LYNX PLYWOOD'!AZ192</f>
        <v>0</v>
      </c>
    </row>
    <row r="248" spans="2:9">
      <c r="B248" s="4">
        <f>'LYNX PLYWOOD'!AV193*SUM('LYNX PLYWOOD'!AF193:AP193)</f>
        <v>0</v>
      </c>
      <c r="C248" s="4">
        <f>'LYNX PLYWOOD'!AW193*SUM('LYNX PLYWOOD'!AF193:AP193)</f>
        <v>0</v>
      </c>
      <c r="D248" s="4">
        <f>'LYNX PLYWOOD'!AX193*SUM('LYNX PLYWOOD'!AF193:AP193)</f>
        <v>0</v>
      </c>
      <c r="E248" s="4">
        <f>'LYNX PLYWOOD'!AY193*SUM('LYNX PLYWOOD'!AF193:AP193)</f>
        <v>0</v>
      </c>
      <c r="F248" s="4">
        <f t="shared" si="11"/>
        <v>0</v>
      </c>
      <c r="G248" s="4">
        <f t="shared" si="12"/>
        <v>0</v>
      </c>
      <c r="H248" s="4">
        <f>'LYNX PLYWOOD'!BA193*SUM('LYNX PLYWOOD'!AF193:AP193)/3.125</f>
        <v>0</v>
      </c>
      <c r="I248" s="4">
        <f>'LYNX PLYWOOD'!AZ193</f>
        <v>0</v>
      </c>
    </row>
    <row r="249" spans="2:9">
      <c r="B249" s="4">
        <f>'LYNX PLYWOOD'!AV194*SUM('LYNX PLYWOOD'!AF194:AP194)</f>
        <v>0</v>
      </c>
      <c r="C249" s="4">
        <f>'LYNX PLYWOOD'!AW194*SUM('LYNX PLYWOOD'!AF194:AP194)</f>
        <v>0</v>
      </c>
      <c r="D249" s="4">
        <f>'LYNX PLYWOOD'!AX194*SUM('LYNX PLYWOOD'!AF194:AP194)</f>
        <v>0</v>
      </c>
      <c r="E249" s="4">
        <f>'LYNX PLYWOOD'!AY194*SUM('LYNX PLYWOOD'!AF194:AP194)</f>
        <v>0</v>
      </c>
      <c r="F249" s="4">
        <f t="shared" si="11"/>
        <v>0</v>
      </c>
      <c r="G249" s="4">
        <f t="shared" si="12"/>
        <v>0</v>
      </c>
      <c r="H249" s="4">
        <f>'LYNX PLYWOOD'!BA194*SUM('LYNX PLYWOOD'!AF194:AP194)/3.125</f>
        <v>0</v>
      </c>
      <c r="I249" s="4">
        <f>'LYNX PLYWOOD'!AZ194</f>
        <v>0</v>
      </c>
    </row>
    <row r="250" spans="2:9">
      <c r="B250" s="4">
        <f>'LYNX PLYWOOD'!AV195*SUM('LYNX PLYWOOD'!AF195:AP195)</f>
        <v>0</v>
      </c>
      <c r="C250" s="4">
        <f>'LYNX PLYWOOD'!AW195*SUM('LYNX PLYWOOD'!AF195:AP195)</f>
        <v>0</v>
      </c>
      <c r="D250" s="4">
        <f>'LYNX PLYWOOD'!AX195*SUM('LYNX PLYWOOD'!AF195:AP195)</f>
        <v>0</v>
      </c>
      <c r="E250" s="4">
        <f>'LYNX PLYWOOD'!AY195*SUM('LYNX PLYWOOD'!AF195:AP195)</f>
        <v>0</v>
      </c>
      <c r="F250" s="4">
        <f t="shared" si="11"/>
        <v>0</v>
      </c>
      <c r="G250" s="4">
        <f t="shared" si="12"/>
        <v>0</v>
      </c>
      <c r="H250" s="4">
        <f>'LYNX PLYWOOD'!BA195*SUM('LYNX PLYWOOD'!AF195:AP195)/3.125</f>
        <v>0</v>
      </c>
      <c r="I250" s="4">
        <f>'LYNX PLYWOOD'!AZ195</f>
        <v>0</v>
      </c>
    </row>
    <row r="251" spans="2:9">
      <c r="B251" s="4">
        <f>'LYNX PLYWOOD'!AV196*SUM('LYNX PLYWOOD'!AF196:AP196)</f>
        <v>0</v>
      </c>
      <c r="C251" s="4">
        <f>'LYNX PLYWOOD'!AW196*SUM('LYNX PLYWOOD'!AF196:AP196)</f>
        <v>0</v>
      </c>
      <c r="D251" s="4">
        <f>'LYNX PLYWOOD'!AX196*SUM('LYNX PLYWOOD'!AF196:AP196)</f>
        <v>0</v>
      </c>
      <c r="E251" s="4">
        <f>'LYNX PLYWOOD'!AY196*SUM('LYNX PLYWOOD'!AF196:AP196)</f>
        <v>0</v>
      </c>
      <c r="F251" s="4">
        <f t="shared" si="11"/>
        <v>0</v>
      </c>
      <c r="G251" s="4">
        <f t="shared" si="12"/>
        <v>0</v>
      </c>
      <c r="H251" s="4">
        <f>'LYNX PLYWOOD'!BA196*SUM('LYNX PLYWOOD'!AF196:AP196)/3.125</f>
        <v>0</v>
      </c>
      <c r="I251" s="4">
        <f>'LYNX PLYWOOD'!AZ196</f>
        <v>0</v>
      </c>
    </row>
    <row r="252" spans="2:9">
      <c r="B252" s="4">
        <f>'LYNX PLYWOOD'!AV197*SUM('LYNX PLYWOOD'!AF197:AP197)</f>
        <v>0</v>
      </c>
      <c r="C252" s="4">
        <f>'LYNX PLYWOOD'!AW197*SUM('LYNX PLYWOOD'!AF197:AP197)</f>
        <v>0</v>
      </c>
      <c r="D252" s="4">
        <f>'LYNX PLYWOOD'!AX197*SUM('LYNX PLYWOOD'!AF197:AP197)</f>
        <v>0</v>
      </c>
      <c r="E252" s="4">
        <f>'LYNX PLYWOOD'!AY197*SUM('LYNX PLYWOOD'!AF197:AP197)</f>
        <v>0</v>
      </c>
      <c r="F252" s="4">
        <f t="shared" si="11"/>
        <v>0</v>
      </c>
      <c r="G252" s="4">
        <f t="shared" si="12"/>
        <v>0</v>
      </c>
      <c r="H252" s="4">
        <f>'LYNX PLYWOOD'!BA197*SUM('LYNX PLYWOOD'!AF197:AP197)/3.125</f>
        <v>0</v>
      </c>
      <c r="I252" s="4">
        <f>'LYNX PLYWOOD'!AZ197</f>
        <v>0</v>
      </c>
    </row>
    <row r="253" spans="2:9">
      <c r="B253" s="4">
        <f>'LYNX PLYWOOD'!AV198*SUM('LYNX PLYWOOD'!AF198:AP198)</f>
        <v>0</v>
      </c>
      <c r="C253" s="4">
        <f>'LYNX PLYWOOD'!AW198*SUM('LYNX PLYWOOD'!AF198:AP198)</f>
        <v>0</v>
      </c>
      <c r="D253" s="4">
        <f>'LYNX PLYWOOD'!AX198*SUM('LYNX PLYWOOD'!AF198:AP198)</f>
        <v>0</v>
      </c>
      <c r="E253" s="4">
        <f>'LYNX PLYWOOD'!AY198*SUM('LYNX PLYWOOD'!AF198:AP198)</f>
        <v>0</v>
      </c>
      <c r="F253" s="4">
        <f t="shared" si="11"/>
        <v>0</v>
      </c>
      <c r="G253" s="4">
        <f t="shared" si="12"/>
        <v>0</v>
      </c>
      <c r="H253" s="4">
        <f>'LYNX PLYWOOD'!BA198*SUM('LYNX PLYWOOD'!AF198:AP198)/3.125</f>
        <v>0</v>
      </c>
      <c r="I253" s="4">
        <f>'LYNX PLYWOOD'!AZ198</f>
        <v>0</v>
      </c>
    </row>
    <row r="254" spans="2:9">
      <c r="B254" s="4">
        <f>'LYNX PLYWOOD'!AV199*SUM('LYNX PLYWOOD'!AF199:AP199)</f>
        <v>0</v>
      </c>
      <c r="C254" s="4">
        <f>'LYNX PLYWOOD'!AW199*SUM('LYNX PLYWOOD'!AF199:AP199)</f>
        <v>0</v>
      </c>
      <c r="D254" s="4">
        <f>'LYNX PLYWOOD'!AX199*SUM('LYNX PLYWOOD'!AF199:AP199)</f>
        <v>0</v>
      </c>
      <c r="E254" s="4">
        <f>'LYNX PLYWOOD'!AY199*SUM('LYNX PLYWOOD'!AF199:AP199)</f>
        <v>0</v>
      </c>
      <c r="F254" s="4">
        <f t="shared" si="11"/>
        <v>0</v>
      </c>
      <c r="G254" s="4">
        <f t="shared" si="12"/>
        <v>0</v>
      </c>
      <c r="H254" s="4">
        <f>'LYNX PLYWOOD'!BA199*SUM('LYNX PLYWOOD'!AF199:AP199)/3.125</f>
        <v>0</v>
      </c>
      <c r="I254" s="4">
        <f>'LYNX PLYWOOD'!AZ199</f>
        <v>0</v>
      </c>
    </row>
    <row r="255" spans="2:9">
      <c r="B255" s="4">
        <f>'LYNX PLYWOOD'!AV200*SUM('LYNX PLYWOOD'!AF200:AP200)</f>
        <v>0</v>
      </c>
      <c r="C255" s="4">
        <f>'LYNX PLYWOOD'!AW200*SUM('LYNX PLYWOOD'!AF200:AP200)</f>
        <v>0</v>
      </c>
      <c r="D255" s="4">
        <f>'LYNX PLYWOOD'!AX200*SUM('LYNX PLYWOOD'!AF200:AP200)</f>
        <v>0</v>
      </c>
      <c r="E255" s="4">
        <f>'LYNX PLYWOOD'!AY200*SUM('LYNX PLYWOOD'!AF200:AP200)</f>
        <v>0</v>
      </c>
      <c r="F255" s="4">
        <f t="shared" si="11"/>
        <v>0</v>
      </c>
      <c r="G255" s="4">
        <f t="shared" si="12"/>
        <v>0</v>
      </c>
      <c r="H255" s="4">
        <f>'LYNX PLYWOOD'!BA200*SUM('LYNX PLYWOOD'!AF200:AP200)/3.125</f>
        <v>0</v>
      </c>
      <c r="I255" s="4">
        <f>'LYNX PLYWOOD'!AZ200</f>
        <v>0</v>
      </c>
    </row>
    <row r="256" spans="2:9">
      <c r="B256" s="4">
        <f>'LYNX PLYWOOD'!AV201*SUM('LYNX PLYWOOD'!AF201:AP201)</f>
        <v>0</v>
      </c>
      <c r="C256" s="4">
        <f>'LYNX PLYWOOD'!AW201*SUM('LYNX PLYWOOD'!AF201:AP201)</f>
        <v>0</v>
      </c>
      <c r="D256" s="4">
        <f>'LYNX PLYWOOD'!AX201*SUM('LYNX PLYWOOD'!AF201:AP201)</f>
        <v>0</v>
      </c>
      <c r="E256" s="4">
        <f>'LYNX PLYWOOD'!AY201*SUM('LYNX PLYWOOD'!AF201:AP201)</f>
        <v>0</v>
      </c>
      <c r="F256" s="4">
        <f t="shared" si="11"/>
        <v>0</v>
      </c>
      <c r="G256" s="4">
        <f t="shared" si="12"/>
        <v>0</v>
      </c>
      <c r="H256" s="4">
        <f>'LYNX PLYWOOD'!BA201*SUM('LYNX PLYWOOD'!AF201:AP201)/3.125</f>
        <v>0</v>
      </c>
      <c r="I256" s="4">
        <f>'LYNX PLYWOOD'!AZ201</f>
        <v>0</v>
      </c>
    </row>
    <row r="257" spans="2:9">
      <c r="B257" s="4">
        <f>'LYNX PLYWOOD'!AV202*SUM('LYNX PLYWOOD'!AF202:AP202)</f>
        <v>0</v>
      </c>
      <c r="C257" s="4">
        <f>'LYNX PLYWOOD'!AW202*SUM('LYNX PLYWOOD'!AF202:AP202)</f>
        <v>0</v>
      </c>
      <c r="D257" s="4">
        <f>'LYNX PLYWOOD'!AX202*SUM('LYNX PLYWOOD'!AF202:AP202)</f>
        <v>0</v>
      </c>
      <c r="E257" s="4">
        <f>'LYNX PLYWOOD'!AY202*SUM('LYNX PLYWOOD'!AF202:AP202)</f>
        <v>0</v>
      </c>
      <c r="F257" s="4">
        <f t="shared" si="11"/>
        <v>0</v>
      </c>
      <c r="G257" s="4">
        <f t="shared" si="12"/>
        <v>0</v>
      </c>
      <c r="H257" s="4">
        <f>'LYNX PLYWOOD'!BA202*SUM('LYNX PLYWOOD'!AF202:AP202)/3.125</f>
        <v>0</v>
      </c>
      <c r="I257" s="4">
        <f>'LYNX PLYWOOD'!AZ202</f>
        <v>0</v>
      </c>
    </row>
    <row r="258" spans="2:9">
      <c r="B258" s="4">
        <f>'LYNX PLYWOOD'!AV203*SUM('LYNX PLYWOOD'!AF203:AP203)</f>
        <v>0</v>
      </c>
      <c r="C258" s="4">
        <f>'LYNX PLYWOOD'!AW203*SUM('LYNX PLYWOOD'!AF203:AP203)</f>
        <v>0</v>
      </c>
      <c r="D258" s="4">
        <f>'LYNX PLYWOOD'!AX203*SUM('LYNX PLYWOOD'!AF203:AP203)</f>
        <v>0</v>
      </c>
      <c r="E258" s="4">
        <f>'LYNX PLYWOOD'!AY203*SUM('LYNX PLYWOOD'!AF203:AP203)</f>
        <v>0</v>
      </c>
      <c r="F258" s="4">
        <f t="shared" si="11"/>
        <v>0</v>
      </c>
      <c r="G258" s="4">
        <f t="shared" si="12"/>
        <v>0</v>
      </c>
      <c r="H258" s="4">
        <f>'LYNX PLYWOOD'!BA203*SUM('LYNX PLYWOOD'!AF203:AP203)/3.125</f>
        <v>0</v>
      </c>
      <c r="I258" s="4">
        <f>'LYNX PLYWOOD'!AZ203</f>
        <v>0</v>
      </c>
    </row>
    <row r="259" spans="2:9">
      <c r="B259" s="4">
        <f>'LYNX PLYWOOD'!AV204*SUM('LYNX PLYWOOD'!AF204:AP204)</f>
        <v>0</v>
      </c>
      <c r="C259" s="4">
        <f>'LYNX PLYWOOD'!AW204*SUM('LYNX PLYWOOD'!AF204:AP204)</f>
        <v>0</v>
      </c>
      <c r="D259" s="4">
        <f>'LYNX PLYWOOD'!AX204*SUM('LYNX PLYWOOD'!AF204:AP204)</f>
        <v>0</v>
      </c>
      <c r="E259" s="4">
        <f>'LYNX PLYWOOD'!AY204*SUM('LYNX PLYWOOD'!AF204:AP204)</f>
        <v>0</v>
      </c>
      <c r="F259" s="4">
        <f t="shared" ref="F259:F322" si="13">D259/10</f>
        <v>0</v>
      </c>
      <c r="G259" s="4">
        <f t="shared" ref="G259:G322" si="14">(3/100)*D259</f>
        <v>0</v>
      </c>
      <c r="H259" s="4">
        <f>'LYNX PLYWOOD'!BA204*SUM('LYNX PLYWOOD'!AF204:AP204)/3.125</f>
        <v>0</v>
      </c>
      <c r="I259" s="4">
        <f>'LYNX PLYWOOD'!AZ204</f>
        <v>0</v>
      </c>
    </row>
    <row r="260" spans="2:9">
      <c r="B260" s="4">
        <f>'LYNX PLYWOOD'!AV205*SUM('LYNX PLYWOOD'!AF205:AP205)</f>
        <v>0</v>
      </c>
      <c r="C260" s="4">
        <f>'LYNX PLYWOOD'!AW205*SUM('LYNX PLYWOOD'!AF205:AP205)</f>
        <v>0</v>
      </c>
      <c r="D260" s="4">
        <f>'LYNX PLYWOOD'!AX205*SUM('LYNX PLYWOOD'!AF205:AP205)</f>
        <v>0</v>
      </c>
      <c r="E260" s="4">
        <f>'LYNX PLYWOOD'!AY205*SUM('LYNX PLYWOOD'!AF205:AP205)</f>
        <v>0</v>
      </c>
      <c r="F260" s="4">
        <f t="shared" si="13"/>
        <v>0</v>
      </c>
      <c r="G260" s="4">
        <f t="shared" si="14"/>
        <v>0</v>
      </c>
      <c r="H260" s="4">
        <f>'LYNX PLYWOOD'!BA205*SUM('LYNX PLYWOOD'!AF205:AP205)/3.125</f>
        <v>0</v>
      </c>
      <c r="I260" s="4">
        <f>'LYNX PLYWOOD'!AZ205</f>
        <v>0</v>
      </c>
    </row>
    <row r="261" spans="2:9">
      <c r="B261" s="4">
        <f>'LYNX PLYWOOD'!AV206*SUM('LYNX PLYWOOD'!AF206:AP206)</f>
        <v>0</v>
      </c>
      <c r="C261" s="4">
        <f>'LYNX PLYWOOD'!AW206*SUM('LYNX PLYWOOD'!AF206:AP206)</f>
        <v>0</v>
      </c>
      <c r="D261" s="4">
        <f>'LYNX PLYWOOD'!AX206*SUM('LYNX PLYWOOD'!AF206:AP206)</f>
        <v>0</v>
      </c>
      <c r="E261" s="4">
        <f>'LYNX PLYWOOD'!AY206*SUM('LYNX PLYWOOD'!AF206:AP206)</f>
        <v>0</v>
      </c>
      <c r="F261" s="4">
        <f t="shared" si="13"/>
        <v>0</v>
      </c>
      <c r="G261" s="4">
        <f t="shared" si="14"/>
        <v>0</v>
      </c>
      <c r="H261" s="4">
        <f>'LYNX PLYWOOD'!BA206*SUM('LYNX PLYWOOD'!AF206:AP206)/3.125</f>
        <v>0</v>
      </c>
      <c r="I261" s="4">
        <f>'LYNX PLYWOOD'!AZ206</f>
        <v>0</v>
      </c>
    </row>
    <row r="262" spans="2:9">
      <c r="B262" s="4">
        <f>'LYNX PLYWOOD'!AV207*SUM('LYNX PLYWOOD'!AF207:AP207)</f>
        <v>0</v>
      </c>
      <c r="C262" s="4">
        <f>'LYNX PLYWOOD'!AW207*SUM('LYNX PLYWOOD'!AF207:AP207)</f>
        <v>0</v>
      </c>
      <c r="D262" s="4">
        <f>'LYNX PLYWOOD'!AX207*SUM('LYNX PLYWOOD'!AF207:AP207)</f>
        <v>0</v>
      </c>
      <c r="E262" s="4">
        <f>'LYNX PLYWOOD'!AY207*SUM('LYNX PLYWOOD'!AF207:AP207)</f>
        <v>0</v>
      </c>
      <c r="F262" s="4">
        <f t="shared" si="13"/>
        <v>0</v>
      </c>
      <c r="G262" s="4">
        <f t="shared" si="14"/>
        <v>0</v>
      </c>
      <c r="H262" s="4">
        <f>'LYNX PLYWOOD'!BA207*SUM('LYNX PLYWOOD'!AF207:AP207)/3.125</f>
        <v>0</v>
      </c>
      <c r="I262" s="4">
        <f>'LYNX PLYWOOD'!AZ207</f>
        <v>0</v>
      </c>
    </row>
    <row r="263" spans="2:9">
      <c r="B263" s="4">
        <f>'LYNX PLYWOOD'!AV208*SUM('LYNX PLYWOOD'!AF208:AP208)</f>
        <v>0</v>
      </c>
      <c r="C263" s="4">
        <f>'LYNX PLYWOOD'!AW208*SUM('LYNX PLYWOOD'!AF208:AP208)</f>
        <v>0</v>
      </c>
      <c r="D263" s="4">
        <f>'LYNX PLYWOOD'!AX208*SUM('LYNX PLYWOOD'!AF208:AP208)</f>
        <v>0</v>
      </c>
      <c r="E263" s="4">
        <f>'LYNX PLYWOOD'!AY208*SUM('LYNX PLYWOOD'!AF208:AP208)</f>
        <v>0</v>
      </c>
      <c r="F263" s="4">
        <f t="shared" si="13"/>
        <v>0</v>
      </c>
      <c r="G263" s="4">
        <f t="shared" si="14"/>
        <v>0</v>
      </c>
      <c r="H263" s="4">
        <f>'LYNX PLYWOOD'!BA208*SUM('LYNX PLYWOOD'!AF208:AP208)/3.125</f>
        <v>0</v>
      </c>
      <c r="I263" s="4">
        <f>'LYNX PLYWOOD'!AZ208</f>
        <v>0</v>
      </c>
    </row>
    <row r="264" spans="2:9">
      <c r="B264" s="4">
        <f>'LYNX PLYWOOD'!AV209*SUM('LYNX PLYWOOD'!AF209:AP209)</f>
        <v>0</v>
      </c>
      <c r="C264" s="4">
        <f>'LYNX PLYWOOD'!AW209*SUM('LYNX PLYWOOD'!AF209:AP209)</f>
        <v>0</v>
      </c>
      <c r="D264" s="4">
        <f>'LYNX PLYWOOD'!AX209*SUM('LYNX PLYWOOD'!AF209:AP209)</f>
        <v>0</v>
      </c>
      <c r="E264" s="4">
        <f>'LYNX PLYWOOD'!AY209*SUM('LYNX PLYWOOD'!AF209:AP209)</f>
        <v>0</v>
      </c>
      <c r="F264" s="4">
        <f t="shared" si="13"/>
        <v>0</v>
      </c>
      <c r="G264" s="4">
        <f t="shared" si="14"/>
        <v>0</v>
      </c>
      <c r="H264" s="4">
        <f>'LYNX PLYWOOD'!BA209*SUM('LYNX PLYWOOD'!AF209:AP209)/3.125</f>
        <v>0</v>
      </c>
      <c r="I264" s="4">
        <f>'LYNX PLYWOOD'!AZ209</f>
        <v>0</v>
      </c>
    </row>
    <row r="265" spans="2:9">
      <c r="B265" s="4">
        <f>'LYNX PLYWOOD'!AV210*SUM('LYNX PLYWOOD'!AF210:AP210)</f>
        <v>0</v>
      </c>
      <c r="C265" s="4">
        <f>'LYNX PLYWOOD'!AW210*SUM('LYNX PLYWOOD'!AF210:AP210)</f>
        <v>0</v>
      </c>
      <c r="D265" s="4">
        <f>'LYNX PLYWOOD'!AX210*SUM('LYNX PLYWOOD'!AF210:AP210)</f>
        <v>0</v>
      </c>
      <c r="E265" s="4">
        <f>'LYNX PLYWOOD'!AY210*SUM('LYNX PLYWOOD'!AF210:AP210)</f>
        <v>0</v>
      </c>
      <c r="F265" s="4">
        <f t="shared" si="13"/>
        <v>0</v>
      </c>
      <c r="G265" s="4">
        <f t="shared" si="14"/>
        <v>0</v>
      </c>
      <c r="H265" s="4">
        <f>'LYNX PLYWOOD'!BA210*SUM('LYNX PLYWOOD'!AF210:AP210)/3.125</f>
        <v>0</v>
      </c>
      <c r="I265" s="4">
        <f>'LYNX PLYWOOD'!AZ210</f>
        <v>0</v>
      </c>
    </row>
    <row r="266" spans="2:9">
      <c r="B266" s="4">
        <f>'LYNX PLYWOOD'!AV211*SUM('LYNX PLYWOOD'!AF211:AP211)</f>
        <v>0</v>
      </c>
      <c r="C266" s="4">
        <f>'LYNX PLYWOOD'!AW211*SUM('LYNX PLYWOOD'!AF211:AP211)</f>
        <v>0</v>
      </c>
      <c r="D266" s="4">
        <f>'LYNX PLYWOOD'!AX211*SUM('LYNX PLYWOOD'!AF211:AP211)</f>
        <v>0</v>
      </c>
      <c r="E266" s="4">
        <f>'LYNX PLYWOOD'!AY211*SUM('LYNX PLYWOOD'!AF211:AP211)</f>
        <v>0</v>
      </c>
      <c r="F266" s="4">
        <f t="shared" si="13"/>
        <v>0</v>
      </c>
      <c r="G266" s="4">
        <f t="shared" si="14"/>
        <v>0</v>
      </c>
      <c r="H266" s="4">
        <f>'LYNX PLYWOOD'!BA211*SUM('LYNX PLYWOOD'!AF211:AP211)/3.125</f>
        <v>0</v>
      </c>
      <c r="I266" s="4">
        <f>'LYNX PLYWOOD'!AZ211</f>
        <v>0</v>
      </c>
    </row>
    <row r="267" spans="2:9">
      <c r="B267" s="4">
        <f>'LYNX PLYWOOD'!AV212*SUM('LYNX PLYWOOD'!AF212:AP212)</f>
        <v>0</v>
      </c>
      <c r="C267" s="4">
        <f>'LYNX PLYWOOD'!AW212*SUM('LYNX PLYWOOD'!AF212:AP212)</f>
        <v>0</v>
      </c>
      <c r="D267" s="4">
        <f>'LYNX PLYWOOD'!AX212*SUM('LYNX PLYWOOD'!AF212:AP212)</f>
        <v>0</v>
      </c>
      <c r="E267" s="4">
        <f>'LYNX PLYWOOD'!AY212*SUM('LYNX PLYWOOD'!AF212:AP212)</f>
        <v>0</v>
      </c>
      <c r="F267" s="4">
        <f t="shared" si="13"/>
        <v>0</v>
      </c>
      <c r="G267" s="4">
        <f t="shared" si="14"/>
        <v>0</v>
      </c>
      <c r="H267" s="4">
        <f>'LYNX PLYWOOD'!BA212*SUM('LYNX PLYWOOD'!AF212:AP212)/3.125</f>
        <v>0</v>
      </c>
      <c r="I267" s="4">
        <f>'LYNX PLYWOOD'!AZ212</f>
        <v>0</v>
      </c>
    </row>
    <row r="268" spans="2:9">
      <c r="B268" s="4">
        <f>'LYNX PLYWOOD'!AV213*SUM('LYNX PLYWOOD'!AF213:AP213)</f>
        <v>0</v>
      </c>
      <c r="C268" s="4">
        <f>'LYNX PLYWOOD'!AW213*SUM('LYNX PLYWOOD'!AF213:AP213)</f>
        <v>0</v>
      </c>
      <c r="D268" s="4">
        <f>'LYNX PLYWOOD'!AX213*SUM('LYNX PLYWOOD'!AF213:AP213)</f>
        <v>0</v>
      </c>
      <c r="E268" s="4">
        <f>'LYNX PLYWOOD'!AY213*SUM('LYNX PLYWOOD'!AF213:AP213)</f>
        <v>0</v>
      </c>
      <c r="F268" s="4">
        <f t="shared" si="13"/>
        <v>0</v>
      </c>
      <c r="G268" s="4">
        <f t="shared" si="14"/>
        <v>0</v>
      </c>
      <c r="H268" s="4">
        <f>'LYNX PLYWOOD'!BA213*SUM('LYNX PLYWOOD'!AF213:AP213)/3.125</f>
        <v>0</v>
      </c>
      <c r="I268" s="4">
        <f>'LYNX PLYWOOD'!AZ213</f>
        <v>0</v>
      </c>
    </row>
    <row r="269" spans="2:9">
      <c r="B269" s="4">
        <f>'LYNX PLYWOOD'!AV214*SUM('LYNX PLYWOOD'!AF214:AP214)</f>
        <v>0</v>
      </c>
      <c r="C269" s="4">
        <f>'LYNX PLYWOOD'!AW214*SUM('LYNX PLYWOOD'!AF214:AP214)</f>
        <v>0</v>
      </c>
      <c r="D269" s="4">
        <f>'LYNX PLYWOOD'!AX214*SUM('LYNX PLYWOOD'!AF214:AP214)</f>
        <v>0</v>
      </c>
      <c r="E269" s="4">
        <f>'LYNX PLYWOOD'!AY214*SUM('LYNX PLYWOOD'!AF214:AP214)</f>
        <v>0</v>
      </c>
      <c r="F269" s="4">
        <f t="shared" si="13"/>
        <v>0</v>
      </c>
      <c r="G269" s="4">
        <f t="shared" si="14"/>
        <v>0</v>
      </c>
      <c r="H269" s="4">
        <f>'LYNX PLYWOOD'!BA214*SUM('LYNX PLYWOOD'!AF214:AP214)/3.125</f>
        <v>0</v>
      </c>
      <c r="I269" s="4">
        <f>'LYNX PLYWOOD'!AZ214</f>
        <v>0</v>
      </c>
    </row>
    <row r="270" spans="2:9">
      <c r="B270" s="4">
        <f>'LYNX PLYWOOD'!AV215*SUM('LYNX PLYWOOD'!AF215:AP215)</f>
        <v>0</v>
      </c>
      <c r="C270" s="4">
        <f>'LYNX PLYWOOD'!AW215*SUM('LYNX PLYWOOD'!AF215:AP215)</f>
        <v>0</v>
      </c>
      <c r="D270" s="4">
        <f>'LYNX PLYWOOD'!AX215*SUM('LYNX PLYWOOD'!AF215:AP215)</f>
        <v>0</v>
      </c>
      <c r="E270" s="4">
        <f>'LYNX PLYWOOD'!AY215*SUM('LYNX PLYWOOD'!AF215:AP215)</f>
        <v>0</v>
      </c>
      <c r="F270" s="4">
        <f t="shared" si="13"/>
        <v>0</v>
      </c>
      <c r="G270" s="4">
        <f t="shared" si="14"/>
        <v>0</v>
      </c>
      <c r="H270" s="4">
        <f>'LYNX PLYWOOD'!BA215*SUM('LYNX PLYWOOD'!AF215:AP215)/3.125</f>
        <v>0</v>
      </c>
      <c r="I270" s="4">
        <f>'LYNX PLYWOOD'!AZ215</f>
        <v>0</v>
      </c>
    </row>
    <row r="271" spans="2:9">
      <c r="B271" s="4">
        <f>'LYNX PLYWOOD'!AV216*SUM('LYNX PLYWOOD'!AF216:AP216)</f>
        <v>0</v>
      </c>
      <c r="C271" s="4">
        <f>'LYNX PLYWOOD'!AW216*SUM('LYNX PLYWOOD'!AF216:AP216)</f>
        <v>0</v>
      </c>
      <c r="D271" s="4">
        <f>'LYNX PLYWOOD'!AX216*SUM('LYNX PLYWOOD'!AF216:AP216)</f>
        <v>0</v>
      </c>
      <c r="E271" s="4">
        <f>'LYNX PLYWOOD'!AY216*SUM('LYNX PLYWOOD'!AF216:AP216)</f>
        <v>0</v>
      </c>
      <c r="F271" s="4">
        <f t="shared" si="13"/>
        <v>0</v>
      </c>
      <c r="G271" s="4">
        <f t="shared" si="14"/>
        <v>0</v>
      </c>
      <c r="H271" s="4">
        <f>'LYNX PLYWOOD'!BA216*SUM('LYNX PLYWOOD'!AF216:AP216)/3.125</f>
        <v>0</v>
      </c>
      <c r="I271" s="4">
        <f>'LYNX PLYWOOD'!AZ216</f>
        <v>0</v>
      </c>
    </row>
    <row r="272" spans="2:9">
      <c r="B272" s="4">
        <f>'LYNX PLYWOOD'!AV217*SUM('LYNX PLYWOOD'!AF217:AP217)</f>
        <v>0</v>
      </c>
      <c r="C272" s="4">
        <f>'LYNX PLYWOOD'!AW217*SUM('LYNX PLYWOOD'!AF217:AP217)</f>
        <v>0</v>
      </c>
      <c r="D272" s="4">
        <f>'LYNX PLYWOOD'!AX217*SUM('LYNX PLYWOOD'!AF217:AP217)</f>
        <v>0</v>
      </c>
      <c r="E272" s="4">
        <f>'LYNX PLYWOOD'!AY217*SUM('LYNX PLYWOOD'!AF217:AP217)</f>
        <v>0</v>
      </c>
      <c r="F272" s="4">
        <f t="shared" si="13"/>
        <v>0</v>
      </c>
      <c r="G272" s="4">
        <f t="shared" si="14"/>
        <v>0</v>
      </c>
      <c r="H272" s="4">
        <f>'LYNX PLYWOOD'!BA217*SUM('LYNX PLYWOOD'!AF217:AP217)/3.125</f>
        <v>0</v>
      </c>
      <c r="I272" s="4">
        <f>'LYNX PLYWOOD'!AZ217</f>
        <v>0</v>
      </c>
    </row>
    <row r="273" spans="2:9">
      <c r="B273" s="4">
        <f>'LYNX PLYWOOD'!AV218*SUM('LYNX PLYWOOD'!AF218:AP218)</f>
        <v>0</v>
      </c>
      <c r="C273" s="4">
        <f>'LYNX PLYWOOD'!AW218*SUM('LYNX PLYWOOD'!AF218:AP218)</f>
        <v>0</v>
      </c>
      <c r="D273" s="4">
        <f>'LYNX PLYWOOD'!AX218*SUM('LYNX PLYWOOD'!AF218:AP218)</f>
        <v>0</v>
      </c>
      <c r="E273" s="4">
        <f>'LYNX PLYWOOD'!AY218*SUM('LYNX PLYWOOD'!AF218:AP218)</f>
        <v>0</v>
      </c>
      <c r="F273" s="4">
        <f t="shared" si="13"/>
        <v>0</v>
      </c>
      <c r="G273" s="4">
        <f t="shared" si="14"/>
        <v>0</v>
      </c>
      <c r="H273" s="4">
        <f>'LYNX PLYWOOD'!BA218*SUM('LYNX PLYWOOD'!AF218:AP218)/3.125</f>
        <v>0</v>
      </c>
      <c r="I273" s="4">
        <f>'LYNX PLYWOOD'!AZ218</f>
        <v>0</v>
      </c>
    </row>
    <row r="274" spans="2:9">
      <c r="B274" s="4">
        <f>'LYNX PLYWOOD'!AV219*SUM('LYNX PLYWOOD'!AF219:AP219)</f>
        <v>0</v>
      </c>
      <c r="C274" s="4">
        <f>'LYNX PLYWOOD'!AW219*SUM('LYNX PLYWOOD'!AF219:AP219)</f>
        <v>0</v>
      </c>
      <c r="D274" s="4">
        <f>'LYNX PLYWOOD'!AX219*SUM('LYNX PLYWOOD'!AF219:AP219)</f>
        <v>0</v>
      </c>
      <c r="E274" s="4">
        <f>'LYNX PLYWOOD'!AY219*SUM('LYNX PLYWOOD'!AF219:AP219)</f>
        <v>0</v>
      </c>
      <c r="F274" s="4">
        <f t="shared" si="13"/>
        <v>0</v>
      </c>
      <c r="G274" s="4">
        <f t="shared" si="14"/>
        <v>0</v>
      </c>
      <c r="H274" s="4">
        <f>'LYNX PLYWOOD'!BA219*SUM('LYNX PLYWOOD'!AF219:AP219)/3.125</f>
        <v>0</v>
      </c>
      <c r="I274" s="4">
        <f>'LYNX PLYWOOD'!AZ219</f>
        <v>0</v>
      </c>
    </row>
    <row r="275" spans="2:9">
      <c r="B275" s="4">
        <f>'LYNX PLYWOOD'!AV220*SUM('LYNX PLYWOOD'!AF220:AP220)</f>
        <v>0</v>
      </c>
      <c r="C275" s="4">
        <f>'LYNX PLYWOOD'!AW220*SUM('LYNX PLYWOOD'!AF220:AP220)</f>
        <v>0</v>
      </c>
      <c r="D275" s="4">
        <f>'LYNX PLYWOOD'!AX220*SUM('LYNX PLYWOOD'!AF220:AP220)</f>
        <v>0</v>
      </c>
      <c r="E275" s="4">
        <f>'LYNX PLYWOOD'!AY220*SUM('LYNX PLYWOOD'!AF220:AP220)</f>
        <v>0</v>
      </c>
      <c r="F275" s="4">
        <f t="shared" si="13"/>
        <v>0</v>
      </c>
      <c r="G275" s="4">
        <f t="shared" si="14"/>
        <v>0</v>
      </c>
      <c r="H275" s="4">
        <f>'LYNX PLYWOOD'!BA220*SUM('LYNX PLYWOOD'!AF220:AP220)/3.125</f>
        <v>0</v>
      </c>
      <c r="I275" s="4">
        <f>'LYNX PLYWOOD'!AZ220</f>
        <v>0</v>
      </c>
    </row>
    <row r="276" spans="2:9">
      <c r="B276" s="4">
        <f>'LYNX PLYWOOD'!AV221*SUM('LYNX PLYWOOD'!AF221:AP221)</f>
        <v>0</v>
      </c>
      <c r="C276" s="4">
        <f>'LYNX PLYWOOD'!AW221*SUM('LYNX PLYWOOD'!AF221:AP221)</f>
        <v>0</v>
      </c>
      <c r="D276" s="4">
        <f>'LYNX PLYWOOD'!AX221*SUM('LYNX PLYWOOD'!AF221:AP221)</f>
        <v>0</v>
      </c>
      <c r="E276" s="4">
        <f>'LYNX PLYWOOD'!AY221*SUM('LYNX PLYWOOD'!AF221:AP221)</f>
        <v>0</v>
      </c>
      <c r="F276" s="4">
        <f t="shared" si="13"/>
        <v>0</v>
      </c>
      <c r="G276" s="4">
        <f t="shared" si="14"/>
        <v>0</v>
      </c>
      <c r="H276" s="4">
        <f>'LYNX PLYWOOD'!BA221*SUM('LYNX PLYWOOD'!AF221:AP221)/3.125</f>
        <v>0</v>
      </c>
      <c r="I276" s="4">
        <f>'LYNX PLYWOOD'!AZ221</f>
        <v>0</v>
      </c>
    </row>
    <row r="277" spans="2:9">
      <c r="B277" s="4">
        <f>'LYNX PLYWOOD'!AV222*SUM('LYNX PLYWOOD'!AF222:AP222)</f>
        <v>0</v>
      </c>
      <c r="C277" s="4">
        <f>'LYNX PLYWOOD'!AW222*SUM('LYNX PLYWOOD'!AF222:AP222)</f>
        <v>0</v>
      </c>
      <c r="D277" s="4">
        <f>'LYNX PLYWOOD'!AX222*SUM('LYNX PLYWOOD'!AF222:AP222)</f>
        <v>0</v>
      </c>
      <c r="E277" s="4">
        <f>'LYNX PLYWOOD'!AY222*SUM('LYNX PLYWOOD'!AF222:AP222)</f>
        <v>0</v>
      </c>
      <c r="F277" s="4">
        <f t="shared" si="13"/>
        <v>0</v>
      </c>
      <c r="G277" s="4">
        <f t="shared" si="14"/>
        <v>0</v>
      </c>
      <c r="H277" s="4">
        <f>'LYNX PLYWOOD'!BA222*SUM('LYNX PLYWOOD'!AF222:AP222)/3.125</f>
        <v>0</v>
      </c>
      <c r="I277" s="4">
        <f>'LYNX PLYWOOD'!AZ222</f>
        <v>0</v>
      </c>
    </row>
    <row r="278" spans="2:9">
      <c r="B278" s="4">
        <f>'LYNX PLYWOOD'!AV223*SUM('LYNX PLYWOOD'!AF223:AP223)</f>
        <v>0</v>
      </c>
      <c r="C278" s="4">
        <f>'LYNX PLYWOOD'!AW223*SUM('LYNX PLYWOOD'!AF223:AP223)</f>
        <v>0</v>
      </c>
      <c r="D278" s="4">
        <f>'LYNX PLYWOOD'!AX223*SUM('LYNX PLYWOOD'!AF223:AP223)</f>
        <v>0</v>
      </c>
      <c r="E278" s="4">
        <f>'LYNX PLYWOOD'!AY223*SUM('LYNX PLYWOOD'!AF223:AP223)</f>
        <v>0</v>
      </c>
      <c r="F278" s="4">
        <f t="shared" si="13"/>
        <v>0</v>
      </c>
      <c r="G278" s="4">
        <f t="shared" si="14"/>
        <v>0</v>
      </c>
      <c r="H278" s="4">
        <f>'LYNX PLYWOOD'!BA223*SUM('LYNX PLYWOOD'!AF223:AP223)/3.125</f>
        <v>0</v>
      </c>
      <c r="I278" s="4">
        <f>'LYNX PLYWOOD'!AZ223</f>
        <v>0</v>
      </c>
    </row>
    <row r="279" spans="2:9">
      <c r="B279" s="4">
        <f>'LYNX PLYWOOD'!AV224*SUM('LYNX PLYWOOD'!AF224:AP224)</f>
        <v>0</v>
      </c>
      <c r="C279" s="4">
        <f>'LYNX PLYWOOD'!AW224*SUM('LYNX PLYWOOD'!AF224:AP224)</f>
        <v>0</v>
      </c>
      <c r="D279" s="4">
        <f>'LYNX PLYWOOD'!AX224*SUM('LYNX PLYWOOD'!AF224:AP224)</f>
        <v>0</v>
      </c>
      <c r="E279" s="4">
        <f>'LYNX PLYWOOD'!AY224*SUM('LYNX PLYWOOD'!AF224:AP224)</f>
        <v>0</v>
      </c>
      <c r="F279" s="4">
        <f t="shared" si="13"/>
        <v>0</v>
      </c>
      <c r="G279" s="4">
        <f t="shared" si="14"/>
        <v>0</v>
      </c>
      <c r="H279" s="4">
        <f>'LYNX PLYWOOD'!BA224*SUM('LYNX PLYWOOD'!AF224:AP224)/3.125</f>
        <v>0</v>
      </c>
      <c r="I279" s="4">
        <f>'LYNX PLYWOOD'!AZ224</f>
        <v>0</v>
      </c>
    </row>
    <row r="280" spans="2:9">
      <c r="B280" s="4">
        <f>'LYNX PLYWOOD'!AV225*SUM('LYNX PLYWOOD'!AF225:AP225)</f>
        <v>0</v>
      </c>
      <c r="C280" s="4">
        <f>'LYNX PLYWOOD'!AW225*SUM('LYNX PLYWOOD'!AF225:AP225)</f>
        <v>0</v>
      </c>
      <c r="D280" s="4">
        <f>'LYNX PLYWOOD'!AX225*SUM('LYNX PLYWOOD'!AF225:AP225)</f>
        <v>0</v>
      </c>
      <c r="E280" s="4">
        <f>'LYNX PLYWOOD'!AY225*SUM('LYNX PLYWOOD'!AF225:AP225)</f>
        <v>0</v>
      </c>
      <c r="F280" s="4">
        <f t="shared" si="13"/>
        <v>0</v>
      </c>
      <c r="G280" s="4">
        <f t="shared" si="14"/>
        <v>0</v>
      </c>
      <c r="H280" s="4">
        <f>'LYNX PLYWOOD'!BA225*SUM('LYNX PLYWOOD'!AF225:AP225)/3.125</f>
        <v>0</v>
      </c>
      <c r="I280" s="4">
        <f>'LYNX PLYWOOD'!AZ225</f>
        <v>0</v>
      </c>
    </row>
    <row r="281" spans="2:9">
      <c r="B281" s="4">
        <f>'LYNX PLYWOOD'!AV226*SUM('LYNX PLYWOOD'!AF226:AP226)</f>
        <v>0</v>
      </c>
      <c r="C281" s="4">
        <f>'LYNX PLYWOOD'!AW226*SUM('LYNX PLYWOOD'!AF226:AP226)</f>
        <v>0</v>
      </c>
      <c r="D281" s="4">
        <f>'LYNX PLYWOOD'!AX226*SUM('LYNX PLYWOOD'!AF226:AP226)</f>
        <v>0</v>
      </c>
      <c r="E281" s="4">
        <f>'LYNX PLYWOOD'!AY226*SUM('LYNX PLYWOOD'!AF226:AP226)</f>
        <v>0</v>
      </c>
      <c r="F281" s="4">
        <f t="shared" si="13"/>
        <v>0</v>
      </c>
      <c r="G281" s="4">
        <f t="shared" si="14"/>
        <v>0</v>
      </c>
      <c r="H281" s="4">
        <f>'LYNX PLYWOOD'!BA226*SUM('LYNX PLYWOOD'!AF226:AP226)/3.125</f>
        <v>0</v>
      </c>
      <c r="I281" s="4">
        <f>'LYNX PLYWOOD'!AZ226</f>
        <v>0</v>
      </c>
    </row>
    <row r="282" spans="2:9">
      <c r="B282" s="4">
        <f>'LYNX PLYWOOD'!AV227*SUM('LYNX PLYWOOD'!AF227:AP227)</f>
        <v>0</v>
      </c>
      <c r="C282" s="4">
        <f>'LYNX PLYWOOD'!AW227*SUM('LYNX PLYWOOD'!AF227:AP227)</f>
        <v>0</v>
      </c>
      <c r="D282" s="4">
        <f>'LYNX PLYWOOD'!AX227*SUM('LYNX PLYWOOD'!AF227:AP227)</f>
        <v>0</v>
      </c>
      <c r="E282" s="4">
        <f>'LYNX PLYWOOD'!AY227*SUM('LYNX PLYWOOD'!AF227:AP227)</f>
        <v>0</v>
      </c>
      <c r="F282" s="4">
        <f t="shared" si="13"/>
        <v>0</v>
      </c>
      <c r="G282" s="4">
        <f t="shared" si="14"/>
        <v>0</v>
      </c>
      <c r="H282" s="4">
        <f>'LYNX PLYWOOD'!BA227*SUM('LYNX PLYWOOD'!AF227:AP227)/3.125</f>
        <v>0</v>
      </c>
      <c r="I282" s="4">
        <f>'LYNX PLYWOOD'!AZ227</f>
        <v>0</v>
      </c>
    </row>
    <row r="283" spans="2:9">
      <c r="B283" s="4">
        <f>'LYNX PLYWOOD'!AV228*SUM('LYNX PLYWOOD'!AF228:AP228)</f>
        <v>0</v>
      </c>
      <c r="C283" s="4">
        <f>'LYNX PLYWOOD'!AW228*SUM('LYNX PLYWOOD'!AF228:AP228)</f>
        <v>0</v>
      </c>
      <c r="D283" s="4">
        <f>'LYNX PLYWOOD'!AX228*SUM('LYNX PLYWOOD'!AF228:AP228)</f>
        <v>0</v>
      </c>
      <c r="E283" s="4">
        <f>'LYNX PLYWOOD'!AY228*SUM('LYNX PLYWOOD'!AF228:AP228)</f>
        <v>0</v>
      </c>
      <c r="F283" s="4">
        <f t="shared" si="13"/>
        <v>0</v>
      </c>
      <c r="G283" s="4">
        <f t="shared" si="14"/>
        <v>0</v>
      </c>
      <c r="H283" s="4">
        <f>'LYNX PLYWOOD'!BA228*SUM('LYNX PLYWOOD'!AF228:AP228)/3.125</f>
        <v>0</v>
      </c>
      <c r="I283" s="4">
        <f>'LYNX PLYWOOD'!AZ228</f>
        <v>0</v>
      </c>
    </row>
    <row r="284" spans="2:9">
      <c r="B284" s="4">
        <f>'LYNX PLYWOOD'!AV229*SUM('LYNX PLYWOOD'!AF229:AP229)</f>
        <v>0</v>
      </c>
      <c r="C284" s="4">
        <f>'LYNX PLYWOOD'!AW229*SUM('LYNX PLYWOOD'!AF229:AP229)</f>
        <v>0</v>
      </c>
      <c r="D284" s="4">
        <f>'LYNX PLYWOOD'!AX229*SUM('LYNX PLYWOOD'!AF229:AP229)</f>
        <v>0</v>
      </c>
      <c r="E284" s="4">
        <f>'LYNX PLYWOOD'!AY229*SUM('LYNX PLYWOOD'!AF229:AP229)</f>
        <v>0</v>
      </c>
      <c r="F284" s="4">
        <f t="shared" si="13"/>
        <v>0</v>
      </c>
      <c r="G284" s="4">
        <f t="shared" si="14"/>
        <v>0</v>
      </c>
      <c r="H284" s="4">
        <f>'LYNX PLYWOOD'!BA229*SUM('LYNX PLYWOOD'!AF229:AP229)/3.125</f>
        <v>0</v>
      </c>
      <c r="I284" s="4">
        <f>'LYNX PLYWOOD'!AZ229</f>
        <v>0</v>
      </c>
    </row>
    <row r="285" spans="2:9">
      <c r="B285" s="4">
        <f>'LYNX PLYWOOD'!AV230*SUM('LYNX PLYWOOD'!AF230:AP230)</f>
        <v>0</v>
      </c>
      <c r="C285" s="4">
        <f>'LYNX PLYWOOD'!AW230*SUM('LYNX PLYWOOD'!AF230:AP230)</f>
        <v>0</v>
      </c>
      <c r="D285" s="4">
        <f>'LYNX PLYWOOD'!AX230*SUM('LYNX PLYWOOD'!AF230:AP230)</f>
        <v>0</v>
      </c>
      <c r="E285" s="4">
        <f>'LYNX PLYWOOD'!AY230*SUM('LYNX PLYWOOD'!AF230:AP230)</f>
        <v>0</v>
      </c>
      <c r="F285" s="4">
        <f t="shared" si="13"/>
        <v>0</v>
      </c>
      <c r="G285" s="4">
        <f t="shared" si="14"/>
        <v>0</v>
      </c>
      <c r="H285" s="4">
        <f>'LYNX PLYWOOD'!BA230*SUM('LYNX PLYWOOD'!AF230:AP230)/3.125</f>
        <v>0</v>
      </c>
      <c r="I285" s="4">
        <f>'LYNX PLYWOOD'!AZ230</f>
        <v>0</v>
      </c>
    </row>
    <row r="286" spans="2:9">
      <c r="B286" s="4">
        <f>'LYNX PLYWOOD'!AV231*SUM('LYNX PLYWOOD'!AF231:AP231)</f>
        <v>0</v>
      </c>
      <c r="C286" s="4">
        <f>'LYNX PLYWOOD'!AW231*SUM('LYNX PLYWOOD'!AF231:AP231)</f>
        <v>0</v>
      </c>
      <c r="D286" s="4">
        <f>'LYNX PLYWOOD'!AX231*SUM('LYNX PLYWOOD'!AF231:AP231)</f>
        <v>0</v>
      </c>
      <c r="E286" s="4">
        <f>'LYNX PLYWOOD'!AY231*SUM('LYNX PLYWOOD'!AF231:AP231)</f>
        <v>0</v>
      </c>
      <c r="F286" s="4">
        <f t="shared" si="13"/>
        <v>0</v>
      </c>
      <c r="G286" s="4">
        <f t="shared" si="14"/>
        <v>0</v>
      </c>
      <c r="H286" s="4">
        <f>'LYNX PLYWOOD'!BA231*SUM('LYNX PLYWOOD'!AF231:AP231)/3.125</f>
        <v>0</v>
      </c>
      <c r="I286" s="4">
        <f>'LYNX PLYWOOD'!AZ231</f>
        <v>0</v>
      </c>
    </row>
    <row r="287" spans="2:9">
      <c r="B287" s="4">
        <f>'LYNX PLYWOOD'!AV232*SUM('LYNX PLYWOOD'!AF232:AP232)</f>
        <v>0</v>
      </c>
      <c r="C287" s="4">
        <f>'LYNX PLYWOOD'!AW232*SUM('LYNX PLYWOOD'!AF232:AP232)</f>
        <v>0</v>
      </c>
      <c r="D287" s="4">
        <f>'LYNX PLYWOOD'!AX232*SUM('LYNX PLYWOOD'!AF232:AP232)</f>
        <v>0</v>
      </c>
      <c r="E287" s="4">
        <f>'LYNX PLYWOOD'!AY232*SUM('LYNX PLYWOOD'!AF232:AP232)</f>
        <v>0</v>
      </c>
      <c r="F287" s="4">
        <f t="shared" si="13"/>
        <v>0</v>
      </c>
      <c r="G287" s="4">
        <f t="shared" si="14"/>
        <v>0</v>
      </c>
      <c r="H287" s="4">
        <f>'LYNX PLYWOOD'!BA232*SUM('LYNX PLYWOOD'!AF232:AP232)/3.125</f>
        <v>0</v>
      </c>
      <c r="I287" s="4">
        <f>'LYNX PLYWOOD'!AZ232</f>
        <v>0</v>
      </c>
    </row>
    <row r="288" spans="2:9">
      <c r="B288" s="4">
        <f>'LYNX PLYWOOD'!AV233*SUM('LYNX PLYWOOD'!AF233:AP233)</f>
        <v>0</v>
      </c>
      <c r="C288" s="4">
        <f>'LYNX PLYWOOD'!AW233*SUM('LYNX PLYWOOD'!AF233:AP233)</f>
        <v>0</v>
      </c>
      <c r="D288" s="4">
        <f>'LYNX PLYWOOD'!AX233*SUM('LYNX PLYWOOD'!AF233:AP233)</f>
        <v>0</v>
      </c>
      <c r="E288" s="4">
        <f>'LYNX PLYWOOD'!AY233*SUM('LYNX PLYWOOD'!AF233:AP233)</f>
        <v>0</v>
      </c>
      <c r="F288" s="4">
        <f t="shared" si="13"/>
        <v>0</v>
      </c>
      <c r="G288" s="4">
        <f t="shared" si="14"/>
        <v>0</v>
      </c>
      <c r="H288" s="4">
        <f>'LYNX PLYWOOD'!BA233*SUM('LYNX PLYWOOD'!AF233:AP233)/3.125</f>
        <v>0</v>
      </c>
      <c r="I288" s="4">
        <f>'LYNX PLYWOOD'!AZ233</f>
        <v>0</v>
      </c>
    </row>
    <row r="289" spans="2:9">
      <c r="B289" s="4">
        <f>'LYNX PLYWOOD'!AV234*SUM('LYNX PLYWOOD'!AF234:AP234)</f>
        <v>0</v>
      </c>
      <c r="C289" s="4">
        <f>'LYNX PLYWOOD'!AW234*SUM('LYNX PLYWOOD'!AF234:AP234)</f>
        <v>0</v>
      </c>
      <c r="D289" s="4">
        <f>'LYNX PLYWOOD'!AX234*SUM('LYNX PLYWOOD'!AF234:AP234)</f>
        <v>0</v>
      </c>
      <c r="E289" s="4">
        <f>'LYNX PLYWOOD'!AY234*SUM('LYNX PLYWOOD'!AF234:AP234)</f>
        <v>0</v>
      </c>
      <c r="F289" s="4">
        <f t="shared" si="13"/>
        <v>0</v>
      </c>
      <c r="G289" s="4">
        <f t="shared" si="14"/>
        <v>0</v>
      </c>
      <c r="H289" s="4">
        <f>'LYNX PLYWOOD'!BA234*SUM('LYNX PLYWOOD'!AF234:AP234)/3.125</f>
        <v>0</v>
      </c>
      <c r="I289" s="4">
        <f>'LYNX PLYWOOD'!AZ234</f>
        <v>0</v>
      </c>
    </row>
    <row r="290" spans="2:9">
      <c r="B290" s="4">
        <f>'LYNX PLYWOOD'!AV235*SUM('LYNX PLYWOOD'!AF235:AP235)</f>
        <v>0</v>
      </c>
      <c r="C290" s="4">
        <f>'LYNX PLYWOOD'!AW235*SUM('LYNX PLYWOOD'!AF235:AP235)</f>
        <v>0</v>
      </c>
      <c r="D290" s="4">
        <f>'LYNX PLYWOOD'!AX235*SUM('LYNX PLYWOOD'!AF235:AP235)</f>
        <v>0</v>
      </c>
      <c r="E290" s="4">
        <f>'LYNX PLYWOOD'!AY235*SUM('LYNX PLYWOOD'!AF235:AP235)</f>
        <v>0</v>
      </c>
      <c r="F290" s="4">
        <f t="shared" si="13"/>
        <v>0</v>
      </c>
      <c r="G290" s="4">
        <f t="shared" si="14"/>
        <v>0</v>
      </c>
      <c r="H290" s="4">
        <f>'LYNX PLYWOOD'!BA235*SUM('LYNX PLYWOOD'!AF235:AP235)/3.125</f>
        <v>0</v>
      </c>
      <c r="I290" s="4">
        <f>'LYNX PLYWOOD'!AZ235</f>
        <v>0</v>
      </c>
    </row>
    <row r="291" spans="2:9">
      <c r="B291" s="4">
        <f>'LYNX PLYWOOD'!AV236*SUM('LYNX PLYWOOD'!AF236:AP236)</f>
        <v>0</v>
      </c>
      <c r="C291" s="4">
        <f>'LYNX PLYWOOD'!AW236*SUM('LYNX PLYWOOD'!AF236:AP236)</f>
        <v>0</v>
      </c>
      <c r="D291" s="4">
        <f>'LYNX PLYWOOD'!AX236*SUM('LYNX PLYWOOD'!AF236:AP236)</f>
        <v>0</v>
      </c>
      <c r="E291" s="4">
        <f>'LYNX PLYWOOD'!AY236*SUM('LYNX PLYWOOD'!AF236:AP236)</f>
        <v>0</v>
      </c>
      <c r="F291" s="4">
        <f t="shared" si="13"/>
        <v>0</v>
      </c>
      <c r="G291" s="4">
        <f t="shared" si="14"/>
        <v>0</v>
      </c>
      <c r="H291" s="4">
        <f>'LYNX PLYWOOD'!BA236*SUM('LYNX PLYWOOD'!AF236:AP236)/3.125</f>
        <v>0</v>
      </c>
      <c r="I291" s="4">
        <f>'LYNX PLYWOOD'!AZ236</f>
        <v>0</v>
      </c>
    </row>
    <row r="292" spans="2:9">
      <c r="B292" s="4">
        <f>'LYNX PLYWOOD'!AV237*SUM('LYNX PLYWOOD'!AF237:AP237)</f>
        <v>0</v>
      </c>
      <c r="C292" s="4">
        <f>'LYNX PLYWOOD'!AW237*SUM('LYNX PLYWOOD'!AF237:AP237)</f>
        <v>0</v>
      </c>
      <c r="D292" s="4">
        <f>'LYNX PLYWOOD'!AX237*SUM('LYNX PLYWOOD'!AF237:AP237)</f>
        <v>0</v>
      </c>
      <c r="E292" s="4">
        <f>'LYNX PLYWOOD'!AY237*SUM('LYNX PLYWOOD'!AF237:AP237)</f>
        <v>0</v>
      </c>
      <c r="F292" s="4">
        <f t="shared" si="13"/>
        <v>0</v>
      </c>
      <c r="G292" s="4">
        <f t="shared" si="14"/>
        <v>0</v>
      </c>
      <c r="H292" s="4">
        <f>'LYNX PLYWOOD'!BA237*SUM('LYNX PLYWOOD'!AF237:AP237)/3.125</f>
        <v>0</v>
      </c>
      <c r="I292" s="4">
        <f>'LYNX PLYWOOD'!AZ237</f>
        <v>0</v>
      </c>
    </row>
    <row r="293" spans="2:9">
      <c r="B293" s="4">
        <f>'LYNX PLYWOOD'!AV238*SUM('LYNX PLYWOOD'!AF238:AP238)</f>
        <v>0</v>
      </c>
      <c r="C293" s="4">
        <f>'LYNX PLYWOOD'!AW238*SUM('LYNX PLYWOOD'!AF238:AP238)</f>
        <v>0</v>
      </c>
      <c r="D293" s="4">
        <f>'LYNX PLYWOOD'!AX238*SUM('LYNX PLYWOOD'!AF238:AP238)</f>
        <v>0</v>
      </c>
      <c r="E293" s="4">
        <f>'LYNX PLYWOOD'!AY238*SUM('LYNX PLYWOOD'!AF238:AP238)</f>
        <v>0</v>
      </c>
      <c r="F293" s="4">
        <f t="shared" si="13"/>
        <v>0</v>
      </c>
      <c r="G293" s="4">
        <f t="shared" si="14"/>
        <v>0</v>
      </c>
      <c r="H293" s="4">
        <f>'LYNX PLYWOOD'!BA238*SUM('LYNX PLYWOOD'!AF238:AP238)/3.125</f>
        <v>0</v>
      </c>
      <c r="I293" s="4">
        <f>'LYNX PLYWOOD'!AZ238</f>
        <v>0</v>
      </c>
    </row>
    <row r="294" spans="2:9">
      <c r="B294" s="4">
        <f>'LYNX PLYWOOD'!AV239*SUM('LYNX PLYWOOD'!AF239:AP239)</f>
        <v>0</v>
      </c>
      <c r="C294" s="4">
        <f>'LYNX PLYWOOD'!AW239*SUM('LYNX PLYWOOD'!AF239:AP239)</f>
        <v>0</v>
      </c>
      <c r="D294" s="4">
        <f>'LYNX PLYWOOD'!AX239*SUM('LYNX PLYWOOD'!AF239:AP239)</f>
        <v>0</v>
      </c>
      <c r="E294" s="4">
        <f>'LYNX PLYWOOD'!AY239*SUM('LYNX PLYWOOD'!AF239:AP239)</f>
        <v>0</v>
      </c>
      <c r="F294" s="4">
        <f t="shared" si="13"/>
        <v>0</v>
      </c>
      <c r="G294" s="4">
        <f t="shared" si="14"/>
        <v>0</v>
      </c>
      <c r="H294" s="4">
        <f>'LYNX PLYWOOD'!BA239*SUM('LYNX PLYWOOD'!AF239:AP239)/3.125</f>
        <v>0</v>
      </c>
      <c r="I294" s="4">
        <f>'LYNX PLYWOOD'!AZ239</f>
        <v>0</v>
      </c>
    </row>
    <row r="295" spans="2:9">
      <c r="B295" s="4">
        <f>'LYNX PLYWOOD'!AV240*SUM('LYNX PLYWOOD'!AF240:AP240)</f>
        <v>0</v>
      </c>
      <c r="C295" s="4">
        <f>'LYNX PLYWOOD'!AW240*SUM('LYNX PLYWOOD'!AF240:AP240)</f>
        <v>0</v>
      </c>
      <c r="D295" s="4">
        <f>'LYNX PLYWOOD'!AX240*SUM('LYNX PLYWOOD'!AF240:AP240)</f>
        <v>0</v>
      </c>
      <c r="E295" s="4">
        <f>'LYNX PLYWOOD'!AY240*SUM('LYNX PLYWOOD'!AF240:AP240)</f>
        <v>0</v>
      </c>
      <c r="F295" s="4">
        <f t="shared" si="13"/>
        <v>0</v>
      </c>
      <c r="G295" s="4">
        <f t="shared" si="14"/>
        <v>0</v>
      </c>
      <c r="H295" s="4">
        <f>'LYNX PLYWOOD'!BA240*SUM('LYNX PLYWOOD'!AF240:AP240)/3.125</f>
        <v>0</v>
      </c>
      <c r="I295" s="4">
        <f>'LYNX PLYWOOD'!AZ240</f>
        <v>0</v>
      </c>
    </row>
    <row r="296" spans="2:9">
      <c r="B296" s="4">
        <f>'LYNX PLYWOOD'!AV241*SUM('LYNX PLYWOOD'!AF241:AP241)</f>
        <v>0</v>
      </c>
      <c r="C296" s="4">
        <f>'LYNX PLYWOOD'!AW241*SUM('LYNX PLYWOOD'!AF241:AP241)</f>
        <v>0</v>
      </c>
      <c r="D296" s="4">
        <f>'LYNX PLYWOOD'!AX241*SUM('LYNX PLYWOOD'!AF241:AP241)</f>
        <v>0</v>
      </c>
      <c r="E296" s="4">
        <f>'LYNX PLYWOOD'!AY241*SUM('LYNX PLYWOOD'!AF241:AP241)</f>
        <v>0</v>
      </c>
      <c r="F296" s="4">
        <f t="shared" si="13"/>
        <v>0</v>
      </c>
      <c r="G296" s="4">
        <f t="shared" si="14"/>
        <v>0</v>
      </c>
      <c r="H296" s="4">
        <f>'LYNX PLYWOOD'!BA241*SUM('LYNX PLYWOOD'!AF241:AP241)/3.125</f>
        <v>0</v>
      </c>
      <c r="I296" s="4">
        <f>'LYNX PLYWOOD'!AZ241</f>
        <v>0</v>
      </c>
    </row>
    <row r="297" spans="2:9">
      <c r="B297" s="4">
        <f>'LYNX PLYWOOD'!AV242*SUM('LYNX PLYWOOD'!AF242:AP242)</f>
        <v>0</v>
      </c>
      <c r="C297" s="4">
        <f>'LYNX PLYWOOD'!AW242*SUM('LYNX PLYWOOD'!AF242:AP242)</f>
        <v>0</v>
      </c>
      <c r="D297" s="4">
        <f>'LYNX PLYWOOD'!AX242*SUM('LYNX PLYWOOD'!AF242:AP242)</f>
        <v>0</v>
      </c>
      <c r="E297" s="4">
        <f>'LYNX PLYWOOD'!AY242*SUM('LYNX PLYWOOD'!AF242:AP242)</f>
        <v>0</v>
      </c>
      <c r="F297" s="4">
        <f t="shared" si="13"/>
        <v>0</v>
      </c>
      <c r="G297" s="4">
        <f t="shared" si="14"/>
        <v>0</v>
      </c>
      <c r="H297" s="4">
        <f>'LYNX PLYWOOD'!BA242*SUM('LYNX PLYWOOD'!AF242:AP242)/3.125</f>
        <v>0</v>
      </c>
      <c r="I297" s="4">
        <f>'LYNX PLYWOOD'!AZ242</f>
        <v>0</v>
      </c>
    </row>
    <row r="298" spans="2:9">
      <c r="B298" s="4">
        <f>'LYNX PLYWOOD'!AV243*SUM('LYNX PLYWOOD'!AF243:AP243)</f>
        <v>0</v>
      </c>
      <c r="C298" s="4">
        <f>'LYNX PLYWOOD'!AW243*SUM('LYNX PLYWOOD'!AF243:AP243)</f>
        <v>0</v>
      </c>
      <c r="D298" s="4">
        <f>'LYNX PLYWOOD'!AX243*SUM('LYNX PLYWOOD'!AF243:AP243)</f>
        <v>0</v>
      </c>
      <c r="E298" s="4">
        <f>'LYNX PLYWOOD'!AY243*SUM('LYNX PLYWOOD'!AF243:AP243)</f>
        <v>0</v>
      </c>
      <c r="F298" s="4">
        <f t="shared" si="13"/>
        <v>0</v>
      </c>
      <c r="G298" s="4">
        <f t="shared" si="14"/>
        <v>0</v>
      </c>
      <c r="H298" s="4">
        <f>'LYNX PLYWOOD'!BA243*SUM('LYNX PLYWOOD'!AF243:AP243)/3.125</f>
        <v>0</v>
      </c>
      <c r="I298" s="4">
        <f>'LYNX PLYWOOD'!AZ243</f>
        <v>0</v>
      </c>
    </row>
    <row r="299" spans="2:9">
      <c r="B299" s="4">
        <f>'LYNX PLYWOOD'!AV244*SUM('LYNX PLYWOOD'!AF244:AP244)</f>
        <v>0</v>
      </c>
      <c r="C299" s="4">
        <f>'LYNX PLYWOOD'!AW244*SUM('LYNX PLYWOOD'!AF244:AP244)</f>
        <v>0</v>
      </c>
      <c r="D299" s="4">
        <f>'LYNX PLYWOOD'!AX244*SUM('LYNX PLYWOOD'!AF244:AP244)</f>
        <v>0</v>
      </c>
      <c r="E299" s="4">
        <f>'LYNX PLYWOOD'!AY244*SUM('LYNX PLYWOOD'!AF244:AP244)</f>
        <v>0</v>
      </c>
      <c r="F299" s="4">
        <f t="shared" si="13"/>
        <v>0</v>
      </c>
      <c r="G299" s="4">
        <f t="shared" si="14"/>
        <v>0</v>
      </c>
      <c r="H299" s="4">
        <f>'LYNX PLYWOOD'!BA244*SUM('LYNX PLYWOOD'!AF244:AP244)/3.125</f>
        <v>0</v>
      </c>
      <c r="I299" s="4">
        <f>'LYNX PLYWOOD'!AZ244</f>
        <v>0</v>
      </c>
    </row>
    <row r="300" spans="2:9">
      <c r="B300" s="4">
        <f>'LYNX PLYWOOD'!AV245*SUM('LYNX PLYWOOD'!AF245:AP245)</f>
        <v>0</v>
      </c>
      <c r="C300" s="4">
        <f>'LYNX PLYWOOD'!AW245*SUM('LYNX PLYWOOD'!AF245:AP245)</f>
        <v>0</v>
      </c>
      <c r="D300" s="4">
        <f>'LYNX PLYWOOD'!AX245*SUM('LYNX PLYWOOD'!AF245:AP245)</f>
        <v>0</v>
      </c>
      <c r="E300" s="4">
        <f>'LYNX PLYWOOD'!AY245*SUM('LYNX PLYWOOD'!AF245:AP245)</f>
        <v>0</v>
      </c>
      <c r="F300" s="4">
        <f t="shared" si="13"/>
        <v>0</v>
      </c>
      <c r="G300" s="4">
        <f t="shared" si="14"/>
        <v>0</v>
      </c>
      <c r="H300" s="4">
        <f>'LYNX PLYWOOD'!BA245*SUM('LYNX PLYWOOD'!AF245:AP245)/3.125</f>
        <v>0</v>
      </c>
      <c r="I300" s="4">
        <f>'LYNX PLYWOOD'!AZ245</f>
        <v>0</v>
      </c>
    </row>
    <row r="301" spans="2:9">
      <c r="B301" s="4">
        <f>'LYNX PLYWOOD'!AV246*SUM('LYNX PLYWOOD'!AF246:AP246)</f>
        <v>0</v>
      </c>
      <c r="C301" s="4">
        <f>'LYNX PLYWOOD'!AW246*SUM('LYNX PLYWOOD'!AF246:AP246)</f>
        <v>0</v>
      </c>
      <c r="D301" s="4">
        <f>'LYNX PLYWOOD'!AX246*SUM('LYNX PLYWOOD'!AF246:AP246)</f>
        <v>0</v>
      </c>
      <c r="E301" s="4">
        <f>'LYNX PLYWOOD'!AY246*SUM('LYNX PLYWOOD'!AF246:AP246)</f>
        <v>0</v>
      </c>
      <c r="F301" s="4">
        <f t="shared" si="13"/>
        <v>0</v>
      </c>
      <c r="G301" s="4">
        <f t="shared" si="14"/>
        <v>0</v>
      </c>
      <c r="H301" s="4">
        <f>'LYNX PLYWOOD'!BA246*SUM('LYNX PLYWOOD'!AF246:AP246)/3.125</f>
        <v>0</v>
      </c>
      <c r="I301" s="4">
        <f>'LYNX PLYWOOD'!AZ246</f>
        <v>0</v>
      </c>
    </row>
    <row r="302" spans="2:9">
      <c r="B302" s="4">
        <f>'LYNX PLYWOOD'!AV247*SUM('LYNX PLYWOOD'!AF247:AP247)</f>
        <v>0</v>
      </c>
      <c r="C302" s="4">
        <f>'LYNX PLYWOOD'!AW247*SUM('LYNX PLYWOOD'!AF247:AP247)</f>
        <v>0</v>
      </c>
      <c r="D302" s="4">
        <f>'LYNX PLYWOOD'!AX247*SUM('LYNX PLYWOOD'!AF247:AP247)</f>
        <v>0</v>
      </c>
      <c r="E302" s="4">
        <f>'LYNX PLYWOOD'!AY247*SUM('LYNX PLYWOOD'!AF247:AP247)</f>
        <v>0</v>
      </c>
      <c r="F302" s="4">
        <f t="shared" si="13"/>
        <v>0</v>
      </c>
      <c r="G302" s="4">
        <f t="shared" si="14"/>
        <v>0</v>
      </c>
      <c r="H302" s="4">
        <f>'LYNX PLYWOOD'!BA247*SUM('LYNX PLYWOOD'!AF247:AP247)/3.125</f>
        <v>0</v>
      </c>
      <c r="I302" s="4">
        <f>'LYNX PLYWOOD'!AZ247</f>
        <v>0</v>
      </c>
    </row>
    <row r="303" spans="2:9">
      <c r="B303" s="4">
        <f>'LYNX PLYWOOD'!AV248*SUM('LYNX PLYWOOD'!AF248:AP248)</f>
        <v>0</v>
      </c>
      <c r="C303" s="4">
        <f>'LYNX PLYWOOD'!AW248*SUM('LYNX PLYWOOD'!AF248:AP248)</f>
        <v>0</v>
      </c>
      <c r="D303" s="4">
        <f>'LYNX PLYWOOD'!AX248*SUM('LYNX PLYWOOD'!AF248:AP248)</f>
        <v>0</v>
      </c>
      <c r="E303" s="4">
        <f>'LYNX PLYWOOD'!AY248*SUM('LYNX PLYWOOD'!AF248:AP248)</f>
        <v>0</v>
      </c>
      <c r="F303" s="4">
        <f t="shared" si="13"/>
        <v>0</v>
      </c>
      <c r="G303" s="4">
        <f t="shared" si="14"/>
        <v>0</v>
      </c>
      <c r="H303" s="4">
        <f>'LYNX PLYWOOD'!BA248*SUM('LYNX PLYWOOD'!AF248:AP248)/3.125</f>
        <v>0</v>
      </c>
      <c r="I303" s="4">
        <f>'LYNX PLYWOOD'!AZ248</f>
        <v>0</v>
      </c>
    </row>
    <row r="304" spans="2:9">
      <c r="B304" s="4">
        <f>'LYNX PLYWOOD'!AV249*SUM('LYNX PLYWOOD'!AF249:AP249)</f>
        <v>0</v>
      </c>
      <c r="C304" s="4">
        <f>'LYNX PLYWOOD'!AW249*SUM('LYNX PLYWOOD'!AF249:AP249)</f>
        <v>0</v>
      </c>
      <c r="D304" s="4">
        <f>'LYNX PLYWOOD'!AX249*SUM('LYNX PLYWOOD'!AF249:AP249)</f>
        <v>0</v>
      </c>
      <c r="E304" s="4">
        <f>'LYNX PLYWOOD'!AY249*SUM('LYNX PLYWOOD'!AF249:AP249)</f>
        <v>0</v>
      </c>
      <c r="F304" s="4">
        <f t="shared" si="13"/>
        <v>0</v>
      </c>
      <c r="G304" s="4">
        <f t="shared" si="14"/>
        <v>0</v>
      </c>
      <c r="H304" s="4">
        <f>'LYNX PLYWOOD'!BA249*SUM('LYNX PLYWOOD'!AF249:AP249)/3.125</f>
        <v>0</v>
      </c>
      <c r="I304" s="4">
        <f>'LYNX PLYWOOD'!AZ249</f>
        <v>0</v>
      </c>
    </row>
    <row r="305" spans="2:9">
      <c r="B305" s="4">
        <f>'LYNX PLYWOOD'!AV250*SUM('LYNX PLYWOOD'!AF250:AP250)</f>
        <v>0</v>
      </c>
      <c r="C305" s="4">
        <f>'LYNX PLYWOOD'!AW250*SUM('LYNX PLYWOOD'!AF250:AP250)</f>
        <v>0</v>
      </c>
      <c r="D305" s="4">
        <f>'LYNX PLYWOOD'!AX250*SUM('LYNX PLYWOOD'!AF250:AP250)</f>
        <v>0</v>
      </c>
      <c r="E305" s="4">
        <f>'LYNX PLYWOOD'!AY250*SUM('LYNX PLYWOOD'!AF250:AP250)</f>
        <v>0</v>
      </c>
      <c r="F305" s="4">
        <f t="shared" si="13"/>
        <v>0</v>
      </c>
      <c r="G305" s="4">
        <f t="shared" si="14"/>
        <v>0</v>
      </c>
      <c r="H305" s="4">
        <f>'LYNX PLYWOOD'!BA250*SUM('LYNX PLYWOOD'!AF250:AP250)/3.125</f>
        <v>0</v>
      </c>
      <c r="I305" s="4">
        <f>'LYNX PLYWOOD'!AZ250</f>
        <v>0</v>
      </c>
    </row>
    <row r="306" spans="2:9">
      <c r="B306" s="4">
        <f>'LYNX PLYWOOD'!AV251*SUM('LYNX PLYWOOD'!AF251:AP251)</f>
        <v>0</v>
      </c>
      <c r="C306" s="4">
        <f>'LYNX PLYWOOD'!AW251*SUM('LYNX PLYWOOD'!AF251:AP251)</f>
        <v>0</v>
      </c>
      <c r="D306" s="4">
        <f>'LYNX PLYWOOD'!AX251*SUM('LYNX PLYWOOD'!AF251:AP251)</f>
        <v>0</v>
      </c>
      <c r="E306" s="4">
        <f>'LYNX PLYWOOD'!AY251*SUM('LYNX PLYWOOD'!AF251:AP251)</f>
        <v>0</v>
      </c>
      <c r="F306" s="4">
        <f t="shared" si="13"/>
        <v>0</v>
      </c>
      <c r="G306" s="4">
        <f t="shared" si="14"/>
        <v>0</v>
      </c>
      <c r="H306" s="4">
        <f>'LYNX PLYWOOD'!BA251*SUM('LYNX PLYWOOD'!AF251:AP251)/3.125</f>
        <v>0</v>
      </c>
      <c r="I306" s="4">
        <f>'LYNX PLYWOOD'!AZ251</f>
        <v>0</v>
      </c>
    </row>
    <row r="307" spans="2:9">
      <c r="B307" s="4">
        <f>'LYNX PLYWOOD'!AV252*SUM('LYNX PLYWOOD'!AF252:AP252)</f>
        <v>0</v>
      </c>
      <c r="C307" s="4">
        <f>'LYNX PLYWOOD'!AW252*SUM('LYNX PLYWOOD'!AF252:AP252)</f>
        <v>0</v>
      </c>
      <c r="D307" s="4">
        <f>'LYNX PLYWOOD'!AX252*SUM('LYNX PLYWOOD'!AF252:AP252)</f>
        <v>0</v>
      </c>
      <c r="E307" s="4">
        <f>'LYNX PLYWOOD'!AY252*SUM('LYNX PLYWOOD'!AF252:AP252)</f>
        <v>0</v>
      </c>
      <c r="F307" s="4">
        <f t="shared" si="13"/>
        <v>0</v>
      </c>
      <c r="G307" s="4">
        <f t="shared" si="14"/>
        <v>0</v>
      </c>
      <c r="H307" s="4">
        <f>'LYNX PLYWOOD'!BA252*SUM('LYNX PLYWOOD'!AF252:AP252)/3.125</f>
        <v>0</v>
      </c>
      <c r="I307" s="4">
        <f>'LYNX PLYWOOD'!AZ252</f>
        <v>0</v>
      </c>
    </row>
    <row r="308" spans="2:9">
      <c r="B308" s="4">
        <f>'LYNX PLYWOOD'!AV253*SUM('LYNX PLYWOOD'!AF253:AP253)</f>
        <v>0</v>
      </c>
      <c r="C308" s="4">
        <f>'LYNX PLYWOOD'!AW253*SUM('LYNX PLYWOOD'!AF253:AP253)</f>
        <v>0</v>
      </c>
      <c r="D308" s="4">
        <f>'LYNX PLYWOOD'!AX253*SUM('LYNX PLYWOOD'!AF253:AP253)</f>
        <v>0</v>
      </c>
      <c r="E308" s="4">
        <f>'LYNX PLYWOOD'!AY253*SUM('LYNX PLYWOOD'!AF253:AP253)</f>
        <v>0</v>
      </c>
      <c r="F308" s="4">
        <f t="shared" si="13"/>
        <v>0</v>
      </c>
      <c r="G308" s="4">
        <f t="shared" si="14"/>
        <v>0</v>
      </c>
      <c r="H308" s="4">
        <f>'LYNX PLYWOOD'!BA253*SUM('LYNX PLYWOOD'!AF253:AP253)/3.125</f>
        <v>0</v>
      </c>
      <c r="I308" s="4">
        <f>'LYNX PLYWOOD'!AZ253</f>
        <v>0</v>
      </c>
    </row>
    <row r="309" spans="2:9">
      <c r="B309" s="4">
        <f>'LYNX PLYWOOD'!AV254*SUM('LYNX PLYWOOD'!AF254:AP254)</f>
        <v>0</v>
      </c>
      <c r="C309" s="4">
        <f>'LYNX PLYWOOD'!AW254*SUM('LYNX PLYWOOD'!AF254:AP254)</f>
        <v>0</v>
      </c>
      <c r="D309" s="4">
        <f>'LYNX PLYWOOD'!AX254*SUM('LYNX PLYWOOD'!AF254:AP254)</f>
        <v>0</v>
      </c>
      <c r="E309" s="4">
        <f>'LYNX PLYWOOD'!AY254*SUM('LYNX PLYWOOD'!AF254:AP254)</f>
        <v>0</v>
      </c>
      <c r="F309" s="4">
        <f t="shared" si="13"/>
        <v>0</v>
      </c>
      <c r="G309" s="4">
        <f t="shared" si="14"/>
        <v>0</v>
      </c>
      <c r="H309" s="4">
        <f>'LYNX PLYWOOD'!BA254*SUM('LYNX PLYWOOD'!AF254:AP254)/3.125</f>
        <v>0</v>
      </c>
      <c r="I309" s="4">
        <f>'LYNX PLYWOOD'!AZ254</f>
        <v>0</v>
      </c>
    </row>
    <row r="310" spans="2:9">
      <c r="B310" s="4">
        <f>'LYNX PLYWOOD'!AV255*SUM('LYNX PLYWOOD'!AF255:AP255)</f>
        <v>0</v>
      </c>
      <c r="C310" s="4">
        <f>'LYNX PLYWOOD'!AW255*SUM('LYNX PLYWOOD'!AF255:AP255)</f>
        <v>0</v>
      </c>
      <c r="D310" s="4">
        <f>'LYNX PLYWOOD'!AX255*SUM('LYNX PLYWOOD'!AF255:AP255)</f>
        <v>0</v>
      </c>
      <c r="E310" s="4">
        <f>'LYNX PLYWOOD'!AY255*SUM('LYNX PLYWOOD'!AF255:AP255)</f>
        <v>0</v>
      </c>
      <c r="F310" s="4">
        <f t="shared" si="13"/>
        <v>0</v>
      </c>
      <c r="G310" s="4">
        <f t="shared" si="14"/>
        <v>0</v>
      </c>
      <c r="H310" s="4">
        <f>'LYNX PLYWOOD'!BA255*SUM('LYNX PLYWOOD'!AF255:AP255)/3.125</f>
        <v>0</v>
      </c>
      <c r="I310" s="4">
        <f>'LYNX PLYWOOD'!AZ255</f>
        <v>0</v>
      </c>
    </row>
    <row r="311" spans="2:9">
      <c r="B311" s="4">
        <f>'LYNX PLYWOOD'!AV256*SUM('LYNX PLYWOOD'!AF256:AP256)</f>
        <v>0</v>
      </c>
      <c r="C311" s="4">
        <f>'LYNX PLYWOOD'!AW256*SUM('LYNX PLYWOOD'!AF256:AP256)</f>
        <v>0</v>
      </c>
      <c r="D311" s="4">
        <f>'LYNX PLYWOOD'!AX256*SUM('LYNX PLYWOOD'!AF256:AP256)</f>
        <v>0</v>
      </c>
      <c r="E311" s="4">
        <f>'LYNX PLYWOOD'!AY256*SUM('LYNX PLYWOOD'!AF256:AP256)</f>
        <v>0</v>
      </c>
      <c r="F311" s="4">
        <f t="shared" si="13"/>
        <v>0</v>
      </c>
      <c r="G311" s="4">
        <f t="shared" si="14"/>
        <v>0</v>
      </c>
      <c r="H311" s="4">
        <f>'LYNX PLYWOOD'!BA256*SUM('LYNX PLYWOOD'!AF256:AP256)/3.125</f>
        <v>0</v>
      </c>
      <c r="I311" s="4">
        <f>'LYNX PLYWOOD'!AZ256</f>
        <v>0</v>
      </c>
    </row>
    <row r="312" spans="2:9">
      <c r="B312" s="4">
        <f>'LYNX PLYWOOD'!AV257*SUM('LYNX PLYWOOD'!AF257:AP257)</f>
        <v>0</v>
      </c>
      <c r="C312" s="4">
        <f>'LYNX PLYWOOD'!AW257*SUM('LYNX PLYWOOD'!AF257:AP257)</f>
        <v>0</v>
      </c>
      <c r="D312" s="4">
        <f>'LYNX PLYWOOD'!AX257*SUM('LYNX PLYWOOD'!AF257:AP257)</f>
        <v>0</v>
      </c>
      <c r="E312" s="4">
        <f>'LYNX PLYWOOD'!AY257*SUM('LYNX PLYWOOD'!AF257:AP257)</f>
        <v>0</v>
      </c>
      <c r="F312" s="4">
        <f t="shared" si="13"/>
        <v>0</v>
      </c>
      <c r="G312" s="4">
        <f t="shared" si="14"/>
        <v>0</v>
      </c>
      <c r="H312" s="4">
        <f>'LYNX PLYWOOD'!BA257*SUM('LYNX PLYWOOD'!AF257:AP257)/3.125</f>
        <v>0</v>
      </c>
      <c r="I312" s="4">
        <f>'LYNX PLYWOOD'!AZ257</f>
        <v>0</v>
      </c>
    </row>
    <row r="313" spans="2:9">
      <c r="B313" s="4">
        <f>'LYNX PLYWOOD'!AV258*SUM('LYNX PLYWOOD'!AF258:AP258)</f>
        <v>0</v>
      </c>
      <c r="C313" s="4">
        <f>'LYNX PLYWOOD'!AW258*SUM('LYNX PLYWOOD'!AF258:AP258)</f>
        <v>0</v>
      </c>
      <c r="D313" s="4">
        <f>'LYNX PLYWOOD'!AX258*SUM('LYNX PLYWOOD'!AF258:AP258)</f>
        <v>0</v>
      </c>
      <c r="E313" s="4">
        <f>'LYNX PLYWOOD'!AY258*SUM('LYNX PLYWOOD'!AF258:AP258)</f>
        <v>0</v>
      </c>
      <c r="F313" s="4">
        <f t="shared" si="13"/>
        <v>0</v>
      </c>
      <c r="G313" s="4">
        <f t="shared" si="14"/>
        <v>0</v>
      </c>
      <c r="H313" s="4">
        <f>'LYNX PLYWOOD'!BA258*SUM('LYNX PLYWOOD'!AF258:AP258)/3.125</f>
        <v>0</v>
      </c>
      <c r="I313" s="4">
        <f>'LYNX PLYWOOD'!AZ258</f>
        <v>0</v>
      </c>
    </row>
    <row r="314" spans="2:9">
      <c r="B314" s="4">
        <f>'LYNX PLYWOOD'!AV259*SUM('LYNX PLYWOOD'!AF259:AP259)</f>
        <v>0</v>
      </c>
      <c r="C314" s="4">
        <f>'LYNX PLYWOOD'!AW259*SUM('LYNX PLYWOOD'!AF259:AP259)</f>
        <v>0</v>
      </c>
      <c r="D314" s="4">
        <f>'LYNX PLYWOOD'!AX259*SUM('LYNX PLYWOOD'!AF259:AP259)</f>
        <v>0</v>
      </c>
      <c r="E314" s="4">
        <f>'LYNX PLYWOOD'!AY259*SUM('LYNX PLYWOOD'!AF259:AP259)</f>
        <v>0</v>
      </c>
      <c r="F314" s="4">
        <f t="shared" si="13"/>
        <v>0</v>
      </c>
      <c r="G314" s="4">
        <f t="shared" si="14"/>
        <v>0</v>
      </c>
      <c r="H314" s="4">
        <f>'LYNX PLYWOOD'!BA259*SUM('LYNX PLYWOOD'!AF259:AP259)/3.125</f>
        <v>0</v>
      </c>
      <c r="I314" s="4">
        <f>'LYNX PLYWOOD'!AZ259</f>
        <v>0</v>
      </c>
    </row>
    <row r="315" spans="2:9">
      <c r="B315" s="4">
        <f>'LYNX PLYWOOD'!AV260*SUM('LYNX PLYWOOD'!AF260:AP260)</f>
        <v>0</v>
      </c>
      <c r="C315" s="4">
        <f>'LYNX PLYWOOD'!AW260*SUM('LYNX PLYWOOD'!AF260:AP260)</f>
        <v>0</v>
      </c>
      <c r="D315" s="4">
        <f>'LYNX PLYWOOD'!AX260*SUM('LYNX PLYWOOD'!AF260:AP260)</f>
        <v>0</v>
      </c>
      <c r="E315" s="4">
        <f>'LYNX PLYWOOD'!AY260*SUM('LYNX PLYWOOD'!AF260:AP260)</f>
        <v>0</v>
      </c>
      <c r="F315" s="4">
        <f t="shared" si="13"/>
        <v>0</v>
      </c>
      <c r="G315" s="4">
        <f t="shared" si="14"/>
        <v>0</v>
      </c>
      <c r="H315" s="4">
        <f>'LYNX PLYWOOD'!BA260*SUM('LYNX PLYWOOD'!AF260:AP260)/3.125</f>
        <v>0</v>
      </c>
      <c r="I315" s="4">
        <f>'LYNX PLYWOOD'!AZ260</f>
        <v>0</v>
      </c>
    </row>
    <row r="316" spans="2:9">
      <c r="B316" s="4">
        <f>'LYNX PLYWOOD'!AV261*SUM('LYNX PLYWOOD'!AF261:AP261)</f>
        <v>0</v>
      </c>
      <c r="C316" s="4">
        <f>'LYNX PLYWOOD'!AW261*SUM('LYNX PLYWOOD'!AF261:AP261)</f>
        <v>0</v>
      </c>
      <c r="D316" s="4">
        <f>'LYNX PLYWOOD'!AX261*SUM('LYNX PLYWOOD'!AF261:AP261)</f>
        <v>0</v>
      </c>
      <c r="E316" s="4">
        <f>'LYNX PLYWOOD'!AY261*SUM('LYNX PLYWOOD'!AF261:AP261)</f>
        <v>0</v>
      </c>
      <c r="F316" s="4">
        <f t="shared" si="13"/>
        <v>0</v>
      </c>
      <c r="G316" s="4">
        <f t="shared" si="14"/>
        <v>0</v>
      </c>
      <c r="H316" s="4">
        <f>'LYNX PLYWOOD'!BA261*SUM('LYNX PLYWOOD'!AF261:AP261)/3.125</f>
        <v>0</v>
      </c>
      <c r="I316" s="4">
        <f>'LYNX PLYWOOD'!AZ261</f>
        <v>0</v>
      </c>
    </row>
    <row r="317" spans="2:9">
      <c r="B317" s="4">
        <f>'LYNX PLYWOOD'!AV262*SUM('LYNX PLYWOOD'!AF262:AP262)</f>
        <v>0</v>
      </c>
      <c r="C317" s="4">
        <f>'LYNX PLYWOOD'!AW262*SUM('LYNX PLYWOOD'!AF262:AP262)</f>
        <v>0</v>
      </c>
      <c r="D317" s="4">
        <f>'LYNX PLYWOOD'!AX262*SUM('LYNX PLYWOOD'!AF262:AP262)</f>
        <v>0</v>
      </c>
      <c r="E317" s="4">
        <f>'LYNX PLYWOOD'!AY262*SUM('LYNX PLYWOOD'!AF262:AP262)</f>
        <v>0</v>
      </c>
      <c r="F317" s="4">
        <f t="shared" si="13"/>
        <v>0</v>
      </c>
      <c r="G317" s="4">
        <f t="shared" si="14"/>
        <v>0</v>
      </c>
      <c r="H317" s="4">
        <f>'LYNX PLYWOOD'!BA262*SUM('LYNX PLYWOOD'!AF262:AP262)/3.125</f>
        <v>0</v>
      </c>
      <c r="I317" s="4">
        <f>'LYNX PLYWOOD'!AZ262</f>
        <v>0</v>
      </c>
    </row>
    <row r="318" spans="2:9">
      <c r="B318" s="4">
        <f>'LYNX PLYWOOD'!AV263*SUM('LYNX PLYWOOD'!AF263:AP263)</f>
        <v>0</v>
      </c>
      <c r="C318" s="4">
        <f>'LYNX PLYWOOD'!AW263*SUM('LYNX PLYWOOD'!AF263:AP263)</f>
        <v>0</v>
      </c>
      <c r="D318" s="4">
        <f>'LYNX PLYWOOD'!AX263*SUM('LYNX PLYWOOD'!AF263:AP263)</f>
        <v>0</v>
      </c>
      <c r="E318" s="4">
        <f>'LYNX PLYWOOD'!AY263*SUM('LYNX PLYWOOD'!AF263:AP263)</f>
        <v>0</v>
      </c>
      <c r="F318" s="4">
        <f t="shared" si="13"/>
        <v>0</v>
      </c>
      <c r="G318" s="4">
        <f t="shared" si="14"/>
        <v>0</v>
      </c>
      <c r="H318" s="4">
        <f>'LYNX PLYWOOD'!BA263*SUM('LYNX PLYWOOD'!AF263:AP263)/3.125</f>
        <v>0</v>
      </c>
      <c r="I318" s="4">
        <f>'LYNX PLYWOOD'!AZ263</f>
        <v>0</v>
      </c>
    </row>
    <row r="319" spans="2:9">
      <c r="B319" s="4">
        <f>'LYNX PLYWOOD'!AV264*SUM('LYNX PLYWOOD'!AF264:AP264)</f>
        <v>0</v>
      </c>
      <c r="C319" s="4">
        <f>'LYNX PLYWOOD'!AW264*SUM('LYNX PLYWOOD'!AF264:AP264)</f>
        <v>0</v>
      </c>
      <c r="D319" s="4">
        <f>'LYNX PLYWOOD'!AX264*SUM('LYNX PLYWOOD'!AF264:AP264)</f>
        <v>0</v>
      </c>
      <c r="E319" s="4">
        <f>'LYNX PLYWOOD'!AY264*SUM('LYNX PLYWOOD'!AF264:AP264)</f>
        <v>0</v>
      </c>
      <c r="F319" s="4">
        <f t="shared" si="13"/>
        <v>0</v>
      </c>
      <c r="G319" s="4">
        <f t="shared" si="14"/>
        <v>0</v>
      </c>
      <c r="H319" s="4">
        <f>'LYNX PLYWOOD'!BA264*SUM('LYNX PLYWOOD'!AF264:AP264)/3.125</f>
        <v>0</v>
      </c>
      <c r="I319" s="4">
        <f>'LYNX PLYWOOD'!AZ264</f>
        <v>0</v>
      </c>
    </row>
    <row r="320" spans="2:9">
      <c r="B320" s="4">
        <f>'LYNX PLYWOOD'!AV265*SUM('LYNX PLYWOOD'!AF265:AP265)</f>
        <v>0</v>
      </c>
      <c r="C320" s="4">
        <f>'LYNX PLYWOOD'!AW265*SUM('LYNX PLYWOOD'!AF265:AP265)</f>
        <v>0</v>
      </c>
      <c r="D320" s="4">
        <f>'LYNX PLYWOOD'!AX265*SUM('LYNX PLYWOOD'!AF265:AP265)</f>
        <v>0</v>
      </c>
      <c r="E320" s="4">
        <f>'LYNX PLYWOOD'!AY265*SUM('LYNX PLYWOOD'!AF265:AP265)</f>
        <v>0</v>
      </c>
      <c r="F320" s="4">
        <f t="shared" si="13"/>
        <v>0</v>
      </c>
      <c r="G320" s="4">
        <f t="shared" si="14"/>
        <v>0</v>
      </c>
      <c r="H320" s="4">
        <f>'LYNX PLYWOOD'!BA265*SUM('LYNX PLYWOOD'!AF265:AP265)/3.125</f>
        <v>0</v>
      </c>
      <c r="I320" s="4">
        <f>'LYNX PLYWOOD'!AZ265</f>
        <v>0</v>
      </c>
    </row>
    <row r="321" spans="2:9">
      <c r="B321" s="4">
        <f>'LYNX PLYWOOD'!AV266*SUM('LYNX PLYWOOD'!AF266:AP266)</f>
        <v>0</v>
      </c>
      <c r="C321" s="4">
        <f>'LYNX PLYWOOD'!AW266*SUM('LYNX PLYWOOD'!AF266:AP266)</f>
        <v>0</v>
      </c>
      <c r="D321" s="4">
        <f>'LYNX PLYWOOD'!AX266*SUM('LYNX PLYWOOD'!AF266:AP266)</f>
        <v>0</v>
      </c>
      <c r="E321" s="4">
        <f>'LYNX PLYWOOD'!AY266*SUM('LYNX PLYWOOD'!AF266:AP266)</f>
        <v>0</v>
      </c>
      <c r="F321" s="4">
        <f t="shared" si="13"/>
        <v>0</v>
      </c>
      <c r="G321" s="4">
        <f t="shared" si="14"/>
        <v>0</v>
      </c>
      <c r="H321" s="4">
        <f>'LYNX PLYWOOD'!BA266*SUM('LYNX PLYWOOD'!AF266:AP266)/3.125</f>
        <v>0</v>
      </c>
      <c r="I321" s="4">
        <f>'LYNX PLYWOOD'!AZ266</f>
        <v>0</v>
      </c>
    </row>
    <row r="322" spans="2:9">
      <c r="B322" s="4">
        <f>'LYNX PLYWOOD'!AV267*SUM('LYNX PLYWOOD'!AF267:AP267)</f>
        <v>0</v>
      </c>
      <c r="C322" s="4">
        <f>'LYNX PLYWOOD'!AW267*SUM('LYNX PLYWOOD'!AF267:AP267)</f>
        <v>0</v>
      </c>
      <c r="D322" s="4">
        <f>'LYNX PLYWOOD'!AX267*SUM('LYNX PLYWOOD'!AF267:AP267)</f>
        <v>0</v>
      </c>
      <c r="E322" s="4">
        <f>'LYNX PLYWOOD'!AY267*SUM('LYNX PLYWOOD'!AF267:AP267)</f>
        <v>0</v>
      </c>
      <c r="F322" s="4">
        <f t="shared" si="13"/>
        <v>0</v>
      </c>
      <c r="G322" s="4">
        <f t="shared" si="14"/>
        <v>0</v>
      </c>
      <c r="H322" s="4">
        <f>'LYNX PLYWOOD'!BA267*SUM('LYNX PLYWOOD'!AF267:AP267)/3.125</f>
        <v>0</v>
      </c>
      <c r="I322" s="4">
        <f>'LYNX PLYWOOD'!AZ267</f>
        <v>0</v>
      </c>
    </row>
    <row r="323" spans="2:9">
      <c r="B323" s="4">
        <f>'LYNX PLYWOOD'!AV268*SUM('LYNX PLYWOOD'!AF268:AP268)</f>
        <v>0</v>
      </c>
      <c r="C323" s="4">
        <f>'LYNX PLYWOOD'!AW268*SUM('LYNX PLYWOOD'!AF268:AP268)</f>
        <v>0</v>
      </c>
      <c r="D323" s="4">
        <f>'LYNX PLYWOOD'!AX268*SUM('LYNX PLYWOOD'!AF268:AP268)</f>
        <v>0</v>
      </c>
      <c r="E323" s="4">
        <f>'LYNX PLYWOOD'!AY268*SUM('LYNX PLYWOOD'!AF268:AP268)</f>
        <v>0</v>
      </c>
      <c r="F323" s="4">
        <f t="shared" ref="F323:F386" si="15">D323/10</f>
        <v>0</v>
      </c>
      <c r="G323" s="4">
        <f t="shared" ref="G323:G386" si="16">(3/100)*D323</f>
        <v>0</v>
      </c>
      <c r="H323" s="4">
        <f>'LYNX PLYWOOD'!BA268*SUM('LYNX PLYWOOD'!AF268:AP268)/3.125</f>
        <v>0</v>
      </c>
      <c r="I323" s="4">
        <f>'LYNX PLYWOOD'!AZ268</f>
        <v>0</v>
      </c>
    </row>
    <row r="324" spans="2:9">
      <c r="B324" s="4">
        <f>'LYNX PLYWOOD'!AV269*SUM('LYNX PLYWOOD'!AF269:AP269)</f>
        <v>0</v>
      </c>
      <c r="C324" s="4">
        <f>'LYNX PLYWOOD'!AW269*SUM('LYNX PLYWOOD'!AF269:AP269)</f>
        <v>0</v>
      </c>
      <c r="D324" s="4">
        <f>'LYNX PLYWOOD'!AX269*SUM('LYNX PLYWOOD'!AF269:AP269)</f>
        <v>0</v>
      </c>
      <c r="E324" s="4">
        <f>'LYNX PLYWOOD'!AY269*SUM('LYNX PLYWOOD'!AF269:AP269)</f>
        <v>0</v>
      </c>
      <c r="F324" s="4">
        <f t="shared" si="15"/>
        <v>0</v>
      </c>
      <c r="G324" s="4">
        <f t="shared" si="16"/>
        <v>0</v>
      </c>
      <c r="H324" s="4">
        <f>'LYNX PLYWOOD'!BA269*SUM('LYNX PLYWOOD'!AF269:AP269)/3.125</f>
        <v>0</v>
      </c>
      <c r="I324" s="4">
        <f>'LYNX PLYWOOD'!AZ269</f>
        <v>0</v>
      </c>
    </row>
    <row r="325" spans="2:9">
      <c r="B325" s="4">
        <f>'LYNX PLYWOOD'!AV270*SUM('LYNX PLYWOOD'!AF270:AP270)</f>
        <v>0</v>
      </c>
      <c r="C325" s="4">
        <f>'LYNX PLYWOOD'!AW270*SUM('LYNX PLYWOOD'!AF270:AP270)</f>
        <v>0</v>
      </c>
      <c r="D325" s="4">
        <f>'LYNX PLYWOOD'!AX270*SUM('LYNX PLYWOOD'!AF270:AP270)</f>
        <v>0</v>
      </c>
      <c r="E325" s="4">
        <f>'LYNX PLYWOOD'!AY270*SUM('LYNX PLYWOOD'!AF270:AP270)</f>
        <v>0</v>
      </c>
      <c r="F325" s="4">
        <f t="shared" si="15"/>
        <v>0</v>
      </c>
      <c r="G325" s="4">
        <f t="shared" si="16"/>
        <v>0</v>
      </c>
      <c r="H325" s="4">
        <f>'LYNX PLYWOOD'!BA270*SUM('LYNX PLYWOOD'!AF270:AP270)/3.125</f>
        <v>0</v>
      </c>
      <c r="I325" s="4">
        <f>'LYNX PLYWOOD'!AZ270</f>
        <v>0</v>
      </c>
    </row>
    <row r="326" spans="2:9">
      <c r="B326" s="4">
        <f>'LYNX PLYWOOD'!AV271*SUM('LYNX PLYWOOD'!AF271:AP271)</f>
        <v>0</v>
      </c>
      <c r="C326" s="4">
        <f>'LYNX PLYWOOD'!AW271*SUM('LYNX PLYWOOD'!AF271:AP271)</f>
        <v>0</v>
      </c>
      <c r="D326" s="4">
        <f>'LYNX PLYWOOD'!AX271*SUM('LYNX PLYWOOD'!AF271:AP271)</f>
        <v>0</v>
      </c>
      <c r="E326" s="4">
        <f>'LYNX PLYWOOD'!AY271*SUM('LYNX PLYWOOD'!AF271:AP271)</f>
        <v>0</v>
      </c>
      <c r="F326" s="4">
        <f t="shared" si="15"/>
        <v>0</v>
      </c>
      <c r="G326" s="4">
        <f t="shared" si="16"/>
        <v>0</v>
      </c>
      <c r="H326" s="4">
        <f>'LYNX PLYWOOD'!BA271*SUM('LYNX PLYWOOD'!AF271:AP271)/3.125</f>
        <v>0</v>
      </c>
      <c r="I326" s="4">
        <f>'LYNX PLYWOOD'!AZ271</f>
        <v>0</v>
      </c>
    </row>
    <row r="327" spans="2:9">
      <c r="B327" s="4">
        <f>'LYNX PLYWOOD'!AV272*SUM('LYNX PLYWOOD'!AF272:AP272)</f>
        <v>0</v>
      </c>
      <c r="C327" s="4">
        <f>'LYNX PLYWOOD'!AW272*SUM('LYNX PLYWOOD'!AF272:AP272)</f>
        <v>0</v>
      </c>
      <c r="D327" s="4">
        <f>'LYNX PLYWOOD'!AX272*SUM('LYNX PLYWOOD'!AF272:AP272)</f>
        <v>0</v>
      </c>
      <c r="E327" s="4">
        <f>'LYNX PLYWOOD'!AY272*SUM('LYNX PLYWOOD'!AF272:AP272)</f>
        <v>0</v>
      </c>
      <c r="F327" s="4">
        <f t="shared" si="15"/>
        <v>0</v>
      </c>
      <c r="G327" s="4">
        <f t="shared" si="16"/>
        <v>0</v>
      </c>
      <c r="H327" s="4">
        <f>'LYNX PLYWOOD'!BA272*SUM('LYNX PLYWOOD'!AF272:AP272)/3.125</f>
        <v>0</v>
      </c>
      <c r="I327" s="4">
        <f>'LYNX PLYWOOD'!AZ272</f>
        <v>0</v>
      </c>
    </row>
    <row r="328" spans="2:9">
      <c r="B328" s="4">
        <f>'LYNX PLYWOOD'!AV273*SUM('LYNX PLYWOOD'!AF273:AP273)</f>
        <v>0</v>
      </c>
      <c r="C328" s="4">
        <f>'LYNX PLYWOOD'!AW273*SUM('LYNX PLYWOOD'!AF273:AP273)</f>
        <v>0</v>
      </c>
      <c r="D328" s="4">
        <f>'LYNX PLYWOOD'!AX273*SUM('LYNX PLYWOOD'!AF273:AP273)</f>
        <v>0</v>
      </c>
      <c r="E328" s="4">
        <f>'LYNX PLYWOOD'!AY273*SUM('LYNX PLYWOOD'!AF273:AP273)</f>
        <v>0</v>
      </c>
      <c r="F328" s="4">
        <f t="shared" si="15"/>
        <v>0</v>
      </c>
      <c r="G328" s="4">
        <f t="shared" si="16"/>
        <v>0</v>
      </c>
      <c r="H328" s="4">
        <f>'LYNX PLYWOOD'!BA273*SUM('LYNX PLYWOOD'!AF273:AP273)/3.125</f>
        <v>0</v>
      </c>
      <c r="I328" s="4">
        <f>'LYNX PLYWOOD'!AZ273</f>
        <v>0</v>
      </c>
    </row>
    <row r="329" spans="2:9">
      <c r="B329" s="4">
        <f>'LYNX PLYWOOD'!AV274*SUM('LYNX PLYWOOD'!AF274:AP274)</f>
        <v>0</v>
      </c>
      <c r="C329" s="4">
        <f>'LYNX PLYWOOD'!AW274*SUM('LYNX PLYWOOD'!AF274:AP274)</f>
        <v>0</v>
      </c>
      <c r="D329" s="4">
        <f>'LYNX PLYWOOD'!AX274*SUM('LYNX PLYWOOD'!AF274:AP274)</f>
        <v>0</v>
      </c>
      <c r="E329" s="4">
        <f>'LYNX PLYWOOD'!AY274*SUM('LYNX PLYWOOD'!AF274:AP274)</f>
        <v>0</v>
      </c>
      <c r="F329" s="4">
        <f t="shared" si="15"/>
        <v>0</v>
      </c>
      <c r="G329" s="4">
        <f t="shared" si="16"/>
        <v>0</v>
      </c>
      <c r="H329" s="4">
        <f>'LYNX PLYWOOD'!BA274*SUM('LYNX PLYWOOD'!AF274:AP274)/3.125</f>
        <v>0</v>
      </c>
      <c r="I329" s="4">
        <f>'LYNX PLYWOOD'!AZ274</f>
        <v>0</v>
      </c>
    </row>
    <row r="330" spans="2:9">
      <c r="B330" s="4">
        <f>'LYNX PLYWOOD'!AV275*SUM('LYNX PLYWOOD'!AF275:AP275)</f>
        <v>0</v>
      </c>
      <c r="C330" s="4">
        <f>'LYNX PLYWOOD'!AW275*SUM('LYNX PLYWOOD'!AF275:AP275)</f>
        <v>0</v>
      </c>
      <c r="D330" s="4">
        <f>'LYNX PLYWOOD'!AX275*SUM('LYNX PLYWOOD'!AF275:AP275)</f>
        <v>0</v>
      </c>
      <c r="E330" s="4">
        <f>'LYNX PLYWOOD'!AY275*SUM('LYNX PLYWOOD'!AF275:AP275)</f>
        <v>0</v>
      </c>
      <c r="F330" s="4">
        <f t="shared" si="15"/>
        <v>0</v>
      </c>
      <c r="G330" s="4">
        <f t="shared" si="16"/>
        <v>0</v>
      </c>
      <c r="H330" s="4">
        <f>'LYNX PLYWOOD'!BA275*SUM('LYNX PLYWOOD'!AF275:AP275)/3.125</f>
        <v>0</v>
      </c>
      <c r="I330" s="4">
        <f>'LYNX PLYWOOD'!AZ275</f>
        <v>0</v>
      </c>
    </row>
    <row r="331" spans="2:9">
      <c r="B331" s="4">
        <f>'LYNX PLYWOOD'!AV276*SUM('LYNX PLYWOOD'!AF276:AP276)</f>
        <v>0</v>
      </c>
      <c r="C331" s="4">
        <f>'LYNX PLYWOOD'!AW276*SUM('LYNX PLYWOOD'!AF276:AP276)</f>
        <v>0</v>
      </c>
      <c r="D331" s="4">
        <f>'LYNX PLYWOOD'!AX276*SUM('LYNX PLYWOOD'!AF276:AP276)</f>
        <v>0</v>
      </c>
      <c r="E331" s="4">
        <f>'LYNX PLYWOOD'!AY276*SUM('LYNX PLYWOOD'!AF276:AP276)</f>
        <v>0</v>
      </c>
      <c r="F331" s="4">
        <f t="shared" si="15"/>
        <v>0</v>
      </c>
      <c r="G331" s="4">
        <f t="shared" si="16"/>
        <v>0</v>
      </c>
      <c r="H331" s="4">
        <f>'LYNX PLYWOOD'!BA276*SUM('LYNX PLYWOOD'!AF276:AP276)/3.125</f>
        <v>0</v>
      </c>
      <c r="I331" s="4">
        <f>'LYNX PLYWOOD'!AZ276</f>
        <v>0</v>
      </c>
    </row>
    <row r="332" spans="2:9">
      <c r="B332" s="4">
        <f>'LYNX PLYWOOD'!AV277*SUM('LYNX PLYWOOD'!AF277:AP277)</f>
        <v>0</v>
      </c>
      <c r="C332" s="4">
        <f>'LYNX PLYWOOD'!AW277*SUM('LYNX PLYWOOD'!AF277:AP277)</f>
        <v>0</v>
      </c>
      <c r="D332" s="4">
        <f>'LYNX PLYWOOD'!AX277*SUM('LYNX PLYWOOD'!AF277:AP277)</f>
        <v>0</v>
      </c>
      <c r="E332" s="4">
        <f>'LYNX PLYWOOD'!AY277*SUM('LYNX PLYWOOD'!AF277:AP277)</f>
        <v>0</v>
      </c>
      <c r="F332" s="4">
        <f t="shared" si="15"/>
        <v>0</v>
      </c>
      <c r="G332" s="4">
        <f t="shared" si="16"/>
        <v>0</v>
      </c>
      <c r="H332" s="4">
        <f>'LYNX PLYWOOD'!BA277*SUM('LYNX PLYWOOD'!AF277:AP277)/3.125</f>
        <v>0</v>
      </c>
      <c r="I332" s="4">
        <f>'LYNX PLYWOOD'!AZ277</f>
        <v>0</v>
      </c>
    </row>
    <row r="333" spans="2:9">
      <c r="B333" s="4">
        <f>'LYNX PLYWOOD'!AV278*SUM('LYNX PLYWOOD'!AF278:AP278)</f>
        <v>0</v>
      </c>
      <c r="C333" s="4">
        <f>'LYNX PLYWOOD'!AW278*SUM('LYNX PLYWOOD'!AF278:AP278)</f>
        <v>0</v>
      </c>
      <c r="D333" s="4">
        <f>'LYNX PLYWOOD'!AX278*SUM('LYNX PLYWOOD'!AF278:AP278)</f>
        <v>0</v>
      </c>
      <c r="E333" s="4">
        <f>'LYNX PLYWOOD'!AY278*SUM('LYNX PLYWOOD'!AF278:AP278)</f>
        <v>0</v>
      </c>
      <c r="F333" s="4">
        <f t="shared" si="15"/>
        <v>0</v>
      </c>
      <c r="G333" s="4">
        <f t="shared" si="16"/>
        <v>0</v>
      </c>
      <c r="H333" s="4">
        <f>'LYNX PLYWOOD'!BA278*SUM('LYNX PLYWOOD'!AF278:AP278)/3.125</f>
        <v>0</v>
      </c>
      <c r="I333" s="4">
        <f>'LYNX PLYWOOD'!AZ278</f>
        <v>0</v>
      </c>
    </row>
    <row r="334" spans="2:9">
      <c r="B334" s="4">
        <f>'LYNX PLYWOOD'!AV279*SUM('LYNX PLYWOOD'!AF279:AP279)</f>
        <v>0</v>
      </c>
      <c r="C334" s="4">
        <f>'LYNX PLYWOOD'!AW279*SUM('LYNX PLYWOOD'!AF279:AP279)</f>
        <v>0</v>
      </c>
      <c r="D334" s="4">
        <f>'LYNX PLYWOOD'!AX279*SUM('LYNX PLYWOOD'!AF279:AP279)</f>
        <v>0</v>
      </c>
      <c r="E334" s="4">
        <f>'LYNX PLYWOOD'!AY279*SUM('LYNX PLYWOOD'!AF279:AP279)</f>
        <v>0</v>
      </c>
      <c r="F334" s="4">
        <f t="shared" si="15"/>
        <v>0</v>
      </c>
      <c r="G334" s="4">
        <f t="shared" si="16"/>
        <v>0</v>
      </c>
      <c r="H334" s="4">
        <f>'LYNX PLYWOOD'!BA279*SUM('LYNX PLYWOOD'!AF279:AP279)/3.125</f>
        <v>0</v>
      </c>
      <c r="I334" s="4">
        <f>'LYNX PLYWOOD'!AZ279</f>
        <v>0</v>
      </c>
    </row>
    <row r="335" spans="2:9">
      <c r="B335" s="4">
        <f>'LYNX PLYWOOD'!AV280*SUM('LYNX PLYWOOD'!AF280:AP280)</f>
        <v>0</v>
      </c>
      <c r="C335" s="4">
        <f>'LYNX PLYWOOD'!AW280*SUM('LYNX PLYWOOD'!AF280:AP280)</f>
        <v>0</v>
      </c>
      <c r="D335" s="4">
        <f>'LYNX PLYWOOD'!AX280*SUM('LYNX PLYWOOD'!AF280:AP280)</f>
        <v>0</v>
      </c>
      <c r="E335" s="4">
        <f>'LYNX PLYWOOD'!AY280*SUM('LYNX PLYWOOD'!AF280:AP280)</f>
        <v>0</v>
      </c>
      <c r="F335" s="4">
        <f t="shared" si="15"/>
        <v>0</v>
      </c>
      <c r="G335" s="4">
        <f t="shared" si="16"/>
        <v>0</v>
      </c>
      <c r="H335" s="4">
        <f>'LYNX PLYWOOD'!BA280*SUM('LYNX PLYWOOD'!AF280:AP280)/3.125</f>
        <v>0</v>
      </c>
      <c r="I335" s="4">
        <f>'LYNX PLYWOOD'!AZ280</f>
        <v>0</v>
      </c>
    </row>
    <row r="336" spans="2:9">
      <c r="B336" s="4">
        <f>'LYNX PLYWOOD'!AV281*SUM('LYNX PLYWOOD'!AF281:AP281)</f>
        <v>0</v>
      </c>
      <c r="C336" s="4">
        <f>'LYNX PLYWOOD'!AW281*SUM('LYNX PLYWOOD'!AF281:AP281)</f>
        <v>0</v>
      </c>
      <c r="D336" s="4">
        <f>'LYNX PLYWOOD'!AX281*SUM('LYNX PLYWOOD'!AF281:AP281)</f>
        <v>0</v>
      </c>
      <c r="E336" s="4">
        <f>'LYNX PLYWOOD'!AY281*SUM('LYNX PLYWOOD'!AF281:AP281)</f>
        <v>0</v>
      </c>
      <c r="F336" s="4">
        <f t="shared" si="15"/>
        <v>0</v>
      </c>
      <c r="G336" s="4">
        <f t="shared" si="16"/>
        <v>0</v>
      </c>
      <c r="H336" s="4">
        <f>'LYNX PLYWOOD'!BA281*SUM('LYNX PLYWOOD'!AF281:AP281)/3.125</f>
        <v>0</v>
      </c>
      <c r="I336" s="4">
        <f>'LYNX PLYWOOD'!AZ281</f>
        <v>0</v>
      </c>
    </row>
    <row r="337" spans="2:9">
      <c r="B337" s="4">
        <f>'LYNX PLYWOOD'!AV282*SUM('LYNX PLYWOOD'!AF282:AP282)</f>
        <v>0</v>
      </c>
      <c r="C337" s="4">
        <f>'LYNX PLYWOOD'!AW282*SUM('LYNX PLYWOOD'!AF282:AP282)</f>
        <v>0</v>
      </c>
      <c r="D337" s="4">
        <f>'LYNX PLYWOOD'!AX282*SUM('LYNX PLYWOOD'!AF282:AP282)</f>
        <v>0</v>
      </c>
      <c r="E337" s="4">
        <f>'LYNX PLYWOOD'!AY282*SUM('LYNX PLYWOOD'!AF282:AP282)</f>
        <v>0</v>
      </c>
      <c r="F337" s="4">
        <f t="shared" si="15"/>
        <v>0</v>
      </c>
      <c r="G337" s="4">
        <f t="shared" si="16"/>
        <v>0</v>
      </c>
      <c r="H337" s="4">
        <f>'LYNX PLYWOOD'!BA282*SUM('LYNX PLYWOOD'!AF282:AP282)/3.125</f>
        <v>0</v>
      </c>
      <c r="I337" s="4">
        <f>'LYNX PLYWOOD'!AZ282</f>
        <v>0</v>
      </c>
    </row>
    <row r="338" spans="2:9">
      <c r="B338" s="4">
        <f>'LYNX PLYWOOD'!AV283*SUM('LYNX PLYWOOD'!AF283:AP283)</f>
        <v>0</v>
      </c>
      <c r="C338" s="4">
        <f>'LYNX PLYWOOD'!AW283*SUM('LYNX PLYWOOD'!AF283:AP283)</f>
        <v>0</v>
      </c>
      <c r="D338" s="4">
        <f>'LYNX PLYWOOD'!AX283*SUM('LYNX PLYWOOD'!AF283:AP283)</f>
        <v>0</v>
      </c>
      <c r="E338" s="4">
        <f>'LYNX PLYWOOD'!AY283*SUM('LYNX PLYWOOD'!AF283:AP283)</f>
        <v>0</v>
      </c>
      <c r="F338" s="4">
        <f t="shared" si="15"/>
        <v>0</v>
      </c>
      <c r="G338" s="4">
        <f t="shared" si="16"/>
        <v>0</v>
      </c>
      <c r="H338" s="4">
        <f>'LYNX PLYWOOD'!BA283*SUM('LYNX PLYWOOD'!AF283:AP283)/3.125</f>
        <v>0</v>
      </c>
      <c r="I338" s="4">
        <f>'LYNX PLYWOOD'!AZ283</f>
        <v>0</v>
      </c>
    </row>
    <row r="339" spans="2:9">
      <c r="B339" s="4">
        <f>'LYNX PLYWOOD'!AV284*SUM('LYNX PLYWOOD'!AF284:AP284)</f>
        <v>0</v>
      </c>
      <c r="C339" s="4">
        <f>'LYNX PLYWOOD'!AW284*SUM('LYNX PLYWOOD'!AF284:AP284)</f>
        <v>0</v>
      </c>
      <c r="D339" s="4">
        <f>'LYNX PLYWOOD'!AX284*SUM('LYNX PLYWOOD'!AF284:AP284)</f>
        <v>0</v>
      </c>
      <c r="E339" s="4">
        <f>'LYNX PLYWOOD'!AY284*SUM('LYNX PLYWOOD'!AF284:AP284)</f>
        <v>0</v>
      </c>
      <c r="F339" s="4">
        <f t="shared" si="15"/>
        <v>0</v>
      </c>
      <c r="G339" s="4">
        <f t="shared" si="16"/>
        <v>0</v>
      </c>
      <c r="H339" s="4">
        <f>'LYNX PLYWOOD'!BA284*SUM('LYNX PLYWOOD'!AF284:AP284)/3.125</f>
        <v>0</v>
      </c>
      <c r="I339" s="4">
        <f>'LYNX PLYWOOD'!AZ284</f>
        <v>0</v>
      </c>
    </row>
    <row r="340" spans="2:9">
      <c r="B340" s="4">
        <f>'LYNX PLYWOOD'!AV285*SUM('LYNX PLYWOOD'!AF285:AP285)</f>
        <v>0</v>
      </c>
      <c r="C340" s="4">
        <f>'LYNX PLYWOOD'!AW285*SUM('LYNX PLYWOOD'!AF285:AP285)</f>
        <v>0</v>
      </c>
      <c r="D340" s="4">
        <f>'LYNX PLYWOOD'!AX285*SUM('LYNX PLYWOOD'!AF285:AP285)</f>
        <v>0</v>
      </c>
      <c r="E340" s="4">
        <f>'LYNX PLYWOOD'!AY285*SUM('LYNX PLYWOOD'!AF285:AP285)</f>
        <v>0</v>
      </c>
      <c r="F340" s="4">
        <f t="shared" si="15"/>
        <v>0</v>
      </c>
      <c r="G340" s="4">
        <f t="shared" si="16"/>
        <v>0</v>
      </c>
      <c r="H340" s="4">
        <f>'LYNX PLYWOOD'!BA285*SUM('LYNX PLYWOOD'!AF285:AP285)/3.125</f>
        <v>0</v>
      </c>
      <c r="I340" s="4">
        <f>'LYNX PLYWOOD'!AZ285</f>
        <v>0</v>
      </c>
    </row>
    <row r="341" spans="2:9">
      <c r="B341" s="4">
        <f>'LYNX PLYWOOD'!AV286*SUM('LYNX PLYWOOD'!AF286:AP286)</f>
        <v>0</v>
      </c>
      <c r="C341" s="4">
        <f>'LYNX PLYWOOD'!AW286*SUM('LYNX PLYWOOD'!AF286:AP286)</f>
        <v>0</v>
      </c>
      <c r="D341" s="4">
        <f>'LYNX PLYWOOD'!AX286*SUM('LYNX PLYWOOD'!AF286:AP286)</f>
        <v>0</v>
      </c>
      <c r="E341" s="4">
        <f>'LYNX PLYWOOD'!AY286*SUM('LYNX PLYWOOD'!AF286:AP286)</f>
        <v>0</v>
      </c>
      <c r="F341" s="4">
        <f t="shared" si="15"/>
        <v>0</v>
      </c>
      <c r="G341" s="4">
        <f t="shared" si="16"/>
        <v>0</v>
      </c>
      <c r="H341" s="4">
        <f>'LYNX PLYWOOD'!BA286*SUM('LYNX PLYWOOD'!AF286:AP286)/3.125</f>
        <v>0</v>
      </c>
      <c r="I341" s="4">
        <f>'LYNX PLYWOOD'!AZ286</f>
        <v>0</v>
      </c>
    </row>
    <row r="342" spans="2:9">
      <c r="B342" s="4">
        <f>'LYNX PLYWOOD'!AV287*SUM('LYNX PLYWOOD'!AF287:AP287)</f>
        <v>0</v>
      </c>
      <c r="C342" s="4">
        <f>'LYNX PLYWOOD'!AW287*SUM('LYNX PLYWOOD'!AF287:AP287)</f>
        <v>0</v>
      </c>
      <c r="D342" s="4">
        <f>'LYNX PLYWOOD'!AX287*SUM('LYNX PLYWOOD'!AF287:AP287)</f>
        <v>0</v>
      </c>
      <c r="E342" s="4">
        <f>'LYNX PLYWOOD'!AY287*SUM('LYNX PLYWOOD'!AF287:AP287)</f>
        <v>0</v>
      </c>
      <c r="F342" s="4">
        <f t="shared" si="15"/>
        <v>0</v>
      </c>
      <c r="G342" s="4">
        <f t="shared" si="16"/>
        <v>0</v>
      </c>
      <c r="H342" s="4">
        <f>'LYNX PLYWOOD'!BA287*SUM('LYNX PLYWOOD'!AF287:AP287)/3.125</f>
        <v>0</v>
      </c>
      <c r="I342" s="4">
        <f>'LYNX PLYWOOD'!AZ287</f>
        <v>0</v>
      </c>
    </row>
    <row r="343" spans="2:9">
      <c r="B343" s="4">
        <f>'LYNX PLYWOOD'!AV288*SUM('LYNX PLYWOOD'!AF288:AP288)</f>
        <v>0</v>
      </c>
      <c r="C343" s="4">
        <f>'LYNX PLYWOOD'!AW288*SUM('LYNX PLYWOOD'!AF288:AP288)</f>
        <v>0</v>
      </c>
      <c r="D343" s="4">
        <f>'LYNX PLYWOOD'!AX288*SUM('LYNX PLYWOOD'!AF288:AP288)</f>
        <v>0</v>
      </c>
      <c r="E343" s="4">
        <f>'LYNX PLYWOOD'!AY288*SUM('LYNX PLYWOOD'!AF288:AP288)</f>
        <v>0</v>
      </c>
      <c r="F343" s="4">
        <f t="shared" si="15"/>
        <v>0</v>
      </c>
      <c r="G343" s="4">
        <f t="shared" si="16"/>
        <v>0</v>
      </c>
      <c r="H343" s="4">
        <f>'LYNX PLYWOOD'!BA288*SUM('LYNX PLYWOOD'!AF288:AP288)/3.125</f>
        <v>0</v>
      </c>
      <c r="I343" s="4">
        <f>'LYNX PLYWOOD'!AZ288</f>
        <v>0</v>
      </c>
    </row>
    <row r="344" spans="2:9">
      <c r="B344" s="4">
        <f>'LYNX PLYWOOD'!AV289*SUM('LYNX PLYWOOD'!AF289:AP289)</f>
        <v>0</v>
      </c>
      <c r="C344" s="4">
        <f>'LYNX PLYWOOD'!AW289*SUM('LYNX PLYWOOD'!AF289:AP289)</f>
        <v>0</v>
      </c>
      <c r="D344" s="4">
        <f>'LYNX PLYWOOD'!AX289*SUM('LYNX PLYWOOD'!AF289:AP289)</f>
        <v>0</v>
      </c>
      <c r="E344" s="4">
        <f>'LYNX PLYWOOD'!AY289*SUM('LYNX PLYWOOD'!AF289:AP289)</f>
        <v>0</v>
      </c>
      <c r="F344" s="4">
        <f t="shared" si="15"/>
        <v>0</v>
      </c>
      <c r="G344" s="4">
        <f t="shared" si="16"/>
        <v>0</v>
      </c>
      <c r="H344" s="4">
        <f>'LYNX PLYWOOD'!BA289*SUM('LYNX PLYWOOD'!AF289:AP289)/3.125</f>
        <v>0</v>
      </c>
      <c r="I344" s="4">
        <f>'LYNX PLYWOOD'!AZ289</f>
        <v>0</v>
      </c>
    </row>
    <row r="345" spans="2:9">
      <c r="B345" s="4">
        <f>'LYNX PLYWOOD'!AV290*SUM('LYNX PLYWOOD'!AF290:AP290)</f>
        <v>0</v>
      </c>
      <c r="C345" s="4">
        <f>'LYNX PLYWOOD'!AW290*SUM('LYNX PLYWOOD'!AF290:AP290)</f>
        <v>0</v>
      </c>
      <c r="D345" s="4">
        <f>'LYNX PLYWOOD'!AX290*SUM('LYNX PLYWOOD'!AF290:AP290)</f>
        <v>0</v>
      </c>
      <c r="E345" s="4">
        <f>'LYNX PLYWOOD'!AY290*SUM('LYNX PLYWOOD'!AF290:AP290)</f>
        <v>0</v>
      </c>
      <c r="F345" s="4">
        <f t="shared" si="15"/>
        <v>0</v>
      </c>
      <c r="G345" s="4">
        <f t="shared" si="16"/>
        <v>0</v>
      </c>
      <c r="H345" s="4">
        <f>'LYNX PLYWOOD'!BA290*SUM('LYNX PLYWOOD'!AF290:AP290)/3.125</f>
        <v>0</v>
      </c>
      <c r="I345" s="4">
        <f>'LYNX PLYWOOD'!AZ290</f>
        <v>0</v>
      </c>
    </row>
    <row r="346" spans="2:9">
      <c r="B346" s="4">
        <f>'LYNX PLYWOOD'!AV291*SUM('LYNX PLYWOOD'!AF291:AP291)</f>
        <v>0</v>
      </c>
      <c r="C346" s="4">
        <f>'LYNX PLYWOOD'!AW291*SUM('LYNX PLYWOOD'!AF291:AP291)</f>
        <v>0</v>
      </c>
      <c r="D346" s="4">
        <f>'LYNX PLYWOOD'!AX291*SUM('LYNX PLYWOOD'!AF291:AP291)</f>
        <v>0</v>
      </c>
      <c r="E346" s="4">
        <f>'LYNX PLYWOOD'!AY291*SUM('LYNX PLYWOOD'!AF291:AP291)</f>
        <v>0</v>
      </c>
      <c r="F346" s="4">
        <f t="shared" si="15"/>
        <v>0</v>
      </c>
      <c r="G346" s="4">
        <f t="shared" si="16"/>
        <v>0</v>
      </c>
      <c r="H346" s="4">
        <f>'LYNX PLYWOOD'!BA291*SUM('LYNX PLYWOOD'!AF291:AP291)/3.125</f>
        <v>0</v>
      </c>
      <c r="I346" s="4">
        <f>'LYNX PLYWOOD'!AZ291</f>
        <v>0</v>
      </c>
    </row>
    <row r="347" spans="2:9">
      <c r="B347" s="4">
        <f>'LYNX PLYWOOD'!AV292*SUM('LYNX PLYWOOD'!AF292:AP292)</f>
        <v>0</v>
      </c>
      <c r="C347" s="4">
        <f>'LYNX PLYWOOD'!AW292*SUM('LYNX PLYWOOD'!AF292:AP292)</f>
        <v>0</v>
      </c>
      <c r="D347" s="4">
        <f>'LYNX PLYWOOD'!AX292*SUM('LYNX PLYWOOD'!AF292:AP292)</f>
        <v>0</v>
      </c>
      <c r="E347" s="4">
        <f>'LYNX PLYWOOD'!AY292*SUM('LYNX PLYWOOD'!AF292:AP292)</f>
        <v>0</v>
      </c>
      <c r="F347" s="4">
        <f t="shared" si="15"/>
        <v>0</v>
      </c>
      <c r="G347" s="4">
        <f t="shared" si="16"/>
        <v>0</v>
      </c>
      <c r="H347" s="4">
        <f>'LYNX PLYWOOD'!BA292*SUM('LYNX PLYWOOD'!AF292:AP292)/3.125</f>
        <v>0</v>
      </c>
      <c r="I347" s="4">
        <f>'LYNX PLYWOOD'!AZ292</f>
        <v>0</v>
      </c>
    </row>
    <row r="348" spans="2:9">
      <c r="B348" s="4">
        <f>'LYNX PLYWOOD'!AV293*SUM('LYNX PLYWOOD'!AF293:AP293)</f>
        <v>0</v>
      </c>
      <c r="C348" s="4">
        <f>'LYNX PLYWOOD'!AW293*SUM('LYNX PLYWOOD'!AF293:AP293)</f>
        <v>0</v>
      </c>
      <c r="D348" s="4">
        <f>'LYNX PLYWOOD'!AX293*SUM('LYNX PLYWOOD'!AF293:AP293)</f>
        <v>0</v>
      </c>
      <c r="E348" s="4">
        <f>'LYNX PLYWOOD'!AY293*SUM('LYNX PLYWOOD'!AF293:AP293)</f>
        <v>0</v>
      </c>
      <c r="F348" s="4">
        <f t="shared" si="15"/>
        <v>0</v>
      </c>
      <c r="G348" s="4">
        <f t="shared" si="16"/>
        <v>0</v>
      </c>
      <c r="H348" s="4">
        <f>'LYNX PLYWOOD'!BA293*SUM('LYNX PLYWOOD'!AF293:AP293)/3.125</f>
        <v>0</v>
      </c>
      <c r="I348" s="4">
        <f>'LYNX PLYWOOD'!AZ293</f>
        <v>0</v>
      </c>
    </row>
    <row r="349" spans="2:9">
      <c r="B349" s="4">
        <f>'LYNX PLYWOOD'!AV294*SUM('LYNX PLYWOOD'!AF294:AP294)</f>
        <v>0</v>
      </c>
      <c r="C349" s="4">
        <f>'LYNX PLYWOOD'!AW294*SUM('LYNX PLYWOOD'!AF294:AP294)</f>
        <v>0</v>
      </c>
      <c r="D349" s="4">
        <f>'LYNX PLYWOOD'!AX294*SUM('LYNX PLYWOOD'!AF294:AP294)</f>
        <v>0</v>
      </c>
      <c r="E349" s="4">
        <f>'LYNX PLYWOOD'!AY294*SUM('LYNX PLYWOOD'!AF294:AP294)</f>
        <v>0</v>
      </c>
      <c r="F349" s="4">
        <f t="shared" si="15"/>
        <v>0</v>
      </c>
      <c r="G349" s="4">
        <f t="shared" si="16"/>
        <v>0</v>
      </c>
      <c r="H349" s="4">
        <f>'LYNX PLYWOOD'!BA294*SUM('LYNX PLYWOOD'!AF294:AP294)/3.125</f>
        <v>0</v>
      </c>
      <c r="I349" s="4">
        <f>'LYNX PLYWOOD'!AZ294</f>
        <v>0</v>
      </c>
    </row>
    <row r="350" spans="2:9">
      <c r="B350" s="4">
        <f>'LYNX PLYWOOD'!AV295*SUM('LYNX PLYWOOD'!AF295:AP295)</f>
        <v>0</v>
      </c>
      <c r="C350" s="4">
        <f>'LYNX PLYWOOD'!AW295*SUM('LYNX PLYWOOD'!AF295:AP295)</f>
        <v>0</v>
      </c>
      <c r="D350" s="4">
        <f>'LYNX PLYWOOD'!AX295*SUM('LYNX PLYWOOD'!AF295:AP295)</f>
        <v>0</v>
      </c>
      <c r="E350" s="4">
        <f>'LYNX PLYWOOD'!AY295*SUM('LYNX PLYWOOD'!AF295:AP295)</f>
        <v>0</v>
      </c>
      <c r="F350" s="4">
        <f t="shared" si="15"/>
        <v>0</v>
      </c>
      <c r="G350" s="4">
        <f t="shared" si="16"/>
        <v>0</v>
      </c>
      <c r="H350" s="4">
        <f>'LYNX PLYWOOD'!BA295*SUM('LYNX PLYWOOD'!AF295:AP295)/3.125</f>
        <v>0</v>
      </c>
      <c r="I350" s="4">
        <f>'LYNX PLYWOOD'!AZ295</f>
        <v>0</v>
      </c>
    </row>
    <row r="351" spans="2:9">
      <c r="B351" s="4">
        <f>'LYNX PLYWOOD'!AV296*SUM('LYNX PLYWOOD'!AF296:AP296)</f>
        <v>0</v>
      </c>
      <c r="C351" s="4">
        <f>'LYNX PLYWOOD'!AW296*SUM('LYNX PLYWOOD'!AF296:AP296)</f>
        <v>0</v>
      </c>
      <c r="D351" s="4">
        <f>'LYNX PLYWOOD'!AX296*SUM('LYNX PLYWOOD'!AF296:AP296)</f>
        <v>0</v>
      </c>
      <c r="E351" s="4">
        <f>'LYNX PLYWOOD'!AY296*SUM('LYNX PLYWOOD'!AF296:AP296)</f>
        <v>0</v>
      </c>
      <c r="F351" s="4">
        <f t="shared" si="15"/>
        <v>0</v>
      </c>
      <c r="G351" s="4">
        <f t="shared" si="16"/>
        <v>0</v>
      </c>
      <c r="H351" s="4">
        <f>'LYNX PLYWOOD'!BA296*SUM('LYNX PLYWOOD'!AF296:AP296)/3.125</f>
        <v>0</v>
      </c>
      <c r="I351" s="4">
        <f>'LYNX PLYWOOD'!AZ296</f>
        <v>0</v>
      </c>
    </row>
    <row r="352" spans="2:9">
      <c r="B352" s="4">
        <f>'LYNX PLYWOOD'!AV297*SUM('LYNX PLYWOOD'!AF297:AP297)</f>
        <v>0</v>
      </c>
      <c r="C352" s="4">
        <f>'LYNX PLYWOOD'!AW297*SUM('LYNX PLYWOOD'!AF297:AP297)</f>
        <v>0</v>
      </c>
      <c r="D352" s="4">
        <f>'LYNX PLYWOOD'!AX297*SUM('LYNX PLYWOOD'!AF297:AP297)</f>
        <v>0</v>
      </c>
      <c r="E352" s="4">
        <f>'LYNX PLYWOOD'!AY297*SUM('LYNX PLYWOOD'!AF297:AP297)</f>
        <v>0</v>
      </c>
      <c r="F352" s="4">
        <f t="shared" si="15"/>
        <v>0</v>
      </c>
      <c r="G352" s="4">
        <f t="shared" si="16"/>
        <v>0</v>
      </c>
      <c r="H352" s="4">
        <f>'LYNX PLYWOOD'!BA297*SUM('LYNX PLYWOOD'!AF297:AP297)/3.125</f>
        <v>0</v>
      </c>
      <c r="I352" s="4">
        <f>'LYNX PLYWOOD'!AZ297</f>
        <v>0</v>
      </c>
    </row>
    <row r="353" spans="2:9">
      <c r="B353" s="4">
        <f>'LYNX PLYWOOD'!AV298*SUM('LYNX PLYWOOD'!AF298:AP298)</f>
        <v>0</v>
      </c>
      <c r="C353" s="4">
        <f>'LYNX PLYWOOD'!AW298*SUM('LYNX PLYWOOD'!AF298:AP298)</f>
        <v>0</v>
      </c>
      <c r="D353" s="4">
        <f>'LYNX PLYWOOD'!AX298*SUM('LYNX PLYWOOD'!AF298:AP298)</f>
        <v>0</v>
      </c>
      <c r="E353" s="4">
        <f>'LYNX PLYWOOD'!AY298*SUM('LYNX PLYWOOD'!AF298:AP298)</f>
        <v>0</v>
      </c>
      <c r="F353" s="4">
        <f t="shared" si="15"/>
        <v>0</v>
      </c>
      <c r="G353" s="4">
        <f t="shared" si="16"/>
        <v>0</v>
      </c>
      <c r="H353" s="4">
        <f>'LYNX PLYWOOD'!BA298*SUM('LYNX PLYWOOD'!AF298:AP298)/3.125</f>
        <v>0</v>
      </c>
      <c r="I353" s="4">
        <f>'LYNX PLYWOOD'!AZ298</f>
        <v>0</v>
      </c>
    </row>
    <row r="354" spans="2:9">
      <c r="B354" s="4">
        <f>'LYNX PLYWOOD'!AV299*SUM('LYNX PLYWOOD'!AF299:AP299)</f>
        <v>0</v>
      </c>
      <c r="C354" s="4">
        <f>'LYNX PLYWOOD'!AW299*SUM('LYNX PLYWOOD'!AF299:AP299)</f>
        <v>0</v>
      </c>
      <c r="D354" s="4">
        <f>'LYNX PLYWOOD'!AX299*SUM('LYNX PLYWOOD'!AF299:AP299)</f>
        <v>0</v>
      </c>
      <c r="E354" s="4">
        <f>'LYNX PLYWOOD'!AY299*SUM('LYNX PLYWOOD'!AF299:AP299)</f>
        <v>0</v>
      </c>
      <c r="F354" s="4">
        <f t="shared" si="15"/>
        <v>0</v>
      </c>
      <c r="G354" s="4">
        <f t="shared" si="16"/>
        <v>0</v>
      </c>
      <c r="H354" s="4">
        <f>'LYNX PLYWOOD'!BA299*SUM('LYNX PLYWOOD'!AF299:AP299)/3.125</f>
        <v>0</v>
      </c>
      <c r="I354" s="4">
        <f>'LYNX PLYWOOD'!AZ299</f>
        <v>0</v>
      </c>
    </row>
    <row r="355" spans="2:9">
      <c r="B355" s="4">
        <f>'LYNX PLYWOOD'!AV300*SUM('LYNX PLYWOOD'!AF300:AP300)</f>
        <v>0</v>
      </c>
      <c r="C355" s="4">
        <f>'LYNX PLYWOOD'!AW300*SUM('LYNX PLYWOOD'!AF300:AP300)</f>
        <v>0</v>
      </c>
      <c r="D355" s="4">
        <f>'LYNX PLYWOOD'!AX300*SUM('LYNX PLYWOOD'!AF300:AP300)</f>
        <v>0</v>
      </c>
      <c r="E355" s="4">
        <f>'LYNX PLYWOOD'!AY300*SUM('LYNX PLYWOOD'!AF300:AP300)</f>
        <v>0</v>
      </c>
      <c r="F355" s="4">
        <f t="shared" si="15"/>
        <v>0</v>
      </c>
      <c r="G355" s="4">
        <f t="shared" si="16"/>
        <v>0</v>
      </c>
      <c r="H355" s="4">
        <f>'LYNX PLYWOOD'!BA300*SUM('LYNX PLYWOOD'!AF300:AP300)/3.125</f>
        <v>0</v>
      </c>
      <c r="I355" s="4">
        <f>'LYNX PLYWOOD'!AZ300</f>
        <v>0</v>
      </c>
    </row>
    <row r="356" spans="2:9">
      <c r="B356" s="4">
        <f>'LYNX PLYWOOD'!AV301*SUM('LYNX PLYWOOD'!AF301:AP301)</f>
        <v>0</v>
      </c>
      <c r="C356" s="4">
        <f>'LYNX PLYWOOD'!AW301*SUM('LYNX PLYWOOD'!AF301:AP301)</f>
        <v>0</v>
      </c>
      <c r="D356" s="4">
        <f>'LYNX PLYWOOD'!AX301*SUM('LYNX PLYWOOD'!AF301:AP301)</f>
        <v>0</v>
      </c>
      <c r="E356" s="4">
        <f>'LYNX PLYWOOD'!AY301*SUM('LYNX PLYWOOD'!AF301:AP301)</f>
        <v>0</v>
      </c>
      <c r="F356" s="4">
        <f t="shared" si="15"/>
        <v>0</v>
      </c>
      <c r="G356" s="4">
        <f t="shared" si="16"/>
        <v>0</v>
      </c>
      <c r="H356" s="4">
        <f>'LYNX PLYWOOD'!BA301*SUM('LYNX PLYWOOD'!AF301:AP301)/3.125</f>
        <v>0</v>
      </c>
      <c r="I356" s="4">
        <f>'LYNX PLYWOOD'!AZ301</f>
        <v>0</v>
      </c>
    </row>
    <row r="357" spans="2:9">
      <c r="B357" s="4">
        <f>'LYNX PLYWOOD'!AV302*SUM('LYNX PLYWOOD'!AF302:AP302)</f>
        <v>0</v>
      </c>
      <c r="C357" s="4">
        <f>'LYNX PLYWOOD'!AW302*SUM('LYNX PLYWOOD'!AF302:AP302)</f>
        <v>0</v>
      </c>
      <c r="D357" s="4">
        <f>'LYNX PLYWOOD'!AX302*SUM('LYNX PLYWOOD'!AF302:AP302)</f>
        <v>0</v>
      </c>
      <c r="E357" s="4">
        <f>'LYNX PLYWOOD'!AY302*SUM('LYNX PLYWOOD'!AF302:AP302)</f>
        <v>0</v>
      </c>
      <c r="F357" s="4">
        <f t="shared" si="15"/>
        <v>0</v>
      </c>
      <c r="G357" s="4">
        <f t="shared" si="16"/>
        <v>0</v>
      </c>
      <c r="H357" s="4">
        <f>'LYNX PLYWOOD'!BA302*SUM('LYNX PLYWOOD'!AF302:AP302)/3.125</f>
        <v>0</v>
      </c>
      <c r="I357" s="4">
        <f>'LYNX PLYWOOD'!AZ302</f>
        <v>0</v>
      </c>
    </row>
    <row r="358" spans="2:9">
      <c r="B358" s="4">
        <f>'LYNX PLYWOOD'!AV303*SUM('LYNX PLYWOOD'!AF303:AP303)</f>
        <v>0</v>
      </c>
      <c r="C358" s="4">
        <f>'LYNX PLYWOOD'!AW303*SUM('LYNX PLYWOOD'!AF303:AP303)</f>
        <v>0</v>
      </c>
      <c r="D358" s="4">
        <f>'LYNX PLYWOOD'!AX303*SUM('LYNX PLYWOOD'!AF303:AP303)</f>
        <v>0</v>
      </c>
      <c r="E358" s="4">
        <f>'LYNX PLYWOOD'!AY303*SUM('LYNX PLYWOOD'!AF303:AP303)</f>
        <v>0</v>
      </c>
      <c r="F358" s="4">
        <f t="shared" si="15"/>
        <v>0</v>
      </c>
      <c r="G358" s="4">
        <f t="shared" si="16"/>
        <v>0</v>
      </c>
      <c r="H358" s="4">
        <f>'LYNX PLYWOOD'!BA303*SUM('LYNX PLYWOOD'!AF303:AP303)/3.125</f>
        <v>0</v>
      </c>
      <c r="I358" s="4">
        <f>'LYNX PLYWOOD'!AZ303</f>
        <v>0</v>
      </c>
    </row>
    <row r="359" spans="2:9">
      <c r="B359" s="4">
        <f>'LYNX PLYWOOD'!AV304*SUM('LYNX PLYWOOD'!AF304:AP304)</f>
        <v>0</v>
      </c>
      <c r="C359" s="4">
        <f>'LYNX PLYWOOD'!AW304*SUM('LYNX PLYWOOD'!AF304:AP304)</f>
        <v>0</v>
      </c>
      <c r="D359" s="4">
        <f>'LYNX PLYWOOD'!AX304*SUM('LYNX PLYWOOD'!AF304:AP304)</f>
        <v>0</v>
      </c>
      <c r="E359" s="4">
        <f>'LYNX PLYWOOD'!AY304*SUM('LYNX PLYWOOD'!AF304:AP304)</f>
        <v>0</v>
      </c>
      <c r="F359" s="4">
        <f t="shared" si="15"/>
        <v>0</v>
      </c>
      <c r="G359" s="4">
        <f t="shared" si="16"/>
        <v>0</v>
      </c>
      <c r="H359" s="4">
        <f>'LYNX PLYWOOD'!BA304*SUM('LYNX PLYWOOD'!AF304:AP304)/3.125</f>
        <v>0</v>
      </c>
      <c r="I359" s="4">
        <f>'LYNX PLYWOOD'!AZ304</f>
        <v>0</v>
      </c>
    </row>
    <row r="360" spans="2:9">
      <c r="B360" s="4">
        <f>'LYNX PLYWOOD'!AV305*SUM('LYNX PLYWOOD'!AF305:AP305)</f>
        <v>0</v>
      </c>
      <c r="C360" s="4">
        <f>'LYNX PLYWOOD'!AW305*SUM('LYNX PLYWOOD'!AF305:AP305)</f>
        <v>0</v>
      </c>
      <c r="D360" s="4">
        <f>'LYNX PLYWOOD'!AX305*SUM('LYNX PLYWOOD'!AF305:AP305)</f>
        <v>0</v>
      </c>
      <c r="E360" s="4">
        <f>'LYNX PLYWOOD'!AY305*SUM('LYNX PLYWOOD'!AF305:AP305)</f>
        <v>0</v>
      </c>
      <c r="F360" s="4">
        <f t="shared" si="15"/>
        <v>0</v>
      </c>
      <c r="G360" s="4">
        <f t="shared" si="16"/>
        <v>0</v>
      </c>
      <c r="H360" s="4">
        <f>'LYNX PLYWOOD'!BA305*SUM('LYNX PLYWOOD'!AF305:AP305)/3.125</f>
        <v>0</v>
      </c>
      <c r="I360" s="4">
        <f>'LYNX PLYWOOD'!AZ305</f>
        <v>0</v>
      </c>
    </row>
    <row r="361" spans="2:9">
      <c r="B361" s="4">
        <f>'LYNX PLYWOOD'!AV306*SUM('LYNX PLYWOOD'!AF306:AP306)</f>
        <v>0</v>
      </c>
      <c r="C361" s="4">
        <f>'LYNX PLYWOOD'!AW306*SUM('LYNX PLYWOOD'!AF306:AP306)</f>
        <v>0</v>
      </c>
      <c r="D361" s="4">
        <f>'LYNX PLYWOOD'!AX306*SUM('LYNX PLYWOOD'!AF306:AP306)</f>
        <v>0</v>
      </c>
      <c r="E361" s="4">
        <f>'LYNX PLYWOOD'!AY306*SUM('LYNX PLYWOOD'!AF306:AP306)</f>
        <v>0</v>
      </c>
      <c r="F361" s="4">
        <f t="shared" si="15"/>
        <v>0</v>
      </c>
      <c r="G361" s="4">
        <f t="shared" si="16"/>
        <v>0</v>
      </c>
      <c r="H361" s="4">
        <f>'LYNX PLYWOOD'!BA306*SUM('LYNX PLYWOOD'!AF306:AP306)/3.125</f>
        <v>0</v>
      </c>
      <c r="I361" s="4">
        <f>'LYNX PLYWOOD'!AZ306</f>
        <v>0</v>
      </c>
    </row>
    <row r="362" spans="2:9">
      <c r="B362" s="4">
        <f>'LYNX PLYWOOD'!AV307*SUM('LYNX PLYWOOD'!AF307:AP307)</f>
        <v>0</v>
      </c>
      <c r="C362" s="4">
        <f>'LYNX PLYWOOD'!AW307*SUM('LYNX PLYWOOD'!AF307:AP307)</f>
        <v>0</v>
      </c>
      <c r="D362" s="4">
        <f>'LYNX PLYWOOD'!AX307*SUM('LYNX PLYWOOD'!AF307:AP307)</f>
        <v>0</v>
      </c>
      <c r="E362" s="4">
        <f>'LYNX PLYWOOD'!AY307*SUM('LYNX PLYWOOD'!AF307:AP307)</f>
        <v>0</v>
      </c>
      <c r="F362" s="4">
        <f t="shared" si="15"/>
        <v>0</v>
      </c>
      <c r="G362" s="4">
        <f t="shared" si="16"/>
        <v>0</v>
      </c>
      <c r="H362" s="4">
        <f>'LYNX PLYWOOD'!BA307*SUM('LYNX PLYWOOD'!AF307:AP307)/3.125</f>
        <v>0</v>
      </c>
      <c r="I362" s="4">
        <f>'LYNX PLYWOOD'!AZ307</f>
        <v>0</v>
      </c>
    </row>
    <row r="363" spans="2:9">
      <c r="B363" s="4">
        <f>'LYNX PLYWOOD'!AV308*SUM('LYNX PLYWOOD'!AF308:AP308)</f>
        <v>0</v>
      </c>
      <c r="C363" s="4">
        <f>'LYNX PLYWOOD'!AW308*SUM('LYNX PLYWOOD'!AF308:AP308)</f>
        <v>0</v>
      </c>
      <c r="D363" s="4">
        <f>'LYNX PLYWOOD'!AX308*SUM('LYNX PLYWOOD'!AF308:AP308)</f>
        <v>0</v>
      </c>
      <c r="E363" s="4">
        <f>'LYNX PLYWOOD'!AY308*SUM('LYNX PLYWOOD'!AF308:AP308)</f>
        <v>0</v>
      </c>
      <c r="F363" s="4">
        <f t="shared" si="15"/>
        <v>0</v>
      </c>
      <c r="G363" s="4">
        <f t="shared" si="16"/>
        <v>0</v>
      </c>
      <c r="H363" s="4">
        <f>'LYNX PLYWOOD'!BA308*SUM('LYNX PLYWOOD'!AF308:AP308)/3.125</f>
        <v>0</v>
      </c>
      <c r="I363" s="4">
        <f>'LYNX PLYWOOD'!AZ308</f>
        <v>0</v>
      </c>
    </row>
    <row r="364" spans="2:9">
      <c r="B364" s="4">
        <f>'LYNX PLYWOOD'!AV309*SUM('LYNX PLYWOOD'!AF309:AP309)</f>
        <v>0</v>
      </c>
      <c r="C364" s="4">
        <f>'LYNX PLYWOOD'!AW309*SUM('LYNX PLYWOOD'!AF309:AP309)</f>
        <v>0</v>
      </c>
      <c r="D364" s="4">
        <f>'LYNX PLYWOOD'!AX309*SUM('LYNX PLYWOOD'!AF309:AP309)</f>
        <v>0</v>
      </c>
      <c r="E364" s="4">
        <f>'LYNX PLYWOOD'!AY309*SUM('LYNX PLYWOOD'!AF309:AP309)</f>
        <v>0</v>
      </c>
      <c r="F364" s="4">
        <f t="shared" si="15"/>
        <v>0</v>
      </c>
      <c r="G364" s="4">
        <f t="shared" si="16"/>
        <v>0</v>
      </c>
      <c r="H364" s="4">
        <f>'LYNX PLYWOOD'!BA309*SUM('LYNX PLYWOOD'!AF309:AP309)/3.125</f>
        <v>0</v>
      </c>
      <c r="I364" s="4">
        <f>'LYNX PLYWOOD'!AZ309</f>
        <v>0</v>
      </c>
    </row>
    <row r="365" spans="2:9">
      <c r="B365" s="4">
        <f>'LYNX PLYWOOD'!AV310*SUM('LYNX PLYWOOD'!AF310:AP310)</f>
        <v>0</v>
      </c>
      <c r="C365" s="4">
        <f>'LYNX PLYWOOD'!AW310*SUM('LYNX PLYWOOD'!AF310:AP310)</f>
        <v>0</v>
      </c>
      <c r="D365" s="4">
        <f>'LYNX PLYWOOD'!AX310*SUM('LYNX PLYWOOD'!AF310:AP310)</f>
        <v>0</v>
      </c>
      <c r="E365" s="4">
        <f>'LYNX PLYWOOD'!AY310*SUM('LYNX PLYWOOD'!AF310:AP310)</f>
        <v>0</v>
      </c>
      <c r="F365" s="4">
        <f t="shared" si="15"/>
        <v>0</v>
      </c>
      <c r="G365" s="4">
        <f t="shared" si="16"/>
        <v>0</v>
      </c>
      <c r="H365" s="4">
        <f>'LYNX PLYWOOD'!BA310*SUM('LYNX PLYWOOD'!AF310:AP310)/3.125</f>
        <v>0</v>
      </c>
      <c r="I365" s="4">
        <f>'LYNX PLYWOOD'!AZ310</f>
        <v>0</v>
      </c>
    </row>
    <row r="366" spans="2:9">
      <c r="B366" s="4">
        <f>'LYNX PLYWOOD'!AV311*SUM('LYNX PLYWOOD'!AF311:AP311)</f>
        <v>0</v>
      </c>
      <c r="C366" s="4">
        <f>'LYNX PLYWOOD'!AW311*SUM('LYNX PLYWOOD'!AF311:AP311)</f>
        <v>0</v>
      </c>
      <c r="D366" s="4">
        <f>'LYNX PLYWOOD'!AX311*SUM('LYNX PLYWOOD'!AF311:AP311)</f>
        <v>0</v>
      </c>
      <c r="E366" s="4">
        <f>'LYNX PLYWOOD'!AY311*SUM('LYNX PLYWOOD'!AF311:AP311)</f>
        <v>0</v>
      </c>
      <c r="F366" s="4">
        <f t="shared" si="15"/>
        <v>0</v>
      </c>
      <c r="G366" s="4">
        <f t="shared" si="16"/>
        <v>0</v>
      </c>
      <c r="H366" s="4">
        <f>'LYNX PLYWOOD'!BA311*SUM('LYNX PLYWOOD'!AF311:AP311)/3.125</f>
        <v>0</v>
      </c>
      <c r="I366" s="4">
        <f>'LYNX PLYWOOD'!AZ311</f>
        <v>0</v>
      </c>
    </row>
    <row r="367" spans="2:9">
      <c r="B367" s="4">
        <f>'LYNX PLYWOOD'!AV312*SUM('LYNX PLYWOOD'!AF312:AP312)</f>
        <v>0</v>
      </c>
      <c r="C367" s="4">
        <f>'LYNX PLYWOOD'!AW312*SUM('LYNX PLYWOOD'!AF312:AP312)</f>
        <v>0</v>
      </c>
      <c r="D367" s="4">
        <f>'LYNX PLYWOOD'!AX312*SUM('LYNX PLYWOOD'!AF312:AP312)</f>
        <v>0</v>
      </c>
      <c r="E367" s="4">
        <f>'LYNX PLYWOOD'!AY312*SUM('LYNX PLYWOOD'!AF312:AP312)</f>
        <v>0</v>
      </c>
      <c r="F367" s="4">
        <f t="shared" si="15"/>
        <v>0</v>
      </c>
      <c r="G367" s="4">
        <f t="shared" si="16"/>
        <v>0</v>
      </c>
      <c r="H367" s="4">
        <f>'LYNX PLYWOOD'!BA312*SUM('LYNX PLYWOOD'!AF312:AP312)/3.125</f>
        <v>0</v>
      </c>
      <c r="I367" s="4">
        <f>'LYNX PLYWOOD'!AZ312</f>
        <v>0</v>
      </c>
    </row>
    <row r="368" spans="2:9">
      <c r="B368" s="4">
        <f>'LYNX PLYWOOD'!AV313*SUM('LYNX PLYWOOD'!AF313:AP313)</f>
        <v>0</v>
      </c>
      <c r="C368" s="4">
        <f>'LYNX PLYWOOD'!AW313*SUM('LYNX PLYWOOD'!AF313:AP313)</f>
        <v>0</v>
      </c>
      <c r="D368" s="4">
        <f>'LYNX PLYWOOD'!AX313*SUM('LYNX PLYWOOD'!AF313:AP313)</f>
        <v>0</v>
      </c>
      <c r="E368" s="4">
        <f>'LYNX PLYWOOD'!AY313*SUM('LYNX PLYWOOD'!AF313:AP313)</f>
        <v>0</v>
      </c>
      <c r="F368" s="4">
        <f t="shared" si="15"/>
        <v>0</v>
      </c>
      <c r="G368" s="4">
        <f t="shared" si="16"/>
        <v>0</v>
      </c>
      <c r="H368" s="4">
        <f>'LYNX PLYWOOD'!BA313*SUM('LYNX PLYWOOD'!AF313:AP313)/3.125</f>
        <v>0</v>
      </c>
      <c r="I368" s="4">
        <f>'LYNX PLYWOOD'!AZ313</f>
        <v>0</v>
      </c>
    </row>
    <row r="369" spans="2:9">
      <c r="B369" s="4">
        <f>'LYNX PLYWOOD'!AV314*SUM('LYNX PLYWOOD'!AF314:AP314)</f>
        <v>0</v>
      </c>
      <c r="C369" s="4">
        <f>'LYNX PLYWOOD'!AW314*SUM('LYNX PLYWOOD'!AF314:AP314)</f>
        <v>0</v>
      </c>
      <c r="D369" s="4">
        <f>'LYNX PLYWOOD'!AX314*SUM('LYNX PLYWOOD'!AF314:AP314)</f>
        <v>0</v>
      </c>
      <c r="E369" s="4">
        <f>'LYNX PLYWOOD'!AY314*SUM('LYNX PLYWOOD'!AF314:AP314)</f>
        <v>0</v>
      </c>
      <c r="F369" s="4">
        <f t="shared" si="15"/>
        <v>0</v>
      </c>
      <c r="G369" s="4">
        <f t="shared" si="16"/>
        <v>0</v>
      </c>
      <c r="H369" s="4">
        <f>'LYNX PLYWOOD'!BA314*SUM('LYNX PLYWOOD'!AF314:AP314)/3.125</f>
        <v>0</v>
      </c>
      <c r="I369" s="4">
        <f>'LYNX PLYWOOD'!AZ314</f>
        <v>0</v>
      </c>
    </row>
    <row r="370" spans="2:9">
      <c r="B370" s="4">
        <f>'LYNX PLYWOOD'!AV315*SUM('LYNX PLYWOOD'!AF315:AP315)</f>
        <v>0</v>
      </c>
      <c r="C370" s="4">
        <f>'LYNX PLYWOOD'!AW315*SUM('LYNX PLYWOOD'!AF315:AP315)</f>
        <v>0</v>
      </c>
      <c r="D370" s="4">
        <f>'LYNX PLYWOOD'!AX315*SUM('LYNX PLYWOOD'!AF315:AP315)</f>
        <v>0</v>
      </c>
      <c r="E370" s="4">
        <f>'LYNX PLYWOOD'!AY315*SUM('LYNX PLYWOOD'!AF315:AP315)</f>
        <v>0</v>
      </c>
      <c r="F370" s="4">
        <f t="shared" si="15"/>
        <v>0</v>
      </c>
      <c r="G370" s="4">
        <f t="shared" si="16"/>
        <v>0</v>
      </c>
      <c r="H370" s="4">
        <f>'LYNX PLYWOOD'!BA315*SUM('LYNX PLYWOOD'!AF315:AP315)/3.125</f>
        <v>0</v>
      </c>
      <c r="I370" s="4">
        <f>'LYNX PLYWOOD'!AZ315</f>
        <v>0</v>
      </c>
    </row>
    <row r="371" spans="2:9">
      <c r="B371" s="4">
        <f>'LYNX PLYWOOD'!AV316*SUM('LYNX PLYWOOD'!AF316:AP316)</f>
        <v>0</v>
      </c>
      <c r="C371" s="4">
        <f>'LYNX PLYWOOD'!AW316*SUM('LYNX PLYWOOD'!AF316:AP316)</f>
        <v>0</v>
      </c>
      <c r="D371" s="4">
        <f>'LYNX PLYWOOD'!AX316*SUM('LYNX PLYWOOD'!AF316:AP316)</f>
        <v>0</v>
      </c>
      <c r="E371" s="4">
        <f>'LYNX PLYWOOD'!AY316*SUM('LYNX PLYWOOD'!AF316:AP316)</f>
        <v>0</v>
      </c>
      <c r="F371" s="4">
        <f t="shared" si="15"/>
        <v>0</v>
      </c>
      <c r="G371" s="4">
        <f t="shared" si="16"/>
        <v>0</v>
      </c>
      <c r="H371" s="4">
        <f>'LYNX PLYWOOD'!BA316*SUM('LYNX PLYWOOD'!AF316:AP316)/3.125</f>
        <v>0</v>
      </c>
      <c r="I371" s="4">
        <f>'LYNX PLYWOOD'!AZ316</f>
        <v>0</v>
      </c>
    </row>
    <row r="372" spans="2:9">
      <c r="B372" s="4">
        <f>'LYNX PLYWOOD'!AV317*SUM('LYNX PLYWOOD'!AF317:AP317)</f>
        <v>0</v>
      </c>
      <c r="C372" s="4">
        <f>'LYNX PLYWOOD'!AW317*SUM('LYNX PLYWOOD'!AF317:AP317)</f>
        <v>0</v>
      </c>
      <c r="D372" s="4">
        <f>'LYNX PLYWOOD'!AX317*SUM('LYNX PLYWOOD'!AF317:AP317)</f>
        <v>0</v>
      </c>
      <c r="E372" s="4">
        <f>'LYNX PLYWOOD'!AY317*SUM('LYNX PLYWOOD'!AF317:AP317)</f>
        <v>0</v>
      </c>
      <c r="F372" s="4">
        <f t="shared" si="15"/>
        <v>0</v>
      </c>
      <c r="G372" s="4">
        <f t="shared" si="16"/>
        <v>0</v>
      </c>
      <c r="H372" s="4">
        <f>'LYNX PLYWOOD'!BA317*SUM('LYNX PLYWOOD'!AF317:AP317)/3.125</f>
        <v>0</v>
      </c>
      <c r="I372" s="4">
        <f>'LYNX PLYWOOD'!AZ317</f>
        <v>0</v>
      </c>
    </row>
    <row r="373" spans="2:9">
      <c r="B373" s="4">
        <f>'LYNX PLYWOOD'!AV318*SUM('LYNX PLYWOOD'!AF318:AP318)</f>
        <v>0</v>
      </c>
      <c r="C373" s="4">
        <f>'LYNX PLYWOOD'!AW318*SUM('LYNX PLYWOOD'!AF318:AP318)</f>
        <v>0</v>
      </c>
      <c r="D373" s="4">
        <f>'LYNX PLYWOOD'!AX318*SUM('LYNX PLYWOOD'!AF318:AP318)</f>
        <v>0</v>
      </c>
      <c r="E373" s="4">
        <f>'LYNX PLYWOOD'!AY318*SUM('LYNX PLYWOOD'!AF318:AP318)</f>
        <v>0</v>
      </c>
      <c r="F373" s="4">
        <f t="shared" si="15"/>
        <v>0</v>
      </c>
      <c r="G373" s="4">
        <f t="shared" si="16"/>
        <v>0</v>
      </c>
      <c r="H373" s="4">
        <f>'LYNX PLYWOOD'!BA318*SUM('LYNX PLYWOOD'!AF318:AP318)/3.125</f>
        <v>0</v>
      </c>
      <c r="I373" s="4">
        <f>'LYNX PLYWOOD'!AZ318</f>
        <v>0</v>
      </c>
    </row>
    <row r="374" spans="2:9">
      <c r="B374" s="4">
        <f>'LYNX PLYWOOD'!AV319*SUM('LYNX PLYWOOD'!AF319:AP319)</f>
        <v>0</v>
      </c>
      <c r="C374" s="4">
        <f>'LYNX PLYWOOD'!AW319*SUM('LYNX PLYWOOD'!AF319:AP319)</f>
        <v>0</v>
      </c>
      <c r="D374" s="4">
        <f>'LYNX PLYWOOD'!AX319*SUM('LYNX PLYWOOD'!AF319:AP319)</f>
        <v>0</v>
      </c>
      <c r="E374" s="4">
        <f>'LYNX PLYWOOD'!AY319*SUM('LYNX PLYWOOD'!AF319:AP319)</f>
        <v>0</v>
      </c>
      <c r="F374" s="4">
        <f t="shared" si="15"/>
        <v>0</v>
      </c>
      <c r="G374" s="4">
        <f t="shared" si="16"/>
        <v>0</v>
      </c>
      <c r="H374" s="4">
        <f>'LYNX PLYWOOD'!BA319*SUM('LYNX PLYWOOD'!AF319:AP319)/3.125</f>
        <v>0</v>
      </c>
      <c r="I374" s="4">
        <f>'LYNX PLYWOOD'!AZ319</f>
        <v>0</v>
      </c>
    </row>
    <row r="375" spans="2:9">
      <c r="B375" s="4">
        <f>'LYNX PLYWOOD'!AV320*SUM('LYNX PLYWOOD'!AF320:AP320)</f>
        <v>0</v>
      </c>
      <c r="C375" s="4">
        <f>'LYNX PLYWOOD'!AW320*SUM('LYNX PLYWOOD'!AF320:AP320)</f>
        <v>0</v>
      </c>
      <c r="D375" s="4">
        <f>'LYNX PLYWOOD'!AX320*SUM('LYNX PLYWOOD'!AF320:AP320)</f>
        <v>0</v>
      </c>
      <c r="E375" s="4">
        <f>'LYNX PLYWOOD'!AY320*SUM('LYNX PLYWOOD'!AF320:AP320)</f>
        <v>0</v>
      </c>
      <c r="F375" s="4">
        <f t="shared" si="15"/>
        <v>0</v>
      </c>
      <c r="G375" s="4">
        <f t="shared" si="16"/>
        <v>0</v>
      </c>
      <c r="H375" s="4">
        <f>'LYNX PLYWOOD'!BA320*SUM('LYNX PLYWOOD'!AF320:AP320)/3.125</f>
        <v>0</v>
      </c>
      <c r="I375" s="4">
        <f>'LYNX PLYWOOD'!AZ320</f>
        <v>0</v>
      </c>
    </row>
    <row r="376" spans="2:9">
      <c r="B376" s="4">
        <f>'LYNX PLYWOOD'!AV321*SUM('LYNX PLYWOOD'!AF321:AP321)</f>
        <v>0</v>
      </c>
      <c r="C376" s="4">
        <f>'LYNX PLYWOOD'!AW321*SUM('LYNX PLYWOOD'!AF321:AP321)</f>
        <v>0</v>
      </c>
      <c r="D376" s="4">
        <f>'LYNX PLYWOOD'!AX321*SUM('LYNX PLYWOOD'!AF321:AP321)</f>
        <v>0</v>
      </c>
      <c r="E376" s="4">
        <f>'LYNX PLYWOOD'!AY321*SUM('LYNX PLYWOOD'!AF321:AP321)</f>
        <v>0</v>
      </c>
      <c r="F376" s="4">
        <f t="shared" si="15"/>
        <v>0</v>
      </c>
      <c r="G376" s="4">
        <f t="shared" si="16"/>
        <v>0</v>
      </c>
      <c r="H376" s="4">
        <f>'LYNX PLYWOOD'!BA321*SUM('LYNX PLYWOOD'!AF321:AP321)/3.125</f>
        <v>0</v>
      </c>
      <c r="I376" s="4">
        <f>'LYNX PLYWOOD'!AZ321</f>
        <v>0</v>
      </c>
    </row>
    <row r="377" spans="2:9">
      <c r="B377" s="4">
        <f>'LYNX PLYWOOD'!AV322*SUM('LYNX PLYWOOD'!AF322:AP322)</f>
        <v>0</v>
      </c>
      <c r="C377" s="4">
        <f>'LYNX PLYWOOD'!AW322*SUM('LYNX PLYWOOD'!AF322:AP322)</f>
        <v>0</v>
      </c>
      <c r="D377" s="4">
        <f>'LYNX PLYWOOD'!AX322*SUM('LYNX PLYWOOD'!AF322:AP322)</f>
        <v>0</v>
      </c>
      <c r="E377" s="4">
        <f>'LYNX PLYWOOD'!AY322*SUM('LYNX PLYWOOD'!AF322:AP322)</f>
        <v>0</v>
      </c>
      <c r="F377" s="4">
        <f t="shared" si="15"/>
        <v>0</v>
      </c>
      <c r="G377" s="4">
        <f t="shared" si="16"/>
        <v>0</v>
      </c>
      <c r="H377" s="4">
        <f>'LYNX PLYWOOD'!BA322*SUM('LYNX PLYWOOD'!AF322:AP322)/3.125</f>
        <v>0</v>
      </c>
      <c r="I377" s="4">
        <f>'LYNX PLYWOOD'!AZ322</f>
        <v>0</v>
      </c>
    </row>
    <row r="378" spans="2:9">
      <c r="B378" s="4">
        <f>'LYNX PLYWOOD'!AV323*SUM('LYNX PLYWOOD'!AF323:AP323)</f>
        <v>0</v>
      </c>
      <c r="C378" s="4">
        <f>'LYNX PLYWOOD'!AW323*SUM('LYNX PLYWOOD'!AF323:AP323)</f>
        <v>0</v>
      </c>
      <c r="D378" s="4">
        <f>'LYNX PLYWOOD'!AX323*SUM('LYNX PLYWOOD'!AF323:AP323)</f>
        <v>0</v>
      </c>
      <c r="E378" s="4">
        <f>'LYNX PLYWOOD'!AY323*SUM('LYNX PLYWOOD'!AF323:AP323)</f>
        <v>0</v>
      </c>
      <c r="F378" s="4">
        <f t="shared" si="15"/>
        <v>0</v>
      </c>
      <c r="G378" s="4">
        <f t="shared" si="16"/>
        <v>0</v>
      </c>
      <c r="H378" s="4">
        <f>'LYNX PLYWOOD'!BA323*SUM('LYNX PLYWOOD'!AF323:AP323)/3.125</f>
        <v>0</v>
      </c>
      <c r="I378" s="4">
        <f>'LYNX PLYWOOD'!AZ323</f>
        <v>0</v>
      </c>
    </row>
    <row r="379" spans="2:9">
      <c r="B379" s="4">
        <f>'LYNX PLYWOOD'!AV324*SUM('LYNX PLYWOOD'!AF324:AP324)</f>
        <v>0</v>
      </c>
      <c r="C379" s="4">
        <f>'LYNX PLYWOOD'!AW324*SUM('LYNX PLYWOOD'!AF324:AP324)</f>
        <v>0</v>
      </c>
      <c r="D379" s="4">
        <f>'LYNX PLYWOOD'!AX324*SUM('LYNX PLYWOOD'!AF324:AP324)</f>
        <v>0</v>
      </c>
      <c r="E379" s="4">
        <f>'LYNX PLYWOOD'!AY324*SUM('LYNX PLYWOOD'!AF324:AP324)</f>
        <v>0</v>
      </c>
      <c r="F379" s="4">
        <f t="shared" si="15"/>
        <v>0</v>
      </c>
      <c r="G379" s="4">
        <f t="shared" si="16"/>
        <v>0</v>
      </c>
      <c r="H379" s="4">
        <f>'LYNX PLYWOOD'!BA324*SUM('LYNX PLYWOOD'!AF324:AP324)/3.125</f>
        <v>0</v>
      </c>
      <c r="I379" s="4">
        <f>'LYNX PLYWOOD'!AZ324</f>
        <v>0</v>
      </c>
    </row>
    <row r="380" spans="2:9">
      <c r="B380" s="4">
        <f>'LYNX PLYWOOD'!AV325*SUM('LYNX PLYWOOD'!AF325:AP325)</f>
        <v>0</v>
      </c>
      <c r="C380" s="4">
        <f>'LYNX PLYWOOD'!AW325*SUM('LYNX PLYWOOD'!AF325:AP325)</f>
        <v>0</v>
      </c>
      <c r="D380" s="4">
        <f>'LYNX PLYWOOD'!AX325*SUM('LYNX PLYWOOD'!AF325:AP325)</f>
        <v>0</v>
      </c>
      <c r="E380" s="4">
        <f>'LYNX PLYWOOD'!AY325*SUM('LYNX PLYWOOD'!AF325:AP325)</f>
        <v>0</v>
      </c>
      <c r="F380" s="4">
        <f t="shared" si="15"/>
        <v>0</v>
      </c>
      <c r="G380" s="4">
        <f t="shared" si="16"/>
        <v>0</v>
      </c>
      <c r="H380" s="4">
        <f>'LYNX PLYWOOD'!BA325*SUM('LYNX PLYWOOD'!AF325:AP325)/3.125</f>
        <v>0</v>
      </c>
      <c r="I380" s="4">
        <f>'LYNX PLYWOOD'!AZ325</f>
        <v>0</v>
      </c>
    </row>
    <row r="381" spans="2:9">
      <c r="B381" s="4">
        <f>'LYNX PLYWOOD'!AV326*SUM('LYNX PLYWOOD'!AF326:AP326)</f>
        <v>0</v>
      </c>
      <c r="C381" s="4">
        <f>'LYNX PLYWOOD'!AW326*SUM('LYNX PLYWOOD'!AF326:AP326)</f>
        <v>0</v>
      </c>
      <c r="D381" s="4">
        <f>'LYNX PLYWOOD'!AX326*SUM('LYNX PLYWOOD'!AF326:AP326)</f>
        <v>0</v>
      </c>
      <c r="E381" s="4">
        <f>'LYNX PLYWOOD'!AY326*SUM('LYNX PLYWOOD'!AF326:AP326)</f>
        <v>0</v>
      </c>
      <c r="F381" s="4">
        <f t="shared" si="15"/>
        <v>0</v>
      </c>
      <c r="G381" s="4">
        <f t="shared" si="16"/>
        <v>0</v>
      </c>
      <c r="H381" s="4">
        <f>'LYNX PLYWOOD'!BA326*SUM('LYNX PLYWOOD'!AF326:AP326)/3.125</f>
        <v>0</v>
      </c>
      <c r="I381" s="4">
        <f>'LYNX PLYWOOD'!AZ326</f>
        <v>0</v>
      </c>
    </row>
    <row r="382" spans="2:9">
      <c r="B382" s="4">
        <f>'LYNX PLYWOOD'!AV327*SUM('LYNX PLYWOOD'!AF327:AP327)</f>
        <v>0</v>
      </c>
      <c r="C382" s="4">
        <f>'LYNX PLYWOOD'!AW327*SUM('LYNX PLYWOOD'!AF327:AP327)</f>
        <v>0</v>
      </c>
      <c r="D382" s="4">
        <f>'LYNX PLYWOOD'!AX327*SUM('LYNX PLYWOOD'!AF327:AP327)</f>
        <v>0</v>
      </c>
      <c r="E382" s="4">
        <f>'LYNX PLYWOOD'!AY327*SUM('LYNX PLYWOOD'!AF327:AP327)</f>
        <v>0</v>
      </c>
      <c r="F382" s="4">
        <f t="shared" si="15"/>
        <v>0</v>
      </c>
      <c r="G382" s="4">
        <f t="shared" si="16"/>
        <v>0</v>
      </c>
      <c r="H382" s="4">
        <f>'LYNX PLYWOOD'!BA327*SUM('LYNX PLYWOOD'!AF327:AP327)/3.125</f>
        <v>0</v>
      </c>
      <c r="I382" s="4">
        <f>'LYNX PLYWOOD'!AZ327</f>
        <v>0</v>
      </c>
    </row>
    <row r="383" spans="2:9">
      <c r="B383" s="4">
        <f>'LYNX PLYWOOD'!AV328*SUM('LYNX PLYWOOD'!AF328:AP328)</f>
        <v>0</v>
      </c>
      <c r="C383" s="4">
        <f>'LYNX PLYWOOD'!AW328*SUM('LYNX PLYWOOD'!AF328:AP328)</f>
        <v>0</v>
      </c>
      <c r="D383" s="4">
        <f>'LYNX PLYWOOD'!AX328*SUM('LYNX PLYWOOD'!AF328:AP328)</f>
        <v>0</v>
      </c>
      <c r="E383" s="4">
        <f>'LYNX PLYWOOD'!AY328*SUM('LYNX PLYWOOD'!AF328:AP328)</f>
        <v>0</v>
      </c>
      <c r="F383" s="4">
        <f t="shared" si="15"/>
        <v>0</v>
      </c>
      <c r="G383" s="4">
        <f t="shared" si="16"/>
        <v>0</v>
      </c>
      <c r="H383" s="4">
        <f>'LYNX PLYWOOD'!BA328*SUM('LYNX PLYWOOD'!AF328:AP328)/3.125</f>
        <v>0</v>
      </c>
      <c r="I383" s="4">
        <f>'LYNX PLYWOOD'!AZ328</f>
        <v>0</v>
      </c>
    </row>
    <row r="384" spans="2:9">
      <c r="B384" s="4">
        <f>'LYNX PLYWOOD'!AV329*SUM('LYNX PLYWOOD'!AF329:AP329)</f>
        <v>0</v>
      </c>
      <c r="C384" s="4">
        <f>'LYNX PLYWOOD'!AW329*SUM('LYNX PLYWOOD'!AF329:AP329)</f>
        <v>0</v>
      </c>
      <c r="D384" s="4">
        <f>'LYNX PLYWOOD'!AX329*SUM('LYNX PLYWOOD'!AF329:AP329)</f>
        <v>0</v>
      </c>
      <c r="E384" s="4">
        <f>'LYNX PLYWOOD'!AY329*SUM('LYNX PLYWOOD'!AF329:AP329)</f>
        <v>0</v>
      </c>
      <c r="F384" s="4">
        <f t="shared" si="15"/>
        <v>0</v>
      </c>
      <c r="G384" s="4">
        <f t="shared" si="16"/>
        <v>0</v>
      </c>
      <c r="H384" s="4">
        <f>'LYNX PLYWOOD'!BA329*SUM('LYNX PLYWOOD'!AF329:AP329)/3.125</f>
        <v>0</v>
      </c>
      <c r="I384" s="4">
        <f>'LYNX PLYWOOD'!AZ329</f>
        <v>0</v>
      </c>
    </row>
    <row r="385" spans="2:9">
      <c r="B385" s="4">
        <f>'LYNX PLYWOOD'!AV330*SUM('LYNX PLYWOOD'!AF330:AP330)</f>
        <v>0</v>
      </c>
      <c r="C385" s="4">
        <f>'LYNX PLYWOOD'!AW330*SUM('LYNX PLYWOOD'!AF330:AP330)</f>
        <v>0</v>
      </c>
      <c r="D385" s="4">
        <f>'LYNX PLYWOOD'!AX330*SUM('LYNX PLYWOOD'!AF330:AP330)</f>
        <v>0</v>
      </c>
      <c r="E385" s="4">
        <f>'LYNX PLYWOOD'!AY330*SUM('LYNX PLYWOOD'!AF330:AP330)</f>
        <v>0</v>
      </c>
      <c r="F385" s="4">
        <f t="shared" si="15"/>
        <v>0</v>
      </c>
      <c r="G385" s="4">
        <f t="shared" si="16"/>
        <v>0</v>
      </c>
      <c r="H385" s="4">
        <f>'LYNX PLYWOOD'!BA330*SUM('LYNX PLYWOOD'!AF330:AP330)/3.125</f>
        <v>0</v>
      </c>
      <c r="I385" s="4">
        <f>'LYNX PLYWOOD'!AZ330</f>
        <v>0</v>
      </c>
    </row>
    <row r="386" spans="2:9">
      <c r="B386" s="4">
        <f>'LYNX PLYWOOD'!AV331*SUM('LYNX PLYWOOD'!AF331:AP331)</f>
        <v>0</v>
      </c>
      <c r="C386" s="4">
        <f>'LYNX PLYWOOD'!AW331*SUM('LYNX PLYWOOD'!AF331:AP331)</f>
        <v>0</v>
      </c>
      <c r="D386" s="4">
        <f>'LYNX PLYWOOD'!AX331*SUM('LYNX PLYWOOD'!AF331:AP331)</f>
        <v>0</v>
      </c>
      <c r="E386" s="4">
        <f>'LYNX PLYWOOD'!AY331*SUM('LYNX PLYWOOD'!AF331:AP331)</f>
        <v>0</v>
      </c>
      <c r="F386" s="4">
        <f t="shared" si="15"/>
        <v>0</v>
      </c>
      <c r="G386" s="4">
        <f t="shared" si="16"/>
        <v>0</v>
      </c>
      <c r="H386" s="4">
        <f>'LYNX PLYWOOD'!BA331*SUM('LYNX PLYWOOD'!AF331:AP331)/3.125</f>
        <v>0</v>
      </c>
      <c r="I386" s="4">
        <f>'LYNX PLYWOOD'!AZ331</f>
        <v>0</v>
      </c>
    </row>
    <row r="387" spans="2:9">
      <c r="B387" s="4">
        <f>'LYNX PLYWOOD'!AV332*SUM('LYNX PLYWOOD'!AF332:AP332)</f>
        <v>0</v>
      </c>
      <c r="C387" s="4">
        <f>'LYNX PLYWOOD'!AW332*SUM('LYNX PLYWOOD'!AF332:AP332)</f>
        <v>0</v>
      </c>
      <c r="D387" s="4">
        <f>'LYNX PLYWOOD'!AX332*SUM('LYNX PLYWOOD'!AF332:AP332)</f>
        <v>0</v>
      </c>
      <c r="E387" s="4">
        <f>'LYNX PLYWOOD'!AY332*SUM('LYNX PLYWOOD'!AF332:AP332)</f>
        <v>0</v>
      </c>
      <c r="F387" s="4">
        <f t="shared" ref="F387:F450" si="17">D387/10</f>
        <v>0</v>
      </c>
      <c r="G387" s="4">
        <f t="shared" ref="G387:G450" si="18">(3/100)*D387</f>
        <v>0</v>
      </c>
      <c r="H387" s="4">
        <f>'LYNX PLYWOOD'!BA332*SUM('LYNX PLYWOOD'!AF332:AP332)/3.125</f>
        <v>0</v>
      </c>
      <c r="I387" s="4">
        <f>'LYNX PLYWOOD'!AZ332</f>
        <v>0</v>
      </c>
    </row>
    <row r="388" spans="2:9">
      <c r="B388" s="4">
        <f>'LYNX PLYWOOD'!AV333*SUM('LYNX PLYWOOD'!AF333:AP333)</f>
        <v>0</v>
      </c>
      <c r="C388" s="4">
        <f>'LYNX PLYWOOD'!AW333*SUM('LYNX PLYWOOD'!AF333:AP333)</f>
        <v>0</v>
      </c>
      <c r="D388" s="4">
        <f>'LYNX PLYWOOD'!AX333*SUM('LYNX PLYWOOD'!AF333:AP333)</f>
        <v>0</v>
      </c>
      <c r="E388" s="4">
        <f>'LYNX PLYWOOD'!AY333*SUM('LYNX PLYWOOD'!AF333:AP333)</f>
        <v>0</v>
      </c>
      <c r="F388" s="4">
        <f t="shared" si="17"/>
        <v>0</v>
      </c>
      <c r="G388" s="4">
        <f t="shared" si="18"/>
        <v>0</v>
      </c>
      <c r="H388" s="4">
        <f>'LYNX PLYWOOD'!BA333*SUM('LYNX PLYWOOD'!AF333:AP333)/3.125</f>
        <v>0</v>
      </c>
      <c r="I388" s="4">
        <f>'LYNX PLYWOOD'!AZ333</f>
        <v>0</v>
      </c>
    </row>
    <row r="389" spans="2:9">
      <c r="B389" s="4">
        <f>'LYNX PLYWOOD'!AV334*SUM('LYNX PLYWOOD'!AF334:AP334)</f>
        <v>0</v>
      </c>
      <c r="C389" s="4">
        <f>'LYNX PLYWOOD'!AW334*SUM('LYNX PLYWOOD'!AF334:AP334)</f>
        <v>0</v>
      </c>
      <c r="D389" s="4">
        <f>'LYNX PLYWOOD'!AX334*SUM('LYNX PLYWOOD'!AF334:AP334)</f>
        <v>0</v>
      </c>
      <c r="E389" s="4">
        <f>'LYNX PLYWOOD'!AY334*SUM('LYNX PLYWOOD'!AF334:AP334)</f>
        <v>0</v>
      </c>
      <c r="F389" s="4">
        <f t="shared" si="17"/>
        <v>0</v>
      </c>
      <c r="G389" s="4">
        <f t="shared" si="18"/>
        <v>0</v>
      </c>
      <c r="H389" s="4">
        <f>'LYNX PLYWOOD'!BA334*SUM('LYNX PLYWOOD'!AF334:AP334)/3.125</f>
        <v>0</v>
      </c>
      <c r="I389" s="4">
        <f>'LYNX PLYWOOD'!AZ334</f>
        <v>0</v>
      </c>
    </row>
    <row r="390" spans="2:9">
      <c r="B390" s="4">
        <f>'LYNX PLYWOOD'!AV335*SUM('LYNX PLYWOOD'!AF335:AP335)</f>
        <v>0</v>
      </c>
      <c r="C390" s="4">
        <f>'LYNX PLYWOOD'!AW335*SUM('LYNX PLYWOOD'!AF335:AP335)</f>
        <v>0</v>
      </c>
      <c r="D390" s="4">
        <f>'LYNX PLYWOOD'!AX335*SUM('LYNX PLYWOOD'!AF335:AP335)</f>
        <v>0</v>
      </c>
      <c r="E390" s="4">
        <f>'LYNX PLYWOOD'!AY335*SUM('LYNX PLYWOOD'!AF335:AP335)</f>
        <v>0</v>
      </c>
      <c r="F390" s="4">
        <f t="shared" si="17"/>
        <v>0</v>
      </c>
      <c r="G390" s="4">
        <f t="shared" si="18"/>
        <v>0</v>
      </c>
      <c r="H390" s="4">
        <f>'LYNX PLYWOOD'!BA335*SUM('LYNX PLYWOOD'!AF335:AP335)/3.125</f>
        <v>0</v>
      </c>
      <c r="I390" s="4">
        <f>'LYNX PLYWOOD'!AZ335</f>
        <v>0</v>
      </c>
    </row>
    <row r="391" spans="2:9">
      <c r="B391" s="4">
        <f>'LYNX PLYWOOD'!AV336*SUM('LYNX PLYWOOD'!AF336:AP336)</f>
        <v>0</v>
      </c>
      <c r="C391" s="4">
        <f>'LYNX PLYWOOD'!AW336*SUM('LYNX PLYWOOD'!AF336:AP336)</f>
        <v>0</v>
      </c>
      <c r="D391" s="4">
        <f>'LYNX PLYWOOD'!AX336*SUM('LYNX PLYWOOD'!AF336:AP336)</f>
        <v>0</v>
      </c>
      <c r="E391" s="4">
        <f>'LYNX PLYWOOD'!AY336*SUM('LYNX PLYWOOD'!AF336:AP336)</f>
        <v>0</v>
      </c>
      <c r="F391" s="4">
        <f t="shared" si="17"/>
        <v>0</v>
      </c>
      <c r="G391" s="4">
        <f t="shared" si="18"/>
        <v>0</v>
      </c>
      <c r="H391" s="4">
        <f>'LYNX PLYWOOD'!BA336*SUM('LYNX PLYWOOD'!AF336:AP336)/3.125</f>
        <v>0</v>
      </c>
      <c r="I391" s="4">
        <f>'LYNX PLYWOOD'!AZ336</f>
        <v>0</v>
      </c>
    </row>
    <row r="392" spans="2:9">
      <c r="B392" s="4">
        <f>'LYNX PLYWOOD'!AV337*SUM('LYNX PLYWOOD'!AF337:AP337)</f>
        <v>0</v>
      </c>
      <c r="C392" s="4">
        <f>'LYNX PLYWOOD'!AW337*SUM('LYNX PLYWOOD'!AF337:AP337)</f>
        <v>0</v>
      </c>
      <c r="D392" s="4">
        <f>'LYNX PLYWOOD'!AX337*SUM('LYNX PLYWOOD'!AF337:AP337)</f>
        <v>0</v>
      </c>
      <c r="E392" s="4">
        <f>'LYNX PLYWOOD'!AY337*SUM('LYNX PLYWOOD'!AF337:AP337)</f>
        <v>0</v>
      </c>
      <c r="F392" s="4">
        <f t="shared" si="17"/>
        <v>0</v>
      </c>
      <c r="G392" s="4">
        <f t="shared" si="18"/>
        <v>0</v>
      </c>
      <c r="H392" s="4">
        <f>'LYNX PLYWOOD'!BA337*SUM('LYNX PLYWOOD'!AF337:AP337)/3.125</f>
        <v>0</v>
      </c>
      <c r="I392" s="4">
        <f>'LYNX PLYWOOD'!AZ337</f>
        <v>0</v>
      </c>
    </row>
    <row r="393" spans="2:9">
      <c r="B393" s="4">
        <f>'LYNX PLYWOOD'!AV338*SUM('LYNX PLYWOOD'!AF338:AP338)</f>
        <v>0</v>
      </c>
      <c r="C393" s="4">
        <f>'LYNX PLYWOOD'!AW338*SUM('LYNX PLYWOOD'!AF338:AP338)</f>
        <v>0</v>
      </c>
      <c r="D393" s="4">
        <f>'LYNX PLYWOOD'!AX338*SUM('LYNX PLYWOOD'!AF338:AP338)</f>
        <v>0</v>
      </c>
      <c r="E393" s="4">
        <f>'LYNX PLYWOOD'!AY338*SUM('LYNX PLYWOOD'!AF338:AP338)</f>
        <v>0</v>
      </c>
      <c r="F393" s="4">
        <f t="shared" si="17"/>
        <v>0</v>
      </c>
      <c r="G393" s="4">
        <f t="shared" si="18"/>
        <v>0</v>
      </c>
      <c r="H393" s="4">
        <f>'LYNX PLYWOOD'!BA338*SUM('LYNX PLYWOOD'!AF338:AP338)/3.125</f>
        <v>0</v>
      </c>
      <c r="I393" s="4">
        <f>'LYNX PLYWOOD'!AZ338</f>
        <v>0</v>
      </c>
    </row>
    <row r="394" spans="2:9">
      <c r="B394" s="4">
        <f>'LYNX PLYWOOD'!AV339*SUM('LYNX PLYWOOD'!AF339:AP339)</f>
        <v>0</v>
      </c>
      <c r="C394" s="4">
        <f>'LYNX PLYWOOD'!AW339*SUM('LYNX PLYWOOD'!AF339:AP339)</f>
        <v>0</v>
      </c>
      <c r="D394" s="4">
        <f>'LYNX PLYWOOD'!AX339*SUM('LYNX PLYWOOD'!AF339:AP339)</f>
        <v>0</v>
      </c>
      <c r="E394" s="4">
        <f>'LYNX PLYWOOD'!AY339*SUM('LYNX PLYWOOD'!AF339:AP339)</f>
        <v>0</v>
      </c>
      <c r="F394" s="4">
        <f t="shared" si="17"/>
        <v>0</v>
      </c>
      <c r="G394" s="4">
        <f t="shared" si="18"/>
        <v>0</v>
      </c>
      <c r="H394" s="4">
        <f>'LYNX PLYWOOD'!BA339*SUM('LYNX PLYWOOD'!AF339:AP339)/3.125</f>
        <v>0</v>
      </c>
      <c r="I394" s="4">
        <f>'LYNX PLYWOOD'!AZ339</f>
        <v>0</v>
      </c>
    </row>
    <row r="395" spans="2:9">
      <c r="B395" s="4">
        <f>'LYNX PLYWOOD'!AV340*SUM('LYNX PLYWOOD'!AF340:AP340)</f>
        <v>0</v>
      </c>
      <c r="C395" s="4">
        <f>'LYNX PLYWOOD'!AW340*SUM('LYNX PLYWOOD'!AF340:AP340)</f>
        <v>0</v>
      </c>
      <c r="D395" s="4">
        <f>'LYNX PLYWOOD'!AX340*SUM('LYNX PLYWOOD'!AF340:AP340)</f>
        <v>0</v>
      </c>
      <c r="E395" s="4">
        <f>'LYNX PLYWOOD'!AY340*SUM('LYNX PLYWOOD'!AF340:AP340)</f>
        <v>0</v>
      </c>
      <c r="F395" s="4">
        <f t="shared" si="17"/>
        <v>0</v>
      </c>
      <c r="G395" s="4">
        <f t="shared" si="18"/>
        <v>0</v>
      </c>
      <c r="H395" s="4">
        <f>'LYNX PLYWOOD'!BA340*SUM('LYNX PLYWOOD'!AF340:AP340)/3.125</f>
        <v>0</v>
      </c>
      <c r="I395" s="4">
        <f>'LYNX PLYWOOD'!AZ340</f>
        <v>0</v>
      </c>
    </row>
    <row r="396" spans="2:9">
      <c r="B396" s="4">
        <f>'LYNX PLYWOOD'!AV341*SUM('LYNX PLYWOOD'!AF341:AP341)</f>
        <v>0</v>
      </c>
      <c r="C396" s="4">
        <f>'LYNX PLYWOOD'!AW341*SUM('LYNX PLYWOOD'!AF341:AP341)</f>
        <v>0</v>
      </c>
      <c r="D396" s="4">
        <f>'LYNX PLYWOOD'!AX341*SUM('LYNX PLYWOOD'!AF341:AP341)</f>
        <v>0</v>
      </c>
      <c r="E396" s="4">
        <f>'LYNX PLYWOOD'!AY341*SUM('LYNX PLYWOOD'!AF341:AP341)</f>
        <v>0</v>
      </c>
      <c r="F396" s="4">
        <f t="shared" si="17"/>
        <v>0</v>
      </c>
      <c r="G396" s="4">
        <f t="shared" si="18"/>
        <v>0</v>
      </c>
      <c r="H396" s="4">
        <f>'LYNX PLYWOOD'!BA341*SUM('LYNX PLYWOOD'!AF341:AP341)/3.125</f>
        <v>0</v>
      </c>
      <c r="I396" s="4">
        <f>'LYNX PLYWOOD'!AZ341</f>
        <v>0</v>
      </c>
    </row>
    <row r="397" spans="2:9">
      <c r="B397" s="4">
        <f>'LYNX PLYWOOD'!AV342*SUM('LYNX PLYWOOD'!AF342:AP342)</f>
        <v>0</v>
      </c>
      <c r="C397" s="4">
        <f>'LYNX PLYWOOD'!AW342*SUM('LYNX PLYWOOD'!AF342:AP342)</f>
        <v>0</v>
      </c>
      <c r="D397" s="4">
        <f>'LYNX PLYWOOD'!AX342*SUM('LYNX PLYWOOD'!AF342:AP342)</f>
        <v>0</v>
      </c>
      <c r="E397" s="4">
        <f>'LYNX PLYWOOD'!AY342*SUM('LYNX PLYWOOD'!AF342:AP342)</f>
        <v>0</v>
      </c>
      <c r="F397" s="4">
        <f t="shared" si="17"/>
        <v>0</v>
      </c>
      <c r="G397" s="4">
        <f t="shared" si="18"/>
        <v>0</v>
      </c>
      <c r="H397" s="4">
        <f>'LYNX PLYWOOD'!BA342*SUM('LYNX PLYWOOD'!AF342:AP342)/3.125</f>
        <v>0</v>
      </c>
      <c r="I397" s="4">
        <f>'LYNX PLYWOOD'!AZ342</f>
        <v>0</v>
      </c>
    </row>
    <row r="398" spans="2:9">
      <c r="B398" s="4">
        <f>'LYNX PLYWOOD'!AV343*SUM('LYNX PLYWOOD'!AF343:AP343)</f>
        <v>0</v>
      </c>
      <c r="C398" s="4">
        <f>'LYNX PLYWOOD'!AW343*SUM('LYNX PLYWOOD'!AF343:AP343)</f>
        <v>0</v>
      </c>
      <c r="D398" s="4">
        <f>'LYNX PLYWOOD'!AX343*SUM('LYNX PLYWOOD'!AF343:AP343)</f>
        <v>0</v>
      </c>
      <c r="E398" s="4">
        <f>'LYNX PLYWOOD'!AY343*SUM('LYNX PLYWOOD'!AF343:AP343)</f>
        <v>0</v>
      </c>
      <c r="F398" s="4">
        <f t="shared" si="17"/>
        <v>0</v>
      </c>
      <c r="G398" s="4">
        <f t="shared" si="18"/>
        <v>0</v>
      </c>
      <c r="H398" s="4">
        <f>'LYNX PLYWOOD'!BA343*SUM('LYNX PLYWOOD'!AF343:AP343)/3.125</f>
        <v>0</v>
      </c>
      <c r="I398" s="4">
        <f>'LYNX PLYWOOD'!AZ343</f>
        <v>0</v>
      </c>
    </row>
    <row r="399" spans="2:9">
      <c r="B399" s="4">
        <f>'LYNX PLYWOOD'!AV344*SUM('LYNX PLYWOOD'!AF344:AP344)</f>
        <v>0</v>
      </c>
      <c r="C399" s="4">
        <f>'LYNX PLYWOOD'!AW344*SUM('LYNX PLYWOOD'!AF344:AP344)</f>
        <v>0</v>
      </c>
      <c r="D399" s="4">
        <f>'LYNX PLYWOOD'!AX344*SUM('LYNX PLYWOOD'!AF344:AP344)</f>
        <v>0</v>
      </c>
      <c r="E399" s="4">
        <f>'LYNX PLYWOOD'!AY344*SUM('LYNX PLYWOOD'!AF344:AP344)</f>
        <v>0</v>
      </c>
      <c r="F399" s="4">
        <f t="shared" si="17"/>
        <v>0</v>
      </c>
      <c r="G399" s="4">
        <f t="shared" si="18"/>
        <v>0</v>
      </c>
      <c r="H399" s="4">
        <f>'LYNX PLYWOOD'!BA344*SUM('LYNX PLYWOOD'!AF344:AP344)/3.125</f>
        <v>0</v>
      </c>
      <c r="I399" s="4">
        <f>'LYNX PLYWOOD'!AZ344</f>
        <v>0</v>
      </c>
    </row>
    <row r="400" spans="2:9">
      <c r="B400" s="4">
        <f>'LYNX PLYWOOD'!AV345*SUM('LYNX PLYWOOD'!AF345:AP345)</f>
        <v>0</v>
      </c>
      <c r="C400" s="4">
        <f>'LYNX PLYWOOD'!AW345*SUM('LYNX PLYWOOD'!AF345:AP345)</f>
        <v>0</v>
      </c>
      <c r="D400" s="4">
        <f>'LYNX PLYWOOD'!AX345*SUM('LYNX PLYWOOD'!AF345:AP345)</f>
        <v>0</v>
      </c>
      <c r="E400" s="4">
        <f>'LYNX PLYWOOD'!AY345*SUM('LYNX PLYWOOD'!AF345:AP345)</f>
        <v>0</v>
      </c>
      <c r="F400" s="4">
        <f t="shared" si="17"/>
        <v>0</v>
      </c>
      <c r="G400" s="4">
        <f t="shared" si="18"/>
        <v>0</v>
      </c>
      <c r="H400" s="4">
        <f>'LYNX PLYWOOD'!BA345*SUM('LYNX PLYWOOD'!AF345:AP345)/3.125</f>
        <v>0</v>
      </c>
      <c r="I400" s="4">
        <f>'LYNX PLYWOOD'!AZ345</f>
        <v>0</v>
      </c>
    </row>
    <row r="401" spans="2:9">
      <c r="B401" s="4">
        <f>'LYNX PLYWOOD'!AV346*SUM('LYNX PLYWOOD'!AF346:AP346)</f>
        <v>0</v>
      </c>
      <c r="C401" s="4">
        <f>'LYNX PLYWOOD'!AW346*SUM('LYNX PLYWOOD'!AF346:AP346)</f>
        <v>0</v>
      </c>
      <c r="D401" s="4">
        <f>'LYNX PLYWOOD'!AX346*SUM('LYNX PLYWOOD'!AF346:AP346)</f>
        <v>0</v>
      </c>
      <c r="E401" s="4">
        <f>'LYNX PLYWOOD'!AY346*SUM('LYNX PLYWOOD'!AF346:AP346)</f>
        <v>0</v>
      </c>
      <c r="F401" s="4">
        <f t="shared" si="17"/>
        <v>0</v>
      </c>
      <c r="G401" s="4">
        <f t="shared" si="18"/>
        <v>0</v>
      </c>
      <c r="H401" s="4">
        <f>'LYNX PLYWOOD'!BA346*SUM('LYNX PLYWOOD'!AF346:AP346)/3.125</f>
        <v>0</v>
      </c>
      <c r="I401" s="4">
        <f>'LYNX PLYWOOD'!AZ346</f>
        <v>0</v>
      </c>
    </row>
    <row r="402" spans="2:9">
      <c r="B402" s="4">
        <f>'LYNX PLYWOOD'!AV347*SUM('LYNX PLYWOOD'!AF347:AP347)</f>
        <v>0</v>
      </c>
      <c r="C402" s="4">
        <f>'LYNX PLYWOOD'!AW347*SUM('LYNX PLYWOOD'!AF347:AP347)</f>
        <v>0</v>
      </c>
      <c r="D402" s="4">
        <f>'LYNX PLYWOOD'!AX347*SUM('LYNX PLYWOOD'!AF347:AP347)</f>
        <v>0</v>
      </c>
      <c r="E402" s="4">
        <f>'LYNX PLYWOOD'!AY347*SUM('LYNX PLYWOOD'!AF347:AP347)</f>
        <v>0</v>
      </c>
      <c r="F402" s="4">
        <f t="shared" si="17"/>
        <v>0</v>
      </c>
      <c r="G402" s="4">
        <f t="shared" si="18"/>
        <v>0</v>
      </c>
      <c r="H402" s="4">
        <f>'LYNX PLYWOOD'!BA347*SUM('LYNX PLYWOOD'!AF347:AP347)/3.125</f>
        <v>0</v>
      </c>
      <c r="I402" s="4">
        <f>'LYNX PLYWOOD'!AZ347</f>
        <v>0</v>
      </c>
    </row>
    <row r="403" spans="2:9">
      <c r="B403" s="4">
        <f>'LYNX PLYWOOD'!AV348*SUM('LYNX PLYWOOD'!AF348:AP348)</f>
        <v>0</v>
      </c>
      <c r="C403" s="4">
        <f>'LYNX PLYWOOD'!AW348*SUM('LYNX PLYWOOD'!AF348:AP348)</f>
        <v>0</v>
      </c>
      <c r="D403" s="4">
        <f>'LYNX PLYWOOD'!AX348*SUM('LYNX PLYWOOD'!AF348:AP348)</f>
        <v>0</v>
      </c>
      <c r="E403" s="4">
        <f>'LYNX PLYWOOD'!AY348*SUM('LYNX PLYWOOD'!AF348:AP348)</f>
        <v>0</v>
      </c>
      <c r="F403" s="4">
        <f t="shared" si="17"/>
        <v>0</v>
      </c>
      <c r="G403" s="4">
        <f t="shared" si="18"/>
        <v>0</v>
      </c>
      <c r="H403" s="4">
        <f>'LYNX PLYWOOD'!BA348*SUM('LYNX PLYWOOD'!AF348:AP348)/3.125</f>
        <v>0</v>
      </c>
      <c r="I403" s="4">
        <f>'LYNX PLYWOOD'!AZ348</f>
        <v>0</v>
      </c>
    </row>
    <row r="404" spans="2:9">
      <c r="B404" s="4">
        <f>'LYNX PLYWOOD'!AV349*SUM('LYNX PLYWOOD'!AF349:AP349)</f>
        <v>0</v>
      </c>
      <c r="C404" s="4">
        <f>'LYNX PLYWOOD'!AW349*SUM('LYNX PLYWOOD'!AF349:AP349)</f>
        <v>0</v>
      </c>
      <c r="D404" s="4">
        <f>'LYNX PLYWOOD'!AX349*SUM('LYNX PLYWOOD'!AF349:AP349)</f>
        <v>0</v>
      </c>
      <c r="E404" s="4">
        <f>'LYNX PLYWOOD'!AY349*SUM('LYNX PLYWOOD'!AF349:AP349)</f>
        <v>0</v>
      </c>
      <c r="F404" s="4">
        <f t="shared" si="17"/>
        <v>0</v>
      </c>
      <c r="G404" s="4">
        <f t="shared" si="18"/>
        <v>0</v>
      </c>
      <c r="H404" s="4">
        <f>'LYNX PLYWOOD'!BA349*SUM('LYNX PLYWOOD'!AF349:AP349)/3.125</f>
        <v>0</v>
      </c>
      <c r="I404" s="4">
        <f>'LYNX PLYWOOD'!AZ349</f>
        <v>0</v>
      </c>
    </row>
    <row r="405" spans="2:9">
      <c r="B405" s="4">
        <f>'LYNX PLYWOOD'!AV350*SUM('LYNX PLYWOOD'!AF350:AP350)</f>
        <v>0</v>
      </c>
      <c r="C405" s="4">
        <f>'LYNX PLYWOOD'!AW350*SUM('LYNX PLYWOOD'!AF350:AP350)</f>
        <v>0</v>
      </c>
      <c r="D405" s="4">
        <f>'LYNX PLYWOOD'!AX350*SUM('LYNX PLYWOOD'!AF350:AP350)</f>
        <v>0</v>
      </c>
      <c r="E405" s="4">
        <f>'LYNX PLYWOOD'!AY350*SUM('LYNX PLYWOOD'!AF350:AP350)</f>
        <v>0</v>
      </c>
      <c r="F405" s="4">
        <f t="shared" si="17"/>
        <v>0</v>
      </c>
      <c r="G405" s="4">
        <f t="shared" si="18"/>
        <v>0</v>
      </c>
      <c r="H405" s="4">
        <f>'LYNX PLYWOOD'!BA350*SUM('LYNX PLYWOOD'!AF350:AP350)/3.125</f>
        <v>0</v>
      </c>
      <c r="I405" s="4">
        <f>'LYNX PLYWOOD'!AZ350</f>
        <v>0</v>
      </c>
    </row>
    <row r="406" spans="2:9">
      <c r="B406" s="4">
        <f>'LYNX PLYWOOD'!AV351*SUM('LYNX PLYWOOD'!AF351:AP351)</f>
        <v>0</v>
      </c>
      <c r="C406" s="4">
        <f>'LYNX PLYWOOD'!AW351*SUM('LYNX PLYWOOD'!AF351:AP351)</f>
        <v>0</v>
      </c>
      <c r="D406" s="4">
        <f>'LYNX PLYWOOD'!AX351*SUM('LYNX PLYWOOD'!AF351:AP351)</f>
        <v>0</v>
      </c>
      <c r="E406" s="4">
        <f>'LYNX PLYWOOD'!AY351*SUM('LYNX PLYWOOD'!AF351:AP351)</f>
        <v>0</v>
      </c>
      <c r="F406" s="4">
        <f t="shared" si="17"/>
        <v>0</v>
      </c>
      <c r="G406" s="4">
        <f t="shared" si="18"/>
        <v>0</v>
      </c>
      <c r="H406" s="4">
        <f>'LYNX PLYWOOD'!BA351*SUM('LYNX PLYWOOD'!AF351:AP351)/3.125</f>
        <v>0</v>
      </c>
      <c r="I406" s="4">
        <f>'LYNX PLYWOOD'!AZ351</f>
        <v>0</v>
      </c>
    </row>
    <row r="407" spans="2:9">
      <c r="B407" s="4">
        <f>'LYNX PLYWOOD'!AV352*SUM('LYNX PLYWOOD'!AF352:AP352)</f>
        <v>0</v>
      </c>
      <c r="C407" s="4">
        <f>'LYNX PLYWOOD'!AW352*SUM('LYNX PLYWOOD'!AF352:AP352)</f>
        <v>0</v>
      </c>
      <c r="D407" s="4">
        <f>'LYNX PLYWOOD'!AX352*SUM('LYNX PLYWOOD'!AF352:AP352)</f>
        <v>0</v>
      </c>
      <c r="E407" s="4">
        <f>'LYNX PLYWOOD'!AY352*SUM('LYNX PLYWOOD'!AF352:AP352)</f>
        <v>0</v>
      </c>
      <c r="F407" s="4">
        <f t="shared" si="17"/>
        <v>0</v>
      </c>
      <c r="G407" s="4">
        <f t="shared" si="18"/>
        <v>0</v>
      </c>
      <c r="H407" s="4">
        <f>'LYNX PLYWOOD'!BA352*SUM('LYNX PLYWOOD'!AF352:AP352)/3.125</f>
        <v>0</v>
      </c>
      <c r="I407" s="4">
        <f>'LYNX PLYWOOD'!AZ352</f>
        <v>0</v>
      </c>
    </row>
    <row r="408" spans="2:9">
      <c r="B408" s="4">
        <f>'LYNX PLYWOOD'!AV353*SUM('LYNX PLYWOOD'!AF353:AP353)</f>
        <v>0</v>
      </c>
      <c r="C408" s="4">
        <f>'LYNX PLYWOOD'!AW353*SUM('LYNX PLYWOOD'!AF353:AP353)</f>
        <v>0</v>
      </c>
      <c r="D408" s="4">
        <f>'LYNX PLYWOOD'!AX353*SUM('LYNX PLYWOOD'!AF353:AP353)</f>
        <v>0</v>
      </c>
      <c r="E408" s="4">
        <f>'LYNX PLYWOOD'!AY353*SUM('LYNX PLYWOOD'!AF353:AP353)</f>
        <v>0</v>
      </c>
      <c r="F408" s="4">
        <f t="shared" si="17"/>
        <v>0</v>
      </c>
      <c r="G408" s="4">
        <f t="shared" si="18"/>
        <v>0</v>
      </c>
      <c r="H408" s="4">
        <f>'LYNX PLYWOOD'!BA353*SUM('LYNX PLYWOOD'!AF353:AP353)/3.125</f>
        <v>0</v>
      </c>
      <c r="I408" s="4">
        <f>'LYNX PLYWOOD'!AZ353</f>
        <v>0</v>
      </c>
    </row>
    <row r="409" spans="2:9">
      <c r="B409" s="4">
        <f>'LYNX PLYWOOD'!AV354*SUM('LYNX PLYWOOD'!AF354:AP354)</f>
        <v>0</v>
      </c>
      <c r="C409" s="4">
        <f>'LYNX PLYWOOD'!AW354*SUM('LYNX PLYWOOD'!AF354:AP354)</f>
        <v>0</v>
      </c>
      <c r="D409" s="4">
        <f>'LYNX PLYWOOD'!AX354*SUM('LYNX PLYWOOD'!AF354:AP354)</f>
        <v>0</v>
      </c>
      <c r="E409" s="4">
        <f>'LYNX PLYWOOD'!AY354*SUM('LYNX PLYWOOD'!AF354:AP354)</f>
        <v>0</v>
      </c>
      <c r="F409" s="4">
        <f t="shared" si="17"/>
        <v>0</v>
      </c>
      <c r="G409" s="4">
        <f t="shared" si="18"/>
        <v>0</v>
      </c>
      <c r="H409" s="4">
        <f>'LYNX PLYWOOD'!BA354*SUM('LYNX PLYWOOD'!AF354:AP354)/3.125</f>
        <v>0</v>
      </c>
      <c r="I409" s="4">
        <f>'LYNX PLYWOOD'!AZ354</f>
        <v>0</v>
      </c>
    </row>
    <row r="410" spans="2:9">
      <c r="B410" s="4">
        <f>'LYNX PLYWOOD'!AV355*SUM('LYNX PLYWOOD'!AF355:AP355)</f>
        <v>0</v>
      </c>
      <c r="C410" s="4">
        <f>'LYNX PLYWOOD'!AW355*SUM('LYNX PLYWOOD'!AF355:AP355)</f>
        <v>0</v>
      </c>
      <c r="D410" s="4">
        <f>'LYNX PLYWOOD'!AX355*SUM('LYNX PLYWOOD'!AF355:AP355)</f>
        <v>0</v>
      </c>
      <c r="E410" s="4">
        <f>'LYNX PLYWOOD'!AY355*SUM('LYNX PLYWOOD'!AF355:AP355)</f>
        <v>0</v>
      </c>
      <c r="F410" s="4">
        <f t="shared" si="17"/>
        <v>0</v>
      </c>
      <c r="G410" s="4">
        <f t="shared" si="18"/>
        <v>0</v>
      </c>
      <c r="H410" s="4">
        <f>'LYNX PLYWOOD'!BA355*SUM('LYNX PLYWOOD'!AF355:AP355)/3.125</f>
        <v>0</v>
      </c>
      <c r="I410" s="4">
        <f>'LYNX PLYWOOD'!AZ355</f>
        <v>0</v>
      </c>
    </row>
    <row r="411" spans="2:9">
      <c r="B411" s="4">
        <f>'LYNX PLYWOOD'!AV356*SUM('LYNX PLYWOOD'!AF356:AP356)</f>
        <v>0</v>
      </c>
      <c r="C411" s="4">
        <f>'LYNX PLYWOOD'!AW356*SUM('LYNX PLYWOOD'!AF356:AP356)</f>
        <v>0</v>
      </c>
      <c r="D411" s="4">
        <f>'LYNX PLYWOOD'!AX356*SUM('LYNX PLYWOOD'!AF356:AP356)</f>
        <v>0</v>
      </c>
      <c r="E411" s="4">
        <f>'LYNX PLYWOOD'!AY356*SUM('LYNX PLYWOOD'!AF356:AP356)</f>
        <v>0</v>
      </c>
      <c r="F411" s="4">
        <f t="shared" si="17"/>
        <v>0</v>
      </c>
      <c r="G411" s="4">
        <f t="shared" si="18"/>
        <v>0</v>
      </c>
      <c r="H411" s="4">
        <f>'LYNX PLYWOOD'!BA356*SUM('LYNX PLYWOOD'!AF356:AP356)/3.125</f>
        <v>0</v>
      </c>
      <c r="I411" s="4">
        <f>'LYNX PLYWOOD'!AZ356</f>
        <v>0</v>
      </c>
    </row>
    <row r="412" spans="2:9">
      <c r="B412" s="4">
        <f>'LYNX PLYWOOD'!AV357*SUM('LYNX PLYWOOD'!AF357:AP357)</f>
        <v>0</v>
      </c>
      <c r="C412" s="4">
        <f>'LYNX PLYWOOD'!AW357*SUM('LYNX PLYWOOD'!AF357:AP357)</f>
        <v>0</v>
      </c>
      <c r="D412" s="4">
        <f>'LYNX PLYWOOD'!AX357*SUM('LYNX PLYWOOD'!AF357:AP357)</f>
        <v>0</v>
      </c>
      <c r="E412" s="4">
        <f>'LYNX PLYWOOD'!AY357*SUM('LYNX PLYWOOD'!AF357:AP357)</f>
        <v>0</v>
      </c>
      <c r="F412" s="4">
        <f t="shared" si="17"/>
        <v>0</v>
      </c>
      <c r="G412" s="4">
        <f t="shared" si="18"/>
        <v>0</v>
      </c>
      <c r="H412" s="4">
        <f>'LYNX PLYWOOD'!BA357*SUM('LYNX PLYWOOD'!AF357:AP357)/3.125</f>
        <v>0</v>
      </c>
      <c r="I412" s="4">
        <f>'LYNX PLYWOOD'!AZ357</f>
        <v>0</v>
      </c>
    </row>
    <row r="413" spans="2:9">
      <c r="B413" s="4">
        <f>'LYNX PLYWOOD'!AV358*SUM('LYNX PLYWOOD'!AF358:AP358)</f>
        <v>0</v>
      </c>
      <c r="C413" s="4">
        <f>'LYNX PLYWOOD'!AW358*SUM('LYNX PLYWOOD'!AF358:AP358)</f>
        <v>0</v>
      </c>
      <c r="D413" s="4">
        <f>'LYNX PLYWOOD'!AX358*SUM('LYNX PLYWOOD'!AF358:AP358)</f>
        <v>0</v>
      </c>
      <c r="E413" s="4">
        <f>'LYNX PLYWOOD'!AY358*SUM('LYNX PLYWOOD'!AF358:AP358)</f>
        <v>0</v>
      </c>
      <c r="F413" s="4">
        <f t="shared" si="17"/>
        <v>0</v>
      </c>
      <c r="G413" s="4">
        <f t="shared" si="18"/>
        <v>0</v>
      </c>
      <c r="H413" s="4">
        <f>'LYNX PLYWOOD'!BA358*SUM('LYNX PLYWOOD'!AF358:AP358)/3.125</f>
        <v>0</v>
      </c>
      <c r="I413" s="4">
        <f>'LYNX PLYWOOD'!AZ358</f>
        <v>0</v>
      </c>
    </row>
    <row r="414" spans="2:9">
      <c r="B414" s="4">
        <f>'LYNX PLYWOOD'!AV359*SUM('LYNX PLYWOOD'!AF359:AP359)</f>
        <v>0</v>
      </c>
      <c r="C414" s="4">
        <f>'LYNX PLYWOOD'!AW359*SUM('LYNX PLYWOOD'!AF359:AP359)</f>
        <v>0</v>
      </c>
      <c r="D414" s="4">
        <f>'LYNX PLYWOOD'!AX359*SUM('LYNX PLYWOOD'!AF359:AP359)</f>
        <v>0</v>
      </c>
      <c r="E414" s="4">
        <f>'LYNX PLYWOOD'!AY359*SUM('LYNX PLYWOOD'!AF359:AP359)</f>
        <v>0</v>
      </c>
      <c r="F414" s="4">
        <f t="shared" si="17"/>
        <v>0</v>
      </c>
      <c r="G414" s="4">
        <f t="shared" si="18"/>
        <v>0</v>
      </c>
      <c r="H414" s="4">
        <f>'LYNX PLYWOOD'!BA359*SUM('LYNX PLYWOOD'!AF359:AP359)/3.125</f>
        <v>0</v>
      </c>
      <c r="I414" s="4">
        <f>'LYNX PLYWOOD'!AZ359</f>
        <v>0</v>
      </c>
    </row>
    <row r="415" spans="2:9">
      <c r="B415" s="4">
        <f>'LYNX PLYWOOD'!AV360*SUM('LYNX PLYWOOD'!AF360:AP360)</f>
        <v>0</v>
      </c>
      <c r="C415" s="4">
        <f>'LYNX PLYWOOD'!AW360*SUM('LYNX PLYWOOD'!AF360:AP360)</f>
        <v>0</v>
      </c>
      <c r="D415" s="4">
        <f>'LYNX PLYWOOD'!AX360*SUM('LYNX PLYWOOD'!AF360:AP360)</f>
        <v>0</v>
      </c>
      <c r="E415" s="4">
        <f>'LYNX PLYWOOD'!AY360*SUM('LYNX PLYWOOD'!AF360:AP360)</f>
        <v>0</v>
      </c>
      <c r="F415" s="4">
        <f t="shared" si="17"/>
        <v>0</v>
      </c>
      <c r="G415" s="4">
        <f t="shared" si="18"/>
        <v>0</v>
      </c>
      <c r="H415" s="4">
        <f>'LYNX PLYWOOD'!BA360*SUM('LYNX PLYWOOD'!AF360:AP360)/3.125</f>
        <v>0</v>
      </c>
      <c r="I415" s="4">
        <f>'LYNX PLYWOOD'!AZ360</f>
        <v>0</v>
      </c>
    </row>
    <row r="416" spans="2:9">
      <c r="B416" s="4">
        <f>'LYNX PLYWOOD'!AV361*SUM('LYNX PLYWOOD'!AF361:AP361)</f>
        <v>0</v>
      </c>
      <c r="C416" s="4">
        <f>'LYNX PLYWOOD'!AW361*SUM('LYNX PLYWOOD'!AF361:AP361)</f>
        <v>0</v>
      </c>
      <c r="D416" s="4">
        <f>'LYNX PLYWOOD'!AX361*SUM('LYNX PLYWOOD'!AF361:AP361)</f>
        <v>0</v>
      </c>
      <c r="E416" s="4">
        <f>'LYNX PLYWOOD'!AY361*SUM('LYNX PLYWOOD'!AF361:AP361)</f>
        <v>0</v>
      </c>
      <c r="F416" s="4">
        <f t="shared" si="17"/>
        <v>0</v>
      </c>
      <c r="G416" s="4">
        <f t="shared" si="18"/>
        <v>0</v>
      </c>
      <c r="H416" s="4">
        <f>'LYNX PLYWOOD'!BA361*SUM('LYNX PLYWOOD'!AF361:AP361)/3.125</f>
        <v>0</v>
      </c>
      <c r="I416" s="4">
        <f>'LYNX PLYWOOD'!AZ361</f>
        <v>0</v>
      </c>
    </row>
    <row r="417" spans="2:9">
      <c r="B417" s="4">
        <f>'LYNX PLYWOOD'!AV362*SUM('LYNX PLYWOOD'!AF362:AP362)</f>
        <v>0</v>
      </c>
      <c r="C417" s="4">
        <f>'LYNX PLYWOOD'!AW362*SUM('LYNX PLYWOOD'!AF362:AP362)</f>
        <v>0</v>
      </c>
      <c r="D417" s="4">
        <f>'LYNX PLYWOOD'!AX362*SUM('LYNX PLYWOOD'!AF362:AP362)</f>
        <v>0</v>
      </c>
      <c r="E417" s="4">
        <f>'LYNX PLYWOOD'!AY362*SUM('LYNX PLYWOOD'!AF362:AP362)</f>
        <v>0</v>
      </c>
      <c r="F417" s="4">
        <f t="shared" si="17"/>
        <v>0</v>
      </c>
      <c r="G417" s="4">
        <f t="shared" si="18"/>
        <v>0</v>
      </c>
      <c r="H417" s="4">
        <f>'LYNX PLYWOOD'!BA362*SUM('LYNX PLYWOOD'!AF362:AP362)/3.125</f>
        <v>0</v>
      </c>
      <c r="I417" s="4">
        <f>'LYNX PLYWOOD'!AZ362</f>
        <v>0</v>
      </c>
    </row>
    <row r="418" spans="2:9">
      <c r="B418" s="4">
        <f>'LYNX PLYWOOD'!AV363*SUM('LYNX PLYWOOD'!AF363:AP363)</f>
        <v>0</v>
      </c>
      <c r="C418" s="4">
        <f>'LYNX PLYWOOD'!AW363*SUM('LYNX PLYWOOD'!AF363:AP363)</f>
        <v>0</v>
      </c>
      <c r="D418" s="4">
        <f>'LYNX PLYWOOD'!AX363*SUM('LYNX PLYWOOD'!AF363:AP363)</f>
        <v>0</v>
      </c>
      <c r="E418" s="4">
        <f>'LYNX PLYWOOD'!AY363*SUM('LYNX PLYWOOD'!AF363:AP363)</f>
        <v>0</v>
      </c>
      <c r="F418" s="4">
        <f t="shared" si="17"/>
        <v>0</v>
      </c>
      <c r="G418" s="4">
        <f t="shared" si="18"/>
        <v>0</v>
      </c>
      <c r="H418" s="4">
        <f>'LYNX PLYWOOD'!BA363*SUM('LYNX PLYWOOD'!AF363:AP363)/3.125</f>
        <v>0</v>
      </c>
      <c r="I418" s="4">
        <f>'LYNX PLYWOOD'!AZ363</f>
        <v>0</v>
      </c>
    </row>
    <row r="419" spans="2:9">
      <c r="B419" s="4">
        <f>'LYNX PLYWOOD'!AV364*SUM('LYNX PLYWOOD'!AF364:AP364)</f>
        <v>0</v>
      </c>
      <c r="C419" s="4">
        <f>'LYNX PLYWOOD'!AW364*SUM('LYNX PLYWOOD'!AF364:AP364)</f>
        <v>0</v>
      </c>
      <c r="D419" s="4">
        <f>'LYNX PLYWOOD'!AX364*SUM('LYNX PLYWOOD'!AF364:AP364)</f>
        <v>0</v>
      </c>
      <c r="E419" s="4">
        <f>'LYNX PLYWOOD'!AY364*SUM('LYNX PLYWOOD'!AF364:AP364)</f>
        <v>0</v>
      </c>
      <c r="F419" s="4">
        <f t="shared" si="17"/>
        <v>0</v>
      </c>
      <c r="G419" s="4">
        <f t="shared" si="18"/>
        <v>0</v>
      </c>
      <c r="H419" s="4">
        <f>'LYNX PLYWOOD'!BA364*SUM('LYNX PLYWOOD'!AF364:AP364)/3.125</f>
        <v>0</v>
      </c>
      <c r="I419" s="4">
        <f>'LYNX PLYWOOD'!AZ364</f>
        <v>0</v>
      </c>
    </row>
    <row r="420" spans="2:9">
      <c r="B420" s="4">
        <f>'LYNX PLYWOOD'!AV365*SUM('LYNX PLYWOOD'!AF365:AP365)</f>
        <v>0</v>
      </c>
      <c r="C420" s="4">
        <f>'LYNX PLYWOOD'!AW365*SUM('LYNX PLYWOOD'!AF365:AP365)</f>
        <v>0</v>
      </c>
      <c r="D420" s="4">
        <f>'LYNX PLYWOOD'!AX365*SUM('LYNX PLYWOOD'!AF365:AP365)</f>
        <v>0</v>
      </c>
      <c r="E420" s="4">
        <f>'LYNX PLYWOOD'!AY365*SUM('LYNX PLYWOOD'!AF365:AP365)</f>
        <v>0</v>
      </c>
      <c r="F420" s="4">
        <f t="shared" si="17"/>
        <v>0</v>
      </c>
      <c r="G420" s="4">
        <f t="shared" si="18"/>
        <v>0</v>
      </c>
      <c r="H420" s="4">
        <f>'LYNX PLYWOOD'!BA365*SUM('LYNX PLYWOOD'!AF365:AP365)/3.125</f>
        <v>0</v>
      </c>
      <c r="I420" s="4">
        <f>'LYNX PLYWOOD'!AZ365</f>
        <v>0</v>
      </c>
    </row>
    <row r="421" spans="2:9">
      <c r="B421" s="4">
        <f>'LYNX PLYWOOD'!AV366*SUM('LYNX PLYWOOD'!AF366:AP366)</f>
        <v>0</v>
      </c>
      <c r="C421" s="4">
        <f>'LYNX PLYWOOD'!AW366*SUM('LYNX PLYWOOD'!AF366:AP366)</f>
        <v>0</v>
      </c>
      <c r="D421" s="4">
        <f>'LYNX PLYWOOD'!AX366*SUM('LYNX PLYWOOD'!AF366:AP366)</f>
        <v>0</v>
      </c>
      <c r="E421" s="4">
        <f>'LYNX PLYWOOD'!AY366*SUM('LYNX PLYWOOD'!AF366:AP366)</f>
        <v>0</v>
      </c>
      <c r="F421" s="4">
        <f t="shared" si="17"/>
        <v>0</v>
      </c>
      <c r="G421" s="4">
        <f t="shared" si="18"/>
        <v>0</v>
      </c>
      <c r="H421" s="4">
        <f>'LYNX PLYWOOD'!BA366*SUM('LYNX PLYWOOD'!AF366:AP366)/3.125</f>
        <v>0</v>
      </c>
      <c r="I421" s="4">
        <f>'LYNX PLYWOOD'!AZ366</f>
        <v>0</v>
      </c>
    </row>
    <row r="422" spans="2:9">
      <c r="B422" s="4">
        <f>'LYNX PLYWOOD'!AV367*SUM('LYNX PLYWOOD'!AF367:AP367)</f>
        <v>0</v>
      </c>
      <c r="C422" s="4">
        <f>'LYNX PLYWOOD'!AW367*SUM('LYNX PLYWOOD'!AF367:AP367)</f>
        <v>0</v>
      </c>
      <c r="D422" s="4">
        <f>'LYNX PLYWOOD'!AX367*SUM('LYNX PLYWOOD'!AF367:AP367)</f>
        <v>0</v>
      </c>
      <c r="E422" s="4">
        <f>'LYNX PLYWOOD'!AY367*SUM('LYNX PLYWOOD'!AF367:AP367)</f>
        <v>0</v>
      </c>
      <c r="F422" s="4">
        <f t="shared" si="17"/>
        <v>0</v>
      </c>
      <c r="G422" s="4">
        <f t="shared" si="18"/>
        <v>0</v>
      </c>
      <c r="H422" s="4">
        <f>'LYNX PLYWOOD'!BA367*SUM('LYNX PLYWOOD'!AF367:AP367)/3.125</f>
        <v>0</v>
      </c>
      <c r="I422" s="4">
        <f>'LYNX PLYWOOD'!AZ367</f>
        <v>0</v>
      </c>
    </row>
    <row r="423" spans="2:9">
      <c r="B423" s="4">
        <f>'LYNX PLYWOOD'!AV368*SUM('LYNX PLYWOOD'!AF368:AP368)</f>
        <v>0</v>
      </c>
      <c r="C423" s="4">
        <f>'LYNX PLYWOOD'!AW368*SUM('LYNX PLYWOOD'!AF368:AP368)</f>
        <v>0</v>
      </c>
      <c r="D423" s="4">
        <f>'LYNX PLYWOOD'!AX368*SUM('LYNX PLYWOOD'!AF368:AP368)</f>
        <v>0</v>
      </c>
      <c r="E423" s="4">
        <f>'LYNX PLYWOOD'!AY368*SUM('LYNX PLYWOOD'!AF368:AP368)</f>
        <v>0</v>
      </c>
      <c r="F423" s="4">
        <f t="shared" si="17"/>
        <v>0</v>
      </c>
      <c r="G423" s="4">
        <f t="shared" si="18"/>
        <v>0</v>
      </c>
      <c r="H423" s="4">
        <f>'LYNX PLYWOOD'!BA368*SUM('LYNX PLYWOOD'!AF368:AP368)/3.125</f>
        <v>0</v>
      </c>
      <c r="I423" s="4">
        <f>'LYNX PLYWOOD'!AZ368</f>
        <v>0</v>
      </c>
    </row>
    <row r="424" spans="2:9">
      <c r="B424" s="4">
        <f>'LYNX PLYWOOD'!AV369*SUM('LYNX PLYWOOD'!AF369:AP369)</f>
        <v>0</v>
      </c>
      <c r="C424" s="4">
        <f>'LYNX PLYWOOD'!AW369*SUM('LYNX PLYWOOD'!AF369:AP369)</f>
        <v>0</v>
      </c>
      <c r="D424" s="4">
        <f>'LYNX PLYWOOD'!AX369*SUM('LYNX PLYWOOD'!AF369:AP369)</f>
        <v>0</v>
      </c>
      <c r="E424" s="4">
        <f>'LYNX PLYWOOD'!AY369*SUM('LYNX PLYWOOD'!AF369:AP369)</f>
        <v>0</v>
      </c>
      <c r="F424" s="4">
        <f t="shared" si="17"/>
        <v>0</v>
      </c>
      <c r="G424" s="4">
        <f t="shared" si="18"/>
        <v>0</v>
      </c>
      <c r="H424" s="4">
        <f>'LYNX PLYWOOD'!BA369*SUM('LYNX PLYWOOD'!AF369:AP369)/3.125</f>
        <v>0</v>
      </c>
      <c r="I424" s="4">
        <f>'LYNX PLYWOOD'!AZ369</f>
        <v>0</v>
      </c>
    </row>
    <row r="425" spans="2:9">
      <c r="B425" s="4">
        <f>'LYNX PLYWOOD'!AV370*SUM('LYNX PLYWOOD'!AF370:AP370)</f>
        <v>0</v>
      </c>
      <c r="C425" s="4">
        <f>'LYNX PLYWOOD'!AW370*SUM('LYNX PLYWOOD'!AF370:AP370)</f>
        <v>0</v>
      </c>
      <c r="D425" s="4">
        <f>'LYNX PLYWOOD'!AX370*SUM('LYNX PLYWOOD'!AF370:AP370)</f>
        <v>0</v>
      </c>
      <c r="E425" s="4">
        <f>'LYNX PLYWOOD'!AY370*SUM('LYNX PLYWOOD'!AF370:AP370)</f>
        <v>0</v>
      </c>
      <c r="F425" s="4">
        <f t="shared" si="17"/>
        <v>0</v>
      </c>
      <c r="G425" s="4">
        <f t="shared" si="18"/>
        <v>0</v>
      </c>
      <c r="H425" s="4">
        <f>'LYNX PLYWOOD'!BA370*SUM('LYNX PLYWOOD'!AF370:AP370)/3.125</f>
        <v>0</v>
      </c>
      <c r="I425" s="4">
        <f>'LYNX PLYWOOD'!AZ370</f>
        <v>0</v>
      </c>
    </row>
    <row r="426" spans="2:9">
      <c r="B426" s="4">
        <f>'LYNX PLYWOOD'!AV371*SUM('LYNX PLYWOOD'!AF371:AP371)</f>
        <v>0</v>
      </c>
      <c r="C426" s="4">
        <f>'LYNX PLYWOOD'!AW371*SUM('LYNX PLYWOOD'!AF371:AP371)</f>
        <v>0</v>
      </c>
      <c r="D426" s="4">
        <f>'LYNX PLYWOOD'!AX371*SUM('LYNX PLYWOOD'!AF371:AP371)</f>
        <v>0</v>
      </c>
      <c r="E426" s="4">
        <f>'LYNX PLYWOOD'!AY371*SUM('LYNX PLYWOOD'!AF371:AP371)</f>
        <v>0</v>
      </c>
      <c r="F426" s="4">
        <f t="shared" si="17"/>
        <v>0</v>
      </c>
      <c r="G426" s="4">
        <f t="shared" si="18"/>
        <v>0</v>
      </c>
      <c r="H426" s="4">
        <f>'LYNX PLYWOOD'!BA371*SUM('LYNX PLYWOOD'!AF371:AP371)/3.125</f>
        <v>0</v>
      </c>
      <c r="I426" s="4">
        <f>'LYNX PLYWOOD'!AZ371</f>
        <v>0</v>
      </c>
    </row>
    <row r="427" spans="2:9">
      <c r="B427" s="4">
        <f>'LYNX PLYWOOD'!AV372*SUM('LYNX PLYWOOD'!AF372:AP372)</f>
        <v>0</v>
      </c>
      <c r="C427" s="4">
        <f>'LYNX PLYWOOD'!AW372*SUM('LYNX PLYWOOD'!AF372:AP372)</f>
        <v>0</v>
      </c>
      <c r="D427" s="4">
        <f>'LYNX PLYWOOD'!AX372*SUM('LYNX PLYWOOD'!AF372:AP372)</f>
        <v>0</v>
      </c>
      <c r="E427" s="4">
        <f>'LYNX PLYWOOD'!AY372*SUM('LYNX PLYWOOD'!AF372:AP372)</f>
        <v>0</v>
      </c>
      <c r="F427" s="4">
        <f t="shared" si="17"/>
        <v>0</v>
      </c>
      <c r="G427" s="4">
        <f t="shared" si="18"/>
        <v>0</v>
      </c>
      <c r="H427" s="4">
        <f>'LYNX PLYWOOD'!BA372*SUM('LYNX PLYWOOD'!AF372:AP372)/3.125</f>
        <v>0</v>
      </c>
      <c r="I427" s="4">
        <f>'LYNX PLYWOOD'!AZ372</f>
        <v>0</v>
      </c>
    </row>
    <row r="428" spans="2:9">
      <c r="B428" s="4">
        <f>'LYNX PLYWOOD'!AV373*SUM('LYNX PLYWOOD'!AF373:AP373)</f>
        <v>0</v>
      </c>
      <c r="C428" s="4">
        <f>'LYNX PLYWOOD'!AW373*SUM('LYNX PLYWOOD'!AF373:AP373)</f>
        <v>0</v>
      </c>
      <c r="D428" s="4">
        <f>'LYNX PLYWOOD'!AX373*SUM('LYNX PLYWOOD'!AF373:AP373)</f>
        <v>0</v>
      </c>
      <c r="E428" s="4">
        <f>'LYNX PLYWOOD'!AY373*SUM('LYNX PLYWOOD'!AF373:AP373)</f>
        <v>0</v>
      </c>
      <c r="F428" s="4">
        <f t="shared" si="17"/>
        <v>0</v>
      </c>
      <c r="G428" s="4">
        <f t="shared" si="18"/>
        <v>0</v>
      </c>
      <c r="H428" s="4">
        <f>'LYNX PLYWOOD'!BA373*SUM('LYNX PLYWOOD'!AF373:AP373)/3.125</f>
        <v>0</v>
      </c>
      <c r="I428" s="4">
        <f>'LYNX PLYWOOD'!AZ373</f>
        <v>0</v>
      </c>
    </row>
    <row r="429" spans="2:9">
      <c r="B429" s="4">
        <f>'LYNX PLYWOOD'!AV374*SUM('LYNX PLYWOOD'!AF374:AP374)</f>
        <v>0</v>
      </c>
      <c r="C429" s="4">
        <f>'LYNX PLYWOOD'!AW374*SUM('LYNX PLYWOOD'!AF374:AP374)</f>
        <v>0</v>
      </c>
      <c r="D429" s="4">
        <f>'LYNX PLYWOOD'!AX374*SUM('LYNX PLYWOOD'!AF374:AP374)</f>
        <v>0</v>
      </c>
      <c r="E429" s="4">
        <f>'LYNX PLYWOOD'!AY374*SUM('LYNX PLYWOOD'!AF374:AP374)</f>
        <v>0</v>
      </c>
      <c r="F429" s="4">
        <f t="shared" si="17"/>
        <v>0</v>
      </c>
      <c r="G429" s="4">
        <f t="shared" si="18"/>
        <v>0</v>
      </c>
      <c r="H429" s="4">
        <f>'LYNX PLYWOOD'!BA374*SUM('LYNX PLYWOOD'!AF374:AP374)/3.125</f>
        <v>0</v>
      </c>
      <c r="I429" s="4">
        <f>'LYNX PLYWOOD'!AZ374</f>
        <v>0</v>
      </c>
    </row>
    <row r="430" spans="2:9">
      <c r="B430" s="4">
        <f>'LYNX PLYWOOD'!AV375*SUM('LYNX PLYWOOD'!AF375:AP375)</f>
        <v>0</v>
      </c>
      <c r="C430" s="4">
        <f>'LYNX PLYWOOD'!AW375*SUM('LYNX PLYWOOD'!AF375:AP375)</f>
        <v>0</v>
      </c>
      <c r="D430" s="4">
        <f>'LYNX PLYWOOD'!AX375*SUM('LYNX PLYWOOD'!AF375:AP375)</f>
        <v>0</v>
      </c>
      <c r="E430" s="4">
        <f>'LYNX PLYWOOD'!AY375*SUM('LYNX PLYWOOD'!AF375:AP375)</f>
        <v>0</v>
      </c>
      <c r="F430" s="4">
        <f t="shared" si="17"/>
        <v>0</v>
      </c>
      <c r="G430" s="4">
        <f t="shared" si="18"/>
        <v>0</v>
      </c>
      <c r="H430" s="4">
        <f>'LYNX PLYWOOD'!BA375*SUM('LYNX PLYWOOD'!AF375:AP375)/3.125</f>
        <v>0</v>
      </c>
      <c r="I430" s="4">
        <f>'LYNX PLYWOOD'!AZ375</f>
        <v>0</v>
      </c>
    </row>
    <row r="431" spans="2:9">
      <c r="B431" s="4">
        <f>'LYNX PLYWOOD'!AV376*SUM('LYNX PLYWOOD'!AF376:AP376)</f>
        <v>0</v>
      </c>
      <c r="C431" s="4">
        <f>'LYNX PLYWOOD'!AW376*SUM('LYNX PLYWOOD'!AF376:AP376)</f>
        <v>0</v>
      </c>
      <c r="D431" s="4">
        <f>'LYNX PLYWOOD'!AX376*SUM('LYNX PLYWOOD'!AF376:AP376)</f>
        <v>0</v>
      </c>
      <c r="E431" s="4">
        <f>'LYNX PLYWOOD'!AY376*SUM('LYNX PLYWOOD'!AF376:AP376)</f>
        <v>0</v>
      </c>
      <c r="F431" s="4">
        <f t="shared" si="17"/>
        <v>0</v>
      </c>
      <c r="G431" s="4">
        <f t="shared" si="18"/>
        <v>0</v>
      </c>
      <c r="H431" s="4">
        <f>'LYNX PLYWOOD'!BA376*SUM('LYNX PLYWOOD'!AF376:AP376)/3.125</f>
        <v>0</v>
      </c>
      <c r="I431" s="4">
        <f>'LYNX PLYWOOD'!AZ376</f>
        <v>0</v>
      </c>
    </row>
    <row r="432" spans="2:9">
      <c r="B432" s="4">
        <f>'LYNX PLYWOOD'!AV377*SUM('LYNX PLYWOOD'!AF377:AP377)</f>
        <v>0</v>
      </c>
      <c r="C432" s="4">
        <f>'LYNX PLYWOOD'!AW377*SUM('LYNX PLYWOOD'!AF377:AP377)</f>
        <v>0</v>
      </c>
      <c r="D432" s="4">
        <f>'LYNX PLYWOOD'!AX377*SUM('LYNX PLYWOOD'!AF377:AP377)</f>
        <v>0</v>
      </c>
      <c r="E432" s="4">
        <f>'LYNX PLYWOOD'!AY377*SUM('LYNX PLYWOOD'!AF377:AP377)</f>
        <v>0</v>
      </c>
      <c r="F432" s="4">
        <f t="shared" si="17"/>
        <v>0</v>
      </c>
      <c r="G432" s="4">
        <f t="shared" si="18"/>
        <v>0</v>
      </c>
      <c r="H432" s="4">
        <f>'LYNX PLYWOOD'!BA377*SUM('LYNX PLYWOOD'!AF377:AP377)/3.125</f>
        <v>0</v>
      </c>
      <c r="I432" s="4">
        <f>'LYNX PLYWOOD'!AZ377</f>
        <v>0</v>
      </c>
    </row>
    <row r="433" spans="2:9">
      <c r="B433" s="4">
        <f>'LYNX PLYWOOD'!AV378*SUM('LYNX PLYWOOD'!AF378:AP378)</f>
        <v>0</v>
      </c>
      <c r="C433" s="4">
        <f>'LYNX PLYWOOD'!AW378*SUM('LYNX PLYWOOD'!AF378:AP378)</f>
        <v>0</v>
      </c>
      <c r="D433" s="4">
        <f>'LYNX PLYWOOD'!AX378*SUM('LYNX PLYWOOD'!AF378:AP378)</f>
        <v>0</v>
      </c>
      <c r="E433" s="4">
        <f>'LYNX PLYWOOD'!AY378*SUM('LYNX PLYWOOD'!AF378:AP378)</f>
        <v>0</v>
      </c>
      <c r="F433" s="4">
        <f t="shared" si="17"/>
        <v>0</v>
      </c>
      <c r="G433" s="4">
        <f t="shared" si="18"/>
        <v>0</v>
      </c>
      <c r="H433" s="4">
        <f>'LYNX PLYWOOD'!BA378*SUM('LYNX PLYWOOD'!AF378:AP378)/3.125</f>
        <v>0</v>
      </c>
      <c r="I433" s="4">
        <f>'LYNX PLYWOOD'!AZ378</f>
        <v>0</v>
      </c>
    </row>
    <row r="434" spans="2:9">
      <c r="B434" s="4">
        <f>'LYNX PLYWOOD'!AV379*SUM('LYNX PLYWOOD'!AF379:AP379)</f>
        <v>0</v>
      </c>
      <c r="C434" s="4">
        <f>'LYNX PLYWOOD'!AW379*SUM('LYNX PLYWOOD'!AF379:AP379)</f>
        <v>0</v>
      </c>
      <c r="D434" s="4">
        <f>'LYNX PLYWOOD'!AX379*SUM('LYNX PLYWOOD'!AF379:AP379)</f>
        <v>0</v>
      </c>
      <c r="E434" s="4">
        <f>'LYNX PLYWOOD'!AY379*SUM('LYNX PLYWOOD'!AF379:AP379)</f>
        <v>0</v>
      </c>
      <c r="F434" s="4">
        <f t="shared" si="17"/>
        <v>0</v>
      </c>
      <c r="G434" s="4">
        <f t="shared" si="18"/>
        <v>0</v>
      </c>
      <c r="H434" s="4">
        <f>'LYNX PLYWOOD'!BA379*SUM('LYNX PLYWOOD'!AF379:AP379)/3.125</f>
        <v>0</v>
      </c>
      <c r="I434" s="4">
        <f>'LYNX PLYWOOD'!AZ379</f>
        <v>0</v>
      </c>
    </row>
    <row r="435" spans="2:9">
      <c r="B435" s="4">
        <f>'LYNX PLYWOOD'!AV380*SUM('LYNX PLYWOOD'!AF380:AP380)</f>
        <v>0</v>
      </c>
      <c r="C435" s="4">
        <f>'LYNX PLYWOOD'!AW380*SUM('LYNX PLYWOOD'!AF380:AP380)</f>
        <v>0</v>
      </c>
      <c r="D435" s="4">
        <f>'LYNX PLYWOOD'!AX380*SUM('LYNX PLYWOOD'!AF380:AP380)</f>
        <v>0</v>
      </c>
      <c r="E435" s="4">
        <f>'LYNX PLYWOOD'!AY380*SUM('LYNX PLYWOOD'!AF380:AP380)</f>
        <v>0</v>
      </c>
      <c r="F435" s="4">
        <f t="shared" si="17"/>
        <v>0</v>
      </c>
      <c r="G435" s="4">
        <f t="shared" si="18"/>
        <v>0</v>
      </c>
      <c r="H435" s="4">
        <f>'LYNX PLYWOOD'!BA380*SUM('LYNX PLYWOOD'!AF380:AP380)/3.125</f>
        <v>0</v>
      </c>
      <c r="I435" s="4">
        <f>'LYNX PLYWOOD'!AZ380</f>
        <v>0</v>
      </c>
    </row>
    <row r="436" spans="2:9">
      <c r="B436" s="4">
        <f>'LYNX PLYWOOD'!AV381*SUM('LYNX PLYWOOD'!AF381:AP381)</f>
        <v>0</v>
      </c>
      <c r="C436" s="4">
        <f>'LYNX PLYWOOD'!AW381*SUM('LYNX PLYWOOD'!AF381:AP381)</f>
        <v>0</v>
      </c>
      <c r="D436" s="4">
        <f>'LYNX PLYWOOD'!AX381*SUM('LYNX PLYWOOD'!AF381:AP381)</f>
        <v>0</v>
      </c>
      <c r="E436" s="4">
        <f>'LYNX PLYWOOD'!AY381*SUM('LYNX PLYWOOD'!AF381:AP381)</f>
        <v>0</v>
      </c>
      <c r="F436" s="4">
        <f t="shared" si="17"/>
        <v>0</v>
      </c>
      <c r="G436" s="4">
        <f t="shared" si="18"/>
        <v>0</v>
      </c>
      <c r="H436" s="4">
        <f>'LYNX PLYWOOD'!BA381*SUM('LYNX PLYWOOD'!AF381:AP381)/3.125</f>
        <v>0</v>
      </c>
      <c r="I436" s="4">
        <f>'LYNX PLYWOOD'!AZ381</f>
        <v>0</v>
      </c>
    </row>
    <row r="437" spans="2:9">
      <c r="B437" s="4">
        <f>'LYNX PLYWOOD'!AV382*SUM('LYNX PLYWOOD'!AF382:AP382)</f>
        <v>0</v>
      </c>
      <c r="C437" s="4">
        <f>'LYNX PLYWOOD'!AW382*SUM('LYNX PLYWOOD'!AF382:AP382)</f>
        <v>0</v>
      </c>
      <c r="D437" s="4">
        <f>'LYNX PLYWOOD'!AX382*SUM('LYNX PLYWOOD'!AF382:AP382)</f>
        <v>0</v>
      </c>
      <c r="E437" s="4">
        <f>'LYNX PLYWOOD'!AY382*SUM('LYNX PLYWOOD'!AF382:AP382)</f>
        <v>0</v>
      </c>
      <c r="F437" s="4">
        <f t="shared" si="17"/>
        <v>0</v>
      </c>
      <c r="G437" s="4">
        <f t="shared" si="18"/>
        <v>0</v>
      </c>
      <c r="H437" s="4">
        <f>'LYNX PLYWOOD'!BA382*SUM('LYNX PLYWOOD'!AF382:AP382)/3.125</f>
        <v>0</v>
      </c>
      <c r="I437" s="4">
        <f>'LYNX PLYWOOD'!AZ382</f>
        <v>0</v>
      </c>
    </row>
    <row r="438" spans="2:9">
      <c r="B438" s="4">
        <f>'LYNX PLYWOOD'!AV383*SUM('LYNX PLYWOOD'!AF383:AP383)</f>
        <v>0</v>
      </c>
      <c r="C438" s="4">
        <f>'LYNX PLYWOOD'!AW383*SUM('LYNX PLYWOOD'!AF383:AP383)</f>
        <v>0</v>
      </c>
      <c r="D438" s="4">
        <f>'LYNX PLYWOOD'!AX383*SUM('LYNX PLYWOOD'!AF383:AP383)</f>
        <v>0</v>
      </c>
      <c r="E438" s="4">
        <f>'LYNX PLYWOOD'!AY383*SUM('LYNX PLYWOOD'!AF383:AP383)</f>
        <v>0</v>
      </c>
      <c r="F438" s="4">
        <f t="shared" si="17"/>
        <v>0</v>
      </c>
      <c r="G438" s="4">
        <f t="shared" si="18"/>
        <v>0</v>
      </c>
      <c r="H438" s="4">
        <f>'LYNX PLYWOOD'!BA383*SUM('LYNX PLYWOOD'!AF383:AP383)/3.125</f>
        <v>0</v>
      </c>
      <c r="I438" s="4">
        <f>'LYNX PLYWOOD'!AZ383</f>
        <v>0</v>
      </c>
    </row>
    <row r="439" spans="2:9">
      <c r="B439" s="4">
        <f>'LYNX PLYWOOD'!AV384*SUM('LYNX PLYWOOD'!AF384:AP384)</f>
        <v>0</v>
      </c>
      <c r="C439" s="4">
        <f>'LYNX PLYWOOD'!AW384*SUM('LYNX PLYWOOD'!AF384:AP384)</f>
        <v>0</v>
      </c>
      <c r="D439" s="4">
        <f>'LYNX PLYWOOD'!AX384*SUM('LYNX PLYWOOD'!AF384:AP384)</f>
        <v>0</v>
      </c>
      <c r="E439" s="4">
        <f>'LYNX PLYWOOD'!AY384*SUM('LYNX PLYWOOD'!AF384:AP384)</f>
        <v>0</v>
      </c>
      <c r="F439" s="4">
        <f t="shared" si="17"/>
        <v>0</v>
      </c>
      <c r="G439" s="4">
        <f t="shared" si="18"/>
        <v>0</v>
      </c>
      <c r="H439" s="4">
        <f>'LYNX PLYWOOD'!BA384*SUM('LYNX PLYWOOD'!AF384:AP384)/3.125</f>
        <v>0</v>
      </c>
      <c r="I439" s="4">
        <f>'LYNX PLYWOOD'!AZ384</f>
        <v>0</v>
      </c>
    </row>
    <row r="440" spans="2:9">
      <c r="B440" s="4">
        <f>'LYNX PLYWOOD'!AV385*SUM('LYNX PLYWOOD'!AF385:AP385)</f>
        <v>0</v>
      </c>
      <c r="C440" s="4">
        <f>'LYNX PLYWOOD'!AW385*SUM('LYNX PLYWOOD'!AF385:AP385)</f>
        <v>0</v>
      </c>
      <c r="D440" s="4">
        <f>'LYNX PLYWOOD'!AX385*SUM('LYNX PLYWOOD'!AF385:AP385)</f>
        <v>0</v>
      </c>
      <c r="E440" s="4">
        <f>'LYNX PLYWOOD'!AY385*SUM('LYNX PLYWOOD'!AF385:AP385)</f>
        <v>0</v>
      </c>
      <c r="F440" s="4">
        <f t="shared" si="17"/>
        <v>0</v>
      </c>
      <c r="G440" s="4">
        <f t="shared" si="18"/>
        <v>0</v>
      </c>
      <c r="H440" s="4">
        <f>'LYNX PLYWOOD'!BA385*SUM('LYNX PLYWOOD'!AF385:AP385)/3.125</f>
        <v>0</v>
      </c>
      <c r="I440" s="4">
        <f>'LYNX PLYWOOD'!AZ385</f>
        <v>0</v>
      </c>
    </row>
    <row r="441" spans="2:9">
      <c r="B441" s="4">
        <f>'LYNX PLYWOOD'!AV386*SUM('LYNX PLYWOOD'!AF386:AP386)</f>
        <v>0</v>
      </c>
      <c r="C441" s="4">
        <f>'LYNX PLYWOOD'!AW386*SUM('LYNX PLYWOOD'!AF386:AP386)</f>
        <v>0</v>
      </c>
      <c r="D441" s="4">
        <f>'LYNX PLYWOOD'!AX386*SUM('LYNX PLYWOOD'!AF386:AP386)</f>
        <v>0</v>
      </c>
      <c r="E441" s="4">
        <f>'LYNX PLYWOOD'!AY386*SUM('LYNX PLYWOOD'!AF386:AP386)</f>
        <v>0</v>
      </c>
      <c r="F441" s="4">
        <f t="shared" si="17"/>
        <v>0</v>
      </c>
      <c r="G441" s="4">
        <f t="shared" si="18"/>
        <v>0</v>
      </c>
      <c r="H441" s="4">
        <f>'LYNX PLYWOOD'!BA386*SUM('LYNX PLYWOOD'!AF386:AP386)/3.125</f>
        <v>0</v>
      </c>
      <c r="I441" s="4">
        <f>'LYNX PLYWOOD'!AZ386</f>
        <v>0</v>
      </c>
    </row>
    <row r="442" spans="2:9">
      <c r="B442" s="4">
        <f>'LYNX PLYWOOD'!AV387*SUM('LYNX PLYWOOD'!AF387:AP387)</f>
        <v>0</v>
      </c>
      <c r="C442" s="4">
        <f>'LYNX PLYWOOD'!AW387*SUM('LYNX PLYWOOD'!AF387:AP387)</f>
        <v>0</v>
      </c>
      <c r="D442" s="4">
        <f>'LYNX PLYWOOD'!AX387*SUM('LYNX PLYWOOD'!AF387:AP387)</f>
        <v>0</v>
      </c>
      <c r="E442" s="4">
        <f>'LYNX PLYWOOD'!AY387*SUM('LYNX PLYWOOD'!AF387:AP387)</f>
        <v>0</v>
      </c>
      <c r="F442" s="4">
        <f t="shared" si="17"/>
        <v>0</v>
      </c>
      <c r="G442" s="4">
        <f t="shared" si="18"/>
        <v>0</v>
      </c>
      <c r="H442" s="4">
        <f>'LYNX PLYWOOD'!BA387*SUM('LYNX PLYWOOD'!AF387:AP387)/3.125</f>
        <v>0</v>
      </c>
      <c r="I442" s="4">
        <f>'LYNX PLYWOOD'!AZ387</f>
        <v>0</v>
      </c>
    </row>
    <row r="443" spans="2:9">
      <c r="B443" s="4">
        <f>'LYNX PLYWOOD'!AV388*SUM('LYNX PLYWOOD'!AF388:AP388)</f>
        <v>0</v>
      </c>
      <c r="C443" s="4">
        <f>'LYNX PLYWOOD'!AW388*SUM('LYNX PLYWOOD'!AF388:AP388)</f>
        <v>0</v>
      </c>
      <c r="D443" s="4">
        <f>'LYNX PLYWOOD'!AX388*SUM('LYNX PLYWOOD'!AF388:AP388)</f>
        <v>0</v>
      </c>
      <c r="E443" s="4">
        <f>'LYNX PLYWOOD'!AY388*SUM('LYNX PLYWOOD'!AF388:AP388)</f>
        <v>0</v>
      </c>
      <c r="F443" s="4">
        <f t="shared" si="17"/>
        <v>0</v>
      </c>
      <c r="G443" s="4">
        <f t="shared" si="18"/>
        <v>0</v>
      </c>
      <c r="H443" s="4">
        <f>'LYNX PLYWOOD'!BA388*SUM('LYNX PLYWOOD'!AF388:AP388)/3.125</f>
        <v>0</v>
      </c>
      <c r="I443" s="4">
        <f>'LYNX PLYWOOD'!AZ388</f>
        <v>0</v>
      </c>
    </row>
    <row r="444" spans="2:9">
      <c r="B444" s="4">
        <f>'LYNX PLYWOOD'!AV389*SUM('LYNX PLYWOOD'!AF389:AP389)</f>
        <v>0</v>
      </c>
      <c r="C444" s="4">
        <f>'LYNX PLYWOOD'!AW389*SUM('LYNX PLYWOOD'!AF389:AP389)</f>
        <v>0</v>
      </c>
      <c r="D444" s="4">
        <f>'LYNX PLYWOOD'!AX389*SUM('LYNX PLYWOOD'!AF389:AP389)</f>
        <v>0</v>
      </c>
      <c r="E444" s="4">
        <f>'LYNX PLYWOOD'!AY389*SUM('LYNX PLYWOOD'!AF389:AP389)</f>
        <v>0</v>
      </c>
      <c r="F444" s="4">
        <f t="shared" si="17"/>
        <v>0</v>
      </c>
      <c r="G444" s="4">
        <f t="shared" si="18"/>
        <v>0</v>
      </c>
      <c r="H444" s="4">
        <f>'LYNX PLYWOOD'!BA389*SUM('LYNX PLYWOOD'!AF389:AP389)/3.125</f>
        <v>0</v>
      </c>
      <c r="I444" s="4">
        <f>'LYNX PLYWOOD'!AZ389</f>
        <v>0</v>
      </c>
    </row>
    <row r="445" spans="2:9">
      <c r="B445" s="4">
        <f>'LYNX PLYWOOD'!AV390*SUM('LYNX PLYWOOD'!AF390:AP390)</f>
        <v>0</v>
      </c>
      <c r="C445" s="4">
        <f>'LYNX PLYWOOD'!AW390*SUM('LYNX PLYWOOD'!AF390:AP390)</f>
        <v>0</v>
      </c>
      <c r="D445" s="4">
        <f>'LYNX PLYWOOD'!AX390*SUM('LYNX PLYWOOD'!AF390:AP390)</f>
        <v>0</v>
      </c>
      <c r="E445" s="4">
        <f>'LYNX PLYWOOD'!AY390*SUM('LYNX PLYWOOD'!AF390:AP390)</f>
        <v>0</v>
      </c>
      <c r="F445" s="4">
        <f t="shared" si="17"/>
        <v>0</v>
      </c>
      <c r="G445" s="4">
        <f t="shared" si="18"/>
        <v>0</v>
      </c>
      <c r="H445" s="4">
        <f>'LYNX PLYWOOD'!BA390*SUM('LYNX PLYWOOD'!AF390:AP390)/3.125</f>
        <v>0</v>
      </c>
      <c r="I445" s="4">
        <f>'LYNX PLYWOOD'!AZ390</f>
        <v>0</v>
      </c>
    </row>
    <row r="446" spans="2:9">
      <c r="B446" s="4">
        <f>'LYNX PLYWOOD'!AV391*SUM('LYNX PLYWOOD'!AF391:AP391)</f>
        <v>0</v>
      </c>
      <c r="C446" s="4">
        <f>'LYNX PLYWOOD'!AW391*SUM('LYNX PLYWOOD'!AF391:AP391)</f>
        <v>0</v>
      </c>
      <c r="D446" s="4">
        <f>'LYNX PLYWOOD'!AX391*SUM('LYNX PLYWOOD'!AF391:AP391)</f>
        <v>0</v>
      </c>
      <c r="E446" s="4">
        <f>'LYNX PLYWOOD'!AY391*SUM('LYNX PLYWOOD'!AF391:AP391)</f>
        <v>0</v>
      </c>
      <c r="F446" s="4">
        <f t="shared" si="17"/>
        <v>0</v>
      </c>
      <c r="G446" s="4">
        <f t="shared" si="18"/>
        <v>0</v>
      </c>
      <c r="H446" s="4">
        <f>'LYNX PLYWOOD'!BA391*SUM('LYNX PLYWOOD'!AF391:AP391)/3.125</f>
        <v>0</v>
      </c>
      <c r="I446" s="4">
        <f>'LYNX PLYWOOD'!AZ391</f>
        <v>0</v>
      </c>
    </row>
    <row r="447" spans="2:9">
      <c r="B447" s="4">
        <f>'LYNX PLYWOOD'!AV392*SUM('LYNX PLYWOOD'!AF392:AP392)</f>
        <v>0</v>
      </c>
      <c r="C447" s="4">
        <f>'LYNX PLYWOOD'!AW392*SUM('LYNX PLYWOOD'!AF392:AP392)</f>
        <v>0</v>
      </c>
      <c r="D447" s="4">
        <f>'LYNX PLYWOOD'!AX392*SUM('LYNX PLYWOOD'!AF392:AP392)</f>
        <v>0</v>
      </c>
      <c r="E447" s="4">
        <f>'LYNX PLYWOOD'!AY392*SUM('LYNX PLYWOOD'!AF392:AP392)</f>
        <v>0</v>
      </c>
      <c r="F447" s="4">
        <f t="shared" si="17"/>
        <v>0</v>
      </c>
      <c r="G447" s="4">
        <f t="shared" si="18"/>
        <v>0</v>
      </c>
      <c r="H447" s="4">
        <f>'LYNX PLYWOOD'!BA392*SUM('LYNX PLYWOOD'!AF392:AP392)/3.125</f>
        <v>0</v>
      </c>
      <c r="I447" s="4">
        <f>'LYNX PLYWOOD'!AZ392</f>
        <v>0</v>
      </c>
    </row>
    <row r="448" spans="2:9">
      <c r="B448" s="4">
        <f>'LYNX PLYWOOD'!AV393*SUM('LYNX PLYWOOD'!AF393:AP393)</f>
        <v>0</v>
      </c>
      <c r="C448" s="4">
        <f>'LYNX PLYWOOD'!AW393*SUM('LYNX PLYWOOD'!AF393:AP393)</f>
        <v>0</v>
      </c>
      <c r="D448" s="4">
        <f>'LYNX PLYWOOD'!AX393*SUM('LYNX PLYWOOD'!AF393:AP393)</f>
        <v>0</v>
      </c>
      <c r="E448" s="4">
        <f>'LYNX PLYWOOD'!AY393*SUM('LYNX PLYWOOD'!AF393:AP393)</f>
        <v>0</v>
      </c>
      <c r="F448" s="4">
        <f t="shared" si="17"/>
        <v>0</v>
      </c>
      <c r="G448" s="4">
        <f t="shared" si="18"/>
        <v>0</v>
      </c>
      <c r="H448" s="4">
        <f>'LYNX PLYWOOD'!BA393*SUM('LYNX PLYWOOD'!AF393:AP393)/3.125</f>
        <v>0</v>
      </c>
      <c r="I448" s="4">
        <f>'LYNX PLYWOOD'!AZ393</f>
        <v>0</v>
      </c>
    </row>
    <row r="449" spans="2:9">
      <c r="B449" s="4">
        <f>'LYNX PLYWOOD'!AV394*SUM('LYNX PLYWOOD'!AF394:AP394)</f>
        <v>0</v>
      </c>
      <c r="C449" s="4">
        <f>'LYNX PLYWOOD'!AW394*SUM('LYNX PLYWOOD'!AF394:AP394)</f>
        <v>0</v>
      </c>
      <c r="D449" s="4">
        <f>'LYNX PLYWOOD'!AX394*SUM('LYNX PLYWOOD'!AF394:AP394)</f>
        <v>0</v>
      </c>
      <c r="E449" s="4">
        <f>'LYNX PLYWOOD'!AY394*SUM('LYNX PLYWOOD'!AF394:AP394)</f>
        <v>0</v>
      </c>
      <c r="F449" s="4">
        <f t="shared" si="17"/>
        <v>0</v>
      </c>
      <c r="G449" s="4">
        <f t="shared" si="18"/>
        <v>0</v>
      </c>
      <c r="H449" s="4">
        <f>'LYNX PLYWOOD'!BA394*SUM('LYNX PLYWOOD'!AF394:AP394)/3.125</f>
        <v>0</v>
      </c>
      <c r="I449" s="4">
        <f>'LYNX PLYWOOD'!AZ394</f>
        <v>0</v>
      </c>
    </row>
    <row r="450" spans="2:9">
      <c r="B450" s="4">
        <f>'LYNX PLYWOOD'!AV395*SUM('LYNX PLYWOOD'!AF395:AP395)</f>
        <v>0</v>
      </c>
      <c r="C450" s="4">
        <f>'LYNX PLYWOOD'!AW395*SUM('LYNX PLYWOOD'!AF395:AP395)</f>
        <v>0</v>
      </c>
      <c r="D450" s="4">
        <f>'LYNX PLYWOOD'!AX395*SUM('LYNX PLYWOOD'!AF395:AP395)</f>
        <v>0</v>
      </c>
      <c r="E450" s="4">
        <f>'LYNX PLYWOOD'!AY395*SUM('LYNX PLYWOOD'!AF395:AP395)</f>
        <v>0</v>
      </c>
      <c r="F450" s="4">
        <f t="shared" si="17"/>
        <v>0</v>
      </c>
      <c r="G450" s="4">
        <f t="shared" si="18"/>
        <v>0</v>
      </c>
      <c r="H450" s="4">
        <f>'LYNX PLYWOOD'!BA395*SUM('LYNX PLYWOOD'!AF395:AP395)/3.125</f>
        <v>0</v>
      </c>
      <c r="I450" s="4">
        <f>'LYNX PLYWOOD'!AZ395</f>
        <v>0</v>
      </c>
    </row>
    <row r="451" spans="2:9">
      <c r="B451" s="4">
        <f>'LYNX PLYWOOD'!AV396*SUM('LYNX PLYWOOD'!AF396:AP396)</f>
        <v>0</v>
      </c>
      <c r="C451" s="4">
        <f>'LYNX PLYWOOD'!AW396*SUM('LYNX PLYWOOD'!AF396:AP396)</f>
        <v>0</v>
      </c>
      <c r="D451" s="4">
        <f>'LYNX PLYWOOD'!AX396*SUM('LYNX PLYWOOD'!AF396:AP396)</f>
        <v>0</v>
      </c>
      <c r="E451" s="4">
        <f>'LYNX PLYWOOD'!AY396*SUM('LYNX PLYWOOD'!AF396:AP396)</f>
        <v>0</v>
      </c>
      <c r="F451" s="4">
        <f t="shared" ref="F451:F452" si="19">D451/10</f>
        <v>0</v>
      </c>
      <c r="G451" s="4">
        <f t="shared" ref="G451:G452" si="20">(3/100)*D451</f>
        <v>0</v>
      </c>
      <c r="H451" s="4">
        <f>'LYNX PLYWOOD'!BA396*SUM('LYNX PLYWOOD'!AF396:AP396)/3.125</f>
        <v>0</v>
      </c>
      <c r="I451" s="4">
        <f>'LYNX PLYWOOD'!AZ396</f>
        <v>0</v>
      </c>
    </row>
    <row r="452" spans="2:9">
      <c r="B452" s="4">
        <f>'LYNX PLYWOOD'!AV397*SUM('LYNX PLYWOOD'!AF397:AP397)</f>
        <v>0</v>
      </c>
      <c r="C452" s="4">
        <f>'LYNX PLYWOOD'!AW397*SUM('LYNX PLYWOOD'!AF397:AP397)</f>
        <v>0</v>
      </c>
      <c r="D452" s="4">
        <f>'LYNX PLYWOOD'!AX397*SUM('LYNX PLYWOOD'!AF397:AP397)</f>
        <v>0</v>
      </c>
      <c r="E452" s="4">
        <f>'LYNX PLYWOOD'!AY397*SUM('LYNX PLYWOOD'!AF397:AP397)</f>
        <v>0</v>
      </c>
      <c r="F452" s="4">
        <f t="shared" si="19"/>
        <v>0</v>
      </c>
      <c r="G452" s="4">
        <f t="shared" si="20"/>
        <v>0</v>
      </c>
      <c r="H452" s="4">
        <f>'LYNX PLYWOOD'!BA397*SUM('LYNX PLYWOOD'!AF397:AP397)/3.125</f>
        <v>0</v>
      </c>
      <c r="I452" s="4">
        <f>'LYNX PLYWOOD'!AZ397</f>
        <v>0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4">
    <tabColor theme="0" tint="-4.9989318521683403E-2"/>
    <pageSetUpPr fitToPage="1"/>
  </sheetPr>
  <dimension ref="A1:BK52"/>
  <sheetViews>
    <sheetView showGridLines="0" showRowColHeaders="0" zoomScale="50" zoomScaleNormal="50" zoomScaleSheetLayoutView="70" zoomScalePageLayoutView="75" workbookViewId="0">
      <pane ySplit="9" topLeftCell="A11" activePane="bottomLeft" state="frozen"/>
      <selection activeCell="AA10" sqref="AA10"/>
      <selection pane="bottomLeft" activeCell="AH12" sqref="AH12"/>
    </sheetView>
  </sheetViews>
  <sheetFormatPr defaultColWidth="11" defaultRowHeight="18.5"/>
  <cols>
    <col min="1" max="1" width="4.83203125" customWidth="1"/>
    <col min="2" max="2" width="5.33203125" customWidth="1"/>
    <col min="3" max="3" width="3.5" style="307" customWidth="1"/>
    <col min="4" max="4" width="22" customWidth="1"/>
    <col min="5" max="5" width="18.08203125" style="359" bestFit="1" customWidth="1"/>
    <col min="6" max="6" width="8.75" style="151" customWidth="1"/>
    <col min="7" max="7" width="6.5" style="441" hidden="1" customWidth="1"/>
    <col min="8" max="8" width="8.33203125" style="157" hidden="1" customWidth="1"/>
    <col min="9" max="9" width="5" style="158" hidden="1" customWidth="1"/>
    <col min="10" max="10" width="4.5" style="154" hidden="1" customWidth="1"/>
    <col min="11" max="11" width="4.83203125" style="159" hidden="1" customWidth="1"/>
    <col min="12" max="12" width="5" style="160" hidden="1" customWidth="1"/>
    <col min="13" max="13" width="5" style="161" hidden="1" customWidth="1"/>
    <col min="14" max="14" width="5" style="162" hidden="1" customWidth="1"/>
    <col min="15" max="16" width="4.33203125" style="163" hidden="1" customWidth="1"/>
    <col min="17" max="17" width="5.5" style="165" hidden="1" customWidth="1"/>
    <col min="18" max="18" width="5" style="166" hidden="1" customWidth="1"/>
    <col min="19" max="21" width="5" style="167" hidden="1" customWidth="1"/>
    <col min="22" max="22" width="5" style="524" hidden="1" customWidth="1"/>
    <col min="23" max="23" width="10" style="285" hidden="1" customWidth="1"/>
    <col min="24" max="24" width="7.58203125" style="284" hidden="1" customWidth="1"/>
    <col min="25" max="25" width="8.83203125" style="285" hidden="1" customWidth="1"/>
    <col min="26" max="26" width="8.33203125" style="284" hidden="1" customWidth="1"/>
    <col min="27" max="27" width="9.5" style="243" customWidth="1"/>
    <col min="28" max="28" width="7.33203125" style="151" customWidth="1"/>
    <col min="29" max="29" width="18" style="151" customWidth="1"/>
    <col min="30" max="30" width="9" style="151" customWidth="1"/>
    <col min="31" max="31" width="9.5" style="151" customWidth="1"/>
    <col min="32" max="32" width="11.83203125" style="151" bestFit="1" customWidth="1"/>
    <col min="33" max="33" width="18" style="151" customWidth="1"/>
    <col min="34" max="34" width="13.08203125" style="32" customWidth="1"/>
    <col min="35" max="47" width="12.5" style="32" customWidth="1"/>
    <col min="48" max="48" width="18.6640625" style="28" customWidth="1"/>
    <col min="49" max="49" width="9" style="308" customWidth="1"/>
    <col min="50" max="50" width="8" customWidth="1"/>
    <col min="51" max="52" width="11" hidden="1" customWidth="1"/>
    <col min="53" max="54" width="11" style="32" hidden="1" customWidth="1"/>
    <col min="55" max="55" width="11" hidden="1" customWidth="1"/>
    <col min="56" max="56" width="11" style="309" hidden="1" customWidth="1"/>
    <col min="57" max="57" width="11" customWidth="1"/>
  </cols>
  <sheetData>
    <row r="1" spans="3:63" ht="23.5">
      <c r="P1" s="164"/>
      <c r="T1" s="168"/>
      <c r="U1" s="169"/>
      <c r="AA1" s="154"/>
      <c r="AE1" s="355"/>
      <c r="AF1" s="438"/>
      <c r="AG1" s="439" t="s">
        <v>233</v>
      </c>
      <c r="AH1" s="422">
        <f>SUM(AV$12:AV$1048576)</f>
        <v>0</v>
      </c>
      <c r="AI1" s="440" t="s">
        <v>6</v>
      </c>
      <c r="AK1" s="708" t="s">
        <v>344</v>
      </c>
      <c r="AL1" s="709"/>
      <c r="AM1" s="709"/>
      <c r="AN1" s="710" t="s">
        <v>345</v>
      </c>
      <c r="AO1" s="711"/>
      <c r="AP1" s="711"/>
      <c r="AQ1" s="711"/>
      <c r="AR1" s="711"/>
      <c r="AS1" s="711"/>
      <c r="AT1" s="711"/>
      <c r="AU1" s="711"/>
      <c r="AV1" s="711"/>
      <c r="AW1" s="711"/>
      <c r="AX1" s="711"/>
      <c r="AY1" s="711"/>
      <c r="AZ1" s="711"/>
      <c r="BA1" s="711"/>
      <c r="BB1" s="711"/>
      <c r="BC1" s="711"/>
      <c r="BD1" s="711"/>
      <c r="BE1" s="711"/>
      <c r="BF1" s="711"/>
      <c r="BG1" s="711"/>
      <c r="BH1" s="711"/>
      <c r="BI1" s="711"/>
      <c r="BJ1" s="711"/>
      <c r="BK1" s="518"/>
    </row>
    <row r="2" spans="3:63" ht="21" hidden="1" customHeight="1">
      <c r="P2" s="164"/>
      <c r="T2" s="168"/>
      <c r="U2" s="169"/>
      <c r="AA2" s="154"/>
      <c r="AF2" s="435"/>
      <c r="AG2" s="400"/>
      <c r="AH2" s="351">
        <f>AH1*1.22</f>
        <v>0</v>
      </c>
      <c r="AI2" s="437" t="s">
        <v>6</v>
      </c>
      <c r="AK2"/>
      <c r="AL2"/>
      <c r="AM2"/>
      <c r="AN2"/>
      <c r="AO2"/>
      <c r="AP2"/>
      <c r="AQ2"/>
      <c r="AR2"/>
      <c r="AS2"/>
      <c r="AT2"/>
      <c r="AU2"/>
      <c r="BK2" s="519"/>
    </row>
    <row r="3" spans="3:63" ht="22.5" customHeight="1">
      <c r="P3" s="164"/>
      <c r="T3" s="168"/>
      <c r="U3" s="169"/>
      <c r="AA3" s="154"/>
      <c r="AF3" s="435"/>
      <c r="AG3" s="400" t="s">
        <v>234</v>
      </c>
      <c r="AH3" s="352">
        <f>SUM(AH12:AU27)</f>
        <v>0</v>
      </c>
      <c r="AI3" s="437"/>
      <c r="AK3" s="413" t="s">
        <v>346</v>
      </c>
      <c r="AL3" s="192" t="s">
        <v>347</v>
      </c>
      <c r="AM3" s="192" t="s">
        <v>348</v>
      </c>
      <c r="AN3" s="413" t="s">
        <v>349</v>
      </c>
      <c r="AO3" s="192" t="s">
        <v>350</v>
      </c>
      <c r="AP3" s="192" t="s">
        <v>346</v>
      </c>
      <c r="AQ3" s="192" t="s">
        <v>351</v>
      </c>
      <c r="AR3" s="192" t="s">
        <v>352</v>
      </c>
      <c r="AS3" s="192" t="s">
        <v>353</v>
      </c>
      <c r="AT3" s="192" t="s">
        <v>354</v>
      </c>
      <c r="AU3" s="192" t="s">
        <v>355</v>
      </c>
      <c r="AV3" s="192" t="s">
        <v>356</v>
      </c>
      <c r="AW3" s="192" t="s">
        <v>357</v>
      </c>
      <c r="AX3" s="242" t="s">
        <v>358</v>
      </c>
      <c r="BA3" s="415"/>
      <c r="BB3" s="415"/>
      <c r="BD3" s="192" t="s">
        <v>352</v>
      </c>
      <c r="BE3" s="192" t="s">
        <v>353</v>
      </c>
      <c r="BF3" s="192" t="s">
        <v>354</v>
      </c>
      <c r="BG3" s="192" t="s">
        <v>355</v>
      </c>
      <c r="BH3" s="192" t="s">
        <v>356</v>
      </c>
      <c r="BI3" s="192" t="s">
        <v>357</v>
      </c>
      <c r="BJ3" s="192" t="s">
        <v>358</v>
      </c>
      <c r="BK3" s="413"/>
    </row>
    <row r="4" spans="3:63" ht="23.5" customHeight="1">
      <c r="P4" s="164"/>
      <c r="T4" s="168"/>
      <c r="U4" s="169"/>
      <c r="AA4" s="154"/>
      <c r="AF4" s="436"/>
      <c r="AG4" s="434" t="s">
        <v>9</v>
      </c>
      <c r="AH4" s="416">
        <f>SUM(H:H)</f>
        <v>0</v>
      </c>
      <c r="AI4" s="420" t="s">
        <v>4</v>
      </c>
      <c r="AK4" s="370">
        <f>SUM(SUMPRODUCT($X$11:$X$46,AS11:AS46)+SUMPRODUCT($X$11:$X$46,AT11:AT46)+SUMPRODUCT($X$11:$X$46,AT11:AT46)+SUMPRODUCT($X$11:$X$46,AI11:AI46)+SUMPRODUCT($X$11:$X$46,AJ11:AJ46)+SUMPRODUCT($X$11:$X$46,AK11:AK46)+SUMPRODUCT($X$11:$X$46,AL11:AL46)+SUMPRODUCT($X$11:$X$46,AM11:AM46)+SUMPRODUCT($X$11:$X$46,AN11:AN46)+SUMPRODUCT($X$11:$X$46,AO11:AO46)+SUMPRODUCT($X$11:$X$46,AP11:AP46)+SUMPRODUCT($X$11:$X$46,AQ11:AQ46)+SUMPRODUCT($X$11:$X$46,AR11:AR46)+SUMPRODUCT($X$11:$X$46,AH11:AH46)+SUMPRODUCT($X$11:$X$46,AU11:AU46))</f>
        <v>0</v>
      </c>
      <c r="AL4" s="37">
        <f>SUM(SUMPRODUCT($Y$11:$Y$46,AS11:AS46)+SUMPRODUCT($Y$11:$Y$46,AT11:AT46)+SUMPRODUCT($Y$11:$Y$46,AT11:AT46)+SUMPRODUCT($Y$11:$Y$46,AI11:AI46)+SUMPRODUCT($Y$11:$Y$46,AJ11:AJ46)+SUMPRODUCT($Y$11:$Y$46,AK11:AK46)+SUMPRODUCT($Y$11:$Y$46,AL11:AL46)+SUMPRODUCT($Y$11:$Y$46,AM11:AM46)+SUMPRODUCT($Y$11:$Y$46,AN11:AN46)+SUMPRODUCT($Y$11:$Y$46,AO11:AO46)+SUMPRODUCT($Y$11:$Y$46,AP11:AP46)+SUMPRODUCT($Y$11:$Y$46,AQ11:AQ46)+SUMPRODUCT($Y$11:$Y$46,AR11:AR46)+SUMPRODUCT($Y$11:$Y$46,AH11:AH46)+SUMPRODUCT($Y$11:$Y$46,AU11:AU46))</f>
        <v>0</v>
      </c>
      <c r="AM4" s="425">
        <f>SUM(SUMPRODUCT($Z$11:$Z$46,AS11:AS46)+SUMPRODUCT($Z$11:$Z$46,AT11:AT46)+SUMPRODUCT($Z$11:$Z$46,AT11:AT46)+SUMPRODUCT($Z$11:$Z$46,AI11:AI46)+SUMPRODUCT($Z$11:$Z$46,AJ11:AJ46)+SUMPRODUCT($Z$11:$Z$46,AK11:AK46)+SUMPRODUCT($Z$11:$Z$46,AL11:AL46)+SUMPRODUCT($Z$11:$Z$46,AM11:AM46)+SUMPRODUCT($Z$11:$Z$46,AN11:AN46)+SUMPRODUCT($Z$11:$Z$46,AO11:AO46)+SUMPRODUCT($Z$11:$Z$46,AP11:AP46)+SUMPRODUCT($Z$11:$Z$46,AQ11:AQ46)+SUMPRODUCT($Z$11:$Z$46,AR11:AR46)+SUMPRODUCT($Z$11:$Z$46,AH11:AH46)+SUMPRODUCT($Z$11:$Z$46,AU11:AU46))</f>
        <v>0</v>
      </c>
      <c r="AN4" s="37"/>
      <c r="AO4" s="37"/>
      <c r="AP4" s="37"/>
      <c r="AQ4" s="37"/>
      <c r="AR4" s="37"/>
      <c r="AS4" s="37"/>
      <c r="AT4" s="37"/>
      <c r="AU4" s="37"/>
      <c r="AV4" s="37"/>
      <c r="AW4" s="426"/>
      <c r="AX4" s="37"/>
      <c r="AY4" s="37"/>
      <c r="AZ4" s="37"/>
      <c r="BA4" s="37"/>
      <c r="BB4" s="37"/>
      <c r="BC4" s="37"/>
      <c r="BD4" s="427"/>
      <c r="BE4" s="37"/>
      <c r="BF4" s="37"/>
      <c r="BG4" s="37"/>
      <c r="BH4" s="37"/>
      <c r="BI4" s="37"/>
      <c r="BJ4" s="37"/>
      <c r="BK4" s="520"/>
    </row>
    <row r="5" spans="3:63" ht="23.5" customHeight="1">
      <c r="P5" s="164"/>
      <c r="T5" s="168"/>
      <c r="U5" s="169"/>
      <c r="AA5" s="154"/>
      <c r="AF5" s="410"/>
      <c r="AG5" s="400"/>
      <c r="AH5" s="353"/>
      <c r="AI5" s="354"/>
      <c r="AK5"/>
      <c r="AL5"/>
      <c r="AM5"/>
      <c r="AN5"/>
      <c r="AO5"/>
      <c r="AP5"/>
      <c r="AQ5"/>
      <c r="AR5"/>
      <c r="AS5"/>
      <c r="AT5"/>
      <c r="AU5"/>
    </row>
    <row r="6" spans="3:63">
      <c r="P6" s="164"/>
      <c r="T6" s="168"/>
      <c r="U6" s="169"/>
      <c r="AA6" s="154"/>
      <c r="AF6" s="410"/>
      <c r="AG6" s="172"/>
      <c r="AH6" s="172"/>
      <c r="AI6" s="358"/>
      <c r="AJ6" s="172"/>
      <c r="AK6" s="151"/>
      <c r="AL6" s="151"/>
      <c r="AM6" s="151"/>
      <c r="AN6" s="151"/>
      <c r="AO6" s="411"/>
      <c r="AP6" s="151"/>
      <c r="AQ6" s="151"/>
      <c r="AR6" s="151"/>
      <c r="AS6" s="411"/>
      <c r="AT6" s="411"/>
      <c r="AU6" s="411"/>
      <c r="AV6" s="359" t="s">
        <v>122</v>
      </c>
    </row>
    <row r="7" spans="3:63" ht="19" hidden="1" thickBot="1">
      <c r="P7" s="164"/>
      <c r="T7" s="168"/>
      <c r="U7" s="169"/>
      <c r="AA7" s="154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360"/>
    </row>
    <row r="8" spans="3:63" ht="26">
      <c r="C8" s="310"/>
      <c r="E8" s="173"/>
      <c r="F8" s="173"/>
      <c r="G8" s="442"/>
      <c r="H8" s="216"/>
      <c r="I8" s="217"/>
      <c r="J8" s="175"/>
      <c r="K8" s="218"/>
      <c r="L8" s="219"/>
      <c r="M8" s="220"/>
      <c r="N8" s="221"/>
      <c r="O8" s="222"/>
      <c r="P8" s="223"/>
      <c r="Q8" s="224"/>
      <c r="R8" s="225"/>
      <c r="S8" s="226"/>
      <c r="T8" s="227"/>
      <c r="U8" s="228"/>
      <c r="V8" s="525"/>
      <c r="W8" s="286"/>
      <c r="X8" s="280"/>
      <c r="Y8" s="286"/>
      <c r="Z8" s="280"/>
      <c r="AA8" s="175"/>
      <c r="AD8" s="172"/>
      <c r="AE8" s="172"/>
      <c r="AF8" s="172"/>
      <c r="AG8" s="357" t="s">
        <v>327</v>
      </c>
      <c r="AH8" s="361">
        <f t="shared" ref="AH8:AU8" si="0">SUM(I:I)</f>
        <v>0</v>
      </c>
      <c r="AI8" s="293">
        <f t="shared" si="0"/>
        <v>0</v>
      </c>
      <c r="AJ8" s="293">
        <f t="shared" si="0"/>
        <v>0</v>
      </c>
      <c r="AK8" s="293">
        <f t="shared" si="0"/>
        <v>0</v>
      </c>
      <c r="AL8" s="293">
        <f t="shared" si="0"/>
        <v>0</v>
      </c>
      <c r="AM8" s="293">
        <f t="shared" si="0"/>
        <v>0</v>
      </c>
      <c r="AN8" s="293">
        <f t="shared" si="0"/>
        <v>0</v>
      </c>
      <c r="AO8" s="293">
        <f t="shared" si="0"/>
        <v>0</v>
      </c>
      <c r="AP8" s="293">
        <f t="shared" si="0"/>
        <v>0</v>
      </c>
      <c r="AQ8" s="293">
        <f t="shared" si="0"/>
        <v>0</v>
      </c>
      <c r="AR8" s="293">
        <f t="shared" si="0"/>
        <v>0</v>
      </c>
      <c r="AS8" s="293">
        <f t="shared" si="0"/>
        <v>0</v>
      </c>
      <c r="AT8" s="293">
        <f t="shared" si="0"/>
        <v>0</v>
      </c>
      <c r="AU8" s="293">
        <f t="shared" si="0"/>
        <v>0</v>
      </c>
      <c r="AV8" s="461">
        <f>SUM(AH8:AU8)</f>
        <v>0</v>
      </c>
      <c r="AW8" s="311"/>
      <c r="AX8" s="312"/>
      <c r="BF8" s="412" t="s">
        <v>165</v>
      </c>
      <c r="BG8" s="362">
        <f>SUM(BG12:BG223)</f>
        <v>0</v>
      </c>
    </row>
    <row r="9" spans="3:63" s="32" customFormat="1" ht="63.5" customHeight="1">
      <c r="C9" s="297" t="s">
        <v>7</v>
      </c>
      <c r="D9" s="314"/>
      <c r="E9" s="293" t="s">
        <v>284</v>
      </c>
      <c r="F9" s="293" t="s">
        <v>283</v>
      </c>
      <c r="G9" s="443" t="s">
        <v>4</v>
      </c>
      <c r="H9" s="229" t="s">
        <v>5</v>
      </c>
      <c r="I9" s="230" t="s">
        <v>1</v>
      </c>
      <c r="J9" s="178" t="s">
        <v>2</v>
      </c>
      <c r="K9" s="231" t="s">
        <v>8</v>
      </c>
      <c r="L9" s="232" t="s">
        <v>33</v>
      </c>
      <c r="M9" s="233" t="s">
        <v>3</v>
      </c>
      <c r="N9" s="234" t="s">
        <v>11</v>
      </c>
      <c r="O9" s="235" t="s">
        <v>15</v>
      </c>
      <c r="P9" s="213" t="s">
        <v>168</v>
      </c>
      <c r="Q9" s="236" t="s">
        <v>12</v>
      </c>
      <c r="R9" s="237" t="s">
        <v>40</v>
      </c>
      <c r="S9" s="238" t="s">
        <v>14</v>
      </c>
      <c r="T9" s="239" t="s">
        <v>123</v>
      </c>
      <c r="U9" s="240" t="s">
        <v>124</v>
      </c>
      <c r="V9" s="527" t="s">
        <v>1554</v>
      </c>
      <c r="W9" s="287" t="s">
        <v>169</v>
      </c>
      <c r="X9" s="281" t="s">
        <v>225</v>
      </c>
      <c r="Y9" s="447" t="s">
        <v>226</v>
      </c>
      <c r="Z9" s="281" t="s">
        <v>227</v>
      </c>
      <c r="AA9" s="292" t="s">
        <v>281</v>
      </c>
      <c r="AB9" s="293" t="s">
        <v>282</v>
      </c>
      <c r="AC9" s="293" t="s">
        <v>280</v>
      </c>
      <c r="AD9" s="295" t="s">
        <v>279</v>
      </c>
      <c r="AE9" s="293" t="s">
        <v>278</v>
      </c>
      <c r="AF9" s="293" t="s">
        <v>276</v>
      </c>
      <c r="AG9" s="294" t="s">
        <v>277</v>
      </c>
      <c r="AH9" s="315" t="s">
        <v>1578</v>
      </c>
      <c r="AI9" s="356" t="s">
        <v>38</v>
      </c>
      <c r="AJ9" s="316" t="s">
        <v>329</v>
      </c>
      <c r="AK9" s="317" t="s">
        <v>330</v>
      </c>
      <c r="AL9" s="318" t="s">
        <v>331</v>
      </c>
      <c r="AM9" s="319" t="s">
        <v>1579</v>
      </c>
      <c r="AN9" s="365" t="s">
        <v>340</v>
      </c>
      <c r="AO9" s="366" t="s">
        <v>336</v>
      </c>
      <c r="AP9" s="320" t="s">
        <v>333</v>
      </c>
      <c r="AQ9" s="367" t="s">
        <v>341</v>
      </c>
      <c r="AR9" s="321" t="s">
        <v>334</v>
      </c>
      <c r="AS9" s="368" t="s">
        <v>337</v>
      </c>
      <c r="AT9" s="369" t="s">
        <v>338</v>
      </c>
      <c r="AU9" s="517" t="s">
        <v>1587</v>
      </c>
      <c r="AV9" s="361" t="s">
        <v>9</v>
      </c>
      <c r="AW9" s="649" t="s">
        <v>10</v>
      </c>
      <c r="AX9" s="650" t="s">
        <v>7</v>
      </c>
      <c r="AY9" s="32" t="s">
        <v>18</v>
      </c>
      <c r="AZ9" s="32" t="s">
        <v>19</v>
      </c>
      <c r="BA9" s="32" t="s">
        <v>20</v>
      </c>
      <c r="BB9" s="32" t="s">
        <v>21</v>
      </c>
      <c r="BC9" s="32" t="s">
        <v>28</v>
      </c>
      <c r="BD9" s="322" t="s">
        <v>39</v>
      </c>
      <c r="BF9" s="323" t="s">
        <v>166</v>
      </c>
      <c r="BG9" s="323" t="s">
        <v>167</v>
      </c>
    </row>
    <row r="10" spans="3:63" s="324" customFormat="1" ht="30" hidden="1" customHeight="1">
      <c r="C10" s="451"/>
      <c r="E10" s="156"/>
      <c r="F10" s="156"/>
      <c r="G10" s="180"/>
      <c r="H10" s="180"/>
      <c r="I10" s="452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526"/>
      <c r="W10" s="155"/>
      <c r="X10" s="453"/>
      <c r="Y10" s="453"/>
      <c r="Z10" s="453"/>
      <c r="AA10" s="175"/>
      <c r="AB10" s="156"/>
      <c r="AC10" s="156"/>
      <c r="AD10" s="454"/>
      <c r="AE10" s="156"/>
      <c r="AF10" s="156"/>
      <c r="AG10" s="454"/>
      <c r="AH10" s="460" t="s">
        <v>367</v>
      </c>
      <c r="AI10" s="460" t="s">
        <v>368</v>
      </c>
      <c r="AJ10" s="460" t="s">
        <v>369</v>
      </c>
      <c r="AK10" s="460" t="s">
        <v>370</v>
      </c>
      <c r="AL10" s="460" t="s">
        <v>371</v>
      </c>
      <c r="AM10" s="460" t="s">
        <v>372</v>
      </c>
      <c r="AN10" s="460" t="s">
        <v>373</v>
      </c>
      <c r="AO10" s="460" t="s">
        <v>374</v>
      </c>
      <c r="AP10" s="460" t="s">
        <v>375</v>
      </c>
      <c r="AQ10" s="460" t="s">
        <v>403</v>
      </c>
      <c r="AR10" s="460" t="s">
        <v>402</v>
      </c>
      <c r="AS10" s="460" t="s">
        <v>401</v>
      </c>
      <c r="AT10" s="460" t="s">
        <v>400</v>
      </c>
      <c r="AU10" s="460" t="s">
        <v>1563</v>
      </c>
      <c r="AW10" s="389"/>
      <c r="AX10" s="455"/>
      <c r="BD10" s="456"/>
      <c r="BF10" s="457"/>
      <c r="BG10" s="457"/>
    </row>
    <row r="11" spans="3:63" s="324" customFormat="1" ht="40" customHeight="1">
      <c r="C11" s="325"/>
      <c r="D11" s="214"/>
      <c r="E11" s="179"/>
      <c r="F11" s="156"/>
      <c r="G11" s="448"/>
      <c r="H11" s="180"/>
      <c r="I11" s="181"/>
      <c r="J11" s="155"/>
      <c r="K11" s="182"/>
      <c r="L11" s="171"/>
      <c r="M11" s="183"/>
      <c r="N11" s="184"/>
      <c r="O11" s="185"/>
      <c r="P11" s="186"/>
      <c r="Q11" s="187"/>
      <c r="R11" s="188"/>
      <c r="S11" s="189"/>
      <c r="T11" s="190"/>
      <c r="U11" s="191"/>
      <c r="V11" s="526"/>
      <c r="W11" s="288"/>
      <c r="X11" s="279"/>
      <c r="Y11" s="288"/>
      <c r="Z11" s="279"/>
      <c r="AA11" s="192"/>
      <c r="AB11" s="156"/>
      <c r="AC11" s="156"/>
      <c r="AD11" s="156"/>
      <c r="AE11" s="156"/>
      <c r="AF11" s="156"/>
      <c r="AG11" s="290" t="s">
        <v>196</v>
      </c>
      <c r="AH11" s="326"/>
      <c r="AV11" s="327"/>
      <c r="AW11" s="328" t="str">
        <f t="shared" ref="AW11" si="1">IF(SUM(AH11:AR11)&gt;0,"Yes","No")</f>
        <v>No</v>
      </c>
      <c r="AX11" s="327"/>
      <c r="AY11" s="32">
        <f>AD11</f>
        <v>0</v>
      </c>
      <c r="AZ11" s="32">
        <f>AD11</f>
        <v>0</v>
      </c>
      <c r="BC11" s="32">
        <f>SUM(AH11:AR11)*AE11</f>
        <v>0</v>
      </c>
      <c r="BD11" s="322"/>
    </row>
    <row r="12" spans="3:63" s="324" customFormat="1" ht="90" customHeight="1">
      <c r="C12" s="404" t="s">
        <v>7</v>
      </c>
      <c r="D12" s="329"/>
      <c r="E12" s="672" t="s">
        <v>228</v>
      </c>
      <c r="F12" s="673"/>
      <c r="G12" s="674">
        <v>0.95</v>
      </c>
      <c r="H12" s="588">
        <f>SUM(AH12:AT12)*G12</f>
        <v>0</v>
      </c>
      <c r="I12" s="675">
        <f t="shared" ref="I12:I27" si="2">AH12*AD12</f>
        <v>0</v>
      </c>
      <c r="J12" s="675">
        <f t="shared" ref="J12:J27" si="3">AI12*AD12</f>
        <v>0</v>
      </c>
      <c r="K12" s="675">
        <f t="shared" ref="K12:K27" si="4">AJ12*AD12</f>
        <v>0</v>
      </c>
      <c r="L12" s="675">
        <f t="shared" ref="L12:L27" si="5">AK12*AD12</f>
        <v>0</v>
      </c>
      <c r="M12" s="675">
        <f t="shared" ref="M12:M27" si="6">AL12*AD12</f>
        <v>0</v>
      </c>
      <c r="N12" s="675">
        <f t="shared" ref="N12:N27" si="7">AM12*AD12</f>
        <v>0</v>
      </c>
      <c r="O12" s="675">
        <f t="shared" ref="O12:O27" si="8">AN12*AD12</f>
        <v>0</v>
      </c>
      <c r="P12" s="675">
        <f t="shared" ref="P12:P27" si="9">AO12*AD12</f>
        <v>0</v>
      </c>
      <c r="Q12" s="675">
        <f t="shared" ref="Q12:Q27" si="10">AP12*AD12</f>
        <v>0</v>
      </c>
      <c r="R12" s="675">
        <f t="shared" ref="R12:R27" si="11">AQ12*AD12</f>
        <v>0</v>
      </c>
      <c r="S12" s="675">
        <f t="shared" ref="S12:S27" si="12">AR12*AD12</f>
        <v>0</v>
      </c>
      <c r="T12" s="675">
        <f t="shared" ref="T12:T27" si="13">AS12*AD12</f>
        <v>0</v>
      </c>
      <c r="U12" s="675">
        <f t="shared" ref="U12:U27" si="14">AT12*AD12</f>
        <v>0</v>
      </c>
      <c r="V12" s="676"/>
      <c r="W12" s="552">
        <v>1</v>
      </c>
      <c r="X12" s="551">
        <v>5</v>
      </c>
      <c r="Y12" s="552"/>
      <c r="Z12" s="551"/>
      <c r="AA12" s="677" t="s">
        <v>224</v>
      </c>
      <c r="AB12" s="678" t="s">
        <v>270</v>
      </c>
      <c r="AC12" s="678" t="s">
        <v>342</v>
      </c>
      <c r="AD12" s="678">
        <v>1</v>
      </c>
      <c r="AE12" s="678">
        <v>0</v>
      </c>
      <c r="AF12" s="678" t="s">
        <v>143</v>
      </c>
      <c r="AG12" s="679">
        <v>168</v>
      </c>
      <c r="AH12" s="330"/>
      <c r="AI12" s="331"/>
      <c r="AJ12" s="332"/>
      <c r="AK12" s="331"/>
      <c r="AL12" s="332"/>
      <c r="AM12" s="331"/>
      <c r="AN12" s="332"/>
      <c r="AO12" s="331"/>
      <c r="AP12" s="332"/>
      <c r="AQ12" s="332"/>
      <c r="AR12" s="331"/>
      <c r="AS12" s="332"/>
      <c r="AT12" s="405"/>
      <c r="AU12" s="523" t="s">
        <v>1553</v>
      </c>
      <c r="AV12" s="658">
        <f t="shared" ref="AV12" si="15">AG12*AH12+AG12*AI12+AG12*AJ12+AG12*AK12+AG12*AL12+AG12*AM12+AG12*AN12+AG12*AP12+AG12*AQ12+AG12*AR12+AG12*AS12+AG12*AT12+AG12*AO12</f>
        <v>0</v>
      </c>
      <c r="AW12" s="659" t="str">
        <f t="shared" ref="AW12:AW14" si="16">IF(SUM(AH12:AT12)&gt;0,"Yes","No")</f>
        <v>No</v>
      </c>
      <c r="AX12" s="660" t="str">
        <f t="shared" ref="AX12:AX27" si="17">IF(C12="New","Yes","No")</f>
        <v>Yes</v>
      </c>
      <c r="AY12" s="32"/>
      <c r="AZ12" s="32"/>
      <c r="BC12" s="32"/>
      <c r="BD12" s="322"/>
      <c r="BF12" s="333">
        <v>1</v>
      </c>
      <c r="BG12" s="334">
        <f>BF12*AH12+BF12*AI12+BF12*AJ12+BF12*AK12+BF12*AL12+BF12*AM12+BF12*AN12+BF12*AO12+BF12*AP12+BF12*AQ12+BF12*AR12+BF12*AS12+BF12*AT12</f>
        <v>0</v>
      </c>
    </row>
    <row r="13" spans="3:63" s="324" customFormat="1" ht="90" customHeight="1">
      <c r="C13" s="406" t="s">
        <v>7</v>
      </c>
      <c r="D13" s="340"/>
      <c r="E13" s="680" t="s">
        <v>229</v>
      </c>
      <c r="F13" s="681"/>
      <c r="G13" s="557">
        <v>1.05</v>
      </c>
      <c r="H13" s="564">
        <f>SUM(AH13:AT13)*G13</f>
        <v>0</v>
      </c>
      <c r="I13" s="597">
        <f t="shared" si="2"/>
        <v>0</v>
      </c>
      <c r="J13" s="597">
        <f t="shared" si="3"/>
        <v>0</v>
      </c>
      <c r="K13" s="597">
        <f t="shared" si="4"/>
        <v>0</v>
      </c>
      <c r="L13" s="597">
        <f t="shared" si="5"/>
        <v>0</v>
      </c>
      <c r="M13" s="597">
        <f t="shared" si="6"/>
        <v>0</v>
      </c>
      <c r="N13" s="597">
        <f t="shared" si="7"/>
        <v>0</v>
      </c>
      <c r="O13" s="597">
        <f t="shared" si="8"/>
        <v>0</v>
      </c>
      <c r="P13" s="597">
        <f t="shared" si="9"/>
        <v>0</v>
      </c>
      <c r="Q13" s="597">
        <f t="shared" si="10"/>
        <v>0</v>
      </c>
      <c r="R13" s="597">
        <f t="shared" si="11"/>
        <v>0</v>
      </c>
      <c r="S13" s="597">
        <f t="shared" si="12"/>
        <v>0</v>
      </c>
      <c r="T13" s="597">
        <f t="shared" si="13"/>
        <v>0</v>
      </c>
      <c r="U13" s="597">
        <f t="shared" si="14"/>
        <v>0</v>
      </c>
      <c r="V13" s="676"/>
      <c r="W13" s="619">
        <v>1</v>
      </c>
      <c r="X13" s="618">
        <v>4</v>
      </c>
      <c r="Y13" s="619"/>
      <c r="Z13" s="618"/>
      <c r="AA13" s="564" t="s">
        <v>197</v>
      </c>
      <c r="AB13" s="564" t="s">
        <v>270</v>
      </c>
      <c r="AC13" s="564" t="s">
        <v>324</v>
      </c>
      <c r="AD13" s="564">
        <v>1</v>
      </c>
      <c r="AE13" s="564">
        <v>0</v>
      </c>
      <c r="AF13" s="564" t="s">
        <v>143</v>
      </c>
      <c r="AG13" s="567">
        <v>170</v>
      </c>
      <c r="AH13" s="335"/>
      <c r="AI13" s="336"/>
      <c r="AJ13" s="337"/>
      <c r="AK13" s="336"/>
      <c r="AL13" s="337"/>
      <c r="AM13" s="336"/>
      <c r="AN13" s="337"/>
      <c r="AO13" s="336"/>
      <c r="AP13" s="337"/>
      <c r="AQ13" s="337"/>
      <c r="AR13" s="336"/>
      <c r="AS13" s="337"/>
      <c r="AT13" s="381"/>
      <c r="AU13" s="522" t="s">
        <v>1553</v>
      </c>
      <c r="AV13" s="638">
        <f>AG13*AH13+AG13*AI13+AG13*AJ13+AG13*AK13+AG13*AL13+AG13*AM13+AG13*AN13+AG13*AP13+AG13*AQ13+AG13*AR13+AG13*AS13+AG13*AT13+AG13*AO13</f>
        <v>0</v>
      </c>
      <c r="AW13" s="632" t="str">
        <f t="shared" si="16"/>
        <v>No</v>
      </c>
      <c r="AX13" s="633" t="str">
        <f t="shared" si="17"/>
        <v>Yes</v>
      </c>
      <c r="AY13" s="32"/>
      <c r="AZ13" s="32"/>
      <c r="BC13" s="32"/>
      <c r="BD13" s="322"/>
      <c r="BF13" s="338">
        <v>1</v>
      </c>
      <c r="BG13" s="339">
        <f t="shared" ref="BG13:BG14" si="18">BF13*AH13+BF13*AI13+BF13*AJ13+BF13*AK13+BF13*AL13+BF13*AM13+BF13*AN13+BF13*AO13+BF13*AP13+BF13*AQ13+BF13*AR13+BF13*AS13+BF13*AT13</f>
        <v>0</v>
      </c>
    </row>
    <row r="14" spans="3:63" s="324" customFormat="1" ht="90" customHeight="1">
      <c r="C14" s="406" t="s">
        <v>7</v>
      </c>
      <c r="D14" s="340"/>
      <c r="E14" s="682" t="s">
        <v>230</v>
      </c>
      <c r="F14" s="683"/>
      <c r="G14" s="616">
        <v>2.2999999999999998</v>
      </c>
      <c r="H14" s="588">
        <f>SUM(AH14:AT14)*G14</f>
        <v>0</v>
      </c>
      <c r="I14" s="675">
        <f t="shared" si="2"/>
        <v>0</v>
      </c>
      <c r="J14" s="675">
        <f t="shared" si="3"/>
        <v>0</v>
      </c>
      <c r="K14" s="675">
        <f t="shared" si="4"/>
        <v>0</v>
      </c>
      <c r="L14" s="675">
        <f t="shared" si="5"/>
        <v>0</v>
      </c>
      <c r="M14" s="675">
        <f t="shared" si="6"/>
        <v>0</v>
      </c>
      <c r="N14" s="675">
        <f t="shared" si="7"/>
        <v>0</v>
      </c>
      <c r="O14" s="675">
        <f t="shared" si="8"/>
        <v>0</v>
      </c>
      <c r="P14" s="675">
        <f t="shared" si="9"/>
        <v>0</v>
      </c>
      <c r="Q14" s="675">
        <f t="shared" si="10"/>
        <v>0</v>
      </c>
      <c r="R14" s="675">
        <f t="shared" si="11"/>
        <v>0</v>
      </c>
      <c r="S14" s="675">
        <f t="shared" si="12"/>
        <v>0</v>
      </c>
      <c r="T14" s="675">
        <f t="shared" si="13"/>
        <v>0</v>
      </c>
      <c r="U14" s="675">
        <f t="shared" si="14"/>
        <v>0</v>
      </c>
      <c r="V14" s="676"/>
      <c r="W14" s="560">
        <v>1</v>
      </c>
      <c r="X14" s="559">
        <v>7</v>
      </c>
      <c r="Y14" s="560"/>
      <c r="Z14" s="559"/>
      <c r="AA14" s="571" t="s">
        <v>224</v>
      </c>
      <c r="AB14" s="606" t="s">
        <v>270</v>
      </c>
      <c r="AC14" s="606" t="s">
        <v>325</v>
      </c>
      <c r="AD14" s="606">
        <v>1</v>
      </c>
      <c r="AE14" s="606">
        <v>0</v>
      </c>
      <c r="AF14" s="606" t="s">
        <v>143</v>
      </c>
      <c r="AG14" s="562">
        <v>193</v>
      </c>
      <c r="AH14" s="341"/>
      <c r="AI14" s="342"/>
      <c r="AJ14" s="343"/>
      <c r="AK14" s="342"/>
      <c r="AL14" s="343"/>
      <c r="AM14" s="342"/>
      <c r="AN14" s="343"/>
      <c r="AO14" s="342"/>
      <c r="AP14" s="343"/>
      <c r="AQ14" s="343"/>
      <c r="AR14" s="342"/>
      <c r="AS14" s="343"/>
      <c r="AT14" s="383"/>
      <c r="AU14" s="521" t="s">
        <v>1553</v>
      </c>
      <c r="AV14" s="661">
        <f>AG14*AH14+AG14*AI14+AG14*AJ14+AG14*AK14+AG14*AL14+AG14*AM14+AG14*AN14+AG14*AP14+AG14*AQ14+AG14*AR14+AG14*AS14+AG14*AT14+AG14*AO14</f>
        <v>0</v>
      </c>
      <c r="AW14" s="629" t="str">
        <f t="shared" si="16"/>
        <v>No</v>
      </c>
      <c r="AX14" s="630" t="str">
        <f t="shared" si="17"/>
        <v>Yes</v>
      </c>
      <c r="AY14" s="32"/>
      <c r="AZ14" s="32"/>
      <c r="BC14" s="32"/>
      <c r="BD14" s="322"/>
      <c r="BF14" s="338">
        <v>1</v>
      </c>
      <c r="BG14" s="339">
        <f t="shared" si="18"/>
        <v>0</v>
      </c>
    </row>
    <row r="15" spans="3:63" s="32" customFormat="1" ht="90" customHeight="1">
      <c r="C15" s="458"/>
      <c r="D15" s="255"/>
      <c r="E15" s="533" t="s">
        <v>183</v>
      </c>
      <c r="F15" s="684" t="s">
        <v>142</v>
      </c>
      <c r="G15" s="674">
        <v>2.4750000000000001</v>
      </c>
      <c r="H15" s="534">
        <f t="shared" ref="H15:H23" si="19">SUM(AH15:AU15)*G15</f>
        <v>0</v>
      </c>
      <c r="I15" s="596">
        <f t="shared" si="2"/>
        <v>0</v>
      </c>
      <c r="J15" s="596">
        <f t="shared" si="3"/>
        <v>0</v>
      </c>
      <c r="K15" s="596">
        <f t="shared" si="4"/>
        <v>0</v>
      </c>
      <c r="L15" s="596">
        <f t="shared" si="5"/>
        <v>0</v>
      </c>
      <c r="M15" s="596">
        <f t="shared" si="6"/>
        <v>0</v>
      </c>
      <c r="N15" s="596">
        <f t="shared" si="7"/>
        <v>0</v>
      </c>
      <c r="O15" s="596">
        <f t="shared" si="8"/>
        <v>0</v>
      </c>
      <c r="P15" s="596">
        <f t="shared" si="9"/>
        <v>0</v>
      </c>
      <c r="Q15" s="596">
        <f t="shared" si="10"/>
        <v>0</v>
      </c>
      <c r="R15" s="596">
        <f t="shared" si="11"/>
        <v>0</v>
      </c>
      <c r="S15" s="596">
        <f t="shared" si="12"/>
        <v>0</v>
      </c>
      <c r="T15" s="596">
        <f t="shared" si="13"/>
        <v>0</v>
      </c>
      <c r="U15" s="596">
        <f t="shared" si="14"/>
        <v>0</v>
      </c>
      <c r="V15" s="685">
        <f>AU15*AD15</f>
        <v>0</v>
      </c>
      <c r="W15" s="552">
        <v>1.5</v>
      </c>
      <c r="X15" s="551">
        <v>9</v>
      </c>
      <c r="Y15" s="552"/>
      <c r="Z15" s="551"/>
      <c r="AA15" s="596" t="s">
        <v>197</v>
      </c>
      <c r="AB15" s="598" t="s">
        <v>270</v>
      </c>
      <c r="AC15" s="686" t="s">
        <v>130</v>
      </c>
      <c r="AD15" s="534">
        <v>2</v>
      </c>
      <c r="AE15" s="534">
        <v>0</v>
      </c>
      <c r="AF15" s="534" t="s">
        <v>143</v>
      </c>
      <c r="AG15" s="687">
        <v>243.8</v>
      </c>
      <c r="AH15" s="390"/>
      <c r="AI15" s="459"/>
      <c r="AJ15" s="373"/>
      <c r="AK15" s="459"/>
      <c r="AL15" s="373"/>
      <c r="AM15" s="459"/>
      <c r="AN15" s="373"/>
      <c r="AO15" s="459"/>
      <c r="AP15" s="373"/>
      <c r="AQ15" s="373"/>
      <c r="AR15" s="459"/>
      <c r="AS15" s="373"/>
      <c r="AT15" s="374"/>
      <c r="AU15" s="374"/>
      <c r="AV15" s="625">
        <f>AG15*AH15+AG15*AI15+AG15*AJ15+AG15*AK15+AG15*AL15+AG15*AM15+AG15*AN15+AG15*AP15+AG15*AQ15+AG15*AR15+AG15*AS15+AG15*AT15+AG15*AO15</f>
        <v>0</v>
      </c>
      <c r="AW15" s="626" t="str">
        <f>IF(SUM(AH15:AU15)&gt;0,"Yes","No")</f>
        <v>No</v>
      </c>
      <c r="AX15" s="627" t="str">
        <f t="shared" si="17"/>
        <v>No</v>
      </c>
      <c r="AZ15" s="32">
        <v>1</v>
      </c>
      <c r="BA15" s="32">
        <v>500</v>
      </c>
      <c r="BB15" s="32">
        <v>60</v>
      </c>
      <c r="BC15" s="32">
        <f t="shared" ref="BC15:BC27" si="20">SUM(AH15:AR15)*AE15</f>
        <v>0</v>
      </c>
      <c r="BD15" s="322">
        <v>0.4</v>
      </c>
      <c r="BF15" s="338">
        <v>2</v>
      </c>
      <c r="BG15" s="339">
        <f>BF15*AH15+BF15*AI15+BF15*AJ15+BF15*AK15+BF15*AL15+BF15*AM15+BF15*AN15+BF15*AO15+BF15*AP15+BF15*AQ15+BF15*AR15+BF15*AS15+BF15*AT15+BF15*AU15</f>
        <v>0</v>
      </c>
    </row>
    <row r="16" spans="3:63" s="32" customFormat="1" ht="90" customHeight="1">
      <c r="C16" s="407"/>
      <c r="E16" s="605" t="s">
        <v>184</v>
      </c>
      <c r="F16" s="688" t="s">
        <v>142</v>
      </c>
      <c r="G16" s="616">
        <v>3.52</v>
      </c>
      <c r="H16" s="534">
        <f t="shared" si="19"/>
        <v>0</v>
      </c>
      <c r="I16" s="589">
        <f t="shared" si="2"/>
        <v>0</v>
      </c>
      <c r="J16" s="571">
        <f t="shared" si="3"/>
        <v>0</v>
      </c>
      <c r="K16" s="572">
        <f t="shared" si="4"/>
        <v>0</v>
      </c>
      <c r="L16" s="573">
        <f t="shared" si="5"/>
        <v>0</v>
      </c>
      <c r="M16" s="574">
        <f t="shared" si="6"/>
        <v>0</v>
      </c>
      <c r="N16" s="575">
        <f t="shared" si="7"/>
        <v>0</v>
      </c>
      <c r="O16" s="576">
        <f t="shared" si="8"/>
        <v>0</v>
      </c>
      <c r="P16" s="590">
        <f t="shared" si="9"/>
        <v>0</v>
      </c>
      <c r="Q16" s="577">
        <f t="shared" si="10"/>
        <v>0</v>
      </c>
      <c r="R16" s="578">
        <f t="shared" si="11"/>
        <v>0</v>
      </c>
      <c r="S16" s="579">
        <f t="shared" si="12"/>
        <v>0</v>
      </c>
      <c r="T16" s="580">
        <f t="shared" si="13"/>
        <v>0</v>
      </c>
      <c r="U16" s="581">
        <f t="shared" si="14"/>
        <v>0</v>
      </c>
      <c r="V16" s="685">
        <f t="shared" ref="V16:V27" si="21">AU16*AD16</f>
        <v>0</v>
      </c>
      <c r="W16" s="560">
        <v>1</v>
      </c>
      <c r="X16" s="559">
        <v>5</v>
      </c>
      <c r="Y16" s="560"/>
      <c r="Z16" s="559"/>
      <c r="AA16" s="558" t="s">
        <v>197</v>
      </c>
      <c r="AB16" s="607" t="s">
        <v>95</v>
      </c>
      <c r="AC16" s="607" t="s">
        <v>131</v>
      </c>
      <c r="AD16" s="606">
        <v>1</v>
      </c>
      <c r="AE16" s="606">
        <v>0</v>
      </c>
      <c r="AF16" s="606" t="s">
        <v>143</v>
      </c>
      <c r="AG16" s="689">
        <v>280.90000000000003</v>
      </c>
      <c r="AH16" s="345"/>
      <c r="AI16" s="342"/>
      <c r="AJ16" s="343"/>
      <c r="AK16" s="342"/>
      <c r="AL16" s="343"/>
      <c r="AM16" s="342"/>
      <c r="AN16" s="343"/>
      <c r="AO16" s="342"/>
      <c r="AP16" s="343"/>
      <c r="AQ16" s="343"/>
      <c r="AR16" s="342"/>
      <c r="AS16" s="343"/>
      <c r="AT16" s="383"/>
      <c r="AU16" s="383"/>
      <c r="AV16" s="643">
        <f t="shared" ref="AV16:AV26" si="22">AG16*AH16+AG16*AI16+AG16*AJ16+AG16*AK16+AG16*AL16+AG16*AM16+AG16*AN16+AG16*AP16+AG16*AQ16+AG16*AR16+AG16*AS16+AG16*AT16+AG16*AO16</f>
        <v>0</v>
      </c>
      <c r="AW16" s="629" t="str">
        <f t="shared" ref="AW16:AW27" si="23">IF(SUM(AH16:AU16)&gt;0,"Yes","No")</f>
        <v>No</v>
      </c>
      <c r="AX16" s="630" t="str">
        <f t="shared" si="17"/>
        <v>No</v>
      </c>
      <c r="AY16" s="32">
        <f>AD16</f>
        <v>1</v>
      </c>
      <c r="BA16" s="32">
        <v>600</v>
      </c>
      <c r="BB16" s="32">
        <v>70</v>
      </c>
      <c r="BC16" s="32">
        <f t="shared" si="20"/>
        <v>0</v>
      </c>
      <c r="BD16" s="322">
        <v>0.75539999999999996</v>
      </c>
      <c r="BF16" s="338">
        <v>1</v>
      </c>
      <c r="BG16" s="339">
        <f t="shared" ref="BG16:BG27" si="24">BF16*AH16+BF16*AI16+BF16*AJ16+BF16*AK16+BF16*AL16+BF16*AM16+BF16*AN16+BF16*AO16+BF16*AP16+BF16*AQ16+BF16*AR16+BF16*AS16+BF16*AT16+BF16*AU16</f>
        <v>0</v>
      </c>
    </row>
    <row r="17" spans="3:59" s="32" customFormat="1" ht="90" customHeight="1">
      <c r="C17" s="407"/>
      <c r="E17" s="563" t="s">
        <v>185</v>
      </c>
      <c r="F17" s="690" t="s">
        <v>142</v>
      </c>
      <c r="G17" s="616">
        <v>1.925</v>
      </c>
      <c r="H17" s="534">
        <f t="shared" si="19"/>
        <v>0</v>
      </c>
      <c r="I17" s="609">
        <f t="shared" si="2"/>
        <v>0</v>
      </c>
      <c r="J17" s="597">
        <f t="shared" si="3"/>
        <v>0</v>
      </c>
      <c r="K17" s="597">
        <f t="shared" si="4"/>
        <v>0</v>
      </c>
      <c r="L17" s="597">
        <f t="shared" si="5"/>
        <v>0</v>
      </c>
      <c r="M17" s="597">
        <f t="shared" si="6"/>
        <v>0</v>
      </c>
      <c r="N17" s="597">
        <f t="shared" si="7"/>
        <v>0</v>
      </c>
      <c r="O17" s="597">
        <f t="shared" si="8"/>
        <v>0</v>
      </c>
      <c r="P17" s="596">
        <f t="shared" si="9"/>
        <v>0</v>
      </c>
      <c r="Q17" s="597">
        <f t="shared" si="10"/>
        <v>0</v>
      </c>
      <c r="R17" s="597">
        <f t="shared" si="11"/>
        <v>0</v>
      </c>
      <c r="S17" s="597">
        <f t="shared" si="12"/>
        <v>0</v>
      </c>
      <c r="T17" s="597">
        <f t="shared" si="13"/>
        <v>0</v>
      </c>
      <c r="U17" s="597">
        <f t="shared" si="14"/>
        <v>0</v>
      </c>
      <c r="V17" s="685">
        <f>AU17*AD17</f>
        <v>0</v>
      </c>
      <c r="W17" s="560">
        <v>1.5</v>
      </c>
      <c r="X17" s="559">
        <v>6</v>
      </c>
      <c r="Y17" s="560"/>
      <c r="Z17" s="559"/>
      <c r="AA17" s="597" t="s">
        <v>197</v>
      </c>
      <c r="AB17" s="610" t="s">
        <v>271</v>
      </c>
      <c r="AC17" s="610" t="s">
        <v>132</v>
      </c>
      <c r="AD17" s="564">
        <v>2</v>
      </c>
      <c r="AE17" s="564">
        <v>0</v>
      </c>
      <c r="AF17" s="564" t="s">
        <v>143</v>
      </c>
      <c r="AG17" s="691">
        <v>286.2</v>
      </c>
      <c r="AH17" s="344"/>
      <c r="AI17" s="336"/>
      <c r="AJ17" s="337"/>
      <c r="AK17" s="336"/>
      <c r="AL17" s="337"/>
      <c r="AM17" s="336"/>
      <c r="AN17" s="337"/>
      <c r="AO17" s="336"/>
      <c r="AP17" s="337"/>
      <c r="AQ17" s="337"/>
      <c r="AR17" s="336"/>
      <c r="AS17" s="337"/>
      <c r="AT17" s="381"/>
      <c r="AU17" s="381"/>
      <c r="AV17" s="638">
        <f t="shared" si="22"/>
        <v>0</v>
      </c>
      <c r="AW17" s="632" t="str">
        <f t="shared" si="23"/>
        <v>No</v>
      </c>
      <c r="AX17" s="633" t="str">
        <f t="shared" si="17"/>
        <v>No</v>
      </c>
      <c r="AY17" s="32">
        <v>4</v>
      </c>
      <c r="AZ17" s="32">
        <f>AD17</f>
        <v>2</v>
      </c>
      <c r="BA17" s="32">
        <v>800</v>
      </c>
      <c r="BB17" s="32">
        <v>90</v>
      </c>
      <c r="BC17" s="32">
        <f t="shared" si="20"/>
        <v>0</v>
      </c>
      <c r="BD17" s="322">
        <v>1.09378</v>
      </c>
      <c r="BF17" s="338">
        <v>2</v>
      </c>
      <c r="BG17" s="339">
        <f t="shared" si="24"/>
        <v>0</v>
      </c>
    </row>
    <row r="18" spans="3:59" s="32" customFormat="1" ht="90" customHeight="1">
      <c r="C18" s="407"/>
      <c r="E18" s="605" t="s">
        <v>186</v>
      </c>
      <c r="F18" s="688" t="s">
        <v>142</v>
      </c>
      <c r="G18" s="616">
        <v>2.97</v>
      </c>
      <c r="H18" s="534">
        <f t="shared" si="19"/>
        <v>0</v>
      </c>
      <c r="I18" s="589">
        <f t="shared" si="2"/>
        <v>0</v>
      </c>
      <c r="J18" s="571">
        <f t="shared" si="3"/>
        <v>0</v>
      </c>
      <c r="K18" s="572">
        <f t="shared" si="4"/>
        <v>0</v>
      </c>
      <c r="L18" s="573">
        <f t="shared" si="5"/>
        <v>0</v>
      </c>
      <c r="M18" s="574">
        <f t="shared" si="6"/>
        <v>0</v>
      </c>
      <c r="N18" s="575">
        <f t="shared" si="7"/>
        <v>0</v>
      </c>
      <c r="O18" s="576">
        <f t="shared" si="8"/>
        <v>0</v>
      </c>
      <c r="P18" s="544">
        <f t="shared" si="9"/>
        <v>0</v>
      </c>
      <c r="Q18" s="577">
        <f t="shared" si="10"/>
        <v>0</v>
      </c>
      <c r="R18" s="578">
        <f t="shared" si="11"/>
        <v>0</v>
      </c>
      <c r="S18" s="579">
        <f t="shared" si="12"/>
        <v>0</v>
      </c>
      <c r="T18" s="580">
        <f t="shared" si="13"/>
        <v>0</v>
      </c>
      <c r="U18" s="581">
        <f t="shared" si="14"/>
        <v>0</v>
      </c>
      <c r="V18" s="685">
        <f t="shared" si="21"/>
        <v>0</v>
      </c>
      <c r="W18" s="560">
        <v>1</v>
      </c>
      <c r="X18" s="559">
        <v>8</v>
      </c>
      <c r="Y18" s="560"/>
      <c r="Z18" s="559"/>
      <c r="AA18" s="558" t="s">
        <v>197</v>
      </c>
      <c r="AB18" s="607" t="s">
        <v>95</v>
      </c>
      <c r="AC18" s="607" t="s">
        <v>133</v>
      </c>
      <c r="AD18" s="606">
        <v>1</v>
      </c>
      <c r="AE18" s="606">
        <v>0</v>
      </c>
      <c r="AF18" s="606" t="s">
        <v>143</v>
      </c>
      <c r="AG18" s="689">
        <v>286.2</v>
      </c>
      <c r="AH18" s="345"/>
      <c r="AI18" s="342"/>
      <c r="AJ18" s="343"/>
      <c r="AK18" s="342"/>
      <c r="AL18" s="343"/>
      <c r="AM18" s="342"/>
      <c r="AN18" s="343"/>
      <c r="AO18" s="342"/>
      <c r="AP18" s="343"/>
      <c r="AQ18" s="343"/>
      <c r="AR18" s="342"/>
      <c r="AS18" s="343"/>
      <c r="AT18" s="383"/>
      <c r="AU18" s="383"/>
      <c r="AV18" s="643">
        <f t="shared" si="22"/>
        <v>0</v>
      </c>
      <c r="AW18" s="629" t="str">
        <f t="shared" si="23"/>
        <v>No</v>
      </c>
      <c r="AX18" s="630" t="str">
        <f t="shared" si="17"/>
        <v>No</v>
      </c>
      <c r="AZ18" s="32">
        <v>2</v>
      </c>
      <c r="BA18" s="32">
        <v>1000</v>
      </c>
      <c r="BB18" s="32">
        <v>100</v>
      </c>
      <c r="BC18" s="32">
        <f t="shared" si="20"/>
        <v>0</v>
      </c>
      <c r="BD18" s="322">
        <v>0.75539999999999996</v>
      </c>
      <c r="BF18" s="338">
        <v>1</v>
      </c>
      <c r="BG18" s="339">
        <f t="shared" si="24"/>
        <v>0</v>
      </c>
    </row>
    <row r="19" spans="3:59" s="32" customFormat="1" ht="90" customHeight="1">
      <c r="C19" s="407"/>
      <c r="E19" s="563" t="s">
        <v>187</v>
      </c>
      <c r="F19" s="690" t="s">
        <v>142</v>
      </c>
      <c r="G19" s="616">
        <v>1.87</v>
      </c>
      <c r="H19" s="534">
        <f t="shared" si="19"/>
        <v>0</v>
      </c>
      <c r="I19" s="609">
        <f t="shared" si="2"/>
        <v>0</v>
      </c>
      <c r="J19" s="597">
        <f t="shared" si="3"/>
        <v>0</v>
      </c>
      <c r="K19" s="597">
        <f t="shared" si="4"/>
        <v>0</v>
      </c>
      <c r="L19" s="597">
        <f t="shared" si="5"/>
        <v>0</v>
      </c>
      <c r="M19" s="597">
        <f t="shared" si="6"/>
        <v>0</v>
      </c>
      <c r="N19" s="597">
        <f t="shared" si="7"/>
        <v>0</v>
      </c>
      <c r="O19" s="597">
        <f t="shared" si="8"/>
        <v>0</v>
      </c>
      <c r="P19" s="596">
        <f t="shared" si="9"/>
        <v>0</v>
      </c>
      <c r="Q19" s="597">
        <f t="shared" si="10"/>
        <v>0</v>
      </c>
      <c r="R19" s="597">
        <f t="shared" si="11"/>
        <v>0</v>
      </c>
      <c r="S19" s="597">
        <f t="shared" si="12"/>
        <v>0</v>
      </c>
      <c r="T19" s="597">
        <f t="shared" si="13"/>
        <v>0</v>
      </c>
      <c r="U19" s="597">
        <f t="shared" si="14"/>
        <v>0</v>
      </c>
      <c r="V19" s="685">
        <f t="shared" si="21"/>
        <v>0</v>
      </c>
      <c r="W19" s="560">
        <v>1</v>
      </c>
      <c r="X19" s="559">
        <v>8</v>
      </c>
      <c r="Y19" s="560"/>
      <c r="Z19" s="559"/>
      <c r="AA19" s="597" t="s">
        <v>198</v>
      </c>
      <c r="AB19" s="610" t="s">
        <v>270</v>
      </c>
      <c r="AC19" s="610" t="s">
        <v>134</v>
      </c>
      <c r="AD19" s="564">
        <v>2</v>
      </c>
      <c r="AE19" s="564">
        <v>0</v>
      </c>
      <c r="AF19" s="564" t="s">
        <v>143</v>
      </c>
      <c r="AG19" s="691">
        <v>307.40000000000003</v>
      </c>
      <c r="AH19" s="344"/>
      <c r="AI19" s="336"/>
      <c r="AJ19" s="337"/>
      <c r="AK19" s="336"/>
      <c r="AL19" s="337"/>
      <c r="AM19" s="336"/>
      <c r="AN19" s="337"/>
      <c r="AO19" s="336"/>
      <c r="AP19" s="337"/>
      <c r="AQ19" s="337"/>
      <c r="AR19" s="336"/>
      <c r="AS19" s="337"/>
      <c r="AT19" s="381"/>
      <c r="AU19" s="381"/>
      <c r="AV19" s="638">
        <f t="shared" si="22"/>
        <v>0</v>
      </c>
      <c r="AW19" s="632" t="str">
        <f t="shared" si="23"/>
        <v>No</v>
      </c>
      <c r="AX19" s="633" t="str">
        <f t="shared" si="17"/>
        <v>No</v>
      </c>
      <c r="AZ19" s="32">
        <v>1</v>
      </c>
      <c r="BA19" s="32">
        <v>500</v>
      </c>
      <c r="BB19" s="32">
        <v>60</v>
      </c>
      <c r="BC19" s="32">
        <f t="shared" si="20"/>
        <v>0</v>
      </c>
      <c r="BD19" s="322">
        <v>0.55376000000000003</v>
      </c>
      <c r="BF19" s="338">
        <v>2</v>
      </c>
      <c r="BG19" s="339">
        <f t="shared" si="24"/>
        <v>0</v>
      </c>
    </row>
    <row r="20" spans="3:59" s="32" customFormat="1" ht="90" customHeight="1">
      <c r="C20" s="407"/>
      <c r="E20" s="605" t="s">
        <v>188</v>
      </c>
      <c r="F20" s="688" t="s">
        <v>142</v>
      </c>
      <c r="G20" s="616">
        <v>0.95</v>
      </c>
      <c r="H20" s="534">
        <f t="shared" si="19"/>
        <v>0</v>
      </c>
      <c r="I20" s="589">
        <f t="shared" si="2"/>
        <v>0</v>
      </c>
      <c r="J20" s="571">
        <f t="shared" si="3"/>
        <v>0</v>
      </c>
      <c r="K20" s="572">
        <f t="shared" si="4"/>
        <v>0</v>
      </c>
      <c r="L20" s="573">
        <f t="shared" si="5"/>
        <v>0</v>
      </c>
      <c r="M20" s="574">
        <f t="shared" si="6"/>
        <v>0</v>
      </c>
      <c r="N20" s="575">
        <f t="shared" si="7"/>
        <v>0</v>
      </c>
      <c r="O20" s="576">
        <f t="shared" si="8"/>
        <v>0</v>
      </c>
      <c r="P20" s="544">
        <f t="shared" si="9"/>
        <v>0</v>
      </c>
      <c r="Q20" s="577">
        <f t="shared" si="10"/>
        <v>0</v>
      </c>
      <c r="R20" s="578">
        <f t="shared" si="11"/>
        <v>0</v>
      </c>
      <c r="S20" s="579">
        <f t="shared" si="12"/>
        <v>0</v>
      </c>
      <c r="T20" s="580">
        <f t="shared" si="13"/>
        <v>0</v>
      </c>
      <c r="U20" s="581">
        <f t="shared" si="14"/>
        <v>0</v>
      </c>
      <c r="V20" s="685">
        <f t="shared" si="21"/>
        <v>0</v>
      </c>
      <c r="W20" s="560">
        <v>1</v>
      </c>
      <c r="X20" s="559">
        <v>8</v>
      </c>
      <c r="Y20" s="560"/>
      <c r="Z20" s="559"/>
      <c r="AA20" s="558" t="s">
        <v>199</v>
      </c>
      <c r="AB20" s="607" t="s">
        <v>272</v>
      </c>
      <c r="AC20" s="607" t="s">
        <v>135</v>
      </c>
      <c r="AD20" s="606">
        <v>2</v>
      </c>
      <c r="AE20" s="606">
        <v>0</v>
      </c>
      <c r="AF20" s="606" t="s">
        <v>143</v>
      </c>
      <c r="AG20" s="689">
        <v>296.8</v>
      </c>
      <c r="AH20" s="345"/>
      <c r="AI20" s="342"/>
      <c r="AJ20" s="343"/>
      <c r="AK20" s="342"/>
      <c r="AL20" s="343"/>
      <c r="AM20" s="342"/>
      <c r="AN20" s="343"/>
      <c r="AO20" s="342"/>
      <c r="AP20" s="343"/>
      <c r="AQ20" s="343"/>
      <c r="AR20" s="342"/>
      <c r="AS20" s="343"/>
      <c r="AT20" s="383"/>
      <c r="AU20" s="383"/>
      <c r="AV20" s="643">
        <f t="shared" si="22"/>
        <v>0</v>
      </c>
      <c r="AW20" s="629" t="str">
        <f t="shared" si="23"/>
        <v>No</v>
      </c>
      <c r="AX20" s="630" t="str">
        <f t="shared" si="17"/>
        <v>No</v>
      </c>
      <c r="AY20" s="32">
        <f>AD20</f>
        <v>2</v>
      </c>
      <c r="BA20" s="32">
        <v>600</v>
      </c>
      <c r="BB20" s="32">
        <v>70</v>
      </c>
      <c r="BC20" s="32">
        <f t="shared" si="20"/>
        <v>0</v>
      </c>
      <c r="BD20" s="322">
        <v>0.75539999999999996</v>
      </c>
      <c r="BF20" s="338">
        <v>2</v>
      </c>
      <c r="BG20" s="339">
        <f t="shared" si="24"/>
        <v>0</v>
      </c>
    </row>
    <row r="21" spans="3:59" s="32" customFormat="1" ht="90" customHeight="1">
      <c r="C21" s="407"/>
      <c r="E21" s="563" t="s">
        <v>189</v>
      </c>
      <c r="F21" s="690" t="s">
        <v>142</v>
      </c>
      <c r="G21" s="616">
        <v>1.0449999999999999</v>
      </c>
      <c r="H21" s="534">
        <f t="shared" si="19"/>
        <v>0</v>
      </c>
      <c r="I21" s="609">
        <f t="shared" si="2"/>
        <v>0</v>
      </c>
      <c r="J21" s="564">
        <f t="shared" si="3"/>
        <v>0</v>
      </c>
      <c r="K21" s="564">
        <f t="shared" si="4"/>
        <v>0</v>
      </c>
      <c r="L21" s="564">
        <f t="shared" si="5"/>
        <v>0</v>
      </c>
      <c r="M21" s="564">
        <f t="shared" si="6"/>
        <v>0</v>
      </c>
      <c r="N21" s="564">
        <f t="shared" si="7"/>
        <v>0</v>
      </c>
      <c r="O21" s="564">
        <f t="shared" si="8"/>
        <v>0</v>
      </c>
      <c r="P21" s="596">
        <f t="shared" si="9"/>
        <v>0</v>
      </c>
      <c r="Q21" s="564">
        <f t="shared" si="10"/>
        <v>0</v>
      </c>
      <c r="R21" s="564">
        <f t="shared" si="11"/>
        <v>0</v>
      </c>
      <c r="S21" s="564">
        <f t="shared" si="12"/>
        <v>0</v>
      </c>
      <c r="T21" s="564">
        <f t="shared" si="13"/>
        <v>0</v>
      </c>
      <c r="U21" s="564">
        <f t="shared" si="14"/>
        <v>0</v>
      </c>
      <c r="V21" s="685">
        <f t="shared" si="21"/>
        <v>0</v>
      </c>
      <c r="W21" s="619">
        <v>1</v>
      </c>
      <c r="X21" s="618">
        <v>9</v>
      </c>
      <c r="Y21" s="619"/>
      <c r="Z21" s="618"/>
      <c r="AA21" s="564" t="s">
        <v>199</v>
      </c>
      <c r="AB21" s="610" t="s">
        <v>270</v>
      </c>
      <c r="AC21" s="610" t="s">
        <v>160</v>
      </c>
      <c r="AD21" s="597">
        <v>1</v>
      </c>
      <c r="AE21" s="564">
        <v>0</v>
      </c>
      <c r="AF21" s="564" t="s">
        <v>143</v>
      </c>
      <c r="AG21" s="691">
        <v>180.20000000000002</v>
      </c>
      <c r="AH21" s="344"/>
      <c r="AI21" s="336"/>
      <c r="AJ21" s="337"/>
      <c r="AK21" s="336"/>
      <c r="AL21" s="337"/>
      <c r="AM21" s="336"/>
      <c r="AN21" s="337"/>
      <c r="AO21" s="336"/>
      <c r="AP21" s="337"/>
      <c r="AQ21" s="337"/>
      <c r="AR21" s="336"/>
      <c r="AS21" s="337"/>
      <c r="AT21" s="381"/>
      <c r="AU21" s="381"/>
      <c r="AV21" s="638">
        <f t="shared" si="22"/>
        <v>0</v>
      </c>
      <c r="AW21" s="632" t="str">
        <f t="shared" si="23"/>
        <v>No</v>
      </c>
      <c r="AX21" s="633" t="str">
        <f t="shared" si="17"/>
        <v>No</v>
      </c>
      <c r="AY21" s="32">
        <v>4</v>
      </c>
      <c r="AZ21" s="32">
        <f>AD21</f>
        <v>1</v>
      </c>
      <c r="BA21" s="32">
        <v>800</v>
      </c>
      <c r="BB21" s="32">
        <v>90</v>
      </c>
      <c r="BC21" s="32">
        <f t="shared" si="20"/>
        <v>0</v>
      </c>
      <c r="BD21" s="322">
        <v>1.09378</v>
      </c>
      <c r="BF21" s="338">
        <v>1</v>
      </c>
      <c r="BG21" s="339">
        <f t="shared" si="24"/>
        <v>0</v>
      </c>
    </row>
    <row r="22" spans="3:59" s="32" customFormat="1" ht="90" customHeight="1">
      <c r="C22" s="407"/>
      <c r="E22" s="605" t="s">
        <v>190</v>
      </c>
      <c r="F22" s="688" t="s">
        <v>142</v>
      </c>
      <c r="G22" s="616">
        <v>1.54</v>
      </c>
      <c r="H22" s="534">
        <f t="shared" si="19"/>
        <v>0</v>
      </c>
      <c r="I22" s="589">
        <f t="shared" si="2"/>
        <v>0</v>
      </c>
      <c r="J22" s="571">
        <f t="shared" si="3"/>
        <v>0</v>
      </c>
      <c r="K22" s="572">
        <f t="shared" si="4"/>
        <v>0</v>
      </c>
      <c r="L22" s="573">
        <f t="shared" si="5"/>
        <v>0</v>
      </c>
      <c r="M22" s="574">
        <f t="shared" si="6"/>
        <v>0</v>
      </c>
      <c r="N22" s="575">
        <f t="shared" si="7"/>
        <v>0</v>
      </c>
      <c r="O22" s="576">
        <f t="shared" si="8"/>
        <v>0</v>
      </c>
      <c r="P22" s="544">
        <f t="shared" si="9"/>
        <v>0</v>
      </c>
      <c r="Q22" s="577">
        <f t="shared" si="10"/>
        <v>0</v>
      </c>
      <c r="R22" s="578">
        <f t="shared" si="11"/>
        <v>0</v>
      </c>
      <c r="S22" s="579">
        <f t="shared" si="12"/>
        <v>0</v>
      </c>
      <c r="T22" s="580">
        <f t="shared" si="13"/>
        <v>0</v>
      </c>
      <c r="U22" s="581">
        <f t="shared" si="14"/>
        <v>0</v>
      </c>
      <c r="V22" s="685">
        <f t="shared" si="21"/>
        <v>0</v>
      </c>
      <c r="W22" s="560">
        <v>1</v>
      </c>
      <c r="X22" s="559">
        <v>5</v>
      </c>
      <c r="Y22" s="560"/>
      <c r="Z22" s="559"/>
      <c r="AA22" s="558" t="s">
        <v>224</v>
      </c>
      <c r="AB22" s="607" t="s">
        <v>272</v>
      </c>
      <c r="AC22" s="607" t="s">
        <v>136</v>
      </c>
      <c r="AD22" s="606">
        <v>1</v>
      </c>
      <c r="AE22" s="606">
        <v>0</v>
      </c>
      <c r="AF22" s="606" t="s">
        <v>143</v>
      </c>
      <c r="AG22" s="689">
        <v>164.3</v>
      </c>
      <c r="AH22" s="345"/>
      <c r="AI22" s="342"/>
      <c r="AJ22" s="343"/>
      <c r="AK22" s="342"/>
      <c r="AL22" s="343"/>
      <c r="AM22" s="342"/>
      <c r="AN22" s="343"/>
      <c r="AO22" s="342"/>
      <c r="AP22" s="343"/>
      <c r="AQ22" s="343"/>
      <c r="AR22" s="342"/>
      <c r="AS22" s="343"/>
      <c r="AT22" s="383"/>
      <c r="AU22" s="383"/>
      <c r="AV22" s="643">
        <f t="shared" si="22"/>
        <v>0</v>
      </c>
      <c r="AW22" s="629" t="str">
        <f t="shared" si="23"/>
        <v>No</v>
      </c>
      <c r="AX22" s="630" t="str">
        <f t="shared" si="17"/>
        <v>No</v>
      </c>
      <c r="AZ22" s="32">
        <f>AD22</f>
        <v>1</v>
      </c>
      <c r="BA22" s="32">
        <v>1000</v>
      </c>
      <c r="BB22" s="32">
        <v>100</v>
      </c>
      <c r="BC22" s="32">
        <f t="shared" si="20"/>
        <v>0</v>
      </c>
      <c r="BD22" s="322">
        <v>1.09378</v>
      </c>
      <c r="BF22" s="338">
        <v>1</v>
      </c>
      <c r="BG22" s="339">
        <f t="shared" si="24"/>
        <v>0</v>
      </c>
    </row>
    <row r="23" spans="3:59" s="32" customFormat="1" ht="90" customHeight="1">
      <c r="C23" s="407"/>
      <c r="E23" s="563" t="s">
        <v>191</v>
      </c>
      <c r="F23" s="690" t="s">
        <v>142</v>
      </c>
      <c r="G23" s="616">
        <v>2.0350000000000001</v>
      </c>
      <c r="H23" s="534">
        <f t="shared" si="19"/>
        <v>0</v>
      </c>
      <c r="I23" s="609">
        <f t="shared" si="2"/>
        <v>0</v>
      </c>
      <c r="J23" s="597">
        <f t="shared" si="3"/>
        <v>0</v>
      </c>
      <c r="K23" s="597">
        <f t="shared" si="4"/>
        <v>0</v>
      </c>
      <c r="L23" s="597">
        <f t="shared" si="5"/>
        <v>0</v>
      </c>
      <c r="M23" s="597">
        <f t="shared" si="6"/>
        <v>0</v>
      </c>
      <c r="N23" s="597">
        <f t="shared" si="7"/>
        <v>0</v>
      </c>
      <c r="O23" s="597">
        <f t="shared" si="8"/>
        <v>0</v>
      </c>
      <c r="P23" s="596">
        <f t="shared" si="9"/>
        <v>0</v>
      </c>
      <c r="Q23" s="597">
        <f t="shared" si="10"/>
        <v>0</v>
      </c>
      <c r="R23" s="597">
        <f t="shared" si="11"/>
        <v>0</v>
      </c>
      <c r="S23" s="597">
        <f t="shared" si="12"/>
        <v>0</v>
      </c>
      <c r="T23" s="597">
        <f t="shared" si="13"/>
        <v>0</v>
      </c>
      <c r="U23" s="597">
        <f t="shared" si="14"/>
        <v>0</v>
      </c>
      <c r="V23" s="685">
        <f t="shared" si="21"/>
        <v>0</v>
      </c>
      <c r="W23" s="560">
        <v>1</v>
      </c>
      <c r="X23" s="559">
        <v>6</v>
      </c>
      <c r="Y23" s="560"/>
      <c r="Z23" s="559"/>
      <c r="AA23" s="597" t="s">
        <v>197</v>
      </c>
      <c r="AB23" s="610" t="s">
        <v>270</v>
      </c>
      <c r="AC23" s="610" t="s">
        <v>137</v>
      </c>
      <c r="AD23" s="564">
        <v>1</v>
      </c>
      <c r="AE23" s="564">
        <v>0</v>
      </c>
      <c r="AF23" s="564" t="s">
        <v>143</v>
      </c>
      <c r="AG23" s="691">
        <v>222.60000000000002</v>
      </c>
      <c r="AH23" s="344"/>
      <c r="AI23" s="336"/>
      <c r="AJ23" s="337"/>
      <c r="AK23" s="336"/>
      <c r="AL23" s="337"/>
      <c r="AM23" s="336"/>
      <c r="AN23" s="337"/>
      <c r="AO23" s="336"/>
      <c r="AP23" s="337"/>
      <c r="AQ23" s="337"/>
      <c r="AR23" s="336"/>
      <c r="AS23" s="337"/>
      <c r="AT23" s="381"/>
      <c r="AU23" s="381"/>
      <c r="AV23" s="638">
        <f t="shared" si="22"/>
        <v>0</v>
      </c>
      <c r="AW23" s="632" t="str">
        <f t="shared" si="23"/>
        <v>No</v>
      </c>
      <c r="AX23" s="633" t="str">
        <f t="shared" si="17"/>
        <v>No</v>
      </c>
      <c r="BC23" s="32">
        <f t="shared" si="20"/>
        <v>0</v>
      </c>
      <c r="BD23" s="322"/>
      <c r="BF23" s="338">
        <v>1</v>
      </c>
      <c r="BG23" s="339">
        <f t="shared" si="24"/>
        <v>0</v>
      </c>
    </row>
    <row r="24" spans="3:59" s="32" customFormat="1" ht="90" customHeight="1">
      <c r="C24" s="407"/>
      <c r="E24" s="605" t="s">
        <v>125</v>
      </c>
      <c r="F24" s="688"/>
      <c r="G24" s="616">
        <v>2.5299999999999998</v>
      </c>
      <c r="H24" s="534">
        <f>SUM(AH24:AT24)*G24</f>
        <v>0</v>
      </c>
      <c r="I24" s="589">
        <f t="shared" si="2"/>
        <v>0</v>
      </c>
      <c r="J24" s="571">
        <f t="shared" si="3"/>
        <v>0</v>
      </c>
      <c r="K24" s="572">
        <f t="shared" si="4"/>
        <v>0</v>
      </c>
      <c r="L24" s="573">
        <f t="shared" si="5"/>
        <v>0</v>
      </c>
      <c r="M24" s="574">
        <f t="shared" si="6"/>
        <v>0</v>
      </c>
      <c r="N24" s="575">
        <f t="shared" si="7"/>
        <v>0</v>
      </c>
      <c r="O24" s="576">
        <f t="shared" si="8"/>
        <v>0</v>
      </c>
      <c r="P24" s="544">
        <f t="shared" si="9"/>
        <v>0</v>
      </c>
      <c r="Q24" s="577">
        <f t="shared" si="10"/>
        <v>0</v>
      </c>
      <c r="R24" s="578">
        <f t="shared" si="11"/>
        <v>0</v>
      </c>
      <c r="S24" s="579">
        <f t="shared" si="12"/>
        <v>0</v>
      </c>
      <c r="T24" s="580">
        <f t="shared" si="13"/>
        <v>0</v>
      </c>
      <c r="U24" s="581">
        <f t="shared" si="14"/>
        <v>0</v>
      </c>
      <c r="V24" s="685"/>
      <c r="W24" s="560">
        <v>1</v>
      </c>
      <c r="X24" s="559">
        <v>6</v>
      </c>
      <c r="Y24" s="560"/>
      <c r="Z24" s="559"/>
      <c r="AA24" s="558" t="s">
        <v>197</v>
      </c>
      <c r="AB24" s="607" t="s">
        <v>270</v>
      </c>
      <c r="AC24" s="607" t="s">
        <v>138</v>
      </c>
      <c r="AD24" s="606">
        <v>1</v>
      </c>
      <c r="AE24" s="606">
        <v>0</v>
      </c>
      <c r="AF24" s="606" t="s">
        <v>143</v>
      </c>
      <c r="AG24" s="689">
        <v>190.8</v>
      </c>
      <c r="AH24" s="345"/>
      <c r="AI24" s="342"/>
      <c r="AJ24" s="343"/>
      <c r="AK24" s="342"/>
      <c r="AL24" s="343"/>
      <c r="AM24" s="342"/>
      <c r="AN24" s="343"/>
      <c r="AO24" s="342"/>
      <c r="AP24" s="343"/>
      <c r="AQ24" s="343"/>
      <c r="AR24" s="342"/>
      <c r="AS24" s="343"/>
      <c r="AT24" s="383"/>
      <c r="AU24" s="521" t="s">
        <v>1553</v>
      </c>
      <c r="AV24" s="643">
        <f t="shared" si="22"/>
        <v>0</v>
      </c>
      <c r="AW24" s="629" t="str">
        <f t="shared" si="23"/>
        <v>No</v>
      </c>
      <c r="AX24" s="630" t="str">
        <f t="shared" si="17"/>
        <v>No</v>
      </c>
      <c r="BC24" s="32">
        <f t="shared" si="20"/>
        <v>0</v>
      </c>
      <c r="BD24" s="322"/>
      <c r="BF24" s="338">
        <v>1</v>
      </c>
      <c r="BG24" s="339">
        <f>BF24*AH24+BF24*AI24+BF24*AJ24+BF24*AK24+BF24*AL24+BF24*AM24+BF24*AN24+BF24*AO24+BF24*AP24+BF24*AQ24+BF24*AR24+BF24*AS24+BF24*AT24</f>
        <v>0</v>
      </c>
    </row>
    <row r="25" spans="3:59" s="32" customFormat="1" ht="90" customHeight="1">
      <c r="C25" s="407"/>
      <c r="E25" s="563" t="s">
        <v>192</v>
      </c>
      <c r="F25" s="690" t="s">
        <v>142</v>
      </c>
      <c r="G25" s="616">
        <v>2.3650000000000002</v>
      </c>
      <c r="H25" s="534">
        <f>SUM(AH25:AU25)*G25</f>
        <v>0</v>
      </c>
      <c r="I25" s="609">
        <f t="shared" si="2"/>
        <v>0</v>
      </c>
      <c r="J25" s="597">
        <f t="shared" si="3"/>
        <v>0</v>
      </c>
      <c r="K25" s="597">
        <f t="shared" si="4"/>
        <v>0</v>
      </c>
      <c r="L25" s="597">
        <f t="shared" si="5"/>
        <v>0</v>
      </c>
      <c r="M25" s="597">
        <f t="shared" si="6"/>
        <v>0</v>
      </c>
      <c r="N25" s="597">
        <f t="shared" si="7"/>
        <v>0</v>
      </c>
      <c r="O25" s="597">
        <f t="shared" si="8"/>
        <v>0</v>
      </c>
      <c r="P25" s="596">
        <f t="shared" si="9"/>
        <v>0</v>
      </c>
      <c r="Q25" s="597">
        <f t="shared" si="10"/>
        <v>0</v>
      </c>
      <c r="R25" s="597">
        <f t="shared" si="11"/>
        <v>0</v>
      </c>
      <c r="S25" s="597">
        <f t="shared" si="12"/>
        <v>0</v>
      </c>
      <c r="T25" s="597">
        <f t="shared" si="13"/>
        <v>0</v>
      </c>
      <c r="U25" s="597">
        <f t="shared" si="14"/>
        <v>0</v>
      </c>
      <c r="V25" s="685">
        <f t="shared" si="21"/>
        <v>0</v>
      </c>
      <c r="W25" s="560">
        <v>1</v>
      </c>
      <c r="X25" s="559">
        <v>6</v>
      </c>
      <c r="Y25" s="560"/>
      <c r="Z25" s="559"/>
      <c r="AA25" s="597" t="s">
        <v>200</v>
      </c>
      <c r="AB25" s="610" t="s">
        <v>270</v>
      </c>
      <c r="AC25" s="610" t="s">
        <v>139</v>
      </c>
      <c r="AD25" s="564">
        <v>1</v>
      </c>
      <c r="AE25" s="564">
        <v>0</v>
      </c>
      <c r="AF25" s="564" t="s">
        <v>143</v>
      </c>
      <c r="AG25" s="691">
        <v>259.7</v>
      </c>
      <c r="AH25" s="344"/>
      <c r="AI25" s="336"/>
      <c r="AJ25" s="337"/>
      <c r="AK25" s="336"/>
      <c r="AL25" s="337"/>
      <c r="AM25" s="336"/>
      <c r="AN25" s="337"/>
      <c r="AO25" s="336"/>
      <c r="AP25" s="337"/>
      <c r="AQ25" s="337"/>
      <c r="AR25" s="336"/>
      <c r="AS25" s="337"/>
      <c r="AT25" s="381"/>
      <c r="AU25" s="381"/>
      <c r="AV25" s="638">
        <f t="shared" si="22"/>
        <v>0</v>
      </c>
      <c r="AW25" s="632" t="str">
        <f t="shared" si="23"/>
        <v>No</v>
      </c>
      <c r="AX25" s="633" t="str">
        <f t="shared" si="17"/>
        <v>No</v>
      </c>
      <c r="AZ25" s="32">
        <v>1</v>
      </c>
      <c r="BA25" s="32">
        <v>500</v>
      </c>
      <c r="BB25" s="32">
        <v>60</v>
      </c>
      <c r="BC25" s="32">
        <f t="shared" si="20"/>
        <v>0</v>
      </c>
      <c r="BD25" s="322">
        <v>0.4</v>
      </c>
      <c r="BF25" s="338">
        <v>1</v>
      </c>
      <c r="BG25" s="339">
        <f t="shared" si="24"/>
        <v>0</v>
      </c>
    </row>
    <row r="26" spans="3:59" s="32" customFormat="1" ht="90" customHeight="1">
      <c r="C26" s="407"/>
      <c r="E26" s="605" t="s">
        <v>126</v>
      </c>
      <c r="F26" s="688"/>
      <c r="G26" s="616">
        <v>3.74</v>
      </c>
      <c r="H26" s="534">
        <f>SUM(AH26:AT26)*G26</f>
        <v>0</v>
      </c>
      <c r="I26" s="589">
        <f t="shared" si="2"/>
        <v>0</v>
      </c>
      <c r="J26" s="571">
        <f t="shared" si="3"/>
        <v>0</v>
      </c>
      <c r="K26" s="572">
        <f t="shared" si="4"/>
        <v>0</v>
      </c>
      <c r="L26" s="573">
        <f t="shared" si="5"/>
        <v>0</v>
      </c>
      <c r="M26" s="574">
        <f t="shared" si="6"/>
        <v>0</v>
      </c>
      <c r="N26" s="575">
        <f t="shared" si="7"/>
        <v>0</v>
      </c>
      <c r="O26" s="576">
        <f t="shared" si="8"/>
        <v>0</v>
      </c>
      <c r="P26" s="544">
        <f t="shared" si="9"/>
        <v>0</v>
      </c>
      <c r="Q26" s="577">
        <f t="shared" si="10"/>
        <v>0</v>
      </c>
      <c r="R26" s="578">
        <f t="shared" si="11"/>
        <v>0</v>
      </c>
      <c r="S26" s="579">
        <f t="shared" si="12"/>
        <v>0</v>
      </c>
      <c r="T26" s="580">
        <f t="shared" si="13"/>
        <v>0</v>
      </c>
      <c r="U26" s="581">
        <f t="shared" si="14"/>
        <v>0</v>
      </c>
      <c r="V26" s="685"/>
      <c r="W26" s="560">
        <v>1</v>
      </c>
      <c r="X26" s="559">
        <v>6</v>
      </c>
      <c r="Y26" s="560"/>
      <c r="Z26" s="559"/>
      <c r="AA26" s="558" t="s">
        <v>200</v>
      </c>
      <c r="AB26" s="607" t="s">
        <v>95</v>
      </c>
      <c r="AC26" s="607" t="s">
        <v>140</v>
      </c>
      <c r="AD26" s="606">
        <v>1</v>
      </c>
      <c r="AE26" s="606">
        <v>0</v>
      </c>
      <c r="AF26" s="606" t="s">
        <v>143</v>
      </c>
      <c r="AG26" s="689">
        <v>243.8</v>
      </c>
      <c r="AH26" s="345"/>
      <c r="AI26" s="342"/>
      <c r="AJ26" s="343"/>
      <c r="AK26" s="342"/>
      <c r="AL26" s="343"/>
      <c r="AM26" s="342"/>
      <c r="AN26" s="343"/>
      <c r="AO26" s="342"/>
      <c r="AP26" s="343"/>
      <c r="AQ26" s="343"/>
      <c r="AR26" s="342"/>
      <c r="AS26" s="343"/>
      <c r="AT26" s="383"/>
      <c r="AU26" s="521" t="s">
        <v>1553</v>
      </c>
      <c r="AV26" s="643">
        <f t="shared" si="22"/>
        <v>0</v>
      </c>
      <c r="AW26" s="629" t="str">
        <f t="shared" si="23"/>
        <v>No</v>
      </c>
      <c r="AX26" s="630" t="str">
        <f t="shared" si="17"/>
        <v>No</v>
      </c>
      <c r="AZ26" s="32">
        <v>1</v>
      </c>
      <c r="BA26" s="32">
        <v>500</v>
      </c>
      <c r="BB26" s="32">
        <v>60</v>
      </c>
      <c r="BC26" s="32">
        <f t="shared" si="20"/>
        <v>0</v>
      </c>
      <c r="BD26" s="322">
        <v>0.55376000000000003</v>
      </c>
      <c r="BF26" s="338">
        <v>1</v>
      </c>
      <c r="BG26" s="339">
        <f>BF26*AH26+BF26*AI26+BF26*AJ26+BF26*AK26+BF26*AL26+BF26*AM26+BF26*AN26+BF26*AO26+BF26*AP26+BF26*AQ26+BF26*AR26+BF26*AS26+BF26*AT26</f>
        <v>0</v>
      </c>
    </row>
    <row r="27" spans="3:59" s="32" customFormat="1" ht="90" customHeight="1">
      <c r="C27" s="408"/>
      <c r="D27" s="37"/>
      <c r="E27" s="692" t="s">
        <v>193</v>
      </c>
      <c r="F27" s="693" t="s">
        <v>142</v>
      </c>
      <c r="G27" s="694">
        <v>7.81</v>
      </c>
      <c r="H27" s="534">
        <f>SUM(AH27:AU27)*G27</f>
        <v>0</v>
      </c>
      <c r="I27" s="595">
        <f t="shared" si="2"/>
        <v>0</v>
      </c>
      <c r="J27" s="595">
        <f t="shared" si="3"/>
        <v>0</v>
      </c>
      <c r="K27" s="595">
        <f t="shared" si="4"/>
        <v>0</v>
      </c>
      <c r="L27" s="595">
        <f t="shared" si="5"/>
        <v>0</v>
      </c>
      <c r="M27" s="595">
        <f t="shared" si="6"/>
        <v>0</v>
      </c>
      <c r="N27" s="595">
        <f t="shared" si="7"/>
        <v>0</v>
      </c>
      <c r="O27" s="595">
        <f t="shared" si="8"/>
        <v>0</v>
      </c>
      <c r="P27" s="596">
        <f t="shared" si="9"/>
        <v>0</v>
      </c>
      <c r="Q27" s="595">
        <f t="shared" si="10"/>
        <v>0</v>
      </c>
      <c r="R27" s="595">
        <f t="shared" si="11"/>
        <v>0</v>
      </c>
      <c r="S27" s="595">
        <f t="shared" si="12"/>
        <v>0</v>
      </c>
      <c r="T27" s="595">
        <f t="shared" si="13"/>
        <v>0</v>
      </c>
      <c r="U27" s="595">
        <f t="shared" si="14"/>
        <v>0</v>
      </c>
      <c r="V27" s="685">
        <f t="shared" si="21"/>
        <v>0</v>
      </c>
      <c r="W27" s="584">
        <v>2</v>
      </c>
      <c r="X27" s="583">
        <v>8</v>
      </c>
      <c r="Y27" s="584"/>
      <c r="Z27" s="583"/>
      <c r="AA27" s="595" t="s">
        <v>197</v>
      </c>
      <c r="AB27" s="695" t="s">
        <v>195</v>
      </c>
      <c r="AC27" s="695" t="s">
        <v>141</v>
      </c>
      <c r="AD27" s="696">
        <v>1</v>
      </c>
      <c r="AE27" s="696">
        <v>0</v>
      </c>
      <c r="AF27" s="696" t="s">
        <v>143</v>
      </c>
      <c r="AG27" s="697">
        <v>328.6</v>
      </c>
      <c r="AH27" s="346"/>
      <c r="AI27" s="347"/>
      <c r="AJ27" s="348"/>
      <c r="AK27" s="347"/>
      <c r="AL27" s="348"/>
      <c r="AM27" s="347"/>
      <c r="AN27" s="348"/>
      <c r="AO27" s="347"/>
      <c r="AP27" s="348"/>
      <c r="AQ27" s="348"/>
      <c r="AR27" s="347"/>
      <c r="AS27" s="348"/>
      <c r="AT27" s="409"/>
      <c r="AU27" s="409"/>
      <c r="AV27" s="662">
        <f>AG27*AH27+AG27*AI27+AG27*AJ27+AG27*AK27+AG27*AL27+AG27*AM27+AG27*AN27+AG27*AP27+AG27*AQ27+AG27*AR27+AG27*AS27+AG27*AT27+AG27*AO27</f>
        <v>0</v>
      </c>
      <c r="AW27" s="663" t="str">
        <f t="shared" si="23"/>
        <v>No</v>
      </c>
      <c r="AX27" s="664" t="str">
        <f t="shared" si="17"/>
        <v>No</v>
      </c>
      <c r="AY27" s="32">
        <f>AD27</f>
        <v>1</v>
      </c>
      <c r="BA27" s="32">
        <v>600</v>
      </c>
      <c r="BB27" s="32">
        <v>70</v>
      </c>
      <c r="BC27" s="32">
        <f t="shared" si="20"/>
        <v>0</v>
      </c>
      <c r="BD27" s="322">
        <v>0.75539999999999996</v>
      </c>
      <c r="BF27" s="349">
        <v>2</v>
      </c>
      <c r="BG27" s="350">
        <f t="shared" si="24"/>
        <v>0</v>
      </c>
    </row>
    <row r="28" spans="3:59">
      <c r="P28" s="164"/>
      <c r="S28" s="189"/>
      <c r="T28" s="168"/>
      <c r="U28" s="191"/>
      <c r="V28" s="526"/>
      <c r="W28" s="288"/>
      <c r="X28" s="279"/>
      <c r="Y28" s="288"/>
      <c r="Z28" s="279"/>
      <c r="AA28" s="192"/>
    </row>
    <row r="29" spans="3:59">
      <c r="P29" s="164"/>
      <c r="T29" s="168"/>
      <c r="U29" s="169"/>
    </row>
    <row r="30" spans="3:59">
      <c r="P30" s="164"/>
      <c r="T30" s="168"/>
      <c r="U30" s="169"/>
    </row>
    <row r="31" spans="3:59">
      <c r="P31" s="164"/>
      <c r="T31" s="168"/>
      <c r="U31" s="169"/>
    </row>
    <row r="32" spans="3:59">
      <c r="P32" s="164"/>
      <c r="T32" s="168"/>
      <c r="U32" s="169"/>
    </row>
    <row r="33" spans="1:57">
      <c r="P33" s="164"/>
      <c r="T33" s="168"/>
      <c r="U33" s="169"/>
    </row>
    <row r="34" spans="1:57">
      <c r="P34" s="164"/>
      <c r="T34" s="168"/>
      <c r="U34" s="169"/>
    </row>
    <row r="35" spans="1:57">
      <c r="P35" s="164"/>
      <c r="T35" s="168"/>
      <c r="U35" s="169"/>
    </row>
    <row r="36" spans="1:57">
      <c r="P36" s="164"/>
      <c r="T36" s="168"/>
      <c r="U36" s="169"/>
    </row>
    <row r="37" spans="1:57">
      <c r="P37" s="164"/>
      <c r="T37" s="168"/>
      <c r="U37" s="169"/>
    </row>
    <row r="38" spans="1:57">
      <c r="P38" s="164"/>
      <c r="T38" s="168"/>
      <c r="U38" s="169"/>
    </row>
    <row r="39" spans="1:57" s="151" customFormat="1">
      <c r="A39"/>
      <c r="B39"/>
      <c r="C39" s="307"/>
      <c r="D39"/>
      <c r="E39" s="359"/>
      <c r="G39" s="441"/>
      <c r="H39" s="157"/>
      <c r="I39" s="158"/>
      <c r="J39" s="154"/>
      <c r="K39" s="159"/>
      <c r="L39" s="160"/>
      <c r="M39" s="161"/>
      <c r="N39" s="162"/>
      <c r="O39" s="163"/>
      <c r="P39" s="164"/>
      <c r="Q39" s="165"/>
      <c r="R39" s="166"/>
      <c r="S39" s="167"/>
      <c r="T39" s="168"/>
      <c r="U39" s="169"/>
      <c r="V39" s="524"/>
      <c r="W39" s="285"/>
      <c r="X39" s="284"/>
      <c r="Y39" s="285"/>
      <c r="Z39" s="284"/>
      <c r="AA39" s="243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28"/>
      <c r="AW39" s="308"/>
      <c r="AX39"/>
      <c r="AY39"/>
      <c r="AZ39"/>
      <c r="BA39" s="32"/>
      <c r="BB39" s="32"/>
      <c r="BC39"/>
      <c r="BD39" s="309"/>
      <c r="BE39"/>
    </row>
    <row r="40" spans="1:57" s="151" customFormat="1">
      <c r="A40"/>
      <c r="B40"/>
      <c r="C40" s="307"/>
      <c r="D40"/>
      <c r="E40" s="359"/>
      <c r="G40" s="441"/>
      <c r="H40" s="157"/>
      <c r="I40" s="158"/>
      <c r="J40" s="154"/>
      <c r="K40" s="159"/>
      <c r="L40" s="160"/>
      <c r="M40" s="161"/>
      <c r="N40" s="162"/>
      <c r="O40" s="163"/>
      <c r="P40" s="164"/>
      <c r="Q40" s="165"/>
      <c r="R40" s="166"/>
      <c r="S40" s="167"/>
      <c r="T40" s="168"/>
      <c r="U40" s="169"/>
      <c r="V40" s="524"/>
      <c r="W40" s="285"/>
      <c r="X40" s="284"/>
      <c r="Y40" s="285"/>
      <c r="Z40" s="284"/>
      <c r="AA40" s="243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28"/>
      <c r="AW40" s="308"/>
      <c r="AX40"/>
      <c r="AY40"/>
      <c r="AZ40"/>
      <c r="BA40" s="32"/>
      <c r="BB40" s="32"/>
      <c r="BC40"/>
      <c r="BD40" s="309"/>
      <c r="BE40"/>
    </row>
    <row r="41" spans="1:57" s="151" customFormat="1">
      <c r="A41"/>
      <c r="B41"/>
      <c r="C41" s="307"/>
      <c r="D41"/>
      <c r="E41" s="359"/>
      <c r="G41" s="441"/>
      <c r="H41" s="157"/>
      <c r="I41" s="158"/>
      <c r="J41" s="154"/>
      <c r="K41" s="159"/>
      <c r="L41" s="160"/>
      <c r="M41" s="161"/>
      <c r="N41" s="162"/>
      <c r="O41" s="163"/>
      <c r="P41" s="164"/>
      <c r="Q41" s="165"/>
      <c r="R41" s="166"/>
      <c r="S41" s="167"/>
      <c r="T41" s="168"/>
      <c r="U41" s="169"/>
      <c r="V41" s="524"/>
      <c r="W41" s="285"/>
      <c r="X41" s="284"/>
      <c r="Y41" s="285"/>
      <c r="Z41" s="284"/>
      <c r="AA41" s="243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28"/>
      <c r="AW41" s="308"/>
      <c r="AX41"/>
      <c r="AY41"/>
      <c r="AZ41"/>
      <c r="BA41" s="32"/>
      <c r="BB41" s="32"/>
      <c r="BC41"/>
      <c r="BD41" s="309"/>
      <c r="BE41"/>
    </row>
    <row r="42" spans="1:57" s="151" customFormat="1">
      <c r="A42"/>
      <c r="B42"/>
      <c r="C42" s="307"/>
      <c r="D42"/>
      <c r="E42" s="359"/>
      <c r="G42" s="441"/>
      <c r="H42" s="157"/>
      <c r="I42" s="158"/>
      <c r="J42" s="154"/>
      <c r="K42" s="159"/>
      <c r="L42" s="160"/>
      <c r="M42" s="161"/>
      <c r="N42" s="162"/>
      <c r="O42" s="163"/>
      <c r="P42" s="164"/>
      <c r="Q42" s="165"/>
      <c r="R42" s="166"/>
      <c r="S42" s="167"/>
      <c r="T42" s="168"/>
      <c r="U42" s="169"/>
      <c r="V42" s="524"/>
      <c r="W42" s="285"/>
      <c r="X42" s="284"/>
      <c r="Y42" s="285"/>
      <c r="Z42" s="284"/>
      <c r="AA42" s="243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28"/>
      <c r="AW42" s="308"/>
      <c r="AX42"/>
      <c r="AY42"/>
      <c r="AZ42"/>
      <c r="BA42" s="32"/>
      <c r="BB42" s="32"/>
      <c r="BC42"/>
      <c r="BD42" s="309"/>
      <c r="BE42"/>
    </row>
    <row r="43" spans="1:57" s="151" customFormat="1">
      <c r="A43"/>
      <c r="B43"/>
      <c r="C43" s="307"/>
      <c r="D43"/>
      <c r="E43" s="359"/>
      <c r="G43" s="441"/>
      <c r="H43" s="157"/>
      <c r="I43" s="158"/>
      <c r="J43" s="154"/>
      <c r="K43" s="159"/>
      <c r="L43" s="160"/>
      <c r="M43" s="161"/>
      <c r="N43" s="162"/>
      <c r="O43" s="163"/>
      <c r="P43" s="164"/>
      <c r="Q43" s="165"/>
      <c r="R43" s="166"/>
      <c r="S43" s="167"/>
      <c r="T43" s="168"/>
      <c r="U43" s="169"/>
      <c r="V43" s="524"/>
      <c r="W43" s="285"/>
      <c r="X43" s="284"/>
      <c r="Y43" s="285"/>
      <c r="Z43" s="284"/>
      <c r="AA43" s="243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28"/>
      <c r="AW43" s="308"/>
      <c r="AX43"/>
      <c r="AY43"/>
      <c r="AZ43"/>
      <c r="BA43" s="32"/>
      <c r="BB43" s="32"/>
      <c r="BC43"/>
      <c r="BD43" s="309"/>
      <c r="BE43"/>
    </row>
    <row r="44" spans="1:57" s="151" customFormat="1">
      <c r="A44"/>
      <c r="B44"/>
      <c r="C44" s="307"/>
      <c r="D44"/>
      <c r="E44" s="359"/>
      <c r="G44" s="441"/>
      <c r="H44" s="157"/>
      <c r="I44" s="158"/>
      <c r="J44" s="154"/>
      <c r="K44" s="159"/>
      <c r="L44" s="160"/>
      <c r="M44" s="161"/>
      <c r="N44" s="162"/>
      <c r="O44" s="163"/>
      <c r="P44" s="164"/>
      <c r="Q44" s="165"/>
      <c r="R44" s="166"/>
      <c r="S44" s="167"/>
      <c r="T44" s="168"/>
      <c r="U44" s="169"/>
      <c r="V44" s="524"/>
      <c r="W44" s="285"/>
      <c r="X44" s="284"/>
      <c r="Y44" s="285"/>
      <c r="Z44" s="284"/>
      <c r="AA44" s="243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28"/>
      <c r="AW44" s="308"/>
      <c r="AX44"/>
      <c r="AY44"/>
      <c r="AZ44"/>
      <c r="BA44" s="32"/>
      <c r="BB44" s="32"/>
      <c r="BC44"/>
      <c r="BD44" s="309"/>
      <c r="BE44"/>
    </row>
    <row r="45" spans="1:57" s="151" customFormat="1">
      <c r="A45"/>
      <c r="B45"/>
      <c r="C45" s="307"/>
      <c r="D45"/>
      <c r="E45" s="359"/>
      <c r="G45" s="441"/>
      <c r="H45" s="157"/>
      <c r="I45" s="158"/>
      <c r="J45" s="154"/>
      <c r="K45" s="159"/>
      <c r="L45" s="160"/>
      <c r="M45" s="161"/>
      <c r="N45" s="162"/>
      <c r="O45" s="163"/>
      <c r="P45" s="164"/>
      <c r="Q45" s="165"/>
      <c r="R45" s="166"/>
      <c r="S45" s="167"/>
      <c r="T45" s="168"/>
      <c r="U45" s="169"/>
      <c r="V45" s="524"/>
      <c r="W45" s="285"/>
      <c r="X45" s="284"/>
      <c r="Y45" s="285"/>
      <c r="Z45" s="284"/>
      <c r="AA45" s="243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28"/>
      <c r="AW45" s="308"/>
      <c r="AX45"/>
      <c r="AY45"/>
      <c r="AZ45"/>
      <c r="BA45" s="32"/>
      <c r="BB45" s="32"/>
      <c r="BC45"/>
      <c r="BD45" s="309"/>
      <c r="BE45"/>
    </row>
    <row r="46" spans="1:57" s="151" customFormat="1">
      <c r="A46"/>
      <c r="B46"/>
      <c r="C46" s="307"/>
      <c r="D46"/>
      <c r="E46" s="359"/>
      <c r="G46" s="441"/>
      <c r="H46" s="157"/>
      <c r="I46" s="158"/>
      <c r="J46" s="154"/>
      <c r="K46" s="159"/>
      <c r="L46" s="160"/>
      <c r="M46" s="161"/>
      <c r="N46" s="162"/>
      <c r="O46" s="163"/>
      <c r="P46" s="164"/>
      <c r="Q46" s="165"/>
      <c r="R46" s="166"/>
      <c r="S46" s="167"/>
      <c r="T46" s="168"/>
      <c r="U46" s="169"/>
      <c r="V46" s="524"/>
      <c r="W46" s="285"/>
      <c r="X46" s="284"/>
      <c r="Y46" s="285"/>
      <c r="Z46" s="284"/>
      <c r="AA46" s="243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28"/>
      <c r="AW46" s="308"/>
      <c r="AX46"/>
      <c r="AY46"/>
      <c r="AZ46"/>
      <c r="BA46" s="32"/>
      <c r="BB46" s="32"/>
      <c r="BC46"/>
      <c r="BD46" s="309"/>
      <c r="BE46"/>
    </row>
    <row r="47" spans="1:57" s="151" customFormat="1">
      <c r="A47"/>
      <c r="B47"/>
      <c r="C47" s="307"/>
      <c r="D47"/>
      <c r="E47" s="359"/>
      <c r="G47" s="441"/>
      <c r="H47" s="157"/>
      <c r="I47" s="158"/>
      <c r="J47" s="154"/>
      <c r="K47" s="159"/>
      <c r="L47" s="160"/>
      <c r="M47" s="161"/>
      <c r="N47" s="162"/>
      <c r="O47" s="163"/>
      <c r="P47" s="164"/>
      <c r="Q47" s="165"/>
      <c r="R47" s="166"/>
      <c r="S47" s="167"/>
      <c r="T47" s="168"/>
      <c r="U47" s="169"/>
      <c r="V47" s="524"/>
      <c r="W47" s="285"/>
      <c r="X47" s="284"/>
      <c r="Y47" s="285"/>
      <c r="Z47" s="284"/>
      <c r="AA47" s="24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28"/>
      <c r="AW47" s="308"/>
      <c r="AX47"/>
      <c r="AY47"/>
      <c r="AZ47"/>
      <c r="BA47" s="32"/>
      <c r="BB47" s="32"/>
      <c r="BC47"/>
      <c r="BD47" s="309"/>
      <c r="BE47"/>
    </row>
    <row r="48" spans="1:57" s="151" customFormat="1">
      <c r="A48"/>
      <c r="B48"/>
      <c r="C48" s="307"/>
      <c r="D48"/>
      <c r="E48" s="359"/>
      <c r="G48" s="441"/>
      <c r="H48" s="157"/>
      <c r="I48" s="158"/>
      <c r="J48" s="154"/>
      <c r="K48" s="159"/>
      <c r="L48" s="160"/>
      <c r="M48" s="161"/>
      <c r="N48" s="162"/>
      <c r="O48" s="163"/>
      <c r="P48" s="164"/>
      <c r="Q48" s="165"/>
      <c r="R48" s="166"/>
      <c r="S48" s="167"/>
      <c r="T48" s="168"/>
      <c r="U48" s="169"/>
      <c r="V48" s="524"/>
      <c r="W48" s="285"/>
      <c r="X48" s="284"/>
      <c r="Y48" s="285"/>
      <c r="Z48" s="284"/>
      <c r="AA48" s="243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28"/>
      <c r="AW48" s="308"/>
      <c r="AX48"/>
      <c r="AY48"/>
      <c r="AZ48"/>
      <c r="BA48" s="32"/>
      <c r="BB48" s="32"/>
      <c r="BC48"/>
      <c r="BD48" s="309"/>
      <c r="BE48"/>
    </row>
    <row r="49" spans="1:57" s="151" customFormat="1">
      <c r="A49"/>
      <c r="B49"/>
      <c r="C49" s="307"/>
      <c r="D49"/>
      <c r="E49" s="359"/>
      <c r="G49" s="441"/>
      <c r="H49" s="157"/>
      <c r="I49" s="158"/>
      <c r="J49" s="154"/>
      <c r="K49" s="159"/>
      <c r="L49" s="160"/>
      <c r="M49" s="161"/>
      <c r="N49" s="162"/>
      <c r="O49" s="163"/>
      <c r="P49" s="164"/>
      <c r="Q49" s="165"/>
      <c r="R49" s="166"/>
      <c r="S49" s="167"/>
      <c r="T49" s="168"/>
      <c r="U49" s="169"/>
      <c r="V49" s="524"/>
      <c r="W49" s="285"/>
      <c r="X49" s="284"/>
      <c r="Y49" s="285"/>
      <c r="Z49" s="284"/>
      <c r="AA49" s="24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28"/>
      <c r="AW49" s="308"/>
      <c r="AX49"/>
      <c r="AY49"/>
      <c r="AZ49"/>
      <c r="BA49" s="32"/>
      <c r="BB49" s="32"/>
      <c r="BC49"/>
      <c r="BD49" s="309"/>
      <c r="BE49"/>
    </row>
    <row r="50" spans="1:57" s="151" customFormat="1">
      <c r="A50"/>
      <c r="B50"/>
      <c r="C50" s="307"/>
      <c r="D50"/>
      <c r="E50" s="359"/>
      <c r="G50" s="441"/>
      <c r="H50" s="157"/>
      <c r="I50" s="158"/>
      <c r="J50" s="154"/>
      <c r="K50" s="159"/>
      <c r="L50" s="160"/>
      <c r="M50" s="161"/>
      <c r="N50" s="162"/>
      <c r="O50" s="163"/>
      <c r="P50" s="164"/>
      <c r="Q50" s="165"/>
      <c r="R50" s="166"/>
      <c r="S50" s="167"/>
      <c r="T50" s="168"/>
      <c r="U50" s="169"/>
      <c r="V50" s="524"/>
      <c r="W50" s="285"/>
      <c r="X50" s="284"/>
      <c r="Y50" s="285"/>
      <c r="Z50" s="284"/>
      <c r="AA50" s="243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28"/>
      <c r="AW50" s="308"/>
      <c r="AX50"/>
      <c r="AY50"/>
      <c r="AZ50"/>
      <c r="BA50" s="32"/>
      <c r="BB50" s="32"/>
      <c r="BC50"/>
      <c r="BD50" s="309"/>
      <c r="BE50"/>
    </row>
    <row r="51" spans="1:57" s="151" customFormat="1">
      <c r="A51"/>
      <c r="B51"/>
      <c r="C51" s="307"/>
      <c r="D51"/>
      <c r="E51" s="359"/>
      <c r="G51" s="441"/>
      <c r="H51" s="157"/>
      <c r="I51" s="158"/>
      <c r="J51" s="154"/>
      <c r="K51" s="159"/>
      <c r="L51" s="160"/>
      <c r="M51" s="161"/>
      <c r="N51" s="162"/>
      <c r="O51" s="163"/>
      <c r="P51" s="164"/>
      <c r="Q51" s="165"/>
      <c r="R51" s="166"/>
      <c r="S51" s="167"/>
      <c r="T51" s="168"/>
      <c r="U51" s="169"/>
      <c r="V51" s="524"/>
      <c r="W51" s="285"/>
      <c r="X51" s="284"/>
      <c r="Y51" s="285"/>
      <c r="Z51" s="284"/>
      <c r="AA51" s="243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28"/>
      <c r="AW51" s="308"/>
      <c r="AX51"/>
      <c r="AY51"/>
      <c r="AZ51"/>
      <c r="BA51" s="32"/>
      <c r="BB51" s="32"/>
      <c r="BC51"/>
      <c r="BD51" s="309"/>
      <c r="BE51"/>
    </row>
    <row r="52" spans="1:57">
      <c r="P52" s="164"/>
    </row>
  </sheetData>
  <sheetProtection algorithmName="SHA-512" hashValue="jdlgIp+nwTJjC7T0jahCdABo/I1hu+kXBZSRNHKEnIu9F8JaP3xDU2Zvf8Ir85BzXEK1O2m6im7sQ89bqpMQdg==" saltValue="yRYsA88h/0xCxRuJKd1bng==" spinCount="100000" sheet="1" sort="0" autoFilter="0"/>
  <autoFilter ref="AW11:AX27" xr:uid="{00000000-0009-0000-0000-000001000000}"/>
  <mergeCells count="2">
    <mergeCell ref="AK1:AM1"/>
    <mergeCell ref="AN1:BJ1"/>
  </mergeCells>
  <conditionalFormatting sqref="AH18 AH20 AH22 AH24 AH26 AH12:AH16">
    <cfRule type="notContainsBlanks" dxfId="141" priority="110">
      <formula>LEN(TRIM(AH12))&gt;0</formula>
    </cfRule>
  </conditionalFormatting>
  <conditionalFormatting sqref="AI18 AI20 AI22 AI24 AI26 AI12:AI16">
    <cfRule type="notContainsBlanks" dxfId="140" priority="109">
      <formula>LEN(TRIM(AI12))&gt;0</formula>
    </cfRule>
  </conditionalFormatting>
  <conditionalFormatting sqref="AJ18 AJ20 AJ22 AJ24 AJ26 AJ12:AJ16">
    <cfRule type="notContainsBlanks" dxfId="139" priority="111">
      <formula>LEN(TRIM(AJ12))&gt;0</formula>
    </cfRule>
  </conditionalFormatting>
  <conditionalFormatting sqref="AK18 AK20 AK22 AK24 AK26 AK12:AK16">
    <cfRule type="notContainsBlanks" dxfId="138" priority="108">
      <formula>LEN(TRIM(AK12))&gt;0</formula>
    </cfRule>
  </conditionalFormatting>
  <conditionalFormatting sqref="AL18 AL20 AL22 AL24 AL26 AL12:AL16">
    <cfRule type="notContainsBlanks" dxfId="137" priority="107">
      <formula>LEN(TRIM(AL12))&gt;0</formula>
    </cfRule>
  </conditionalFormatting>
  <conditionalFormatting sqref="AM18 AM20 AM22 AM24 AM26 AM12:AM16">
    <cfRule type="notContainsBlanks" dxfId="136" priority="106">
      <formula>LEN(TRIM(AM12))&gt;0</formula>
    </cfRule>
  </conditionalFormatting>
  <conditionalFormatting sqref="AN18:AO18 AN20:AO20 AN22:AO22 AN24:AO24 AN26:AO26 AN12:AO16">
    <cfRule type="notContainsBlanks" dxfId="135" priority="105">
      <formula>LEN(TRIM(AN12))&gt;0</formula>
    </cfRule>
  </conditionalFormatting>
  <conditionalFormatting sqref="AP18 AP20 AP22 AP24 AP26 AP12:AP16">
    <cfRule type="notContainsBlanks" dxfId="134" priority="104">
      <formula>LEN(TRIM(AP12))&gt;0</formula>
    </cfRule>
  </conditionalFormatting>
  <conditionalFormatting sqref="AQ18 AQ20 AQ22 AQ24 AQ26 AQ12:AQ16">
    <cfRule type="notContainsBlanks" dxfId="133" priority="103">
      <formula>LEN(TRIM(AQ12))&gt;0</formula>
    </cfRule>
  </conditionalFormatting>
  <conditionalFormatting sqref="AR18 AR20 AR22 AR24 AR26 AR12:AR16">
    <cfRule type="notContainsBlanks" dxfId="132" priority="102">
      <formula>LEN(TRIM(AR12))&gt;0</formula>
    </cfRule>
  </conditionalFormatting>
  <conditionalFormatting sqref="AS18 AS20 AS22 AS24 AS26 AS12:AS16">
    <cfRule type="notContainsBlanks" dxfId="131" priority="101">
      <formula>LEN(TRIM(AS12))&gt;0</formula>
    </cfRule>
  </conditionalFormatting>
  <conditionalFormatting sqref="AT18 AT20 AT22 AT24 AT26 AT12:AT16">
    <cfRule type="notContainsBlanks" dxfId="130" priority="100">
      <formula>LEN(TRIM(AT12))&gt;0</formula>
    </cfRule>
  </conditionalFormatting>
  <conditionalFormatting sqref="AH17">
    <cfRule type="notContainsBlanks" dxfId="129" priority="98">
      <formula>LEN(TRIM(AH17))&gt;0</formula>
    </cfRule>
  </conditionalFormatting>
  <conditionalFormatting sqref="AI17">
    <cfRule type="notContainsBlanks" dxfId="128" priority="97">
      <formula>LEN(TRIM(AI17))&gt;0</formula>
    </cfRule>
  </conditionalFormatting>
  <conditionalFormatting sqref="AJ17">
    <cfRule type="notContainsBlanks" dxfId="127" priority="99">
      <formula>LEN(TRIM(AJ17))&gt;0</formula>
    </cfRule>
  </conditionalFormatting>
  <conditionalFormatting sqref="AK17">
    <cfRule type="notContainsBlanks" dxfId="126" priority="96">
      <formula>LEN(TRIM(AK17))&gt;0</formula>
    </cfRule>
  </conditionalFormatting>
  <conditionalFormatting sqref="AL17">
    <cfRule type="notContainsBlanks" dxfId="125" priority="95">
      <formula>LEN(TRIM(AL17))&gt;0</formula>
    </cfRule>
  </conditionalFormatting>
  <conditionalFormatting sqref="AM17">
    <cfRule type="notContainsBlanks" dxfId="124" priority="94">
      <formula>LEN(TRIM(AM17))&gt;0</formula>
    </cfRule>
  </conditionalFormatting>
  <conditionalFormatting sqref="AN17:AO17">
    <cfRule type="notContainsBlanks" dxfId="123" priority="93">
      <formula>LEN(TRIM(AN17))&gt;0</formula>
    </cfRule>
  </conditionalFormatting>
  <conditionalFormatting sqref="AP17">
    <cfRule type="notContainsBlanks" dxfId="122" priority="92">
      <formula>LEN(TRIM(AP17))&gt;0</formula>
    </cfRule>
  </conditionalFormatting>
  <conditionalFormatting sqref="AQ17">
    <cfRule type="notContainsBlanks" dxfId="121" priority="91">
      <formula>LEN(TRIM(AQ17))&gt;0</formula>
    </cfRule>
  </conditionalFormatting>
  <conditionalFormatting sqref="AR17">
    <cfRule type="notContainsBlanks" dxfId="120" priority="90">
      <formula>LEN(TRIM(AR17))&gt;0</formula>
    </cfRule>
  </conditionalFormatting>
  <conditionalFormatting sqref="AS17">
    <cfRule type="notContainsBlanks" dxfId="119" priority="89">
      <formula>LEN(TRIM(AS17))&gt;0</formula>
    </cfRule>
  </conditionalFormatting>
  <conditionalFormatting sqref="AT17">
    <cfRule type="notContainsBlanks" dxfId="118" priority="88">
      <formula>LEN(TRIM(AT17))&gt;0</formula>
    </cfRule>
  </conditionalFormatting>
  <conditionalFormatting sqref="AH19">
    <cfRule type="notContainsBlanks" dxfId="117" priority="74">
      <formula>LEN(TRIM(AH19))&gt;0</formula>
    </cfRule>
  </conditionalFormatting>
  <conditionalFormatting sqref="AI19">
    <cfRule type="notContainsBlanks" dxfId="116" priority="73">
      <formula>LEN(TRIM(AI19))&gt;0</formula>
    </cfRule>
  </conditionalFormatting>
  <conditionalFormatting sqref="AJ19">
    <cfRule type="notContainsBlanks" dxfId="115" priority="75">
      <formula>LEN(TRIM(AJ19))&gt;0</formula>
    </cfRule>
  </conditionalFormatting>
  <conditionalFormatting sqref="AK19">
    <cfRule type="notContainsBlanks" dxfId="114" priority="72">
      <formula>LEN(TRIM(AK19))&gt;0</formula>
    </cfRule>
  </conditionalFormatting>
  <conditionalFormatting sqref="AL19">
    <cfRule type="notContainsBlanks" dxfId="113" priority="71">
      <formula>LEN(TRIM(AL19))&gt;0</formula>
    </cfRule>
  </conditionalFormatting>
  <conditionalFormatting sqref="AM19">
    <cfRule type="notContainsBlanks" dxfId="112" priority="70">
      <formula>LEN(TRIM(AM19))&gt;0</formula>
    </cfRule>
  </conditionalFormatting>
  <conditionalFormatting sqref="AN19:AO19">
    <cfRule type="notContainsBlanks" dxfId="111" priority="69">
      <formula>LEN(TRIM(AN19))&gt;0</formula>
    </cfRule>
  </conditionalFormatting>
  <conditionalFormatting sqref="AP19">
    <cfRule type="notContainsBlanks" dxfId="110" priority="68">
      <formula>LEN(TRIM(AP19))&gt;0</formula>
    </cfRule>
  </conditionalFormatting>
  <conditionalFormatting sqref="AQ19">
    <cfRule type="notContainsBlanks" dxfId="109" priority="67">
      <formula>LEN(TRIM(AQ19))&gt;0</formula>
    </cfRule>
  </conditionalFormatting>
  <conditionalFormatting sqref="AR19">
    <cfRule type="notContainsBlanks" dxfId="108" priority="66">
      <formula>LEN(TRIM(AR19))&gt;0</formula>
    </cfRule>
  </conditionalFormatting>
  <conditionalFormatting sqref="AS19">
    <cfRule type="notContainsBlanks" dxfId="107" priority="65">
      <formula>LEN(TRIM(AS19))&gt;0</formula>
    </cfRule>
  </conditionalFormatting>
  <conditionalFormatting sqref="AT19">
    <cfRule type="notContainsBlanks" dxfId="106" priority="64">
      <formula>LEN(TRIM(AT19))&gt;0</formula>
    </cfRule>
  </conditionalFormatting>
  <conditionalFormatting sqref="AH21">
    <cfRule type="notContainsBlanks" dxfId="105" priority="62">
      <formula>LEN(TRIM(AH21))&gt;0</formula>
    </cfRule>
  </conditionalFormatting>
  <conditionalFormatting sqref="AI21">
    <cfRule type="notContainsBlanks" dxfId="104" priority="61">
      <formula>LEN(TRIM(AI21))&gt;0</formula>
    </cfRule>
  </conditionalFormatting>
  <conditionalFormatting sqref="AJ21">
    <cfRule type="notContainsBlanks" dxfId="103" priority="63">
      <formula>LEN(TRIM(AJ21))&gt;0</formula>
    </cfRule>
  </conditionalFormatting>
  <conditionalFormatting sqref="AK21">
    <cfRule type="notContainsBlanks" dxfId="102" priority="60">
      <formula>LEN(TRIM(AK21))&gt;0</formula>
    </cfRule>
  </conditionalFormatting>
  <conditionalFormatting sqref="AL21">
    <cfRule type="notContainsBlanks" dxfId="101" priority="59">
      <formula>LEN(TRIM(AL21))&gt;0</formula>
    </cfRule>
  </conditionalFormatting>
  <conditionalFormatting sqref="AM21">
    <cfRule type="notContainsBlanks" dxfId="100" priority="58">
      <formula>LEN(TRIM(AM21))&gt;0</formula>
    </cfRule>
  </conditionalFormatting>
  <conditionalFormatting sqref="AN21:AO21">
    <cfRule type="notContainsBlanks" dxfId="99" priority="57">
      <formula>LEN(TRIM(AN21))&gt;0</formula>
    </cfRule>
  </conditionalFormatting>
  <conditionalFormatting sqref="AP21">
    <cfRule type="notContainsBlanks" dxfId="98" priority="56">
      <formula>LEN(TRIM(AP21))&gt;0</formula>
    </cfRule>
  </conditionalFormatting>
  <conditionalFormatting sqref="AQ21">
    <cfRule type="notContainsBlanks" dxfId="97" priority="55">
      <formula>LEN(TRIM(AQ21))&gt;0</formula>
    </cfRule>
  </conditionalFormatting>
  <conditionalFormatting sqref="AR21">
    <cfRule type="notContainsBlanks" dxfId="96" priority="54">
      <formula>LEN(TRIM(AR21))&gt;0</formula>
    </cfRule>
  </conditionalFormatting>
  <conditionalFormatting sqref="AS21">
    <cfRule type="notContainsBlanks" dxfId="95" priority="53">
      <formula>LEN(TRIM(AS21))&gt;0</formula>
    </cfRule>
  </conditionalFormatting>
  <conditionalFormatting sqref="AT21">
    <cfRule type="notContainsBlanks" dxfId="94" priority="52">
      <formula>LEN(TRIM(AT21))&gt;0</formula>
    </cfRule>
  </conditionalFormatting>
  <conditionalFormatting sqref="AH23">
    <cfRule type="notContainsBlanks" dxfId="93" priority="50">
      <formula>LEN(TRIM(AH23))&gt;0</formula>
    </cfRule>
  </conditionalFormatting>
  <conditionalFormatting sqref="AI23">
    <cfRule type="notContainsBlanks" dxfId="92" priority="49">
      <formula>LEN(TRIM(AI23))&gt;0</formula>
    </cfRule>
  </conditionalFormatting>
  <conditionalFormatting sqref="AJ23">
    <cfRule type="notContainsBlanks" dxfId="91" priority="51">
      <formula>LEN(TRIM(AJ23))&gt;0</formula>
    </cfRule>
  </conditionalFormatting>
  <conditionalFormatting sqref="AK23">
    <cfRule type="notContainsBlanks" dxfId="90" priority="48">
      <formula>LEN(TRIM(AK23))&gt;0</formula>
    </cfRule>
  </conditionalFormatting>
  <conditionalFormatting sqref="AL23">
    <cfRule type="notContainsBlanks" dxfId="89" priority="47">
      <formula>LEN(TRIM(AL23))&gt;0</formula>
    </cfRule>
  </conditionalFormatting>
  <conditionalFormatting sqref="AM23">
    <cfRule type="notContainsBlanks" dxfId="88" priority="46">
      <formula>LEN(TRIM(AM23))&gt;0</formula>
    </cfRule>
  </conditionalFormatting>
  <conditionalFormatting sqref="AN23:AO23">
    <cfRule type="notContainsBlanks" dxfId="87" priority="45">
      <formula>LEN(TRIM(AN23))&gt;0</formula>
    </cfRule>
  </conditionalFormatting>
  <conditionalFormatting sqref="AP23">
    <cfRule type="notContainsBlanks" dxfId="86" priority="44">
      <formula>LEN(TRIM(AP23))&gt;0</formula>
    </cfRule>
  </conditionalFormatting>
  <conditionalFormatting sqref="AQ23">
    <cfRule type="notContainsBlanks" dxfId="85" priority="43">
      <formula>LEN(TRIM(AQ23))&gt;0</formula>
    </cfRule>
  </conditionalFormatting>
  <conditionalFormatting sqref="AR23">
    <cfRule type="notContainsBlanks" dxfId="84" priority="42">
      <formula>LEN(TRIM(AR23))&gt;0</formula>
    </cfRule>
  </conditionalFormatting>
  <conditionalFormatting sqref="AS23">
    <cfRule type="notContainsBlanks" dxfId="83" priority="41">
      <formula>LEN(TRIM(AS23))&gt;0</formula>
    </cfRule>
  </conditionalFormatting>
  <conditionalFormatting sqref="AT23">
    <cfRule type="notContainsBlanks" dxfId="82" priority="40">
      <formula>LEN(TRIM(AT23))&gt;0</formula>
    </cfRule>
  </conditionalFormatting>
  <conditionalFormatting sqref="AH25">
    <cfRule type="notContainsBlanks" dxfId="81" priority="38">
      <formula>LEN(TRIM(AH25))&gt;0</formula>
    </cfRule>
  </conditionalFormatting>
  <conditionalFormatting sqref="AI25">
    <cfRule type="notContainsBlanks" dxfId="80" priority="37">
      <formula>LEN(TRIM(AI25))&gt;0</formula>
    </cfRule>
  </conditionalFormatting>
  <conditionalFormatting sqref="AJ25">
    <cfRule type="notContainsBlanks" dxfId="79" priority="39">
      <formula>LEN(TRIM(AJ25))&gt;0</formula>
    </cfRule>
  </conditionalFormatting>
  <conditionalFormatting sqref="AK25">
    <cfRule type="notContainsBlanks" dxfId="78" priority="36">
      <formula>LEN(TRIM(AK25))&gt;0</formula>
    </cfRule>
  </conditionalFormatting>
  <conditionalFormatting sqref="AL25">
    <cfRule type="notContainsBlanks" dxfId="77" priority="35">
      <formula>LEN(TRIM(AL25))&gt;0</formula>
    </cfRule>
  </conditionalFormatting>
  <conditionalFormatting sqref="AM25">
    <cfRule type="notContainsBlanks" dxfId="76" priority="34">
      <formula>LEN(TRIM(AM25))&gt;0</formula>
    </cfRule>
  </conditionalFormatting>
  <conditionalFormatting sqref="AN25:AO25">
    <cfRule type="notContainsBlanks" dxfId="75" priority="33">
      <formula>LEN(TRIM(AN25))&gt;0</formula>
    </cfRule>
  </conditionalFormatting>
  <conditionalFormatting sqref="AP25">
    <cfRule type="notContainsBlanks" dxfId="74" priority="32">
      <formula>LEN(TRIM(AP25))&gt;0</formula>
    </cfRule>
  </conditionalFormatting>
  <conditionalFormatting sqref="AQ25">
    <cfRule type="notContainsBlanks" dxfId="73" priority="31">
      <formula>LEN(TRIM(AQ25))&gt;0</formula>
    </cfRule>
  </conditionalFormatting>
  <conditionalFormatting sqref="AR25">
    <cfRule type="notContainsBlanks" dxfId="72" priority="30">
      <formula>LEN(TRIM(AR25))&gt;0</formula>
    </cfRule>
  </conditionalFormatting>
  <conditionalFormatting sqref="AS25">
    <cfRule type="notContainsBlanks" dxfId="71" priority="29">
      <formula>LEN(TRIM(AS25))&gt;0</formula>
    </cfRule>
  </conditionalFormatting>
  <conditionalFormatting sqref="AT25">
    <cfRule type="notContainsBlanks" dxfId="70" priority="28">
      <formula>LEN(TRIM(AT25))&gt;0</formula>
    </cfRule>
  </conditionalFormatting>
  <conditionalFormatting sqref="AH27">
    <cfRule type="notContainsBlanks" dxfId="69" priority="26">
      <formula>LEN(TRIM(AH27))&gt;0</formula>
    </cfRule>
  </conditionalFormatting>
  <conditionalFormatting sqref="AI27">
    <cfRule type="notContainsBlanks" dxfId="68" priority="25">
      <formula>LEN(TRIM(AI27))&gt;0</formula>
    </cfRule>
  </conditionalFormatting>
  <conditionalFormatting sqref="AJ27">
    <cfRule type="notContainsBlanks" dxfId="67" priority="27">
      <formula>LEN(TRIM(AJ27))&gt;0</formula>
    </cfRule>
  </conditionalFormatting>
  <conditionalFormatting sqref="AK27">
    <cfRule type="notContainsBlanks" dxfId="66" priority="24">
      <formula>LEN(TRIM(AK27))&gt;0</formula>
    </cfRule>
  </conditionalFormatting>
  <conditionalFormatting sqref="AL27">
    <cfRule type="notContainsBlanks" dxfId="65" priority="23">
      <formula>LEN(TRIM(AL27))&gt;0</formula>
    </cfRule>
  </conditionalFormatting>
  <conditionalFormatting sqref="AM27">
    <cfRule type="notContainsBlanks" dxfId="64" priority="22">
      <formula>LEN(TRIM(AM27))&gt;0</formula>
    </cfRule>
  </conditionalFormatting>
  <conditionalFormatting sqref="AN27:AO27">
    <cfRule type="notContainsBlanks" dxfId="63" priority="21">
      <formula>LEN(TRIM(AN27))&gt;0</formula>
    </cfRule>
  </conditionalFormatting>
  <conditionalFormatting sqref="AP27">
    <cfRule type="notContainsBlanks" dxfId="62" priority="20">
      <formula>LEN(TRIM(AP27))&gt;0</formula>
    </cfRule>
  </conditionalFormatting>
  <conditionalFormatting sqref="AQ27">
    <cfRule type="notContainsBlanks" dxfId="61" priority="19">
      <formula>LEN(TRIM(AQ27))&gt;0</formula>
    </cfRule>
  </conditionalFormatting>
  <conditionalFormatting sqref="AR27">
    <cfRule type="notContainsBlanks" dxfId="60" priority="18">
      <formula>LEN(TRIM(AR27))&gt;0</formula>
    </cfRule>
  </conditionalFormatting>
  <conditionalFormatting sqref="AS27">
    <cfRule type="notContainsBlanks" dxfId="59" priority="17">
      <formula>LEN(TRIM(AS27))&gt;0</formula>
    </cfRule>
  </conditionalFormatting>
  <conditionalFormatting sqref="AT27">
    <cfRule type="notContainsBlanks" dxfId="58" priority="16">
      <formula>LEN(TRIM(AT27))&gt;0</formula>
    </cfRule>
  </conditionalFormatting>
  <conditionalFormatting sqref="AO12:AO27">
    <cfRule type="notContainsBlanks" dxfId="57" priority="2">
      <formula>LEN(TRIM(AO12))&gt;0</formula>
    </cfRule>
    <cfRule type="notContainsBlanks" dxfId="56" priority="3">
      <formula>LEN(TRIM(AO12))&gt;0</formula>
    </cfRule>
  </conditionalFormatting>
  <conditionalFormatting sqref="AU15:AU23 AU27 AU25">
    <cfRule type="notContainsBlanks" dxfId="55" priority="1">
      <formula>LEN(TRIM(AU15))&gt;0</formula>
    </cfRule>
  </conditionalFormatting>
  <pageMargins left="0.25" right="0.25" top="0.75" bottom="0.75" header="0.3" footer="0.3"/>
  <pageSetup paperSize="9" scale="24" fitToHeight="0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2">
    <tabColor theme="0" tint="-4.9989318521683403E-2"/>
    <pageSetUpPr fitToPage="1"/>
  </sheetPr>
  <dimension ref="A1:BD84"/>
  <sheetViews>
    <sheetView showGridLines="0" showRowColHeaders="0" zoomScale="50" zoomScaleNormal="50" zoomScalePageLayoutView="75" workbookViewId="0">
      <pane ySplit="9" topLeftCell="A11" activePane="bottomLeft" state="frozen"/>
      <selection activeCell="AC10" sqref="AC10"/>
      <selection pane="bottomLeft" activeCell="AF12" sqref="AF12"/>
    </sheetView>
  </sheetViews>
  <sheetFormatPr defaultColWidth="11" defaultRowHeight="18.5"/>
  <cols>
    <col min="1" max="1" width="4.83203125" customWidth="1"/>
    <col min="2" max="2" width="3.5" style="307" customWidth="1"/>
    <col min="3" max="3" width="22" customWidth="1"/>
    <col min="4" max="4" width="12" style="302" customWidth="1"/>
    <col min="5" max="5" width="7.5" style="151" customWidth="1"/>
    <col min="6" max="6" width="9" style="441" hidden="1" customWidth="1"/>
    <col min="7" max="7" width="9" style="157" hidden="1" customWidth="1"/>
    <col min="8" max="8" width="5" style="158" hidden="1" customWidth="1"/>
    <col min="9" max="9" width="4.5" style="154" hidden="1" customWidth="1"/>
    <col min="10" max="10" width="4.83203125" style="159" hidden="1" customWidth="1"/>
    <col min="11" max="11" width="5" style="160" hidden="1" customWidth="1"/>
    <col min="12" max="12" width="5" style="161" hidden="1" customWidth="1"/>
    <col min="13" max="13" width="5" style="162" hidden="1" customWidth="1"/>
    <col min="14" max="15" width="4.33203125" style="163" hidden="1" customWidth="1"/>
    <col min="16" max="16" width="5.5" style="165" hidden="1" customWidth="1"/>
    <col min="17" max="17" width="5" style="166" hidden="1" customWidth="1"/>
    <col min="18" max="20" width="5" style="167" hidden="1" customWidth="1"/>
    <col min="21" max="21" width="6.83203125" style="192" hidden="1" customWidth="1"/>
    <col min="22" max="22" width="8" style="279" hidden="1" customWidth="1"/>
    <col min="23" max="23" width="8" style="288" hidden="1" customWidth="1"/>
    <col min="24" max="24" width="8.33203125" style="279" hidden="1" customWidth="1"/>
    <col min="25" max="25" width="13" style="453" customWidth="1"/>
    <col min="26" max="26" width="18.5" style="151" customWidth="1"/>
    <col min="27" max="27" width="9.33203125" style="151" customWidth="1"/>
    <col min="28" max="28" width="9" style="151" customWidth="1"/>
    <col min="29" max="29" width="8.83203125" style="151" customWidth="1"/>
    <col min="30" max="30" width="11.83203125" style="151" bestFit="1" customWidth="1"/>
    <col min="31" max="31" width="18" style="243" customWidth="1"/>
    <col min="32" max="32" width="14.33203125" style="32" customWidth="1"/>
    <col min="33" max="44" width="12.5" style="32" customWidth="1"/>
    <col min="45" max="45" width="18.5" style="28" customWidth="1"/>
    <col min="46" max="46" width="8.83203125" style="308" customWidth="1"/>
    <col min="47" max="47" width="8" customWidth="1"/>
    <col min="48" max="49" width="11" hidden="1" customWidth="1"/>
    <col min="50" max="51" width="11" style="32" hidden="1" customWidth="1"/>
    <col min="52" max="52" width="11" hidden="1" customWidth="1"/>
    <col min="53" max="53" width="11" style="309" hidden="1" customWidth="1"/>
    <col min="54" max="54" width="11" customWidth="1"/>
  </cols>
  <sheetData>
    <row r="1" spans="2:56" ht="23.5">
      <c r="O1" s="164"/>
      <c r="S1" s="168"/>
      <c r="T1" s="169"/>
      <c r="U1" s="170"/>
      <c r="AD1" s="438"/>
      <c r="AE1" s="471" t="s">
        <v>233</v>
      </c>
      <c r="AF1" s="422">
        <f>SUM(AS$12:AS$1048576)</f>
        <v>0</v>
      </c>
      <c r="AG1" s="440" t="s">
        <v>6</v>
      </c>
      <c r="AI1" s="708" t="s">
        <v>344</v>
      </c>
      <c r="AJ1" s="709"/>
      <c r="AK1" s="712"/>
      <c r="AL1"/>
      <c r="AM1"/>
      <c r="AN1"/>
      <c r="AO1"/>
      <c r="AP1"/>
      <c r="AQ1"/>
      <c r="AR1"/>
    </row>
    <row r="2" spans="2:56" ht="21" hidden="1">
      <c r="O2" s="164"/>
      <c r="S2" s="168"/>
      <c r="T2" s="169"/>
      <c r="U2" s="170"/>
      <c r="AD2" s="463"/>
      <c r="AE2" s="472"/>
      <c r="AF2" s="351">
        <f>AF1*1.22</f>
        <v>0</v>
      </c>
      <c r="AG2" s="437" t="s">
        <v>6</v>
      </c>
      <c r="AI2"/>
      <c r="AJ2"/>
      <c r="AK2" s="424"/>
      <c r="AL2"/>
      <c r="AM2"/>
      <c r="AN2"/>
      <c r="AO2"/>
      <c r="AP2"/>
      <c r="AQ2"/>
      <c r="AR2"/>
    </row>
    <row r="3" spans="2:56" ht="19.5" customHeight="1">
      <c r="E3" s="152"/>
      <c r="G3" s="152"/>
      <c r="H3" s="153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5"/>
      <c r="AD3" s="463"/>
      <c r="AE3" s="472" t="s">
        <v>234</v>
      </c>
      <c r="AF3" s="352">
        <f>SUM(AF12:AR75)</f>
        <v>0</v>
      </c>
      <c r="AG3" s="437"/>
      <c r="AI3" s="413" t="s">
        <v>346</v>
      </c>
      <c r="AJ3" s="192" t="s">
        <v>347</v>
      </c>
      <c r="AK3" s="414" t="s">
        <v>348</v>
      </c>
      <c r="AL3"/>
      <c r="AM3"/>
      <c r="AN3"/>
      <c r="AO3"/>
      <c r="AP3"/>
      <c r="AQ3"/>
      <c r="AR3"/>
    </row>
    <row r="4" spans="2:56" ht="21">
      <c r="E4" s="152"/>
      <c r="G4" s="152"/>
      <c r="H4" s="153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5"/>
      <c r="AD4" s="464"/>
      <c r="AE4" s="473" t="s">
        <v>9</v>
      </c>
      <c r="AF4" s="416">
        <f>SUM(G:G)</f>
        <v>0</v>
      </c>
      <c r="AG4" s="420" t="s">
        <v>4</v>
      </c>
      <c r="AI4" s="370">
        <f>SUM(SUMPRODUCT($V$11:$V$91,AQ11:AQ91)+SUMPRODUCT($V$11:$V$91,AR11:AR91)+SUMPRODUCT($V$11:$V$91,AG11:AG91)+SUMPRODUCT($V$11:$V$91,AH11:AH91)+SUMPRODUCT($V$11:$V$91,AI11:AI91)+SUMPRODUCT($V$11:$V$91,AJ11:AJ91)+SUMPRODUCT($V$11:$V$91,AK11:AK91)+SUMPRODUCT($V$11:$V$91,AL11:AL91)+SUMPRODUCT($V$11:$V$91,AM11:AM91)+SUMPRODUCT($V$11:$V$91,AN11:AN91)+SUMPRODUCT($V$11:$V$91,AO11:AO91)+SUMPRODUCT($V$11:$V$91,AP11:AP91)+SUMPRODUCT($V$11:$V$91,AF11:AF91)+SUMPRODUCT($V$11:$V$91,AP11:AP91))</f>
        <v>0</v>
      </c>
      <c r="AJ4" s="37">
        <f>SUM(SUMPRODUCT($W$11:$W$91,AQ11:AQ91)+SUMPRODUCT($W$11:$W$91,AR11:AR91)+SUMPRODUCT($W$11:$W$91,AG11:AG91)+SUMPRODUCT($W$11:$W$91,AH11:AH91)+SUMPRODUCT($W$11:$W$91,AI11:AI91)+SUMPRODUCT($W$11:$W$91,AJ11:AJ91)+SUMPRODUCT($W$11:$W$91,AK11:AK91)+SUMPRODUCT($W$11:$W$91,AL11:AL91)+SUMPRODUCT($W$11:$W$91,AM11:AM91)+SUMPRODUCT($W$11:$W$91,AN11:AN91)+SUMPRODUCT($W$11:$W$91,AO11:AO91)+SUMPRODUCT($W$11:$W$91,AP11:AP91)+SUMPRODUCT($W$11:$W$91,AF11:AF91)+SUMPRODUCT($W$11:$W$91,AP11:AP91))</f>
        <v>0</v>
      </c>
      <c r="AK4" s="425">
        <f>SUM(SUMPRODUCT($X$11:$X$91,AQ11:AQ91)+SUMPRODUCT($X$11:$X$91,AR11:AR91)+SUMPRODUCT($X$11:$X$91,AG11:AG91)+SUMPRODUCT($X$11:$X$91,AH11:AH91)+SUMPRODUCT($X$11:$X$91,AI11:AI91)+SUMPRODUCT($X$11:$X$91,AJ11:AJ91)+SUMPRODUCT($X$11:$X$91,AK11:AK91)+SUMPRODUCT($X$11:$X$91,AL11:AL91)+SUMPRODUCT($X$11:$X$91,AM11:AM91)+SUMPRODUCT($X$11:$X$91,AN11:AN91)+SUMPRODUCT($X$11:$X$91,AO11:AO91)+SUMPRODUCT($X$11:$X$91,AP11:AP91)+SUMPRODUCT($X$11:$X$91,AF11:AF91)+SUMPRODUCT($X$11:$X$91,AP11:AP91))</f>
        <v>0</v>
      </c>
      <c r="AL4"/>
      <c r="AM4"/>
      <c r="AN4"/>
      <c r="AO4"/>
      <c r="AP4"/>
      <c r="AQ4"/>
      <c r="AR4"/>
    </row>
    <row r="5" spans="2:56" ht="21">
      <c r="E5" s="152"/>
      <c r="G5" s="152"/>
      <c r="H5" s="153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5"/>
      <c r="AD5" s="99"/>
      <c r="AE5" s="472"/>
      <c r="AF5" s="353"/>
      <c r="AG5" s="354"/>
      <c r="AI5"/>
      <c r="AJ5"/>
      <c r="AK5"/>
      <c r="AL5"/>
      <c r="AM5"/>
      <c r="AN5"/>
      <c r="AO5"/>
      <c r="AP5"/>
      <c r="AQ5"/>
      <c r="AR5"/>
    </row>
    <row r="6" spans="2:56">
      <c r="E6" s="152"/>
      <c r="G6" s="152"/>
      <c r="H6" s="153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5"/>
      <c r="Z6" s="252"/>
      <c r="AD6" s="302"/>
      <c r="AE6" s="474"/>
      <c r="AF6" s="173"/>
      <c r="AG6" s="173"/>
      <c r="AH6" s="173"/>
      <c r="AI6" s="302"/>
      <c r="AJ6" s="302"/>
      <c r="AK6" s="302"/>
      <c r="AL6" s="302"/>
      <c r="AM6" s="402"/>
      <c r="AN6" s="302"/>
      <c r="AO6" s="302"/>
      <c r="AP6" s="302"/>
      <c r="AQ6" s="173"/>
      <c r="AR6" s="402"/>
      <c r="AS6" s="359" t="s">
        <v>335</v>
      </c>
    </row>
    <row r="7" spans="2:56" hidden="1">
      <c r="E7" s="152"/>
      <c r="G7" s="152"/>
      <c r="H7" s="153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5"/>
      <c r="AD7" s="302"/>
      <c r="AE7" s="475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359"/>
    </row>
    <row r="8" spans="2:56" ht="26">
      <c r="B8" s="310"/>
      <c r="D8" s="173"/>
      <c r="E8" s="156"/>
      <c r="F8" s="442"/>
      <c r="G8" s="156"/>
      <c r="H8" s="17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280"/>
      <c r="W8" s="286"/>
      <c r="X8" s="280"/>
      <c r="Y8" s="488"/>
      <c r="AD8" s="302"/>
      <c r="AE8" s="357" t="s">
        <v>327</v>
      </c>
      <c r="AF8" s="361">
        <f t="shared" ref="AF8:AR8" si="0">SUM(H:H)</f>
        <v>0</v>
      </c>
      <c r="AG8" s="293">
        <f t="shared" si="0"/>
        <v>0</v>
      </c>
      <c r="AH8" s="293">
        <f t="shared" si="0"/>
        <v>0</v>
      </c>
      <c r="AI8" s="293">
        <f t="shared" si="0"/>
        <v>0</v>
      </c>
      <c r="AJ8" s="293">
        <f t="shared" si="0"/>
        <v>0</v>
      </c>
      <c r="AK8" s="293">
        <f t="shared" si="0"/>
        <v>0</v>
      </c>
      <c r="AL8" s="293">
        <f t="shared" si="0"/>
        <v>0</v>
      </c>
      <c r="AM8" s="293">
        <f t="shared" si="0"/>
        <v>0</v>
      </c>
      <c r="AN8" s="293">
        <f t="shared" si="0"/>
        <v>0</v>
      </c>
      <c r="AO8" s="293">
        <f t="shared" si="0"/>
        <v>0</v>
      </c>
      <c r="AP8" s="293">
        <f t="shared" si="0"/>
        <v>0</v>
      </c>
      <c r="AQ8" s="293">
        <f t="shared" si="0"/>
        <v>0</v>
      </c>
      <c r="AR8" s="293">
        <f t="shared" si="0"/>
        <v>0</v>
      </c>
      <c r="AS8" s="461">
        <f>SUM(AF8:AR8)</f>
        <v>0</v>
      </c>
      <c r="AT8" s="311"/>
      <c r="AU8" s="312"/>
      <c r="BC8" s="401" t="s">
        <v>165</v>
      </c>
      <c r="BD8" s="313">
        <f>SUM(BD12:BD225)</f>
        <v>0</v>
      </c>
    </row>
    <row r="9" spans="2:56" s="32" customFormat="1" ht="57" customHeight="1">
      <c r="B9" s="364"/>
      <c r="C9" s="314"/>
      <c r="D9" s="293" t="s">
        <v>284</v>
      </c>
      <c r="E9" s="296" t="s">
        <v>76</v>
      </c>
      <c r="F9" s="443" t="s">
        <v>4</v>
      </c>
      <c r="G9" s="176" t="s">
        <v>5</v>
      </c>
      <c r="H9" s="177" t="s">
        <v>1</v>
      </c>
      <c r="I9" s="178" t="s">
        <v>2</v>
      </c>
      <c r="J9" s="178" t="s">
        <v>8</v>
      </c>
      <c r="K9" s="178" t="s">
        <v>33</v>
      </c>
      <c r="L9" s="178" t="s">
        <v>3</v>
      </c>
      <c r="M9" s="178" t="s">
        <v>11</v>
      </c>
      <c r="N9" s="178" t="s">
        <v>15</v>
      </c>
      <c r="O9" s="178" t="s">
        <v>168</v>
      </c>
      <c r="P9" s="178" t="s">
        <v>12</v>
      </c>
      <c r="Q9" s="178" t="s">
        <v>40</v>
      </c>
      <c r="R9" s="178" t="s">
        <v>14</v>
      </c>
      <c r="S9" s="178" t="s">
        <v>123</v>
      </c>
      <c r="T9" s="178" t="s">
        <v>124</v>
      </c>
      <c r="U9" s="178" t="s">
        <v>169</v>
      </c>
      <c r="V9" s="281" t="s">
        <v>225</v>
      </c>
      <c r="W9" s="447" t="s">
        <v>226</v>
      </c>
      <c r="X9" s="281" t="s">
        <v>227</v>
      </c>
      <c r="Y9" s="495" t="s">
        <v>281</v>
      </c>
      <c r="Z9" s="295" t="s">
        <v>280</v>
      </c>
      <c r="AA9" s="295" t="s">
        <v>282</v>
      </c>
      <c r="AB9" s="295" t="s">
        <v>279</v>
      </c>
      <c r="AC9" s="295" t="s">
        <v>278</v>
      </c>
      <c r="AD9" s="295" t="s">
        <v>276</v>
      </c>
      <c r="AE9" s="476" t="s">
        <v>277</v>
      </c>
      <c r="AF9" s="315" t="s">
        <v>170</v>
      </c>
      <c r="AG9" s="403" t="s">
        <v>38</v>
      </c>
      <c r="AH9" s="316" t="s">
        <v>171</v>
      </c>
      <c r="AI9" s="317" t="s">
        <v>172</v>
      </c>
      <c r="AJ9" s="318" t="s">
        <v>173</v>
      </c>
      <c r="AK9" s="319" t="s">
        <v>174</v>
      </c>
      <c r="AL9" s="365" t="s">
        <v>175</v>
      </c>
      <c r="AM9" s="366" t="s">
        <v>336</v>
      </c>
      <c r="AN9" s="320" t="s">
        <v>176</v>
      </c>
      <c r="AO9" s="367" t="s">
        <v>177</v>
      </c>
      <c r="AP9" s="321" t="s">
        <v>339</v>
      </c>
      <c r="AQ9" s="368" t="s">
        <v>337</v>
      </c>
      <c r="AR9" s="369" t="s">
        <v>338</v>
      </c>
      <c r="AS9" s="648" t="s">
        <v>9</v>
      </c>
      <c r="AT9" s="649" t="s">
        <v>10</v>
      </c>
      <c r="AU9" s="650" t="s">
        <v>7</v>
      </c>
      <c r="AV9" s="32" t="s">
        <v>18</v>
      </c>
      <c r="AW9" s="32" t="s">
        <v>19</v>
      </c>
      <c r="AX9" s="32" t="s">
        <v>20</v>
      </c>
      <c r="AY9" s="32" t="s">
        <v>21</v>
      </c>
      <c r="AZ9" s="32" t="s">
        <v>28</v>
      </c>
      <c r="BA9" s="322" t="s">
        <v>39</v>
      </c>
      <c r="BC9" s="323" t="s">
        <v>166</v>
      </c>
      <c r="BD9" s="323" t="s">
        <v>167</v>
      </c>
    </row>
    <row r="10" spans="2:56" s="324" customFormat="1" ht="30" hidden="1" customHeight="1">
      <c r="B10" s="462"/>
      <c r="D10" s="156"/>
      <c r="E10" s="156"/>
      <c r="F10" s="180"/>
      <c r="G10" s="180"/>
      <c r="H10" s="452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453"/>
      <c r="W10" s="453"/>
      <c r="X10" s="453"/>
      <c r="Y10" s="453"/>
      <c r="Z10" s="454"/>
      <c r="AA10" s="454"/>
      <c r="AB10" s="454"/>
      <c r="AC10" s="454"/>
      <c r="AD10" s="454"/>
      <c r="AE10" s="477"/>
      <c r="AF10" s="460" t="s">
        <v>367</v>
      </c>
      <c r="AG10" s="460" t="s">
        <v>368</v>
      </c>
      <c r="AH10" s="460" t="s">
        <v>369</v>
      </c>
      <c r="AI10" s="460" t="s">
        <v>370</v>
      </c>
      <c r="AJ10" s="460" t="s">
        <v>371</v>
      </c>
      <c r="AK10" s="460" t="s">
        <v>372</v>
      </c>
      <c r="AL10" s="460" t="s">
        <v>373</v>
      </c>
      <c r="AM10" s="460" t="s">
        <v>374</v>
      </c>
      <c r="AN10" s="460" t="s">
        <v>375</v>
      </c>
      <c r="AO10" s="460" t="s">
        <v>403</v>
      </c>
      <c r="AP10" s="460" t="s">
        <v>402</v>
      </c>
      <c r="AQ10" s="460" t="s">
        <v>401</v>
      </c>
      <c r="AR10" s="460" t="s">
        <v>400</v>
      </c>
      <c r="AT10" s="389"/>
      <c r="AU10" s="455"/>
      <c r="BA10" s="456"/>
      <c r="BC10" s="457"/>
      <c r="BD10" s="457"/>
    </row>
    <row r="11" spans="2:56" ht="36.75" customHeight="1">
      <c r="AD11" s="256"/>
      <c r="AE11" s="478" t="s">
        <v>241</v>
      </c>
    </row>
    <row r="12" spans="2:56" ht="90" customHeight="1">
      <c r="B12" s="482" t="s">
        <v>7</v>
      </c>
      <c r="C12" s="255"/>
      <c r="D12" s="533" t="s">
        <v>236</v>
      </c>
      <c r="E12" s="534"/>
      <c r="F12" s="535">
        <v>8.6999999999999993</v>
      </c>
      <c r="G12" s="536">
        <f t="shared" ref="G12:G30" si="1">SUM(AF12:AR12)*F12</f>
        <v>0</v>
      </c>
      <c r="H12" s="537">
        <f t="shared" ref="H12:H30" si="2">AF12*AB12</f>
        <v>0</v>
      </c>
      <c r="I12" s="538">
        <f t="shared" ref="I12:I32" si="3">AG12*AB12</f>
        <v>0</v>
      </c>
      <c r="J12" s="539">
        <f t="shared" ref="J12:J32" si="4">AH12*AB12</f>
        <v>0</v>
      </c>
      <c r="K12" s="540">
        <f t="shared" ref="K12:K32" si="5">AI12*AB12</f>
        <v>0</v>
      </c>
      <c r="L12" s="541">
        <f t="shared" ref="L12:L32" si="6">AJ12*AB12</f>
        <v>0</v>
      </c>
      <c r="M12" s="542">
        <f t="shared" ref="M12:M32" si="7">AK12*AB12</f>
        <v>0</v>
      </c>
      <c r="N12" s="543">
        <f t="shared" ref="N12:N32" si="8">AL12*AB12</f>
        <v>0</v>
      </c>
      <c r="O12" s="544">
        <f t="shared" ref="O12:O32" si="9">AM12*AB12</f>
        <v>0</v>
      </c>
      <c r="P12" s="545">
        <f t="shared" ref="P12:P32" si="10">AN12*AB12</f>
        <v>0</v>
      </c>
      <c r="Q12" s="546">
        <f t="shared" ref="Q12:Q32" si="11">AO12*AB12</f>
        <v>0</v>
      </c>
      <c r="R12" s="547">
        <f t="shared" ref="R12:R32" si="12">AP12*AB12</f>
        <v>0</v>
      </c>
      <c r="S12" s="548">
        <f t="shared" ref="S12:S32" si="13">AQ12*AB12</f>
        <v>0</v>
      </c>
      <c r="T12" s="549">
        <f t="shared" ref="T12:T32" si="14">AR12*AB12</f>
        <v>0</v>
      </c>
      <c r="U12" s="550">
        <v>1</v>
      </c>
      <c r="V12" s="551">
        <v>8</v>
      </c>
      <c r="W12" s="552"/>
      <c r="X12" s="551"/>
      <c r="Y12" s="553" t="s">
        <v>224</v>
      </c>
      <c r="Z12" s="534" t="s">
        <v>1580</v>
      </c>
      <c r="AA12" s="534" t="s">
        <v>195</v>
      </c>
      <c r="AB12" s="534">
        <v>1</v>
      </c>
      <c r="AC12" s="534">
        <v>7</v>
      </c>
      <c r="AD12" s="534" t="s">
        <v>143</v>
      </c>
      <c r="AE12" s="554">
        <v>250</v>
      </c>
      <c r="AF12" s="371"/>
      <c r="AG12" s="372"/>
      <c r="AH12" s="373"/>
      <c r="AI12" s="373"/>
      <c r="AJ12" s="373"/>
      <c r="AK12" s="373"/>
      <c r="AL12" s="373"/>
      <c r="AM12" s="373"/>
      <c r="AN12" s="373"/>
      <c r="AO12" s="373"/>
      <c r="AP12" s="374"/>
      <c r="AQ12" s="374"/>
      <c r="AR12" s="374"/>
      <c r="AS12" s="625">
        <f t="shared" ref="AS12:AS30" si="15">AE12*AF12+AE12*AG12+AE12*AH12+AE12*AI12+AE12*AJ12+AE12*AK12+AE12*AL12+AE12*AM12+AE12*AN12+AE12*AO12+AE12*AP12+AE12*AQ12+AE12*AR12</f>
        <v>0</v>
      </c>
      <c r="AT12" s="626" t="str">
        <f t="shared" ref="AT12:AT30" si="16">IF(SUM(AF12:AR12)&gt;0,"Yes","No")</f>
        <v>No</v>
      </c>
      <c r="AU12" s="627" t="str">
        <f t="shared" ref="AU12:AU30" si="17">IF(B12="New","Yes","No")</f>
        <v>Yes</v>
      </c>
      <c r="BC12" s="333">
        <v>1</v>
      </c>
      <c r="BD12" s="334">
        <f t="shared" ref="BD12:BD30" si="18">BC12*AF12+BC12*AG12+BC12*AH12+BC12*AI12+BC12*AJ12+BC12*AK12+BC12*AL12+BC12*AM12+BC12*AN12+BC12*AO12+BC12*AP12+BC12*AQ12+BC12*AR12</f>
        <v>0</v>
      </c>
    </row>
    <row r="13" spans="2:56" ht="90" customHeight="1">
      <c r="B13" s="258" t="s">
        <v>7</v>
      </c>
      <c r="C13" s="32"/>
      <c r="D13" s="555" t="s">
        <v>235</v>
      </c>
      <c r="E13" s="556"/>
      <c r="F13" s="557">
        <v>8.6999999999999993</v>
      </c>
      <c r="G13" s="536">
        <f t="shared" si="1"/>
        <v>0</v>
      </c>
      <c r="H13" s="537">
        <f t="shared" si="2"/>
        <v>0</v>
      </c>
      <c r="I13" s="538">
        <f t="shared" si="3"/>
        <v>0</v>
      </c>
      <c r="J13" s="539">
        <f t="shared" si="4"/>
        <v>0</v>
      </c>
      <c r="K13" s="540">
        <f>AI13*AB13</f>
        <v>0</v>
      </c>
      <c r="L13" s="541">
        <f t="shared" si="6"/>
        <v>0</v>
      </c>
      <c r="M13" s="542">
        <f t="shared" si="7"/>
        <v>0</v>
      </c>
      <c r="N13" s="543">
        <f t="shared" si="8"/>
        <v>0</v>
      </c>
      <c r="O13" s="544">
        <f t="shared" si="9"/>
        <v>0</v>
      </c>
      <c r="P13" s="545">
        <f t="shared" si="10"/>
        <v>0</v>
      </c>
      <c r="Q13" s="546">
        <f t="shared" si="11"/>
        <v>0</v>
      </c>
      <c r="R13" s="547">
        <f t="shared" si="12"/>
        <v>0</v>
      </c>
      <c r="S13" s="548">
        <f t="shared" si="13"/>
        <v>0</v>
      </c>
      <c r="T13" s="549">
        <f t="shared" si="14"/>
        <v>0</v>
      </c>
      <c r="U13" s="558">
        <v>1</v>
      </c>
      <c r="V13" s="559">
        <v>8</v>
      </c>
      <c r="W13" s="560"/>
      <c r="X13" s="559"/>
      <c r="Y13" s="561" t="s">
        <v>224</v>
      </c>
      <c r="Z13" s="556" t="s">
        <v>1580</v>
      </c>
      <c r="AA13" s="556" t="s">
        <v>195</v>
      </c>
      <c r="AB13" s="556">
        <v>1</v>
      </c>
      <c r="AC13" s="556">
        <v>7</v>
      </c>
      <c r="AD13" s="556" t="s">
        <v>143</v>
      </c>
      <c r="AE13" s="562">
        <v>250</v>
      </c>
      <c r="AF13" s="341"/>
      <c r="AG13" s="342"/>
      <c r="AH13" s="343"/>
      <c r="AI13" s="342"/>
      <c r="AJ13" s="343"/>
      <c r="AK13" s="342"/>
      <c r="AL13" s="343"/>
      <c r="AM13" s="343"/>
      <c r="AN13" s="342"/>
      <c r="AO13" s="343"/>
      <c r="AP13" s="342"/>
      <c r="AQ13" s="343"/>
      <c r="AR13" s="343"/>
      <c r="AS13" s="628">
        <f>AE13*AF13+AE13*AG13+AE13*AH13+AE13*AI13+AE13*AJ13+AE13*AK13+AE13*AL13+AE13*AM13+AE13*AN13+AE13*AO13+AE13*AP13+AE13*AQ13+AE13*AR13</f>
        <v>0</v>
      </c>
      <c r="AT13" s="629" t="str">
        <f t="shared" si="16"/>
        <v>No</v>
      </c>
      <c r="AU13" s="630" t="str">
        <f t="shared" si="17"/>
        <v>Yes</v>
      </c>
      <c r="BC13" s="338">
        <v>1</v>
      </c>
      <c r="BD13" s="339">
        <f>BC13*AF13+BC13*AG13+BC13*AH13+BC13*AI13+BC13*AJ13+BC13*AK13+BC13*AL13+BC13*AM13+BC13*AN13+BC13*AO13+BC13*AP13+BC13*AQ13+BC13*AR13</f>
        <v>0</v>
      </c>
    </row>
    <row r="14" spans="2:56" ht="90" customHeight="1">
      <c r="B14" s="483" t="s">
        <v>7</v>
      </c>
      <c r="C14" s="32"/>
      <c r="D14" s="563" t="s">
        <v>237</v>
      </c>
      <c r="E14" s="564"/>
      <c r="F14" s="557">
        <v>16.8</v>
      </c>
      <c r="G14" s="536">
        <f t="shared" si="1"/>
        <v>0</v>
      </c>
      <c r="H14" s="537">
        <f t="shared" si="2"/>
        <v>0</v>
      </c>
      <c r="I14" s="538">
        <f t="shared" si="3"/>
        <v>0</v>
      </c>
      <c r="J14" s="539">
        <f t="shared" si="4"/>
        <v>0</v>
      </c>
      <c r="K14" s="540">
        <f t="shared" si="5"/>
        <v>0</v>
      </c>
      <c r="L14" s="541">
        <f t="shared" si="6"/>
        <v>0</v>
      </c>
      <c r="M14" s="542">
        <f t="shared" si="7"/>
        <v>0</v>
      </c>
      <c r="N14" s="543">
        <f t="shared" si="8"/>
        <v>0</v>
      </c>
      <c r="O14" s="544">
        <f>AM14*AB14</f>
        <v>0</v>
      </c>
      <c r="P14" s="545">
        <f t="shared" si="10"/>
        <v>0</v>
      </c>
      <c r="Q14" s="546">
        <f t="shared" si="11"/>
        <v>0</v>
      </c>
      <c r="R14" s="547">
        <f t="shared" si="12"/>
        <v>0</v>
      </c>
      <c r="S14" s="548">
        <f t="shared" si="13"/>
        <v>0</v>
      </c>
      <c r="T14" s="549">
        <f t="shared" si="14"/>
        <v>0</v>
      </c>
      <c r="U14" s="558">
        <v>2</v>
      </c>
      <c r="V14" s="559">
        <v>16</v>
      </c>
      <c r="W14" s="560"/>
      <c r="X14" s="559"/>
      <c r="Y14" s="565" t="s">
        <v>224</v>
      </c>
      <c r="Z14" s="566" t="s">
        <v>311</v>
      </c>
      <c r="AA14" s="564" t="s">
        <v>95</v>
      </c>
      <c r="AB14" s="564">
        <v>2</v>
      </c>
      <c r="AC14" s="564">
        <v>14</v>
      </c>
      <c r="AD14" s="564" t="s">
        <v>143</v>
      </c>
      <c r="AE14" s="567">
        <v>460</v>
      </c>
      <c r="AF14" s="335"/>
      <c r="AG14" s="336"/>
      <c r="AH14" s="337"/>
      <c r="AI14" s="336"/>
      <c r="AJ14" s="337"/>
      <c r="AK14" s="336"/>
      <c r="AL14" s="337"/>
      <c r="AM14" s="337"/>
      <c r="AN14" s="336"/>
      <c r="AO14" s="337"/>
      <c r="AP14" s="336"/>
      <c r="AQ14" s="337"/>
      <c r="AR14" s="337"/>
      <c r="AS14" s="631">
        <f>AE14*AF14+AE14*AG14+AE14*AH14+AE14*AI14+AE14*AJ14+AE14*AK14+AE14*AL14+AE14*AM14+AE14*AN14+AE14*AO14+AE14*AP14+AE14*AQ14+AE14*AR14</f>
        <v>0</v>
      </c>
      <c r="AT14" s="632" t="str">
        <f t="shared" si="16"/>
        <v>No</v>
      </c>
      <c r="AU14" s="633" t="str">
        <f t="shared" si="17"/>
        <v>Yes</v>
      </c>
      <c r="BC14" s="338">
        <v>2</v>
      </c>
      <c r="BD14" s="339">
        <f>BC14*AF14+BC14*AG14+BC14*AH14+BC14*AI14+BC14*AJ14+BC14*AK14+BC14*AL14+BC14*AM14+BC14*AN14+BC14*AO14+BC14*AP14+BC14*AQ14+BC14*AR14</f>
        <v>0</v>
      </c>
    </row>
    <row r="15" spans="2:56" ht="90" customHeight="1">
      <c r="B15" s="258" t="s">
        <v>7</v>
      </c>
      <c r="C15" s="32"/>
      <c r="D15" s="555" t="s">
        <v>238</v>
      </c>
      <c r="E15" s="556"/>
      <c r="F15" s="557">
        <v>8.8000000000000007</v>
      </c>
      <c r="G15" s="536">
        <f t="shared" si="1"/>
        <v>0</v>
      </c>
      <c r="H15" s="537">
        <f t="shared" si="2"/>
        <v>0</v>
      </c>
      <c r="I15" s="538">
        <f t="shared" si="3"/>
        <v>0</v>
      </c>
      <c r="J15" s="539">
        <f t="shared" si="4"/>
        <v>0</v>
      </c>
      <c r="K15" s="540">
        <f t="shared" si="5"/>
        <v>0</v>
      </c>
      <c r="L15" s="541">
        <f t="shared" si="6"/>
        <v>0</v>
      </c>
      <c r="M15" s="542">
        <f t="shared" si="7"/>
        <v>0</v>
      </c>
      <c r="N15" s="543">
        <f t="shared" si="8"/>
        <v>0</v>
      </c>
      <c r="O15" s="544">
        <f t="shared" si="9"/>
        <v>0</v>
      </c>
      <c r="P15" s="545">
        <f t="shared" si="10"/>
        <v>0</v>
      </c>
      <c r="Q15" s="546">
        <f t="shared" si="11"/>
        <v>0</v>
      </c>
      <c r="R15" s="547">
        <f t="shared" si="12"/>
        <v>0</v>
      </c>
      <c r="S15" s="548">
        <f t="shared" si="13"/>
        <v>0</v>
      </c>
      <c r="T15" s="549">
        <f t="shared" si="14"/>
        <v>0</v>
      </c>
      <c r="U15" s="558">
        <v>2</v>
      </c>
      <c r="V15" s="559">
        <v>16</v>
      </c>
      <c r="W15" s="560"/>
      <c r="X15" s="559"/>
      <c r="Y15" s="561" t="s">
        <v>224</v>
      </c>
      <c r="Z15" s="556" t="s">
        <v>1581</v>
      </c>
      <c r="AA15" s="556" t="s">
        <v>95</v>
      </c>
      <c r="AB15" s="556">
        <v>2</v>
      </c>
      <c r="AC15" s="556">
        <v>22</v>
      </c>
      <c r="AD15" s="556" t="s">
        <v>143</v>
      </c>
      <c r="AE15" s="562">
        <v>310</v>
      </c>
      <c r="AF15" s="341"/>
      <c r="AG15" s="342"/>
      <c r="AH15" s="343"/>
      <c r="AI15" s="342"/>
      <c r="AJ15" s="343"/>
      <c r="AK15" s="342"/>
      <c r="AL15" s="343"/>
      <c r="AM15" s="343"/>
      <c r="AN15" s="342"/>
      <c r="AO15" s="343"/>
      <c r="AP15" s="342"/>
      <c r="AQ15" s="343"/>
      <c r="AR15" s="343"/>
      <c r="AS15" s="628">
        <f t="shared" si="15"/>
        <v>0</v>
      </c>
      <c r="AT15" s="629" t="str">
        <f t="shared" si="16"/>
        <v>No</v>
      </c>
      <c r="AU15" s="630" t="str">
        <f t="shared" si="17"/>
        <v>Yes</v>
      </c>
      <c r="BC15" s="338">
        <v>2</v>
      </c>
      <c r="BD15" s="339">
        <f t="shared" si="18"/>
        <v>0</v>
      </c>
    </row>
    <row r="16" spans="2:56" ht="90" customHeight="1">
      <c r="B16" s="483" t="s">
        <v>7</v>
      </c>
      <c r="C16" s="32"/>
      <c r="D16" s="563" t="s">
        <v>239</v>
      </c>
      <c r="E16" s="564"/>
      <c r="F16" s="557">
        <v>5</v>
      </c>
      <c r="G16" s="536">
        <f t="shared" si="1"/>
        <v>0</v>
      </c>
      <c r="H16" s="537">
        <f t="shared" si="2"/>
        <v>0</v>
      </c>
      <c r="I16" s="538">
        <f t="shared" si="3"/>
        <v>0</v>
      </c>
      <c r="J16" s="539">
        <f t="shared" si="4"/>
        <v>0</v>
      </c>
      <c r="K16" s="540">
        <f t="shared" si="5"/>
        <v>0</v>
      </c>
      <c r="L16" s="541">
        <f t="shared" si="6"/>
        <v>0</v>
      </c>
      <c r="M16" s="542">
        <f t="shared" si="7"/>
        <v>0</v>
      </c>
      <c r="N16" s="543">
        <f t="shared" si="8"/>
        <v>0</v>
      </c>
      <c r="O16" s="544">
        <f t="shared" si="9"/>
        <v>0</v>
      </c>
      <c r="P16" s="545">
        <f t="shared" si="10"/>
        <v>0</v>
      </c>
      <c r="Q16" s="546">
        <f t="shared" si="11"/>
        <v>0</v>
      </c>
      <c r="R16" s="547">
        <f t="shared" si="12"/>
        <v>0</v>
      </c>
      <c r="S16" s="548">
        <f t="shared" si="13"/>
        <v>0</v>
      </c>
      <c r="T16" s="549">
        <f t="shared" si="14"/>
        <v>0</v>
      </c>
      <c r="U16" s="558">
        <v>2</v>
      </c>
      <c r="V16" s="559">
        <v>16</v>
      </c>
      <c r="W16" s="560"/>
      <c r="X16" s="559"/>
      <c r="Y16" s="565" t="s">
        <v>224</v>
      </c>
      <c r="Z16" s="564" t="s">
        <v>1582</v>
      </c>
      <c r="AA16" s="564" t="s">
        <v>270</v>
      </c>
      <c r="AB16" s="564">
        <v>2</v>
      </c>
      <c r="AC16" s="564">
        <v>12</v>
      </c>
      <c r="AD16" s="564" t="s">
        <v>143</v>
      </c>
      <c r="AE16" s="567">
        <v>290</v>
      </c>
      <c r="AF16" s="335"/>
      <c r="AG16" s="336"/>
      <c r="AH16" s="337"/>
      <c r="AI16" s="336"/>
      <c r="AJ16" s="337"/>
      <c r="AK16" s="336"/>
      <c r="AL16" s="337"/>
      <c r="AM16" s="337"/>
      <c r="AN16" s="336"/>
      <c r="AO16" s="337"/>
      <c r="AP16" s="336"/>
      <c r="AQ16" s="337"/>
      <c r="AR16" s="337"/>
      <c r="AS16" s="631">
        <f t="shared" si="15"/>
        <v>0</v>
      </c>
      <c r="AT16" s="632" t="str">
        <f t="shared" si="16"/>
        <v>No</v>
      </c>
      <c r="AU16" s="633" t="str">
        <f t="shared" si="17"/>
        <v>Yes</v>
      </c>
      <c r="BC16" s="338">
        <v>2</v>
      </c>
      <c r="BD16" s="339">
        <f t="shared" si="18"/>
        <v>0</v>
      </c>
    </row>
    <row r="17" spans="1:56" ht="90" customHeight="1">
      <c r="B17" s="259" t="s">
        <v>7</v>
      </c>
      <c r="C17" s="37"/>
      <c r="D17" s="568" t="s">
        <v>240</v>
      </c>
      <c r="E17" s="569"/>
      <c r="F17" s="570">
        <v>2.6</v>
      </c>
      <c r="G17" s="536">
        <f t="shared" si="1"/>
        <v>0</v>
      </c>
      <c r="H17" s="537">
        <f t="shared" si="2"/>
        <v>0</v>
      </c>
      <c r="I17" s="571">
        <f t="shared" si="3"/>
        <v>0</v>
      </c>
      <c r="J17" s="572">
        <f t="shared" si="4"/>
        <v>0</v>
      </c>
      <c r="K17" s="573">
        <f t="shared" si="5"/>
        <v>0</v>
      </c>
      <c r="L17" s="574">
        <f t="shared" si="6"/>
        <v>0</v>
      </c>
      <c r="M17" s="575">
        <f t="shared" si="7"/>
        <v>0</v>
      </c>
      <c r="N17" s="576">
        <f t="shared" si="8"/>
        <v>0</v>
      </c>
      <c r="O17" s="544">
        <f t="shared" si="9"/>
        <v>0</v>
      </c>
      <c r="P17" s="577">
        <f t="shared" si="10"/>
        <v>0</v>
      </c>
      <c r="Q17" s="578">
        <f t="shared" si="11"/>
        <v>0</v>
      </c>
      <c r="R17" s="579">
        <f t="shared" si="12"/>
        <v>0</v>
      </c>
      <c r="S17" s="580">
        <f t="shared" si="13"/>
        <v>0</v>
      </c>
      <c r="T17" s="581">
        <f t="shared" si="14"/>
        <v>0</v>
      </c>
      <c r="U17" s="582">
        <v>2</v>
      </c>
      <c r="V17" s="583">
        <v>12</v>
      </c>
      <c r="W17" s="584"/>
      <c r="X17" s="583"/>
      <c r="Y17" s="585" t="s">
        <v>224</v>
      </c>
      <c r="Z17" s="569" t="s">
        <v>310</v>
      </c>
      <c r="AA17" s="569" t="s">
        <v>272</v>
      </c>
      <c r="AB17" s="569">
        <v>2</v>
      </c>
      <c r="AC17" s="569">
        <v>6</v>
      </c>
      <c r="AD17" s="569" t="s">
        <v>143</v>
      </c>
      <c r="AE17" s="586">
        <v>260</v>
      </c>
      <c r="AF17" s="375"/>
      <c r="AG17" s="376"/>
      <c r="AH17" s="377"/>
      <c r="AI17" s="377"/>
      <c r="AJ17" s="377"/>
      <c r="AK17" s="377"/>
      <c r="AL17" s="377"/>
      <c r="AM17" s="377"/>
      <c r="AN17" s="377"/>
      <c r="AO17" s="377"/>
      <c r="AP17" s="378"/>
      <c r="AQ17" s="378"/>
      <c r="AR17" s="378"/>
      <c r="AS17" s="634">
        <f t="shared" si="15"/>
        <v>0</v>
      </c>
      <c r="AT17" s="635" t="str">
        <f t="shared" si="16"/>
        <v>No</v>
      </c>
      <c r="AU17" s="636" t="str">
        <f t="shared" si="17"/>
        <v>Yes</v>
      </c>
      <c r="BC17" s="349">
        <v>2</v>
      </c>
      <c r="BD17" s="350">
        <f t="shared" si="18"/>
        <v>0</v>
      </c>
    </row>
    <row r="18" spans="1:56" ht="36">
      <c r="F18" s="445"/>
      <c r="G18" s="199"/>
      <c r="H18" s="260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AE18" s="493" t="s">
        <v>1131</v>
      </c>
      <c r="AF18" s="379"/>
      <c r="AG18" s="380"/>
      <c r="AH18" s="380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637"/>
      <c r="AT18" s="635"/>
      <c r="AU18" s="637"/>
      <c r="BC18" s="324"/>
      <c r="BD18" s="324"/>
    </row>
    <row r="19" spans="1:56" ht="90" customHeight="1">
      <c r="B19" s="482" t="s">
        <v>7</v>
      </c>
      <c r="C19" s="257"/>
      <c r="D19" s="533" t="s">
        <v>242</v>
      </c>
      <c r="E19" s="587"/>
      <c r="F19" s="557">
        <v>1.05</v>
      </c>
      <c r="G19" s="588">
        <f t="shared" si="1"/>
        <v>0</v>
      </c>
      <c r="H19" s="589">
        <f t="shared" si="2"/>
        <v>0</v>
      </c>
      <c r="I19" s="538">
        <f t="shared" si="3"/>
        <v>0</v>
      </c>
      <c r="J19" s="539">
        <f t="shared" si="4"/>
        <v>0</v>
      </c>
      <c r="K19" s="540">
        <f t="shared" si="5"/>
        <v>0</v>
      </c>
      <c r="L19" s="541">
        <f t="shared" si="6"/>
        <v>0</v>
      </c>
      <c r="M19" s="542">
        <f t="shared" si="7"/>
        <v>0</v>
      </c>
      <c r="N19" s="543">
        <f t="shared" si="8"/>
        <v>0</v>
      </c>
      <c r="O19" s="590">
        <f t="shared" si="9"/>
        <v>0</v>
      </c>
      <c r="P19" s="545">
        <f t="shared" si="10"/>
        <v>0</v>
      </c>
      <c r="Q19" s="546">
        <f t="shared" si="11"/>
        <v>0</v>
      </c>
      <c r="R19" s="547">
        <f t="shared" si="12"/>
        <v>0</v>
      </c>
      <c r="S19" s="548">
        <f t="shared" si="13"/>
        <v>0</v>
      </c>
      <c r="T19" s="549">
        <f t="shared" si="14"/>
        <v>0</v>
      </c>
      <c r="U19" s="550">
        <v>1</v>
      </c>
      <c r="V19" s="551">
        <v>4</v>
      </c>
      <c r="W19" s="552"/>
      <c r="X19" s="551"/>
      <c r="Y19" s="553" t="s">
        <v>224</v>
      </c>
      <c r="Z19" s="534" t="s">
        <v>1583</v>
      </c>
      <c r="AA19" s="534" t="s">
        <v>272</v>
      </c>
      <c r="AB19" s="534">
        <v>1</v>
      </c>
      <c r="AC19" s="534"/>
      <c r="AD19" s="534" t="s">
        <v>143</v>
      </c>
      <c r="AE19" s="554">
        <v>135</v>
      </c>
      <c r="AF19" s="371"/>
      <c r="AG19" s="337"/>
      <c r="AH19" s="337"/>
      <c r="AI19" s="337"/>
      <c r="AJ19" s="337"/>
      <c r="AK19" s="337"/>
      <c r="AL19" s="337"/>
      <c r="AM19" s="337"/>
      <c r="AN19" s="337"/>
      <c r="AO19" s="337"/>
      <c r="AP19" s="381"/>
      <c r="AQ19" s="381"/>
      <c r="AR19" s="381"/>
      <c r="AS19" s="638">
        <f>AE19*AF19+AE19*AG19+AE19*AH19+AE19*AI19+AE19*AJ19+AE19*AK19+AE19*AL19+AE19*AM19+AE19*AN19+AE19*AO19+AE19*AP19+AE19*AQ19+AE19*AR19</f>
        <v>0</v>
      </c>
      <c r="AT19" s="632" t="str">
        <f t="shared" si="16"/>
        <v>No</v>
      </c>
      <c r="AU19" s="633" t="str">
        <f t="shared" si="17"/>
        <v>Yes</v>
      </c>
      <c r="BC19" s="333">
        <v>1</v>
      </c>
      <c r="BD19" s="334">
        <f>BC19*AF19+BC19*AG19+BC19*AH19+BC19*AI19+BC19*AJ19+BC19*AK19+BC19*AL19+BC19*AM19+BC19*AN19+BC19*AO19+BC19*AP19+BC19*AQ19+BC19*AR19</f>
        <v>0</v>
      </c>
    </row>
    <row r="20" spans="1:56" ht="90" customHeight="1">
      <c r="B20" s="258" t="s">
        <v>7</v>
      </c>
      <c r="D20" s="555" t="s">
        <v>243</v>
      </c>
      <c r="E20" s="99"/>
      <c r="F20" s="557">
        <v>1.05</v>
      </c>
      <c r="G20" s="536">
        <f t="shared" si="1"/>
        <v>0</v>
      </c>
      <c r="H20" s="537">
        <f t="shared" si="2"/>
        <v>0</v>
      </c>
      <c r="I20" s="538">
        <f t="shared" si="3"/>
        <v>0</v>
      </c>
      <c r="J20" s="539">
        <f t="shared" si="4"/>
        <v>0</v>
      </c>
      <c r="K20" s="540">
        <f t="shared" si="5"/>
        <v>0</v>
      </c>
      <c r="L20" s="541">
        <f t="shared" si="6"/>
        <v>0</v>
      </c>
      <c r="M20" s="542">
        <f t="shared" si="7"/>
        <v>0</v>
      </c>
      <c r="N20" s="543">
        <f t="shared" si="8"/>
        <v>0</v>
      </c>
      <c r="O20" s="544">
        <f t="shared" si="9"/>
        <v>0</v>
      </c>
      <c r="P20" s="545">
        <f t="shared" si="10"/>
        <v>0</v>
      </c>
      <c r="Q20" s="546">
        <f t="shared" si="11"/>
        <v>0</v>
      </c>
      <c r="R20" s="547">
        <f t="shared" si="12"/>
        <v>0</v>
      </c>
      <c r="S20" s="548">
        <f t="shared" si="13"/>
        <v>0</v>
      </c>
      <c r="T20" s="549">
        <f t="shared" si="14"/>
        <v>0</v>
      </c>
      <c r="U20" s="558">
        <v>1</v>
      </c>
      <c r="V20" s="559">
        <v>4</v>
      </c>
      <c r="W20" s="560"/>
      <c r="X20" s="559"/>
      <c r="Y20" s="561" t="s">
        <v>224</v>
      </c>
      <c r="Z20" s="556" t="s">
        <v>1583</v>
      </c>
      <c r="AA20" s="556" t="s">
        <v>272</v>
      </c>
      <c r="AB20" s="556">
        <v>1</v>
      </c>
      <c r="AC20" s="556"/>
      <c r="AD20" s="556" t="s">
        <v>143</v>
      </c>
      <c r="AE20" s="562">
        <v>135</v>
      </c>
      <c r="AF20" s="341"/>
      <c r="AG20" s="342"/>
      <c r="AH20" s="343"/>
      <c r="AI20" s="342"/>
      <c r="AJ20" s="343"/>
      <c r="AK20" s="342"/>
      <c r="AL20" s="343"/>
      <c r="AM20" s="342"/>
      <c r="AN20" s="343"/>
      <c r="AO20" s="342"/>
      <c r="AP20" s="343"/>
      <c r="AQ20" s="342"/>
      <c r="AR20" s="343"/>
      <c r="AS20" s="628">
        <f t="shared" si="15"/>
        <v>0</v>
      </c>
      <c r="AT20" s="629" t="str">
        <f t="shared" si="16"/>
        <v>No</v>
      </c>
      <c r="AU20" s="630" t="str">
        <f t="shared" si="17"/>
        <v>Yes</v>
      </c>
      <c r="BC20" s="338">
        <v>1</v>
      </c>
      <c r="BD20" s="339">
        <f t="shared" si="18"/>
        <v>0</v>
      </c>
    </row>
    <row r="21" spans="1:56" ht="90" customHeight="1">
      <c r="B21" s="483" t="s">
        <v>7</v>
      </c>
      <c r="D21" s="563" t="s">
        <v>244</v>
      </c>
      <c r="E21" s="591"/>
      <c r="F21" s="557">
        <v>1.45</v>
      </c>
      <c r="G21" s="536">
        <f t="shared" si="1"/>
        <v>0</v>
      </c>
      <c r="H21" s="537">
        <f t="shared" si="2"/>
        <v>0</v>
      </c>
      <c r="I21" s="538">
        <f t="shared" si="3"/>
        <v>0</v>
      </c>
      <c r="J21" s="539">
        <f t="shared" si="4"/>
        <v>0</v>
      </c>
      <c r="K21" s="540">
        <f t="shared" si="5"/>
        <v>0</v>
      </c>
      <c r="L21" s="541">
        <f t="shared" si="6"/>
        <v>0</v>
      </c>
      <c r="M21" s="542">
        <f t="shared" si="7"/>
        <v>0</v>
      </c>
      <c r="N21" s="543">
        <f t="shared" si="8"/>
        <v>0</v>
      </c>
      <c r="O21" s="544">
        <f t="shared" si="9"/>
        <v>0</v>
      </c>
      <c r="P21" s="545">
        <f t="shared" si="10"/>
        <v>0</v>
      </c>
      <c r="Q21" s="546">
        <f t="shared" si="11"/>
        <v>0</v>
      </c>
      <c r="R21" s="547">
        <f t="shared" si="12"/>
        <v>0</v>
      </c>
      <c r="S21" s="548">
        <f t="shared" si="13"/>
        <v>0</v>
      </c>
      <c r="T21" s="549">
        <f t="shared" si="14"/>
        <v>0</v>
      </c>
      <c r="U21" s="558">
        <v>1</v>
      </c>
      <c r="V21" s="559">
        <v>4</v>
      </c>
      <c r="W21" s="560"/>
      <c r="X21" s="559"/>
      <c r="Y21" s="565" t="s">
        <v>224</v>
      </c>
      <c r="Z21" s="564" t="s">
        <v>308</v>
      </c>
      <c r="AA21" s="564" t="s">
        <v>270</v>
      </c>
      <c r="AB21" s="564">
        <v>1</v>
      </c>
      <c r="AC21" s="564"/>
      <c r="AD21" s="564" t="s">
        <v>143</v>
      </c>
      <c r="AE21" s="567">
        <v>150</v>
      </c>
      <c r="AF21" s="335"/>
      <c r="AG21" s="336"/>
      <c r="AH21" s="337"/>
      <c r="AI21" s="336"/>
      <c r="AJ21" s="337"/>
      <c r="AK21" s="336"/>
      <c r="AL21" s="337"/>
      <c r="AM21" s="336"/>
      <c r="AN21" s="337"/>
      <c r="AO21" s="336"/>
      <c r="AP21" s="337"/>
      <c r="AQ21" s="336"/>
      <c r="AR21" s="337"/>
      <c r="AS21" s="631">
        <f t="shared" si="15"/>
        <v>0</v>
      </c>
      <c r="AT21" s="632" t="str">
        <f t="shared" si="16"/>
        <v>No</v>
      </c>
      <c r="AU21" s="633" t="str">
        <f t="shared" si="17"/>
        <v>Yes</v>
      </c>
      <c r="BC21" s="338">
        <v>1</v>
      </c>
      <c r="BD21" s="339">
        <f t="shared" si="18"/>
        <v>0</v>
      </c>
    </row>
    <row r="22" spans="1:56" ht="90" customHeight="1">
      <c r="B22" s="258" t="s">
        <v>7</v>
      </c>
      <c r="D22" s="555" t="s">
        <v>245</v>
      </c>
      <c r="E22" s="99"/>
      <c r="F22" s="557">
        <v>1.45</v>
      </c>
      <c r="G22" s="536">
        <f t="shared" si="1"/>
        <v>0</v>
      </c>
      <c r="H22" s="537">
        <f t="shared" si="2"/>
        <v>0</v>
      </c>
      <c r="I22" s="538">
        <f t="shared" si="3"/>
        <v>0</v>
      </c>
      <c r="J22" s="539">
        <f t="shared" si="4"/>
        <v>0</v>
      </c>
      <c r="K22" s="540">
        <f t="shared" si="5"/>
        <v>0</v>
      </c>
      <c r="L22" s="541">
        <f t="shared" si="6"/>
        <v>0</v>
      </c>
      <c r="M22" s="542">
        <f t="shared" si="7"/>
        <v>0</v>
      </c>
      <c r="N22" s="543">
        <f t="shared" si="8"/>
        <v>0</v>
      </c>
      <c r="O22" s="544">
        <f t="shared" si="9"/>
        <v>0</v>
      </c>
      <c r="P22" s="545">
        <f t="shared" si="10"/>
        <v>0</v>
      </c>
      <c r="Q22" s="546">
        <f t="shared" si="11"/>
        <v>0</v>
      </c>
      <c r="R22" s="547">
        <f t="shared" si="12"/>
        <v>0</v>
      </c>
      <c r="S22" s="548">
        <f t="shared" si="13"/>
        <v>0</v>
      </c>
      <c r="T22" s="549">
        <f t="shared" si="14"/>
        <v>0</v>
      </c>
      <c r="U22" s="558">
        <v>1</v>
      </c>
      <c r="V22" s="559">
        <v>4</v>
      </c>
      <c r="W22" s="560"/>
      <c r="X22" s="559"/>
      <c r="Y22" s="561" t="s">
        <v>224</v>
      </c>
      <c r="Z22" s="556" t="s">
        <v>308</v>
      </c>
      <c r="AA22" s="556" t="s">
        <v>270</v>
      </c>
      <c r="AB22" s="556">
        <v>1</v>
      </c>
      <c r="AC22" s="556"/>
      <c r="AD22" s="556" t="s">
        <v>143</v>
      </c>
      <c r="AE22" s="562">
        <v>150</v>
      </c>
      <c r="AF22" s="341"/>
      <c r="AG22" s="342"/>
      <c r="AH22" s="343"/>
      <c r="AI22" s="342"/>
      <c r="AJ22" s="343"/>
      <c r="AK22" s="342"/>
      <c r="AL22" s="343"/>
      <c r="AM22" s="342"/>
      <c r="AN22" s="343"/>
      <c r="AO22" s="342"/>
      <c r="AP22" s="343"/>
      <c r="AQ22" s="342"/>
      <c r="AR22" s="343"/>
      <c r="AS22" s="628">
        <f t="shared" si="15"/>
        <v>0</v>
      </c>
      <c r="AT22" s="629" t="str">
        <f t="shared" si="16"/>
        <v>No</v>
      </c>
      <c r="AU22" s="630" t="str">
        <f t="shared" si="17"/>
        <v>Yes</v>
      </c>
      <c r="BC22" s="338">
        <v>1</v>
      </c>
      <c r="BD22" s="339">
        <f t="shared" si="18"/>
        <v>0</v>
      </c>
    </row>
    <row r="23" spans="1:56" ht="90" customHeight="1">
      <c r="B23" s="483" t="s">
        <v>7</v>
      </c>
      <c r="D23" s="563" t="s">
        <v>246</v>
      </c>
      <c r="E23" s="591"/>
      <c r="F23" s="557">
        <v>2.5499999999999998</v>
      </c>
      <c r="G23" s="536">
        <f t="shared" si="1"/>
        <v>0</v>
      </c>
      <c r="H23" s="537">
        <f t="shared" si="2"/>
        <v>0</v>
      </c>
      <c r="I23" s="538">
        <f t="shared" si="3"/>
        <v>0</v>
      </c>
      <c r="J23" s="539">
        <f t="shared" si="4"/>
        <v>0</v>
      </c>
      <c r="K23" s="540">
        <f t="shared" si="5"/>
        <v>0</v>
      </c>
      <c r="L23" s="541">
        <f t="shared" si="6"/>
        <v>0</v>
      </c>
      <c r="M23" s="542">
        <f t="shared" si="7"/>
        <v>0</v>
      </c>
      <c r="N23" s="543">
        <f t="shared" si="8"/>
        <v>0</v>
      </c>
      <c r="O23" s="544">
        <f t="shared" si="9"/>
        <v>0</v>
      </c>
      <c r="P23" s="545">
        <f t="shared" si="10"/>
        <v>0</v>
      </c>
      <c r="Q23" s="546">
        <f t="shared" si="11"/>
        <v>0</v>
      </c>
      <c r="R23" s="547">
        <f t="shared" si="12"/>
        <v>0</v>
      </c>
      <c r="S23" s="548">
        <f t="shared" si="13"/>
        <v>0</v>
      </c>
      <c r="T23" s="549">
        <f t="shared" si="14"/>
        <v>0</v>
      </c>
      <c r="U23" s="558">
        <v>1</v>
      </c>
      <c r="V23" s="559">
        <v>4</v>
      </c>
      <c r="W23" s="560"/>
      <c r="X23" s="559"/>
      <c r="Y23" s="565" t="s">
        <v>224</v>
      </c>
      <c r="Z23" s="564" t="s">
        <v>1584</v>
      </c>
      <c r="AA23" s="564" t="s">
        <v>270</v>
      </c>
      <c r="AB23" s="564">
        <v>1</v>
      </c>
      <c r="AC23" s="564"/>
      <c r="AD23" s="564" t="s">
        <v>143</v>
      </c>
      <c r="AE23" s="567">
        <v>155</v>
      </c>
      <c r="AF23" s="335"/>
      <c r="AG23" s="336"/>
      <c r="AH23" s="337"/>
      <c r="AI23" s="336"/>
      <c r="AJ23" s="337"/>
      <c r="AK23" s="336"/>
      <c r="AL23" s="337"/>
      <c r="AM23" s="336"/>
      <c r="AN23" s="337"/>
      <c r="AO23" s="336"/>
      <c r="AP23" s="337"/>
      <c r="AQ23" s="336"/>
      <c r="AR23" s="337"/>
      <c r="AS23" s="631">
        <f t="shared" si="15"/>
        <v>0</v>
      </c>
      <c r="AT23" s="632" t="str">
        <f t="shared" si="16"/>
        <v>No</v>
      </c>
      <c r="AU23" s="633" t="str">
        <f t="shared" si="17"/>
        <v>Yes</v>
      </c>
      <c r="BC23" s="338">
        <v>1</v>
      </c>
      <c r="BD23" s="339">
        <f t="shared" si="18"/>
        <v>0</v>
      </c>
    </row>
    <row r="24" spans="1:56" ht="90" customHeight="1">
      <c r="B24" s="258" t="s">
        <v>7</v>
      </c>
      <c r="D24" s="555" t="s">
        <v>247</v>
      </c>
      <c r="E24" s="99"/>
      <c r="F24" s="557">
        <v>2.5499999999999998</v>
      </c>
      <c r="G24" s="536">
        <f t="shared" si="1"/>
        <v>0</v>
      </c>
      <c r="H24" s="537">
        <f t="shared" si="2"/>
        <v>0</v>
      </c>
      <c r="I24" s="538">
        <f t="shared" si="3"/>
        <v>0</v>
      </c>
      <c r="J24" s="539">
        <f t="shared" si="4"/>
        <v>0</v>
      </c>
      <c r="K24" s="540">
        <f t="shared" si="5"/>
        <v>0</v>
      </c>
      <c r="L24" s="541">
        <f t="shared" si="6"/>
        <v>0</v>
      </c>
      <c r="M24" s="542">
        <f t="shared" si="7"/>
        <v>0</v>
      </c>
      <c r="N24" s="543">
        <f t="shared" si="8"/>
        <v>0</v>
      </c>
      <c r="O24" s="544">
        <f t="shared" si="9"/>
        <v>0</v>
      </c>
      <c r="P24" s="545">
        <f t="shared" si="10"/>
        <v>0</v>
      </c>
      <c r="Q24" s="546">
        <f t="shared" si="11"/>
        <v>0</v>
      </c>
      <c r="R24" s="547">
        <f t="shared" si="12"/>
        <v>0</v>
      </c>
      <c r="S24" s="548">
        <f t="shared" si="13"/>
        <v>0</v>
      </c>
      <c r="T24" s="549">
        <f t="shared" si="14"/>
        <v>0</v>
      </c>
      <c r="U24" s="558">
        <v>1</v>
      </c>
      <c r="V24" s="559">
        <v>4</v>
      </c>
      <c r="W24" s="560"/>
      <c r="X24" s="559"/>
      <c r="Y24" s="561" t="s">
        <v>224</v>
      </c>
      <c r="Z24" s="556" t="s">
        <v>1584</v>
      </c>
      <c r="AA24" s="556" t="s">
        <v>270</v>
      </c>
      <c r="AB24" s="556">
        <v>1</v>
      </c>
      <c r="AC24" s="556"/>
      <c r="AD24" s="556" t="s">
        <v>143</v>
      </c>
      <c r="AE24" s="562">
        <v>155</v>
      </c>
      <c r="AF24" s="341"/>
      <c r="AG24" s="342"/>
      <c r="AH24" s="343"/>
      <c r="AI24" s="342"/>
      <c r="AJ24" s="343"/>
      <c r="AK24" s="342"/>
      <c r="AL24" s="343"/>
      <c r="AM24" s="342"/>
      <c r="AN24" s="343"/>
      <c r="AO24" s="342"/>
      <c r="AP24" s="343"/>
      <c r="AQ24" s="342"/>
      <c r="AR24" s="343"/>
      <c r="AS24" s="628">
        <f t="shared" si="15"/>
        <v>0</v>
      </c>
      <c r="AT24" s="629" t="str">
        <f t="shared" si="16"/>
        <v>No</v>
      </c>
      <c r="AU24" s="630" t="str">
        <f t="shared" si="17"/>
        <v>Yes</v>
      </c>
      <c r="BC24" s="338">
        <v>1</v>
      </c>
      <c r="BD24" s="339">
        <f t="shared" si="18"/>
        <v>0</v>
      </c>
    </row>
    <row r="25" spans="1:56" ht="90" customHeight="1">
      <c r="A25" s="382"/>
      <c r="B25" s="483" t="s">
        <v>7</v>
      </c>
      <c r="D25" s="563" t="s">
        <v>248</v>
      </c>
      <c r="E25" s="591"/>
      <c r="F25" s="557">
        <v>3.6</v>
      </c>
      <c r="G25" s="536">
        <f t="shared" si="1"/>
        <v>0</v>
      </c>
      <c r="H25" s="537">
        <f t="shared" si="2"/>
        <v>0</v>
      </c>
      <c r="I25" s="538">
        <f t="shared" si="3"/>
        <v>0</v>
      </c>
      <c r="J25" s="539">
        <f t="shared" si="4"/>
        <v>0</v>
      </c>
      <c r="K25" s="540">
        <f t="shared" si="5"/>
        <v>0</v>
      </c>
      <c r="L25" s="541">
        <f t="shared" si="6"/>
        <v>0</v>
      </c>
      <c r="M25" s="542">
        <f t="shared" si="7"/>
        <v>0</v>
      </c>
      <c r="N25" s="543">
        <f t="shared" si="8"/>
        <v>0</v>
      </c>
      <c r="O25" s="544">
        <f t="shared" si="9"/>
        <v>0</v>
      </c>
      <c r="P25" s="545">
        <f t="shared" si="10"/>
        <v>0</v>
      </c>
      <c r="Q25" s="546">
        <f t="shared" si="11"/>
        <v>0</v>
      </c>
      <c r="R25" s="547">
        <f t="shared" si="12"/>
        <v>0</v>
      </c>
      <c r="S25" s="548">
        <f t="shared" si="13"/>
        <v>0</v>
      </c>
      <c r="T25" s="549">
        <f t="shared" si="14"/>
        <v>0</v>
      </c>
      <c r="U25" s="558">
        <v>1</v>
      </c>
      <c r="V25" s="559">
        <v>4</v>
      </c>
      <c r="W25" s="560"/>
      <c r="X25" s="559"/>
      <c r="Y25" s="565" t="s">
        <v>224</v>
      </c>
      <c r="Z25" s="564" t="s">
        <v>1585</v>
      </c>
      <c r="AA25" s="564" t="s">
        <v>270</v>
      </c>
      <c r="AB25" s="564">
        <v>1</v>
      </c>
      <c r="AC25" s="564"/>
      <c r="AD25" s="564" t="s">
        <v>143</v>
      </c>
      <c r="AE25" s="567">
        <v>160</v>
      </c>
      <c r="AF25" s="335"/>
      <c r="AG25" s="336"/>
      <c r="AH25" s="337"/>
      <c r="AI25" s="336"/>
      <c r="AJ25" s="337"/>
      <c r="AK25" s="336"/>
      <c r="AL25" s="337"/>
      <c r="AM25" s="336"/>
      <c r="AN25" s="337"/>
      <c r="AO25" s="336"/>
      <c r="AP25" s="337"/>
      <c r="AQ25" s="336"/>
      <c r="AR25" s="337"/>
      <c r="AS25" s="631">
        <f>AE25*AF25+AE25*AG25+AE25*AH25+AE25*AI25+AE25*AJ25+AE25*AK25+AE25*AL25+AE25*AM25+AE25*AN25+AE25*AO25+AE25*AP25+AE25*AQ25+AE25*AR25</f>
        <v>0</v>
      </c>
      <c r="AT25" s="632" t="str">
        <f t="shared" si="16"/>
        <v>No</v>
      </c>
      <c r="AU25" s="633" t="str">
        <f t="shared" si="17"/>
        <v>Yes</v>
      </c>
      <c r="BC25" s="338">
        <v>1</v>
      </c>
      <c r="BD25" s="339">
        <f>BC25*AF25+BC25*AG25+BC25*AH25+BC25*AI25+BC25*AJ25+BC25*AK25+BC25*AL25+BC25*AM25+BC25*AN25+BC25*AO25+BC25*AP25+BC25*AQ25+BC25*AR25</f>
        <v>0</v>
      </c>
    </row>
    <row r="26" spans="1:56" ht="90" customHeight="1">
      <c r="B26" s="258" t="s">
        <v>7</v>
      </c>
      <c r="D26" s="555" t="s">
        <v>249</v>
      </c>
      <c r="E26" s="99"/>
      <c r="F26" s="557">
        <v>3.6</v>
      </c>
      <c r="G26" s="536">
        <f t="shared" si="1"/>
        <v>0</v>
      </c>
      <c r="H26" s="537">
        <f t="shared" si="2"/>
        <v>0</v>
      </c>
      <c r="I26" s="538">
        <f t="shared" si="3"/>
        <v>0</v>
      </c>
      <c r="J26" s="539">
        <f t="shared" si="4"/>
        <v>0</v>
      </c>
      <c r="K26" s="540">
        <f t="shared" si="5"/>
        <v>0</v>
      </c>
      <c r="L26" s="541">
        <f t="shared" si="6"/>
        <v>0</v>
      </c>
      <c r="M26" s="542">
        <f t="shared" si="7"/>
        <v>0</v>
      </c>
      <c r="N26" s="543">
        <f t="shared" si="8"/>
        <v>0</v>
      </c>
      <c r="O26" s="544">
        <f t="shared" si="9"/>
        <v>0</v>
      </c>
      <c r="P26" s="545">
        <f t="shared" si="10"/>
        <v>0</v>
      </c>
      <c r="Q26" s="546">
        <f t="shared" si="11"/>
        <v>0</v>
      </c>
      <c r="R26" s="547">
        <f t="shared" si="12"/>
        <v>0</v>
      </c>
      <c r="S26" s="548">
        <f t="shared" si="13"/>
        <v>0</v>
      </c>
      <c r="T26" s="549">
        <f t="shared" si="14"/>
        <v>0</v>
      </c>
      <c r="U26" s="558">
        <v>1</v>
      </c>
      <c r="V26" s="559">
        <v>4</v>
      </c>
      <c r="W26" s="560"/>
      <c r="X26" s="559"/>
      <c r="Y26" s="561" t="s">
        <v>224</v>
      </c>
      <c r="Z26" s="556" t="s">
        <v>1585</v>
      </c>
      <c r="AA26" s="556" t="s">
        <v>270</v>
      </c>
      <c r="AB26" s="556">
        <v>1</v>
      </c>
      <c r="AC26" s="556"/>
      <c r="AD26" s="556" t="s">
        <v>143</v>
      </c>
      <c r="AE26" s="562">
        <v>160</v>
      </c>
      <c r="AF26" s="341"/>
      <c r="AG26" s="342"/>
      <c r="AH26" s="343"/>
      <c r="AI26" s="342"/>
      <c r="AJ26" s="343"/>
      <c r="AK26" s="342"/>
      <c r="AL26" s="343"/>
      <c r="AM26" s="342"/>
      <c r="AN26" s="343"/>
      <c r="AO26" s="342"/>
      <c r="AP26" s="343"/>
      <c r="AQ26" s="342"/>
      <c r="AR26" s="343"/>
      <c r="AS26" s="628">
        <f t="shared" si="15"/>
        <v>0</v>
      </c>
      <c r="AT26" s="629" t="str">
        <f t="shared" si="16"/>
        <v>No</v>
      </c>
      <c r="AU26" s="630" t="str">
        <f t="shared" si="17"/>
        <v>Yes</v>
      </c>
      <c r="BC26" s="338">
        <v>1</v>
      </c>
      <c r="BD26" s="339">
        <f t="shared" si="18"/>
        <v>0</v>
      </c>
    </row>
    <row r="27" spans="1:56" ht="90" customHeight="1">
      <c r="B27" s="483" t="s">
        <v>7</v>
      </c>
      <c r="D27" s="563" t="s">
        <v>250</v>
      </c>
      <c r="E27" s="591"/>
      <c r="F27" s="557">
        <v>4.4000000000000004</v>
      </c>
      <c r="G27" s="536">
        <f t="shared" si="1"/>
        <v>0</v>
      </c>
      <c r="H27" s="537">
        <f t="shared" si="2"/>
        <v>0</v>
      </c>
      <c r="I27" s="538">
        <f t="shared" si="3"/>
        <v>0</v>
      </c>
      <c r="J27" s="539">
        <f t="shared" si="4"/>
        <v>0</v>
      </c>
      <c r="K27" s="540">
        <f t="shared" si="5"/>
        <v>0</v>
      </c>
      <c r="L27" s="541">
        <f t="shared" si="6"/>
        <v>0</v>
      </c>
      <c r="M27" s="542">
        <f t="shared" si="7"/>
        <v>0</v>
      </c>
      <c r="N27" s="543">
        <f t="shared" si="8"/>
        <v>0</v>
      </c>
      <c r="O27" s="544">
        <f t="shared" si="9"/>
        <v>0</v>
      </c>
      <c r="P27" s="545">
        <f t="shared" si="10"/>
        <v>0</v>
      </c>
      <c r="Q27" s="546">
        <f t="shared" si="11"/>
        <v>0</v>
      </c>
      <c r="R27" s="547">
        <f t="shared" si="12"/>
        <v>0</v>
      </c>
      <c r="S27" s="548">
        <f t="shared" si="13"/>
        <v>0</v>
      </c>
      <c r="T27" s="549">
        <f t="shared" si="14"/>
        <v>0</v>
      </c>
      <c r="U27" s="558">
        <v>1</v>
      </c>
      <c r="V27" s="559">
        <v>4</v>
      </c>
      <c r="W27" s="560"/>
      <c r="X27" s="559"/>
      <c r="Y27" s="565" t="s">
        <v>224</v>
      </c>
      <c r="Z27" s="564" t="s">
        <v>309</v>
      </c>
      <c r="AA27" s="564" t="s">
        <v>95</v>
      </c>
      <c r="AB27" s="564">
        <v>1</v>
      </c>
      <c r="AC27" s="564"/>
      <c r="AD27" s="564" t="s">
        <v>143</v>
      </c>
      <c r="AE27" s="567">
        <v>190</v>
      </c>
      <c r="AF27" s="335"/>
      <c r="AG27" s="336"/>
      <c r="AH27" s="337"/>
      <c r="AI27" s="336"/>
      <c r="AJ27" s="337"/>
      <c r="AK27" s="336"/>
      <c r="AL27" s="337"/>
      <c r="AM27" s="336"/>
      <c r="AN27" s="337"/>
      <c r="AO27" s="336"/>
      <c r="AP27" s="337"/>
      <c r="AQ27" s="336"/>
      <c r="AR27" s="337"/>
      <c r="AS27" s="631">
        <f t="shared" si="15"/>
        <v>0</v>
      </c>
      <c r="AT27" s="632" t="str">
        <f t="shared" si="16"/>
        <v>No</v>
      </c>
      <c r="AU27" s="633" t="str">
        <f t="shared" si="17"/>
        <v>Yes</v>
      </c>
      <c r="BC27" s="338">
        <v>1</v>
      </c>
      <c r="BD27" s="339">
        <f t="shared" si="18"/>
        <v>0</v>
      </c>
    </row>
    <row r="28" spans="1:56" ht="90" customHeight="1">
      <c r="B28" s="258" t="s">
        <v>7</v>
      </c>
      <c r="D28" s="555" t="s">
        <v>251</v>
      </c>
      <c r="E28" s="99"/>
      <c r="F28" s="557">
        <v>4.4000000000000004</v>
      </c>
      <c r="G28" s="536">
        <f t="shared" si="1"/>
        <v>0</v>
      </c>
      <c r="H28" s="537">
        <f t="shared" si="2"/>
        <v>0</v>
      </c>
      <c r="I28" s="538">
        <f t="shared" si="3"/>
        <v>0</v>
      </c>
      <c r="J28" s="539">
        <f t="shared" si="4"/>
        <v>0</v>
      </c>
      <c r="K28" s="540">
        <f t="shared" si="5"/>
        <v>0</v>
      </c>
      <c r="L28" s="541">
        <f t="shared" si="6"/>
        <v>0</v>
      </c>
      <c r="M28" s="542">
        <f t="shared" si="7"/>
        <v>0</v>
      </c>
      <c r="N28" s="543">
        <f t="shared" si="8"/>
        <v>0</v>
      </c>
      <c r="O28" s="544">
        <f t="shared" si="9"/>
        <v>0</v>
      </c>
      <c r="P28" s="545">
        <f t="shared" si="10"/>
        <v>0</v>
      </c>
      <c r="Q28" s="546">
        <f t="shared" si="11"/>
        <v>0</v>
      </c>
      <c r="R28" s="547">
        <f t="shared" si="12"/>
        <v>0</v>
      </c>
      <c r="S28" s="548">
        <f t="shared" si="13"/>
        <v>0</v>
      </c>
      <c r="T28" s="549">
        <f t="shared" si="14"/>
        <v>0</v>
      </c>
      <c r="U28" s="558">
        <v>1</v>
      </c>
      <c r="V28" s="559">
        <v>4</v>
      </c>
      <c r="W28" s="560"/>
      <c r="X28" s="559"/>
      <c r="Y28" s="561" t="s">
        <v>224</v>
      </c>
      <c r="Z28" s="556" t="s">
        <v>309</v>
      </c>
      <c r="AA28" s="556" t="s">
        <v>95</v>
      </c>
      <c r="AB28" s="556">
        <v>1</v>
      </c>
      <c r="AC28" s="556"/>
      <c r="AD28" s="556" t="s">
        <v>143</v>
      </c>
      <c r="AE28" s="562">
        <v>190</v>
      </c>
      <c r="AF28" s="341"/>
      <c r="AG28" s="342"/>
      <c r="AH28" s="343"/>
      <c r="AI28" s="342"/>
      <c r="AJ28" s="343"/>
      <c r="AK28" s="342"/>
      <c r="AL28" s="343"/>
      <c r="AM28" s="342"/>
      <c r="AN28" s="343"/>
      <c r="AO28" s="342"/>
      <c r="AP28" s="343"/>
      <c r="AQ28" s="342"/>
      <c r="AR28" s="343"/>
      <c r="AS28" s="628">
        <f t="shared" si="15"/>
        <v>0</v>
      </c>
      <c r="AT28" s="629" t="str">
        <f t="shared" si="16"/>
        <v>No</v>
      </c>
      <c r="AU28" s="630" t="str">
        <f t="shared" si="17"/>
        <v>Yes</v>
      </c>
      <c r="BC28" s="338">
        <v>1</v>
      </c>
      <c r="BD28" s="339">
        <f t="shared" si="18"/>
        <v>0</v>
      </c>
    </row>
    <row r="29" spans="1:56" ht="90" customHeight="1">
      <c r="B29" s="483" t="s">
        <v>7</v>
      </c>
      <c r="D29" s="563" t="s">
        <v>252</v>
      </c>
      <c r="E29" s="591"/>
      <c r="F29" s="557">
        <v>6.3</v>
      </c>
      <c r="G29" s="536">
        <f t="shared" si="1"/>
        <v>0</v>
      </c>
      <c r="H29" s="537">
        <f t="shared" si="2"/>
        <v>0</v>
      </c>
      <c r="I29" s="538">
        <f t="shared" si="3"/>
        <v>0</v>
      </c>
      <c r="J29" s="539">
        <f t="shared" si="4"/>
        <v>0</v>
      </c>
      <c r="K29" s="540">
        <f t="shared" si="5"/>
        <v>0</v>
      </c>
      <c r="L29" s="541">
        <f t="shared" si="6"/>
        <v>0</v>
      </c>
      <c r="M29" s="542">
        <f t="shared" si="7"/>
        <v>0</v>
      </c>
      <c r="N29" s="543">
        <f t="shared" si="8"/>
        <v>0</v>
      </c>
      <c r="O29" s="544">
        <f t="shared" si="9"/>
        <v>0</v>
      </c>
      <c r="P29" s="545">
        <f t="shared" si="10"/>
        <v>0</v>
      </c>
      <c r="Q29" s="546">
        <f t="shared" si="11"/>
        <v>0</v>
      </c>
      <c r="R29" s="547">
        <f t="shared" si="12"/>
        <v>0</v>
      </c>
      <c r="S29" s="548">
        <f t="shared" si="13"/>
        <v>0</v>
      </c>
      <c r="T29" s="549">
        <f t="shared" si="14"/>
        <v>0</v>
      </c>
      <c r="U29" s="558">
        <v>1</v>
      </c>
      <c r="V29" s="559">
        <v>7</v>
      </c>
      <c r="W29" s="560"/>
      <c r="X29" s="559"/>
      <c r="Y29" s="565" t="s">
        <v>224</v>
      </c>
      <c r="Z29" s="564" t="s">
        <v>343</v>
      </c>
      <c r="AA29" s="564" t="s">
        <v>95</v>
      </c>
      <c r="AB29" s="564">
        <v>1</v>
      </c>
      <c r="AC29" s="564"/>
      <c r="AD29" s="564" t="s">
        <v>143</v>
      </c>
      <c r="AE29" s="567">
        <v>210</v>
      </c>
      <c r="AF29" s="335"/>
      <c r="AG29" s="336"/>
      <c r="AH29" s="337"/>
      <c r="AI29" s="336"/>
      <c r="AJ29" s="337"/>
      <c r="AK29" s="336"/>
      <c r="AL29" s="337"/>
      <c r="AM29" s="336"/>
      <c r="AN29" s="337"/>
      <c r="AO29" s="336"/>
      <c r="AP29" s="337"/>
      <c r="AQ29" s="336"/>
      <c r="AR29" s="337"/>
      <c r="AS29" s="631">
        <f t="shared" si="15"/>
        <v>0</v>
      </c>
      <c r="AT29" s="632" t="str">
        <f t="shared" si="16"/>
        <v>No</v>
      </c>
      <c r="AU29" s="633" t="str">
        <f t="shared" si="17"/>
        <v>Yes</v>
      </c>
      <c r="BC29" s="338">
        <v>1</v>
      </c>
      <c r="BD29" s="339">
        <f t="shared" si="18"/>
        <v>0</v>
      </c>
    </row>
    <row r="30" spans="1:56" ht="90" customHeight="1">
      <c r="B30" s="259" t="s">
        <v>7</v>
      </c>
      <c r="C30" s="36"/>
      <c r="D30" s="568" t="s">
        <v>253</v>
      </c>
      <c r="E30" s="592"/>
      <c r="F30" s="570">
        <v>6.3</v>
      </c>
      <c r="G30" s="536">
        <f t="shared" si="1"/>
        <v>0</v>
      </c>
      <c r="H30" s="537">
        <f t="shared" si="2"/>
        <v>0</v>
      </c>
      <c r="I30" s="538">
        <f t="shared" si="3"/>
        <v>0</v>
      </c>
      <c r="J30" s="539">
        <f t="shared" si="4"/>
        <v>0</v>
      </c>
      <c r="K30" s="540">
        <f t="shared" si="5"/>
        <v>0</v>
      </c>
      <c r="L30" s="541">
        <f t="shared" si="6"/>
        <v>0</v>
      </c>
      <c r="M30" s="542">
        <f t="shared" si="7"/>
        <v>0</v>
      </c>
      <c r="N30" s="543">
        <f t="shared" si="8"/>
        <v>0</v>
      </c>
      <c r="O30" s="544">
        <f t="shared" si="9"/>
        <v>0</v>
      </c>
      <c r="P30" s="545">
        <f t="shared" si="10"/>
        <v>0</v>
      </c>
      <c r="Q30" s="546">
        <f t="shared" si="11"/>
        <v>0</v>
      </c>
      <c r="R30" s="547">
        <f t="shared" si="12"/>
        <v>0</v>
      </c>
      <c r="S30" s="548">
        <f t="shared" si="13"/>
        <v>0</v>
      </c>
      <c r="T30" s="549">
        <f t="shared" si="14"/>
        <v>0</v>
      </c>
      <c r="U30" s="582">
        <v>1</v>
      </c>
      <c r="V30" s="583">
        <v>7</v>
      </c>
      <c r="W30" s="584"/>
      <c r="X30" s="583"/>
      <c r="Y30" s="585" t="s">
        <v>224</v>
      </c>
      <c r="Z30" s="593" t="s">
        <v>343</v>
      </c>
      <c r="AA30" s="593" t="s">
        <v>95</v>
      </c>
      <c r="AB30" s="569">
        <v>1</v>
      </c>
      <c r="AC30" s="569"/>
      <c r="AD30" s="569" t="s">
        <v>143</v>
      </c>
      <c r="AE30" s="586">
        <v>210</v>
      </c>
      <c r="AF30" s="375"/>
      <c r="AG30" s="343"/>
      <c r="AH30" s="343"/>
      <c r="AI30" s="343"/>
      <c r="AJ30" s="343"/>
      <c r="AK30" s="343"/>
      <c r="AL30" s="343"/>
      <c r="AM30" s="343"/>
      <c r="AN30" s="343"/>
      <c r="AO30" s="343"/>
      <c r="AP30" s="383"/>
      <c r="AQ30" s="383"/>
      <c r="AR30" s="383"/>
      <c r="AS30" s="634">
        <f t="shared" si="15"/>
        <v>0</v>
      </c>
      <c r="AT30" s="635" t="str">
        <f t="shared" si="16"/>
        <v>No</v>
      </c>
      <c r="AU30" s="636" t="str">
        <f t="shared" si="17"/>
        <v>Yes</v>
      </c>
      <c r="BC30" s="349">
        <v>1</v>
      </c>
      <c r="BD30" s="350">
        <f t="shared" si="18"/>
        <v>0</v>
      </c>
    </row>
    <row r="31" spans="1:56" s="324" customFormat="1" ht="42.75" customHeight="1">
      <c r="B31" s="325"/>
      <c r="C31" s="214"/>
      <c r="D31" s="156"/>
      <c r="E31" s="156"/>
      <c r="F31" s="444"/>
      <c r="G31" s="193"/>
      <c r="H31" s="254"/>
      <c r="I31" s="201"/>
      <c r="J31" s="202"/>
      <c r="K31" s="203"/>
      <c r="L31" s="204"/>
      <c r="M31" s="205"/>
      <c r="N31" s="206"/>
      <c r="O31" s="194"/>
      <c r="P31" s="207"/>
      <c r="Q31" s="208"/>
      <c r="R31" s="209"/>
      <c r="S31" s="210"/>
      <c r="T31" s="211"/>
      <c r="U31" s="192"/>
      <c r="V31" s="279"/>
      <c r="W31" s="288"/>
      <c r="X31" s="279"/>
      <c r="Y31" s="453"/>
      <c r="Z31" s="156"/>
      <c r="AA31" s="156"/>
      <c r="AB31" s="156"/>
      <c r="AC31" s="156"/>
      <c r="AD31" s="156"/>
      <c r="AE31" s="479" t="s">
        <v>201</v>
      </c>
      <c r="AF31" s="384"/>
      <c r="AG31" s="385"/>
      <c r="AH31" s="385"/>
      <c r="AI31" s="385"/>
      <c r="AJ31" s="385"/>
      <c r="AK31" s="385"/>
      <c r="AL31" s="385"/>
      <c r="AM31" s="385"/>
      <c r="AN31" s="385"/>
      <c r="AO31" s="385"/>
      <c r="AP31" s="385"/>
      <c r="AQ31" s="385"/>
      <c r="AR31" s="385"/>
      <c r="AS31" s="637"/>
      <c r="AT31" s="635"/>
      <c r="AU31" s="637"/>
      <c r="BA31" s="322"/>
      <c r="BC31" s="386"/>
      <c r="BD31" s="386"/>
    </row>
    <row r="32" spans="1:56" s="32" customFormat="1" ht="90" customHeight="1">
      <c r="B32" s="482"/>
      <c r="C32" s="255"/>
      <c r="D32" s="533" t="s">
        <v>398</v>
      </c>
      <c r="E32" s="534">
        <v>21</v>
      </c>
      <c r="F32" s="535">
        <v>5.4</v>
      </c>
      <c r="G32" s="534">
        <f>SUM(AF32:AR32)*F32</f>
        <v>0</v>
      </c>
      <c r="H32" s="594">
        <f>AF32*AB32</f>
        <v>0</v>
      </c>
      <c r="I32" s="595">
        <f t="shared" si="3"/>
        <v>0</v>
      </c>
      <c r="J32" s="595">
        <f t="shared" si="4"/>
        <v>0</v>
      </c>
      <c r="K32" s="595">
        <f t="shared" si="5"/>
        <v>0</v>
      </c>
      <c r="L32" s="595">
        <f t="shared" si="6"/>
        <v>0</v>
      </c>
      <c r="M32" s="595">
        <f t="shared" si="7"/>
        <v>0</v>
      </c>
      <c r="N32" s="595">
        <f t="shared" si="8"/>
        <v>0</v>
      </c>
      <c r="O32" s="596">
        <f t="shared" si="9"/>
        <v>0</v>
      </c>
      <c r="P32" s="595">
        <f t="shared" si="10"/>
        <v>0</v>
      </c>
      <c r="Q32" s="595">
        <f t="shared" si="11"/>
        <v>0</v>
      </c>
      <c r="R32" s="595">
        <f t="shared" si="12"/>
        <v>0</v>
      </c>
      <c r="S32" s="595">
        <f t="shared" si="13"/>
        <v>0</v>
      </c>
      <c r="T32" s="595">
        <f t="shared" si="14"/>
        <v>0</v>
      </c>
      <c r="U32" s="597">
        <v>1</v>
      </c>
      <c r="V32" s="551">
        <v>7</v>
      </c>
      <c r="W32" s="552"/>
      <c r="X32" s="551"/>
      <c r="Y32" s="553" t="s">
        <v>1133</v>
      </c>
      <c r="Z32" s="598" t="s">
        <v>208</v>
      </c>
      <c r="AA32" s="598" t="s">
        <v>95</v>
      </c>
      <c r="AB32" s="534">
        <v>1</v>
      </c>
      <c r="AC32" s="534">
        <v>0</v>
      </c>
      <c r="AD32" s="534" t="s">
        <v>143</v>
      </c>
      <c r="AE32" s="599">
        <v>185.5</v>
      </c>
      <c r="AF32" s="344"/>
      <c r="AG32" s="337"/>
      <c r="AH32" s="337"/>
      <c r="AI32" s="337"/>
      <c r="AJ32" s="337"/>
      <c r="AK32" s="337"/>
      <c r="AL32" s="337"/>
      <c r="AM32" s="337"/>
      <c r="AN32" s="337"/>
      <c r="AO32" s="337"/>
      <c r="AP32" s="381"/>
      <c r="AQ32" s="381"/>
      <c r="AR32" s="381"/>
      <c r="AS32" s="638">
        <f t="shared" ref="AS32:AS60" si="19">AE32*AF32+AE32*AG32+AE32*AH32+AE32*AI32+AE32*AJ32+AE32*AK32+AE32*AL32+AE32*AM32+AE32*AN32+AE32*AO32+AE32*AP32+AE32*AQ32+AE32*AR32</f>
        <v>0</v>
      </c>
      <c r="AT32" s="632" t="str">
        <f t="shared" ref="AT32:AT60" si="20">IF(SUM(AF32:AR32)&gt;0,"Yes","No")</f>
        <v>No</v>
      </c>
      <c r="AU32" s="633" t="str">
        <f>IF(B32="New","Yes","No")</f>
        <v>No</v>
      </c>
      <c r="AW32" s="32">
        <v>1</v>
      </c>
      <c r="AX32" s="32">
        <v>700</v>
      </c>
      <c r="AY32" s="32">
        <v>80</v>
      </c>
      <c r="AZ32" s="32">
        <f t="shared" ref="AZ32:AZ50" si="21">SUM(AF32:AP32)*AC32</f>
        <v>0</v>
      </c>
      <c r="BA32" s="322">
        <v>0.18</v>
      </c>
      <c r="BC32" s="338">
        <v>1</v>
      </c>
      <c r="BD32" s="339">
        <f>BC32*AF32+BC32*AG32+BC32*AH32+BC32*AI32+BC32*AJ32+BC32*AK32+BC32*AL32+BC32*AM32+BC32*AN32+BC32*AO32+BC32*AP32+BC32*AQ32+BC32*AR32</f>
        <v>0</v>
      </c>
    </row>
    <row r="33" spans="2:56" s="324" customFormat="1" ht="90" customHeight="1">
      <c r="B33" s="259"/>
      <c r="C33" s="37"/>
      <c r="D33" s="600" t="s">
        <v>399</v>
      </c>
      <c r="E33" s="601" t="s">
        <v>68</v>
      </c>
      <c r="F33" s="570">
        <f>3.3+2.1+1.5</f>
        <v>6.9</v>
      </c>
      <c r="G33" s="569">
        <f>SUM(AF33:AR33)*F33</f>
        <v>0</v>
      </c>
      <c r="H33" s="602">
        <f>AF33*AB33</f>
        <v>0</v>
      </c>
      <c r="I33" s="538">
        <f>AG33*AB33</f>
        <v>0</v>
      </c>
      <c r="J33" s="539">
        <f>AH33*AB33</f>
        <v>0</v>
      </c>
      <c r="K33" s="540">
        <f>AI33*AB33</f>
        <v>0</v>
      </c>
      <c r="L33" s="541">
        <f>AJ33*AB33</f>
        <v>0</v>
      </c>
      <c r="M33" s="542">
        <f>AK33*AB33</f>
        <v>0</v>
      </c>
      <c r="N33" s="543">
        <f>AL33*AB33</f>
        <v>0</v>
      </c>
      <c r="O33" s="544">
        <f t="shared" ref="O33:O40" si="22">AM33*AB33</f>
        <v>0</v>
      </c>
      <c r="P33" s="545">
        <f>AN33*AB33</f>
        <v>0</v>
      </c>
      <c r="Q33" s="546">
        <f>AO33*AB33</f>
        <v>0</v>
      </c>
      <c r="R33" s="547">
        <f>AP33*AB33</f>
        <v>0</v>
      </c>
      <c r="S33" s="548">
        <f>AQ33*AB33</f>
        <v>0</v>
      </c>
      <c r="T33" s="549">
        <f>AR33*AB33</f>
        <v>0</v>
      </c>
      <c r="U33" s="558">
        <v>3</v>
      </c>
      <c r="V33" s="583">
        <v>16</v>
      </c>
      <c r="W33" s="584"/>
      <c r="X33" s="583"/>
      <c r="Y33" s="585" t="s">
        <v>1133</v>
      </c>
      <c r="Z33" s="603" t="s">
        <v>209</v>
      </c>
      <c r="AA33" s="603" t="s">
        <v>273</v>
      </c>
      <c r="AB33" s="593">
        <v>3</v>
      </c>
      <c r="AC33" s="593">
        <v>0</v>
      </c>
      <c r="AD33" s="593" t="s">
        <v>143</v>
      </c>
      <c r="AE33" s="604">
        <v>307.40000000000003</v>
      </c>
      <c r="AF33" s="387"/>
      <c r="AG33" s="388"/>
      <c r="AH33" s="377"/>
      <c r="AI33" s="377"/>
      <c r="AJ33" s="377"/>
      <c r="AK33" s="377"/>
      <c r="AL33" s="377"/>
      <c r="AM33" s="377"/>
      <c r="AN33" s="377"/>
      <c r="AO33" s="377"/>
      <c r="AP33" s="378"/>
      <c r="AQ33" s="378"/>
      <c r="AR33" s="378"/>
      <c r="AS33" s="639">
        <f t="shared" si="19"/>
        <v>0</v>
      </c>
      <c r="AT33" s="640" t="str">
        <f t="shared" si="20"/>
        <v>No</v>
      </c>
      <c r="AU33" s="636" t="str">
        <f>IF(B33="New","Yes","No")</f>
        <v>No</v>
      </c>
      <c r="AV33" s="32">
        <v>3</v>
      </c>
      <c r="AW33" s="32"/>
      <c r="AX33" s="324">
        <v>1000</v>
      </c>
      <c r="AY33" s="324">
        <v>100</v>
      </c>
      <c r="AZ33" s="32">
        <f t="shared" si="21"/>
        <v>0</v>
      </c>
      <c r="BA33" s="322">
        <v>0.23</v>
      </c>
      <c r="BC33" s="349">
        <v>3</v>
      </c>
      <c r="BD33" s="350">
        <f t="shared" ref="BD33:BD60" si="23">BC33*AF33+BC33*AG33+BC33*AH33+BC33*AI33+BC33*AJ33+BC33*AK33+BC33*AL33+BC33*AM33+BC33*AN33+BC33*AO33+BC33*AP33+BC33*AQ33+BC33*AR33</f>
        <v>0</v>
      </c>
    </row>
    <row r="34" spans="2:56" s="324" customFormat="1" ht="50.25" customHeight="1">
      <c r="B34" s="325"/>
      <c r="C34" s="214"/>
      <c r="D34" s="156"/>
      <c r="E34" s="156"/>
      <c r="F34" s="444"/>
      <c r="G34" s="172"/>
      <c r="H34" s="181"/>
      <c r="I34" s="155"/>
      <c r="J34" s="182"/>
      <c r="K34" s="171"/>
      <c r="L34" s="183"/>
      <c r="M34" s="184"/>
      <c r="N34" s="185"/>
      <c r="O34" s="194">
        <f t="shared" si="22"/>
        <v>0</v>
      </c>
      <c r="P34" s="187"/>
      <c r="Q34" s="188"/>
      <c r="R34" s="189"/>
      <c r="S34" s="190"/>
      <c r="T34" s="191"/>
      <c r="U34" s="192"/>
      <c r="V34" s="279"/>
      <c r="W34" s="288"/>
      <c r="X34" s="279"/>
      <c r="Y34" s="453"/>
      <c r="Z34" s="156"/>
      <c r="AA34" s="156"/>
      <c r="AB34" s="156"/>
      <c r="AC34" s="156"/>
      <c r="AD34" s="156"/>
      <c r="AE34" s="479" t="s">
        <v>202</v>
      </c>
      <c r="AF34" s="389"/>
      <c r="AQ34" s="32"/>
      <c r="AR34" s="32"/>
      <c r="AS34" s="641"/>
      <c r="AT34" s="642"/>
      <c r="AU34" s="555"/>
      <c r="AV34" s="32">
        <f>AB34</f>
        <v>0</v>
      </c>
      <c r="AW34" s="32">
        <f>AB34</f>
        <v>0</v>
      </c>
      <c r="AZ34" s="32">
        <f t="shared" si="21"/>
        <v>0</v>
      </c>
      <c r="BA34" s="322"/>
    </row>
    <row r="35" spans="2:56" s="32" customFormat="1" ht="90" customHeight="1">
      <c r="B35" s="482"/>
      <c r="C35" s="255"/>
      <c r="D35" s="533" t="s">
        <v>392</v>
      </c>
      <c r="E35" s="534">
        <v>33</v>
      </c>
      <c r="F35" s="535">
        <v>8.4</v>
      </c>
      <c r="G35" s="534">
        <f t="shared" ref="G35:G40" si="24">SUM(AF35:AR35)*F35</f>
        <v>0</v>
      </c>
      <c r="H35" s="594">
        <f t="shared" ref="H35:H40" si="25">AF35*AB35</f>
        <v>0</v>
      </c>
      <c r="I35" s="596">
        <f t="shared" ref="I35:I40" si="26">AG35*AB35</f>
        <v>0</v>
      </c>
      <c r="J35" s="596">
        <f t="shared" ref="J35:J40" si="27">AH35*AB35</f>
        <v>0</v>
      </c>
      <c r="K35" s="596">
        <f t="shared" ref="K35:K40" si="28">AI35*AB35</f>
        <v>0</v>
      </c>
      <c r="L35" s="596">
        <f t="shared" ref="L35:L40" si="29">AJ35*AB35</f>
        <v>0</v>
      </c>
      <c r="M35" s="596">
        <f t="shared" ref="M35:M40" si="30">AK35*AB35</f>
        <v>0</v>
      </c>
      <c r="N35" s="596">
        <f t="shared" ref="N35:N40" si="31">AL35*AB35</f>
        <v>0</v>
      </c>
      <c r="O35" s="596">
        <f t="shared" si="22"/>
        <v>0</v>
      </c>
      <c r="P35" s="596">
        <f t="shared" ref="P35:P40" si="32">AN35*AB35</f>
        <v>0</v>
      </c>
      <c r="Q35" s="596">
        <f t="shared" ref="Q35:Q40" si="33">AO35*AB35</f>
        <v>0</v>
      </c>
      <c r="R35" s="596">
        <f t="shared" ref="R35:R40" si="34">AP35*AB35</f>
        <v>0</v>
      </c>
      <c r="S35" s="596">
        <f t="shared" ref="S35:S40" si="35">AQ35*AB35</f>
        <v>0</v>
      </c>
      <c r="T35" s="596">
        <f t="shared" ref="T35:T40" si="36">AR35*AB35</f>
        <v>0</v>
      </c>
      <c r="U35" s="597">
        <v>1</v>
      </c>
      <c r="V35" s="551">
        <v>8</v>
      </c>
      <c r="W35" s="552"/>
      <c r="X35" s="551"/>
      <c r="Y35" s="553" t="s">
        <v>1134</v>
      </c>
      <c r="Z35" s="598" t="s">
        <v>210</v>
      </c>
      <c r="AA35" s="598" t="s">
        <v>95</v>
      </c>
      <c r="AB35" s="534">
        <v>1</v>
      </c>
      <c r="AC35" s="534">
        <v>0</v>
      </c>
      <c r="AD35" s="534" t="s">
        <v>143</v>
      </c>
      <c r="AE35" s="599">
        <v>222.60000000000002</v>
      </c>
      <c r="AF35" s="390"/>
      <c r="AG35" s="373"/>
      <c r="AH35" s="373"/>
      <c r="AI35" s="373"/>
      <c r="AJ35" s="373"/>
      <c r="AK35" s="373"/>
      <c r="AL35" s="373"/>
      <c r="AM35" s="373"/>
      <c r="AN35" s="373"/>
      <c r="AO35" s="373"/>
      <c r="AP35" s="374"/>
      <c r="AQ35" s="374"/>
      <c r="AR35" s="374"/>
      <c r="AS35" s="625">
        <f t="shared" si="19"/>
        <v>0</v>
      </c>
      <c r="AT35" s="626" t="str">
        <f t="shared" si="20"/>
        <v>No</v>
      </c>
      <c r="AU35" s="627" t="str">
        <f t="shared" ref="AU35:AU40" si="37">IF(B35="New","Yes","No")</f>
        <v>No</v>
      </c>
      <c r="AW35" s="32">
        <v>1</v>
      </c>
      <c r="AX35" s="32">
        <v>500</v>
      </c>
      <c r="AY35" s="32">
        <v>60</v>
      </c>
      <c r="AZ35" s="32">
        <f t="shared" si="21"/>
        <v>0</v>
      </c>
      <c r="BA35" s="322">
        <v>0.4</v>
      </c>
      <c r="BC35" s="333">
        <v>1</v>
      </c>
      <c r="BD35" s="334">
        <f t="shared" si="23"/>
        <v>0</v>
      </c>
    </row>
    <row r="36" spans="2:56" s="324" customFormat="1" ht="90" customHeight="1">
      <c r="B36" s="258"/>
      <c r="C36" s="32"/>
      <c r="D36" s="605" t="s">
        <v>393</v>
      </c>
      <c r="E36" s="606">
        <v>37</v>
      </c>
      <c r="F36" s="557">
        <v>8.4</v>
      </c>
      <c r="G36" s="556">
        <f t="shared" si="24"/>
        <v>0</v>
      </c>
      <c r="H36" s="589">
        <f t="shared" si="25"/>
        <v>0</v>
      </c>
      <c r="I36" s="571">
        <f t="shared" si="26"/>
        <v>0</v>
      </c>
      <c r="J36" s="572">
        <f t="shared" si="27"/>
        <v>0</v>
      </c>
      <c r="K36" s="573">
        <f t="shared" si="28"/>
        <v>0</v>
      </c>
      <c r="L36" s="574">
        <f t="shared" si="29"/>
        <v>0</v>
      </c>
      <c r="M36" s="575">
        <f t="shared" si="30"/>
        <v>0</v>
      </c>
      <c r="N36" s="576">
        <f t="shared" si="31"/>
        <v>0</v>
      </c>
      <c r="O36" s="544">
        <f t="shared" si="22"/>
        <v>0</v>
      </c>
      <c r="P36" s="577">
        <f t="shared" si="32"/>
        <v>0</v>
      </c>
      <c r="Q36" s="578">
        <f t="shared" si="33"/>
        <v>0</v>
      </c>
      <c r="R36" s="579">
        <f t="shared" si="34"/>
        <v>0</v>
      </c>
      <c r="S36" s="580">
        <f t="shared" si="35"/>
        <v>0</v>
      </c>
      <c r="T36" s="581">
        <f t="shared" si="36"/>
        <v>0</v>
      </c>
      <c r="U36" s="558">
        <v>1</v>
      </c>
      <c r="V36" s="559">
        <v>8</v>
      </c>
      <c r="W36" s="560"/>
      <c r="X36" s="559"/>
      <c r="Y36" s="561" t="s">
        <v>1134</v>
      </c>
      <c r="Z36" s="607" t="s">
        <v>210</v>
      </c>
      <c r="AA36" s="607" t="s">
        <v>95</v>
      </c>
      <c r="AB36" s="606">
        <v>1</v>
      </c>
      <c r="AC36" s="606">
        <v>0</v>
      </c>
      <c r="AD36" s="606" t="s">
        <v>143</v>
      </c>
      <c r="AE36" s="608">
        <v>222.60000000000002</v>
      </c>
      <c r="AF36" s="345"/>
      <c r="AG36" s="343"/>
      <c r="AH36" s="343"/>
      <c r="AI36" s="343"/>
      <c r="AJ36" s="343"/>
      <c r="AK36" s="343"/>
      <c r="AL36" s="343"/>
      <c r="AM36" s="343"/>
      <c r="AN36" s="343"/>
      <c r="AO36" s="343"/>
      <c r="AP36" s="383"/>
      <c r="AQ36" s="383"/>
      <c r="AR36" s="383"/>
      <c r="AS36" s="643">
        <f t="shared" si="19"/>
        <v>0</v>
      </c>
      <c r="AT36" s="642" t="str">
        <f t="shared" si="20"/>
        <v>No</v>
      </c>
      <c r="AU36" s="644" t="str">
        <f t="shared" si="37"/>
        <v>No</v>
      </c>
      <c r="AV36" s="32"/>
      <c r="AW36" s="32">
        <v>1</v>
      </c>
      <c r="AX36" s="324">
        <v>500</v>
      </c>
      <c r="AY36" s="324">
        <v>60</v>
      </c>
      <c r="AZ36" s="32">
        <f t="shared" si="21"/>
        <v>0</v>
      </c>
      <c r="BA36" s="322">
        <v>0.55376000000000003</v>
      </c>
      <c r="BC36" s="338">
        <v>1</v>
      </c>
      <c r="BD36" s="339">
        <f t="shared" si="23"/>
        <v>0</v>
      </c>
    </row>
    <row r="37" spans="2:56" s="32" customFormat="1" ht="90" customHeight="1">
      <c r="B37" s="483"/>
      <c r="D37" s="563" t="s">
        <v>394</v>
      </c>
      <c r="E37" s="564" t="s">
        <v>69</v>
      </c>
      <c r="F37" s="557">
        <f>5.7*2</f>
        <v>11.4</v>
      </c>
      <c r="G37" s="564">
        <f t="shared" si="24"/>
        <v>0</v>
      </c>
      <c r="H37" s="609">
        <f t="shared" si="25"/>
        <v>0</v>
      </c>
      <c r="I37" s="597">
        <f t="shared" si="26"/>
        <v>0</v>
      </c>
      <c r="J37" s="597">
        <f t="shared" si="27"/>
        <v>0</v>
      </c>
      <c r="K37" s="597">
        <f t="shared" si="28"/>
        <v>0</v>
      </c>
      <c r="L37" s="597">
        <f t="shared" si="29"/>
        <v>0</v>
      </c>
      <c r="M37" s="597">
        <f t="shared" si="30"/>
        <v>0</v>
      </c>
      <c r="N37" s="597">
        <f t="shared" si="31"/>
        <v>0</v>
      </c>
      <c r="O37" s="596">
        <f t="shared" si="22"/>
        <v>0</v>
      </c>
      <c r="P37" s="597">
        <f t="shared" si="32"/>
        <v>0</v>
      </c>
      <c r="Q37" s="597">
        <f t="shared" si="33"/>
        <v>0</v>
      </c>
      <c r="R37" s="597">
        <f t="shared" si="34"/>
        <v>0</v>
      </c>
      <c r="S37" s="597">
        <f t="shared" si="35"/>
        <v>0</v>
      </c>
      <c r="T37" s="597">
        <f t="shared" si="36"/>
        <v>0</v>
      </c>
      <c r="U37" s="597">
        <v>2</v>
      </c>
      <c r="V37" s="559">
        <v>12</v>
      </c>
      <c r="W37" s="560"/>
      <c r="X37" s="559"/>
      <c r="Y37" s="565" t="s">
        <v>1134</v>
      </c>
      <c r="Z37" s="610" t="s">
        <v>211</v>
      </c>
      <c r="AA37" s="610" t="s">
        <v>95</v>
      </c>
      <c r="AB37" s="564">
        <v>2</v>
      </c>
      <c r="AC37" s="564">
        <v>0</v>
      </c>
      <c r="AD37" s="564" t="s">
        <v>143</v>
      </c>
      <c r="AE37" s="611">
        <v>265</v>
      </c>
      <c r="AF37" s="344"/>
      <c r="AG37" s="337"/>
      <c r="AH37" s="337"/>
      <c r="AI37" s="337"/>
      <c r="AJ37" s="337"/>
      <c r="AK37" s="337"/>
      <c r="AL37" s="337"/>
      <c r="AM37" s="337"/>
      <c r="AN37" s="337"/>
      <c r="AO37" s="337"/>
      <c r="AP37" s="381"/>
      <c r="AQ37" s="381"/>
      <c r="AR37" s="381"/>
      <c r="AS37" s="638">
        <f t="shared" si="19"/>
        <v>0</v>
      </c>
      <c r="AT37" s="632" t="str">
        <f t="shared" si="20"/>
        <v>No</v>
      </c>
      <c r="AU37" s="633" t="str">
        <f t="shared" si="37"/>
        <v>No</v>
      </c>
      <c r="AV37" s="32">
        <f>AB37</f>
        <v>2</v>
      </c>
      <c r="AX37" s="32">
        <v>600</v>
      </c>
      <c r="AY37" s="32">
        <v>70</v>
      </c>
      <c r="AZ37" s="32">
        <f t="shared" si="21"/>
        <v>0</v>
      </c>
      <c r="BA37" s="322">
        <v>0.75539999999999996</v>
      </c>
      <c r="BC37" s="338">
        <v>2</v>
      </c>
      <c r="BD37" s="339">
        <f t="shared" si="23"/>
        <v>0</v>
      </c>
    </row>
    <row r="38" spans="2:56" s="32" customFormat="1" ht="90" customHeight="1">
      <c r="B38" s="258"/>
      <c r="D38" s="605" t="s">
        <v>395</v>
      </c>
      <c r="E38" s="612" t="s">
        <v>213</v>
      </c>
      <c r="F38" s="557">
        <f>(1.2+2.5)*2</f>
        <v>7.4</v>
      </c>
      <c r="G38" s="556">
        <f t="shared" si="24"/>
        <v>0</v>
      </c>
      <c r="H38" s="589">
        <f t="shared" si="25"/>
        <v>0</v>
      </c>
      <c r="I38" s="571">
        <f t="shared" si="26"/>
        <v>0</v>
      </c>
      <c r="J38" s="572">
        <f t="shared" si="27"/>
        <v>0</v>
      </c>
      <c r="K38" s="573">
        <f t="shared" si="28"/>
        <v>0</v>
      </c>
      <c r="L38" s="574">
        <f t="shared" si="29"/>
        <v>0</v>
      </c>
      <c r="M38" s="575">
        <f t="shared" si="30"/>
        <v>0</v>
      </c>
      <c r="N38" s="576">
        <f t="shared" si="31"/>
        <v>0</v>
      </c>
      <c r="O38" s="544">
        <f t="shared" si="22"/>
        <v>0</v>
      </c>
      <c r="P38" s="577">
        <f t="shared" si="32"/>
        <v>0</v>
      </c>
      <c r="Q38" s="578">
        <f t="shared" si="33"/>
        <v>0</v>
      </c>
      <c r="R38" s="579">
        <f t="shared" si="34"/>
        <v>0</v>
      </c>
      <c r="S38" s="580">
        <f t="shared" si="35"/>
        <v>0</v>
      </c>
      <c r="T38" s="581">
        <f t="shared" si="36"/>
        <v>0</v>
      </c>
      <c r="U38" s="558">
        <v>4</v>
      </c>
      <c r="V38" s="559">
        <v>18</v>
      </c>
      <c r="W38" s="560"/>
      <c r="X38" s="559"/>
      <c r="Y38" s="561" t="s">
        <v>1134</v>
      </c>
      <c r="Z38" s="607" t="s">
        <v>214</v>
      </c>
      <c r="AA38" s="607" t="s">
        <v>271</v>
      </c>
      <c r="AB38" s="606">
        <v>4</v>
      </c>
      <c r="AC38" s="606">
        <v>0</v>
      </c>
      <c r="AD38" s="606" t="s">
        <v>143</v>
      </c>
      <c r="AE38" s="608">
        <v>392.20000000000005</v>
      </c>
      <c r="AF38" s="345"/>
      <c r="AG38" s="343"/>
      <c r="AH38" s="343"/>
      <c r="AI38" s="343"/>
      <c r="AJ38" s="343"/>
      <c r="AK38" s="343"/>
      <c r="AL38" s="343"/>
      <c r="AM38" s="343"/>
      <c r="AN38" s="343"/>
      <c r="AO38" s="343"/>
      <c r="AP38" s="383"/>
      <c r="AQ38" s="383"/>
      <c r="AR38" s="383"/>
      <c r="AS38" s="643">
        <f t="shared" si="19"/>
        <v>0</v>
      </c>
      <c r="AT38" s="642" t="str">
        <f t="shared" si="20"/>
        <v>No</v>
      </c>
      <c r="AU38" s="644" t="str">
        <f t="shared" si="37"/>
        <v>No</v>
      </c>
      <c r="AV38" s="32">
        <v>4</v>
      </c>
      <c r="AW38" s="32">
        <f>AB38</f>
        <v>4</v>
      </c>
      <c r="AX38" s="32">
        <v>800</v>
      </c>
      <c r="AY38" s="32">
        <v>90</v>
      </c>
      <c r="AZ38" s="32">
        <f t="shared" si="21"/>
        <v>0</v>
      </c>
      <c r="BA38" s="322">
        <v>1.09378</v>
      </c>
      <c r="BC38" s="338">
        <v>4</v>
      </c>
      <c r="BD38" s="339">
        <f t="shared" si="23"/>
        <v>0</v>
      </c>
    </row>
    <row r="39" spans="2:56" s="32" customFormat="1" ht="90" customHeight="1">
      <c r="B39" s="483"/>
      <c r="D39" s="563" t="s">
        <v>396</v>
      </c>
      <c r="E39" s="564"/>
      <c r="F39" s="557">
        <v>23.5</v>
      </c>
      <c r="G39" s="564">
        <f t="shared" si="24"/>
        <v>0</v>
      </c>
      <c r="H39" s="609">
        <f t="shared" si="25"/>
        <v>0</v>
      </c>
      <c r="I39" s="597">
        <f t="shared" si="26"/>
        <v>0</v>
      </c>
      <c r="J39" s="597">
        <f t="shared" si="27"/>
        <v>0</v>
      </c>
      <c r="K39" s="597">
        <f t="shared" si="28"/>
        <v>0</v>
      </c>
      <c r="L39" s="597">
        <f t="shared" si="29"/>
        <v>0</v>
      </c>
      <c r="M39" s="597">
        <f t="shared" si="30"/>
        <v>0</v>
      </c>
      <c r="N39" s="597">
        <f t="shared" si="31"/>
        <v>0</v>
      </c>
      <c r="O39" s="596">
        <f t="shared" si="22"/>
        <v>0</v>
      </c>
      <c r="P39" s="597">
        <f t="shared" si="32"/>
        <v>0</v>
      </c>
      <c r="Q39" s="597">
        <f t="shared" si="33"/>
        <v>0</v>
      </c>
      <c r="R39" s="597">
        <f t="shared" si="34"/>
        <v>0</v>
      </c>
      <c r="S39" s="597">
        <f t="shared" si="35"/>
        <v>0</v>
      </c>
      <c r="T39" s="597">
        <f t="shared" si="36"/>
        <v>0</v>
      </c>
      <c r="U39" s="597">
        <v>2</v>
      </c>
      <c r="V39" s="559">
        <v>22</v>
      </c>
      <c r="W39" s="560"/>
      <c r="X39" s="559"/>
      <c r="Y39" s="565" t="s">
        <v>1135</v>
      </c>
      <c r="Z39" s="610" t="s">
        <v>212</v>
      </c>
      <c r="AA39" s="610" t="s">
        <v>274</v>
      </c>
      <c r="AB39" s="564">
        <v>2</v>
      </c>
      <c r="AC39" s="564">
        <v>0</v>
      </c>
      <c r="AD39" s="564" t="s">
        <v>143</v>
      </c>
      <c r="AE39" s="611">
        <v>519.4</v>
      </c>
      <c r="AF39" s="344"/>
      <c r="AG39" s="337"/>
      <c r="AH39" s="337"/>
      <c r="AI39" s="337"/>
      <c r="AJ39" s="337"/>
      <c r="AK39" s="337"/>
      <c r="AL39" s="337"/>
      <c r="AM39" s="337"/>
      <c r="AN39" s="337"/>
      <c r="AO39" s="337"/>
      <c r="AP39" s="381"/>
      <c r="AQ39" s="381"/>
      <c r="AR39" s="381"/>
      <c r="AS39" s="638">
        <f t="shared" si="19"/>
        <v>0</v>
      </c>
      <c r="AT39" s="632" t="str">
        <f t="shared" si="20"/>
        <v>No</v>
      </c>
      <c r="AU39" s="633" t="str">
        <f t="shared" si="37"/>
        <v>No</v>
      </c>
      <c r="AW39" s="32">
        <v>2</v>
      </c>
      <c r="AX39" s="32">
        <v>1000</v>
      </c>
      <c r="AY39" s="32">
        <v>100</v>
      </c>
      <c r="AZ39" s="32">
        <f t="shared" si="21"/>
        <v>0</v>
      </c>
      <c r="BA39" s="322">
        <v>0.75539999999999996</v>
      </c>
      <c r="BC39" s="338">
        <v>2</v>
      </c>
      <c r="BD39" s="339">
        <f t="shared" si="23"/>
        <v>0</v>
      </c>
    </row>
    <row r="40" spans="2:56" s="32" customFormat="1" ht="90" customHeight="1">
      <c r="B40" s="259"/>
      <c r="C40" s="37"/>
      <c r="D40" s="600" t="s">
        <v>397</v>
      </c>
      <c r="E40" s="601"/>
      <c r="F40" s="570">
        <v>26.9</v>
      </c>
      <c r="G40" s="569">
        <f t="shared" si="24"/>
        <v>0</v>
      </c>
      <c r="H40" s="602">
        <f t="shared" si="25"/>
        <v>0</v>
      </c>
      <c r="I40" s="538">
        <f t="shared" si="26"/>
        <v>0</v>
      </c>
      <c r="J40" s="539">
        <f t="shared" si="27"/>
        <v>0</v>
      </c>
      <c r="K40" s="540">
        <f t="shared" si="28"/>
        <v>0</v>
      </c>
      <c r="L40" s="541">
        <f t="shared" si="29"/>
        <v>0</v>
      </c>
      <c r="M40" s="542">
        <f t="shared" si="30"/>
        <v>0</v>
      </c>
      <c r="N40" s="543">
        <f t="shared" si="31"/>
        <v>0</v>
      </c>
      <c r="O40" s="544">
        <f t="shared" si="22"/>
        <v>0</v>
      </c>
      <c r="P40" s="545">
        <f t="shared" si="32"/>
        <v>0</v>
      </c>
      <c r="Q40" s="546">
        <f t="shared" si="33"/>
        <v>0</v>
      </c>
      <c r="R40" s="547">
        <f t="shared" si="34"/>
        <v>0</v>
      </c>
      <c r="S40" s="548">
        <f t="shared" si="35"/>
        <v>0</v>
      </c>
      <c r="T40" s="549">
        <f t="shared" si="36"/>
        <v>0</v>
      </c>
      <c r="U40" s="558">
        <v>2</v>
      </c>
      <c r="V40" s="583">
        <v>21</v>
      </c>
      <c r="W40" s="584"/>
      <c r="X40" s="583"/>
      <c r="Y40" s="585" t="s">
        <v>1135</v>
      </c>
      <c r="Z40" s="603" t="s">
        <v>215</v>
      </c>
      <c r="AA40" s="603" t="s">
        <v>194</v>
      </c>
      <c r="AB40" s="593">
        <v>2</v>
      </c>
      <c r="AC40" s="593">
        <v>0</v>
      </c>
      <c r="AD40" s="593" t="s">
        <v>143</v>
      </c>
      <c r="AE40" s="604">
        <v>572.4</v>
      </c>
      <c r="AF40" s="38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8"/>
      <c r="AQ40" s="378"/>
      <c r="AR40" s="378"/>
      <c r="AS40" s="639">
        <f t="shared" si="19"/>
        <v>0</v>
      </c>
      <c r="AT40" s="640" t="str">
        <f t="shared" si="20"/>
        <v>No</v>
      </c>
      <c r="AU40" s="645" t="str">
        <f t="shared" si="37"/>
        <v>No</v>
      </c>
      <c r="AW40" s="32">
        <f>AB40</f>
        <v>2</v>
      </c>
      <c r="AX40" s="32">
        <v>1000</v>
      </c>
      <c r="AY40" s="32">
        <v>100</v>
      </c>
      <c r="AZ40" s="32">
        <f t="shared" si="21"/>
        <v>0</v>
      </c>
      <c r="BA40" s="322">
        <v>1.09378</v>
      </c>
      <c r="BC40" s="349">
        <v>2</v>
      </c>
      <c r="BD40" s="350">
        <f t="shared" si="23"/>
        <v>0</v>
      </c>
    </row>
    <row r="41" spans="2:56" s="324" customFormat="1" ht="50.25" customHeight="1">
      <c r="B41" s="325"/>
      <c r="C41" s="214"/>
      <c r="D41" s="156"/>
      <c r="E41" s="156"/>
      <c r="F41" s="444"/>
      <c r="G41" s="172"/>
      <c r="H41" s="181"/>
      <c r="I41" s="155"/>
      <c r="J41" s="182"/>
      <c r="K41" s="171"/>
      <c r="L41" s="183"/>
      <c r="M41" s="184"/>
      <c r="N41" s="185"/>
      <c r="O41" s="194"/>
      <c r="P41" s="187"/>
      <c r="Q41" s="188"/>
      <c r="R41" s="189"/>
      <c r="S41" s="190"/>
      <c r="T41" s="191"/>
      <c r="U41" s="192"/>
      <c r="V41" s="279"/>
      <c r="W41" s="288"/>
      <c r="X41" s="279"/>
      <c r="Y41" s="453"/>
      <c r="Z41" s="156"/>
      <c r="AA41" s="156"/>
      <c r="AB41" s="156"/>
      <c r="AC41" s="156"/>
      <c r="AD41" s="156"/>
      <c r="AE41" s="479" t="s">
        <v>203</v>
      </c>
      <c r="AF41" s="389"/>
      <c r="AS41" s="641"/>
      <c r="AT41" s="642"/>
      <c r="AU41" s="555"/>
      <c r="AV41" s="32">
        <f>AB41</f>
        <v>0</v>
      </c>
      <c r="AW41" s="32">
        <f>AB41</f>
        <v>0</v>
      </c>
      <c r="AZ41" s="32">
        <f t="shared" si="21"/>
        <v>0</v>
      </c>
      <c r="BA41" s="322"/>
    </row>
    <row r="42" spans="2:56" s="32" customFormat="1" ht="100" customHeight="1">
      <c r="B42" s="482"/>
      <c r="C42" s="255"/>
      <c r="D42" s="533" t="s">
        <v>388</v>
      </c>
      <c r="E42" s="534">
        <v>41</v>
      </c>
      <c r="F42" s="535">
        <v>4.2</v>
      </c>
      <c r="G42" s="534">
        <f>SUM(AF42:AR42)*F42</f>
        <v>0</v>
      </c>
      <c r="H42" s="594">
        <f>AF42*AB42</f>
        <v>0</v>
      </c>
      <c r="I42" s="596">
        <f>AG42*AB42</f>
        <v>0</v>
      </c>
      <c r="J42" s="596">
        <f>AH42*AB42</f>
        <v>0</v>
      </c>
      <c r="K42" s="596">
        <f>AI42*AB42</f>
        <v>0</v>
      </c>
      <c r="L42" s="596">
        <f>AJ42*AB42</f>
        <v>0</v>
      </c>
      <c r="M42" s="596">
        <f>AK42*AB42</f>
        <v>0</v>
      </c>
      <c r="N42" s="596">
        <f>AL42*AB42</f>
        <v>0</v>
      </c>
      <c r="O42" s="596">
        <f>AM42*AB42</f>
        <v>0</v>
      </c>
      <c r="P42" s="596">
        <f>AN42*AB42</f>
        <v>0</v>
      </c>
      <c r="Q42" s="596">
        <f>AO42*AB42</f>
        <v>0</v>
      </c>
      <c r="R42" s="596">
        <f>AP42*AB42</f>
        <v>0</v>
      </c>
      <c r="S42" s="596">
        <f>AQ42*AB42</f>
        <v>0</v>
      </c>
      <c r="T42" s="596">
        <f>AR42*AB42</f>
        <v>0</v>
      </c>
      <c r="U42" s="597">
        <v>1</v>
      </c>
      <c r="V42" s="551">
        <v>6</v>
      </c>
      <c r="W42" s="552"/>
      <c r="X42" s="551"/>
      <c r="Y42" s="553" t="s">
        <v>1134</v>
      </c>
      <c r="Z42" s="598" t="s">
        <v>50</v>
      </c>
      <c r="AA42" s="598" t="s">
        <v>95</v>
      </c>
      <c r="AB42" s="534">
        <v>1</v>
      </c>
      <c r="AC42" s="534">
        <v>0</v>
      </c>
      <c r="AD42" s="534" t="s">
        <v>143</v>
      </c>
      <c r="AE42" s="599">
        <v>159</v>
      </c>
      <c r="AF42" s="391"/>
      <c r="AG42" s="392"/>
      <c r="AH42" s="392"/>
      <c r="AI42" s="392"/>
      <c r="AJ42" s="392"/>
      <c r="AK42" s="392"/>
      <c r="AL42" s="392"/>
      <c r="AM42" s="392"/>
      <c r="AN42" s="392"/>
      <c r="AO42" s="392"/>
      <c r="AP42" s="393"/>
      <c r="AQ42" s="393"/>
      <c r="AR42" s="374"/>
      <c r="AS42" s="625">
        <f t="shared" si="19"/>
        <v>0</v>
      </c>
      <c r="AT42" s="626" t="str">
        <f t="shared" si="20"/>
        <v>No</v>
      </c>
      <c r="AU42" s="627" t="str">
        <f>IF(B42="New","Yes","No")</f>
        <v>No</v>
      </c>
      <c r="AW42" s="32">
        <v>1</v>
      </c>
      <c r="AX42" s="32">
        <v>500</v>
      </c>
      <c r="AY42" s="32">
        <v>60</v>
      </c>
      <c r="AZ42" s="32">
        <f t="shared" si="21"/>
        <v>0</v>
      </c>
      <c r="BA42" s="322">
        <v>0.57840000000000003</v>
      </c>
      <c r="BC42" s="333">
        <v>1</v>
      </c>
      <c r="BD42" s="334">
        <f t="shared" si="23"/>
        <v>0</v>
      </c>
    </row>
    <row r="43" spans="2:56" s="324" customFormat="1" ht="100" customHeight="1">
      <c r="B43" s="258"/>
      <c r="C43" s="32"/>
      <c r="D43" s="605" t="s">
        <v>389</v>
      </c>
      <c r="E43" s="606">
        <v>46</v>
      </c>
      <c r="F43" s="557">
        <v>4.2</v>
      </c>
      <c r="G43" s="556">
        <f>SUM(AF43:AR43)*F43</f>
        <v>0</v>
      </c>
      <c r="H43" s="589">
        <f>AF43*AB43</f>
        <v>0</v>
      </c>
      <c r="I43" s="571">
        <f>AG43*AB43</f>
        <v>0</v>
      </c>
      <c r="J43" s="572">
        <f>AH43*AB43</f>
        <v>0</v>
      </c>
      <c r="K43" s="573">
        <f>AI43*AB43</f>
        <v>0</v>
      </c>
      <c r="L43" s="574">
        <f>AJ43*AB43</f>
        <v>0</v>
      </c>
      <c r="M43" s="575">
        <f>AK43*AB43</f>
        <v>0</v>
      </c>
      <c r="N43" s="576">
        <f>AL43*AB43</f>
        <v>0</v>
      </c>
      <c r="O43" s="544">
        <f>AM43*AB43</f>
        <v>0</v>
      </c>
      <c r="P43" s="577">
        <f>AN43*AB43</f>
        <v>0</v>
      </c>
      <c r="Q43" s="578">
        <f>AO43*AB43</f>
        <v>0</v>
      </c>
      <c r="R43" s="579">
        <f>AP43*AB43</f>
        <v>0</v>
      </c>
      <c r="S43" s="580">
        <f>AQ43*AB43</f>
        <v>0</v>
      </c>
      <c r="T43" s="581">
        <f>AR43*AB43</f>
        <v>0</v>
      </c>
      <c r="U43" s="558">
        <v>1</v>
      </c>
      <c r="V43" s="559">
        <v>6</v>
      </c>
      <c r="W43" s="560"/>
      <c r="X43" s="559"/>
      <c r="Y43" s="561" t="s">
        <v>1134</v>
      </c>
      <c r="Z43" s="607" t="s">
        <v>50</v>
      </c>
      <c r="AA43" s="607" t="s">
        <v>95</v>
      </c>
      <c r="AB43" s="606">
        <v>1</v>
      </c>
      <c r="AC43" s="606">
        <v>0</v>
      </c>
      <c r="AD43" s="606" t="s">
        <v>143</v>
      </c>
      <c r="AE43" s="608">
        <v>159</v>
      </c>
      <c r="AF43" s="345"/>
      <c r="AG43" s="343"/>
      <c r="AH43" s="343"/>
      <c r="AI43" s="343"/>
      <c r="AJ43" s="343"/>
      <c r="AK43" s="343"/>
      <c r="AL43" s="343"/>
      <c r="AM43" s="343"/>
      <c r="AN43" s="343"/>
      <c r="AO43" s="343"/>
      <c r="AP43" s="383"/>
      <c r="AQ43" s="383"/>
      <c r="AR43" s="383"/>
      <c r="AS43" s="643">
        <f t="shared" si="19"/>
        <v>0</v>
      </c>
      <c r="AT43" s="642" t="str">
        <f t="shared" si="20"/>
        <v>No</v>
      </c>
      <c r="AU43" s="644" t="str">
        <f>IF(B43="New","Yes","No")</f>
        <v>No</v>
      </c>
      <c r="AV43" s="32"/>
      <c r="AW43" s="32">
        <v>1</v>
      </c>
      <c r="AX43" s="324">
        <v>500</v>
      </c>
      <c r="AY43" s="324">
        <v>60</v>
      </c>
      <c r="AZ43" s="32">
        <f t="shared" si="21"/>
        <v>0</v>
      </c>
      <c r="BA43" s="322">
        <v>0.58484000000000003</v>
      </c>
      <c r="BC43" s="338">
        <v>1</v>
      </c>
      <c r="BD43" s="339">
        <f t="shared" si="23"/>
        <v>0</v>
      </c>
    </row>
    <row r="44" spans="2:56" s="32" customFormat="1" ht="100" customHeight="1">
      <c r="B44" s="483"/>
      <c r="D44" s="563" t="s">
        <v>390</v>
      </c>
      <c r="E44" s="613" t="s">
        <v>70</v>
      </c>
      <c r="F44" s="557">
        <f>1.8*2</f>
        <v>3.6</v>
      </c>
      <c r="G44" s="564">
        <f>SUM(AF44:AR44)*F44</f>
        <v>0</v>
      </c>
      <c r="H44" s="609">
        <f>AF44*AB44</f>
        <v>0</v>
      </c>
      <c r="I44" s="597">
        <f>AG44*AB44</f>
        <v>0</v>
      </c>
      <c r="J44" s="597">
        <f>AH44*AB44</f>
        <v>0</v>
      </c>
      <c r="K44" s="597">
        <f>AI44*AB44</f>
        <v>0</v>
      </c>
      <c r="L44" s="597">
        <f>AJ44*AB44</f>
        <v>0</v>
      </c>
      <c r="M44" s="597">
        <f>AK44*AB44</f>
        <v>0</v>
      </c>
      <c r="N44" s="597">
        <f>AL44*AB44</f>
        <v>0</v>
      </c>
      <c r="O44" s="596">
        <f>AM44*AB44</f>
        <v>0</v>
      </c>
      <c r="P44" s="597">
        <f>AN44*AB44</f>
        <v>0</v>
      </c>
      <c r="Q44" s="597">
        <f>AO44*AB44</f>
        <v>0</v>
      </c>
      <c r="R44" s="597">
        <f>AP44*AB44</f>
        <v>0</v>
      </c>
      <c r="S44" s="597">
        <f>AQ44*AB44</f>
        <v>0</v>
      </c>
      <c r="T44" s="597">
        <f>AR44*AB44</f>
        <v>0</v>
      </c>
      <c r="U44" s="597">
        <v>2</v>
      </c>
      <c r="V44" s="559">
        <v>8</v>
      </c>
      <c r="W44" s="560"/>
      <c r="X44" s="559"/>
      <c r="Y44" s="565" t="s">
        <v>1134</v>
      </c>
      <c r="Z44" s="610" t="s">
        <v>216</v>
      </c>
      <c r="AA44" s="610" t="s">
        <v>270</v>
      </c>
      <c r="AB44" s="564">
        <v>2</v>
      </c>
      <c r="AC44" s="564">
        <v>0</v>
      </c>
      <c r="AD44" s="564" t="s">
        <v>143</v>
      </c>
      <c r="AE44" s="611">
        <v>201.4</v>
      </c>
      <c r="AF44" s="344"/>
      <c r="AG44" s="337"/>
      <c r="AH44" s="337"/>
      <c r="AI44" s="337"/>
      <c r="AJ44" s="337"/>
      <c r="AK44" s="337"/>
      <c r="AL44" s="337"/>
      <c r="AM44" s="337"/>
      <c r="AN44" s="337"/>
      <c r="AO44" s="337"/>
      <c r="AP44" s="381"/>
      <c r="AQ44" s="381"/>
      <c r="AR44" s="381"/>
      <c r="AS44" s="638">
        <f t="shared" si="19"/>
        <v>0</v>
      </c>
      <c r="AT44" s="632" t="str">
        <f t="shared" si="20"/>
        <v>No</v>
      </c>
      <c r="AU44" s="633" t="str">
        <f>IF(B44="New","Yes","No")</f>
        <v>No</v>
      </c>
      <c r="AV44" s="32">
        <v>2</v>
      </c>
      <c r="AX44" s="32">
        <v>600</v>
      </c>
      <c r="AY44" s="32">
        <v>70</v>
      </c>
      <c r="AZ44" s="32">
        <f t="shared" si="21"/>
        <v>0</v>
      </c>
      <c r="BA44" s="322">
        <v>0.39317000000000002</v>
      </c>
      <c r="BC44" s="338">
        <v>2</v>
      </c>
      <c r="BD44" s="339">
        <f t="shared" si="23"/>
        <v>0</v>
      </c>
    </row>
    <row r="45" spans="2:56" s="32" customFormat="1" ht="100" customHeight="1">
      <c r="B45" s="259"/>
      <c r="C45" s="37"/>
      <c r="D45" s="600" t="s">
        <v>391</v>
      </c>
      <c r="E45" s="601" t="s">
        <v>71</v>
      </c>
      <c r="F45" s="570">
        <f>0.9*2+0.4*2</f>
        <v>2.6</v>
      </c>
      <c r="G45" s="569">
        <f>SUM(AF45:AR45)*F45</f>
        <v>0</v>
      </c>
      <c r="H45" s="602">
        <f>AF45*AB45</f>
        <v>0</v>
      </c>
      <c r="I45" s="538">
        <f>AG45*AB45</f>
        <v>0</v>
      </c>
      <c r="J45" s="539">
        <f>AH45*AB45</f>
        <v>0</v>
      </c>
      <c r="K45" s="540">
        <f>AI45*AB45</f>
        <v>0</v>
      </c>
      <c r="L45" s="541">
        <f>AJ45*AB45</f>
        <v>0</v>
      </c>
      <c r="M45" s="542">
        <f>AK45*AB45</f>
        <v>0</v>
      </c>
      <c r="N45" s="543">
        <f>AL45*AB45</f>
        <v>0</v>
      </c>
      <c r="O45" s="544">
        <f>AM45*AB45</f>
        <v>0</v>
      </c>
      <c r="P45" s="545">
        <f>AN45*AB45</f>
        <v>0</v>
      </c>
      <c r="Q45" s="546">
        <f>AO45*AB45</f>
        <v>0</v>
      </c>
      <c r="R45" s="547">
        <f>AP45*AB45</f>
        <v>0</v>
      </c>
      <c r="S45" s="548">
        <f>AQ45*AB45</f>
        <v>0</v>
      </c>
      <c r="T45" s="549">
        <f>AR45*AB45</f>
        <v>0</v>
      </c>
      <c r="U45" s="558">
        <v>4</v>
      </c>
      <c r="V45" s="583">
        <v>14</v>
      </c>
      <c r="W45" s="584"/>
      <c r="X45" s="583"/>
      <c r="Y45" s="585" t="s">
        <v>1134</v>
      </c>
      <c r="Z45" s="603" t="s">
        <v>217</v>
      </c>
      <c r="AA45" s="603" t="s">
        <v>275</v>
      </c>
      <c r="AB45" s="593">
        <v>4</v>
      </c>
      <c r="AC45" s="593">
        <v>0</v>
      </c>
      <c r="AD45" s="593" t="s">
        <v>143</v>
      </c>
      <c r="AE45" s="604">
        <v>243.8</v>
      </c>
      <c r="AF45" s="394"/>
      <c r="AG45" s="395"/>
      <c r="AH45" s="395"/>
      <c r="AI45" s="395"/>
      <c r="AJ45" s="395"/>
      <c r="AK45" s="395"/>
      <c r="AL45" s="395"/>
      <c r="AM45" s="395"/>
      <c r="AN45" s="395"/>
      <c r="AO45" s="395"/>
      <c r="AP45" s="396"/>
      <c r="AQ45" s="396"/>
      <c r="AR45" s="378"/>
      <c r="AS45" s="639">
        <f t="shared" si="19"/>
        <v>0</v>
      </c>
      <c r="AT45" s="640" t="str">
        <f t="shared" si="20"/>
        <v>No</v>
      </c>
      <c r="AU45" s="645" t="str">
        <f>IF(B45="New","Yes","No")</f>
        <v>No</v>
      </c>
      <c r="AV45" s="32">
        <v>4</v>
      </c>
      <c r="AX45" s="32">
        <v>800</v>
      </c>
      <c r="AY45" s="32">
        <v>90</v>
      </c>
      <c r="AZ45" s="32">
        <f t="shared" si="21"/>
        <v>0</v>
      </c>
      <c r="BA45" s="322">
        <v>0.52339000000000002</v>
      </c>
      <c r="BC45" s="349">
        <v>4</v>
      </c>
      <c r="BD45" s="350">
        <f t="shared" si="23"/>
        <v>0</v>
      </c>
    </row>
    <row r="46" spans="2:56" s="324" customFormat="1" ht="50.25" customHeight="1">
      <c r="B46" s="325"/>
      <c r="C46" s="214"/>
      <c r="D46" s="156"/>
      <c r="E46" s="156"/>
      <c r="F46" s="444"/>
      <c r="G46" s="172"/>
      <c r="H46" s="181"/>
      <c r="I46" s="155"/>
      <c r="J46" s="182"/>
      <c r="K46" s="171"/>
      <c r="L46" s="183"/>
      <c r="M46" s="184"/>
      <c r="N46" s="185"/>
      <c r="O46" s="194"/>
      <c r="P46" s="187"/>
      <c r="Q46" s="188"/>
      <c r="R46" s="189"/>
      <c r="S46" s="190"/>
      <c r="T46" s="191"/>
      <c r="U46" s="192"/>
      <c r="V46" s="279"/>
      <c r="W46" s="288"/>
      <c r="X46" s="279"/>
      <c r="Y46" s="453"/>
      <c r="Z46" s="156"/>
      <c r="AA46" s="156"/>
      <c r="AB46" s="156"/>
      <c r="AC46" s="156"/>
      <c r="AD46" s="156"/>
      <c r="AE46" s="479" t="s">
        <v>204</v>
      </c>
      <c r="AF46" s="389"/>
      <c r="AS46" s="641"/>
      <c r="AT46" s="642"/>
      <c r="AU46" s="555"/>
      <c r="AV46" s="32">
        <f>AB46</f>
        <v>0</v>
      </c>
      <c r="AW46" s="32">
        <f>AB46</f>
        <v>0</v>
      </c>
      <c r="AZ46" s="32">
        <f t="shared" si="21"/>
        <v>0</v>
      </c>
      <c r="BA46" s="322"/>
    </row>
    <row r="47" spans="2:56" s="32" customFormat="1" ht="100" customHeight="1">
      <c r="B47" s="482"/>
      <c r="C47" s="255"/>
      <c r="D47" s="533" t="s">
        <v>384</v>
      </c>
      <c r="E47" s="534">
        <v>42</v>
      </c>
      <c r="F47" s="535">
        <v>4.8</v>
      </c>
      <c r="G47" s="534">
        <f>SUM(AF47:AR47)*F47</f>
        <v>0</v>
      </c>
      <c r="H47" s="594">
        <f>AF47*AB47</f>
        <v>0</v>
      </c>
      <c r="I47" s="596">
        <f>AG47*AB47</f>
        <v>0</v>
      </c>
      <c r="J47" s="596">
        <f>AH47*AB47</f>
        <v>0</v>
      </c>
      <c r="K47" s="596">
        <f>AI47*AB47</f>
        <v>0</v>
      </c>
      <c r="L47" s="596">
        <f>AJ47*AB47</f>
        <v>0</v>
      </c>
      <c r="M47" s="596">
        <f>AK47*AB47</f>
        <v>0</v>
      </c>
      <c r="N47" s="596">
        <f>AL47*AB47</f>
        <v>0</v>
      </c>
      <c r="O47" s="596">
        <f>AM47*AB47</f>
        <v>0</v>
      </c>
      <c r="P47" s="596">
        <f>AN47*AB47</f>
        <v>0</v>
      </c>
      <c r="Q47" s="596">
        <f>AO47*AB47</f>
        <v>0</v>
      </c>
      <c r="R47" s="596">
        <f>AP47*AB47</f>
        <v>0</v>
      </c>
      <c r="S47" s="596">
        <f>AQ47*AB47</f>
        <v>0</v>
      </c>
      <c r="T47" s="596">
        <f>AR47*AB47</f>
        <v>0</v>
      </c>
      <c r="U47" s="597">
        <v>1</v>
      </c>
      <c r="V47" s="551">
        <v>5</v>
      </c>
      <c r="W47" s="552"/>
      <c r="X47" s="551"/>
      <c r="Y47" s="553" t="s">
        <v>1134</v>
      </c>
      <c r="Z47" s="598" t="s">
        <v>51</v>
      </c>
      <c r="AA47" s="598" t="s">
        <v>95</v>
      </c>
      <c r="AB47" s="534">
        <v>1</v>
      </c>
      <c r="AC47" s="534">
        <v>0</v>
      </c>
      <c r="AD47" s="534" t="s">
        <v>143</v>
      </c>
      <c r="AE47" s="599">
        <v>159</v>
      </c>
      <c r="AF47" s="391"/>
      <c r="AG47" s="392"/>
      <c r="AH47" s="392"/>
      <c r="AI47" s="392"/>
      <c r="AJ47" s="392"/>
      <c r="AK47" s="392"/>
      <c r="AL47" s="392"/>
      <c r="AM47" s="392"/>
      <c r="AN47" s="392"/>
      <c r="AO47" s="392"/>
      <c r="AP47" s="393"/>
      <c r="AQ47" s="393"/>
      <c r="AR47" s="374"/>
      <c r="AS47" s="625">
        <f t="shared" si="19"/>
        <v>0</v>
      </c>
      <c r="AT47" s="626" t="str">
        <f t="shared" si="20"/>
        <v>No</v>
      </c>
      <c r="AU47" s="627" t="str">
        <f>IF(B47="New","Yes","No")</f>
        <v>No</v>
      </c>
      <c r="AW47" s="32">
        <f>AB47</f>
        <v>1</v>
      </c>
      <c r="AX47" s="32">
        <v>500</v>
      </c>
      <c r="AY47" s="32">
        <v>60</v>
      </c>
      <c r="AZ47" s="32">
        <f t="shared" si="21"/>
        <v>0</v>
      </c>
      <c r="BA47" s="322">
        <v>0.85131999999999997</v>
      </c>
      <c r="BC47" s="333">
        <v>1</v>
      </c>
      <c r="BD47" s="334">
        <f t="shared" si="23"/>
        <v>0</v>
      </c>
    </row>
    <row r="48" spans="2:56" s="324" customFormat="1" ht="100" customHeight="1">
      <c r="B48" s="258"/>
      <c r="C48" s="32"/>
      <c r="D48" s="605" t="s">
        <v>385</v>
      </c>
      <c r="E48" s="606">
        <v>45</v>
      </c>
      <c r="F48" s="557">
        <v>4.8</v>
      </c>
      <c r="G48" s="556">
        <f>SUM(AF48:AR48)*F48</f>
        <v>0</v>
      </c>
      <c r="H48" s="589">
        <f>AF48*AB48</f>
        <v>0</v>
      </c>
      <c r="I48" s="571">
        <f>AG48*AB48</f>
        <v>0</v>
      </c>
      <c r="J48" s="572">
        <f>AH48*AB48</f>
        <v>0</v>
      </c>
      <c r="K48" s="573">
        <f>AI48*AB48</f>
        <v>0</v>
      </c>
      <c r="L48" s="574">
        <f>AJ48*AB48</f>
        <v>0</v>
      </c>
      <c r="M48" s="575">
        <f>AK48*AB48</f>
        <v>0</v>
      </c>
      <c r="N48" s="576">
        <f>AL48*AB48</f>
        <v>0</v>
      </c>
      <c r="O48" s="544">
        <f>AM48*AB48</f>
        <v>0</v>
      </c>
      <c r="P48" s="577">
        <f>AN48*AB48</f>
        <v>0</v>
      </c>
      <c r="Q48" s="578">
        <f>AO48*AB48</f>
        <v>0</v>
      </c>
      <c r="R48" s="579">
        <f>AP48*AB48</f>
        <v>0</v>
      </c>
      <c r="S48" s="580">
        <f>AQ48*AB48</f>
        <v>0</v>
      </c>
      <c r="T48" s="581">
        <f>AR48*AB48</f>
        <v>0</v>
      </c>
      <c r="U48" s="558">
        <v>1</v>
      </c>
      <c r="V48" s="559">
        <v>6</v>
      </c>
      <c r="W48" s="560"/>
      <c r="X48" s="559"/>
      <c r="Y48" s="561" t="s">
        <v>1134</v>
      </c>
      <c r="Z48" s="607" t="s">
        <v>51</v>
      </c>
      <c r="AA48" s="607" t="s">
        <v>95</v>
      </c>
      <c r="AB48" s="606">
        <v>1</v>
      </c>
      <c r="AC48" s="606">
        <v>0</v>
      </c>
      <c r="AD48" s="606" t="s">
        <v>143</v>
      </c>
      <c r="AE48" s="608">
        <v>159</v>
      </c>
      <c r="AF48" s="345"/>
      <c r="AG48" s="343"/>
      <c r="AH48" s="343"/>
      <c r="AI48" s="343"/>
      <c r="AJ48" s="343"/>
      <c r="AK48" s="343"/>
      <c r="AL48" s="343"/>
      <c r="AM48" s="343"/>
      <c r="AN48" s="343"/>
      <c r="AO48" s="343"/>
      <c r="AP48" s="383"/>
      <c r="AQ48" s="383"/>
      <c r="AR48" s="397"/>
      <c r="AS48" s="643">
        <f t="shared" si="19"/>
        <v>0</v>
      </c>
      <c r="AT48" s="642" t="str">
        <f t="shared" si="20"/>
        <v>No</v>
      </c>
      <c r="AU48" s="644" t="str">
        <f>IF(B48="New","Yes","No")</f>
        <v>No</v>
      </c>
      <c r="AV48" s="32"/>
      <c r="AW48" s="32">
        <f>AB48</f>
        <v>1</v>
      </c>
      <c r="AX48" s="324">
        <v>500</v>
      </c>
      <c r="AY48" s="324">
        <v>60</v>
      </c>
      <c r="AZ48" s="32">
        <f t="shared" si="21"/>
        <v>0</v>
      </c>
      <c r="BA48" s="322">
        <v>0.98136000000000001</v>
      </c>
      <c r="BC48" s="338">
        <v>1</v>
      </c>
      <c r="BD48" s="339">
        <f t="shared" si="23"/>
        <v>0</v>
      </c>
    </row>
    <row r="49" spans="2:56" s="32" customFormat="1" ht="100" customHeight="1">
      <c r="B49" s="483"/>
      <c r="D49" s="563" t="s">
        <v>386</v>
      </c>
      <c r="E49" s="613" t="s">
        <v>72</v>
      </c>
      <c r="F49" s="557">
        <f>2*2</f>
        <v>4</v>
      </c>
      <c r="G49" s="564">
        <f>SUM(AF49:AR49)*F49</f>
        <v>0</v>
      </c>
      <c r="H49" s="609">
        <f>AF49*AB49</f>
        <v>0</v>
      </c>
      <c r="I49" s="597">
        <f>AG49*AB49</f>
        <v>0</v>
      </c>
      <c r="J49" s="597">
        <f>AH49*AB49</f>
        <v>0</v>
      </c>
      <c r="K49" s="597">
        <f>AI49*AB49</f>
        <v>0</v>
      </c>
      <c r="L49" s="597">
        <f>AJ49*AB49</f>
        <v>0</v>
      </c>
      <c r="M49" s="597">
        <f>AK49*AB49</f>
        <v>0</v>
      </c>
      <c r="N49" s="597">
        <f>AL49*AB49</f>
        <v>0</v>
      </c>
      <c r="O49" s="596">
        <f>AM49*AB49</f>
        <v>0</v>
      </c>
      <c r="P49" s="597">
        <f>AN49*AB49</f>
        <v>0</v>
      </c>
      <c r="Q49" s="597">
        <f>AO49*AB49</f>
        <v>0</v>
      </c>
      <c r="R49" s="597">
        <f>AP49*AB49</f>
        <v>0</v>
      </c>
      <c r="S49" s="597">
        <f>AQ49*AB49</f>
        <v>0</v>
      </c>
      <c r="T49" s="597">
        <f>AR49*AB49</f>
        <v>0</v>
      </c>
      <c r="U49" s="597">
        <v>2</v>
      </c>
      <c r="V49" s="559">
        <v>8</v>
      </c>
      <c r="W49" s="560"/>
      <c r="X49" s="559"/>
      <c r="Y49" s="565" t="s">
        <v>1134</v>
      </c>
      <c r="Z49" s="610" t="s">
        <v>218</v>
      </c>
      <c r="AA49" s="610" t="s">
        <v>270</v>
      </c>
      <c r="AB49" s="564">
        <v>2</v>
      </c>
      <c r="AC49" s="564">
        <v>0</v>
      </c>
      <c r="AD49" s="564" t="s">
        <v>143</v>
      </c>
      <c r="AE49" s="611">
        <v>201.4</v>
      </c>
      <c r="AF49" s="344"/>
      <c r="AG49" s="337"/>
      <c r="AH49" s="337"/>
      <c r="AI49" s="337"/>
      <c r="AJ49" s="337"/>
      <c r="AK49" s="337"/>
      <c r="AL49" s="337"/>
      <c r="AM49" s="337"/>
      <c r="AN49" s="337"/>
      <c r="AO49" s="337"/>
      <c r="AP49" s="381"/>
      <c r="AQ49" s="381"/>
      <c r="AR49" s="381"/>
      <c r="AS49" s="638">
        <f t="shared" si="19"/>
        <v>0</v>
      </c>
      <c r="AT49" s="632" t="str">
        <f t="shared" si="20"/>
        <v>No</v>
      </c>
      <c r="AU49" s="633" t="str">
        <f>IF(B49="New","Yes","No")</f>
        <v>No</v>
      </c>
      <c r="AV49" s="32">
        <v>2</v>
      </c>
      <c r="AX49" s="32">
        <v>600</v>
      </c>
      <c r="AY49" s="32">
        <v>70</v>
      </c>
      <c r="AZ49" s="32">
        <f t="shared" si="21"/>
        <v>0</v>
      </c>
      <c r="BA49" s="322">
        <v>0.75538000000000005</v>
      </c>
      <c r="BC49" s="338">
        <v>2</v>
      </c>
      <c r="BD49" s="339">
        <f t="shared" si="23"/>
        <v>0</v>
      </c>
    </row>
    <row r="50" spans="2:56" s="32" customFormat="1" ht="100" customHeight="1">
      <c r="B50" s="259"/>
      <c r="C50" s="37"/>
      <c r="D50" s="600" t="s">
        <v>387</v>
      </c>
      <c r="E50" s="601" t="s">
        <v>73</v>
      </c>
      <c r="F50" s="570">
        <f>1.1*2 + 0.5*2</f>
        <v>3.2</v>
      </c>
      <c r="G50" s="569">
        <f>SUM(AF50:AR50)*F50</f>
        <v>0</v>
      </c>
      <c r="H50" s="602">
        <f>AF50*AB50</f>
        <v>0</v>
      </c>
      <c r="I50" s="538">
        <f>AG50*AB50</f>
        <v>0</v>
      </c>
      <c r="J50" s="539">
        <f>AH50*AB50</f>
        <v>0</v>
      </c>
      <c r="K50" s="540">
        <f>AI50*AB50</f>
        <v>0</v>
      </c>
      <c r="L50" s="541">
        <f>AJ50*AB50</f>
        <v>0</v>
      </c>
      <c r="M50" s="542">
        <f>AK50*AB50</f>
        <v>0</v>
      </c>
      <c r="N50" s="543">
        <f>AL50*AB50</f>
        <v>0</v>
      </c>
      <c r="O50" s="544">
        <f>AM50*AB50</f>
        <v>0</v>
      </c>
      <c r="P50" s="545">
        <f>AN50*AB50</f>
        <v>0</v>
      </c>
      <c r="Q50" s="546">
        <f>AO50*AB50</f>
        <v>0</v>
      </c>
      <c r="R50" s="547">
        <f>AP50*AB50</f>
        <v>0</v>
      </c>
      <c r="S50" s="548">
        <f>AQ50*AB50</f>
        <v>0</v>
      </c>
      <c r="T50" s="549">
        <f>AR50*AB50</f>
        <v>0</v>
      </c>
      <c r="U50" s="558">
        <v>4</v>
      </c>
      <c r="V50" s="583">
        <v>14</v>
      </c>
      <c r="W50" s="584"/>
      <c r="X50" s="583"/>
      <c r="Y50" s="585" t="s">
        <v>1134</v>
      </c>
      <c r="Z50" s="603" t="s">
        <v>219</v>
      </c>
      <c r="AA50" s="603" t="s">
        <v>275</v>
      </c>
      <c r="AB50" s="593">
        <v>4</v>
      </c>
      <c r="AC50" s="593">
        <v>0</v>
      </c>
      <c r="AD50" s="593" t="s">
        <v>143</v>
      </c>
      <c r="AE50" s="604">
        <v>243.8</v>
      </c>
      <c r="AF50" s="394"/>
      <c r="AG50" s="395"/>
      <c r="AH50" s="395"/>
      <c r="AI50" s="395"/>
      <c r="AJ50" s="395"/>
      <c r="AK50" s="395"/>
      <c r="AL50" s="395"/>
      <c r="AM50" s="395"/>
      <c r="AN50" s="395"/>
      <c r="AO50" s="395"/>
      <c r="AP50" s="396"/>
      <c r="AQ50" s="396"/>
      <c r="AR50" s="398"/>
      <c r="AS50" s="639">
        <f t="shared" si="19"/>
        <v>0</v>
      </c>
      <c r="AT50" s="640" t="str">
        <f t="shared" si="20"/>
        <v>No</v>
      </c>
      <c r="AU50" s="645" t="str">
        <f>IF(B50="New","Yes","No")</f>
        <v>No</v>
      </c>
      <c r="AV50" s="32">
        <v>4</v>
      </c>
      <c r="AX50" s="32">
        <v>800</v>
      </c>
      <c r="AY50" s="32">
        <v>90</v>
      </c>
      <c r="AZ50" s="32">
        <f t="shared" si="21"/>
        <v>0</v>
      </c>
      <c r="BA50" s="322">
        <v>1.8327</v>
      </c>
      <c r="BC50" s="349">
        <v>4</v>
      </c>
      <c r="BD50" s="350">
        <f t="shared" si="23"/>
        <v>0</v>
      </c>
    </row>
    <row r="51" spans="2:56" s="324" customFormat="1" ht="50.25" customHeight="1">
      <c r="B51" s="325"/>
      <c r="C51" s="214"/>
      <c r="D51" s="156"/>
      <c r="E51" s="156"/>
      <c r="F51" s="444"/>
      <c r="G51" s="172"/>
      <c r="H51" s="181"/>
      <c r="I51" s="155"/>
      <c r="J51" s="182"/>
      <c r="K51" s="171"/>
      <c r="L51" s="183"/>
      <c r="M51" s="184"/>
      <c r="N51" s="185"/>
      <c r="O51" s="194"/>
      <c r="P51" s="187"/>
      <c r="Q51" s="188"/>
      <c r="R51" s="189"/>
      <c r="S51" s="190"/>
      <c r="T51" s="191"/>
      <c r="U51" s="192"/>
      <c r="V51" s="279"/>
      <c r="W51" s="288"/>
      <c r="X51" s="279"/>
      <c r="Y51" s="453"/>
      <c r="Z51" s="156"/>
      <c r="AA51" s="156"/>
      <c r="AB51" s="156"/>
      <c r="AC51" s="156"/>
      <c r="AD51" s="156"/>
      <c r="AE51" s="479" t="s">
        <v>205</v>
      </c>
      <c r="AF51" s="389"/>
      <c r="AR51" s="32"/>
      <c r="AS51" s="641"/>
      <c r="AT51" s="642"/>
      <c r="AU51" s="555"/>
      <c r="AV51" s="32"/>
      <c r="AW51" s="32"/>
      <c r="AZ51" s="32"/>
      <c r="BA51" s="322"/>
    </row>
    <row r="52" spans="2:56" s="32" customFormat="1" ht="100" customHeight="1">
      <c r="B52" s="482"/>
      <c r="C52" s="255"/>
      <c r="D52" s="533" t="s">
        <v>380</v>
      </c>
      <c r="E52" s="534">
        <v>43</v>
      </c>
      <c r="F52" s="535">
        <v>5.7</v>
      </c>
      <c r="G52" s="534">
        <f>SUM(AF52:AR52)*F52</f>
        <v>0</v>
      </c>
      <c r="H52" s="594">
        <f>AF52*AB52</f>
        <v>0</v>
      </c>
      <c r="I52" s="596">
        <f>AG52*AB52</f>
        <v>0</v>
      </c>
      <c r="J52" s="596">
        <f>AH52*AB52</f>
        <v>0</v>
      </c>
      <c r="K52" s="596">
        <f>AI52*AB52</f>
        <v>0</v>
      </c>
      <c r="L52" s="596">
        <f>AJ52*AB52</f>
        <v>0</v>
      </c>
      <c r="M52" s="596">
        <f>AK52*AB52</f>
        <v>0</v>
      </c>
      <c r="N52" s="596">
        <f>AL52*AB52</f>
        <v>0</v>
      </c>
      <c r="O52" s="596">
        <f>AM52*AB52</f>
        <v>0</v>
      </c>
      <c r="P52" s="596">
        <f>AN52*AB52</f>
        <v>0</v>
      </c>
      <c r="Q52" s="596">
        <f>AO52*AB52</f>
        <v>0</v>
      </c>
      <c r="R52" s="596">
        <f>AP52*AB52</f>
        <v>0</v>
      </c>
      <c r="S52" s="596">
        <f>AQ52*AB52</f>
        <v>0</v>
      </c>
      <c r="T52" s="596">
        <f>AR52*AB52</f>
        <v>0</v>
      </c>
      <c r="U52" s="597">
        <v>1</v>
      </c>
      <c r="V52" s="551">
        <v>5</v>
      </c>
      <c r="W52" s="552"/>
      <c r="X52" s="551"/>
      <c r="Y52" s="553" t="s">
        <v>1134</v>
      </c>
      <c r="Z52" s="598" t="s">
        <v>52</v>
      </c>
      <c r="AA52" s="598" t="s">
        <v>95</v>
      </c>
      <c r="AB52" s="534">
        <v>1</v>
      </c>
      <c r="AC52" s="534">
        <v>0</v>
      </c>
      <c r="AD52" s="534" t="s">
        <v>143</v>
      </c>
      <c r="AE52" s="599">
        <v>169.60000000000002</v>
      </c>
      <c r="AF52" s="391"/>
      <c r="AG52" s="392"/>
      <c r="AH52" s="392"/>
      <c r="AI52" s="392"/>
      <c r="AJ52" s="392"/>
      <c r="AK52" s="392"/>
      <c r="AL52" s="392"/>
      <c r="AM52" s="392"/>
      <c r="AN52" s="392"/>
      <c r="AO52" s="392"/>
      <c r="AP52" s="393"/>
      <c r="AQ52" s="393"/>
      <c r="AR52" s="374"/>
      <c r="AS52" s="625">
        <f t="shared" si="19"/>
        <v>0</v>
      </c>
      <c r="AT52" s="626" t="str">
        <f t="shared" si="20"/>
        <v>No</v>
      </c>
      <c r="AU52" s="627" t="str">
        <f>IF(B52="New","Yes","No")</f>
        <v>No</v>
      </c>
      <c r="AW52" s="32">
        <v>1</v>
      </c>
      <c r="AX52" s="32">
        <v>500</v>
      </c>
      <c r="AY52" s="32">
        <v>60</v>
      </c>
      <c r="AZ52" s="32">
        <f>SUM(AF52:AP52)*AC52</f>
        <v>0</v>
      </c>
      <c r="BA52" s="322">
        <v>0.19797000000000001</v>
      </c>
      <c r="BC52" s="333">
        <v>1</v>
      </c>
      <c r="BD52" s="334">
        <f t="shared" si="23"/>
        <v>0</v>
      </c>
    </row>
    <row r="53" spans="2:56" s="324" customFormat="1" ht="100" customHeight="1">
      <c r="B53" s="258"/>
      <c r="C53" s="32"/>
      <c r="D53" s="605" t="s">
        <v>381</v>
      </c>
      <c r="E53" s="606">
        <v>44</v>
      </c>
      <c r="F53" s="557">
        <v>5.7</v>
      </c>
      <c r="G53" s="556">
        <f>SUM(AF53:AR53)*F53</f>
        <v>0</v>
      </c>
      <c r="H53" s="589">
        <f>AF53*AB53</f>
        <v>0</v>
      </c>
      <c r="I53" s="571">
        <f>AG53*AB53</f>
        <v>0</v>
      </c>
      <c r="J53" s="572">
        <f>AH53*AB53</f>
        <v>0</v>
      </c>
      <c r="K53" s="573">
        <f>AI53*AB53</f>
        <v>0</v>
      </c>
      <c r="L53" s="574">
        <f>AJ53*AB53</f>
        <v>0</v>
      </c>
      <c r="M53" s="575">
        <f>AK53*AB53</f>
        <v>0</v>
      </c>
      <c r="N53" s="576">
        <f>AL53*AB53</f>
        <v>0</v>
      </c>
      <c r="O53" s="544">
        <f>AM53*AB53</f>
        <v>0</v>
      </c>
      <c r="P53" s="577">
        <f>AN53*AB53</f>
        <v>0</v>
      </c>
      <c r="Q53" s="578">
        <f>AO53*AB53</f>
        <v>0</v>
      </c>
      <c r="R53" s="579">
        <f>AP53*AB53</f>
        <v>0</v>
      </c>
      <c r="S53" s="580">
        <f>AQ53*AB53</f>
        <v>0</v>
      </c>
      <c r="T53" s="581">
        <f>AR53*AB53</f>
        <v>0</v>
      </c>
      <c r="U53" s="558">
        <v>1</v>
      </c>
      <c r="V53" s="559">
        <v>5</v>
      </c>
      <c r="W53" s="560"/>
      <c r="X53" s="559"/>
      <c r="Y53" s="561" t="s">
        <v>1134</v>
      </c>
      <c r="Z53" s="607" t="s">
        <v>52</v>
      </c>
      <c r="AA53" s="607" t="s">
        <v>95</v>
      </c>
      <c r="AB53" s="606">
        <v>1</v>
      </c>
      <c r="AC53" s="606">
        <v>0</v>
      </c>
      <c r="AD53" s="606" t="s">
        <v>143</v>
      </c>
      <c r="AE53" s="608">
        <v>169.60000000000002</v>
      </c>
      <c r="AF53" s="345"/>
      <c r="AG53" s="343"/>
      <c r="AH53" s="343"/>
      <c r="AI53" s="343"/>
      <c r="AJ53" s="343"/>
      <c r="AK53" s="343"/>
      <c r="AL53" s="343"/>
      <c r="AM53" s="343"/>
      <c r="AN53" s="343"/>
      <c r="AO53" s="343"/>
      <c r="AP53" s="383"/>
      <c r="AQ53" s="383"/>
      <c r="AR53" s="383"/>
      <c r="AS53" s="643">
        <f t="shared" si="19"/>
        <v>0</v>
      </c>
      <c r="AT53" s="642" t="str">
        <f t="shared" si="20"/>
        <v>No</v>
      </c>
      <c r="AU53" s="630" t="str">
        <f>IF(B53="New","Yes","No")</f>
        <v>No</v>
      </c>
      <c r="AV53" s="32"/>
      <c r="AW53" s="32">
        <v>1</v>
      </c>
      <c r="AX53" s="324">
        <v>500</v>
      </c>
      <c r="AY53" s="324">
        <v>60</v>
      </c>
      <c r="AZ53" s="32">
        <f>SUM(AF53:AP53)*AC53</f>
        <v>0</v>
      </c>
      <c r="BA53" s="322">
        <v>0.39567000000000002</v>
      </c>
      <c r="BC53" s="338">
        <v>1</v>
      </c>
      <c r="BD53" s="339">
        <f t="shared" si="23"/>
        <v>0</v>
      </c>
    </row>
    <row r="54" spans="2:56" s="32" customFormat="1" ht="100" customHeight="1">
      <c r="B54" s="483"/>
      <c r="D54" s="563" t="s">
        <v>382</v>
      </c>
      <c r="E54" s="613" t="s">
        <v>74</v>
      </c>
      <c r="F54" s="557">
        <f>2.5*2</f>
        <v>5</v>
      </c>
      <c r="G54" s="564">
        <f>SUM(AF54:AR54)*F54</f>
        <v>0</v>
      </c>
      <c r="H54" s="609">
        <f>AF54*AB54</f>
        <v>0</v>
      </c>
      <c r="I54" s="597">
        <f>AG54*AB54</f>
        <v>0</v>
      </c>
      <c r="J54" s="597">
        <f>AH54*AB54</f>
        <v>0</v>
      </c>
      <c r="K54" s="597">
        <f>AI54*AB54</f>
        <v>0</v>
      </c>
      <c r="L54" s="597">
        <f>AJ54*AB54</f>
        <v>0</v>
      </c>
      <c r="M54" s="597">
        <f>AK54*AB54</f>
        <v>0</v>
      </c>
      <c r="N54" s="597">
        <f>AL54*AB54</f>
        <v>0</v>
      </c>
      <c r="O54" s="596">
        <f>AM54*AB54</f>
        <v>0</v>
      </c>
      <c r="P54" s="597">
        <f>AN54*AB54</f>
        <v>0</v>
      </c>
      <c r="Q54" s="597">
        <f>AO54*AB54</f>
        <v>0</v>
      </c>
      <c r="R54" s="597">
        <f>AP54*AB54</f>
        <v>0</v>
      </c>
      <c r="S54" s="597">
        <f>AQ54*AB54</f>
        <v>0</v>
      </c>
      <c r="T54" s="597">
        <f>AR54*AB54</f>
        <v>0</v>
      </c>
      <c r="U54" s="597">
        <v>2</v>
      </c>
      <c r="V54" s="559">
        <v>8</v>
      </c>
      <c r="W54" s="560"/>
      <c r="X54" s="559"/>
      <c r="Y54" s="565" t="s">
        <v>1134</v>
      </c>
      <c r="Z54" s="610" t="s">
        <v>220</v>
      </c>
      <c r="AA54" s="610" t="s">
        <v>270</v>
      </c>
      <c r="AB54" s="564">
        <v>2</v>
      </c>
      <c r="AC54" s="564">
        <v>0</v>
      </c>
      <c r="AD54" s="564" t="s">
        <v>143</v>
      </c>
      <c r="AE54" s="611">
        <v>206.70000000000002</v>
      </c>
      <c r="AF54" s="344"/>
      <c r="AG54" s="337"/>
      <c r="AH54" s="337"/>
      <c r="AI54" s="337"/>
      <c r="AJ54" s="337"/>
      <c r="AK54" s="337"/>
      <c r="AL54" s="337"/>
      <c r="AM54" s="337"/>
      <c r="AN54" s="337"/>
      <c r="AO54" s="337"/>
      <c r="AP54" s="381"/>
      <c r="AQ54" s="381"/>
      <c r="AR54" s="381"/>
      <c r="AS54" s="638">
        <f t="shared" si="19"/>
        <v>0</v>
      </c>
      <c r="AT54" s="632" t="str">
        <f t="shared" si="20"/>
        <v>No</v>
      </c>
      <c r="AU54" s="633" t="str">
        <f>IF(B54="New","Yes","No")</f>
        <v>No</v>
      </c>
      <c r="AV54" s="32">
        <v>2</v>
      </c>
      <c r="AX54" s="32">
        <v>600</v>
      </c>
      <c r="AY54" s="32">
        <v>70</v>
      </c>
      <c r="AZ54" s="32">
        <f>SUM(AF54:AP54)*AC54</f>
        <v>0</v>
      </c>
      <c r="BA54" s="322">
        <v>0.75885000000000002</v>
      </c>
      <c r="BC54" s="338">
        <v>2</v>
      </c>
      <c r="BD54" s="339">
        <f t="shared" si="23"/>
        <v>0</v>
      </c>
    </row>
    <row r="55" spans="2:56" s="32" customFormat="1" ht="100" customHeight="1">
      <c r="B55" s="259"/>
      <c r="C55" s="37"/>
      <c r="D55" s="600" t="s">
        <v>383</v>
      </c>
      <c r="E55" s="601" t="s">
        <v>75</v>
      </c>
      <c r="F55" s="570">
        <f>(1.3+0.5)*2</f>
        <v>3.6</v>
      </c>
      <c r="G55" s="569">
        <f>SUM(AF55:AR55)*F55</f>
        <v>0</v>
      </c>
      <c r="H55" s="602">
        <f>AF55*AB55</f>
        <v>0</v>
      </c>
      <c r="I55" s="538">
        <f>AG55*AB55</f>
        <v>0</v>
      </c>
      <c r="J55" s="539">
        <f>AH55*AB55</f>
        <v>0</v>
      </c>
      <c r="K55" s="540">
        <f>AI55*AB55</f>
        <v>0</v>
      </c>
      <c r="L55" s="541">
        <f>AJ55*AB55</f>
        <v>0</v>
      </c>
      <c r="M55" s="542">
        <f>AK55*AB55</f>
        <v>0</v>
      </c>
      <c r="N55" s="543">
        <f>AL55*AB55</f>
        <v>0</v>
      </c>
      <c r="O55" s="544">
        <f>AM55*AB55</f>
        <v>0</v>
      </c>
      <c r="P55" s="545">
        <f>AN55*AB55</f>
        <v>0</v>
      </c>
      <c r="Q55" s="546">
        <f>AO55*AB55</f>
        <v>0</v>
      </c>
      <c r="R55" s="547">
        <f>AP55*AB55</f>
        <v>0</v>
      </c>
      <c r="S55" s="548">
        <f>AQ55*AB55</f>
        <v>0</v>
      </c>
      <c r="T55" s="549">
        <f>AR55*AB55</f>
        <v>0</v>
      </c>
      <c r="U55" s="558">
        <v>4</v>
      </c>
      <c r="V55" s="583">
        <v>14</v>
      </c>
      <c r="W55" s="584"/>
      <c r="X55" s="583"/>
      <c r="Y55" s="585" t="s">
        <v>1134</v>
      </c>
      <c r="Z55" s="603" t="s">
        <v>221</v>
      </c>
      <c r="AA55" s="603" t="s">
        <v>275</v>
      </c>
      <c r="AB55" s="593">
        <v>4</v>
      </c>
      <c r="AC55" s="593">
        <v>0</v>
      </c>
      <c r="AD55" s="593" t="s">
        <v>143</v>
      </c>
      <c r="AE55" s="604">
        <v>254.4</v>
      </c>
      <c r="AF55" s="394"/>
      <c r="AG55" s="395"/>
      <c r="AH55" s="395"/>
      <c r="AI55" s="395"/>
      <c r="AJ55" s="395"/>
      <c r="AK55" s="395"/>
      <c r="AL55" s="395"/>
      <c r="AM55" s="395"/>
      <c r="AN55" s="395"/>
      <c r="AO55" s="395"/>
      <c r="AP55" s="396"/>
      <c r="AQ55" s="396"/>
      <c r="AR55" s="378"/>
      <c r="AS55" s="639">
        <f t="shared" si="19"/>
        <v>0</v>
      </c>
      <c r="AT55" s="640" t="str">
        <f t="shared" si="20"/>
        <v>No</v>
      </c>
      <c r="AU55" s="636" t="str">
        <f>IF(B55="New","Yes","No")</f>
        <v>No</v>
      </c>
      <c r="AV55" s="32">
        <v>4</v>
      </c>
      <c r="AX55" s="32">
        <v>800</v>
      </c>
      <c r="AY55" s="32">
        <v>90</v>
      </c>
      <c r="AZ55" s="32">
        <f>SUM(AF55:AP55)*AC55</f>
        <v>0</v>
      </c>
      <c r="BA55" s="322">
        <v>1.1112</v>
      </c>
      <c r="BC55" s="349">
        <v>4</v>
      </c>
      <c r="BD55" s="350">
        <f t="shared" si="23"/>
        <v>0</v>
      </c>
    </row>
    <row r="56" spans="2:56" s="324" customFormat="1" ht="50.25" customHeight="1">
      <c r="B56" s="325"/>
      <c r="C56" s="214"/>
      <c r="D56" s="156"/>
      <c r="E56" s="156"/>
      <c r="F56" s="444"/>
      <c r="G56" s="172"/>
      <c r="H56" s="181"/>
      <c r="I56" s="155"/>
      <c r="J56" s="182"/>
      <c r="K56" s="171"/>
      <c r="L56" s="183"/>
      <c r="M56" s="184"/>
      <c r="N56" s="185"/>
      <c r="O56" s="194"/>
      <c r="P56" s="187"/>
      <c r="Q56" s="188"/>
      <c r="R56" s="189"/>
      <c r="S56" s="190"/>
      <c r="T56" s="191"/>
      <c r="U56" s="192"/>
      <c r="V56" s="279"/>
      <c r="W56" s="288"/>
      <c r="X56" s="279"/>
      <c r="Y56" s="453"/>
      <c r="Z56" s="156"/>
      <c r="AA56" s="156"/>
      <c r="AB56" s="156"/>
      <c r="AC56" s="156"/>
      <c r="AD56" s="156"/>
      <c r="AE56" s="479" t="s">
        <v>206</v>
      </c>
      <c r="AF56" s="389"/>
      <c r="AQ56" s="32"/>
      <c r="AR56" s="32"/>
      <c r="AS56" s="641"/>
      <c r="AT56" s="642"/>
      <c r="AU56" s="555"/>
      <c r="AV56" s="32"/>
      <c r="AW56" s="32"/>
      <c r="AX56" s="32"/>
      <c r="AY56" s="32"/>
      <c r="AZ56" s="32"/>
      <c r="BA56" s="399"/>
      <c r="BB56" s="32"/>
    </row>
    <row r="57" spans="2:56" s="32" customFormat="1" ht="100" customHeight="1">
      <c r="B57" s="482"/>
      <c r="C57" s="255"/>
      <c r="D57" s="533" t="s">
        <v>376</v>
      </c>
      <c r="E57" s="534"/>
      <c r="F57" s="535">
        <v>19.5</v>
      </c>
      <c r="G57" s="534">
        <f>SUM(AF57:AR57)*F57</f>
        <v>0</v>
      </c>
      <c r="H57" s="594">
        <f>AF57*AB57</f>
        <v>0</v>
      </c>
      <c r="I57" s="596">
        <f>AG57*AB57</f>
        <v>0</v>
      </c>
      <c r="J57" s="596">
        <f>AH57*AB57</f>
        <v>0</v>
      </c>
      <c r="K57" s="596">
        <f>AI57*AB57</f>
        <v>0</v>
      </c>
      <c r="L57" s="596">
        <f>AJ57*AB57</f>
        <v>0</v>
      </c>
      <c r="M57" s="596">
        <f>AK57*AB57</f>
        <v>0</v>
      </c>
      <c r="N57" s="596">
        <f>AL57*AB57</f>
        <v>0</v>
      </c>
      <c r="O57" s="596">
        <f>AM57*AB57</f>
        <v>0</v>
      </c>
      <c r="P57" s="596">
        <f>AN57*AB57</f>
        <v>0</v>
      </c>
      <c r="Q57" s="596">
        <f>AO57*AB57</f>
        <v>0</v>
      </c>
      <c r="R57" s="596">
        <f>AP57*AB57</f>
        <v>0</v>
      </c>
      <c r="S57" s="596">
        <f>AQ57*AB57</f>
        <v>0</v>
      </c>
      <c r="T57" s="596">
        <f>AR57*AB57</f>
        <v>0</v>
      </c>
      <c r="U57" s="597">
        <v>1</v>
      </c>
      <c r="V57" s="551">
        <v>14</v>
      </c>
      <c r="W57" s="552"/>
      <c r="X57" s="551"/>
      <c r="Y57" s="553" t="s">
        <v>1137</v>
      </c>
      <c r="Z57" s="598" t="s">
        <v>96</v>
      </c>
      <c r="AA57" s="598" t="s">
        <v>195</v>
      </c>
      <c r="AB57" s="534">
        <v>1</v>
      </c>
      <c r="AC57" s="534">
        <v>0</v>
      </c>
      <c r="AD57" s="534" t="s">
        <v>143</v>
      </c>
      <c r="AE57" s="599">
        <v>254.4</v>
      </c>
      <c r="AF57" s="390"/>
      <c r="AG57" s="373"/>
      <c r="AH57" s="373"/>
      <c r="AI57" s="373"/>
      <c r="AJ57" s="373"/>
      <c r="AK57" s="373"/>
      <c r="AL57" s="373"/>
      <c r="AM57" s="373"/>
      <c r="AN57" s="373"/>
      <c r="AO57" s="373"/>
      <c r="AP57" s="374"/>
      <c r="AQ57" s="374"/>
      <c r="AR57" s="374"/>
      <c r="AS57" s="625">
        <f t="shared" si="19"/>
        <v>0</v>
      </c>
      <c r="AT57" s="626" t="str">
        <f t="shared" si="20"/>
        <v>No</v>
      </c>
      <c r="AU57" s="627" t="str">
        <f>IF(B57="New","Yes","No")</f>
        <v>No</v>
      </c>
      <c r="AW57" s="32">
        <v>1</v>
      </c>
      <c r="AX57" s="32">
        <v>500</v>
      </c>
      <c r="AY57" s="32">
        <v>60</v>
      </c>
      <c r="AZ57" s="32">
        <f>SUM(AF57:AP57)*AC57</f>
        <v>0</v>
      </c>
      <c r="BA57" s="322">
        <v>0.19797000000000001</v>
      </c>
      <c r="BC57" s="333">
        <v>1</v>
      </c>
      <c r="BD57" s="334">
        <f t="shared" si="23"/>
        <v>0</v>
      </c>
    </row>
    <row r="58" spans="2:56" s="324" customFormat="1" ht="100" customHeight="1">
      <c r="B58" s="258"/>
      <c r="C58" s="32"/>
      <c r="D58" s="605" t="s">
        <v>377</v>
      </c>
      <c r="E58" s="606"/>
      <c r="F58" s="557">
        <v>19.5</v>
      </c>
      <c r="G58" s="556">
        <f>SUM(AF58:AR58)*F58</f>
        <v>0</v>
      </c>
      <c r="H58" s="589">
        <f>AF58*AB58</f>
        <v>0</v>
      </c>
      <c r="I58" s="571">
        <f>AG58*AB58</f>
        <v>0</v>
      </c>
      <c r="J58" s="572">
        <f>AH58*AB58</f>
        <v>0</v>
      </c>
      <c r="K58" s="573">
        <f>AI58*AB58</f>
        <v>0</v>
      </c>
      <c r="L58" s="574">
        <f>AJ58*AB58</f>
        <v>0</v>
      </c>
      <c r="M58" s="575">
        <f>AK58*AB58</f>
        <v>0</v>
      </c>
      <c r="N58" s="576">
        <f>AL58*AB58</f>
        <v>0</v>
      </c>
      <c r="O58" s="544">
        <f>AM58*AB58</f>
        <v>0</v>
      </c>
      <c r="P58" s="577">
        <f>AN58*AB58</f>
        <v>0</v>
      </c>
      <c r="Q58" s="578">
        <f>AO58*AB58</f>
        <v>0</v>
      </c>
      <c r="R58" s="579">
        <f>AP58*AB58</f>
        <v>0</v>
      </c>
      <c r="S58" s="580">
        <f>AQ58*AB58</f>
        <v>0</v>
      </c>
      <c r="T58" s="581">
        <f>AR58*AB58</f>
        <v>0</v>
      </c>
      <c r="U58" s="558">
        <v>1</v>
      </c>
      <c r="V58" s="559">
        <v>14</v>
      </c>
      <c r="W58" s="560"/>
      <c r="X58" s="559"/>
      <c r="Y58" s="561" t="s">
        <v>1137</v>
      </c>
      <c r="Z58" s="607" t="s">
        <v>96</v>
      </c>
      <c r="AA58" s="607" t="s">
        <v>195</v>
      </c>
      <c r="AB58" s="606">
        <v>1</v>
      </c>
      <c r="AC58" s="606">
        <v>0</v>
      </c>
      <c r="AD58" s="606" t="s">
        <v>143</v>
      </c>
      <c r="AE58" s="608">
        <v>254.4</v>
      </c>
      <c r="AF58" s="345"/>
      <c r="AG58" s="343"/>
      <c r="AH58" s="343"/>
      <c r="AI58" s="343"/>
      <c r="AJ58" s="343"/>
      <c r="AK58" s="343"/>
      <c r="AL58" s="343"/>
      <c r="AM58" s="343"/>
      <c r="AN58" s="343"/>
      <c r="AO58" s="343"/>
      <c r="AP58" s="383"/>
      <c r="AQ58" s="383"/>
      <c r="AR58" s="383"/>
      <c r="AS58" s="643">
        <f t="shared" si="19"/>
        <v>0</v>
      </c>
      <c r="AT58" s="642" t="str">
        <f t="shared" si="20"/>
        <v>No</v>
      </c>
      <c r="AU58" s="630" t="str">
        <f>IF(B58="New","Yes","No")</f>
        <v>No</v>
      </c>
      <c r="AV58" s="32"/>
      <c r="AW58" s="32">
        <v>1</v>
      </c>
      <c r="AX58" s="324">
        <v>500</v>
      </c>
      <c r="AY58" s="324">
        <v>60</v>
      </c>
      <c r="AZ58" s="32">
        <f>SUM(AF58:AP58)*AC58</f>
        <v>0</v>
      </c>
      <c r="BA58" s="322">
        <v>0.39567000000000002</v>
      </c>
      <c r="BC58" s="338">
        <v>1</v>
      </c>
      <c r="BD58" s="339">
        <f t="shared" si="23"/>
        <v>0</v>
      </c>
    </row>
    <row r="59" spans="2:56" s="32" customFormat="1" ht="100" customHeight="1">
      <c r="B59" s="483"/>
      <c r="D59" s="563" t="s">
        <v>378</v>
      </c>
      <c r="E59" s="613"/>
      <c r="F59" s="557">
        <v>7.2</v>
      </c>
      <c r="G59" s="564">
        <f>SUM(AF59:AR59)*F59</f>
        <v>0</v>
      </c>
      <c r="H59" s="609">
        <f>AF59*AB59</f>
        <v>0</v>
      </c>
      <c r="I59" s="597">
        <f>AG59*AB59</f>
        <v>0</v>
      </c>
      <c r="J59" s="597">
        <f>AH59*AB59</f>
        <v>0</v>
      </c>
      <c r="K59" s="597">
        <f>AI59*AB59</f>
        <v>0</v>
      </c>
      <c r="L59" s="597">
        <f>AJ59*AB59</f>
        <v>0</v>
      </c>
      <c r="M59" s="597">
        <f>AK59*AB59</f>
        <v>0</v>
      </c>
      <c r="N59" s="597">
        <f>AL59*AB59</f>
        <v>0</v>
      </c>
      <c r="O59" s="596">
        <f>AM59*AB59</f>
        <v>0</v>
      </c>
      <c r="P59" s="597">
        <f>AN59*AB59</f>
        <v>0</v>
      </c>
      <c r="Q59" s="597">
        <f>AO59*AB59</f>
        <v>0</v>
      </c>
      <c r="R59" s="597">
        <f>AP59*AB59</f>
        <v>0</v>
      </c>
      <c r="S59" s="597">
        <f>AQ59*AB59</f>
        <v>0</v>
      </c>
      <c r="T59" s="597">
        <f>AR59*AB59</f>
        <v>0</v>
      </c>
      <c r="U59" s="597">
        <v>2</v>
      </c>
      <c r="V59" s="559">
        <v>10</v>
      </c>
      <c r="W59" s="560"/>
      <c r="X59" s="559"/>
      <c r="Y59" s="565" t="s">
        <v>1137</v>
      </c>
      <c r="Z59" s="610" t="s">
        <v>222</v>
      </c>
      <c r="AA59" s="610" t="s">
        <v>95</v>
      </c>
      <c r="AB59" s="564">
        <v>2</v>
      </c>
      <c r="AC59" s="564">
        <v>0</v>
      </c>
      <c r="AD59" s="564" t="s">
        <v>143</v>
      </c>
      <c r="AE59" s="611">
        <v>275.60000000000002</v>
      </c>
      <c r="AF59" s="344"/>
      <c r="AG59" s="337"/>
      <c r="AH59" s="337"/>
      <c r="AI59" s="337"/>
      <c r="AJ59" s="337"/>
      <c r="AK59" s="337"/>
      <c r="AL59" s="337"/>
      <c r="AM59" s="337"/>
      <c r="AN59" s="337"/>
      <c r="AO59" s="337"/>
      <c r="AP59" s="381"/>
      <c r="AQ59" s="381"/>
      <c r="AR59" s="381"/>
      <c r="AS59" s="638">
        <f t="shared" si="19"/>
        <v>0</v>
      </c>
      <c r="AT59" s="632" t="str">
        <f t="shared" si="20"/>
        <v>No</v>
      </c>
      <c r="AU59" s="633" t="str">
        <f>IF(B59="New","Yes","No")</f>
        <v>No</v>
      </c>
      <c r="AV59" s="32">
        <v>2</v>
      </c>
      <c r="AX59" s="32">
        <v>600</v>
      </c>
      <c r="AY59" s="32">
        <v>70</v>
      </c>
      <c r="AZ59" s="32">
        <f>SUM(AF59:AP59)*AC59</f>
        <v>0</v>
      </c>
      <c r="BA59" s="322">
        <v>0.75885000000000002</v>
      </c>
      <c r="BC59" s="338">
        <v>2</v>
      </c>
      <c r="BD59" s="339">
        <f t="shared" si="23"/>
        <v>0</v>
      </c>
    </row>
    <row r="60" spans="2:56" s="32" customFormat="1" ht="100" customHeight="1">
      <c r="B60" s="259"/>
      <c r="C60" s="37"/>
      <c r="D60" s="600" t="s">
        <v>379</v>
      </c>
      <c r="E60" s="601"/>
      <c r="F60" s="570">
        <v>3.5</v>
      </c>
      <c r="G60" s="569">
        <f>SUM(AF60:AR60)*F60</f>
        <v>0</v>
      </c>
      <c r="H60" s="602">
        <f>AF60*AB60</f>
        <v>0</v>
      </c>
      <c r="I60" s="538">
        <f>AG60*AB60</f>
        <v>0</v>
      </c>
      <c r="J60" s="539">
        <f>AH60*AB60</f>
        <v>0</v>
      </c>
      <c r="K60" s="540">
        <f>AI60*AB60</f>
        <v>0</v>
      </c>
      <c r="L60" s="541">
        <f>AJ60*AB60</f>
        <v>0</v>
      </c>
      <c r="M60" s="542">
        <f>AK60*AB60</f>
        <v>0</v>
      </c>
      <c r="N60" s="543">
        <f>AL60*AB60</f>
        <v>0</v>
      </c>
      <c r="O60" s="614">
        <f>AM60*AB60</f>
        <v>0</v>
      </c>
      <c r="P60" s="545">
        <f>AN60*AB60</f>
        <v>0</v>
      </c>
      <c r="Q60" s="546">
        <f>AO60*AB60</f>
        <v>0</v>
      </c>
      <c r="R60" s="547">
        <f>AP60*AB60</f>
        <v>0</v>
      </c>
      <c r="S60" s="548">
        <f>AQ60*AB60</f>
        <v>0</v>
      </c>
      <c r="T60" s="615">
        <f>AR60*AB60</f>
        <v>0</v>
      </c>
      <c r="U60" s="582">
        <v>4</v>
      </c>
      <c r="V60" s="583">
        <v>20</v>
      </c>
      <c r="W60" s="584"/>
      <c r="X60" s="583"/>
      <c r="Y60" s="585" t="s">
        <v>1137</v>
      </c>
      <c r="Z60" s="603" t="s">
        <v>223</v>
      </c>
      <c r="AA60" s="603" t="s">
        <v>271</v>
      </c>
      <c r="AB60" s="593">
        <v>4</v>
      </c>
      <c r="AC60" s="593">
        <v>0</v>
      </c>
      <c r="AD60" s="593" t="s">
        <v>143</v>
      </c>
      <c r="AE60" s="604">
        <v>328.6</v>
      </c>
      <c r="AF60" s="387"/>
      <c r="AG60" s="377"/>
      <c r="AH60" s="377"/>
      <c r="AI60" s="377"/>
      <c r="AJ60" s="377"/>
      <c r="AK60" s="377"/>
      <c r="AL60" s="377"/>
      <c r="AM60" s="377"/>
      <c r="AN60" s="377"/>
      <c r="AO60" s="377"/>
      <c r="AP60" s="378"/>
      <c r="AQ60" s="378"/>
      <c r="AR60" s="378"/>
      <c r="AS60" s="639">
        <f t="shared" si="19"/>
        <v>0</v>
      </c>
      <c r="AT60" s="640" t="str">
        <f t="shared" si="20"/>
        <v>No</v>
      </c>
      <c r="AU60" s="645" t="str">
        <f>IF(B60="New","Yes","No")</f>
        <v>No</v>
      </c>
      <c r="AV60" s="32">
        <v>4</v>
      </c>
      <c r="AX60" s="32">
        <v>800</v>
      </c>
      <c r="AY60" s="32">
        <v>90</v>
      </c>
      <c r="AZ60" s="32">
        <f>SUM(AF60:AP60)*AC60</f>
        <v>0</v>
      </c>
      <c r="BA60" s="322">
        <v>1.1112</v>
      </c>
      <c r="BC60" s="349">
        <v>4</v>
      </c>
      <c r="BD60" s="350">
        <f t="shared" si="23"/>
        <v>0</v>
      </c>
    </row>
    <row r="61" spans="2:56" s="324" customFormat="1" ht="50.25" customHeight="1">
      <c r="B61" s="325"/>
      <c r="C61" s="214"/>
      <c r="D61" s="179"/>
      <c r="E61" s="156"/>
      <c r="F61" s="444"/>
      <c r="G61" s="180"/>
      <c r="H61" s="181"/>
      <c r="I61" s="155"/>
      <c r="J61" s="182"/>
      <c r="K61" s="171"/>
      <c r="L61" s="183"/>
      <c r="M61" s="184"/>
      <c r="N61" s="185"/>
      <c r="O61" s="186"/>
      <c r="P61" s="187"/>
      <c r="Q61" s="188"/>
      <c r="R61" s="189"/>
      <c r="S61" s="190"/>
      <c r="T61" s="191"/>
      <c r="U61" s="192"/>
      <c r="V61" s="279"/>
      <c r="W61" s="288"/>
      <c r="X61" s="279"/>
      <c r="Y61" s="453"/>
      <c r="Z61" s="156"/>
      <c r="AA61" s="156"/>
      <c r="AB61" s="156"/>
      <c r="AC61" s="156"/>
      <c r="AD61" s="156"/>
      <c r="AE61" s="479" t="s">
        <v>196</v>
      </c>
      <c r="AF61" s="326"/>
      <c r="AS61" s="605"/>
      <c r="AT61" s="646" t="str">
        <f t="shared" ref="AT61" si="38">IF(SUM(AF61:AP61)&gt;0,"Yes","No")</f>
        <v>No</v>
      </c>
      <c r="AU61" s="605"/>
      <c r="AV61" s="32">
        <f>AB61</f>
        <v>0</v>
      </c>
      <c r="AW61" s="32">
        <f>AB61</f>
        <v>0</v>
      </c>
      <c r="AZ61" s="32">
        <f t="shared" ref="AZ61:AZ75" si="39">SUM(AF61:AP61)*AC61</f>
        <v>0</v>
      </c>
      <c r="BA61" s="322"/>
    </row>
    <row r="62" spans="2:56" s="32" customFormat="1" ht="90" customHeight="1">
      <c r="B62" s="482"/>
      <c r="C62" s="255"/>
      <c r="D62" s="533" t="s">
        <v>97</v>
      </c>
      <c r="E62" s="534" t="s">
        <v>146</v>
      </c>
      <c r="F62" s="535">
        <v>3.58</v>
      </c>
      <c r="G62" s="534">
        <f t="shared" ref="G62:G75" si="40">SUM(AF62:AR62)*F62</f>
        <v>0</v>
      </c>
      <c r="H62" s="596">
        <f t="shared" ref="H62:H75" si="41">AF62*AB62</f>
        <v>0</v>
      </c>
      <c r="I62" s="596">
        <f t="shared" ref="I62:I75" si="42">AG62*AB62</f>
        <v>0</v>
      </c>
      <c r="J62" s="596">
        <f t="shared" ref="J62:J75" si="43">AH62*AB62</f>
        <v>0</v>
      </c>
      <c r="K62" s="596">
        <f t="shared" ref="K62:K75" si="44">AI62*AB62</f>
        <v>0</v>
      </c>
      <c r="L62" s="596">
        <f t="shared" ref="L62:L75" si="45">AJ62*AB62</f>
        <v>0</v>
      </c>
      <c r="M62" s="596">
        <f t="shared" ref="M62:M75" si="46">AK62*AB62</f>
        <v>0</v>
      </c>
      <c r="N62" s="596">
        <f t="shared" ref="N62:N75" si="47">AL62*AB62</f>
        <v>0</v>
      </c>
      <c r="O62" s="596">
        <f t="shared" ref="O62:O75" si="48">AM62*AB62</f>
        <v>0</v>
      </c>
      <c r="P62" s="596">
        <f t="shared" ref="P62:P75" si="49">AN62*AB62</f>
        <v>0</v>
      </c>
      <c r="Q62" s="596">
        <f t="shared" ref="Q62:Q75" si="50">AO62*AB62</f>
        <v>0</v>
      </c>
      <c r="R62" s="596">
        <f t="shared" ref="R62:R75" si="51">AP62*AB62</f>
        <v>0</v>
      </c>
      <c r="S62" s="596">
        <f t="shared" ref="S62:S75" si="52">AQ62*AB62</f>
        <v>0</v>
      </c>
      <c r="T62" s="596">
        <f t="shared" ref="T62:T75" si="53">AR62*AB62</f>
        <v>0</v>
      </c>
      <c r="U62" s="596">
        <v>1</v>
      </c>
      <c r="V62" s="551">
        <v>6</v>
      </c>
      <c r="W62" s="552"/>
      <c r="X62" s="551"/>
      <c r="Y62" s="553" t="s">
        <v>1136</v>
      </c>
      <c r="Z62" s="534" t="s">
        <v>106</v>
      </c>
      <c r="AA62" s="598" t="s">
        <v>95</v>
      </c>
      <c r="AB62" s="534">
        <v>1</v>
      </c>
      <c r="AC62" s="534">
        <v>0</v>
      </c>
      <c r="AD62" s="534" t="s">
        <v>143</v>
      </c>
      <c r="AE62" s="599">
        <v>148.4</v>
      </c>
      <c r="AF62" s="390"/>
      <c r="AG62" s="373"/>
      <c r="AH62" s="373"/>
      <c r="AI62" s="373"/>
      <c r="AJ62" s="373"/>
      <c r="AK62" s="373"/>
      <c r="AL62" s="373"/>
      <c r="AM62" s="373"/>
      <c r="AN62" s="373"/>
      <c r="AO62" s="373"/>
      <c r="AP62" s="374"/>
      <c r="AQ62" s="374"/>
      <c r="AR62" s="374"/>
      <c r="AS62" s="625">
        <f t="shared" ref="AS62:AS75" si="54">AE62*AF62+AE62*AG62+AE62*AH62+AE62*AI62+AE62*AJ62+AE62*AK62+AE62*AL62+AE62*AM62+AE62*AN62+AE62*AO62+AE62*AP62+AE62*AQ62+AE62*AR62</f>
        <v>0</v>
      </c>
      <c r="AT62" s="626" t="str">
        <f t="shared" ref="AT62:AT75" si="55">IF(SUM(AF62:AR62)&gt;0,"Yes","No")</f>
        <v>No</v>
      </c>
      <c r="AU62" s="627" t="str">
        <f t="shared" ref="AU62:AU75" si="56">IF(B62="New","Yes","No")</f>
        <v>No</v>
      </c>
      <c r="AW62" s="32">
        <v>1</v>
      </c>
      <c r="AX62" s="32">
        <v>500</v>
      </c>
      <c r="AY62" s="32">
        <v>60</v>
      </c>
      <c r="AZ62" s="32">
        <f t="shared" si="39"/>
        <v>0</v>
      </c>
      <c r="BA62" s="322">
        <v>0.4</v>
      </c>
      <c r="BC62" s="333">
        <v>1</v>
      </c>
      <c r="BD62" s="334">
        <f t="shared" ref="BD62:BD75" si="57">BC62*AF62+BC62*AG62+BC62*AH62+BC62*AI62+BC62*AJ62+BC62*AK62+BC62*AL62+BC62*AM62+BC62*AN62+BC62*AO62+BC62*AP62+BC62*AQ62+BC62*AR62</f>
        <v>0</v>
      </c>
    </row>
    <row r="63" spans="2:56" s="324" customFormat="1" ht="90" customHeight="1">
      <c r="B63" s="258"/>
      <c r="C63" s="32"/>
      <c r="D63" s="605" t="s">
        <v>98</v>
      </c>
      <c r="E63" s="606" t="s">
        <v>154</v>
      </c>
      <c r="F63" s="616">
        <v>6.95</v>
      </c>
      <c r="G63" s="617">
        <f t="shared" si="40"/>
        <v>0</v>
      </c>
      <c r="H63" s="589">
        <f t="shared" si="41"/>
        <v>0</v>
      </c>
      <c r="I63" s="571">
        <f t="shared" si="42"/>
        <v>0</v>
      </c>
      <c r="J63" s="572">
        <f t="shared" si="43"/>
        <v>0</v>
      </c>
      <c r="K63" s="573">
        <f t="shared" si="44"/>
        <v>0</v>
      </c>
      <c r="L63" s="574">
        <f t="shared" si="45"/>
        <v>0</v>
      </c>
      <c r="M63" s="575">
        <f t="shared" si="46"/>
        <v>0</v>
      </c>
      <c r="N63" s="576">
        <f t="shared" si="47"/>
        <v>0</v>
      </c>
      <c r="O63" s="544">
        <f t="shared" si="48"/>
        <v>0</v>
      </c>
      <c r="P63" s="577">
        <f t="shared" si="49"/>
        <v>0</v>
      </c>
      <c r="Q63" s="578">
        <f t="shared" si="50"/>
        <v>0</v>
      </c>
      <c r="R63" s="579">
        <f t="shared" si="51"/>
        <v>0</v>
      </c>
      <c r="S63" s="580">
        <f t="shared" si="52"/>
        <v>0</v>
      </c>
      <c r="T63" s="581">
        <f t="shared" si="53"/>
        <v>0</v>
      </c>
      <c r="U63" s="558">
        <v>1</v>
      </c>
      <c r="V63" s="559">
        <v>6</v>
      </c>
      <c r="W63" s="560"/>
      <c r="X63" s="559"/>
      <c r="Y63" s="561" t="s">
        <v>1136</v>
      </c>
      <c r="Z63" s="607" t="s">
        <v>107</v>
      </c>
      <c r="AA63" s="607" t="s">
        <v>95</v>
      </c>
      <c r="AB63" s="606">
        <v>1</v>
      </c>
      <c r="AC63" s="606">
        <v>0</v>
      </c>
      <c r="AD63" s="606" t="s">
        <v>143</v>
      </c>
      <c r="AE63" s="608">
        <v>180.20000000000002</v>
      </c>
      <c r="AF63" s="345"/>
      <c r="AG63" s="343"/>
      <c r="AH63" s="343"/>
      <c r="AI63" s="343"/>
      <c r="AJ63" s="343"/>
      <c r="AK63" s="343"/>
      <c r="AL63" s="343"/>
      <c r="AM63" s="343"/>
      <c r="AN63" s="343"/>
      <c r="AO63" s="343"/>
      <c r="AP63" s="383"/>
      <c r="AQ63" s="383"/>
      <c r="AR63" s="383"/>
      <c r="AS63" s="647">
        <f t="shared" si="54"/>
        <v>0</v>
      </c>
      <c r="AT63" s="642" t="str">
        <f t="shared" si="55"/>
        <v>No</v>
      </c>
      <c r="AU63" s="630" t="str">
        <f t="shared" si="56"/>
        <v>No</v>
      </c>
      <c r="AV63" s="32"/>
      <c r="AW63" s="32">
        <v>1</v>
      </c>
      <c r="AX63" s="324">
        <v>500</v>
      </c>
      <c r="AY63" s="324">
        <v>60</v>
      </c>
      <c r="AZ63" s="32">
        <f t="shared" si="39"/>
        <v>0</v>
      </c>
      <c r="BA63" s="322">
        <v>0.55376000000000003</v>
      </c>
      <c r="BC63" s="338">
        <v>1</v>
      </c>
      <c r="BD63" s="339">
        <f t="shared" si="57"/>
        <v>0</v>
      </c>
    </row>
    <row r="64" spans="2:56" s="32" customFormat="1" ht="90" customHeight="1">
      <c r="B64" s="483"/>
      <c r="D64" s="563" t="s">
        <v>99</v>
      </c>
      <c r="E64" s="564" t="s">
        <v>147</v>
      </c>
      <c r="F64" s="557">
        <v>10.9</v>
      </c>
      <c r="G64" s="564">
        <f t="shared" si="40"/>
        <v>0</v>
      </c>
      <c r="H64" s="609">
        <f t="shared" si="41"/>
        <v>0</v>
      </c>
      <c r="I64" s="597">
        <f t="shared" si="42"/>
        <v>0</v>
      </c>
      <c r="J64" s="597">
        <f t="shared" si="43"/>
        <v>0</v>
      </c>
      <c r="K64" s="597">
        <f t="shared" si="44"/>
        <v>0</v>
      </c>
      <c r="L64" s="597">
        <f t="shared" si="45"/>
        <v>0</v>
      </c>
      <c r="M64" s="597">
        <f t="shared" si="46"/>
        <v>0</v>
      </c>
      <c r="N64" s="597">
        <f t="shared" si="47"/>
        <v>0</v>
      </c>
      <c r="O64" s="596">
        <f t="shared" si="48"/>
        <v>0</v>
      </c>
      <c r="P64" s="597">
        <f t="shared" si="49"/>
        <v>0</v>
      </c>
      <c r="Q64" s="597">
        <f t="shared" si="50"/>
        <v>0</v>
      </c>
      <c r="R64" s="597">
        <f t="shared" si="51"/>
        <v>0</v>
      </c>
      <c r="S64" s="597">
        <f t="shared" si="52"/>
        <v>0</v>
      </c>
      <c r="T64" s="597">
        <f t="shared" si="53"/>
        <v>0</v>
      </c>
      <c r="U64" s="597">
        <v>1</v>
      </c>
      <c r="V64" s="559">
        <v>6</v>
      </c>
      <c r="W64" s="560"/>
      <c r="X64" s="559"/>
      <c r="Y64" s="565" t="s">
        <v>1136</v>
      </c>
      <c r="Z64" s="610" t="s">
        <v>108</v>
      </c>
      <c r="AA64" s="610" t="s">
        <v>195</v>
      </c>
      <c r="AB64" s="564">
        <v>1</v>
      </c>
      <c r="AC64" s="564">
        <v>0</v>
      </c>
      <c r="AD64" s="564" t="s">
        <v>143</v>
      </c>
      <c r="AE64" s="611">
        <v>275.60000000000002</v>
      </c>
      <c r="AF64" s="344"/>
      <c r="AG64" s="337"/>
      <c r="AH64" s="337"/>
      <c r="AI64" s="337"/>
      <c r="AJ64" s="337"/>
      <c r="AK64" s="337"/>
      <c r="AL64" s="337"/>
      <c r="AM64" s="337"/>
      <c r="AN64" s="337"/>
      <c r="AO64" s="337"/>
      <c r="AP64" s="381"/>
      <c r="AQ64" s="381"/>
      <c r="AR64" s="381"/>
      <c r="AS64" s="638">
        <f t="shared" si="54"/>
        <v>0</v>
      </c>
      <c r="AT64" s="632" t="str">
        <f t="shared" si="55"/>
        <v>No</v>
      </c>
      <c r="AU64" s="633" t="str">
        <f t="shared" si="56"/>
        <v>No</v>
      </c>
      <c r="AV64" s="32">
        <f>AB64</f>
        <v>1</v>
      </c>
      <c r="AX64" s="32">
        <v>600</v>
      </c>
      <c r="AY64" s="32">
        <v>70</v>
      </c>
      <c r="AZ64" s="32">
        <f t="shared" si="39"/>
        <v>0</v>
      </c>
      <c r="BA64" s="322">
        <v>0.75539999999999996</v>
      </c>
      <c r="BC64" s="338">
        <v>1</v>
      </c>
      <c r="BD64" s="339">
        <f t="shared" si="57"/>
        <v>0</v>
      </c>
    </row>
    <row r="65" spans="2:56" s="32" customFormat="1" ht="90" customHeight="1">
      <c r="B65" s="258"/>
      <c r="D65" s="605" t="s">
        <v>100</v>
      </c>
      <c r="E65" s="612" t="s">
        <v>148</v>
      </c>
      <c r="F65" s="616">
        <v>4.5</v>
      </c>
      <c r="G65" s="617">
        <f t="shared" si="40"/>
        <v>0</v>
      </c>
      <c r="H65" s="589">
        <f t="shared" si="41"/>
        <v>0</v>
      </c>
      <c r="I65" s="571">
        <f t="shared" si="42"/>
        <v>0</v>
      </c>
      <c r="J65" s="572">
        <f t="shared" si="43"/>
        <v>0</v>
      </c>
      <c r="K65" s="573">
        <f t="shared" si="44"/>
        <v>0</v>
      </c>
      <c r="L65" s="574">
        <f t="shared" si="45"/>
        <v>0</v>
      </c>
      <c r="M65" s="575">
        <f t="shared" si="46"/>
        <v>0</v>
      </c>
      <c r="N65" s="576">
        <f t="shared" si="47"/>
        <v>0</v>
      </c>
      <c r="O65" s="544">
        <f t="shared" si="48"/>
        <v>0</v>
      </c>
      <c r="P65" s="577">
        <f t="shared" si="49"/>
        <v>0</v>
      </c>
      <c r="Q65" s="578">
        <f t="shared" si="50"/>
        <v>0</v>
      </c>
      <c r="R65" s="579">
        <f t="shared" si="51"/>
        <v>0</v>
      </c>
      <c r="S65" s="580">
        <f t="shared" si="52"/>
        <v>0</v>
      </c>
      <c r="T65" s="581">
        <f t="shared" si="53"/>
        <v>0</v>
      </c>
      <c r="U65" s="558">
        <v>1</v>
      </c>
      <c r="V65" s="559">
        <v>6</v>
      </c>
      <c r="W65" s="560"/>
      <c r="X65" s="559"/>
      <c r="Y65" s="561" t="s">
        <v>1136</v>
      </c>
      <c r="Z65" s="607" t="s">
        <v>109</v>
      </c>
      <c r="AA65" s="607" t="s">
        <v>95</v>
      </c>
      <c r="AB65" s="606">
        <v>1</v>
      </c>
      <c r="AC65" s="606">
        <v>0</v>
      </c>
      <c r="AD65" s="606" t="s">
        <v>143</v>
      </c>
      <c r="AE65" s="608">
        <v>153.70000000000002</v>
      </c>
      <c r="AF65" s="345"/>
      <c r="AG65" s="343"/>
      <c r="AH65" s="343"/>
      <c r="AI65" s="343"/>
      <c r="AJ65" s="343"/>
      <c r="AK65" s="343"/>
      <c r="AL65" s="343"/>
      <c r="AM65" s="343"/>
      <c r="AN65" s="343"/>
      <c r="AO65" s="343"/>
      <c r="AP65" s="383"/>
      <c r="AQ65" s="383"/>
      <c r="AR65" s="383"/>
      <c r="AS65" s="643">
        <f t="shared" si="54"/>
        <v>0</v>
      </c>
      <c r="AT65" s="642" t="str">
        <f t="shared" si="55"/>
        <v>No</v>
      </c>
      <c r="AU65" s="630" t="str">
        <f t="shared" si="56"/>
        <v>No</v>
      </c>
      <c r="AV65" s="32">
        <v>4</v>
      </c>
      <c r="AW65" s="32">
        <f>AB65</f>
        <v>1</v>
      </c>
      <c r="AX65" s="32">
        <v>800</v>
      </c>
      <c r="AY65" s="32">
        <v>90</v>
      </c>
      <c r="AZ65" s="32">
        <f t="shared" si="39"/>
        <v>0</v>
      </c>
      <c r="BA65" s="322">
        <v>1.09378</v>
      </c>
      <c r="BC65" s="338">
        <v>1</v>
      </c>
      <c r="BD65" s="339">
        <f t="shared" si="57"/>
        <v>0</v>
      </c>
    </row>
    <row r="66" spans="2:56" s="32" customFormat="1" ht="90" customHeight="1">
      <c r="B66" s="483"/>
      <c r="D66" s="563" t="s">
        <v>101</v>
      </c>
      <c r="E66" s="564" t="s">
        <v>149</v>
      </c>
      <c r="F66" s="557">
        <v>8.9499999999999993</v>
      </c>
      <c r="G66" s="564">
        <f t="shared" si="40"/>
        <v>0</v>
      </c>
      <c r="H66" s="609">
        <f t="shared" si="41"/>
        <v>0</v>
      </c>
      <c r="I66" s="597">
        <f t="shared" si="42"/>
        <v>0</v>
      </c>
      <c r="J66" s="597">
        <f t="shared" si="43"/>
        <v>0</v>
      </c>
      <c r="K66" s="597">
        <f t="shared" si="44"/>
        <v>0</v>
      </c>
      <c r="L66" s="597">
        <f t="shared" si="45"/>
        <v>0</v>
      </c>
      <c r="M66" s="597">
        <f t="shared" si="46"/>
        <v>0</v>
      </c>
      <c r="N66" s="597">
        <f t="shared" si="47"/>
        <v>0</v>
      </c>
      <c r="O66" s="596">
        <f t="shared" si="48"/>
        <v>0</v>
      </c>
      <c r="P66" s="597">
        <f t="shared" si="49"/>
        <v>0</v>
      </c>
      <c r="Q66" s="597">
        <f t="shared" si="50"/>
        <v>0</v>
      </c>
      <c r="R66" s="597">
        <f t="shared" si="51"/>
        <v>0</v>
      </c>
      <c r="S66" s="597">
        <f t="shared" si="52"/>
        <v>0</v>
      </c>
      <c r="T66" s="597">
        <f t="shared" si="53"/>
        <v>0</v>
      </c>
      <c r="U66" s="597">
        <v>1</v>
      </c>
      <c r="V66" s="559">
        <v>6</v>
      </c>
      <c r="W66" s="560"/>
      <c r="X66" s="559"/>
      <c r="Y66" s="565" t="s">
        <v>1136</v>
      </c>
      <c r="Z66" s="610" t="s">
        <v>110</v>
      </c>
      <c r="AA66" s="610" t="s">
        <v>95</v>
      </c>
      <c r="AB66" s="564">
        <v>1</v>
      </c>
      <c r="AC66" s="564">
        <v>0</v>
      </c>
      <c r="AD66" s="564" t="s">
        <v>143</v>
      </c>
      <c r="AE66" s="611">
        <v>185.5</v>
      </c>
      <c r="AF66" s="344"/>
      <c r="AG66" s="337"/>
      <c r="AH66" s="337"/>
      <c r="AI66" s="337"/>
      <c r="AJ66" s="337"/>
      <c r="AK66" s="337"/>
      <c r="AL66" s="337"/>
      <c r="AM66" s="337"/>
      <c r="AN66" s="337"/>
      <c r="AO66" s="337"/>
      <c r="AP66" s="381"/>
      <c r="AQ66" s="381"/>
      <c r="AR66" s="381"/>
      <c r="AS66" s="638">
        <f t="shared" si="54"/>
        <v>0</v>
      </c>
      <c r="AT66" s="632" t="str">
        <f t="shared" si="55"/>
        <v>No</v>
      </c>
      <c r="AU66" s="633" t="str">
        <f t="shared" si="56"/>
        <v>No</v>
      </c>
      <c r="AW66" s="32">
        <v>2</v>
      </c>
      <c r="AX66" s="32">
        <v>1000</v>
      </c>
      <c r="AY66" s="32">
        <v>100</v>
      </c>
      <c r="AZ66" s="32">
        <f t="shared" si="39"/>
        <v>0</v>
      </c>
      <c r="BA66" s="322">
        <v>0.75539999999999996</v>
      </c>
      <c r="BC66" s="338">
        <v>1</v>
      </c>
      <c r="BD66" s="339">
        <f t="shared" si="57"/>
        <v>0</v>
      </c>
    </row>
    <row r="67" spans="2:56" s="324" customFormat="1" ht="90" customHeight="1">
      <c r="B67" s="258"/>
      <c r="C67" s="32"/>
      <c r="D67" s="605" t="s">
        <v>102</v>
      </c>
      <c r="E67" s="606" t="s">
        <v>150</v>
      </c>
      <c r="F67" s="616">
        <v>13.75</v>
      </c>
      <c r="G67" s="617">
        <f t="shared" si="40"/>
        <v>0</v>
      </c>
      <c r="H67" s="589">
        <f t="shared" si="41"/>
        <v>0</v>
      </c>
      <c r="I67" s="571">
        <f t="shared" si="42"/>
        <v>0</v>
      </c>
      <c r="J67" s="572">
        <f t="shared" si="43"/>
        <v>0</v>
      </c>
      <c r="K67" s="573">
        <f t="shared" si="44"/>
        <v>0</v>
      </c>
      <c r="L67" s="574">
        <f t="shared" si="45"/>
        <v>0</v>
      </c>
      <c r="M67" s="575">
        <f t="shared" si="46"/>
        <v>0</v>
      </c>
      <c r="N67" s="576">
        <f t="shared" si="47"/>
        <v>0</v>
      </c>
      <c r="O67" s="544">
        <f t="shared" si="48"/>
        <v>0</v>
      </c>
      <c r="P67" s="577">
        <f t="shared" si="49"/>
        <v>0</v>
      </c>
      <c r="Q67" s="578">
        <f t="shared" si="50"/>
        <v>0</v>
      </c>
      <c r="R67" s="579">
        <f t="shared" si="51"/>
        <v>0</v>
      </c>
      <c r="S67" s="580">
        <f t="shared" si="52"/>
        <v>0</v>
      </c>
      <c r="T67" s="581">
        <f t="shared" si="53"/>
        <v>0</v>
      </c>
      <c r="U67" s="558">
        <v>1</v>
      </c>
      <c r="V67" s="559">
        <v>6</v>
      </c>
      <c r="W67" s="560"/>
      <c r="X67" s="559"/>
      <c r="Y67" s="561" t="s">
        <v>1136</v>
      </c>
      <c r="Z67" s="607" t="s">
        <v>111</v>
      </c>
      <c r="AA67" s="607" t="s">
        <v>195</v>
      </c>
      <c r="AB67" s="606">
        <v>1</v>
      </c>
      <c r="AC67" s="606">
        <v>0</v>
      </c>
      <c r="AD67" s="606" t="s">
        <v>143</v>
      </c>
      <c r="AE67" s="608">
        <v>280.90000000000003</v>
      </c>
      <c r="AF67" s="345"/>
      <c r="AG67" s="343"/>
      <c r="AH67" s="343"/>
      <c r="AI67" s="343"/>
      <c r="AJ67" s="343"/>
      <c r="AK67" s="343"/>
      <c r="AL67" s="343"/>
      <c r="AM67" s="343"/>
      <c r="AN67" s="343"/>
      <c r="AO67" s="343"/>
      <c r="AP67" s="383"/>
      <c r="AQ67" s="383"/>
      <c r="AR67" s="383"/>
      <c r="AS67" s="643">
        <f t="shared" si="54"/>
        <v>0</v>
      </c>
      <c r="AT67" s="642" t="str">
        <f t="shared" si="55"/>
        <v>No</v>
      </c>
      <c r="AU67" s="630" t="str">
        <f t="shared" si="56"/>
        <v>No</v>
      </c>
      <c r="AV67" s="32"/>
      <c r="AW67" s="32">
        <v>1</v>
      </c>
      <c r="AX67" s="324">
        <v>500</v>
      </c>
      <c r="AY67" s="324">
        <v>60</v>
      </c>
      <c r="AZ67" s="32">
        <f t="shared" si="39"/>
        <v>0</v>
      </c>
      <c r="BA67" s="322">
        <v>0.55376000000000003</v>
      </c>
      <c r="BC67" s="338">
        <v>1</v>
      </c>
      <c r="BD67" s="339">
        <f t="shared" si="57"/>
        <v>0</v>
      </c>
    </row>
    <row r="68" spans="2:56" s="32" customFormat="1" ht="90" customHeight="1">
      <c r="B68" s="483"/>
      <c r="D68" s="563" t="s">
        <v>103</v>
      </c>
      <c r="E68" s="564" t="s">
        <v>151</v>
      </c>
      <c r="F68" s="557">
        <v>4.95</v>
      </c>
      <c r="G68" s="564">
        <f t="shared" si="40"/>
        <v>0</v>
      </c>
      <c r="H68" s="609">
        <f t="shared" si="41"/>
        <v>0</v>
      </c>
      <c r="I68" s="597">
        <f t="shared" si="42"/>
        <v>0</v>
      </c>
      <c r="J68" s="597">
        <f t="shared" si="43"/>
        <v>0</v>
      </c>
      <c r="K68" s="597">
        <f t="shared" si="44"/>
        <v>0</v>
      </c>
      <c r="L68" s="597">
        <f t="shared" si="45"/>
        <v>0</v>
      </c>
      <c r="M68" s="597">
        <f t="shared" si="46"/>
        <v>0</v>
      </c>
      <c r="N68" s="597">
        <f t="shared" si="47"/>
        <v>0</v>
      </c>
      <c r="O68" s="596">
        <f t="shared" si="48"/>
        <v>0</v>
      </c>
      <c r="P68" s="597">
        <f t="shared" si="49"/>
        <v>0</v>
      </c>
      <c r="Q68" s="597">
        <f t="shared" si="50"/>
        <v>0</v>
      </c>
      <c r="R68" s="597">
        <f t="shared" si="51"/>
        <v>0</v>
      </c>
      <c r="S68" s="597">
        <f t="shared" si="52"/>
        <v>0</v>
      </c>
      <c r="T68" s="597">
        <f t="shared" si="53"/>
        <v>0</v>
      </c>
      <c r="U68" s="564">
        <v>1</v>
      </c>
      <c r="V68" s="618">
        <v>6</v>
      </c>
      <c r="W68" s="619"/>
      <c r="X68" s="618"/>
      <c r="Y68" s="613" t="s">
        <v>1136</v>
      </c>
      <c r="Z68" s="610" t="s">
        <v>112</v>
      </c>
      <c r="AA68" s="610" t="s">
        <v>95</v>
      </c>
      <c r="AB68" s="564">
        <v>1</v>
      </c>
      <c r="AC68" s="564">
        <v>0</v>
      </c>
      <c r="AD68" s="564" t="s">
        <v>143</v>
      </c>
      <c r="AE68" s="611">
        <v>159</v>
      </c>
      <c r="AF68" s="344"/>
      <c r="AG68" s="337"/>
      <c r="AH68" s="337"/>
      <c r="AI68" s="337"/>
      <c r="AJ68" s="337"/>
      <c r="AK68" s="337"/>
      <c r="AL68" s="337"/>
      <c r="AM68" s="337"/>
      <c r="AN68" s="337"/>
      <c r="AO68" s="337"/>
      <c r="AP68" s="381"/>
      <c r="AQ68" s="381"/>
      <c r="AR68" s="381"/>
      <c r="AS68" s="638">
        <f t="shared" si="54"/>
        <v>0</v>
      </c>
      <c r="AT68" s="632" t="str">
        <f t="shared" si="55"/>
        <v>No</v>
      </c>
      <c r="AU68" s="633" t="str">
        <f t="shared" si="56"/>
        <v>No</v>
      </c>
      <c r="AV68" s="32">
        <f>AB68</f>
        <v>1</v>
      </c>
      <c r="AX68" s="32">
        <v>600</v>
      </c>
      <c r="AY68" s="32">
        <v>70</v>
      </c>
      <c r="AZ68" s="32">
        <f t="shared" si="39"/>
        <v>0</v>
      </c>
      <c r="BA68" s="322">
        <v>0.75539999999999996</v>
      </c>
      <c r="BC68" s="338">
        <v>1</v>
      </c>
      <c r="BD68" s="339">
        <f t="shared" si="57"/>
        <v>0</v>
      </c>
    </row>
    <row r="69" spans="2:56" s="32" customFormat="1" ht="90" customHeight="1">
      <c r="B69" s="258"/>
      <c r="D69" s="605" t="s">
        <v>104</v>
      </c>
      <c r="E69" s="612" t="s">
        <v>152</v>
      </c>
      <c r="F69" s="616">
        <v>9.5</v>
      </c>
      <c r="G69" s="617">
        <f t="shared" si="40"/>
        <v>0</v>
      </c>
      <c r="H69" s="589">
        <f t="shared" si="41"/>
        <v>0</v>
      </c>
      <c r="I69" s="571">
        <f t="shared" si="42"/>
        <v>0</v>
      </c>
      <c r="J69" s="572">
        <f t="shared" si="43"/>
        <v>0</v>
      </c>
      <c r="K69" s="573">
        <f t="shared" si="44"/>
        <v>0</v>
      </c>
      <c r="L69" s="574">
        <f t="shared" si="45"/>
        <v>0</v>
      </c>
      <c r="M69" s="575">
        <f t="shared" si="46"/>
        <v>0</v>
      </c>
      <c r="N69" s="576">
        <f t="shared" si="47"/>
        <v>0</v>
      </c>
      <c r="O69" s="544">
        <f t="shared" si="48"/>
        <v>0</v>
      </c>
      <c r="P69" s="577">
        <f t="shared" si="49"/>
        <v>0</v>
      </c>
      <c r="Q69" s="578">
        <f t="shared" si="50"/>
        <v>0</v>
      </c>
      <c r="R69" s="579">
        <f t="shared" si="51"/>
        <v>0</v>
      </c>
      <c r="S69" s="580">
        <f t="shared" si="52"/>
        <v>0</v>
      </c>
      <c r="T69" s="581">
        <f t="shared" si="53"/>
        <v>0</v>
      </c>
      <c r="U69" s="558">
        <v>1</v>
      </c>
      <c r="V69" s="559">
        <v>6</v>
      </c>
      <c r="W69" s="560"/>
      <c r="X69" s="559"/>
      <c r="Y69" s="561" t="s">
        <v>1136</v>
      </c>
      <c r="Z69" s="607" t="s">
        <v>113</v>
      </c>
      <c r="AA69" s="607" t="s">
        <v>95</v>
      </c>
      <c r="AB69" s="606">
        <v>1</v>
      </c>
      <c r="AC69" s="606">
        <v>0</v>
      </c>
      <c r="AD69" s="606" t="s">
        <v>143</v>
      </c>
      <c r="AE69" s="608">
        <v>190.8</v>
      </c>
      <c r="AF69" s="345"/>
      <c r="AG69" s="343"/>
      <c r="AH69" s="343"/>
      <c r="AI69" s="343"/>
      <c r="AJ69" s="343"/>
      <c r="AK69" s="343"/>
      <c r="AL69" s="343"/>
      <c r="AM69" s="343"/>
      <c r="AN69" s="343"/>
      <c r="AO69" s="343"/>
      <c r="AP69" s="383"/>
      <c r="AQ69" s="383"/>
      <c r="AR69" s="383"/>
      <c r="AS69" s="643">
        <f t="shared" si="54"/>
        <v>0</v>
      </c>
      <c r="AT69" s="642" t="str">
        <f t="shared" si="55"/>
        <v>No</v>
      </c>
      <c r="AU69" s="630" t="str">
        <f t="shared" si="56"/>
        <v>No</v>
      </c>
      <c r="AV69" s="32">
        <v>4</v>
      </c>
      <c r="AW69" s="32">
        <f>AB69</f>
        <v>1</v>
      </c>
      <c r="AX69" s="32">
        <v>800</v>
      </c>
      <c r="AY69" s="32">
        <v>90</v>
      </c>
      <c r="AZ69" s="32">
        <f t="shared" si="39"/>
        <v>0</v>
      </c>
      <c r="BA69" s="322">
        <v>1.09378</v>
      </c>
      <c r="BC69" s="338">
        <v>1</v>
      </c>
      <c r="BD69" s="339">
        <f t="shared" si="57"/>
        <v>0</v>
      </c>
    </row>
    <row r="70" spans="2:56" s="32" customFormat="1" ht="90" customHeight="1">
      <c r="B70" s="483"/>
      <c r="D70" s="563" t="s">
        <v>105</v>
      </c>
      <c r="E70" s="564" t="s">
        <v>153</v>
      </c>
      <c r="F70" s="557">
        <v>14.75</v>
      </c>
      <c r="G70" s="564">
        <f t="shared" si="40"/>
        <v>0</v>
      </c>
      <c r="H70" s="609">
        <f t="shared" si="41"/>
        <v>0</v>
      </c>
      <c r="I70" s="597">
        <f t="shared" si="42"/>
        <v>0</v>
      </c>
      <c r="J70" s="597">
        <f t="shared" si="43"/>
        <v>0</v>
      </c>
      <c r="K70" s="597">
        <f t="shared" si="44"/>
        <v>0</v>
      </c>
      <c r="L70" s="597">
        <f t="shared" si="45"/>
        <v>0</v>
      </c>
      <c r="M70" s="597">
        <f t="shared" si="46"/>
        <v>0</v>
      </c>
      <c r="N70" s="597">
        <f t="shared" si="47"/>
        <v>0</v>
      </c>
      <c r="O70" s="596">
        <f t="shared" si="48"/>
        <v>0</v>
      </c>
      <c r="P70" s="597">
        <f t="shared" si="49"/>
        <v>0</v>
      </c>
      <c r="Q70" s="597">
        <f t="shared" si="50"/>
        <v>0</v>
      </c>
      <c r="R70" s="597">
        <f t="shared" si="51"/>
        <v>0</v>
      </c>
      <c r="S70" s="597">
        <f t="shared" si="52"/>
        <v>0</v>
      </c>
      <c r="T70" s="597">
        <f t="shared" si="53"/>
        <v>0</v>
      </c>
      <c r="U70" s="597">
        <v>1</v>
      </c>
      <c r="V70" s="559">
        <v>6</v>
      </c>
      <c r="W70" s="560"/>
      <c r="X70" s="559"/>
      <c r="Y70" s="565" t="s">
        <v>1136</v>
      </c>
      <c r="Z70" s="610" t="s">
        <v>114</v>
      </c>
      <c r="AA70" s="610" t="s">
        <v>195</v>
      </c>
      <c r="AB70" s="564">
        <v>1</v>
      </c>
      <c r="AC70" s="564">
        <v>0</v>
      </c>
      <c r="AD70" s="564" t="s">
        <v>143</v>
      </c>
      <c r="AE70" s="611">
        <v>286.2</v>
      </c>
      <c r="AF70" s="344"/>
      <c r="AG70" s="337"/>
      <c r="AH70" s="337"/>
      <c r="AI70" s="337"/>
      <c r="AJ70" s="337"/>
      <c r="AK70" s="337"/>
      <c r="AL70" s="337"/>
      <c r="AM70" s="337"/>
      <c r="AN70" s="337"/>
      <c r="AO70" s="337"/>
      <c r="AP70" s="381"/>
      <c r="AQ70" s="381"/>
      <c r="AR70" s="381"/>
      <c r="AS70" s="638">
        <f t="shared" si="54"/>
        <v>0</v>
      </c>
      <c r="AT70" s="632" t="str">
        <f t="shared" si="55"/>
        <v>No</v>
      </c>
      <c r="AU70" s="633" t="str">
        <f t="shared" si="56"/>
        <v>No</v>
      </c>
      <c r="AW70" s="32">
        <f>AB70</f>
        <v>1</v>
      </c>
      <c r="AX70" s="32">
        <v>1000</v>
      </c>
      <c r="AY70" s="32">
        <v>100</v>
      </c>
      <c r="AZ70" s="32">
        <f t="shared" si="39"/>
        <v>0</v>
      </c>
      <c r="BA70" s="322">
        <v>1.09378</v>
      </c>
      <c r="BC70" s="338">
        <v>1</v>
      </c>
      <c r="BD70" s="339">
        <f t="shared" si="57"/>
        <v>0</v>
      </c>
    </row>
    <row r="71" spans="2:56" s="32" customFormat="1" ht="90" customHeight="1">
      <c r="B71" s="258"/>
      <c r="D71" s="605" t="s">
        <v>119</v>
      </c>
      <c r="E71" s="612" t="s">
        <v>155</v>
      </c>
      <c r="F71" s="616">
        <v>5.0999999999999996</v>
      </c>
      <c r="G71" s="617">
        <f t="shared" si="40"/>
        <v>0</v>
      </c>
      <c r="H71" s="589">
        <f t="shared" si="41"/>
        <v>0</v>
      </c>
      <c r="I71" s="571">
        <f t="shared" si="42"/>
        <v>0</v>
      </c>
      <c r="J71" s="572">
        <f t="shared" si="43"/>
        <v>0</v>
      </c>
      <c r="K71" s="573">
        <f t="shared" si="44"/>
        <v>0</v>
      </c>
      <c r="L71" s="574">
        <f t="shared" si="45"/>
        <v>0</v>
      </c>
      <c r="M71" s="575">
        <f t="shared" si="46"/>
        <v>0</v>
      </c>
      <c r="N71" s="576">
        <f t="shared" si="47"/>
        <v>0</v>
      </c>
      <c r="O71" s="544">
        <f t="shared" si="48"/>
        <v>0</v>
      </c>
      <c r="P71" s="577">
        <f t="shared" si="49"/>
        <v>0</v>
      </c>
      <c r="Q71" s="578">
        <f t="shared" si="50"/>
        <v>0</v>
      </c>
      <c r="R71" s="579">
        <f t="shared" si="51"/>
        <v>0</v>
      </c>
      <c r="S71" s="580">
        <f t="shared" si="52"/>
        <v>0</v>
      </c>
      <c r="T71" s="581">
        <f t="shared" si="53"/>
        <v>0</v>
      </c>
      <c r="U71" s="558">
        <v>1</v>
      </c>
      <c r="V71" s="559">
        <v>6</v>
      </c>
      <c r="W71" s="560"/>
      <c r="X71" s="559"/>
      <c r="Y71" s="561" t="s">
        <v>1136</v>
      </c>
      <c r="Z71" s="607" t="s">
        <v>144</v>
      </c>
      <c r="AA71" s="607" t="s">
        <v>270</v>
      </c>
      <c r="AB71" s="606">
        <v>1</v>
      </c>
      <c r="AC71" s="606">
        <v>0</v>
      </c>
      <c r="AD71" s="606" t="s">
        <v>143</v>
      </c>
      <c r="AE71" s="608">
        <v>190.8</v>
      </c>
      <c r="AF71" s="345"/>
      <c r="AG71" s="343"/>
      <c r="AH71" s="343"/>
      <c r="AI71" s="343"/>
      <c r="AJ71" s="343"/>
      <c r="AK71" s="343"/>
      <c r="AL71" s="343"/>
      <c r="AM71" s="343"/>
      <c r="AN71" s="343"/>
      <c r="AO71" s="343"/>
      <c r="AP71" s="383"/>
      <c r="AQ71" s="383"/>
      <c r="AR71" s="383"/>
      <c r="AS71" s="643">
        <f t="shared" si="54"/>
        <v>0</v>
      </c>
      <c r="AT71" s="642" t="str">
        <f t="shared" si="55"/>
        <v>No</v>
      </c>
      <c r="AU71" s="644" t="str">
        <f t="shared" si="56"/>
        <v>No</v>
      </c>
      <c r="AZ71" s="32">
        <f t="shared" si="39"/>
        <v>0</v>
      </c>
      <c r="BA71" s="322"/>
      <c r="BC71" s="338">
        <v>1</v>
      </c>
      <c r="BD71" s="339">
        <f t="shared" si="57"/>
        <v>0</v>
      </c>
    </row>
    <row r="72" spans="2:56" s="32" customFormat="1" ht="90" customHeight="1">
      <c r="B72" s="483"/>
      <c r="D72" s="563" t="s">
        <v>120</v>
      </c>
      <c r="E72" s="564" t="s">
        <v>156</v>
      </c>
      <c r="F72" s="557">
        <v>2.75</v>
      </c>
      <c r="G72" s="564">
        <f t="shared" si="40"/>
        <v>0</v>
      </c>
      <c r="H72" s="609">
        <f t="shared" si="41"/>
        <v>0</v>
      </c>
      <c r="I72" s="597">
        <f t="shared" si="42"/>
        <v>0</v>
      </c>
      <c r="J72" s="597">
        <f t="shared" si="43"/>
        <v>0</v>
      </c>
      <c r="K72" s="597">
        <f t="shared" si="44"/>
        <v>0</v>
      </c>
      <c r="L72" s="597">
        <f t="shared" si="45"/>
        <v>0</v>
      </c>
      <c r="M72" s="597">
        <f t="shared" si="46"/>
        <v>0</v>
      </c>
      <c r="N72" s="597">
        <f t="shared" si="47"/>
        <v>0</v>
      </c>
      <c r="O72" s="596">
        <f t="shared" si="48"/>
        <v>0</v>
      </c>
      <c r="P72" s="597">
        <f t="shared" si="49"/>
        <v>0</v>
      </c>
      <c r="Q72" s="597">
        <f t="shared" si="50"/>
        <v>0</v>
      </c>
      <c r="R72" s="597">
        <f t="shared" si="51"/>
        <v>0</v>
      </c>
      <c r="S72" s="597">
        <f t="shared" si="52"/>
        <v>0</v>
      </c>
      <c r="T72" s="597">
        <f t="shared" si="53"/>
        <v>0</v>
      </c>
      <c r="U72" s="597">
        <v>1</v>
      </c>
      <c r="V72" s="559">
        <v>6</v>
      </c>
      <c r="W72" s="560"/>
      <c r="X72" s="559"/>
      <c r="Y72" s="565" t="s">
        <v>1136</v>
      </c>
      <c r="Z72" s="610" t="s">
        <v>145</v>
      </c>
      <c r="AA72" s="610" t="s">
        <v>270</v>
      </c>
      <c r="AB72" s="564">
        <v>1</v>
      </c>
      <c r="AC72" s="564">
        <v>0</v>
      </c>
      <c r="AD72" s="564" t="s">
        <v>143</v>
      </c>
      <c r="AE72" s="611">
        <v>286.2</v>
      </c>
      <c r="AF72" s="344"/>
      <c r="AG72" s="337"/>
      <c r="AH72" s="337"/>
      <c r="AI72" s="337"/>
      <c r="AJ72" s="337"/>
      <c r="AK72" s="337"/>
      <c r="AL72" s="337"/>
      <c r="AM72" s="337"/>
      <c r="AN72" s="337"/>
      <c r="AO72" s="337"/>
      <c r="AP72" s="381"/>
      <c r="AQ72" s="381"/>
      <c r="AR72" s="381"/>
      <c r="AS72" s="638">
        <f t="shared" si="54"/>
        <v>0</v>
      </c>
      <c r="AT72" s="632" t="str">
        <f t="shared" si="55"/>
        <v>No</v>
      </c>
      <c r="AU72" s="633" t="str">
        <f t="shared" si="56"/>
        <v>No</v>
      </c>
      <c r="AZ72" s="32">
        <f t="shared" si="39"/>
        <v>0</v>
      </c>
      <c r="BA72" s="322"/>
      <c r="BC72" s="338">
        <v>1</v>
      </c>
      <c r="BD72" s="339">
        <f t="shared" si="57"/>
        <v>0</v>
      </c>
    </row>
    <row r="73" spans="2:56" s="32" customFormat="1" ht="90" customHeight="1">
      <c r="B73" s="258"/>
      <c r="D73" s="605" t="s">
        <v>115</v>
      </c>
      <c r="E73" s="612" t="s">
        <v>157</v>
      </c>
      <c r="F73" s="557">
        <v>19.899999999999999</v>
      </c>
      <c r="G73" s="588">
        <f t="shared" si="40"/>
        <v>0</v>
      </c>
      <c r="H73" s="589">
        <f t="shared" si="41"/>
        <v>0</v>
      </c>
      <c r="I73" s="571">
        <f t="shared" si="42"/>
        <v>0</v>
      </c>
      <c r="J73" s="572">
        <f t="shared" si="43"/>
        <v>0</v>
      </c>
      <c r="K73" s="573">
        <f t="shared" si="44"/>
        <v>0</v>
      </c>
      <c r="L73" s="574">
        <f t="shared" si="45"/>
        <v>0</v>
      </c>
      <c r="M73" s="575">
        <f t="shared" si="46"/>
        <v>0</v>
      </c>
      <c r="N73" s="576">
        <f t="shared" si="47"/>
        <v>0</v>
      </c>
      <c r="O73" s="544">
        <f t="shared" si="48"/>
        <v>0</v>
      </c>
      <c r="P73" s="577">
        <f t="shared" si="49"/>
        <v>0</v>
      </c>
      <c r="Q73" s="578">
        <f t="shared" si="50"/>
        <v>0</v>
      </c>
      <c r="R73" s="579">
        <f t="shared" si="51"/>
        <v>0</v>
      </c>
      <c r="S73" s="580">
        <f t="shared" si="52"/>
        <v>0</v>
      </c>
      <c r="T73" s="581">
        <f t="shared" si="53"/>
        <v>0</v>
      </c>
      <c r="U73" s="558">
        <v>1</v>
      </c>
      <c r="V73" s="559">
        <v>10</v>
      </c>
      <c r="W73" s="560"/>
      <c r="X73" s="559"/>
      <c r="Y73" s="561" t="s">
        <v>1134</v>
      </c>
      <c r="Z73" s="607" t="s">
        <v>121</v>
      </c>
      <c r="AA73" s="607" t="s">
        <v>194</v>
      </c>
      <c r="AB73" s="606">
        <v>1</v>
      </c>
      <c r="AC73" s="606">
        <v>0</v>
      </c>
      <c r="AD73" s="606" t="s">
        <v>143</v>
      </c>
      <c r="AE73" s="608">
        <v>328.6</v>
      </c>
      <c r="AF73" s="345"/>
      <c r="AG73" s="343"/>
      <c r="AH73" s="343"/>
      <c r="AI73" s="343"/>
      <c r="AJ73" s="343"/>
      <c r="AK73" s="343"/>
      <c r="AL73" s="343"/>
      <c r="AM73" s="343"/>
      <c r="AN73" s="343"/>
      <c r="AO73" s="343"/>
      <c r="AP73" s="383"/>
      <c r="AQ73" s="383"/>
      <c r="AR73" s="383"/>
      <c r="AS73" s="643">
        <f t="shared" si="54"/>
        <v>0</v>
      </c>
      <c r="AT73" s="642" t="str">
        <f t="shared" si="55"/>
        <v>No</v>
      </c>
      <c r="AU73" s="630" t="str">
        <f t="shared" si="56"/>
        <v>No</v>
      </c>
      <c r="AW73" s="32">
        <v>1</v>
      </c>
      <c r="AX73" s="32">
        <v>500</v>
      </c>
      <c r="AY73" s="32">
        <v>60</v>
      </c>
      <c r="AZ73" s="32">
        <f t="shared" si="39"/>
        <v>0</v>
      </c>
      <c r="BA73" s="322">
        <v>0.4</v>
      </c>
      <c r="BC73" s="338">
        <v>1</v>
      </c>
      <c r="BD73" s="339">
        <f t="shared" si="57"/>
        <v>0</v>
      </c>
    </row>
    <row r="74" spans="2:56" s="32" customFormat="1" ht="90" customHeight="1">
      <c r="B74" s="483"/>
      <c r="D74" s="563" t="s">
        <v>116</v>
      </c>
      <c r="E74" s="564" t="s">
        <v>158</v>
      </c>
      <c r="F74" s="557">
        <v>14.55</v>
      </c>
      <c r="G74" s="564">
        <f t="shared" si="40"/>
        <v>0</v>
      </c>
      <c r="H74" s="609">
        <f t="shared" si="41"/>
        <v>0</v>
      </c>
      <c r="I74" s="597">
        <f t="shared" si="42"/>
        <v>0</v>
      </c>
      <c r="J74" s="597">
        <f t="shared" si="43"/>
        <v>0</v>
      </c>
      <c r="K74" s="597">
        <f t="shared" si="44"/>
        <v>0</v>
      </c>
      <c r="L74" s="597">
        <f t="shared" si="45"/>
        <v>0</v>
      </c>
      <c r="M74" s="597">
        <f t="shared" si="46"/>
        <v>0</v>
      </c>
      <c r="N74" s="597">
        <f t="shared" si="47"/>
        <v>0</v>
      </c>
      <c r="O74" s="596">
        <f t="shared" si="48"/>
        <v>0</v>
      </c>
      <c r="P74" s="597">
        <f t="shared" si="49"/>
        <v>0</v>
      </c>
      <c r="Q74" s="597">
        <f t="shared" si="50"/>
        <v>0</v>
      </c>
      <c r="R74" s="597">
        <f t="shared" si="51"/>
        <v>0</v>
      </c>
      <c r="S74" s="597">
        <f t="shared" si="52"/>
        <v>0</v>
      </c>
      <c r="T74" s="597">
        <f t="shared" si="53"/>
        <v>0</v>
      </c>
      <c r="U74" s="595">
        <v>1</v>
      </c>
      <c r="V74" s="559">
        <v>9</v>
      </c>
      <c r="W74" s="560"/>
      <c r="X74" s="559"/>
      <c r="Y74" s="565" t="s">
        <v>1134</v>
      </c>
      <c r="Z74" s="610" t="s">
        <v>118</v>
      </c>
      <c r="AA74" s="610" t="s">
        <v>194</v>
      </c>
      <c r="AB74" s="564">
        <v>1</v>
      </c>
      <c r="AC74" s="564">
        <v>0</v>
      </c>
      <c r="AD74" s="564" t="s">
        <v>143</v>
      </c>
      <c r="AE74" s="611">
        <v>286.2</v>
      </c>
      <c r="AF74" s="344"/>
      <c r="AG74" s="337"/>
      <c r="AH74" s="337"/>
      <c r="AI74" s="337"/>
      <c r="AJ74" s="337"/>
      <c r="AK74" s="337"/>
      <c r="AL74" s="337"/>
      <c r="AM74" s="337"/>
      <c r="AN74" s="337"/>
      <c r="AO74" s="337"/>
      <c r="AP74" s="381"/>
      <c r="AQ74" s="381"/>
      <c r="AR74" s="381"/>
      <c r="AS74" s="638">
        <f t="shared" si="54"/>
        <v>0</v>
      </c>
      <c r="AT74" s="632" t="str">
        <f t="shared" si="55"/>
        <v>No</v>
      </c>
      <c r="AU74" s="633" t="str">
        <f t="shared" si="56"/>
        <v>No</v>
      </c>
      <c r="AW74" s="32">
        <v>1</v>
      </c>
      <c r="AX74" s="32">
        <v>500</v>
      </c>
      <c r="AY74" s="32">
        <v>60</v>
      </c>
      <c r="AZ74" s="32">
        <f t="shared" si="39"/>
        <v>0</v>
      </c>
      <c r="BA74" s="322">
        <v>0.55376000000000003</v>
      </c>
      <c r="BC74" s="338">
        <v>1</v>
      </c>
      <c r="BD74" s="339">
        <f t="shared" si="57"/>
        <v>0</v>
      </c>
    </row>
    <row r="75" spans="2:56" s="32" customFormat="1" ht="90" customHeight="1">
      <c r="B75" s="259"/>
      <c r="C75" s="37"/>
      <c r="D75" s="600" t="s">
        <v>117</v>
      </c>
      <c r="E75" s="601" t="s">
        <v>159</v>
      </c>
      <c r="F75" s="570">
        <v>18.5</v>
      </c>
      <c r="G75" s="569">
        <f t="shared" si="40"/>
        <v>0</v>
      </c>
      <c r="H75" s="602">
        <f t="shared" si="41"/>
        <v>0</v>
      </c>
      <c r="I75" s="538">
        <f t="shared" si="42"/>
        <v>0</v>
      </c>
      <c r="J75" s="539">
        <f t="shared" si="43"/>
        <v>0</v>
      </c>
      <c r="K75" s="540">
        <f t="shared" si="44"/>
        <v>0</v>
      </c>
      <c r="L75" s="541">
        <f t="shared" si="45"/>
        <v>0</v>
      </c>
      <c r="M75" s="542">
        <f t="shared" si="46"/>
        <v>0</v>
      </c>
      <c r="N75" s="543">
        <f t="shared" si="47"/>
        <v>0</v>
      </c>
      <c r="O75" s="544">
        <f t="shared" si="48"/>
        <v>0</v>
      </c>
      <c r="P75" s="545">
        <f t="shared" si="49"/>
        <v>0</v>
      </c>
      <c r="Q75" s="546">
        <f t="shared" si="50"/>
        <v>0</v>
      </c>
      <c r="R75" s="547">
        <f t="shared" si="51"/>
        <v>0</v>
      </c>
      <c r="S75" s="548">
        <f t="shared" si="52"/>
        <v>0</v>
      </c>
      <c r="T75" s="549">
        <f t="shared" si="53"/>
        <v>0</v>
      </c>
      <c r="U75" s="558">
        <v>1</v>
      </c>
      <c r="V75" s="583">
        <v>10</v>
      </c>
      <c r="W75" s="584"/>
      <c r="X75" s="583"/>
      <c r="Y75" s="585" t="s">
        <v>1134</v>
      </c>
      <c r="Z75" s="603" t="s">
        <v>207</v>
      </c>
      <c r="AA75" s="603" t="s">
        <v>194</v>
      </c>
      <c r="AB75" s="593">
        <v>1</v>
      </c>
      <c r="AC75" s="593">
        <v>0</v>
      </c>
      <c r="AD75" s="593" t="s">
        <v>143</v>
      </c>
      <c r="AE75" s="604">
        <v>307.40000000000003</v>
      </c>
      <c r="AF75" s="387"/>
      <c r="AG75" s="377"/>
      <c r="AH75" s="377"/>
      <c r="AI75" s="377"/>
      <c r="AJ75" s="377"/>
      <c r="AK75" s="377"/>
      <c r="AL75" s="377"/>
      <c r="AM75" s="377"/>
      <c r="AN75" s="377"/>
      <c r="AO75" s="377"/>
      <c r="AP75" s="378"/>
      <c r="AQ75" s="378"/>
      <c r="AR75" s="378"/>
      <c r="AS75" s="634">
        <f t="shared" si="54"/>
        <v>0</v>
      </c>
      <c r="AT75" s="640" t="str">
        <f t="shared" si="55"/>
        <v>No</v>
      </c>
      <c r="AU75" s="636" t="str">
        <f t="shared" si="56"/>
        <v>No</v>
      </c>
      <c r="AV75" s="32">
        <f>AB75</f>
        <v>1</v>
      </c>
      <c r="AX75" s="32">
        <v>600</v>
      </c>
      <c r="AY75" s="32">
        <v>70</v>
      </c>
      <c r="AZ75" s="32">
        <f t="shared" si="39"/>
        <v>0</v>
      </c>
      <c r="BA75" s="322">
        <v>0.75539999999999996</v>
      </c>
      <c r="BC75" s="349">
        <v>1</v>
      </c>
      <c r="BD75" s="350">
        <f t="shared" si="57"/>
        <v>0</v>
      </c>
    </row>
    <row r="76" spans="2:56">
      <c r="S76" s="168"/>
      <c r="T76" s="169"/>
    </row>
    <row r="77" spans="2:56">
      <c r="S77" s="168"/>
      <c r="T77" s="169"/>
    </row>
    <row r="78" spans="2:56">
      <c r="S78" s="168"/>
      <c r="T78" s="169"/>
    </row>
    <row r="79" spans="2:56">
      <c r="S79" s="168"/>
      <c r="T79" s="169"/>
    </row>
    <row r="80" spans="2:56">
      <c r="S80" s="168"/>
      <c r="T80" s="169"/>
    </row>
    <row r="81" spans="19:20">
      <c r="S81" s="168"/>
      <c r="T81" s="169"/>
    </row>
    <row r="82" spans="19:20">
      <c r="S82" s="168"/>
      <c r="T82" s="169"/>
    </row>
    <row r="83" spans="19:20">
      <c r="S83" s="168"/>
      <c r="T83" s="169"/>
    </row>
    <row r="84" spans="19:20">
      <c r="S84" s="168"/>
      <c r="T84" s="169"/>
    </row>
  </sheetData>
  <sheetProtection algorithmName="SHA-512" hashValue="J9q1DyPjznhDocX69aFLarG2gIujVRkTFs1pei17JS/89Ebi5FdPDGL2kJr0T3hgQRq2YeIDYpf+YyCikWpu1w==" saltValue="OtmHZigBCc9CKxIg1c1ZKQ==" spinCount="100000" sheet="1" sort="0" autoFilter="0"/>
  <autoFilter ref="AT9:AU75" xr:uid="{00000000-0009-0000-0000-000002000000}"/>
  <mergeCells count="1">
    <mergeCell ref="AI1:AK1"/>
  </mergeCells>
  <conditionalFormatting sqref="AF62:AF75 AF35:AF40 AF42:AF45 AF47:AF50 AF52:AF55 AF57:AF60 AF12:AF33">
    <cfRule type="notContainsBlanks" dxfId="54" priority="19">
      <formula>LEN(TRIM(AF12))&gt;0</formula>
    </cfRule>
  </conditionalFormatting>
  <conditionalFormatting sqref="AG62:AG75 AG35:AG40 AG42:AG45 AG47:AG50 AG52:AG55 AG57:AG60 AG12:AG33">
    <cfRule type="notContainsBlanks" dxfId="53" priority="16">
      <formula>LEN(TRIM(AG12))&gt;0</formula>
    </cfRule>
  </conditionalFormatting>
  <conditionalFormatting sqref="AH62:AH75 AH35:AH40 AH42:AH45 AH47:AH50 AH52:AH55 AH57:AH60 AH12:AH33">
    <cfRule type="notContainsBlanks" dxfId="52" priority="20">
      <formula>LEN(TRIM(AH12))&gt;0</formula>
    </cfRule>
  </conditionalFormatting>
  <conditionalFormatting sqref="AI62:AI75 AI35:AI40 AI42:AI45 AI47:AI50 AI52:AI55 AI57:AI60 AI12:AI33">
    <cfRule type="notContainsBlanks" dxfId="51" priority="11">
      <formula>LEN(TRIM(AI12))&gt;0</formula>
    </cfRule>
  </conditionalFormatting>
  <conditionalFormatting sqref="AJ62:AJ75 AJ35:AJ40 AJ42:AJ45 AJ47:AJ50 AJ52:AJ55 AJ57:AJ60 AJ12:AJ33">
    <cfRule type="notContainsBlanks" dxfId="50" priority="10">
      <formula>LEN(TRIM(AJ12))&gt;0</formula>
    </cfRule>
  </conditionalFormatting>
  <conditionalFormatting sqref="AK62:AK75 AK35:AK40 AK42:AK45 AK47:AK50 AK52:AK55 AK57:AK60 AK12:AK33">
    <cfRule type="notContainsBlanks" dxfId="49" priority="9">
      <formula>LEN(TRIM(AK12))&gt;0</formula>
    </cfRule>
  </conditionalFormatting>
  <conditionalFormatting sqref="AL62:AM75 AL35:AM40 AL42:AM45 AL47:AM50 AL52:AM55 AL57:AM60 AL12:AM33">
    <cfRule type="notContainsBlanks" dxfId="48" priority="8">
      <formula>LEN(TRIM(AL12))&gt;0</formula>
    </cfRule>
  </conditionalFormatting>
  <conditionalFormatting sqref="AN62:AN75 AN35:AN40 AN42:AN45 AN47:AN50 AN52:AN55 AN57:AN60 AN12:AN33">
    <cfRule type="notContainsBlanks" dxfId="47" priority="6">
      <formula>LEN(TRIM(AN12))&gt;0</formula>
    </cfRule>
  </conditionalFormatting>
  <conditionalFormatting sqref="AO62:AO75 AO35:AO40 AO42:AO45 AO47:AO50 AO52:AO55 AO57:AO60 AO12:AO33">
    <cfRule type="notContainsBlanks" dxfId="46" priority="5">
      <formula>LEN(TRIM(AO12))&gt;0</formula>
    </cfRule>
  </conditionalFormatting>
  <conditionalFormatting sqref="AP62:AP75 AP35:AP40 AP42:AP45 AP47:AP50 AP52:AP55 AP57:AP60 AP12:AP33">
    <cfRule type="notContainsBlanks" dxfId="45" priority="4">
      <formula>LEN(TRIM(AP12))&gt;0</formula>
    </cfRule>
  </conditionalFormatting>
  <conditionalFormatting sqref="AQ62:AQ75 AQ35:AQ40 AQ42:AQ45 AQ47:AQ50 AQ52:AQ55 AQ57:AQ60 AQ12:AQ33">
    <cfRule type="notContainsBlanks" dxfId="44" priority="3">
      <formula>LEN(TRIM(AQ12))&gt;0</formula>
    </cfRule>
  </conditionalFormatting>
  <conditionalFormatting sqref="AR62:AR75 AR35:AR40 AR42:AR45 AR47:AR50 AR52:AR55 AR57:AR60 AR12:AR33">
    <cfRule type="notContainsBlanks" dxfId="43" priority="2">
      <formula>LEN(TRIM(AR12))&gt;0</formula>
    </cfRule>
  </conditionalFormatting>
  <conditionalFormatting sqref="AM62:AM75 AM35:AM40 AM42:AM45 AM47:AM50 AM52:AM55 AM57:AM60 AM12:AM33">
    <cfRule type="notContainsBlanks" dxfId="42" priority="1">
      <formula>LEN(TRIM(AM12))&gt;0</formula>
    </cfRule>
  </conditionalFormatting>
  <pageMargins left="0.25" right="0.25" top="0.75" bottom="0.75" header="0.3" footer="0.3"/>
  <pageSetup paperSize="9" scale="29" fitToHeight="0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4.9989318521683403E-2"/>
    <pageSetUpPr fitToPage="1"/>
  </sheetPr>
  <dimension ref="A1:BD47"/>
  <sheetViews>
    <sheetView showGridLines="0" showRowColHeaders="0" zoomScale="60" zoomScaleNormal="60" zoomScaleSheetLayoutView="70" zoomScalePageLayoutView="75" workbookViewId="0">
      <pane ySplit="9" topLeftCell="A11" activePane="bottomLeft" state="frozen"/>
      <selection activeCell="AA10" sqref="AA10"/>
      <selection pane="bottomLeft" activeCell="AF12" sqref="AF12"/>
    </sheetView>
  </sheetViews>
  <sheetFormatPr defaultColWidth="11" defaultRowHeight="18.5"/>
  <cols>
    <col min="1" max="1" width="4.83203125" customWidth="1"/>
    <col min="2" max="2" width="5.33203125" customWidth="1"/>
    <col min="3" max="3" width="3.5" style="307" customWidth="1"/>
    <col min="4" max="4" width="22" customWidth="1"/>
    <col min="5" max="5" width="13.5" style="302" bestFit="1" customWidth="1"/>
    <col min="6" max="6" width="5.5" style="151" customWidth="1"/>
    <col min="7" max="7" width="6.5" style="441" hidden="1" customWidth="1"/>
    <col min="8" max="8" width="8.33203125" style="157" hidden="1" customWidth="1"/>
    <col min="9" max="9" width="5" style="158" hidden="1" customWidth="1"/>
    <col min="10" max="10" width="4.5" style="154" hidden="1" customWidth="1"/>
    <col min="11" max="11" width="4.83203125" style="159" hidden="1" customWidth="1"/>
    <col min="12" max="12" width="5" style="160" hidden="1" customWidth="1"/>
    <col min="13" max="13" width="5" style="161" hidden="1" customWidth="1"/>
    <col min="14" max="14" width="5" style="162" hidden="1" customWidth="1"/>
    <col min="15" max="15" width="5.5" style="165" hidden="1" customWidth="1"/>
    <col min="16" max="16" width="5" style="167" hidden="1" customWidth="1"/>
    <col min="17" max="17" width="6.58203125" style="168" hidden="1" customWidth="1"/>
    <col min="18" max="18" width="6.08203125" style="504" hidden="1" customWidth="1"/>
    <col min="19" max="19" width="10" style="285" hidden="1" customWidth="1"/>
    <col min="20" max="20" width="7.58203125" style="284" hidden="1" customWidth="1"/>
    <col min="21" max="21" width="8.83203125" style="285" hidden="1" customWidth="1"/>
    <col min="22" max="22" width="8.33203125" style="284" hidden="1" customWidth="1"/>
    <col min="23" max="23" width="8.33203125" style="285" hidden="1" customWidth="1"/>
    <col min="24" max="24" width="8.33203125" style="284" hidden="1" customWidth="1"/>
    <col min="25" max="25" width="8.33203125" style="285" hidden="1" customWidth="1"/>
    <col min="26" max="26" width="9.5" style="497" customWidth="1"/>
    <col min="27" max="27" width="7.33203125" style="151" customWidth="1"/>
    <col min="28" max="28" width="20.33203125" style="151" customWidth="1"/>
    <col min="29" max="29" width="10" style="151" customWidth="1"/>
    <col min="30" max="30" width="11.83203125" style="151" bestFit="1" customWidth="1"/>
    <col min="31" max="31" width="18" style="243" customWidth="1"/>
    <col min="32" max="32" width="13.08203125" style="32" customWidth="1"/>
    <col min="33" max="41" width="12.5" style="32" customWidth="1"/>
    <col min="42" max="42" width="15.5" style="28" customWidth="1"/>
    <col min="43" max="43" width="10.33203125" style="308" customWidth="1"/>
    <col min="44" max="44" width="8" customWidth="1"/>
    <col min="45" max="46" width="11" hidden="1" customWidth="1"/>
    <col min="47" max="48" width="11" style="32" hidden="1" customWidth="1"/>
    <col min="49" max="49" width="11" hidden="1" customWidth="1"/>
    <col min="50" max="50" width="1" style="309" hidden="1" customWidth="1"/>
    <col min="51" max="51" width="11" customWidth="1"/>
  </cols>
  <sheetData>
    <row r="1" spans="3:56" ht="23.5">
      <c r="Z1" s="494"/>
      <c r="AD1" s="421"/>
      <c r="AE1" s="484" t="s">
        <v>233</v>
      </c>
      <c r="AF1" s="422">
        <f>SUM(AP$12:AP$1048576)</f>
        <v>0</v>
      </c>
      <c r="AG1" s="423" t="s">
        <v>6</v>
      </c>
      <c r="AI1" s="713" t="s">
        <v>344</v>
      </c>
      <c r="AJ1" s="713"/>
      <c r="AK1" s="713"/>
      <c r="AL1" s="714" t="s">
        <v>345</v>
      </c>
      <c r="AM1" s="715"/>
      <c r="AN1" s="715"/>
      <c r="AO1" s="715"/>
      <c r="AP1" s="715"/>
      <c r="AQ1" s="715"/>
      <c r="AR1" s="715"/>
      <c r="AS1" s="715"/>
      <c r="AT1" s="715"/>
      <c r="AU1" s="715"/>
      <c r="AV1" s="715"/>
      <c r="AW1" s="715"/>
      <c r="AX1" s="715"/>
      <c r="AY1" s="715"/>
      <c r="AZ1" s="715"/>
      <c r="BA1" s="715"/>
      <c r="BB1" s="716"/>
      <c r="BC1" s="435"/>
      <c r="BD1" s="410"/>
    </row>
    <row r="2" spans="3:56" ht="21" hidden="1" customHeight="1">
      <c r="Z2" s="494"/>
      <c r="AD2" s="417"/>
      <c r="AE2" s="485"/>
      <c r="AF2" s="351">
        <f>AF1*1.22</f>
        <v>0</v>
      </c>
      <c r="AG2" s="419" t="s">
        <v>6</v>
      </c>
      <c r="AI2" s="172"/>
      <c r="AJ2" s="172"/>
      <c r="AK2" s="172"/>
      <c r="AL2" s="172"/>
      <c r="AM2" s="172"/>
      <c r="AN2" s="172"/>
      <c r="AO2" s="172"/>
      <c r="AP2" s="172"/>
      <c r="AQ2" s="192"/>
      <c r="AR2" s="172"/>
      <c r="AS2" s="172"/>
      <c r="AT2" s="172"/>
      <c r="AU2" s="172"/>
      <c r="AV2" s="172"/>
      <c r="AW2" s="172"/>
      <c r="AX2" s="428"/>
      <c r="AY2" s="172"/>
      <c r="AZ2" s="172"/>
      <c r="BA2" s="172"/>
      <c r="BB2" s="172"/>
      <c r="BC2" s="430"/>
      <c r="BD2" s="172"/>
    </row>
    <row r="3" spans="3:56" ht="23.25" customHeight="1">
      <c r="Z3" s="494"/>
      <c r="AD3" s="417"/>
      <c r="AE3" s="485" t="s">
        <v>234</v>
      </c>
      <c r="AF3" s="352">
        <f>SUM(AF12:AO23)</f>
        <v>0</v>
      </c>
      <c r="AG3" s="419"/>
      <c r="AI3" s="430" t="s">
        <v>346</v>
      </c>
      <c r="AJ3" s="172" t="s">
        <v>347</v>
      </c>
      <c r="AK3" s="429" t="s">
        <v>359</v>
      </c>
      <c r="AL3" s="172" t="s">
        <v>349</v>
      </c>
      <c r="AM3" s="172" t="s">
        <v>350</v>
      </c>
      <c r="AN3" s="172" t="s">
        <v>346</v>
      </c>
      <c r="AO3" s="192" t="s">
        <v>347</v>
      </c>
      <c r="AP3" s="172" t="s">
        <v>359</v>
      </c>
      <c r="AQ3" s="172" t="s">
        <v>360</v>
      </c>
      <c r="AR3" s="172" t="s">
        <v>354</v>
      </c>
      <c r="AS3" s="172"/>
      <c r="AT3" s="172"/>
      <c r="AU3" s="172"/>
      <c r="AV3" s="172"/>
      <c r="AW3" s="172"/>
      <c r="AX3" s="428"/>
      <c r="AY3" s="172" t="s">
        <v>361</v>
      </c>
      <c r="AZ3" s="172" t="s">
        <v>356</v>
      </c>
      <c r="BA3" s="172" t="s">
        <v>362</v>
      </c>
      <c r="BB3" s="172" t="s">
        <v>363</v>
      </c>
      <c r="BC3" s="430"/>
      <c r="BD3" s="172"/>
    </row>
    <row r="4" spans="3:56" ht="23.25" customHeight="1">
      <c r="Z4" s="494"/>
      <c r="AD4" s="418"/>
      <c r="AE4" s="486" t="s">
        <v>9</v>
      </c>
      <c r="AF4" s="416">
        <f>SUM(H:H)</f>
        <v>0</v>
      </c>
      <c r="AG4" s="420" t="s">
        <v>4</v>
      </c>
      <c r="AI4" s="431">
        <f>SUM(SUMPRODUCT($T$11:$T$46,AM11:AM46)+SUMPRODUCT($T$11:$T$46,AI11:AI46)+SUMPRODUCT($T$11:$T$46,AJ11:AJ46)+SUMPRODUCT($T$11:$T$46,AK11:AK46)+SUMPRODUCT($T$11:$T$46,AL11:AL46)+SUMPRODUCT($T$11:$T$46,AH11:AH46)+SUMPRODUCT($T$11:$T$46,AG11:AG46)+SUMPRODUCT($T$11:$T$46,AF11:AF46)+SUMPRODUCT($T$11:$T$46,AN11:AN46)+SUMPRODUCT($T$11:$T$46,AO11:AO46))</f>
        <v>0</v>
      </c>
      <c r="AJ4" s="200">
        <f>SUM(SUMPRODUCT($U$11:$U$46,AM11:AM46)+SUMPRODUCT($U$11:$U$46,AI11:AI46)+SUMPRODUCT($U$11:$U$46,AJ11:AJ46)+SUMPRODUCT($U$11:$U$46,AK11:AK46)+SUMPRODUCT($U$11:$U$46,AL11:AL46)+SUMPRODUCT($U$11:$U$46,AH11:AH46)+SUMPRODUCT($U$11:$U$46,AG11:AG46)+SUMPRODUCT($U$11:$U$46,AF11:AF46)+SUMPRODUCT($U$11:$U$46,AN11:AN46)+SUMPRODUCT($U$11:$U$46,AO11:AO46))</f>
        <v>0</v>
      </c>
      <c r="AK4" s="432">
        <f>SUM(SUMPRODUCT($V$11:$V$46,AM11:AM46)+SUMPRODUCT($V$11:$V$46,AI11:AI46)+SUMPRODUCT($V$11:$V$46,AJ11:AJ46)+SUMPRODUCT($V$11:$V$46,AK11:AK46)+SUMPRODUCT($V$11:$V$46,AL11:AL46)+SUMPRODUCT($V$11:$V$46,AH11:AH46)+SUMPRODUCT($V$11:$V$46,AG11:AG46)+SUMPRODUCT($V$11:$V$46,AF11:AF46)+SUMPRODUCT($V$11:$V$46,AN11:AN46)+SUMPRODUCT($V$11:$V$46,AO11:AO46))</f>
        <v>0</v>
      </c>
      <c r="AL4" s="200">
        <f>SUM(SUMPRODUCT($W$11:$W$46,AM11:AM46)+SUMPRODUCT($W$11:$W$46,AI11:AI46)+SUMPRODUCT($W$11:$W$46,AJ11:AJ46)+SUMPRODUCT($W$11:$W$46,AK11:AK46)+SUMPRODUCT($W$11:$W$46,AL11:AL46)+SUMPRODUCT($W$11:$W$46,AH11:AH46)+SUMPRODUCT($W$11:$W$46,AG11:AG46)+SUMPRODUCT($W$11:$W$46,AF11:AF46)+SUMPRODUCT($W$11:$W$46,AN11:AN46)+SUMPRODUCT($W$11:$W$46,AO11:AO46))</f>
        <v>0</v>
      </c>
      <c r="AM4" s="200">
        <f>SUM(SUMPRODUCT($X$11:$X$46,AM11:AM46)+SUMPRODUCT($X$11:$X$46,AI11:AI46)+SUMPRODUCT($X$11:$X$46,AJ11:AJ46)+SUMPRODUCT($X$11:$X$46,AK11:AK46)+SUMPRODUCT($X$11:$X$46,AL11:AL46)+SUMPRODUCT($X$11:$X$46,AH11:AH46)+SUMPRODUCT($X$11:$X$46,AG11:AG46)+SUMPRODUCT($X$11:$X$46,AF11:AF46)+SUMPRODUCT($X$11:$X$46,AN11:AN46)+SUMPRODUCT($X$11:$X$46,AO11:AO46))</f>
        <v>0</v>
      </c>
      <c r="AN4" s="200">
        <f>SUM(SUMPRODUCT($Y$11:$Y$46,AM11:AM46)+SUMPRODUCT($Y$11:$Y$46,AI11:AI46)+SUMPRODUCT($Y$11:$Y$46,AJ11:AJ46)+SUMPRODUCT($Y$11:$Y$46,AK11:AK46)+SUMPRODUCT($Y$11:$Y$46,AL11:AL46)+SUMPRODUCT($Y$11:$Y$46,AH11:AH46)+SUMPRODUCT($Y$11:$Y$46,AG11:AG46)+SUMPRODUCT($Y$11:$Y$46,AF11:AF46)+SUMPRODUCT($Y$11:$Y$46,AN11:AN46)+SUMPRODUCT($Y$11:$Y$46,AO11:AO46))</f>
        <v>0</v>
      </c>
      <c r="AO4" s="200"/>
      <c r="AP4" s="200"/>
      <c r="AQ4" s="212"/>
      <c r="AR4" s="200"/>
      <c r="AS4" s="200"/>
      <c r="AT4" s="200"/>
      <c r="AU4" s="200"/>
      <c r="AV4" s="200"/>
      <c r="AW4" s="200"/>
      <c r="AX4" s="433"/>
      <c r="AY4" s="200"/>
      <c r="AZ4" s="200"/>
      <c r="BA4" s="200"/>
      <c r="BB4" s="200"/>
      <c r="BC4" s="430"/>
      <c r="BD4" s="172"/>
    </row>
    <row r="5" spans="3:56" ht="23.25" customHeight="1">
      <c r="Z5" s="494"/>
      <c r="AE5" s="485"/>
      <c r="AF5" s="353"/>
      <c r="AG5" s="354"/>
      <c r="AI5"/>
      <c r="AJ5"/>
      <c r="AK5"/>
      <c r="AL5"/>
      <c r="AM5"/>
      <c r="AN5"/>
      <c r="AO5"/>
    </row>
    <row r="6" spans="3:56">
      <c r="Z6" s="494"/>
      <c r="AE6" s="192"/>
      <c r="AF6" s="172"/>
      <c r="AG6" s="358"/>
      <c r="AH6" s="172"/>
      <c r="AI6" s="151"/>
      <c r="AJ6" s="151"/>
      <c r="AK6" s="151"/>
      <c r="AL6" s="151"/>
      <c r="AM6" s="151"/>
      <c r="AN6" s="151"/>
      <c r="AO6" s="151"/>
      <c r="AP6" s="359" t="s">
        <v>335</v>
      </c>
    </row>
    <row r="7" spans="3:56" ht="19" hidden="1" thickBot="1">
      <c r="Z7" s="494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360"/>
    </row>
    <row r="8" spans="3:56" ht="26">
      <c r="C8" s="310"/>
      <c r="E8" s="173"/>
      <c r="F8" s="173"/>
      <c r="G8" s="442"/>
      <c r="H8" s="216"/>
      <c r="I8" s="217"/>
      <c r="J8" s="175"/>
      <c r="K8" s="218"/>
      <c r="L8" s="219"/>
      <c r="M8" s="220"/>
      <c r="N8" s="221"/>
      <c r="O8" s="224"/>
      <c r="P8" s="226"/>
      <c r="Q8" s="227"/>
      <c r="R8" s="505"/>
      <c r="S8" s="286"/>
      <c r="T8" s="280"/>
      <c r="U8" s="286"/>
      <c r="V8" s="280"/>
      <c r="W8" s="286"/>
      <c r="X8" s="280"/>
      <c r="Y8" s="286"/>
      <c r="Z8" s="488"/>
      <c r="AC8" s="172"/>
      <c r="AD8" s="172"/>
      <c r="AE8" s="357" t="s">
        <v>327</v>
      </c>
      <c r="AF8" s="361">
        <f t="shared" ref="AF8:AO8" si="0">SUM(I:I)</f>
        <v>0</v>
      </c>
      <c r="AG8" s="293">
        <f t="shared" si="0"/>
        <v>0</v>
      </c>
      <c r="AH8" s="293">
        <f t="shared" si="0"/>
        <v>0</v>
      </c>
      <c r="AI8" s="293">
        <f t="shared" si="0"/>
        <v>0</v>
      </c>
      <c r="AJ8" s="293">
        <f t="shared" si="0"/>
        <v>0</v>
      </c>
      <c r="AK8" s="293">
        <f t="shared" si="0"/>
        <v>0</v>
      </c>
      <c r="AL8" s="293">
        <f t="shared" si="0"/>
        <v>0</v>
      </c>
      <c r="AM8" s="293">
        <f t="shared" si="0"/>
        <v>0</v>
      </c>
      <c r="AN8" s="293">
        <f t="shared" si="0"/>
        <v>0</v>
      </c>
      <c r="AO8" s="293">
        <f t="shared" si="0"/>
        <v>0</v>
      </c>
      <c r="AP8" s="461">
        <f>SUM(AF8:AO8)</f>
        <v>0</v>
      </c>
      <c r="AQ8" s="311"/>
      <c r="AR8" s="312"/>
      <c r="AZ8" s="363" t="s">
        <v>165</v>
      </c>
      <c r="BA8" s="362">
        <f>SUM(BA12:BA23)</f>
        <v>0</v>
      </c>
    </row>
    <row r="9" spans="3:56" s="32" customFormat="1" ht="51.75" customHeight="1">
      <c r="C9" s="297" t="s">
        <v>7</v>
      </c>
      <c r="D9" s="314"/>
      <c r="E9" s="293" t="s">
        <v>284</v>
      </c>
      <c r="F9" s="293" t="s">
        <v>323</v>
      </c>
      <c r="G9" s="443" t="s">
        <v>4</v>
      </c>
      <c r="H9" s="229" t="s">
        <v>5</v>
      </c>
      <c r="I9" s="230" t="s">
        <v>1</v>
      </c>
      <c r="J9" s="178" t="s">
        <v>2</v>
      </c>
      <c r="K9" s="231" t="s">
        <v>8</v>
      </c>
      <c r="L9" s="232" t="s">
        <v>33</v>
      </c>
      <c r="M9" s="233" t="s">
        <v>3</v>
      </c>
      <c r="N9" s="234" t="s">
        <v>11</v>
      </c>
      <c r="O9" s="236" t="s">
        <v>12</v>
      </c>
      <c r="P9" s="238" t="s">
        <v>14</v>
      </c>
      <c r="Q9" s="502" t="s">
        <v>1143</v>
      </c>
      <c r="R9" s="506" t="s">
        <v>1144</v>
      </c>
      <c r="S9" s="287" t="s">
        <v>169</v>
      </c>
      <c r="T9" s="281" t="s">
        <v>366</v>
      </c>
      <c r="U9" s="447" t="s">
        <v>365</v>
      </c>
      <c r="V9" s="281" t="s">
        <v>364</v>
      </c>
      <c r="W9" s="447" t="s">
        <v>303</v>
      </c>
      <c r="X9" s="281" t="s">
        <v>304</v>
      </c>
      <c r="Y9" s="447" t="s">
        <v>305</v>
      </c>
      <c r="Z9" s="495" t="s">
        <v>281</v>
      </c>
      <c r="AA9" s="293" t="s">
        <v>282</v>
      </c>
      <c r="AB9" s="293" t="s">
        <v>280</v>
      </c>
      <c r="AC9" s="295" t="s">
        <v>279</v>
      </c>
      <c r="AD9" s="293" t="s">
        <v>276</v>
      </c>
      <c r="AE9" s="487" t="s">
        <v>277</v>
      </c>
      <c r="AF9" s="315" t="s">
        <v>328</v>
      </c>
      <c r="AG9" s="356" t="s">
        <v>38</v>
      </c>
      <c r="AH9" s="316" t="s">
        <v>329</v>
      </c>
      <c r="AI9" s="317" t="s">
        <v>330</v>
      </c>
      <c r="AJ9" s="318" t="s">
        <v>331</v>
      </c>
      <c r="AK9" s="319" t="s">
        <v>332</v>
      </c>
      <c r="AL9" s="320" t="s">
        <v>333</v>
      </c>
      <c r="AM9" s="321" t="s">
        <v>334</v>
      </c>
      <c r="AN9" s="502" t="s">
        <v>1141</v>
      </c>
      <c r="AO9" s="501" t="s">
        <v>1142</v>
      </c>
      <c r="AP9" s="361" t="s">
        <v>9</v>
      </c>
      <c r="AQ9" s="649" t="s">
        <v>10</v>
      </c>
      <c r="AR9" s="650" t="s">
        <v>7</v>
      </c>
      <c r="AS9" s="32" t="s">
        <v>18</v>
      </c>
      <c r="AT9" s="32" t="s">
        <v>19</v>
      </c>
      <c r="AU9" s="32" t="s">
        <v>20</v>
      </c>
      <c r="AV9" s="32" t="s">
        <v>21</v>
      </c>
      <c r="AW9" s="32" t="s">
        <v>28</v>
      </c>
      <c r="AX9" s="322" t="s">
        <v>39</v>
      </c>
      <c r="AZ9" s="323" t="s">
        <v>166</v>
      </c>
      <c r="BA9" s="323" t="s">
        <v>167</v>
      </c>
    </row>
    <row r="10" spans="3:56" s="324" customFormat="1" ht="30" hidden="1" customHeight="1">
      <c r="C10" s="451"/>
      <c r="E10" s="156"/>
      <c r="F10" s="156"/>
      <c r="G10" s="180"/>
      <c r="H10" s="180"/>
      <c r="I10" s="452"/>
      <c r="J10" s="155"/>
      <c r="K10" s="155"/>
      <c r="L10" s="155"/>
      <c r="M10" s="155"/>
      <c r="N10" s="155"/>
      <c r="O10" s="155"/>
      <c r="P10" s="155"/>
      <c r="Q10" s="503"/>
      <c r="R10" s="507"/>
      <c r="S10" s="155"/>
      <c r="T10" s="453"/>
      <c r="U10" s="453"/>
      <c r="V10" s="453"/>
      <c r="W10" s="453"/>
      <c r="X10" s="453"/>
      <c r="Y10" s="453"/>
      <c r="Z10" s="488"/>
      <c r="AA10" s="156"/>
      <c r="AB10" s="156"/>
      <c r="AC10" s="454"/>
      <c r="AD10" s="156"/>
      <c r="AE10" s="488"/>
      <c r="AF10" s="460" t="s">
        <v>367</v>
      </c>
      <c r="AG10" s="460" t="s">
        <v>368</v>
      </c>
      <c r="AH10" s="460" t="s">
        <v>369</v>
      </c>
      <c r="AI10" s="460" t="s">
        <v>370</v>
      </c>
      <c r="AJ10" s="460" t="s">
        <v>371</v>
      </c>
      <c r="AK10" s="460" t="s">
        <v>372</v>
      </c>
      <c r="AL10" s="460" t="s">
        <v>375</v>
      </c>
      <c r="AM10" s="460" t="s">
        <v>402</v>
      </c>
      <c r="AN10" s="460" t="s">
        <v>401</v>
      </c>
      <c r="AO10" s="460" t="s">
        <v>1149</v>
      </c>
      <c r="AQ10" s="389"/>
      <c r="AR10" s="455"/>
      <c r="AX10" s="456"/>
      <c r="AZ10" s="457"/>
      <c r="BA10" s="457"/>
    </row>
    <row r="11" spans="3:56" s="324" customFormat="1" ht="40" customHeight="1">
      <c r="C11" s="325"/>
      <c r="D11" s="214"/>
      <c r="E11" s="179"/>
      <c r="F11" s="179"/>
      <c r="G11" s="448"/>
      <c r="H11" s="180"/>
      <c r="I11" s="181"/>
      <c r="J11" s="155"/>
      <c r="K11" s="182"/>
      <c r="L11" s="171"/>
      <c r="M11" s="183"/>
      <c r="N11" s="184"/>
      <c r="O11" s="187"/>
      <c r="P11" s="189"/>
      <c r="Q11" s="190"/>
      <c r="R11" s="508"/>
      <c r="S11" s="288"/>
      <c r="T11" s="279"/>
      <c r="U11" s="288"/>
      <c r="V11" s="279"/>
      <c r="W11" s="288"/>
      <c r="X11" s="279"/>
      <c r="Y11" s="288"/>
      <c r="Z11" s="496"/>
      <c r="AA11" s="156"/>
      <c r="AB11" s="156"/>
      <c r="AC11" s="156"/>
      <c r="AD11" s="156"/>
      <c r="AE11" s="489" t="s">
        <v>196</v>
      </c>
      <c r="AF11" s="326"/>
      <c r="AP11" s="327"/>
      <c r="AQ11" s="328" t="str">
        <f t="shared" ref="AQ11" si="1">IF(SUM(AF11:AM11)&gt;0,"Yes","No")</f>
        <v>No</v>
      </c>
      <c r="AR11" s="327"/>
      <c r="AS11" s="32">
        <f>AC11</f>
        <v>0</v>
      </c>
      <c r="AT11" s="32">
        <f>AC11</f>
        <v>0</v>
      </c>
      <c r="AW11" s="32" t="e">
        <f>SUM(AF11:AM11)*#REF!</f>
        <v>#REF!</v>
      </c>
      <c r="AX11" s="322"/>
    </row>
    <row r="12" spans="3:56" s="324" customFormat="1" ht="90" customHeight="1">
      <c r="C12" s="298" t="s">
        <v>7</v>
      </c>
      <c r="D12" s="665"/>
      <c r="E12" s="303" t="s">
        <v>285</v>
      </c>
      <c r="F12" s="241"/>
      <c r="G12" s="449">
        <v>0.23</v>
      </c>
      <c r="H12" s="196">
        <f t="shared" ref="H12:H23" si="2">SUM(AF12:AM12)*G12</f>
        <v>0</v>
      </c>
      <c r="I12" s="197">
        <f>AF12*AC12</f>
        <v>0</v>
      </c>
      <c r="J12" s="197">
        <f>AG12*AC12</f>
        <v>0</v>
      </c>
      <c r="K12" s="197">
        <f t="shared" ref="K12:K23" si="3">AH12*AC12</f>
        <v>0</v>
      </c>
      <c r="L12" s="197">
        <f t="shared" ref="L12:L23" si="4">AI12*AC12</f>
        <v>0</v>
      </c>
      <c r="M12" s="197">
        <f t="shared" ref="M12:M23" si="5">AJ12*AC12</f>
        <v>0</v>
      </c>
      <c r="N12" s="197">
        <f t="shared" ref="N12:N23" si="6">AK12*AC12</f>
        <v>0</v>
      </c>
      <c r="O12" s="197">
        <f t="shared" ref="O12:O23" si="7">AL12*AC12</f>
        <v>0</v>
      </c>
      <c r="P12" s="197">
        <f t="shared" ref="P12:P23" si="8">AM12*AC12</f>
        <v>0</v>
      </c>
      <c r="Q12" s="197">
        <f t="shared" ref="Q12:Q23" si="9">AC12*AN12</f>
        <v>0</v>
      </c>
      <c r="R12" s="197">
        <f t="shared" ref="R12:R23" si="10">AC12*AO12</f>
        <v>0</v>
      </c>
      <c r="S12" s="197">
        <v>1</v>
      </c>
      <c r="T12" s="197">
        <v>24</v>
      </c>
      <c r="U12" s="197"/>
      <c r="V12" s="197"/>
      <c r="W12" s="197"/>
      <c r="X12" s="197"/>
      <c r="Y12" s="197"/>
      <c r="Z12" s="498" t="s">
        <v>1138</v>
      </c>
      <c r="AA12" s="215" t="s">
        <v>298</v>
      </c>
      <c r="AB12" s="300" t="s">
        <v>312</v>
      </c>
      <c r="AC12" s="215">
        <v>12</v>
      </c>
      <c r="AD12" s="215" t="s">
        <v>143</v>
      </c>
      <c r="AE12" s="468">
        <v>51</v>
      </c>
      <c r="AF12" s="330"/>
      <c r="AG12" s="331"/>
      <c r="AH12" s="332"/>
      <c r="AI12" s="331"/>
      <c r="AJ12" s="332"/>
      <c r="AK12" s="331"/>
      <c r="AL12" s="332"/>
      <c r="AM12" s="331"/>
      <c r="AN12" s="332"/>
      <c r="AO12" s="331"/>
      <c r="AP12" s="651">
        <f>AE12*AF12+AE12*AG12+AE12*AH12+AE12*AI12+AE12*AJ12+AE12*AK12+AE12*AL12+AE12*AM12+AE12*AN12+AE12*AO12</f>
        <v>0</v>
      </c>
      <c r="AQ12" s="652" t="str">
        <f>IF(SUM(AF12:AO12)&gt;0,"Yes","No")</f>
        <v>No</v>
      </c>
      <c r="AR12" s="653" t="str">
        <f t="shared" ref="AR12:AR23" si="11">IF(C12="New","Yes","No")</f>
        <v>Yes</v>
      </c>
      <c r="AS12" s="32"/>
      <c r="AT12" s="32"/>
      <c r="AW12" s="32"/>
      <c r="AX12" s="322"/>
      <c r="AZ12" s="333">
        <v>1</v>
      </c>
      <c r="BA12" s="334">
        <f>AZ12*AF12+AZ12*AG12+AZ12*AH12+AZ12*AI12+AZ12*AJ12+AZ12*AK12+AZ12*AL12+AZ12*AM12+AZ12*AN12+AZ12*AO12</f>
        <v>0</v>
      </c>
    </row>
    <row r="13" spans="3:56" s="324" customFormat="1" ht="90" customHeight="1">
      <c r="C13" s="490" t="s">
        <v>7</v>
      </c>
      <c r="D13" s="666"/>
      <c r="E13" s="304" t="s">
        <v>286</v>
      </c>
      <c r="F13" s="272"/>
      <c r="G13" s="444">
        <v>0.16</v>
      </c>
      <c r="H13" s="271">
        <f t="shared" si="2"/>
        <v>0</v>
      </c>
      <c r="I13" s="272">
        <f>AF13*AC13</f>
        <v>0</v>
      </c>
      <c r="J13" s="272">
        <f>AG13*AC13</f>
        <v>0</v>
      </c>
      <c r="K13" s="272">
        <f t="shared" si="3"/>
        <v>0</v>
      </c>
      <c r="L13" s="272">
        <f t="shared" si="4"/>
        <v>0</v>
      </c>
      <c r="M13" s="272">
        <f t="shared" si="5"/>
        <v>0</v>
      </c>
      <c r="N13" s="272">
        <f t="shared" si="6"/>
        <v>0</v>
      </c>
      <c r="O13" s="272">
        <f t="shared" si="7"/>
        <v>0</v>
      </c>
      <c r="P13" s="272">
        <f t="shared" si="8"/>
        <v>0</v>
      </c>
      <c r="Q13" s="197">
        <f t="shared" si="9"/>
        <v>0</v>
      </c>
      <c r="R13" s="197">
        <f t="shared" si="10"/>
        <v>0</v>
      </c>
      <c r="S13" s="278">
        <v>1</v>
      </c>
      <c r="T13" s="283">
        <v>12</v>
      </c>
      <c r="U13" s="278"/>
      <c r="V13" s="283"/>
      <c r="W13" s="278"/>
      <c r="X13" s="283"/>
      <c r="Y13" s="278"/>
      <c r="Z13" s="274" t="s">
        <v>197</v>
      </c>
      <c r="AA13" s="271" t="s">
        <v>298</v>
      </c>
      <c r="AB13" s="667" t="s">
        <v>313</v>
      </c>
      <c r="AC13" s="271">
        <v>6</v>
      </c>
      <c r="AD13" s="271" t="s">
        <v>143</v>
      </c>
      <c r="AE13" s="470">
        <v>47</v>
      </c>
      <c r="AF13" s="335"/>
      <c r="AG13" s="336"/>
      <c r="AH13" s="337"/>
      <c r="AI13" s="336"/>
      <c r="AJ13" s="337"/>
      <c r="AK13" s="336"/>
      <c r="AL13" s="337"/>
      <c r="AM13" s="336"/>
      <c r="AN13" s="337"/>
      <c r="AO13" s="336"/>
      <c r="AP13" s="624">
        <f t="shared" ref="AP13:AP23" si="12">AE13*AF13+AE13*AG13+AE13*AH13+AE13*AI13+AE13*AJ13+AE13*AK13+AE13*AL13+AE13*AM13+AE13*AN13+AE13*AO13</f>
        <v>0</v>
      </c>
      <c r="AQ13" s="622" t="str">
        <f t="shared" ref="AQ13:AQ23" si="13">IF(SUM(AF13:AO13)&gt;0,"Yes","No")</f>
        <v>No</v>
      </c>
      <c r="AR13" s="623" t="str">
        <f t="shared" si="11"/>
        <v>Yes</v>
      </c>
      <c r="AS13" s="32"/>
      <c r="AT13" s="32"/>
      <c r="AW13" s="32"/>
      <c r="AX13" s="322"/>
      <c r="AZ13" s="338">
        <v>1</v>
      </c>
      <c r="BA13" s="339">
        <f t="shared" ref="BA13:BA23" si="14">AZ13*AF13+AZ13*AG13+AZ13*AH13+AZ13*AI13+AZ13*AJ13+AZ13*AK13+AZ13*AL13+AZ13*AM13+AZ13*AN13+AZ13*AO13</f>
        <v>0</v>
      </c>
    </row>
    <row r="14" spans="3:56" s="324" customFormat="1" ht="90" customHeight="1">
      <c r="C14" s="299" t="s">
        <v>7</v>
      </c>
      <c r="D14" s="666"/>
      <c r="E14" s="175" t="s">
        <v>287</v>
      </c>
      <c r="F14" s="155"/>
      <c r="G14" s="446">
        <v>0.23</v>
      </c>
      <c r="H14" s="196">
        <f t="shared" si="2"/>
        <v>0</v>
      </c>
      <c r="I14" s="197">
        <f>AF14*AC14</f>
        <v>0</v>
      </c>
      <c r="J14" s="197">
        <f>AG14*AC14</f>
        <v>0</v>
      </c>
      <c r="K14" s="197">
        <f t="shared" si="3"/>
        <v>0</v>
      </c>
      <c r="L14" s="197">
        <f t="shared" si="4"/>
        <v>0</v>
      </c>
      <c r="M14" s="197">
        <f t="shared" si="5"/>
        <v>0</v>
      </c>
      <c r="N14" s="197">
        <f t="shared" si="6"/>
        <v>0</v>
      </c>
      <c r="O14" s="197">
        <f t="shared" si="7"/>
        <v>0</v>
      </c>
      <c r="P14" s="197">
        <f t="shared" si="8"/>
        <v>0</v>
      </c>
      <c r="Q14" s="197">
        <f t="shared" si="9"/>
        <v>0</v>
      </c>
      <c r="R14" s="197">
        <f t="shared" si="10"/>
        <v>0</v>
      </c>
      <c r="S14" s="288">
        <v>1</v>
      </c>
      <c r="T14" s="279">
        <v>14</v>
      </c>
      <c r="U14" s="288"/>
      <c r="V14" s="279"/>
      <c r="W14" s="288"/>
      <c r="X14" s="279"/>
      <c r="Y14" s="288"/>
      <c r="Z14" s="453" t="s">
        <v>198</v>
      </c>
      <c r="AA14" s="180" t="s">
        <v>299</v>
      </c>
      <c r="AB14" s="668" t="s">
        <v>315</v>
      </c>
      <c r="AC14" s="180">
        <v>7</v>
      </c>
      <c r="AD14" s="180" t="s">
        <v>143</v>
      </c>
      <c r="AE14" s="469">
        <v>50</v>
      </c>
      <c r="AF14" s="341"/>
      <c r="AG14" s="342"/>
      <c r="AH14" s="343"/>
      <c r="AI14" s="342"/>
      <c r="AJ14" s="343"/>
      <c r="AK14" s="342"/>
      <c r="AL14" s="343"/>
      <c r="AM14" s="342"/>
      <c r="AN14" s="343"/>
      <c r="AO14" s="342"/>
      <c r="AP14" s="654">
        <f t="shared" si="12"/>
        <v>0</v>
      </c>
      <c r="AQ14" s="620" t="str">
        <f t="shared" si="13"/>
        <v>No</v>
      </c>
      <c r="AR14" s="621" t="str">
        <f t="shared" si="11"/>
        <v>Yes</v>
      </c>
      <c r="AS14" s="32"/>
      <c r="AT14" s="32"/>
      <c r="AW14" s="32"/>
      <c r="AX14" s="322"/>
      <c r="AZ14" s="338">
        <v>1</v>
      </c>
      <c r="BA14" s="339">
        <f t="shared" si="14"/>
        <v>0</v>
      </c>
    </row>
    <row r="15" spans="3:56" s="32" customFormat="1" ht="90" customHeight="1">
      <c r="C15" s="490" t="s">
        <v>7</v>
      </c>
      <c r="D15" s="172"/>
      <c r="E15" s="305" t="s">
        <v>288</v>
      </c>
      <c r="F15" s="271"/>
      <c r="G15" s="446">
        <v>0.35</v>
      </c>
      <c r="H15" s="271">
        <f t="shared" si="2"/>
        <v>0</v>
      </c>
      <c r="I15" s="272">
        <f>AF15*AC15</f>
        <v>0</v>
      </c>
      <c r="J15" s="272">
        <f>AG15*AC15</f>
        <v>0</v>
      </c>
      <c r="K15" s="272">
        <f t="shared" si="3"/>
        <v>0</v>
      </c>
      <c r="L15" s="272">
        <f t="shared" si="4"/>
        <v>0</v>
      </c>
      <c r="M15" s="272">
        <f t="shared" si="5"/>
        <v>0</v>
      </c>
      <c r="N15" s="272">
        <f t="shared" si="6"/>
        <v>0</v>
      </c>
      <c r="O15" s="272">
        <f t="shared" si="7"/>
        <v>0</v>
      </c>
      <c r="P15" s="272">
        <f t="shared" si="8"/>
        <v>0</v>
      </c>
      <c r="Q15" s="197">
        <f t="shared" si="9"/>
        <v>0</v>
      </c>
      <c r="R15" s="197">
        <f t="shared" si="10"/>
        <v>0</v>
      </c>
      <c r="S15" s="288">
        <v>1</v>
      </c>
      <c r="T15" s="279">
        <v>12</v>
      </c>
      <c r="U15" s="288"/>
      <c r="V15" s="279"/>
      <c r="W15" s="288"/>
      <c r="X15" s="279"/>
      <c r="Y15" s="288"/>
      <c r="Z15" s="499" t="s">
        <v>198</v>
      </c>
      <c r="AA15" s="273" t="s">
        <v>272</v>
      </c>
      <c r="AB15" s="667" t="s">
        <v>314</v>
      </c>
      <c r="AC15" s="271">
        <v>6</v>
      </c>
      <c r="AD15" s="271" t="s">
        <v>143</v>
      </c>
      <c r="AE15" s="481">
        <v>56</v>
      </c>
      <c r="AF15" s="344"/>
      <c r="AG15" s="336"/>
      <c r="AH15" s="337"/>
      <c r="AI15" s="336"/>
      <c r="AJ15" s="337"/>
      <c r="AK15" s="336"/>
      <c r="AL15" s="337"/>
      <c r="AM15" s="336"/>
      <c r="AN15" s="337"/>
      <c r="AO15" s="336"/>
      <c r="AP15" s="624">
        <f t="shared" si="12"/>
        <v>0</v>
      </c>
      <c r="AQ15" s="622" t="str">
        <f t="shared" si="13"/>
        <v>No</v>
      </c>
      <c r="AR15" s="623" t="str">
        <f t="shared" si="11"/>
        <v>Yes</v>
      </c>
      <c r="AT15" s="32">
        <v>1</v>
      </c>
      <c r="AU15" s="32">
        <v>500</v>
      </c>
      <c r="AV15" s="32">
        <v>60</v>
      </c>
      <c r="AW15" s="32" t="e">
        <f>SUM(AF15:AM15)*#REF!</f>
        <v>#REF!</v>
      </c>
      <c r="AX15" s="322">
        <v>0.4</v>
      </c>
      <c r="AZ15" s="338">
        <v>1</v>
      </c>
      <c r="BA15" s="339">
        <f t="shared" si="14"/>
        <v>0</v>
      </c>
    </row>
    <row r="16" spans="3:56" s="32" customFormat="1" ht="90" customHeight="1">
      <c r="C16" s="299" t="s">
        <v>7</v>
      </c>
      <c r="D16" s="172"/>
      <c r="E16" s="156" t="s">
        <v>289</v>
      </c>
      <c r="F16" s="180"/>
      <c r="G16" s="446">
        <v>0.68</v>
      </c>
      <c r="H16" s="271">
        <f t="shared" si="2"/>
        <v>0</v>
      </c>
      <c r="I16" s="272">
        <f t="shared" ref="I16:I23" si="15">AF16*AC16</f>
        <v>0</v>
      </c>
      <c r="J16" s="272">
        <f t="shared" ref="J16:J23" si="16">AG16*AC16</f>
        <v>0</v>
      </c>
      <c r="K16" s="182">
        <f t="shared" si="3"/>
        <v>0</v>
      </c>
      <c r="L16" s="171">
        <f t="shared" si="4"/>
        <v>0</v>
      </c>
      <c r="M16" s="183">
        <f t="shared" si="5"/>
        <v>0</v>
      </c>
      <c r="N16" s="184">
        <f t="shared" si="6"/>
        <v>0</v>
      </c>
      <c r="O16" s="187">
        <f t="shared" si="7"/>
        <v>0</v>
      </c>
      <c r="P16" s="189">
        <f t="shared" si="8"/>
        <v>0</v>
      </c>
      <c r="Q16" s="197">
        <f t="shared" si="9"/>
        <v>0</v>
      </c>
      <c r="R16" s="197">
        <f t="shared" si="10"/>
        <v>0</v>
      </c>
      <c r="S16" s="288">
        <v>1</v>
      </c>
      <c r="T16" s="279">
        <v>14</v>
      </c>
      <c r="U16" s="288"/>
      <c r="V16" s="279"/>
      <c r="W16" s="288"/>
      <c r="X16" s="279"/>
      <c r="Y16" s="288"/>
      <c r="Z16" s="453" t="s">
        <v>1138</v>
      </c>
      <c r="AA16" s="195" t="s">
        <v>300</v>
      </c>
      <c r="AB16" s="668" t="s">
        <v>316</v>
      </c>
      <c r="AC16" s="180">
        <v>7</v>
      </c>
      <c r="AD16" s="180" t="s">
        <v>143</v>
      </c>
      <c r="AE16" s="480">
        <v>63</v>
      </c>
      <c r="AF16" s="345"/>
      <c r="AG16" s="342"/>
      <c r="AH16" s="343"/>
      <c r="AI16" s="342"/>
      <c r="AJ16" s="343"/>
      <c r="AK16" s="342"/>
      <c r="AL16" s="343"/>
      <c r="AM16" s="342"/>
      <c r="AN16" s="343"/>
      <c r="AO16" s="342"/>
      <c r="AP16" s="654">
        <f t="shared" si="12"/>
        <v>0</v>
      </c>
      <c r="AQ16" s="620" t="str">
        <f t="shared" si="13"/>
        <v>No</v>
      </c>
      <c r="AR16" s="621" t="str">
        <f t="shared" si="11"/>
        <v>Yes</v>
      </c>
      <c r="AS16" s="32">
        <f>AC16</f>
        <v>7</v>
      </c>
      <c r="AU16" s="32">
        <v>600</v>
      </c>
      <c r="AV16" s="32">
        <v>70</v>
      </c>
      <c r="AW16" s="32" t="e">
        <f>SUM(AF16:AM16)*#REF!</f>
        <v>#REF!</v>
      </c>
      <c r="AX16" s="322">
        <v>0.75539999999999996</v>
      </c>
      <c r="AZ16" s="338">
        <v>1</v>
      </c>
      <c r="BA16" s="339">
        <f t="shared" si="14"/>
        <v>0</v>
      </c>
    </row>
    <row r="17" spans="3:53" s="32" customFormat="1" ht="90" customHeight="1">
      <c r="C17" s="490" t="s">
        <v>7</v>
      </c>
      <c r="D17" s="172"/>
      <c r="E17" s="305" t="s">
        <v>290</v>
      </c>
      <c r="F17" s="271"/>
      <c r="G17" s="446">
        <v>0.59</v>
      </c>
      <c r="H17" s="271">
        <f t="shared" si="2"/>
        <v>0</v>
      </c>
      <c r="I17" s="272">
        <f t="shared" si="15"/>
        <v>0</v>
      </c>
      <c r="J17" s="272">
        <f t="shared" si="16"/>
        <v>0</v>
      </c>
      <c r="K17" s="272">
        <f t="shared" si="3"/>
        <v>0</v>
      </c>
      <c r="L17" s="272">
        <f t="shared" si="4"/>
        <v>0</v>
      </c>
      <c r="M17" s="272">
        <f t="shared" si="5"/>
        <v>0</v>
      </c>
      <c r="N17" s="272">
        <f t="shared" si="6"/>
        <v>0</v>
      </c>
      <c r="O17" s="272">
        <f t="shared" si="7"/>
        <v>0</v>
      </c>
      <c r="P17" s="272">
        <f t="shared" si="8"/>
        <v>0</v>
      </c>
      <c r="Q17" s="197">
        <f t="shared" si="9"/>
        <v>0</v>
      </c>
      <c r="R17" s="197">
        <f t="shared" si="10"/>
        <v>0</v>
      </c>
      <c r="S17" s="288">
        <v>1</v>
      </c>
      <c r="T17" s="279">
        <v>12</v>
      </c>
      <c r="U17" s="288"/>
      <c r="V17" s="279"/>
      <c r="W17" s="288"/>
      <c r="X17" s="279"/>
      <c r="Y17" s="288"/>
      <c r="Z17" s="499" t="s">
        <v>1139</v>
      </c>
      <c r="AA17" s="273" t="s">
        <v>301</v>
      </c>
      <c r="AB17" s="669" t="s">
        <v>317</v>
      </c>
      <c r="AC17" s="271">
        <v>6</v>
      </c>
      <c r="AD17" s="271" t="s">
        <v>143</v>
      </c>
      <c r="AE17" s="481">
        <v>61</v>
      </c>
      <c r="AF17" s="344"/>
      <c r="AG17" s="336"/>
      <c r="AH17" s="337"/>
      <c r="AI17" s="336"/>
      <c r="AJ17" s="337"/>
      <c r="AK17" s="336"/>
      <c r="AL17" s="337"/>
      <c r="AM17" s="336"/>
      <c r="AN17" s="337"/>
      <c r="AO17" s="336"/>
      <c r="AP17" s="624">
        <f t="shared" si="12"/>
        <v>0</v>
      </c>
      <c r="AQ17" s="622" t="str">
        <f t="shared" si="13"/>
        <v>No</v>
      </c>
      <c r="AR17" s="623" t="str">
        <f t="shared" si="11"/>
        <v>Yes</v>
      </c>
      <c r="AS17" s="32">
        <v>4</v>
      </c>
      <c r="AT17" s="32">
        <f>AC17</f>
        <v>6</v>
      </c>
      <c r="AU17" s="32">
        <v>800</v>
      </c>
      <c r="AV17" s="32">
        <v>90</v>
      </c>
      <c r="AW17" s="32" t="e">
        <f>SUM(AF17:AM17)*#REF!</f>
        <v>#REF!</v>
      </c>
      <c r="AX17" s="322">
        <v>1.09378</v>
      </c>
      <c r="AZ17" s="338">
        <v>1</v>
      </c>
      <c r="BA17" s="339">
        <f t="shared" si="14"/>
        <v>0</v>
      </c>
    </row>
    <row r="18" spans="3:53" s="32" customFormat="1" ht="90" customHeight="1">
      <c r="C18" s="299" t="s">
        <v>7</v>
      </c>
      <c r="D18" s="172"/>
      <c r="E18" s="156" t="s">
        <v>291</v>
      </c>
      <c r="F18" s="180"/>
      <c r="G18" s="446">
        <v>0.9</v>
      </c>
      <c r="H18" s="271">
        <f t="shared" si="2"/>
        <v>0</v>
      </c>
      <c r="I18" s="272">
        <f t="shared" si="15"/>
        <v>0</v>
      </c>
      <c r="J18" s="272">
        <f t="shared" si="16"/>
        <v>0</v>
      </c>
      <c r="K18" s="182">
        <f t="shared" si="3"/>
        <v>0</v>
      </c>
      <c r="L18" s="171">
        <f t="shared" si="4"/>
        <v>0</v>
      </c>
      <c r="M18" s="183">
        <f t="shared" si="5"/>
        <v>0</v>
      </c>
      <c r="N18" s="184">
        <f t="shared" si="6"/>
        <v>0</v>
      </c>
      <c r="O18" s="187">
        <f t="shared" si="7"/>
        <v>0</v>
      </c>
      <c r="P18" s="189">
        <f t="shared" si="8"/>
        <v>0</v>
      </c>
      <c r="Q18" s="197">
        <f t="shared" si="9"/>
        <v>0</v>
      </c>
      <c r="R18" s="197">
        <f t="shared" si="10"/>
        <v>0</v>
      </c>
      <c r="S18" s="288">
        <v>1</v>
      </c>
      <c r="T18" s="279">
        <v>12</v>
      </c>
      <c r="U18" s="288"/>
      <c r="V18" s="279"/>
      <c r="W18" s="288"/>
      <c r="X18" s="279"/>
      <c r="Y18" s="288"/>
      <c r="Z18" s="453" t="s">
        <v>198</v>
      </c>
      <c r="AA18" s="195" t="s">
        <v>301</v>
      </c>
      <c r="AB18" s="670" t="s">
        <v>318</v>
      </c>
      <c r="AC18" s="180">
        <v>6</v>
      </c>
      <c r="AD18" s="180" t="s">
        <v>143</v>
      </c>
      <c r="AE18" s="480">
        <v>64</v>
      </c>
      <c r="AF18" s="345"/>
      <c r="AG18" s="342"/>
      <c r="AH18" s="343"/>
      <c r="AI18" s="342"/>
      <c r="AJ18" s="343"/>
      <c r="AK18" s="342"/>
      <c r="AL18" s="343"/>
      <c r="AM18" s="342"/>
      <c r="AN18" s="343"/>
      <c r="AO18" s="342"/>
      <c r="AP18" s="654">
        <f t="shared" si="12"/>
        <v>0</v>
      </c>
      <c r="AQ18" s="620" t="str">
        <f t="shared" si="13"/>
        <v>No</v>
      </c>
      <c r="AR18" s="621" t="str">
        <f t="shared" si="11"/>
        <v>Yes</v>
      </c>
      <c r="AT18" s="32">
        <v>2</v>
      </c>
      <c r="AU18" s="32">
        <v>1000</v>
      </c>
      <c r="AV18" s="32">
        <v>100</v>
      </c>
      <c r="AW18" s="32" t="e">
        <f>SUM(AF18:AM18)*#REF!</f>
        <v>#REF!</v>
      </c>
      <c r="AX18" s="322">
        <v>0.75539999999999996</v>
      </c>
      <c r="AZ18" s="338">
        <v>1</v>
      </c>
      <c r="BA18" s="339">
        <f t="shared" si="14"/>
        <v>0</v>
      </c>
    </row>
    <row r="19" spans="3:53" s="32" customFormat="1" ht="90" customHeight="1">
      <c r="C19" s="490" t="s">
        <v>7</v>
      </c>
      <c r="D19" s="172"/>
      <c r="E19" s="305" t="s">
        <v>292</v>
      </c>
      <c r="F19" s="271"/>
      <c r="G19" s="446">
        <v>0.93</v>
      </c>
      <c r="H19" s="271">
        <f t="shared" si="2"/>
        <v>0</v>
      </c>
      <c r="I19" s="272">
        <f t="shared" si="15"/>
        <v>0</v>
      </c>
      <c r="J19" s="272">
        <f t="shared" si="16"/>
        <v>0</v>
      </c>
      <c r="K19" s="272">
        <f t="shared" si="3"/>
        <v>0</v>
      </c>
      <c r="L19" s="272">
        <f t="shared" si="4"/>
        <v>0</v>
      </c>
      <c r="M19" s="272">
        <f t="shared" si="5"/>
        <v>0</v>
      </c>
      <c r="N19" s="272">
        <f t="shared" si="6"/>
        <v>0</v>
      </c>
      <c r="O19" s="272">
        <f t="shared" si="7"/>
        <v>0</v>
      </c>
      <c r="P19" s="272">
        <f t="shared" si="8"/>
        <v>0</v>
      </c>
      <c r="Q19" s="197">
        <f t="shared" si="9"/>
        <v>0</v>
      </c>
      <c r="R19" s="197">
        <f t="shared" si="10"/>
        <v>0</v>
      </c>
      <c r="S19" s="288">
        <v>1</v>
      </c>
      <c r="T19" s="279">
        <v>10</v>
      </c>
      <c r="U19" s="288"/>
      <c r="V19" s="279"/>
      <c r="W19" s="288"/>
      <c r="X19" s="279"/>
      <c r="Y19" s="288"/>
      <c r="Z19" s="499" t="s">
        <v>1140</v>
      </c>
      <c r="AA19" s="273" t="s">
        <v>301</v>
      </c>
      <c r="AB19" s="669" t="s">
        <v>1130</v>
      </c>
      <c r="AC19" s="271">
        <v>5</v>
      </c>
      <c r="AD19" s="271" t="s">
        <v>143</v>
      </c>
      <c r="AE19" s="481">
        <v>65</v>
      </c>
      <c r="AF19" s="344"/>
      <c r="AG19" s="336"/>
      <c r="AH19" s="337"/>
      <c r="AI19" s="336"/>
      <c r="AJ19" s="337"/>
      <c r="AK19" s="336"/>
      <c r="AL19" s="337"/>
      <c r="AM19" s="336"/>
      <c r="AN19" s="337"/>
      <c r="AO19" s="336"/>
      <c r="AP19" s="624">
        <f t="shared" si="12"/>
        <v>0</v>
      </c>
      <c r="AQ19" s="622" t="str">
        <f t="shared" si="13"/>
        <v>No</v>
      </c>
      <c r="AR19" s="623" t="str">
        <f t="shared" si="11"/>
        <v>Yes</v>
      </c>
      <c r="AT19" s="32">
        <v>1</v>
      </c>
      <c r="AU19" s="32">
        <v>500</v>
      </c>
      <c r="AV19" s="32">
        <v>60</v>
      </c>
      <c r="AW19" s="32" t="e">
        <f>SUM(AF19:AM19)*#REF!</f>
        <v>#REF!</v>
      </c>
      <c r="AX19" s="322">
        <v>0.55376000000000003</v>
      </c>
      <c r="AZ19" s="338">
        <v>1</v>
      </c>
      <c r="BA19" s="339">
        <f t="shared" si="14"/>
        <v>0</v>
      </c>
    </row>
    <row r="20" spans="3:53" s="32" customFormat="1" ht="90" customHeight="1">
      <c r="C20" s="299" t="s">
        <v>7</v>
      </c>
      <c r="D20" s="172"/>
      <c r="E20" s="156" t="s">
        <v>293</v>
      </c>
      <c r="F20" s="180"/>
      <c r="G20" s="446">
        <v>1.28</v>
      </c>
      <c r="H20" s="271">
        <f t="shared" si="2"/>
        <v>0</v>
      </c>
      <c r="I20" s="272">
        <f t="shared" si="15"/>
        <v>0</v>
      </c>
      <c r="J20" s="272">
        <f t="shared" si="16"/>
        <v>0</v>
      </c>
      <c r="K20" s="182">
        <f t="shared" si="3"/>
        <v>0</v>
      </c>
      <c r="L20" s="171">
        <f t="shared" si="4"/>
        <v>0</v>
      </c>
      <c r="M20" s="183">
        <f t="shared" si="5"/>
        <v>0</v>
      </c>
      <c r="N20" s="184">
        <f t="shared" si="6"/>
        <v>0</v>
      </c>
      <c r="O20" s="187">
        <f t="shared" si="7"/>
        <v>0</v>
      </c>
      <c r="P20" s="189">
        <f t="shared" si="8"/>
        <v>0</v>
      </c>
      <c r="Q20" s="197">
        <f t="shared" si="9"/>
        <v>0</v>
      </c>
      <c r="R20" s="197">
        <f t="shared" si="10"/>
        <v>0</v>
      </c>
      <c r="S20" s="288">
        <v>1</v>
      </c>
      <c r="T20" s="279">
        <v>4</v>
      </c>
      <c r="U20" s="288">
        <v>2</v>
      </c>
      <c r="V20" s="279"/>
      <c r="W20" s="288">
        <v>1</v>
      </c>
      <c r="X20" s="279">
        <v>1</v>
      </c>
      <c r="Y20" s="288">
        <v>1</v>
      </c>
      <c r="Z20" s="453" t="s">
        <v>1132</v>
      </c>
      <c r="AA20" s="195" t="s">
        <v>270</v>
      </c>
      <c r="AB20" s="670" t="s">
        <v>320</v>
      </c>
      <c r="AC20" s="180">
        <v>3</v>
      </c>
      <c r="AD20" s="198" t="s">
        <v>297</v>
      </c>
      <c r="AE20" s="480">
        <v>68</v>
      </c>
      <c r="AF20" s="345"/>
      <c r="AG20" s="342"/>
      <c r="AH20" s="343"/>
      <c r="AI20" s="342"/>
      <c r="AJ20" s="343"/>
      <c r="AK20" s="342"/>
      <c r="AL20" s="343"/>
      <c r="AM20" s="342"/>
      <c r="AN20" s="343"/>
      <c r="AO20" s="342"/>
      <c r="AP20" s="654">
        <f t="shared" si="12"/>
        <v>0</v>
      </c>
      <c r="AQ20" s="620" t="str">
        <f t="shared" si="13"/>
        <v>No</v>
      </c>
      <c r="AR20" s="621" t="str">
        <f t="shared" si="11"/>
        <v>Yes</v>
      </c>
      <c r="AS20" s="32">
        <f>AC20</f>
        <v>3</v>
      </c>
      <c r="AU20" s="32">
        <v>600</v>
      </c>
      <c r="AV20" s="32">
        <v>70</v>
      </c>
      <c r="AW20" s="32" t="e">
        <f>SUM(AF20:AM20)*#REF!</f>
        <v>#REF!</v>
      </c>
      <c r="AX20" s="322">
        <v>0.75539999999999996</v>
      </c>
      <c r="AZ20" s="338">
        <v>1</v>
      </c>
      <c r="BA20" s="339">
        <f t="shared" si="14"/>
        <v>0</v>
      </c>
    </row>
    <row r="21" spans="3:53" s="32" customFormat="1" ht="90" customHeight="1">
      <c r="C21" s="490" t="s">
        <v>7</v>
      </c>
      <c r="D21" s="172"/>
      <c r="E21" s="305" t="s">
        <v>294</v>
      </c>
      <c r="F21" s="271"/>
      <c r="G21" s="446">
        <v>1.04</v>
      </c>
      <c r="H21" s="271">
        <f t="shared" si="2"/>
        <v>0</v>
      </c>
      <c r="I21" s="272">
        <f t="shared" si="15"/>
        <v>0</v>
      </c>
      <c r="J21" s="272">
        <f t="shared" si="16"/>
        <v>0</v>
      </c>
      <c r="K21" s="271">
        <f t="shared" si="3"/>
        <v>0</v>
      </c>
      <c r="L21" s="271">
        <f t="shared" si="4"/>
        <v>0</v>
      </c>
      <c r="M21" s="271">
        <f t="shared" si="5"/>
        <v>0</v>
      </c>
      <c r="N21" s="271">
        <f t="shared" si="6"/>
        <v>0</v>
      </c>
      <c r="O21" s="271">
        <f t="shared" si="7"/>
        <v>0</v>
      </c>
      <c r="P21" s="271">
        <f t="shared" si="8"/>
        <v>0</v>
      </c>
      <c r="Q21" s="197">
        <f t="shared" si="9"/>
        <v>0</v>
      </c>
      <c r="R21" s="197">
        <f t="shared" si="10"/>
        <v>0</v>
      </c>
      <c r="S21" s="288">
        <v>1</v>
      </c>
      <c r="T21" s="283">
        <v>8</v>
      </c>
      <c r="U21" s="278"/>
      <c r="V21" s="283"/>
      <c r="W21" s="278">
        <v>1</v>
      </c>
      <c r="X21" s="283">
        <v>3</v>
      </c>
      <c r="Y21" s="278"/>
      <c r="Z21" s="274" t="s">
        <v>1138</v>
      </c>
      <c r="AA21" s="273" t="s">
        <v>273</v>
      </c>
      <c r="AB21" s="669" t="s">
        <v>321</v>
      </c>
      <c r="AC21" s="272">
        <v>4</v>
      </c>
      <c r="AD21" s="274" t="s">
        <v>297</v>
      </c>
      <c r="AE21" s="481">
        <v>66</v>
      </c>
      <c r="AF21" s="344"/>
      <c r="AG21" s="336"/>
      <c r="AH21" s="337"/>
      <c r="AI21" s="336"/>
      <c r="AJ21" s="337"/>
      <c r="AK21" s="336"/>
      <c r="AL21" s="337"/>
      <c r="AM21" s="336"/>
      <c r="AN21" s="337"/>
      <c r="AO21" s="336"/>
      <c r="AP21" s="624">
        <f t="shared" si="12"/>
        <v>0</v>
      </c>
      <c r="AQ21" s="622" t="str">
        <f t="shared" si="13"/>
        <v>No</v>
      </c>
      <c r="AR21" s="623" t="str">
        <f t="shared" si="11"/>
        <v>Yes</v>
      </c>
      <c r="AS21" s="32">
        <v>4</v>
      </c>
      <c r="AT21" s="32">
        <f>AC21</f>
        <v>4</v>
      </c>
      <c r="AU21" s="32">
        <v>800</v>
      </c>
      <c r="AV21" s="32">
        <v>90</v>
      </c>
      <c r="AW21" s="32" t="e">
        <f>SUM(AF21:AM21)*#REF!</f>
        <v>#REF!</v>
      </c>
      <c r="AX21" s="322">
        <v>1.09378</v>
      </c>
      <c r="AZ21" s="338">
        <v>1</v>
      </c>
      <c r="BA21" s="339">
        <f t="shared" si="14"/>
        <v>0</v>
      </c>
    </row>
    <row r="22" spans="3:53" s="32" customFormat="1" ht="90" customHeight="1">
      <c r="C22" s="299" t="s">
        <v>7</v>
      </c>
      <c r="D22" s="172"/>
      <c r="E22" s="156" t="s">
        <v>295</v>
      </c>
      <c r="F22" s="180"/>
      <c r="G22" s="446">
        <v>1.23</v>
      </c>
      <c r="H22" s="271">
        <f t="shared" si="2"/>
        <v>0</v>
      </c>
      <c r="I22" s="272">
        <f t="shared" si="15"/>
        <v>0</v>
      </c>
      <c r="J22" s="272">
        <f t="shared" si="16"/>
        <v>0</v>
      </c>
      <c r="K22" s="182">
        <f t="shared" si="3"/>
        <v>0</v>
      </c>
      <c r="L22" s="171">
        <f t="shared" si="4"/>
        <v>0</v>
      </c>
      <c r="M22" s="183">
        <f t="shared" si="5"/>
        <v>0</v>
      </c>
      <c r="N22" s="184">
        <f t="shared" si="6"/>
        <v>0</v>
      </c>
      <c r="O22" s="187">
        <f t="shared" si="7"/>
        <v>0</v>
      </c>
      <c r="P22" s="189">
        <f t="shared" si="8"/>
        <v>0</v>
      </c>
      <c r="Q22" s="197">
        <f t="shared" si="9"/>
        <v>0</v>
      </c>
      <c r="R22" s="197">
        <f t="shared" si="10"/>
        <v>0</v>
      </c>
      <c r="S22" s="288">
        <v>1</v>
      </c>
      <c r="T22" s="279">
        <v>12</v>
      </c>
      <c r="U22" s="288"/>
      <c r="V22" s="279"/>
      <c r="W22" s="288"/>
      <c r="X22" s="279"/>
      <c r="Y22" s="288"/>
      <c r="Z22" s="453" t="s">
        <v>1138</v>
      </c>
      <c r="AA22" s="195" t="s">
        <v>302</v>
      </c>
      <c r="AB22" s="670" t="s">
        <v>322</v>
      </c>
      <c r="AC22" s="180">
        <v>4</v>
      </c>
      <c r="AD22" s="180" t="s">
        <v>143</v>
      </c>
      <c r="AE22" s="480">
        <v>69</v>
      </c>
      <c r="AF22" s="345"/>
      <c r="AG22" s="342"/>
      <c r="AH22" s="343"/>
      <c r="AI22" s="342"/>
      <c r="AJ22" s="343"/>
      <c r="AK22" s="342"/>
      <c r="AL22" s="343"/>
      <c r="AM22" s="342"/>
      <c r="AN22" s="343"/>
      <c r="AO22" s="342"/>
      <c r="AP22" s="654">
        <f t="shared" si="12"/>
        <v>0</v>
      </c>
      <c r="AQ22" s="620" t="str">
        <f t="shared" si="13"/>
        <v>No</v>
      </c>
      <c r="AR22" s="621" t="str">
        <f t="shared" si="11"/>
        <v>Yes</v>
      </c>
      <c r="AT22" s="32">
        <f>AC22</f>
        <v>4</v>
      </c>
      <c r="AU22" s="32">
        <v>1000</v>
      </c>
      <c r="AV22" s="32">
        <v>100</v>
      </c>
      <c r="AW22" s="32" t="e">
        <f>SUM(AF22:AM22)*#REF!</f>
        <v>#REF!</v>
      </c>
      <c r="AX22" s="322">
        <v>1.09378</v>
      </c>
      <c r="AZ22" s="338">
        <v>1</v>
      </c>
      <c r="BA22" s="339">
        <f t="shared" si="14"/>
        <v>0</v>
      </c>
    </row>
    <row r="23" spans="3:53" s="32" customFormat="1" ht="90" customHeight="1">
      <c r="C23" s="491" t="s">
        <v>7</v>
      </c>
      <c r="D23" s="200"/>
      <c r="E23" s="306" t="s">
        <v>296</v>
      </c>
      <c r="F23" s="275"/>
      <c r="G23" s="450">
        <v>1.04</v>
      </c>
      <c r="H23" s="275">
        <f t="shared" si="2"/>
        <v>0</v>
      </c>
      <c r="I23" s="272">
        <f t="shared" si="15"/>
        <v>0</v>
      </c>
      <c r="J23" s="272">
        <f t="shared" si="16"/>
        <v>0</v>
      </c>
      <c r="K23" s="276">
        <f t="shared" si="3"/>
        <v>0</v>
      </c>
      <c r="L23" s="276">
        <f t="shared" si="4"/>
        <v>0</v>
      </c>
      <c r="M23" s="276">
        <f t="shared" si="5"/>
        <v>0</v>
      </c>
      <c r="N23" s="276">
        <f t="shared" si="6"/>
        <v>0</v>
      </c>
      <c r="O23" s="276">
        <f t="shared" si="7"/>
        <v>0</v>
      </c>
      <c r="P23" s="276">
        <f t="shared" si="8"/>
        <v>0</v>
      </c>
      <c r="Q23" s="197">
        <f t="shared" si="9"/>
        <v>0</v>
      </c>
      <c r="R23" s="197">
        <f t="shared" si="10"/>
        <v>0</v>
      </c>
      <c r="S23" s="289">
        <v>1</v>
      </c>
      <c r="T23" s="282">
        <v>3</v>
      </c>
      <c r="U23" s="289"/>
      <c r="V23" s="282"/>
      <c r="W23" s="289"/>
      <c r="X23" s="282"/>
      <c r="Y23" s="289"/>
      <c r="Z23" s="500" t="s">
        <v>199</v>
      </c>
      <c r="AA23" s="277" t="s">
        <v>95</v>
      </c>
      <c r="AB23" s="671" t="s">
        <v>319</v>
      </c>
      <c r="AC23" s="275">
        <v>1</v>
      </c>
      <c r="AD23" s="275" t="s">
        <v>143</v>
      </c>
      <c r="AE23" s="492">
        <v>65</v>
      </c>
      <c r="AF23" s="346"/>
      <c r="AG23" s="347"/>
      <c r="AH23" s="348"/>
      <c r="AI23" s="347"/>
      <c r="AJ23" s="348"/>
      <c r="AK23" s="347"/>
      <c r="AL23" s="348"/>
      <c r="AM23" s="347"/>
      <c r="AN23" s="348"/>
      <c r="AO23" s="347"/>
      <c r="AP23" s="655">
        <f t="shared" si="12"/>
        <v>0</v>
      </c>
      <c r="AQ23" s="656" t="str">
        <f t="shared" si="13"/>
        <v>No</v>
      </c>
      <c r="AR23" s="657" t="str">
        <f t="shared" si="11"/>
        <v>Yes</v>
      </c>
      <c r="AW23" s="32" t="e">
        <f>SUM(AF23:AM23)*#REF!</f>
        <v>#REF!</v>
      </c>
      <c r="AX23" s="322"/>
      <c r="AZ23" s="349">
        <v>1</v>
      </c>
      <c r="BA23" s="350">
        <f t="shared" si="14"/>
        <v>0</v>
      </c>
    </row>
    <row r="24" spans="3:53">
      <c r="P24" s="189"/>
      <c r="Q24" s="190"/>
      <c r="R24" s="508"/>
      <c r="S24" s="288"/>
      <c r="T24" s="279"/>
      <c r="U24" s="288"/>
      <c r="V24" s="279"/>
      <c r="W24" s="288"/>
      <c r="X24" s="279"/>
      <c r="Y24" s="288"/>
      <c r="Z24" s="496"/>
    </row>
    <row r="35" spans="1:51" s="151" customFormat="1">
      <c r="A35"/>
      <c r="B35"/>
      <c r="C35" s="307"/>
      <c r="D35"/>
      <c r="E35" s="302"/>
      <c r="G35" s="441"/>
      <c r="H35" s="157"/>
      <c r="I35" s="158"/>
      <c r="J35" s="154"/>
      <c r="K35" s="159"/>
      <c r="L35" s="160"/>
      <c r="M35" s="161"/>
      <c r="N35" s="162"/>
      <c r="O35" s="165"/>
      <c r="P35" s="167"/>
      <c r="Q35" s="168"/>
      <c r="R35" s="504"/>
      <c r="S35" s="285"/>
      <c r="T35" s="284"/>
      <c r="U35" s="285"/>
      <c r="V35" s="284"/>
      <c r="W35" s="285"/>
      <c r="X35" s="284"/>
      <c r="Y35" s="285"/>
      <c r="Z35" s="497"/>
      <c r="AE35" s="243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28"/>
      <c r="AQ35" s="308"/>
      <c r="AR35"/>
      <c r="AS35"/>
      <c r="AT35"/>
      <c r="AU35" s="32"/>
      <c r="AV35" s="32"/>
      <c r="AW35"/>
      <c r="AX35" s="309"/>
      <c r="AY35"/>
    </row>
    <row r="36" spans="1:51" s="151" customFormat="1">
      <c r="A36"/>
      <c r="B36"/>
      <c r="C36" s="307"/>
      <c r="D36"/>
      <c r="E36" s="302"/>
      <c r="G36" s="441"/>
      <c r="H36" s="157"/>
      <c r="I36" s="158"/>
      <c r="J36" s="154"/>
      <c r="K36" s="159"/>
      <c r="L36" s="160"/>
      <c r="M36" s="161"/>
      <c r="N36" s="162"/>
      <c r="O36" s="165"/>
      <c r="P36" s="167"/>
      <c r="Q36" s="168"/>
      <c r="R36" s="504"/>
      <c r="S36" s="285"/>
      <c r="T36" s="284"/>
      <c r="U36" s="285"/>
      <c r="V36" s="284"/>
      <c r="W36" s="285"/>
      <c r="X36" s="284"/>
      <c r="Y36" s="285"/>
      <c r="Z36" s="497"/>
      <c r="AE36" s="243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28"/>
      <c r="AQ36" s="308"/>
      <c r="AR36"/>
      <c r="AS36"/>
      <c r="AT36"/>
      <c r="AU36" s="32"/>
      <c r="AV36" s="32"/>
      <c r="AW36"/>
      <c r="AX36" s="309"/>
      <c r="AY36"/>
    </row>
    <row r="37" spans="1:51" s="151" customFormat="1">
      <c r="A37"/>
      <c r="B37"/>
      <c r="C37" s="307"/>
      <c r="D37"/>
      <c r="E37" s="302"/>
      <c r="G37" s="441"/>
      <c r="H37" s="157"/>
      <c r="I37" s="158"/>
      <c r="J37" s="154"/>
      <c r="K37" s="159"/>
      <c r="L37" s="160"/>
      <c r="M37" s="161"/>
      <c r="N37" s="162"/>
      <c r="O37" s="165"/>
      <c r="P37" s="167"/>
      <c r="Q37" s="168"/>
      <c r="R37" s="504"/>
      <c r="S37" s="285"/>
      <c r="T37" s="284"/>
      <c r="U37" s="285"/>
      <c r="V37" s="284"/>
      <c r="W37" s="285"/>
      <c r="X37" s="284"/>
      <c r="Y37" s="285"/>
      <c r="Z37" s="497"/>
      <c r="AE37" s="243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28"/>
      <c r="AQ37" s="308"/>
      <c r="AR37"/>
      <c r="AS37"/>
      <c r="AT37"/>
      <c r="AU37" s="32"/>
      <c r="AV37" s="32"/>
      <c r="AW37"/>
      <c r="AX37" s="309"/>
      <c r="AY37"/>
    </row>
    <row r="38" spans="1:51" s="151" customFormat="1">
      <c r="A38"/>
      <c r="B38"/>
      <c r="C38" s="307"/>
      <c r="D38"/>
      <c r="E38" s="302"/>
      <c r="G38" s="441"/>
      <c r="H38" s="157"/>
      <c r="I38" s="158"/>
      <c r="J38" s="154"/>
      <c r="K38" s="159"/>
      <c r="L38" s="160"/>
      <c r="M38" s="161"/>
      <c r="N38" s="162"/>
      <c r="O38" s="165"/>
      <c r="P38" s="167"/>
      <c r="Q38" s="168"/>
      <c r="R38" s="504"/>
      <c r="S38" s="285"/>
      <c r="T38" s="284"/>
      <c r="U38" s="285"/>
      <c r="V38" s="284"/>
      <c r="W38" s="285"/>
      <c r="X38" s="284"/>
      <c r="Y38" s="285"/>
      <c r="Z38" s="497"/>
      <c r="AE38" s="243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28"/>
      <c r="AQ38" s="308"/>
      <c r="AR38"/>
      <c r="AS38"/>
      <c r="AT38"/>
      <c r="AU38" s="32"/>
      <c r="AV38" s="32"/>
      <c r="AW38"/>
      <c r="AX38" s="309"/>
      <c r="AY38"/>
    </row>
    <row r="39" spans="1:51" s="151" customFormat="1">
      <c r="A39"/>
      <c r="B39"/>
      <c r="C39" s="307"/>
      <c r="D39"/>
      <c r="E39" s="302"/>
      <c r="G39" s="441"/>
      <c r="H39" s="157"/>
      <c r="I39" s="158"/>
      <c r="J39" s="154"/>
      <c r="K39" s="159"/>
      <c r="L39" s="160"/>
      <c r="M39" s="161"/>
      <c r="N39" s="162"/>
      <c r="O39" s="165"/>
      <c r="P39" s="167"/>
      <c r="Q39" s="168"/>
      <c r="R39" s="504"/>
      <c r="S39" s="285"/>
      <c r="T39" s="284"/>
      <c r="U39" s="285"/>
      <c r="V39" s="284"/>
      <c r="W39" s="285"/>
      <c r="X39" s="284"/>
      <c r="Y39" s="285"/>
      <c r="Z39" s="497"/>
      <c r="AE39" s="243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28"/>
      <c r="AQ39" s="308"/>
      <c r="AR39"/>
      <c r="AS39"/>
      <c r="AT39"/>
      <c r="AU39" s="32"/>
      <c r="AV39" s="32"/>
      <c r="AW39"/>
      <c r="AX39" s="309"/>
      <c r="AY39"/>
    </row>
    <row r="40" spans="1:51" s="151" customFormat="1">
      <c r="A40"/>
      <c r="B40"/>
      <c r="C40" s="307"/>
      <c r="D40"/>
      <c r="E40" s="302"/>
      <c r="G40" s="441"/>
      <c r="H40" s="157"/>
      <c r="I40" s="158"/>
      <c r="J40" s="154"/>
      <c r="K40" s="159"/>
      <c r="L40" s="160"/>
      <c r="M40" s="161"/>
      <c r="N40" s="162"/>
      <c r="O40" s="165"/>
      <c r="P40" s="167"/>
      <c r="Q40" s="168"/>
      <c r="R40" s="504"/>
      <c r="S40" s="285"/>
      <c r="T40" s="284"/>
      <c r="U40" s="285"/>
      <c r="V40" s="284"/>
      <c r="W40" s="285"/>
      <c r="X40" s="284"/>
      <c r="Y40" s="285"/>
      <c r="Z40" s="497"/>
      <c r="AE40" s="243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28"/>
      <c r="AQ40" s="308"/>
      <c r="AR40"/>
      <c r="AS40"/>
      <c r="AT40"/>
      <c r="AU40" s="32"/>
      <c r="AV40" s="32"/>
      <c r="AW40"/>
      <c r="AX40" s="309"/>
      <c r="AY40"/>
    </row>
    <row r="41" spans="1:51" s="151" customFormat="1">
      <c r="A41"/>
      <c r="B41"/>
      <c r="C41" s="307"/>
      <c r="D41"/>
      <c r="E41" s="302"/>
      <c r="G41" s="441"/>
      <c r="H41" s="157"/>
      <c r="I41" s="158"/>
      <c r="J41" s="154"/>
      <c r="K41" s="159"/>
      <c r="L41" s="160"/>
      <c r="M41" s="161"/>
      <c r="N41" s="162"/>
      <c r="O41" s="165"/>
      <c r="P41" s="167"/>
      <c r="Q41" s="168"/>
      <c r="R41" s="504"/>
      <c r="S41" s="285"/>
      <c r="T41" s="284"/>
      <c r="U41" s="285"/>
      <c r="V41" s="284"/>
      <c r="W41" s="285"/>
      <c r="X41" s="284"/>
      <c r="Y41" s="285"/>
      <c r="Z41" s="497"/>
      <c r="AE41" s="243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28"/>
      <c r="AQ41" s="308"/>
      <c r="AR41"/>
      <c r="AS41"/>
      <c r="AT41"/>
      <c r="AU41" s="32"/>
      <c r="AV41" s="32"/>
      <c r="AW41"/>
      <c r="AX41" s="309"/>
      <c r="AY41"/>
    </row>
    <row r="42" spans="1:51" s="151" customFormat="1">
      <c r="A42"/>
      <c r="B42"/>
      <c r="C42" s="307"/>
      <c r="D42"/>
      <c r="E42" s="302"/>
      <c r="G42" s="441"/>
      <c r="H42" s="157"/>
      <c r="I42" s="158"/>
      <c r="J42" s="154"/>
      <c r="K42" s="159"/>
      <c r="L42" s="160"/>
      <c r="M42" s="161"/>
      <c r="N42" s="162"/>
      <c r="O42" s="165"/>
      <c r="P42" s="167"/>
      <c r="Q42" s="168"/>
      <c r="R42" s="504"/>
      <c r="S42" s="285"/>
      <c r="T42" s="284"/>
      <c r="U42" s="285"/>
      <c r="V42" s="284"/>
      <c r="W42" s="285"/>
      <c r="X42" s="284"/>
      <c r="Y42" s="285"/>
      <c r="Z42" s="497"/>
      <c r="AE42" s="243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28"/>
      <c r="AQ42" s="308"/>
      <c r="AR42"/>
      <c r="AS42"/>
      <c r="AT42"/>
      <c r="AU42" s="32"/>
      <c r="AV42" s="32"/>
      <c r="AW42"/>
      <c r="AX42" s="309"/>
      <c r="AY42"/>
    </row>
    <row r="43" spans="1:51" s="151" customFormat="1">
      <c r="A43"/>
      <c r="B43"/>
      <c r="C43" s="307"/>
      <c r="D43"/>
      <c r="E43" s="302"/>
      <c r="G43" s="441"/>
      <c r="H43" s="157"/>
      <c r="I43" s="158"/>
      <c r="J43" s="154"/>
      <c r="K43" s="159"/>
      <c r="L43" s="160"/>
      <c r="M43" s="161"/>
      <c r="N43" s="162"/>
      <c r="O43" s="165"/>
      <c r="P43" s="167"/>
      <c r="Q43" s="168"/>
      <c r="R43" s="504"/>
      <c r="S43" s="285"/>
      <c r="T43" s="284"/>
      <c r="U43" s="285"/>
      <c r="V43" s="284"/>
      <c r="W43" s="285"/>
      <c r="X43" s="284"/>
      <c r="Y43" s="285"/>
      <c r="Z43" s="497"/>
      <c r="AE43" s="243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28"/>
      <c r="AQ43" s="308"/>
      <c r="AR43"/>
      <c r="AS43"/>
      <c r="AT43"/>
      <c r="AU43" s="32"/>
      <c r="AV43" s="32"/>
      <c r="AW43"/>
      <c r="AX43" s="309"/>
      <c r="AY43"/>
    </row>
    <row r="44" spans="1:51" s="151" customFormat="1">
      <c r="A44"/>
      <c r="B44"/>
      <c r="C44" s="307"/>
      <c r="D44"/>
      <c r="E44" s="302"/>
      <c r="G44" s="441"/>
      <c r="H44" s="157"/>
      <c r="I44" s="158"/>
      <c r="J44" s="154"/>
      <c r="K44" s="159"/>
      <c r="L44" s="160"/>
      <c r="M44" s="161"/>
      <c r="N44" s="162"/>
      <c r="O44" s="165"/>
      <c r="P44" s="167"/>
      <c r="Q44" s="168"/>
      <c r="R44" s="504"/>
      <c r="S44" s="285"/>
      <c r="T44" s="284"/>
      <c r="U44" s="285"/>
      <c r="V44" s="284"/>
      <c r="W44" s="285"/>
      <c r="X44" s="284"/>
      <c r="Y44" s="285"/>
      <c r="Z44" s="497"/>
      <c r="AE44" s="243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28"/>
      <c r="AQ44" s="308"/>
      <c r="AR44"/>
      <c r="AS44"/>
      <c r="AT44"/>
      <c r="AU44" s="32"/>
      <c r="AV44" s="32"/>
      <c r="AW44"/>
      <c r="AX44" s="309"/>
      <c r="AY44"/>
    </row>
    <row r="45" spans="1:51" s="151" customFormat="1">
      <c r="A45"/>
      <c r="B45"/>
      <c r="C45" s="307"/>
      <c r="D45"/>
      <c r="E45" s="302"/>
      <c r="G45" s="441"/>
      <c r="H45" s="157"/>
      <c r="I45" s="158"/>
      <c r="J45" s="154"/>
      <c r="K45" s="159"/>
      <c r="L45" s="160"/>
      <c r="M45" s="161"/>
      <c r="N45" s="162"/>
      <c r="O45" s="165"/>
      <c r="P45" s="167"/>
      <c r="Q45" s="168"/>
      <c r="R45" s="504"/>
      <c r="S45" s="285"/>
      <c r="T45" s="284"/>
      <c r="U45" s="285"/>
      <c r="V45" s="284"/>
      <c r="W45" s="285"/>
      <c r="X45" s="284"/>
      <c r="Y45" s="285"/>
      <c r="Z45" s="497"/>
      <c r="AE45" s="243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28"/>
      <c r="AQ45" s="308"/>
      <c r="AR45"/>
      <c r="AS45"/>
      <c r="AT45"/>
      <c r="AU45" s="32"/>
      <c r="AV45" s="32"/>
      <c r="AW45"/>
      <c r="AX45" s="309"/>
      <c r="AY45"/>
    </row>
    <row r="46" spans="1:51" s="151" customFormat="1">
      <c r="A46"/>
      <c r="B46"/>
      <c r="C46" s="307"/>
      <c r="D46"/>
      <c r="E46" s="302"/>
      <c r="G46" s="441"/>
      <c r="H46" s="157"/>
      <c r="I46" s="158"/>
      <c r="J46" s="154"/>
      <c r="K46" s="159"/>
      <c r="L46" s="160"/>
      <c r="M46" s="161"/>
      <c r="N46" s="162"/>
      <c r="O46" s="165"/>
      <c r="P46" s="167"/>
      <c r="Q46" s="168"/>
      <c r="R46" s="504"/>
      <c r="S46" s="285"/>
      <c r="T46" s="284"/>
      <c r="U46" s="285"/>
      <c r="V46" s="284"/>
      <c r="W46" s="285"/>
      <c r="X46" s="284"/>
      <c r="Y46" s="285"/>
      <c r="Z46" s="497"/>
      <c r="AE46" s="243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28"/>
      <c r="AQ46" s="308"/>
      <c r="AR46"/>
      <c r="AS46"/>
      <c r="AT46"/>
      <c r="AU46" s="32"/>
      <c r="AV46" s="32"/>
      <c r="AW46"/>
      <c r="AX46" s="309"/>
      <c r="AY46"/>
    </row>
    <row r="47" spans="1:51" s="151" customFormat="1">
      <c r="A47"/>
      <c r="B47"/>
      <c r="C47" s="307"/>
      <c r="D47"/>
      <c r="E47" s="302"/>
      <c r="G47" s="441"/>
      <c r="H47" s="157"/>
      <c r="I47" s="158"/>
      <c r="J47" s="154"/>
      <c r="K47" s="159"/>
      <c r="L47" s="160"/>
      <c r="M47" s="161"/>
      <c r="N47" s="162"/>
      <c r="O47" s="165"/>
      <c r="P47" s="167"/>
      <c r="Q47" s="168"/>
      <c r="R47" s="504"/>
      <c r="S47" s="285"/>
      <c r="T47" s="284"/>
      <c r="U47" s="285"/>
      <c r="V47" s="284"/>
      <c r="W47" s="285"/>
      <c r="X47" s="284"/>
      <c r="Y47" s="285"/>
      <c r="Z47" s="497"/>
      <c r="AE47" s="243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28"/>
      <c r="AQ47" s="308"/>
      <c r="AR47"/>
      <c r="AS47"/>
      <c r="AT47"/>
      <c r="AU47" s="32"/>
      <c r="AV47" s="32"/>
      <c r="AW47"/>
      <c r="AX47" s="309"/>
      <c r="AY47"/>
    </row>
  </sheetData>
  <sheetProtection algorithmName="SHA-512" hashValue="fcEsO0g3rn3gS1mf7ZRVsb2cfljjwImrwCM/+7Ffz9zdSk48FIVOjUZBxcCww/tbQmVbYRDynJzHeN5B9fTn7A==" saltValue="DYMTI+wL5mCIcjKGuTPGAw==" spinCount="100000" sheet="1" sort="0" autoFilter="0"/>
  <autoFilter ref="AQ11:AR23" xr:uid="{00000000-0009-0000-0000-000004000000}"/>
  <mergeCells count="2">
    <mergeCell ref="AI1:AK1"/>
    <mergeCell ref="AL1:BB1"/>
  </mergeCells>
  <conditionalFormatting sqref="AF18 AF20 AF22 AF12:AF16">
    <cfRule type="notContainsBlanks" dxfId="41" priority="87">
      <formula>LEN(TRIM(AF12))&gt;0</formula>
    </cfRule>
  </conditionalFormatting>
  <conditionalFormatting sqref="AG18 AG20 AG22 AG12:AG16">
    <cfRule type="notContainsBlanks" dxfId="40" priority="86">
      <formula>LEN(TRIM(AG12))&gt;0</formula>
    </cfRule>
  </conditionalFormatting>
  <conditionalFormatting sqref="AH18 AH20 AH22 AH12:AH16">
    <cfRule type="notContainsBlanks" dxfId="39" priority="88">
      <formula>LEN(TRIM(AH12))&gt;0</formula>
    </cfRule>
  </conditionalFormatting>
  <conditionalFormatting sqref="AI18 AI20 AI22 AI12:AI16">
    <cfRule type="notContainsBlanks" dxfId="38" priority="85">
      <formula>LEN(TRIM(AI12))&gt;0</formula>
    </cfRule>
  </conditionalFormatting>
  <conditionalFormatting sqref="AJ18 AJ20 AJ22 AJ12:AJ16">
    <cfRule type="notContainsBlanks" dxfId="37" priority="84">
      <formula>LEN(TRIM(AJ12))&gt;0</formula>
    </cfRule>
  </conditionalFormatting>
  <conditionalFormatting sqref="AK18 AK20 AK22 AK12:AK16">
    <cfRule type="notContainsBlanks" dxfId="36" priority="83">
      <formula>LEN(TRIM(AK12))&gt;0</formula>
    </cfRule>
  </conditionalFormatting>
  <conditionalFormatting sqref="AL18 AL20 AL22 AL12:AL16">
    <cfRule type="notContainsBlanks" dxfId="35" priority="81">
      <formula>LEN(TRIM(AL12))&gt;0</formula>
    </cfRule>
  </conditionalFormatting>
  <conditionalFormatting sqref="AM18 AM20 AM22 AM12:AM16 AO12:AO16 AO22 AO20 AO18">
    <cfRule type="notContainsBlanks" dxfId="34" priority="79">
      <formula>LEN(TRIM(AM12))&gt;0</formula>
    </cfRule>
  </conditionalFormatting>
  <conditionalFormatting sqref="AF17">
    <cfRule type="notContainsBlanks" dxfId="33" priority="75">
      <formula>LEN(TRIM(AF17))&gt;0</formula>
    </cfRule>
  </conditionalFormatting>
  <conditionalFormatting sqref="AG17">
    <cfRule type="notContainsBlanks" dxfId="32" priority="74">
      <formula>LEN(TRIM(AG17))&gt;0</formula>
    </cfRule>
  </conditionalFormatting>
  <conditionalFormatting sqref="AH17">
    <cfRule type="notContainsBlanks" dxfId="31" priority="76">
      <formula>LEN(TRIM(AH17))&gt;0</formula>
    </cfRule>
  </conditionalFormatting>
  <conditionalFormatting sqref="AI17">
    <cfRule type="notContainsBlanks" dxfId="30" priority="73">
      <formula>LEN(TRIM(AI17))&gt;0</formula>
    </cfRule>
  </conditionalFormatting>
  <conditionalFormatting sqref="AJ17">
    <cfRule type="notContainsBlanks" dxfId="29" priority="72">
      <formula>LEN(TRIM(AJ17))&gt;0</formula>
    </cfRule>
  </conditionalFormatting>
  <conditionalFormatting sqref="AK17">
    <cfRule type="notContainsBlanks" dxfId="28" priority="71">
      <formula>LEN(TRIM(AK17))&gt;0</formula>
    </cfRule>
  </conditionalFormatting>
  <conditionalFormatting sqref="AL17">
    <cfRule type="notContainsBlanks" dxfId="27" priority="69">
      <formula>LEN(TRIM(AL17))&gt;0</formula>
    </cfRule>
  </conditionalFormatting>
  <conditionalFormatting sqref="AM17 AO17">
    <cfRule type="notContainsBlanks" dxfId="26" priority="67">
      <formula>LEN(TRIM(AM17))&gt;0</formula>
    </cfRule>
  </conditionalFormatting>
  <conditionalFormatting sqref="AF19">
    <cfRule type="notContainsBlanks" dxfId="25" priority="63">
      <formula>LEN(TRIM(AF19))&gt;0</formula>
    </cfRule>
  </conditionalFormatting>
  <conditionalFormatting sqref="AG19">
    <cfRule type="notContainsBlanks" dxfId="24" priority="62">
      <formula>LEN(TRIM(AG19))&gt;0</formula>
    </cfRule>
  </conditionalFormatting>
  <conditionalFormatting sqref="AH19">
    <cfRule type="notContainsBlanks" dxfId="23" priority="64">
      <formula>LEN(TRIM(AH19))&gt;0</formula>
    </cfRule>
  </conditionalFormatting>
  <conditionalFormatting sqref="AI19">
    <cfRule type="notContainsBlanks" dxfId="22" priority="61">
      <formula>LEN(TRIM(AI19))&gt;0</formula>
    </cfRule>
  </conditionalFormatting>
  <conditionalFormatting sqref="AJ19">
    <cfRule type="notContainsBlanks" dxfId="21" priority="60">
      <formula>LEN(TRIM(AJ19))&gt;0</formula>
    </cfRule>
  </conditionalFormatting>
  <conditionalFormatting sqref="AK19">
    <cfRule type="notContainsBlanks" dxfId="20" priority="59">
      <formula>LEN(TRIM(AK19))&gt;0</formula>
    </cfRule>
  </conditionalFormatting>
  <conditionalFormatting sqref="AL19">
    <cfRule type="notContainsBlanks" dxfId="19" priority="57">
      <formula>LEN(TRIM(AL19))&gt;0</formula>
    </cfRule>
  </conditionalFormatting>
  <conditionalFormatting sqref="AM19 AO19">
    <cfRule type="notContainsBlanks" dxfId="18" priority="55">
      <formula>LEN(TRIM(AM19))&gt;0</formula>
    </cfRule>
  </conditionalFormatting>
  <conditionalFormatting sqref="AF21">
    <cfRule type="notContainsBlanks" dxfId="17" priority="51">
      <formula>LEN(TRIM(AF21))&gt;0</formula>
    </cfRule>
  </conditionalFormatting>
  <conditionalFormatting sqref="AG21">
    <cfRule type="notContainsBlanks" dxfId="16" priority="50">
      <formula>LEN(TRIM(AG21))&gt;0</formula>
    </cfRule>
  </conditionalFormatting>
  <conditionalFormatting sqref="AH21">
    <cfRule type="notContainsBlanks" dxfId="15" priority="52">
      <formula>LEN(TRIM(AH21))&gt;0</formula>
    </cfRule>
  </conditionalFormatting>
  <conditionalFormatting sqref="AI21">
    <cfRule type="notContainsBlanks" dxfId="14" priority="49">
      <formula>LEN(TRIM(AI21))&gt;0</formula>
    </cfRule>
  </conditionalFormatting>
  <conditionalFormatting sqref="AJ21">
    <cfRule type="notContainsBlanks" dxfId="13" priority="48">
      <formula>LEN(TRIM(AJ21))&gt;0</formula>
    </cfRule>
  </conditionalFormatting>
  <conditionalFormatting sqref="AK21">
    <cfRule type="notContainsBlanks" dxfId="12" priority="47">
      <formula>LEN(TRIM(AK21))&gt;0</formula>
    </cfRule>
  </conditionalFormatting>
  <conditionalFormatting sqref="AL21">
    <cfRule type="notContainsBlanks" dxfId="11" priority="45">
      <formula>LEN(TRIM(AL21))&gt;0</formula>
    </cfRule>
  </conditionalFormatting>
  <conditionalFormatting sqref="AM21 AO21">
    <cfRule type="notContainsBlanks" dxfId="10" priority="43">
      <formula>LEN(TRIM(AM21))&gt;0</formula>
    </cfRule>
  </conditionalFormatting>
  <conditionalFormatting sqref="AF23">
    <cfRule type="notContainsBlanks" dxfId="9" priority="39">
      <formula>LEN(TRIM(AF23))&gt;0</formula>
    </cfRule>
  </conditionalFormatting>
  <conditionalFormatting sqref="AG23">
    <cfRule type="notContainsBlanks" dxfId="8" priority="38">
      <formula>LEN(TRIM(AG23))&gt;0</formula>
    </cfRule>
  </conditionalFormatting>
  <conditionalFormatting sqref="AH23">
    <cfRule type="notContainsBlanks" dxfId="7" priority="40">
      <formula>LEN(TRIM(AH23))&gt;0</formula>
    </cfRule>
  </conditionalFormatting>
  <conditionalFormatting sqref="AI23">
    <cfRule type="notContainsBlanks" dxfId="6" priority="37">
      <formula>LEN(TRIM(AI23))&gt;0</formula>
    </cfRule>
  </conditionalFormatting>
  <conditionalFormatting sqref="AJ23">
    <cfRule type="notContainsBlanks" dxfId="5" priority="36">
      <formula>LEN(TRIM(AJ23))&gt;0</formula>
    </cfRule>
  </conditionalFormatting>
  <conditionalFormatting sqref="AK23">
    <cfRule type="notContainsBlanks" dxfId="4" priority="35">
      <formula>LEN(TRIM(AK23))&gt;0</formula>
    </cfRule>
  </conditionalFormatting>
  <conditionalFormatting sqref="AL23">
    <cfRule type="notContainsBlanks" dxfId="3" priority="33">
      <formula>LEN(TRIM(AL23))&gt;0</formula>
    </cfRule>
  </conditionalFormatting>
  <conditionalFormatting sqref="AM23 AO23">
    <cfRule type="notContainsBlanks" dxfId="2" priority="31">
      <formula>LEN(TRIM(AM23))&gt;0</formula>
    </cfRule>
  </conditionalFormatting>
  <conditionalFormatting sqref="AN12:AN23">
    <cfRule type="notContainsBlanks" dxfId="1" priority="2">
      <formula>LEN(TRIM(AN12))&gt;0</formula>
    </cfRule>
  </conditionalFormatting>
  <conditionalFormatting sqref="AO12:AO23">
    <cfRule type="notContainsBlanks" dxfId="0" priority="1">
      <formula>LEN(TRIM(AO12))&gt;0</formula>
    </cfRule>
  </conditionalFormatting>
  <pageMargins left="0.25" right="0.25" top="0.75" bottom="0.75" header="0.3" footer="0.3"/>
  <pageSetup paperSize="9" scale="24" fitToHeight="0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1126"/>
  <sheetViews>
    <sheetView workbookViewId="0">
      <pane ySplit="6" topLeftCell="A866" activePane="bottomLeft" state="frozen"/>
      <selection pane="bottomLeft" activeCell="G874" sqref="G874"/>
    </sheetView>
  </sheetViews>
  <sheetFormatPr defaultColWidth="9.33203125" defaultRowHeight="15.5"/>
  <cols>
    <col min="1" max="1" width="29.33203125" customWidth="1"/>
    <col min="3" max="3" width="14.5" bestFit="1" customWidth="1"/>
    <col min="4" max="4" width="16.08203125" bestFit="1" customWidth="1"/>
    <col min="5" max="5" width="18.33203125" bestFit="1" customWidth="1"/>
    <col min="6" max="6" width="16.5" bestFit="1" customWidth="1"/>
    <col min="7" max="7" width="20.33203125" bestFit="1" customWidth="1"/>
    <col min="9" max="9" width="12.75" customWidth="1"/>
  </cols>
  <sheetData>
    <row r="1" spans="1:10">
      <c r="A1" t="s">
        <v>413</v>
      </c>
      <c r="B1" t="s">
        <v>1577</v>
      </c>
      <c r="C1" t="s">
        <v>404</v>
      </c>
      <c r="D1" s="465">
        <f ca="1">INDIRECT(A1&amp;B1)</f>
        <v>0</v>
      </c>
      <c r="F1" t="s">
        <v>405</v>
      </c>
      <c r="G1">
        <f ca="1">SUMIF(B9:B6346,0,E9:E6346)</f>
        <v>0</v>
      </c>
      <c r="I1" t="s">
        <v>406</v>
      </c>
      <c r="J1" s="466">
        <f ca="1">+G1-D1</f>
        <v>0</v>
      </c>
    </row>
    <row r="2" spans="1:10">
      <c r="A2" t="s">
        <v>414</v>
      </c>
      <c r="B2" t="s">
        <v>1154</v>
      </c>
      <c r="C2" t="s">
        <v>415</v>
      </c>
      <c r="D2" s="465">
        <f ca="1">INDIRECT(A2&amp;B2)</f>
        <v>0</v>
      </c>
      <c r="F2" t="s">
        <v>1150</v>
      </c>
      <c r="G2">
        <f ca="1">SUMIF(B9:B6346,"w",E9:E6346)</f>
        <v>0</v>
      </c>
      <c r="I2" t="s">
        <v>1152</v>
      </c>
      <c r="J2" s="466">
        <f ca="1">+G2-D2</f>
        <v>0</v>
      </c>
    </row>
    <row r="3" spans="1:10">
      <c r="A3" s="516" t="s">
        <v>1157</v>
      </c>
      <c r="B3" t="s">
        <v>1154</v>
      </c>
      <c r="C3" t="s">
        <v>1153</v>
      </c>
      <c r="D3" s="465">
        <f ca="1">INDIRECT(A3&amp;B3)</f>
        <v>0</v>
      </c>
      <c r="F3" t="s">
        <v>1151</v>
      </c>
      <c r="G3">
        <f ca="1">SUMIF(B9:B6347,"PU",E9:E6347)</f>
        <v>0</v>
      </c>
      <c r="I3" t="s">
        <v>407</v>
      </c>
      <c r="J3" s="466">
        <f ca="1">+G3-D3</f>
        <v>0</v>
      </c>
    </row>
    <row r="4" spans="1:10">
      <c r="G4" t="s">
        <v>413</v>
      </c>
      <c r="H4" s="467" t="s">
        <v>1575</v>
      </c>
      <c r="I4" s="467" t="s">
        <v>1576</v>
      </c>
    </row>
    <row r="5" spans="1:10">
      <c r="G5" t="s">
        <v>414</v>
      </c>
      <c r="H5" s="467" t="s">
        <v>1396</v>
      </c>
      <c r="I5" s="467" t="s">
        <v>1395</v>
      </c>
    </row>
    <row r="6" spans="1:10">
      <c r="G6" s="516" t="s">
        <v>1157</v>
      </c>
      <c r="H6" s="467" t="s">
        <v>1155</v>
      </c>
      <c r="I6" s="467" t="s">
        <v>1156</v>
      </c>
    </row>
    <row r="7" spans="1:10">
      <c r="G7" s="516"/>
      <c r="H7" s="467"/>
      <c r="I7" s="467"/>
    </row>
    <row r="8" spans="1:10">
      <c r="A8" t="s">
        <v>408</v>
      </c>
      <c r="B8" t="s">
        <v>409</v>
      </c>
      <c r="C8" t="s">
        <v>410</v>
      </c>
      <c r="D8" t="s">
        <v>411</v>
      </c>
      <c r="E8" t="s">
        <v>412</v>
      </c>
    </row>
    <row r="9" spans="1:10" ht="12" customHeight="1">
      <c r="A9" t="str">
        <f>MID(D9,LEN(C9)+2,LEN(D9)-LEN(C9))</f>
        <v>01</v>
      </c>
      <c r="B9" s="76">
        <f>IF(ISNUMBER(FIND("PU",D9,1)),"PU",IF(ISNUMBER(FIND("W-",D9,1)),"W",0))</f>
        <v>0</v>
      </c>
      <c r="C9" t="s">
        <v>191</v>
      </c>
      <c r="D9" s="32" t="s">
        <v>416</v>
      </c>
      <c r="E9">
        <f ca="1">IFERROR(IF(B9=0,VLOOKUP(C9,INDIRECT($G$4&amp;$H$4),MATCH($A9,INDIRECT($G$4&amp;$I$4),0),0),IF(B9="W",VLOOKUP(C9,INDIRECT($G$5&amp;$H$5),MATCH($A9,INDIRECT($G$5&amp;$I$5),0),FALSE),VLOOKUP(C9,INDIRECT($G$6&amp;$H$6),MATCH($A9,INDIRECT($G$6&amp;$I$6),0),FALSE))),0)</f>
        <v>0</v>
      </c>
    </row>
    <row r="10" spans="1:10" ht="12" customHeight="1">
      <c r="A10" t="str">
        <f t="shared" ref="A10:A73" si="0">MID(D10,LEN(C10)+2,LEN(D10)-LEN(C10))</f>
        <v>02</v>
      </c>
      <c r="B10" s="76">
        <f t="shared" ref="B10:B73" si="1">IF(ISNUMBER(FIND("PU",D10,1)),"PU",IF(ISNUMBER(FIND("W-",D10,1)),"W",0))</f>
        <v>0</v>
      </c>
      <c r="C10" t="s">
        <v>191</v>
      </c>
      <c r="D10" s="32" t="s">
        <v>417</v>
      </c>
      <c r="E10">
        <f t="shared" ref="E10:E73" ca="1" si="2">IFERROR(IF(B10=0,VLOOKUP(C10,INDIRECT($G$4&amp;$H$4),MATCH($A10,INDIRECT($G$4&amp;$I$4),0),0),IF(B10="W",VLOOKUP(C10,INDIRECT($G$5&amp;$H$5),MATCH($A10,INDIRECT($G$5&amp;$I$5),0),FALSE),VLOOKUP(C10,INDIRECT($G$6&amp;$H$6),MATCH($A10,INDIRECT($G$6&amp;$I$6),0),FALSE))),0)</f>
        <v>0</v>
      </c>
    </row>
    <row r="11" spans="1:10" ht="12" customHeight="1">
      <c r="A11" t="str">
        <f t="shared" si="0"/>
        <v>03</v>
      </c>
      <c r="B11" s="76">
        <f t="shared" si="1"/>
        <v>0</v>
      </c>
      <c r="C11" t="s">
        <v>191</v>
      </c>
      <c r="D11" s="32" t="s">
        <v>418</v>
      </c>
      <c r="E11">
        <f t="shared" ca="1" si="2"/>
        <v>0</v>
      </c>
    </row>
    <row r="12" spans="1:10" ht="12" customHeight="1">
      <c r="A12" t="str">
        <f t="shared" si="0"/>
        <v>04</v>
      </c>
      <c r="B12" s="76">
        <f t="shared" si="1"/>
        <v>0</v>
      </c>
      <c r="C12" t="s">
        <v>191</v>
      </c>
      <c r="D12" s="32" t="s">
        <v>419</v>
      </c>
      <c r="E12">
        <f t="shared" ca="1" si="2"/>
        <v>0</v>
      </c>
    </row>
    <row r="13" spans="1:10" ht="12" customHeight="1">
      <c r="A13" t="str">
        <f t="shared" si="0"/>
        <v>05</v>
      </c>
      <c r="B13" s="76">
        <f t="shared" si="1"/>
        <v>0</v>
      </c>
      <c r="C13" t="s">
        <v>191</v>
      </c>
      <c r="D13" s="32" t="s">
        <v>420</v>
      </c>
      <c r="E13">
        <f t="shared" ca="1" si="2"/>
        <v>0</v>
      </c>
    </row>
    <row r="14" spans="1:10" ht="12" customHeight="1">
      <c r="A14" t="str">
        <f t="shared" si="0"/>
        <v>06</v>
      </c>
      <c r="B14" s="76">
        <f t="shared" si="1"/>
        <v>0</v>
      </c>
      <c r="C14" t="s">
        <v>191</v>
      </c>
      <c r="D14" s="32" t="s">
        <v>421</v>
      </c>
      <c r="E14">
        <f t="shared" ca="1" si="2"/>
        <v>0</v>
      </c>
    </row>
    <row r="15" spans="1:10" ht="12" customHeight="1">
      <c r="A15" t="str">
        <f t="shared" si="0"/>
        <v>07</v>
      </c>
      <c r="B15" s="76">
        <f t="shared" si="1"/>
        <v>0</v>
      </c>
      <c r="C15" t="s">
        <v>191</v>
      </c>
      <c r="D15" s="32" t="s">
        <v>422</v>
      </c>
      <c r="E15">
        <f t="shared" ca="1" si="2"/>
        <v>0</v>
      </c>
    </row>
    <row r="16" spans="1:10" ht="12" customHeight="1">
      <c r="A16" t="str">
        <f t="shared" si="0"/>
        <v>08</v>
      </c>
      <c r="B16" s="76">
        <f t="shared" si="1"/>
        <v>0</v>
      </c>
      <c r="C16" t="s">
        <v>191</v>
      </c>
      <c r="D16" s="32" t="s">
        <v>423</v>
      </c>
      <c r="E16">
        <f t="shared" ca="1" si="2"/>
        <v>0</v>
      </c>
    </row>
    <row r="17" spans="1:5" ht="12" customHeight="1">
      <c r="A17" t="str">
        <f t="shared" si="0"/>
        <v>09</v>
      </c>
      <c r="B17" s="76">
        <f t="shared" si="1"/>
        <v>0</v>
      </c>
      <c r="C17" t="s">
        <v>191</v>
      </c>
      <c r="D17" s="32" t="s">
        <v>424</v>
      </c>
      <c r="E17">
        <f t="shared" ca="1" si="2"/>
        <v>0</v>
      </c>
    </row>
    <row r="18" spans="1:5" ht="12" customHeight="1">
      <c r="A18" t="str">
        <f t="shared" si="0"/>
        <v>10</v>
      </c>
      <c r="B18" s="76">
        <f t="shared" si="1"/>
        <v>0</v>
      </c>
      <c r="C18" t="s">
        <v>191</v>
      </c>
      <c r="D18" s="32" t="s">
        <v>425</v>
      </c>
      <c r="E18">
        <f t="shared" ca="1" si="2"/>
        <v>0</v>
      </c>
    </row>
    <row r="19" spans="1:5" ht="12" customHeight="1">
      <c r="A19" t="str">
        <f t="shared" si="0"/>
        <v>11</v>
      </c>
      <c r="B19" s="76">
        <f t="shared" si="1"/>
        <v>0</v>
      </c>
      <c r="C19" t="s">
        <v>191</v>
      </c>
      <c r="D19" s="32" t="s">
        <v>426</v>
      </c>
      <c r="E19">
        <f t="shared" ca="1" si="2"/>
        <v>0</v>
      </c>
    </row>
    <row r="20" spans="1:5" ht="12" customHeight="1">
      <c r="A20" t="str">
        <f t="shared" si="0"/>
        <v>12</v>
      </c>
      <c r="B20" s="76">
        <f t="shared" si="1"/>
        <v>0</v>
      </c>
      <c r="C20" t="s">
        <v>191</v>
      </c>
      <c r="D20" s="32" t="s">
        <v>427</v>
      </c>
      <c r="E20">
        <f t="shared" ca="1" si="2"/>
        <v>0</v>
      </c>
    </row>
    <row r="21" spans="1:5" ht="12" customHeight="1">
      <c r="A21" t="str">
        <f t="shared" si="0"/>
        <v>13</v>
      </c>
      <c r="B21" s="76">
        <f t="shared" si="1"/>
        <v>0</v>
      </c>
      <c r="C21" t="s">
        <v>191</v>
      </c>
      <c r="D21" s="32" t="s">
        <v>428</v>
      </c>
      <c r="E21">
        <f t="shared" ca="1" si="2"/>
        <v>0</v>
      </c>
    </row>
    <row r="22" spans="1:5" ht="12" customHeight="1">
      <c r="A22" t="str">
        <f t="shared" si="0"/>
        <v>100</v>
      </c>
      <c r="B22" s="76">
        <f t="shared" si="1"/>
        <v>0</v>
      </c>
      <c r="C22" t="s">
        <v>191</v>
      </c>
      <c r="D22" s="32" t="s">
        <v>429</v>
      </c>
      <c r="E22">
        <f t="shared" ca="1" si="2"/>
        <v>0</v>
      </c>
    </row>
    <row r="23" spans="1:5" ht="12" customHeight="1">
      <c r="A23" t="str">
        <f t="shared" si="0"/>
        <v>01</v>
      </c>
      <c r="B23" s="76">
        <f t="shared" si="1"/>
        <v>0</v>
      </c>
      <c r="C23" t="s">
        <v>125</v>
      </c>
      <c r="D23" s="32" t="s">
        <v>430</v>
      </c>
      <c r="E23">
        <f t="shared" ca="1" si="2"/>
        <v>0</v>
      </c>
    </row>
    <row r="24" spans="1:5">
      <c r="A24" t="str">
        <f t="shared" si="0"/>
        <v>02</v>
      </c>
      <c r="B24" s="76">
        <f t="shared" si="1"/>
        <v>0</v>
      </c>
      <c r="C24" t="s">
        <v>125</v>
      </c>
      <c r="D24" s="32" t="s">
        <v>431</v>
      </c>
      <c r="E24">
        <f t="shared" ca="1" si="2"/>
        <v>0</v>
      </c>
    </row>
    <row r="25" spans="1:5">
      <c r="A25" t="str">
        <f t="shared" si="0"/>
        <v>03</v>
      </c>
      <c r="B25" s="76">
        <f t="shared" si="1"/>
        <v>0</v>
      </c>
      <c r="C25" t="s">
        <v>125</v>
      </c>
      <c r="D25" s="32" t="s">
        <v>432</v>
      </c>
      <c r="E25">
        <f t="shared" ca="1" si="2"/>
        <v>0</v>
      </c>
    </row>
    <row r="26" spans="1:5">
      <c r="A26" t="str">
        <f t="shared" si="0"/>
        <v>04</v>
      </c>
      <c r="B26" s="76">
        <f t="shared" si="1"/>
        <v>0</v>
      </c>
      <c r="C26" t="s">
        <v>125</v>
      </c>
      <c r="D26" s="32" t="s">
        <v>433</v>
      </c>
      <c r="E26">
        <f t="shared" ca="1" si="2"/>
        <v>0</v>
      </c>
    </row>
    <row r="27" spans="1:5">
      <c r="A27" t="str">
        <f t="shared" si="0"/>
        <v>05</v>
      </c>
      <c r="B27" s="76">
        <f t="shared" si="1"/>
        <v>0</v>
      </c>
      <c r="C27" t="s">
        <v>125</v>
      </c>
      <c r="D27" s="32" t="s">
        <v>434</v>
      </c>
      <c r="E27">
        <f t="shared" ca="1" si="2"/>
        <v>0</v>
      </c>
    </row>
    <row r="28" spans="1:5">
      <c r="A28" t="str">
        <f t="shared" si="0"/>
        <v>06</v>
      </c>
      <c r="B28" s="76">
        <f t="shared" si="1"/>
        <v>0</v>
      </c>
      <c r="C28" t="s">
        <v>125</v>
      </c>
      <c r="D28" s="32" t="s">
        <v>435</v>
      </c>
      <c r="E28">
        <f t="shared" ca="1" si="2"/>
        <v>0</v>
      </c>
    </row>
    <row r="29" spans="1:5">
      <c r="A29" t="str">
        <f t="shared" si="0"/>
        <v>07</v>
      </c>
      <c r="B29" s="76">
        <f t="shared" si="1"/>
        <v>0</v>
      </c>
      <c r="C29" t="s">
        <v>125</v>
      </c>
      <c r="D29" s="32" t="s">
        <v>436</v>
      </c>
      <c r="E29">
        <f t="shared" ca="1" si="2"/>
        <v>0</v>
      </c>
    </row>
    <row r="30" spans="1:5">
      <c r="A30" t="str">
        <f t="shared" si="0"/>
        <v>08</v>
      </c>
      <c r="B30" s="76">
        <f t="shared" si="1"/>
        <v>0</v>
      </c>
      <c r="C30" t="s">
        <v>125</v>
      </c>
      <c r="D30" s="32" t="s">
        <v>437</v>
      </c>
      <c r="E30">
        <f t="shared" ca="1" si="2"/>
        <v>0</v>
      </c>
    </row>
    <row r="31" spans="1:5">
      <c r="A31" t="str">
        <f t="shared" si="0"/>
        <v>09</v>
      </c>
      <c r="B31" s="76">
        <f t="shared" si="1"/>
        <v>0</v>
      </c>
      <c r="C31" t="s">
        <v>125</v>
      </c>
      <c r="D31" s="32" t="s">
        <v>438</v>
      </c>
      <c r="E31">
        <f t="shared" ca="1" si="2"/>
        <v>0</v>
      </c>
    </row>
    <row r="32" spans="1:5">
      <c r="A32" t="str">
        <f t="shared" si="0"/>
        <v>10</v>
      </c>
      <c r="B32" s="76">
        <f t="shared" si="1"/>
        <v>0</v>
      </c>
      <c r="C32" t="s">
        <v>125</v>
      </c>
      <c r="D32" s="32" t="s">
        <v>439</v>
      </c>
      <c r="E32">
        <f t="shared" ca="1" si="2"/>
        <v>0</v>
      </c>
    </row>
    <row r="33" spans="1:5">
      <c r="A33" t="str">
        <f t="shared" si="0"/>
        <v>11</v>
      </c>
      <c r="B33" s="76">
        <f t="shared" si="1"/>
        <v>0</v>
      </c>
      <c r="C33" t="s">
        <v>125</v>
      </c>
      <c r="D33" s="32" t="s">
        <v>440</v>
      </c>
      <c r="E33">
        <f t="shared" ca="1" si="2"/>
        <v>0</v>
      </c>
    </row>
    <row r="34" spans="1:5">
      <c r="A34" t="str">
        <f t="shared" si="0"/>
        <v>12</v>
      </c>
      <c r="B34" s="76">
        <f t="shared" si="1"/>
        <v>0</v>
      </c>
      <c r="C34" t="s">
        <v>125</v>
      </c>
      <c r="D34" s="32" t="s">
        <v>441</v>
      </c>
      <c r="E34">
        <f t="shared" ca="1" si="2"/>
        <v>0</v>
      </c>
    </row>
    <row r="35" spans="1:5">
      <c r="A35" t="str">
        <f t="shared" si="0"/>
        <v>13</v>
      </c>
      <c r="B35" s="76">
        <f t="shared" si="1"/>
        <v>0</v>
      </c>
      <c r="C35" t="s">
        <v>125</v>
      </c>
      <c r="D35" s="32" t="s">
        <v>442</v>
      </c>
      <c r="E35">
        <f t="shared" ca="1" si="2"/>
        <v>0</v>
      </c>
    </row>
    <row r="36" spans="1:5">
      <c r="A36" t="str">
        <f t="shared" si="0"/>
        <v>100</v>
      </c>
      <c r="B36" s="76">
        <f t="shared" si="1"/>
        <v>0</v>
      </c>
      <c r="C36" t="s">
        <v>125</v>
      </c>
      <c r="D36" s="32" t="s">
        <v>443</v>
      </c>
      <c r="E36">
        <f t="shared" ca="1" si="2"/>
        <v>0</v>
      </c>
    </row>
    <row r="37" spans="1:5">
      <c r="A37" t="str">
        <f t="shared" si="0"/>
        <v>01</v>
      </c>
      <c r="B37" s="76">
        <f t="shared" si="1"/>
        <v>0</v>
      </c>
      <c r="C37" t="s">
        <v>192</v>
      </c>
      <c r="D37" s="32" t="s">
        <v>444</v>
      </c>
      <c r="E37">
        <f t="shared" ca="1" si="2"/>
        <v>0</v>
      </c>
    </row>
    <row r="38" spans="1:5">
      <c r="A38" t="str">
        <f t="shared" si="0"/>
        <v>02</v>
      </c>
      <c r="B38" s="76">
        <f t="shared" si="1"/>
        <v>0</v>
      </c>
      <c r="C38" t="s">
        <v>192</v>
      </c>
      <c r="D38" s="32" t="s">
        <v>445</v>
      </c>
      <c r="E38">
        <f t="shared" ca="1" si="2"/>
        <v>0</v>
      </c>
    </row>
    <row r="39" spans="1:5">
      <c r="A39" t="str">
        <f t="shared" si="0"/>
        <v>03</v>
      </c>
      <c r="B39" s="76">
        <f t="shared" si="1"/>
        <v>0</v>
      </c>
      <c r="C39" t="s">
        <v>192</v>
      </c>
      <c r="D39" s="32" t="s">
        <v>446</v>
      </c>
      <c r="E39">
        <f t="shared" ca="1" si="2"/>
        <v>0</v>
      </c>
    </row>
    <row r="40" spans="1:5">
      <c r="A40" t="str">
        <f t="shared" si="0"/>
        <v>04</v>
      </c>
      <c r="B40" s="76">
        <f t="shared" si="1"/>
        <v>0</v>
      </c>
      <c r="C40" t="s">
        <v>192</v>
      </c>
      <c r="D40" s="32" t="s">
        <v>447</v>
      </c>
      <c r="E40">
        <f t="shared" ca="1" si="2"/>
        <v>0</v>
      </c>
    </row>
    <row r="41" spans="1:5">
      <c r="A41" t="str">
        <f t="shared" si="0"/>
        <v>05</v>
      </c>
      <c r="B41" s="76">
        <f t="shared" si="1"/>
        <v>0</v>
      </c>
      <c r="C41" t="s">
        <v>192</v>
      </c>
      <c r="D41" s="32" t="s">
        <v>448</v>
      </c>
      <c r="E41">
        <f t="shared" ca="1" si="2"/>
        <v>0</v>
      </c>
    </row>
    <row r="42" spans="1:5">
      <c r="A42" t="str">
        <f t="shared" si="0"/>
        <v>06</v>
      </c>
      <c r="B42" s="76">
        <f t="shared" si="1"/>
        <v>0</v>
      </c>
      <c r="C42" t="s">
        <v>192</v>
      </c>
      <c r="D42" s="32" t="s">
        <v>449</v>
      </c>
      <c r="E42">
        <f t="shared" ca="1" si="2"/>
        <v>0</v>
      </c>
    </row>
    <row r="43" spans="1:5">
      <c r="A43" t="str">
        <f t="shared" si="0"/>
        <v>07</v>
      </c>
      <c r="B43" s="76">
        <f t="shared" si="1"/>
        <v>0</v>
      </c>
      <c r="C43" t="s">
        <v>192</v>
      </c>
      <c r="D43" s="32" t="s">
        <v>450</v>
      </c>
      <c r="E43">
        <f t="shared" ca="1" si="2"/>
        <v>0</v>
      </c>
    </row>
    <row r="44" spans="1:5">
      <c r="A44" t="str">
        <f t="shared" si="0"/>
        <v>08</v>
      </c>
      <c r="B44" s="76">
        <f t="shared" si="1"/>
        <v>0</v>
      </c>
      <c r="C44" t="s">
        <v>192</v>
      </c>
      <c r="D44" s="32" t="s">
        <v>451</v>
      </c>
      <c r="E44">
        <f t="shared" ca="1" si="2"/>
        <v>0</v>
      </c>
    </row>
    <row r="45" spans="1:5">
      <c r="A45" t="str">
        <f t="shared" si="0"/>
        <v>09</v>
      </c>
      <c r="B45" s="76">
        <f t="shared" si="1"/>
        <v>0</v>
      </c>
      <c r="C45" t="s">
        <v>192</v>
      </c>
      <c r="D45" s="32" t="s">
        <v>452</v>
      </c>
      <c r="E45">
        <f t="shared" ca="1" si="2"/>
        <v>0</v>
      </c>
    </row>
    <row r="46" spans="1:5">
      <c r="A46" t="str">
        <f t="shared" si="0"/>
        <v>10</v>
      </c>
      <c r="B46" s="76">
        <f t="shared" si="1"/>
        <v>0</v>
      </c>
      <c r="C46" t="s">
        <v>192</v>
      </c>
      <c r="D46" s="32" t="s">
        <v>453</v>
      </c>
      <c r="E46">
        <f t="shared" ca="1" si="2"/>
        <v>0</v>
      </c>
    </row>
    <row r="47" spans="1:5">
      <c r="A47" t="str">
        <f t="shared" si="0"/>
        <v>11</v>
      </c>
      <c r="B47" s="76">
        <f t="shared" si="1"/>
        <v>0</v>
      </c>
      <c r="C47" t="s">
        <v>192</v>
      </c>
      <c r="D47" s="32" t="s">
        <v>454</v>
      </c>
      <c r="E47">
        <f t="shared" ca="1" si="2"/>
        <v>0</v>
      </c>
    </row>
    <row r="48" spans="1:5">
      <c r="A48" t="str">
        <f t="shared" si="0"/>
        <v>12</v>
      </c>
      <c r="B48" s="76">
        <f t="shared" si="1"/>
        <v>0</v>
      </c>
      <c r="C48" t="s">
        <v>192</v>
      </c>
      <c r="D48" s="32" t="s">
        <v>455</v>
      </c>
      <c r="E48">
        <f t="shared" ca="1" si="2"/>
        <v>0</v>
      </c>
    </row>
    <row r="49" spans="1:5">
      <c r="A49" t="str">
        <f t="shared" si="0"/>
        <v>13</v>
      </c>
      <c r="B49" s="76">
        <f t="shared" si="1"/>
        <v>0</v>
      </c>
      <c r="C49" t="s">
        <v>192</v>
      </c>
      <c r="D49" s="32" t="s">
        <v>456</v>
      </c>
      <c r="E49">
        <f t="shared" ca="1" si="2"/>
        <v>0</v>
      </c>
    </row>
    <row r="50" spans="1:5">
      <c r="A50" t="str">
        <f t="shared" si="0"/>
        <v>100</v>
      </c>
      <c r="B50" s="76">
        <f t="shared" si="1"/>
        <v>0</v>
      </c>
      <c r="C50" t="s">
        <v>192</v>
      </c>
      <c r="D50" s="32" t="s">
        <v>457</v>
      </c>
      <c r="E50">
        <f t="shared" ca="1" si="2"/>
        <v>0</v>
      </c>
    </row>
    <row r="51" spans="1:5">
      <c r="A51" t="str">
        <f t="shared" si="0"/>
        <v>01</v>
      </c>
      <c r="B51" s="76">
        <f t="shared" si="1"/>
        <v>0</v>
      </c>
      <c r="C51" t="s">
        <v>126</v>
      </c>
      <c r="D51" s="32" t="s">
        <v>458</v>
      </c>
      <c r="E51">
        <f t="shared" ca="1" si="2"/>
        <v>0</v>
      </c>
    </row>
    <row r="52" spans="1:5">
      <c r="A52" t="str">
        <f t="shared" si="0"/>
        <v>02</v>
      </c>
      <c r="B52" s="76">
        <f t="shared" si="1"/>
        <v>0</v>
      </c>
      <c r="C52" t="s">
        <v>126</v>
      </c>
      <c r="D52" s="32" t="s">
        <v>459</v>
      </c>
      <c r="E52">
        <f t="shared" ca="1" si="2"/>
        <v>0</v>
      </c>
    </row>
    <row r="53" spans="1:5">
      <c r="A53" t="str">
        <f t="shared" si="0"/>
        <v>03</v>
      </c>
      <c r="B53" s="76">
        <f t="shared" si="1"/>
        <v>0</v>
      </c>
      <c r="C53" t="s">
        <v>126</v>
      </c>
      <c r="D53" s="32" t="s">
        <v>460</v>
      </c>
      <c r="E53">
        <f t="shared" ca="1" si="2"/>
        <v>0</v>
      </c>
    </row>
    <row r="54" spans="1:5">
      <c r="A54" t="str">
        <f t="shared" si="0"/>
        <v>04</v>
      </c>
      <c r="B54" s="76">
        <f t="shared" si="1"/>
        <v>0</v>
      </c>
      <c r="C54" t="s">
        <v>126</v>
      </c>
      <c r="D54" s="32" t="s">
        <v>461</v>
      </c>
      <c r="E54">
        <f t="shared" ca="1" si="2"/>
        <v>0</v>
      </c>
    </row>
    <row r="55" spans="1:5">
      <c r="A55" t="str">
        <f t="shared" si="0"/>
        <v>05</v>
      </c>
      <c r="B55" s="76">
        <f t="shared" si="1"/>
        <v>0</v>
      </c>
      <c r="C55" t="s">
        <v>126</v>
      </c>
      <c r="D55" s="32" t="s">
        <v>462</v>
      </c>
      <c r="E55">
        <f t="shared" ca="1" si="2"/>
        <v>0</v>
      </c>
    </row>
    <row r="56" spans="1:5">
      <c r="A56" t="str">
        <f t="shared" si="0"/>
        <v>06</v>
      </c>
      <c r="B56" s="76">
        <f t="shared" si="1"/>
        <v>0</v>
      </c>
      <c r="C56" t="s">
        <v>126</v>
      </c>
      <c r="D56" s="32" t="s">
        <v>463</v>
      </c>
      <c r="E56">
        <f t="shared" ca="1" si="2"/>
        <v>0</v>
      </c>
    </row>
    <row r="57" spans="1:5">
      <c r="A57" t="str">
        <f t="shared" si="0"/>
        <v>07</v>
      </c>
      <c r="B57" s="76">
        <f t="shared" si="1"/>
        <v>0</v>
      </c>
      <c r="C57" t="s">
        <v>126</v>
      </c>
      <c r="D57" s="32" t="s">
        <v>464</v>
      </c>
      <c r="E57">
        <f t="shared" ca="1" si="2"/>
        <v>0</v>
      </c>
    </row>
    <row r="58" spans="1:5">
      <c r="A58" t="str">
        <f t="shared" si="0"/>
        <v>08</v>
      </c>
      <c r="B58" s="76">
        <f t="shared" si="1"/>
        <v>0</v>
      </c>
      <c r="C58" t="s">
        <v>126</v>
      </c>
      <c r="D58" s="32" t="s">
        <v>465</v>
      </c>
      <c r="E58">
        <f t="shared" ca="1" si="2"/>
        <v>0</v>
      </c>
    </row>
    <row r="59" spans="1:5">
      <c r="A59" t="str">
        <f t="shared" si="0"/>
        <v>09</v>
      </c>
      <c r="B59" s="76">
        <f t="shared" si="1"/>
        <v>0</v>
      </c>
      <c r="C59" t="s">
        <v>126</v>
      </c>
      <c r="D59" s="32" t="s">
        <v>466</v>
      </c>
      <c r="E59">
        <f t="shared" ca="1" si="2"/>
        <v>0</v>
      </c>
    </row>
    <row r="60" spans="1:5">
      <c r="A60" t="str">
        <f t="shared" si="0"/>
        <v>10</v>
      </c>
      <c r="B60" s="76">
        <f t="shared" si="1"/>
        <v>0</v>
      </c>
      <c r="C60" t="s">
        <v>126</v>
      </c>
      <c r="D60" s="32" t="s">
        <v>467</v>
      </c>
      <c r="E60">
        <f t="shared" ca="1" si="2"/>
        <v>0</v>
      </c>
    </row>
    <row r="61" spans="1:5">
      <c r="A61" t="str">
        <f t="shared" si="0"/>
        <v>11</v>
      </c>
      <c r="B61" s="76">
        <f t="shared" si="1"/>
        <v>0</v>
      </c>
      <c r="C61" t="s">
        <v>126</v>
      </c>
      <c r="D61" s="32" t="s">
        <v>468</v>
      </c>
      <c r="E61">
        <f t="shared" ca="1" si="2"/>
        <v>0</v>
      </c>
    </row>
    <row r="62" spans="1:5">
      <c r="A62" t="str">
        <f t="shared" si="0"/>
        <v>12</v>
      </c>
      <c r="B62" s="76">
        <f t="shared" si="1"/>
        <v>0</v>
      </c>
      <c r="C62" t="s">
        <v>126</v>
      </c>
      <c r="D62" s="32" t="s">
        <v>469</v>
      </c>
      <c r="E62">
        <f t="shared" ca="1" si="2"/>
        <v>0</v>
      </c>
    </row>
    <row r="63" spans="1:5">
      <c r="A63" t="str">
        <f t="shared" si="0"/>
        <v>13</v>
      </c>
      <c r="B63" s="76">
        <f t="shared" si="1"/>
        <v>0</v>
      </c>
      <c r="C63" t="s">
        <v>126</v>
      </c>
      <c r="D63" s="32" t="s">
        <v>470</v>
      </c>
      <c r="E63">
        <f t="shared" ca="1" si="2"/>
        <v>0</v>
      </c>
    </row>
    <row r="64" spans="1:5">
      <c r="A64" t="str">
        <f t="shared" si="0"/>
        <v>100</v>
      </c>
      <c r="B64" s="76">
        <f t="shared" si="1"/>
        <v>0</v>
      </c>
      <c r="C64" t="s">
        <v>126</v>
      </c>
      <c r="D64" s="32" t="s">
        <v>471</v>
      </c>
      <c r="E64">
        <f t="shared" ca="1" si="2"/>
        <v>0</v>
      </c>
    </row>
    <row r="65" spans="1:5">
      <c r="A65" t="str">
        <f t="shared" si="0"/>
        <v>01</v>
      </c>
      <c r="B65" s="76">
        <f t="shared" si="1"/>
        <v>0</v>
      </c>
      <c r="C65" t="s">
        <v>193</v>
      </c>
      <c r="D65" s="32" t="s">
        <v>472</v>
      </c>
      <c r="E65">
        <f t="shared" ca="1" si="2"/>
        <v>0</v>
      </c>
    </row>
    <row r="66" spans="1:5">
      <c r="A66" t="str">
        <f t="shared" si="0"/>
        <v>02</v>
      </c>
      <c r="B66" s="76">
        <f t="shared" si="1"/>
        <v>0</v>
      </c>
      <c r="C66" t="s">
        <v>193</v>
      </c>
      <c r="D66" s="32" t="s">
        <v>473</v>
      </c>
      <c r="E66">
        <f t="shared" ca="1" si="2"/>
        <v>0</v>
      </c>
    </row>
    <row r="67" spans="1:5">
      <c r="A67" t="str">
        <f t="shared" si="0"/>
        <v>03</v>
      </c>
      <c r="B67" s="76">
        <f t="shared" si="1"/>
        <v>0</v>
      </c>
      <c r="C67" t="s">
        <v>193</v>
      </c>
      <c r="D67" s="32" t="s">
        <v>474</v>
      </c>
      <c r="E67">
        <f t="shared" ca="1" si="2"/>
        <v>0</v>
      </c>
    </row>
    <row r="68" spans="1:5">
      <c r="A68" t="str">
        <f t="shared" si="0"/>
        <v>04</v>
      </c>
      <c r="B68" s="76">
        <f t="shared" si="1"/>
        <v>0</v>
      </c>
      <c r="C68" t="s">
        <v>193</v>
      </c>
      <c r="D68" s="32" t="s">
        <v>475</v>
      </c>
      <c r="E68">
        <f t="shared" ca="1" si="2"/>
        <v>0</v>
      </c>
    </row>
    <row r="69" spans="1:5">
      <c r="A69" t="str">
        <f t="shared" si="0"/>
        <v>05</v>
      </c>
      <c r="B69" s="76">
        <f t="shared" si="1"/>
        <v>0</v>
      </c>
      <c r="C69" t="s">
        <v>193</v>
      </c>
      <c r="D69" s="32" t="s">
        <v>476</v>
      </c>
      <c r="E69">
        <f t="shared" ca="1" si="2"/>
        <v>0</v>
      </c>
    </row>
    <row r="70" spans="1:5">
      <c r="A70" t="str">
        <f t="shared" si="0"/>
        <v>06</v>
      </c>
      <c r="B70" s="76">
        <f t="shared" si="1"/>
        <v>0</v>
      </c>
      <c r="C70" t="s">
        <v>193</v>
      </c>
      <c r="D70" s="32" t="s">
        <v>477</v>
      </c>
      <c r="E70">
        <f t="shared" ca="1" si="2"/>
        <v>0</v>
      </c>
    </row>
    <row r="71" spans="1:5">
      <c r="A71" t="str">
        <f t="shared" si="0"/>
        <v>07</v>
      </c>
      <c r="B71" s="76">
        <f t="shared" si="1"/>
        <v>0</v>
      </c>
      <c r="C71" t="s">
        <v>193</v>
      </c>
      <c r="D71" s="32" t="s">
        <v>478</v>
      </c>
      <c r="E71">
        <f t="shared" ca="1" si="2"/>
        <v>0</v>
      </c>
    </row>
    <row r="72" spans="1:5">
      <c r="A72" t="str">
        <f t="shared" si="0"/>
        <v>08</v>
      </c>
      <c r="B72" s="76">
        <f t="shared" si="1"/>
        <v>0</v>
      </c>
      <c r="C72" t="s">
        <v>193</v>
      </c>
      <c r="D72" s="32" t="s">
        <v>479</v>
      </c>
      <c r="E72">
        <f t="shared" ca="1" si="2"/>
        <v>0</v>
      </c>
    </row>
    <row r="73" spans="1:5">
      <c r="A73" t="str">
        <f t="shared" si="0"/>
        <v>09</v>
      </c>
      <c r="B73" s="76">
        <f t="shared" si="1"/>
        <v>0</v>
      </c>
      <c r="C73" t="s">
        <v>193</v>
      </c>
      <c r="D73" s="32" t="s">
        <v>480</v>
      </c>
      <c r="E73">
        <f t="shared" ca="1" si="2"/>
        <v>0</v>
      </c>
    </row>
    <row r="74" spans="1:5">
      <c r="A74" t="str">
        <f t="shared" ref="A74:A137" si="3">MID(D74,LEN(C74)+2,LEN(D74)-LEN(C74))</f>
        <v>10</v>
      </c>
      <c r="B74" s="76">
        <f t="shared" ref="B74:B137" si="4">IF(ISNUMBER(FIND("PU",D74,1)),"PU",IF(ISNUMBER(FIND("W-",D74,1)),"W",0))</f>
        <v>0</v>
      </c>
      <c r="C74" t="s">
        <v>193</v>
      </c>
      <c r="D74" s="32" t="s">
        <v>481</v>
      </c>
      <c r="E74">
        <f t="shared" ref="E74:E137" ca="1" si="5">IFERROR(IF(B74=0,VLOOKUP(C74,INDIRECT($G$4&amp;$H$4),MATCH($A74,INDIRECT($G$4&amp;$I$4),0),0),IF(B74="W",VLOOKUP(C74,INDIRECT($G$5&amp;$H$5),MATCH($A74,INDIRECT($G$5&amp;$I$5),0),FALSE),VLOOKUP(C74,INDIRECT($G$6&amp;$H$6),MATCH($A74,INDIRECT($G$6&amp;$I$6),0),FALSE))),0)</f>
        <v>0</v>
      </c>
    </row>
    <row r="75" spans="1:5">
      <c r="A75" t="str">
        <f t="shared" si="3"/>
        <v>11</v>
      </c>
      <c r="B75" s="76">
        <f t="shared" si="4"/>
        <v>0</v>
      </c>
      <c r="C75" t="s">
        <v>193</v>
      </c>
      <c r="D75" s="32" t="s">
        <v>482</v>
      </c>
      <c r="E75">
        <f t="shared" ca="1" si="5"/>
        <v>0</v>
      </c>
    </row>
    <row r="76" spans="1:5">
      <c r="A76" t="str">
        <f t="shared" si="3"/>
        <v>12</v>
      </c>
      <c r="B76" s="76">
        <f t="shared" si="4"/>
        <v>0</v>
      </c>
      <c r="C76" t="s">
        <v>193</v>
      </c>
      <c r="D76" s="32" t="s">
        <v>483</v>
      </c>
      <c r="E76">
        <f t="shared" ca="1" si="5"/>
        <v>0</v>
      </c>
    </row>
    <row r="77" spans="1:5">
      <c r="A77" t="str">
        <f t="shared" si="3"/>
        <v>13</v>
      </c>
      <c r="B77" s="76">
        <f t="shared" si="4"/>
        <v>0</v>
      </c>
      <c r="C77" t="s">
        <v>193</v>
      </c>
      <c r="D77" s="32" t="s">
        <v>484</v>
      </c>
      <c r="E77">
        <f t="shared" ca="1" si="5"/>
        <v>0</v>
      </c>
    </row>
    <row r="78" spans="1:5">
      <c r="A78" t="str">
        <f t="shared" si="3"/>
        <v>100</v>
      </c>
      <c r="B78" s="76">
        <f t="shared" si="4"/>
        <v>0</v>
      </c>
      <c r="C78" t="s">
        <v>193</v>
      </c>
      <c r="D78" s="32" t="s">
        <v>485</v>
      </c>
      <c r="E78">
        <f t="shared" ca="1" si="5"/>
        <v>0</v>
      </c>
    </row>
    <row r="79" spans="1:5">
      <c r="A79" t="str">
        <f t="shared" si="3"/>
        <v>01</v>
      </c>
      <c r="B79" s="76">
        <f t="shared" si="4"/>
        <v>0</v>
      </c>
      <c r="C79" t="s">
        <v>183</v>
      </c>
      <c r="D79" s="32" t="s">
        <v>486</v>
      </c>
      <c r="E79">
        <f t="shared" ca="1" si="5"/>
        <v>0</v>
      </c>
    </row>
    <row r="80" spans="1:5">
      <c r="A80" t="str">
        <f t="shared" si="3"/>
        <v>02</v>
      </c>
      <c r="B80" s="76">
        <f t="shared" si="4"/>
        <v>0</v>
      </c>
      <c r="C80" t="s">
        <v>183</v>
      </c>
      <c r="D80" s="32" t="s">
        <v>487</v>
      </c>
      <c r="E80">
        <f t="shared" ca="1" si="5"/>
        <v>0</v>
      </c>
    </row>
    <row r="81" spans="1:5">
      <c r="A81" t="str">
        <f t="shared" si="3"/>
        <v>03</v>
      </c>
      <c r="B81" s="76">
        <f t="shared" si="4"/>
        <v>0</v>
      </c>
      <c r="C81" t="s">
        <v>183</v>
      </c>
      <c r="D81" s="32" t="s">
        <v>488</v>
      </c>
      <c r="E81">
        <f t="shared" ca="1" si="5"/>
        <v>0</v>
      </c>
    </row>
    <row r="82" spans="1:5">
      <c r="A82" t="str">
        <f t="shared" si="3"/>
        <v>04</v>
      </c>
      <c r="B82" s="76">
        <f t="shared" si="4"/>
        <v>0</v>
      </c>
      <c r="C82" t="s">
        <v>183</v>
      </c>
      <c r="D82" s="32" t="s">
        <v>489</v>
      </c>
      <c r="E82">
        <f t="shared" ca="1" si="5"/>
        <v>0</v>
      </c>
    </row>
    <row r="83" spans="1:5">
      <c r="A83" t="str">
        <f t="shared" si="3"/>
        <v>05</v>
      </c>
      <c r="B83" s="76">
        <f t="shared" si="4"/>
        <v>0</v>
      </c>
      <c r="C83" t="s">
        <v>183</v>
      </c>
      <c r="D83" s="32" t="s">
        <v>490</v>
      </c>
      <c r="E83">
        <f t="shared" ca="1" si="5"/>
        <v>0</v>
      </c>
    </row>
    <row r="84" spans="1:5">
      <c r="A84" t="str">
        <f t="shared" si="3"/>
        <v>06</v>
      </c>
      <c r="B84" s="76">
        <f t="shared" si="4"/>
        <v>0</v>
      </c>
      <c r="C84" t="s">
        <v>183</v>
      </c>
      <c r="D84" s="32" t="s">
        <v>491</v>
      </c>
      <c r="E84">
        <f t="shared" ca="1" si="5"/>
        <v>0</v>
      </c>
    </row>
    <row r="85" spans="1:5">
      <c r="A85" t="str">
        <f t="shared" si="3"/>
        <v>07</v>
      </c>
      <c r="B85" s="76">
        <f t="shared" si="4"/>
        <v>0</v>
      </c>
      <c r="C85" t="s">
        <v>183</v>
      </c>
      <c r="D85" s="32" t="s">
        <v>492</v>
      </c>
      <c r="E85">
        <f t="shared" ca="1" si="5"/>
        <v>0</v>
      </c>
    </row>
    <row r="86" spans="1:5">
      <c r="A86" t="str">
        <f t="shared" si="3"/>
        <v>08</v>
      </c>
      <c r="B86" s="76">
        <f t="shared" si="4"/>
        <v>0</v>
      </c>
      <c r="C86" t="s">
        <v>183</v>
      </c>
      <c r="D86" s="32" t="s">
        <v>493</v>
      </c>
      <c r="E86">
        <f t="shared" ca="1" si="5"/>
        <v>0</v>
      </c>
    </row>
    <row r="87" spans="1:5">
      <c r="A87" t="str">
        <f t="shared" si="3"/>
        <v>09</v>
      </c>
      <c r="B87" s="76">
        <f t="shared" si="4"/>
        <v>0</v>
      </c>
      <c r="C87" t="s">
        <v>183</v>
      </c>
      <c r="D87" s="32" t="s">
        <v>494</v>
      </c>
      <c r="E87">
        <f t="shared" ca="1" si="5"/>
        <v>0</v>
      </c>
    </row>
    <row r="88" spans="1:5">
      <c r="A88" t="str">
        <f t="shared" si="3"/>
        <v>10</v>
      </c>
      <c r="B88" s="76">
        <f t="shared" si="4"/>
        <v>0</v>
      </c>
      <c r="C88" t="s">
        <v>183</v>
      </c>
      <c r="D88" s="32" t="s">
        <v>495</v>
      </c>
      <c r="E88">
        <f t="shared" ca="1" si="5"/>
        <v>0</v>
      </c>
    </row>
    <row r="89" spans="1:5">
      <c r="A89" t="str">
        <f t="shared" si="3"/>
        <v>11</v>
      </c>
      <c r="B89" s="76">
        <f t="shared" si="4"/>
        <v>0</v>
      </c>
      <c r="C89" t="s">
        <v>183</v>
      </c>
      <c r="D89" s="32" t="s">
        <v>496</v>
      </c>
      <c r="E89">
        <f t="shared" ca="1" si="5"/>
        <v>0</v>
      </c>
    </row>
    <row r="90" spans="1:5">
      <c r="A90" t="str">
        <f t="shared" si="3"/>
        <v>12</v>
      </c>
      <c r="B90" s="76">
        <f t="shared" si="4"/>
        <v>0</v>
      </c>
      <c r="C90" t="s">
        <v>183</v>
      </c>
      <c r="D90" s="32" t="s">
        <v>497</v>
      </c>
      <c r="E90">
        <f t="shared" ca="1" si="5"/>
        <v>0</v>
      </c>
    </row>
    <row r="91" spans="1:5">
      <c r="A91" t="str">
        <f t="shared" si="3"/>
        <v>13</v>
      </c>
      <c r="B91" s="76">
        <f t="shared" si="4"/>
        <v>0</v>
      </c>
      <c r="C91" t="s">
        <v>183</v>
      </c>
      <c r="D91" s="32" t="s">
        <v>498</v>
      </c>
      <c r="E91">
        <f t="shared" ca="1" si="5"/>
        <v>0</v>
      </c>
    </row>
    <row r="92" spans="1:5">
      <c r="A92" t="str">
        <f t="shared" si="3"/>
        <v>100</v>
      </c>
      <c r="B92" s="76">
        <f t="shared" si="4"/>
        <v>0</v>
      </c>
      <c r="C92" t="s">
        <v>183</v>
      </c>
      <c r="D92" s="32" t="s">
        <v>499</v>
      </c>
      <c r="E92">
        <f t="shared" ca="1" si="5"/>
        <v>0</v>
      </c>
    </row>
    <row r="93" spans="1:5">
      <c r="A93" t="str">
        <f t="shared" si="3"/>
        <v>01</v>
      </c>
      <c r="B93" s="76">
        <f t="shared" si="4"/>
        <v>0</v>
      </c>
      <c r="C93" t="s">
        <v>184</v>
      </c>
      <c r="D93" s="32" t="s">
        <v>500</v>
      </c>
      <c r="E93">
        <f t="shared" ca="1" si="5"/>
        <v>0</v>
      </c>
    </row>
    <row r="94" spans="1:5">
      <c r="A94" t="str">
        <f t="shared" si="3"/>
        <v>02</v>
      </c>
      <c r="B94" s="76">
        <f t="shared" si="4"/>
        <v>0</v>
      </c>
      <c r="C94" t="s">
        <v>184</v>
      </c>
      <c r="D94" s="32" t="s">
        <v>501</v>
      </c>
      <c r="E94">
        <f t="shared" ca="1" si="5"/>
        <v>0</v>
      </c>
    </row>
    <row r="95" spans="1:5">
      <c r="A95" t="str">
        <f t="shared" si="3"/>
        <v>03</v>
      </c>
      <c r="B95" s="76">
        <f t="shared" si="4"/>
        <v>0</v>
      </c>
      <c r="C95" t="s">
        <v>184</v>
      </c>
      <c r="D95" s="32" t="s">
        <v>502</v>
      </c>
      <c r="E95">
        <f t="shared" ca="1" si="5"/>
        <v>0</v>
      </c>
    </row>
    <row r="96" spans="1:5">
      <c r="A96" t="str">
        <f t="shared" si="3"/>
        <v>04</v>
      </c>
      <c r="B96" s="76">
        <f t="shared" si="4"/>
        <v>0</v>
      </c>
      <c r="C96" t="s">
        <v>184</v>
      </c>
      <c r="D96" s="32" t="s">
        <v>503</v>
      </c>
      <c r="E96">
        <f t="shared" ca="1" si="5"/>
        <v>0</v>
      </c>
    </row>
    <row r="97" spans="1:5">
      <c r="A97" t="str">
        <f t="shared" si="3"/>
        <v>05</v>
      </c>
      <c r="B97" s="76">
        <f t="shared" si="4"/>
        <v>0</v>
      </c>
      <c r="C97" t="s">
        <v>184</v>
      </c>
      <c r="D97" s="32" t="s">
        <v>504</v>
      </c>
      <c r="E97">
        <f t="shared" ca="1" si="5"/>
        <v>0</v>
      </c>
    </row>
    <row r="98" spans="1:5">
      <c r="A98" t="str">
        <f t="shared" si="3"/>
        <v>06</v>
      </c>
      <c r="B98" s="76">
        <f t="shared" si="4"/>
        <v>0</v>
      </c>
      <c r="C98" t="s">
        <v>184</v>
      </c>
      <c r="D98" s="32" t="s">
        <v>505</v>
      </c>
      <c r="E98">
        <f t="shared" ca="1" si="5"/>
        <v>0</v>
      </c>
    </row>
    <row r="99" spans="1:5">
      <c r="A99" t="str">
        <f t="shared" si="3"/>
        <v>07</v>
      </c>
      <c r="B99" s="76">
        <f t="shared" si="4"/>
        <v>0</v>
      </c>
      <c r="C99" t="s">
        <v>184</v>
      </c>
      <c r="D99" s="32" t="s">
        <v>506</v>
      </c>
      <c r="E99">
        <f t="shared" ca="1" si="5"/>
        <v>0</v>
      </c>
    </row>
    <row r="100" spans="1:5">
      <c r="A100" t="str">
        <f t="shared" si="3"/>
        <v>08</v>
      </c>
      <c r="B100" s="76">
        <f t="shared" si="4"/>
        <v>0</v>
      </c>
      <c r="C100" t="s">
        <v>184</v>
      </c>
      <c r="D100" s="32" t="s">
        <v>507</v>
      </c>
      <c r="E100">
        <f t="shared" ca="1" si="5"/>
        <v>0</v>
      </c>
    </row>
    <row r="101" spans="1:5">
      <c r="A101" t="str">
        <f t="shared" si="3"/>
        <v>09</v>
      </c>
      <c r="B101" s="76">
        <f t="shared" si="4"/>
        <v>0</v>
      </c>
      <c r="C101" t="s">
        <v>184</v>
      </c>
      <c r="D101" s="32" t="s">
        <v>508</v>
      </c>
      <c r="E101">
        <f t="shared" ca="1" si="5"/>
        <v>0</v>
      </c>
    </row>
    <row r="102" spans="1:5">
      <c r="A102" t="str">
        <f t="shared" si="3"/>
        <v>10</v>
      </c>
      <c r="B102" s="76">
        <f t="shared" si="4"/>
        <v>0</v>
      </c>
      <c r="C102" t="s">
        <v>184</v>
      </c>
      <c r="D102" s="32" t="s">
        <v>509</v>
      </c>
      <c r="E102">
        <f t="shared" ca="1" si="5"/>
        <v>0</v>
      </c>
    </row>
    <row r="103" spans="1:5">
      <c r="A103" t="str">
        <f t="shared" si="3"/>
        <v>11</v>
      </c>
      <c r="B103" s="76">
        <f t="shared" si="4"/>
        <v>0</v>
      </c>
      <c r="C103" t="s">
        <v>184</v>
      </c>
      <c r="D103" s="32" t="s">
        <v>510</v>
      </c>
      <c r="E103">
        <f t="shared" ca="1" si="5"/>
        <v>0</v>
      </c>
    </row>
    <row r="104" spans="1:5">
      <c r="A104" t="str">
        <f t="shared" si="3"/>
        <v>12</v>
      </c>
      <c r="B104" s="76">
        <f t="shared" si="4"/>
        <v>0</v>
      </c>
      <c r="C104" t="s">
        <v>184</v>
      </c>
      <c r="D104" s="32" t="s">
        <v>511</v>
      </c>
      <c r="E104">
        <f t="shared" ca="1" si="5"/>
        <v>0</v>
      </c>
    </row>
    <row r="105" spans="1:5">
      <c r="A105" t="str">
        <f t="shared" si="3"/>
        <v>13</v>
      </c>
      <c r="B105" s="76">
        <f t="shared" si="4"/>
        <v>0</v>
      </c>
      <c r="C105" t="s">
        <v>184</v>
      </c>
      <c r="D105" s="32" t="s">
        <v>512</v>
      </c>
      <c r="E105">
        <f t="shared" ca="1" si="5"/>
        <v>0</v>
      </c>
    </row>
    <row r="106" spans="1:5">
      <c r="A106" t="str">
        <f t="shared" si="3"/>
        <v>100</v>
      </c>
      <c r="B106" s="76">
        <f t="shared" si="4"/>
        <v>0</v>
      </c>
      <c r="C106" t="s">
        <v>184</v>
      </c>
      <c r="D106" s="32" t="s">
        <v>513</v>
      </c>
      <c r="E106">
        <f t="shared" ca="1" si="5"/>
        <v>0</v>
      </c>
    </row>
    <row r="107" spans="1:5">
      <c r="A107" t="str">
        <f t="shared" si="3"/>
        <v>01</v>
      </c>
      <c r="B107" s="76">
        <f t="shared" si="4"/>
        <v>0</v>
      </c>
      <c r="C107" t="s">
        <v>185</v>
      </c>
      <c r="D107" s="32" t="s">
        <v>514</v>
      </c>
      <c r="E107">
        <f t="shared" ca="1" si="5"/>
        <v>0</v>
      </c>
    </row>
    <row r="108" spans="1:5">
      <c r="A108" t="str">
        <f t="shared" si="3"/>
        <v>02</v>
      </c>
      <c r="B108" s="76">
        <f t="shared" si="4"/>
        <v>0</v>
      </c>
      <c r="C108" t="s">
        <v>185</v>
      </c>
      <c r="D108" s="32" t="s">
        <v>515</v>
      </c>
      <c r="E108">
        <f t="shared" ca="1" si="5"/>
        <v>0</v>
      </c>
    </row>
    <row r="109" spans="1:5">
      <c r="A109" t="str">
        <f t="shared" si="3"/>
        <v>03</v>
      </c>
      <c r="B109" s="76">
        <f t="shared" si="4"/>
        <v>0</v>
      </c>
      <c r="C109" t="s">
        <v>185</v>
      </c>
      <c r="D109" s="32" t="s">
        <v>516</v>
      </c>
      <c r="E109">
        <f t="shared" ca="1" si="5"/>
        <v>0</v>
      </c>
    </row>
    <row r="110" spans="1:5">
      <c r="A110" t="str">
        <f t="shared" si="3"/>
        <v>04</v>
      </c>
      <c r="B110" s="76">
        <f t="shared" si="4"/>
        <v>0</v>
      </c>
      <c r="C110" t="s">
        <v>185</v>
      </c>
      <c r="D110" s="32" t="s">
        <v>517</v>
      </c>
      <c r="E110">
        <f t="shared" ca="1" si="5"/>
        <v>0</v>
      </c>
    </row>
    <row r="111" spans="1:5">
      <c r="A111" t="str">
        <f t="shared" si="3"/>
        <v>05</v>
      </c>
      <c r="B111" s="76">
        <f t="shared" si="4"/>
        <v>0</v>
      </c>
      <c r="C111" t="s">
        <v>185</v>
      </c>
      <c r="D111" s="32" t="s">
        <v>518</v>
      </c>
      <c r="E111">
        <f t="shared" ca="1" si="5"/>
        <v>0</v>
      </c>
    </row>
    <row r="112" spans="1:5">
      <c r="A112" t="str">
        <f t="shared" si="3"/>
        <v>06</v>
      </c>
      <c r="B112" s="76">
        <f t="shared" si="4"/>
        <v>0</v>
      </c>
      <c r="C112" t="s">
        <v>185</v>
      </c>
      <c r="D112" s="32" t="s">
        <v>519</v>
      </c>
      <c r="E112">
        <f t="shared" ca="1" si="5"/>
        <v>0</v>
      </c>
    </row>
    <row r="113" spans="1:5">
      <c r="A113" t="str">
        <f t="shared" si="3"/>
        <v>07</v>
      </c>
      <c r="B113" s="76">
        <f t="shared" si="4"/>
        <v>0</v>
      </c>
      <c r="C113" t="s">
        <v>185</v>
      </c>
      <c r="D113" s="32" t="s">
        <v>520</v>
      </c>
      <c r="E113">
        <f t="shared" ca="1" si="5"/>
        <v>0</v>
      </c>
    </row>
    <row r="114" spans="1:5">
      <c r="A114" t="str">
        <f t="shared" si="3"/>
        <v>08</v>
      </c>
      <c r="B114" s="76">
        <f t="shared" si="4"/>
        <v>0</v>
      </c>
      <c r="C114" t="s">
        <v>185</v>
      </c>
      <c r="D114" s="32" t="s">
        <v>521</v>
      </c>
      <c r="E114">
        <f t="shared" ca="1" si="5"/>
        <v>0</v>
      </c>
    </row>
    <row r="115" spans="1:5">
      <c r="A115" t="str">
        <f t="shared" si="3"/>
        <v>09</v>
      </c>
      <c r="B115" s="76">
        <f t="shared" si="4"/>
        <v>0</v>
      </c>
      <c r="C115" t="s">
        <v>185</v>
      </c>
      <c r="D115" s="32" t="s">
        <v>522</v>
      </c>
      <c r="E115">
        <f t="shared" ca="1" si="5"/>
        <v>0</v>
      </c>
    </row>
    <row r="116" spans="1:5">
      <c r="A116" t="str">
        <f t="shared" si="3"/>
        <v>10</v>
      </c>
      <c r="B116" s="76">
        <f t="shared" si="4"/>
        <v>0</v>
      </c>
      <c r="C116" t="s">
        <v>185</v>
      </c>
      <c r="D116" s="32" t="s">
        <v>523</v>
      </c>
      <c r="E116">
        <f t="shared" ca="1" si="5"/>
        <v>0</v>
      </c>
    </row>
    <row r="117" spans="1:5">
      <c r="A117" t="str">
        <f t="shared" si="3"/>
        <v>11</v>
      </c>
      <c r="B117" s="76">
        <f t="shared" si="4"/>
        <v>0</v>
      </c>
      <c r="C117" t="s">
        <v>185</v>
      </c>
      <c r="D117" s="32" t="s">
        <v>524</v>
      </c>
      <c r="E117">
        <f t="shared" ca="1" si="5"/>
        <v>0</v>
      </c>
    </row>
    <row r="118" spans="1:5">
      <c r="A118" t="str">
        <f t="shared" si="3"/>
        <v>12</v>
      </c>
      <c r="B118" s="76">
        <f t="shared" si="4"/>
        <v>0</v>
      </c>
      <c r="C118" t="s">
        <v>185</v>
      </c>
      <c r="D118" s="32" t="s">
        <v>525</v>
      </c>
      <c r="E118">
        <f t="shared" ca="1" si="5"/>
        <v>0</v>
      </c>
    </row>
    <row r="119" spans="1:5">
      <c r="A119" t="str">
        <f t="shared" si="3"/>
        <v>13</v>
      </c>
      <c r="B119" s="76">
        <f t="shared" si="4"/>
        <v>0</v>
      </c>
      <c r="C119" t="s">
        <v>185</v>
      </c>
      <c r="D119" s="32" t="s">
        <v>526</v>
      </c>
      <c r="E119">
        <f t="shared" ca="1" si="5"/>
        <v>0</v>
      </c>
    </row>
    <row r="120" spans="1:5">
      <c r="A120" t="str">
        <f t="shared" si="3"/>
        <v>100</v>
      </c>
      <c r="B120" s="76">
        <f t="shared" si="4"/>
        <v>0</v>
      </c>
      <c r="C120" t="s">
        <v>185</v>
      </c>
      <c r="D120" s="32" t="s">
        <v>527</v>
      </c>
      <c r="E120">
        <f t="shared" ca="1" si="5"/>
        <v>0</v>
      </c>
    </row>
    <row r="121" spans="1:5">
      <c r="A121" t="str">
        <f t="shared" si="3"/>
        <v>01</v>
      </c>
      <c r="B121" s="76">
        <f t="shared" si="4"/>
        <v>0</v>
      </c>
      <c r="C121" t="s">
        <v>186</v>
      </c>
      <c r="D121" s="32" t="s">
        <v>528</v>
      </c>
      <c r="E121">
        <f t="shared" ca="1" si="5"/>
        <v>0</v>
      </c>
    </row>
    <row r="122" spans="1:5">
      <c r="A122" t="str">
        <f t="shared" si="3"/>
        <v>02</v>
      </c>
      <c r="B122" s="76">
        <f t="shared" si="4"/>
        <v>0</v>
      </c>
      <c r="C122" t="s">
        <v>186</v>
      </c>
      <c r="D122" s="32" t="s">
        <v>529</v>
      </c>
      <c r="E122">
        <f t="shared" ca="1" si="5"/>
        <v>0</v>
      </c>
    </row>
    <row r="123" spans="1:5">
      <c r="A123" t="str">
        <f t="shared" si="3"/>
        <v>03</v>
      </c>
      <c r="B123" s="76">
        <f t="shared" si="4"/>
        <v>0</v>
      </c>
      <c r="C123" t="s">
        <v>186</v>
      </c>
      <c r="D123" s="32" t="s">
        <v>530</v>
      </c>
      <c r="E123">
        <f t="shared" ca="1" si="5"/>
        <v>0</v>
      </c>
    </row>
    <row r="124" spans="1:5">
      <c r="A124" t="str">
        <f t="shared" si="3"/>
        <v>04</v>
      </c>
      <c r="B124" s="76">
        <f t="shared" si="4"/>
        <v>0</v>
      </c>
      <c r="C124" t="s">
        <v>186</v>
      </c>
      <c r="D124" s="32" t="s">
        <v>531</v>
      </c>
      <c r="E124">
        <f t="shared" ca="1" si="5"/>
        <v>0</v>
      </c>
    </row>
    <row r="125" spans="1:5">
      <c r="A125" t="str">
        <f t="shared" si="3"/>
        <v>05</v>
      </c>
      <c r="B125" s="76">
        <f t="shared" si="4"/>
        <v>0</v>
      </c>
      <c r="C125" t="s">
        <v>186</v>
      </c>
      <c r="D125" s="32" t="s">
        <v>532</v>
      </c>
      <c r="E125">
        <f t="shared" ca="1" si="5"/>
        <v>0</v>
      </c>
    </row>
    <row r="126" spans="1:5">
      <c r="A126" t="str">
        <f t="shared" si="3"/>
        <v>06</v>
      </c>
      <c r="B126" s="76">
        <f t="shared" si="4"/>
        <v>0</v>
      </c>
      <c r="C126" t="s">
        <v>186</v>
      </c>
      <c r="D126" s="32" t="s">
        <v>533</v>
      </c>
      <c r="E126">
        <f t="shared" ca="1" si="5"/>
        <v>0</v>
      </c>
    </row>
    <row r="127" spans="1:5">
      <c r="A127" t="str">
        <f t="shared" si="3"/>
        <v>07</v>
      </c>
      <c r="B127" s="76">
        <f t="shared" si="4"/>
        <v>0</v>
      </c>
      <c r="C127" t="s">
        <v>186</v>
      </c>
      <c r="D127" s="32" t="s">
        <v>534</v>
      </c>
      <c r="E127">
        <f t="shared" ca="1" si="5"/>
        <v>0</v>
      </c>
    </row>
    <row r="128" spans="1:5">
      <c r="A128" t="str">
        <f t="shared" si="3"/>
        <v>08</v>
      </c>
      <c r="B128" s="76">
        <f t="shared" si="4"/>
        <v>0</v>
      </c>
      <c r="C128" t="s">
        <v>186</v>
      </c>
      <c r="D128" s="32" t="s">
        <v>535</v>
      </c>
      <c r="E128">
        <f t="shared" ca="1" si="5"/>
        <v>0</v>
      </c>
    </row>
    <row r="129" spans="1:5">
      <c r="A129" t="str">
        <f t="shared" si="3"/>
        <v>09</v>
      </c>
      <c r="B129" s="76">
        <f t="shared" si="4"/>
        <v>0</v>
      </c>
      <c r="C129" t="s">
        <v>186</v>
      </c>
      <c r="D129" s="32" t="s">
        <v>536</v>
      </c>
      <c r="E129">
        <f t="shared" ca="1" si="5"/>
        <v>0</v>
      </c>
    </row>
    <row r="130" spans="1:5">
      <c r="A130" t="str">
        <f t="shared" si="3"/>
        <v>10</v>
      </c>
      <c r="B130" s="76">
        <f t="shared" si="4"/>
        <v>0</v>
      </c>
      <c r="C130" t="s">
        <v>186</v>
      </c>
      <c r="D130" s="32" t="s">
        <v>537</v>
      </c>
      <c r="E130">
        <f t="shared" ca="1" si="5"/>
        <v>0</v>
      </c>
    </row>
    <row r="131" spans="1:5">
      <c r="A131" t="str">
        <f t="shared" si="3"/>
        <v>11</v>
      </c>
      <c r="B131" s="76">
        <f t="shared" si="4"/>
        <v>0</v>
      </c>
      <c r="C131" t="s">
        <v>186</v>
      </c>
      <c r="D131" s="32" t="s">
        <v>538</v>
      </c>
      <c r="E131">
        <f t="shared" ca="1" si="5"/>
        <v>0</v>
      </c>
    </row>
    <row r="132" spans="1:5">
      <c r="A132" t="str">
        <f t="shared" si="3"/>
        <v>12</v>
      </c>
      <c r="B132" s="76">
        <f t="shared" si="4"/>
        <v>0</v>
      </c>
      <c r="C132" t="s">
        <v>186</v>
      </c>
      <c r="D132" s="32" t="s">
        <v>539</v>
      </c>
      <c r="E132">
        <f t="shared" ca="1" si="5"/>
        <v>0</v>
      </c>
    </row>
    <row r="133" spans="1:5">
      <c r="A133" t="str">
        <f t="shared" si="3"/>
        <v>13</v>
      </c>
      <c r="B133" s="76">
        <f t="shared" si="4"/>
        <v>0</v>
      </c>
      <c r="C133" t="s">
        <v>186</v>
      </c>
      <c r="D133" s="32" t="s">
        <v>540</v>
      </c>
      <c r="E133">
        <f t="shared" ca="1" si="5"/>
        <v>0</v>
      </c>
    </row>
    <row r="134" spans="1:5">
      <c r="A134" t="str">
        <f t="shared" si="3"/>
        <v>100</v>
      </c>
      <c r="B134" s="76">
        <f t="shared" si="4"/>
        <v>0</v>
      </c>
      <c r="C134" t="s">
        <v>186</v>
      </c>
      <c r="D134" s="32" t="s">
        <v>541</v>
      </c>
      <c r="E134">
        <f t="shared" ca="1" si="5"/>
        <v>0</v>
      </c>
    </row>
    <row r="135" spans="1:5">
      <c r="A135" t="str">
        <f t="shared" si="3"/>
        <v>01</v>
      </c>
      <c r="B135" s="76">
        <f t="shared" si="4"/>
        <v>0</v>
      </c>
      <c r="C135" t="s">
        <v>187</v>
      </c>
      <c r="D135" s="32" t="s">
        <v>542</v>
      </c>
      <c r="E135">
        <f t="shared" ca="1" si="5"/>
        <v>0</v>
      </c>
    </row>
    <row r="136" spans="1:5">
      <c r="A136" t="str">
        <f t="shared" si="3"/>
        <v>02</v>
      </c>
      <c r="B136" s="76">
        <f t="shared" si="4"/>
        <v>0</v>
      </c>
      <c r="C136" t="s">
        <v>187</v>
      </c>
      <c r="D136" s="32" t="s">
        <v>543</v>
      </c>
      <c r="E136">
        <f t="shared" ca="1" si="5"/>
        <v>0</v>
      </c>
    </row>
    <row r="137" spans="1:5">
      <c r="A137" t="str">
        <f t="shared" si="3"/>
        <v>03</v>
      </c>
      <c r="B137" s="76">
        <f t="shared" si="4"/>
        <v>0</v>
      </c>
      <c r="C137" t="s">
        <v>187</v>
      </c>
      <c r="D137" s="32" t="s">
        <v>544</v>
      </c>
      <c r="E137">
        <f t="shared" ca="1" si="5"/>
        <v>0</v>
      </c>
    </row>
    <row r="138" spans="1:5">
      <c r="A138" t="str">
        <f t="shared" ref="A138:A201" si="6">MID(D138,LEN(C138)+2,LEN(D138)-LEN(C138))</f>
        <v>04</v>
      </c>
      <c r="B138" s="76">
        <f t="shared" ref="B138:B201" si="7">IF(ISNUMBER(FIND("PU",D138,1)),"PU",IF(ISNUMBER(FIND("W-",D138,1)),"W",0))</f>
        <v>0</v>
      </c>
      <c r="C138" t="s">
        <v>187</v>
      </c>
      <c r="D138" s="32" t="s">
        <v>545</v>
      </c>
      <c r="E138">
        <f t="shared" ref="E138:E201" ca="1" si="8">IFERROR(IF(B138=0,VLOOKUP(C138,INDIRECT($G$4&amp;$H$4),MATCH($A138,INDIRECT($G$4&amp;$I$4),0),0),IF(B138="W",VLOOKUP(C138,INDIRECT($G$5&amp;$H$5),MATCH($A138,INDIRECT($G$5&amp;$I$5),0),FALSE),VLOOKUP(C138,INDIRECT($G$6&amp;$H$6),MATCH($A138,INDIRECT($G$6&amp;$I$6),0),FALSE))),0)</f>
        <v>0</v>
      </c>
    </row>
    <row r="139" spans="1:5">
      <c r="A139" t="str">
        <f t="shared" si="6"/>
        <v>05</v>
      </c>
      <c r="B139" s="76">
        <f t="shared" si="7"/>
        <v>0</v>
      </c>
      <c r="C139" t="s">
        <v>187</v>
      </c>
      <c r="D139" s="32" t="s">
        <v>546</v>
      </c>
      <c r="E139">
        <f t="shared" ca="1" si="8"/>
        <v>0</v>
      </c>
    </row>
    <row r="140" spans="1:5">
      <c r="A140" t="str">
        <f t="shared" si="6"/>
        <v>06</v>
      </c>
      <c r="B140" s="76">
        <f t="shared" si="7"/>
        <v>0</v>
      </c>
      <c r="C140" t="s">
        <v>187</v>
      </c>
      <c r="D140" s="32" t="s">
        <v>547</v>
      </c>
      <c r="E140">
        <f t="shared" ca="1" si="8"/>
        <v>0</v>
      </c>
    </row>
    <row r="141" spans="1:5">
      <c r="A141" t="str">
        <f t="shared" si="6"/>
        <v>07</v>
      </c>
      <c r="B141" s="76">
        <f t="shared" si="7"/>
        <v>0</v>
      </c>
      <c r="C141" t="s">
        <v>187</v>
      </c>
      <c r="D141" s="32" t="s">
        <v>548</v>
      </c>
      <c r="E141">
        <f t="shared" ca="1" si="8"/>
        <v>0</v>
      </c>
    </row>
    <row r="142" spans="1:5">
      <c r="A142" t="str">
        <f t="shared" si="6"/>
        <v>08</v>
      </c>
      <c r="B142" s="76">
        <f t="shared" si="7"/>
        <v>0</v>
      </c>
      <c r="C142" t="s">
        <v>187</v>
      </c>
      <c r="D142" s="32" t="s">
        <v>549</v>
      </c>
      <c r="E142">
        <f t="shared" ca="1" si="8"/>
        <v>0</v>
      </c>
    </row>
    <row r="143" spans="1:5">
      <c r="A143" t="str">
        <f t="shared" si="6"/>
        <v>09</v>
      </c>
      <c r="B143" s="76">
        <f t="shared" si="7"/>
        <v>0</v>
      </c>
      <c r="C143" t="s">
        <v>187</v>
      </c>
      <c r="D143" s="32" t="s">
        <v>550</v>
      </c>
      <c r="E143">
        <f t="shared" ca="1" si="8"/>
        <v>0</v>
      </c>
    </row>
    <row r="144" spans="1:5">
      <c r="A144" t="str">
        <f t="shared" si="6"/>
        <v>10</v>
      </c>
      <c r="B144" s="76">
        <f t="shared" si="7"/>
        <v>0</v>
      </c>
      <c r="C144" t="s">
        <v>187</v>
      </c>
      <c r="D144" s="32" t="s">
        <v>551</v>
      </c>
      <c r="E144">
        <f t="shared" ca="1" si="8"/>
        <v>0</v>
      </c>
    </row>
    <row r="145" spans="1:5">
      <c r="A145" t="str">
        <f t="shared" si="6"/>
        <v>11</v>
      </c>
      <c r="B145" s="76">
        <f t="shared" si="7"/>
        <v>0</v>
      </c>
      <c r="C145" t="s">
        <v>187</v>
      </c>
      <c r="D145" s="32" t="s">
        <v>552</v>
      </c>
      <c r="E145">
        <f t="shared" ca="1" si="8"/>
        <v>0</v>
      </c>
    </row>
    <row r="146" spans="1:5">
      <c r="A146" t="str">
        <f t="shared" si="6"/>
        <v>12</v>
      </c>
      <c r="B146" s="76">
        <f t="shared" si="7"/>
        <v>0</v>
      </c>
      <c r="C146" t="s">
        <v>187</v>
      </c>
      <c r="D146" s="32" t="s">
        <v>553</v>
      </c>
      <c r="E146">
        <f t="shared" ca="1" si="8"/>
        <v>0</v>
      </c>
    </row>
    <row r="147" spans="1:5">
      <c r="A147" t="str">
        <f t="shared" si="6"/>
        <v>13</v>
      </c>
      <c r="B147" s="76">
        <f t="shared" si="7"/>
        <v>0</v>
      </c>
      <c r="C147" t="s">
        <v>187</v>
      </c>
      <c r="D147" s="32" t="s">
        <v>554</v>
      </c>
      <c r="E147">
        <f t="shared" ca="1" si="8"/>
        <v>0</v>
      </c>
    </row>
    <row r="148" spans="1:5">
      <c r="A148" t="str">
        <f t="shared" si="6"/>
        <v>100</v>
      </c>
      <c r="B148" s="76">
        <f t="shared" si="7"/>
        <v>0</v>
      </c>
      <c r="C148" t="s">
        <v>187</v>
      </c>
      <c r="D148" s="32" t="s">
        <v>555</v>
      </c>
      <c r="E148">
        <f t="shared" ca="1" si="8"/>
        <v>0</v>
      </c>
    </row>
    <row r="149" spans="1:5">
      <c r="A149" t="str">
        <f t="shared" si="6"/>
        <v>01</v>
      </c>
      <c r="B149" s="76">
        <f t="shared" si="7"/>
        <v>0</v>
      </c>
      <c r="C149" t="s">
        <v>188</v>
      </c>
      <c r="D149" s="32" t="s">
        <v>556</v>
      </c>
      <c r="E149">
        <f t="shared" ca="1" si="8"/>
        <v>0</v>
      </c>
    </row>
    <row r="150" spans="1:5">
      <c r="A150" t="str">
        <f t="shared" si="6"/>
        <v>02</v>
      </c>
      <c r="B150" s="76">
        <f t="shared" si="7"/>
        <v>0</v>
      </c>
      <c r="C150" t="s">
        <v>188</v>
      </c>
      <c r="D150" s="32" t="s">
        <v>557</v>
      </c>
      <c r="E150">
        <f t="shared" ca="1" si="8"/>
        <v>0</v>
      </c>
    </row>
    <row r="151" spans="1:5">
      <c r="A151" t="str">
        <f t="shared" si="6"/>
        <v>03</v>
      </c>
      <c r="B151" s="76">
        <f t="shared" si="7"/>
        <v>0</v>
      </c>
      <c r="C151" t="s">
        <v>188</v>
      </c>
      <c r="D151" s="32" t="s">
        <v>558</v>
      </c>
      <c r="E151">
        <f t="shared" ca="1" si="8"/>
        <v>0</v>
      </c>
    </row>
    <row r="152" spans="1:5">
      <c r="A152" t="str">
        <f t="shared" si="6"/>
        <v>04</v>
      </c>
      <c r="B152" s="76">
        <f t="shared" si="7"/>
        <v>0</v>
      </c>
      <c r="C152" t="s">
        <v>188</v>
      </c>
      <c r="D152" s="32" t="s">
        <v>559</v>
      </c>
      <c r="E152">
        <f t="shared" ca="1" si="8"/>
        <v>0</v>
      </c>
    </row>
    <row r="153" spans="1:5">
      <c r="A153" t="str">
        <f t="shared" si="6"/>
        <v>05</v>
      </c>
      <c r="B153" s="76">
        <f t="shared" si="7"/>
        <v>0</v>
      </c>
      <c r="C153" t="s">
        <v>188</v>
      </c>
      <c r="D153" s="32" t="s">
        <v>560</v>
      </c>
      <c r="E153">
        <f t="shared" ca="1" si="8"/>
        <v>0</v>
      </c>
    </row>
    <row r="154" spans="1:5">
      <c r="A154" t="str">
        <f t="shared" si="6"/>
        <v>06</v>
      </c>
      <c r="B154" s="76">
        <f t="shared" si="7"/>
        <v>0</v>
      </c>
      <c r="C154" t="s">
        <v>188</v>
      </c>
      <c r="D154" s="32" t="s">
        <v>561</v>
      </c>
      <c r="E154">
        <f t="shared" ca="1" si="8"/>
        <v>0</v>
      </c>
    </row>
    <row r="155" spans="1:5">
      <c r="A155" t="str">
        <f t="shared" si="6"/>
        <v>07</v>
      </c>
      <c r="B155" s="76">
        <f t="shared" si="7"/>
        <v>0</v>
      </c>
      <c r="C155" t="s">
        <v>188</v>
      </c>
      <c r="D155" s="32" t="s">
        <v>562</v>
      </c>
      <c r="E155">
        <f t="shared" ca="1" si="8"/>
        <v>0</v>
      </c>
    </row>
    <row r="156" spans="1:5">
      <c r="A156" t="str">
        <f t="shared" si="6"/>
        <v>08</v>
      </c>
      <c r="B156" s="76">
        <f t="shared" si="7"/>
        <v>0</v>
      </c>
      <c r="C156" t="s">
        <v>188</v>
      </c>
      <c r="D156" s="32" t="s">
        <v>563</v>
      </c>
      <c r="E156">
        <f t="shared" ca="1" si="8"/>
        <v>0</v>
      </c>
    </row>
    <row r="157" spans="1:5">
      <c r="A157" t="str">
        <f t="shared" si="6"/>
        <v>09</v>
      </c>
      <c r="B157" s="76">
        <f t="shared" si="7"/>
        <v>0</v>
      </c>
      <c r="C157" t="s">
        <v>188</v>
      </c>
      <c r="D157" s="32" t="s">
        <v>564</v>
      </c>
      <c r="E157">
        <f t="shared" ca="1" si="8"/>
        <v>0</v>
      </c>
    </row>
    <row r="158" spans="1:5">
      <c r="A158" t="str">
        <f t="shared" si="6"/>
        <v>10</v>
      </c>
      <c r="B158" s="76">
        <f t="shared" si="7"/>
        <v>0</v>
      </c>
      <c r="C158" t="s">
        <v>188</v>
      </c>
      <c r="D158" s="32" t="s">
        <v>565</v>
      </c>
      <c r="E158">
        <f t="shared" ca="1" si="8"/>
        <v>0</v>
      </c>
    </row>
    <row r="159" spans="1:5">
      <c r="A159" t="str">
        <f t="shared" si="6"/>
        <v>11</v>
      </c>
      <c r="B159" s="76">
        <f t="shared" si="7"/>
        <v>0</v>
      </c>
      <c r="C159" t="s">
        <v>188</v>
      </c>
      <c r="D159" s="32" t="s">
        <v>566</v>
      </c>
      <c r="E159">
        <f t="shared" ca="1" si="8"/>
        <v>0</v>
      </c>
    </row>
    <row r="160" spans="1:5">
      <c r="A160" t="str">
        <f t="shared" si="6"/>
        <v>12</v>
      </c>
      <c r="B160" s="76">
        <f t="shared" si="7"/>
        <v>0</v>
      </c>
      <c r="C160" t="s">
        <v>188</v>
      </c>
      <c r="D160" s="32" t="s">
        <v>567</v>
      </c>
      <c r="E160">
        <f t="shared" ca="1" si="8"/>
        <v>0</v>
      </c>
    </row>
    <row r="161" spans="1:5">
      <c r="A161" t="str">
        <f t="shared" si="6"/>
        <v>13</v>
      </c>
      <c r="B161" s="76">
        <f t="shared" si="7"/>
        <v>0</v>
      </c>
      <c r="C161" t="s">
        <v>188</v>
      </c>
      <c r="D161" s="32" t="s">
        <v>568</v>
      </c>
      <c r="E161">
        <f t="shared" ca="1" si="8"/>
        <v>0</v>
      </c>
    </row>
    <row r="162" spans="1:5">
      <c r="A162" t="str">
        <f t="shared" si="6"/>
        <v>100</v>
      </c>
      <c r="B162" s="76">
        <f t="shared" si="7"/>
        <v>0</v>
      </c>
      <c r="C162" t="s">
        <v>188</v>
      </c>
      <c r="D162" s="32" t="s">
        <v>569</v>
      </c>
      <c r="E162">
        <f t="shared" ca="1" si="8"/>
        <v>0</v>
      </c>
    </row>
    <row r="163" spans="1:5">
      <c r="A163" t="str">
        <f t="shared" si="6"/>
        <v>01</v>
      </c>
      <c r="B163" s="76">
        <f t="shared" si="7"/>
        <v>0</v>
      </c>
      <c r="C163" t="s">
        <v>189</v>
      </c>
      <c r="D163" s="32" t="s">
        <v>570</v>
      </c>
      <c r="E163">
        <f t="shared" ca="1" si="8"/>
        <v>0</v>
      </c>
    </row>
    <row r="164" spans="1:5">
      <c r="A164" t="str">
        <f t="shared" si="6"/>
        <v>02</v>
      </c>
      <c r="B164" s="76">
        <f t="shared" si="7"/>
        <v>0</v>
      </c>
      <c r="C164" t="s">
        <v>189</v>
      </c>
      <c r="D164" s="32" t="s">
        <v>571</v>
      </c>
      <c r="E164">
        <f t="shared" ca="1" si="8"/>
        <v>0</v>
      </c>
    </row>
    <row r="165" spans="1:5">
      <c r="A165" t="str">
        <f t="shared" si="6"/>
        <v>03</v>
      </c>
      <c r="B165" s="76">
        <f t="shared" si="7"/>
        <v>0</v>
      </c>
      <c r="C165" t="s">
        <v>189</v>
      </c>
      <c r="D165" s="32" t="s">
        <v>572</v>
      </c>
      <c r="E165">
        <f t="shared" ca="1" si="8"/>
        <v>0</v>
      </c>
    </row>
    <row r="166" spans="1:5">
      <c r="A166" t="str">
        <f t="shared" si="6"/>
        <v>04</v>
      </c>
      <c r="B166" s="76">
        <f t="shared" si="7"/>
        <v>0</v>
      </c>
      <c r="C166" t="s">
        <v>189</v>
      </c>
      <c r="D166" s="32" t="s">
        <v>573</v>
      </c>
      <c r="E166">
        <f t="shared" ca="1" si="8"/>
        <v>0</v>
      </c>
    </row>
    <row r="167" spans="1:5">
      <c r="A167" t="str">
        <f t="shared" si="6"/>
        <v>05</v>
      </c>
      <c r="B167" s="76">
        <f t="shared" si="7"/>
        <v>0</v>
      </c>
      <c r="C167" t="s">
        <v>189</v>
      </c>
      <c r="D167" s="32" t="s">
        <v>574</v>
      </c>
      <c r="E167">
        <f t="shared" ca="1" si="8"/>
        <v>0</v>
      </c>
    </row>
    <row r="168" spans="1:5">
      <c r="A168" t="str">
        <f t="shared" si="6"/>
        <v>06</v>
      </c>
      <c r="B168" s="76">
        <f t="shared" si="7"/>
        <v>0</v>
      </c>
      <c r="C168" t="s">
        <v>189</v>
      </c>
      <c r="D168" s="32" t="s">
        <v>575</v>
      </c>
      <c r="E168">
        <f t="shared" ca="1" si="8"/>
        <v>0</v>
      </c>
    </row>
    <row r="169" spans="1:5">
      <c r="A169" t="str">
        <f t="shared" si="6"/>
        <v>07</v>
      </c>
      <c r="B169" s="76">
        <f t="shared" si="7"/>
        <v>0</v>
      </c>
      <c r="C169" t="s">
        <v>189</v>
      </c>
      <c r="D169" s="32" t="s">
        <v>576</v>
      </c>
      <c r="E169">
        <f t="shared" ca="1" si="8"/>
        <v>0</v>
      </c>
    </row>
    <row r="170" spans="1:5">
      <c r="A170" t="str">
        <f t="shared" si="6"/>
        <v>08</v>
      </c>
      <c r="B170" s="76">
        <f t="shared" si="7"/>
        <v>0</v>
      </c>
      <c r="C170" t="s">
        <v>189</v>
      </c>
      <c r="D170" s="32" t="s">
        <v>577</v>
      </c>
      <c r="E170">
        <f t="shared" ca="1" si="8"/>
        <v>0</v>
      </c>
    </row>
    <row r="171" spans="1:5">
      <c r="A171" t="str">
        <f t="shared" si="6"/>
        <v>09</v>
      </c>
      <c r="B171" s="76">
        <f t="shared" si="7"/>
        <v>0</v>
      </c>
      <c r="C171" t="s">
        <v>189</v>
      </c>
      <c r="D171" s="32" t="s">
        <v>578</v>
      </c>
      <c r="E171">
        <f t="shared" ca="1" si="8"/>
        <v>0</v>
      </c>
    </row>
    <row r="172" spans="1:5">
      <c r="A172" t="str">
        <f t="shared" si="6"/>
        <v>10</v>
      </c>
      <c r="B172" s="76">
        <f t="shared" si="7"/>
        <v>0</v>
      </c>
      <c r="C172" t="s">
        <v>189</v>
      </c>
      <c r="D172" s="32" t="s">
        <v>579</v>
      </c>
      <c r="E172">
        <f t="shared" ca="1" si="8"/>
        <v>0</v>
      </c>
    </row>
    <row r="173" spans="1:5">
      <c r="A173" t="str">
        <f t="shared" si="6"/>
        <v>11</v>
      </c>
      <c r="B173" s="76">
        <f t="shared" si="7"/>
        <v>0</v>
      </c>
      <c r="C173" t="s">
        <v>189</v>
      </c>
      <c r="D173" s="32" t="s">
        <v>580</v>
      </c>
      <c r="E173">
        <f t="shared" ca="1" si="8"/>
        <v>0</v>
      </c>
    </row>
    <row r="174" spans="1:5">
      <c r="A174" t="str">
        <f t="shared" si="6"/>
        <v>12</v>
      </c>
      <c r="B174" s="76">
        <f t="shared" si="7"/>
        <v>0</v>
      </c>
      <c r="C174" t="s">
        <v>189</v>
      </c>
      <c r="D174" s="32" t="s">
        <v>581</v>
      </c>
      <c r="E174">
        <f t="shared" ca="1" si="8"/>
        <v>0</v>
      </c>
    </row>
    <row r="175" spans="1:5">
      <c r="A175" t="str">
        <f t="shared" si="6"/>
        <v>13</v>
      </c>
      <c r="B175" s="76">
        <f t="shared" si="7"/>
        <v>0</v>
      </c>
      <c r="C175" t="s">
        <v>189</v>
      </c>
      <c r="D175" s="32" t="s">
        <v>582</v>
      </c>
      <c r="E175">
        <f t="shared" ca="1" si="8"/>
        <v>0</v>
      </c>
    </row>
    <row r="176" spans="1:5">
      <c r="A176" t="str">
        <f t="shared" si="6"/>
        <v>100</v>
      </c>
      <c r="B176" s="76">
        <f t="shared" si="7"/>
        <v>0</v>
      </c>
      <c r="C176" t="s">
        <v>189</v>
      </c>
      <c r="D176" s="32" t="s">
        <v>583</v>
      </c>
      <c r="E176">
        <f t="shared" ca="1" si="8"/>
        <v>0</v>
      </c>
    </row>
    <row r="177" spans="1:5">
      <c r="A177" t="str">
        <f t="shared" si="6"/>
        <v>01</v>
      </c>
      <c r="B177" s="76">
        <f t="shared" si="7"/>
        <v>0</v>
      </c>
      <c r="C177" t="s">
        <v>190</v>
      </c>
      <c r="D177" s="32" t="s">
        <v>584</v>
      </c>
      <c r="E177">
        <f t="shared" ca="1" si="8"/>
        <v>0</v>
      </c>
    </row>
    <row r="178" spans="1:5">
      <c r="A178" t="str">
        <f t="shared" si="6"/>
        <v>02</v>
      </c>
      <c r="B178" s="76">
        <f t="shared" si="7"/>
        <v>0</v>
      </c>
      <c r="C178" t="s">
        <v>190</v>
      </c>
      <c r="D178" s="32" t="s">
        <v>585</v>
      </c>
      <c r="E178">
        <f t="shared" ca="1" si="8"/>
        <v>0</v>
      </c>
    </row>
    <row r="179" spans="1:5">
      <c r="A179" t="str">
        <f t="shared" si="6"/>
        <v>03</v>
      </c>
      <c r="B179" s="76">
        <f t="shared" si="7"/>
        <v>0</v>
      </c>
      <c r="C179" t="s">
        <v>190</v>
      </c>
      <c r="D179" s="32" t="s">
        <v>586</v>
      </c>
      <c r="E179">
        <f t="shared" ca="1" si="8"/>
        <v>0</v>
      </c>
    </row>
    <row r="180" spans="1:5">
      <c r="A180" t="str">
        <f t="shared" si="6"/>
        <v>04</v>
      </c>
      <c r="B180" s="76">
        <f t="shared" si="7"/>
        <v>0</v>
      </c>
      <c r="C180" t="s">
        <v>190</v>
      </c>
      <c r="D180" s="32" t="s">
        <v>587</v>
      </c>
      <c r="E180">
        <f t="shared" ca="1" si="8"/>
        <v>0</v>
      </c>
    </row>
    <row r="181" spans="1:5">
      <c r="A181" t="str">
        <f t="shared" si="6"/>
        <v>05</v>
      </c>
      <c r="B181" s="76">
        <f t="shared" si="7"/>
        <v>0</v>
      </c>
      <c r="C181" t="s">
        <v>190</v>
      </c>
      <c r="D181" s="32" t="s">
        <v>588</v>
      </c>
      <c r="E181">
        <f t="shared" ca="1" si="8"/>
        <v>0</v>
      </c>
    </row>
    <row r="182" spans="1:5">
      <c r="A182" t="str">
        <f t="shared" si="6"/>
        <v>06</v>
      </c>
      <c r="B182" s="76">
        <f t="shared" si="7"/>
        <v>0</v>
      </c>
      <c r="C182" t="s">
        <v>190</v>
      </c>
      <c r="D182" s="32" t="s">
        <v>589</v>
      </c>
      <c r="E182">
        <f t="shared" ca="1" si="8"/>
        <v>0</v>
      </c>
    </row>
    <row r="183" spans="1:5">
      <c r="A183" t="str">
        <f t="shared" si="6"/>
        <v>07</v>
      </c>
      <c r="B183" s="76">
        <f t="shared" si="7"/>
        <v>0</v>
      </c>
      <c r="C183" t="s">
        <v>190</v>
      </c>
      <c r="D183" s="32" t="s">
        <v>590</v>
      </c>
      <c r="E183">
        <f t="shared" ca="1" si="8"/>
        <v>0</v>
      </c>
    </row>
    <row r="184" spans="1:5">
      <c r="A184" t="str">
        <f t="shared" si="6"/>
        <v>08</v>
      </c>
      <c r="B184" s="76">
        <f t="shared" si="7"/>
        <v>0</v>
      </c>
      <c r="C184" t="s">
        <v>190</v>
      </c>
      <c r="D184" s="32" t="s">
        <v>591</v>
      </c>
      <c r="E184">
        <f t="shared" ca="1" si="8"/>
        <v>0</v>
      </c>
    </row>
    <row r="185" spans="1:5">
      <c r="A185" t="str">
        <f t="shared" si="6"/>
        <v>09</v>
      </c>
      <c r="B185" s="76">
        <f t="shared" si="7"/>
        <v>0</v>
      </c>
      <c r="C185" t="s">
        <v>190</v>
      </c>
      <c r="D185" s="32" t="s">
        <v>592</v>
      </c>
      <c r="E185">
        <f t="shared" ca="1" si="8"/>
        <v>0</v>
      </c>
    </row>
    <row r="186" spans="1:5">
      <c r="A186" t="str">
        <f t="shared" si="6"/>
        <v>10</v>
      </c>
      <c r="B186" s="76">
        <f t="shared" si="7"/>
        <v>0</v>
      </c>
      <c r="C186" t="s">
        <v>190</v>
      </c>
      <c r="D186" s="32" t="s">
        <v>593</v>
      </c>
      <c r="E186">
        <f t="shared" ca="1" si="8"/>
        <v>0</v>
      </c>
    </row>
    <row r="187" spans="1:5">
      <c r="A187" t="str">
        <f t="shared" si="6"/>
        <v>11</v>
      </c>
      <c r="B187" s="76">
        <f t="shared" si="7"/>
        <v>0</v>
      </c>
      <c r="C187" t="s">
        <v>190</v>
      </c>
      <c r="D187" s="32" t="s">
        <v>594</v>
      </c>
      <c r="E187">
        <f t="shared" ca="1" si="8"/>
        <v>0</v>
      </c>
    </row>
    <row r="188" spans="1:5">
      <c r="A188" t="str">
        <f t="shared" si="6"/>
        <v>12</v>
      </c>
      <c r="B188" s="76">
        <f t="shared" si="7"/>
        <v>0</v>
      </c>
      <c r="C188" t="s">
        <v>190</v>
      </c>
      <c r="D188" s="32" t="s">
        <v>595</v>
      </c>
      <c r="E188">
        <f t="shared" ca="1" si="8"/>
        <v>0</v>
      </c>
    </row>
    <row r="189" spans="1:5">
      <c r="A189" t="str">
        <f t="shared" si="6"/>
        <v>13</v>
      </c>
      <c r="B189" s="76">
        <f t="shared" si="7"/>
        <v>0</v>
      </c>
      <c r="C189" t="s">
        <v>190</v>
      </c>
      <c r="D189" s="32" t="s">
        <v>596</v>
      </c>
      <c r="E189">
        <f t="shared" ca="1" si="8"/>
        <v>0</v>
      </c>
    </row>
    <row r="190" spans="1:5">
      <c r="A190" t="str">
        <f t="shared" si="6"/>
        <v>100</v>
      </c>
      <c r="B190" s="76">
        <f t="shared" si="7"/>
        <v>0</v>
      </c>
      <c r="C190" t="s">
        <v>190</v>
      </c>
      <c r="D190" s="32" t="s">
        <v>597</v>
      </c>
      <c r="E190">
        <f t="shared" ca="1" si="8"/>
        <v>0</v>
      </c>
    </row>
    <row r="191" spans="1:5" hidden="1">
      <c r="A191" t="str">
        <f t="shared" si="6"/>
        <v>01</v>
      </c>
      <c r="B191" s="76" t="str">
        <f t="shared" si="7"/>
        <v>W</v>
      </c>
      <c r="C191" t="s">
        <v>398</v>
      </c>
      <c r="D191" s="32" t="s">
        <v>598</v>
      </c>
      <c r="E191">
        <f t="shared" ca="1" si="8"/>
        <v>0</v>
      </c>
    </row>
    <row r="192" spans="1:5" hidden="1">
      <c r="A192" t="str">
        <f t="shared" si="6"/>
        <v>02</v>
      </c>
      <c r="B192" s="76" t="str">
        <f t="shared" si="7"/>
        <v>W</v>
      </c>
      <c r="C192" t="s">
        <v>398</v>
      </c>
      <c r="D192" s="32" t="s">
        <v>599</v>
      </c>
      <c r="E192">
        <f t="shared" ca="1" si="8"/>
        <v>0</v>
      </c>
    </row>
    <row r="193" spans="1:5" hidden="1">
      <c r="A193" t="str">
        <f t="shared" si="6"/>
        <v>03</v>
      </c>
      <c r="B193" s="76" t="str">
        <f t="shared" si="7"/>
        <v>W</v>
      </c>
      <c r="C193" t="s">
        <v>398</v>
      </c>
      <c r="D193" s="32" t="s">
        <v>600</v>
      </c>
      <c r="E193">
        <f t="shared" ca="1" si="8"/>
        <v>0</v>
      </c>
    </row>
    <row r="194" spans="1:5" hidden="1">
      <c r="A194" t="str">
        <f t="shared" si="6"/>
        <v>04</v>
      </c>
      <c r="B194" s="76" t="str">
        <f t="shared" si="7"/>
        <v>W</v>
      </c>
      <c r="C194" t="s">
        <v>398</v>
      </c>
      <c r="D194" s="32" t="s">
        <v>601</v>
      </c>
      <c r="E194">
        <f t="shared" ca="1" si="8"/>
        <v>0</v>
      </c>
    </row>
    <row r="195" spans="1:5" hidden="1">
      <c r="A195" t="str">
        <f t="shared" si="6"/>
        <v>05</v>
      </c>
      <c r="B195" s="76" t="str">
        <f t="shared" si="7"/>
        <v>W</v>
      </c>
      <c r="C195" t="s">
        <v>398</v>
      </c>
      <c r="D195" s="32" t="s">
        <v>602</v>
      </c>
      <c r="E195">
        <f t="shared" ca="1" si="8"/>
        <v>0</v>
      </c>
    </row>
    <row r="196" spans="1:5" hidden="1">
      <c r="A196" t="str">
        <f t="shared" si="6"/>
        <v>06</v>
      </c>
      <c r="B196" s="76" t="str">
        <f t="shared" si="7"/>
        <v>W</v>
      </c>
      <c r="C196" t="s">
        <v>398</v>
      </c>
      <c r="D196" s="32" t="s">
        <v>603</v>
      </c>
      <c r="E196">
        <f t="shared" ca="1" si="8"/>
        <v>0</v>
      </c>
    </row>
    <row r="197" spans="1:5" hidden="1">
      <c r="A197" t="str">
        <f t="shared" si="6"/>
        <v>07</v>
      </c>
      <c r="B197" s="76" t="str">
        <f t="shared" si="7"/>
        <v>W</v>
      </c>
      <c r="C197" t="s">
        <v>398</v>
      </c>
      <c r="D197" s="32" t="s">
        <v>604</v>
      </c>
      <c r="E197">
        <f t="shared" ca="1" si="8"/>
        <v>0</v>
      </c>
    </row>
    <row r="198" spans="1:5" hidden="1">
      <c r="A198" t="str">
        <f t="shared" si="6"/>
        <v>08</v>
      </c>
      <c r="B198" s="76" t="str">
        <f t="shared" si="7"/>
        <v>W</v>
      </c>
      <c r="C198" t="s">
        <v>398</v>
      </c>
      <c r="D198" s="32" t="s">
        <v>605</v>
      </c>
      <c r="E198">
        <f t="shared" ca="1" si="8"/>
        <v>0</v>
      </c>
    </row>
    <row r="199" spans="1:5" hidden="1">
      <c r="A199" t="str">
        <f t="shared" si="6"/>
        <v>09</v>
      </c>
      <c r="B199" s="76" t="str">
        <f t="shared" si="7"/>
        <v>W</v>
      </c>
      <c r="C199" t="s">
        <v>398</v>
      </c>
      <c r="D199" s="32" t="s">
        <v>606</v>
      </c>
      <c r="E199">
        <f t="shared" ca="1" si="8"/>
        <v>0</v>
      </c>
    </row>
    <row r="200" spans="1:5" hidden="1">
      <c r="A200" t="str">
        <f t="shared" si="6"/>
        <v>10</v>
      </c>
      <c r="B200" s="76" t="str">
        <f t="shared" si="7"/>
        <v>W</v>
      </c>
      <c r="C200" t="s">
        <v>398</v>
      </c>
      <c r="D200" s="32" t="s">
        <v>607</v>
      </c>
      <c r="E200">
        <f t="shared" ca="1" si="8"/>
        <v>0</v>
      </c>
    </row>
    <row r="201" spans="1:5" hidden="1">
      <c r="A201" t="str">
        <f t="shared" si="6"/>
        <v>11</v>
      </c>
      <c r="B201" s="76" t="str">
        <f t="shared" si="7"/>
        <v>W</v>
      </c>
      <c r="C201" t="s">
        <v>398</v>
      </c>
      <c r="D201" s="32" t="s">
        <v>608</v>
      </c>
      <c r="E201">
        <f t="shared" ca="1" si="8"/>
        <v>0</v>
      </c>
    </row>
    <row r="202" spans="1:5" hidden="1">
      <c r="A202" t="str">
        <f t="shared" ref="A202:A265" si="9">MID(D202,LEN(C202)+2,LEN(D202)-LEN(C202))</f>
        <v>12</v>
      </c>
      <c r="B202" s="76" t="str">
        <f t="shared" ref="B202:B265" si="10">IF(ISNUMBER(FIND("PU",D202,1)),"PU",IF(ISNUMBER(FIND("W-",D202,1)),"W",0))</f>
        <v>W</v>
      </c>
      <c r="C202" t="s">
        <v>398</v>
      </c>
      <c r="D202" s="32" t="s">
        <v>609</v>
      </c>
      <c r="E202">
        <f t="shared" ref="E202:E265" ca="1" si="11">IFERROR(IF(B202=0,VLOOKUP(C202,INDIRECT($G$4&amp;$H$4),MATCH($A202,INDIRECT($G$4&amp;$I$4),0),0),IF(B202="W",VLOOKUP(C202,INDIRECT($G$5&amp;$H$5),MATCH($A202,INDIRECT($G$5&amp;$I$5),0),FALSE),VLOOKUP(C202,INDIRECT($G$6&amp;$H$6),MATCH($A202,INDIRECT($G$6&amp;$I$6),0),FALSE))),0)</f>
        <v>0</v>
      </c>
    </row>
    <row r="203" spans="1:5" hidden="1">
      <c r="A203" t="str">
        <f t="shared" si="9"/>
        <v>13</v>
      </c>
      <c r="B203" s="76" t="str">
        <f t="shared" si="10"/>
        <v>W</v>
      </c>
      <c r="C203" t="s">
        <v>398</v>
      </c>
      <c r="D203" s="32" t="s">
        <v>610</v>
      </c>
      <c r="E203">
        <f t="shared" ca="1" si="11"/>
        <v>0</v>
      </c>
    </row>
    <row r="204" spans="1:5" hidden="1">
      <c r="A204" t="str">
        <f t="shared" si="9"/>
        <v>100</v>
      </c>
      <c r="B204" s="76" t="str">
        <f t="shared" si="10"/>
        <v>W</v>
      </c>
      <c r="C204" t="s">
        <v>398</v>
      </c>
      <c r="D204" s="32" t="s">
        <v>611</v>
      </c>
      <c r="E204">
        <f t="shared" ca="1" si="11"/>
        <v>0</v>
      </c>
    </row>
    <row r="205" spans="1:5" hidden="1">
      <c r="A205" t="str">
        <f t="shared" si="9"/>
        <v>01</v>
      </c>
      <c r="B205" s="76" t="str">
        <f t="shared" si="10"/>
        <v>W</v>
      </c>
      <c r="C205" t="s">
        <v>392</v>
      </c>
      <c r="D205" s="32" t="s">
        <v>612</v>
      </c>
      <c r="E205">
        <f t="shared" ca="1" si="11"/>
        <v>0</v>
      </c>
    </row>
    <row r="206" spans="1:5" hidden="1">
      <c r="A206" t="str">
        <f t="shared" si="9"/>
        <v>02</v>
      </c>
      <c r="B206" s="76" t="str">
        <f t="shared" si="10"/>
        <v>W</v>
      </c>
      <c r="C206" t="s">
        <v>392</v>
      </c>
      <c r="D206" s="32" t="s">
        <v>613</v>
      </c>
      <c r="E206">
        <f t="shared" ca="1" si="11"/>
        <v>0</v>
      </c>
    </row>
    <row r="207" spans="1:5" hidden="1">
      <c r="A207" t="str">
        <f t="shared" si="9"/>
        <v>03</v>
      </c>
      <c r="B207" s="76" t="str">
        <f t="shared" si="10"/>
        <v>W</v>
      </c>
      <c r="C207" t="s">
        <v>392</v>
      </c>
      <c r="D207" s="32" t="s">
        <v>614</v>
      </c>
      <c r="E207">
        <f t="shared" ca="1" si="11"/>
        <v>0</v>
      </c>
    </row>
    <row r="208" spans="1:5" hidden="1">
      <c r="A208" t="str">
        <f t="shared" si="9"/>
        <v>04</v>
      </c>
      <c r="B208" s="76" t="str">
        <f t="shared" si="10"/>
        <v>W</v>
      </c>
      <c r="C208" t="s">
        <v>392</v>
      </c>
      <c r="D208" s="32" t="s">
        <v>615</v>
      </c>
      <c r="E208">
        <f t="shared" ca="1" si="11"/>
        <v>0</v>
      </c>
    </row>
    <row r="209" spans="1:5" hidden="1">
      <c r="A209" t="str">
        <f t="shared" si="9"/>
        <v>05</v>
      </c>
      <c r="B209" s="76" t="str">
        <f t="shared" si="10"/>
        <v>W</v>
      </c>
      <c r="C209" t="s">
        <v>392</v>
      </c>
      <c r="D209" s="32" t="s">
        <v>616</v>
      </c>
      <c r="E209">
        <f t="shared" ca="1" si="11"/>
        <v>0</v>
      </c>
    </row>
    <row r="210" spans="1:5" hidden="1">
      <c r="A210" t="str">
        <f t="shared" si="9"/>
        <v>06</v>
      </c>
      <c r="B210" s="76" t="str">
        <f t="shared" si="10"/>
        <v>W</v>
      </c>
      <c r="C210" t="s">
        <v>392</v>
      </c>
      <c r="D210" s="32" t="s">
        <v>617</v>
      </c>
      <c r="E210">
        <f t="shared" ca="1" si="11"/>
        <v>0</v>
      </c>
    </row>
    <row r="211" spans="1:5" hidden="1">
      <c r="A211" t="str">
        <f t="shared" si="9"/>
        <v>07</v>
      </c>
      <c r="B211" s="76" t="str">
        <f t="shared" si="10"/>
        <v>W</v>
      </c>
      <c r="C211" t="s">
        <v>392</v>
      </c>
      <c r="D211" s="32" t="s">
        <v>618</v>
      </c>
      <c r="E211">
        <f t="shared" ca="1" si="11"/>
        <v>0</v>
      </c>
    </row>
    <row r="212" spans="1:5" hidden="1">
      <c r="A212" t="str">
        <f t="shared" si="9"/>
        <v>08</v>
      </c>
      <c r="B212" s="76" t="str">
        <f t="shared" si="10"/>
        <v>W</v>
      </c>
      <c r="C212" t="s">
        <v>392</v>
      </c>
      <c r="D212" s="32" t="s">
        <v>619</v>
      </c>
      <c r="E212">
        <f t="shared" ca="1" si="11"/>
        <v>0</v>
      </c>
    </row>
    <row r="213" spans="1:5" hidden="1">
      <c r="A213" t="str">
        <f t="shared" si="9"/>
        <v>09</v>
      </c>
      <c r="B213" s="76" t="str">
        <f t="shared" si="10"/>
        <v>W</v>
      </c>
      <c r="C213" t="s">
        <v>392</v>
      </c>
      <c r="D213" s="32" t="s">
        <v>620</v>
      </c>
      <c r="E213">
        <f t="shared" ca="1" si="11"/>
        <v>0</v>
      </c>
    </row>
    <row r="214" spans="1:5" hidden="1">
      <c r="A214" t="str">
        <f t="shared" si="9"/>
        <v>10</v>
      </c>
      <c r="B214" s="76" t="str">
        <f t="shared" si="10"/>
        <v>W</v>
      </c>
      <c r="C214" t="s">
        <v>392</v>
      </c>
      <c r="D214" s="32" t="s">
        <v>621</v>
      </c>
      <c r="E214">
        <f t="shared" ca="1" si="11"/>
        <v>0</v>
      </c>
    </row>
    <row r="215" spans="1:5" hidden="1">
      <c r="A215" t="str">
        <f t="shared" si="9"/>
        <v>11</v>
      </c>
      <c r="B215" s="76" t="str">
        <f t="shared" si="10"/>
        <v>W</v>
      </c>
      <c r="C215" t="s">
        <v>392</v>
      </c>
      <c r="D215" s="32" t="s">
        <v>622</v>
      </c>
      <c r="E215">
        <f t="shared" ca="1" si="11"/>
        <v>0</v>
      </c>
    </row>
    <row r="216" spans="1:5" hidden="1">
      <c r="A216" t="str">
        <f t="shared" si="9"/>
        <v>12</v>
      </c>
      <c r="B216" s="76" t="str">
        <f t="shared" si="10"/>
        <v>W</v>
      </c>
      <c r="C216" t="s">
        <v>392</v>
      </c>
      <c r="D216" s="32" t="s">
        <v>623</v>
      </c>
      <c r="E216">
        <f t="shared" ca="1" si="11"/>
        <v>0</v>
      </c>
    </row>
    <row r="217" spans="1:5" hidden="1">
      <c r="A217" t="str">
        <f t="shared" si="9"/>
        <v>13</v>
      </c>
      <c r="B217" s="76" t="str">
        <f t="shared" si="10"/>
        <v>W</v>
      </c>
      <c r="C217" t="s">
        <v>392</v>
      </c>
      <c r="D217" s="32" t="s">
        <v>624</v>
      </c>
      <c r="E217">
        <f t="shared" ca="1" si="11"/>
        <v>0</v>
      </c>
    </row>
    <row r="218" spans="1:5" hidden="1">
      <c r="A218" t="str">
        <f t="shared" si="9"/>
        <v>100</v>
      </c>
      <c r="B218" s="76" t="str">
        <f t="shared" si="10"/>
        <v>W</v>
      </c>
      <c r="C218" t="s">
        <v>392</v>
      </c>
      <c r="D218" s="32" t="s">
        <v>625</v>
      </c>
      <c r="E218">
        <f t="shared" ca="1" si="11"/>
        <v>0</v>
      </c>
    </row>
    <row r="219" spans="1:5" hidden="1">
      <c r="A219" t="str">
        <f t="shared" si="9"/>
        <v>01</v>
      </c>
      <c r="B219" s="76" t="str">
        <f t="shared" si="10"/>
        <v>W</v>
      </c>
      <c r="C219" t="s">
        <v>393</v>
      </c>
      <c r="D219" s="32" t="s">
        <v>626</v>
      </c>
      <c r="E219">
        <f t="shared" ca="1" si="11"/>
        <v>0</v>
      </c>
    </row>
    <row r="220" spans="1:5" hidden="1">
      <c r="A220" t="str">
        <f t="shared" si="9"/>
        <v>02</v>
      </c>
      <c r="B220" s="76" t="str">
        <f t="shared" si="10"/>
        <v>W</v>
      </c>
      <c r="C220" t="s">
        <v>393</v>
      </c>
      <c r="D220" s="32" t="s">
        <v>627</v>
      </c>
      <c r="E220">
        <f t="shared" ca="1" si="11"/>
        <v>0</v>
      </c>
    </row>
    <row r="221" spans="1:5" hidden="1">
      <c r="A221" t="str">
        <f t="shared" si="9"/>
        <v>03</v>
      </c>
      <c r="B221" s="76" t="str">
        <f t="shared" si="10"/>
        <v>W</v>
      </c>
      <c r="C221" t="s">
        <v>393</v>
      </c>
      <c r="D221" s="32" t="s">
        <v>628</v>
      </c>
      <c r="E221">
        <f t="shared" ca="1" si="11"/>
        <v>0</v>
      </c>
    </row>
    <row r="222" spans="1:5" hidden="1">
      <c r="A222" t="str">
        <f t="shared" si="9"/>
        <v>04</v>
      </c>
      <c r="B222" s="76" t="str">
        <f t="shared" si="10"/>
        <v>W</v>
      </c>
      <c r="C222" t="s">
        <v>393</v>
      </c>
      <c r="D222" s="32" t="s">
        <v>629</v>
      </c>
      <c r="E222">
        <f t="shared" ca="1" si="11"/>
        <v>0</v>
      </c>
    </row>
    <row r="223" spans="1:5" hidden="1">
      <c r="A223" t="str">
        <f t="shared" si="9"/>
        <v>05</v>
      </c>
      <c r="B223" s="76" t="str">
        <f t="shared" si="10"/>
        <v>W</v>
      </c>
      <c r="C223" t="s">
        <v>393</v>
      </c>
      <c r="D223" s="32" t="s">
        <v>630</v>
      </c>
      <c r="E223">
        <f t="shared" ca="1" si="11"/>
        <v>0</v>
      </c>
    </row>
    <row r="224" spans="1:5" hidden="1">
      <c r="A224" t="str">
        <f t="shared" si="9"/>
        <v>06</v>
      </c>
      <c r="B224" s="76" t="str">
        <f t="shared" si="10"/>
        <v>W</v>
      </c>
      <c r="C224" t="s">
        <v>393</v>
      </c>
      <c r="D224" s="32" t="s">
        <v>631</v>
      </c>
      <c r="E224">
        <f t="shared" ca="1" si="11"/>
        <v>0</v>
      </c>
    </row>
    <row r="225" spans="1:5" hidden="1">
      <c r="A225" t="str">
        <f t="shared" si="9"/>
        <v>07</v>
      </c>
      <c r="B225" s="76" t="str">
        <f t="shared" si="10"/>
        <v>W</v>
      </c>
      <c r="C225" t="s">
        <v>393</v>
      </c>
      <c r="D225" s="32" t="s">
        <v>632</v>
      </c>
      <c r="E225">
        <f t="shared" ca="1" si="11"/>
        <v>0</v>
      </c>
    </row>
    <row r="226" spans="1:5" hidden="1">
      <c r="A226" t="str">
        <f t="shared" si="9"/>
        <v>08</v>
      </c>
      <c r="B226" s="76" t="str">
        <f t="shared" si="10"/>
        <v>W</v>
      </c>
      <c r="C226" t="s">
        <v>393</v>
      </c>
      <c r="D226" s="32" t="s">
        <v>633</v>
      </c>
      <c r="E226">
        <f t="shared" ca="1" si="11"/>
        <v>0</v>
      </c>
    </row>
    <row r="227" spans="1:5" hidden="1">
      <c r="A227" t="str">
        <f t="shared" si="9"/>
        <v>09</v>
      </c>
      <c r="B227" s="76" t="str">
        <f t="shared" si="10"/>
        <v>W</v>
      </c>
      <c r="C227" t="s">
        <v>393</v>
      </c>
      <c r="D227" s="32" t="s">
        <v>634</v>
      </c>
      <c r="E227">
        <f t="shared" ca="1" si="11"/>
        <v>0</v>
      </c>
    </row>
    <row r="228" spans="1:5" hidden="1">
      <c r="A228" t="str">
        <f t="shared" si="9"/>
        <v>10</v>
      </c>
      <c r="B228" s="76" t="str">
        <f t="shared" si="10"/>
        <v>W</v>
      </c>
      <c r="C228" t="s">
        <v>393</v>
      </c>
      <c r="D228" s="32" t="s">
        <v>635</v>
      </c>
      <c r="E228">
        <f t="shared" ca="1" si="11"/>
        <v>0</v>
      </c>
    </row>
    <row r="229" spans="1:5" hidden="1">
      <c r="A229" t="str">
        <f t="shared" si="9"/>
        <v>11</v>
      </c>
      <c r="B229" s="76" t="str">
        <f t="shared" si="10"/>
        <v>W</v>
      </c>
      <c r="C229" t="s">
        <v>393</v>
      </c>
      <c r="D229" s="32" t="s">
        <v>636</v>
      </c>
      <c r="E229">
        <f t="shared" ca="1" si="11"/>
        <v>0</v>
      </c>
    </row>
    <row r="230" spans="1:5" hidden="1">
      <c r="A230" t="str">
        <f t="shared" si="9"/>
        <v>12</v>
      </c>
      <c r="B230" s="76" t="str">
        <f t="shared" si="10"/>
        <v>W</v>
      </c>
      <c r="C230" t="s">
        <v>393</v>
      </c>
      <c r="D230" s="32" t="s">
        <v>637</v>
      </c>
      <c r="E230">
        <f t="shared" ca="1" si="11"/>
        <v>0</v>
      </c>
    </row>
    <row r="231" spans="1:5" hidden="1">
      <c r="A231" t="str">
        <f t="shared" si="9"/>
        <v>13</v>
      </c>
      <c r="B231" s="76" t="str">
        <f t="shared" si="10"/>
        <v>W</v>
      </c>
      <c r="C231" t="s">
        <v>393</v>
      </c>
      <c r="D231" s="32" t="s">
        <v>638</v>
      </c>
      <c r="E231">
        <f t="shared" ca="1" si="11"/>
        <v>0</v>
      </c>
    </row>
    <row r="232" spans="1:5" hidden="1">
      <c r="A232" t="str">
        <f t="shared" si="9"/>
        <v>100</v>
      </c>
      <c r="B232" s="76" t="str">
        <f t="shared" si="10"/>
        <v>W</v>
      </c>
      <c r="C232" t="s">
        <v>393</v>
      </c>
      <c r="D232" s="32" t="s">
        <v>639</v>
      </c>
      <c r="E232">
        <f t="shared" ca="1" si="11"/>
        <v>0</v>
      </c>
    </row>
    <row r="233" spans="1:5" hidden="1">
      <c r="A233" t="str">
        <f t="shared" si="9"/>
        <v>01</v>
      </c>
      <c r="B233" s="76" t="str">
        <f t="shared" si="10"/>
        <v>W</v>
      </c>
      <c r="C233" t="s">
        <v>394</v>
      </c>
      <c r="D233" s="32" t="s">
        <v>640</v>
      </c>
      <c r="E233">
        <f t="shared" ca="1" si="11"/>
        <v>0</v>
      </c>
    </row>
    <row r="234" spans="1:5" hidden="1">
      <c r="A234" t="str">
        <f t="shared" si="9"/>
        <v>02</v>
      </c>
      <c r="B234" s="76" t="str">
        <f t="shared" si="10"/>
        <v>W</v>
      </c>
      <c r="C234" t="s">
        <v>394</v>
      </c>
      <c r="D234" s="32" t="s">
        <v>641</v>
      </c>
      <c r="E234">
        <f t="shared" ca="1" si="11"/>
        <v>0</v>
      </c>
    </row>
    <row r="235" spans="1:5" hidden="1">
      <c r="A235" t="str">
        <f t="shared" si="9"/>
        <v>03</v>
      </c>
      <c r="B235" s="76" t="str">
        <f t="shared" si="10"/>
        <v>W</v>
      </c>
      <c r="C235" t="s">
        <v>394</v>
      </c>
      <c r="D235" s="32" t="s">
        <v>642</v>
      </c>
      <c r="E235">
        <f t="shared" ca="1" si="11"/>
        <v>0</v>
      </c>
    </row>
    <row r="236" spans="1:5" hidden="1">
      <c r="A236" t="str">
        <f t="shared" si="9"/>
        <v>04</v>
      </c>
      <c r="B236" s="76" t="str">
        <f t="shared" si="10"/>
        <v>W</v>
      </c>
      <c r="C236" t="s">
        <v>394</v>
      </c>
      <c r="D236" s="32" t="s">
        <v>643</v>
      </c>
      <c r="E236">
        <f t="shared" ca="1" si="11"/>
        <v>0</v>
      </c>
    </row>
    <row r="237" spans="1:5" hidden="1">
      <c r="A237" t="str">
        <f t="shared" si="9"/>
        <v>05</v>
      </c>
      <c r="B237" s="76" t="str">
        <f t="shared" si="10"/>
        <v>W</v>
      </c>
      <c r="C237" t="s">
        <v>394</v>
      </c>
      <c r="D237" s="32" t="s">
        <v>644</v>
      </c>
      <c r="E237">
        <f t="shared" ca="1" si="11"/>
        <v>0</v>
      </c>
    </row>
    <row r="238" spans="1:5" hidden="1">
      <c r="A238" t="str">
        <f t="shared" si="9"/>
        <v>06</v>
      </c>
      <c r="B238" s="76" t="str">
        <f t="shared" si="10"/>
        <v>W</v>
      </c>
      <c r="C238" t="s">
        <v>394</v>
      </c>
      <c r="D238" s="32" t="s">
        <v>645</v>
      </c>
      <c r="E238">
        <f t="shared" ca="1" si="11"/>
        <v>0</v>
      </c>
    </row>
    <row r="239" spans="1:5" hidden="1">
      <c r="A239" t="str">
        <f t="shared" si="9"/>
        <v>07</v>
      </c>
      <c r="B239" s="76" t="str">
        <f t="shared" si="10"/>
        <v>W</v>
      </c>
      <c r="C239" t="s">
        <v>394</v>
      </c>
      <c r="D239" s="32" t="s">
        <v>646</v>
      </c>
      <c r="E239">
        <f t="shared" ca="1" si="11"/>
        <v>0</v>
      </c>
    </row>
    <row r="240" spans="1:5" hidden="1">
      <c r="A240" t="str">
        <f t="shared" si="9"/>
        <v>08</v>
      </c>
      <c r="B240" s="76" t="str">
        <f t="shared" si="10"/>
        <v>W</v>
      </c>
      <c r="C240" t="s">
        <v>394</v>
      </c>
      <c r="D240" s="32" t="s">
        <v>647</v>
      </c>
      <c r="E240">
        <f t="shared" ca="1" si="11"/>
        <v>0</v>
      </c>
    </row>
    <row r="241" spans="1:5" hidden="1">
      <c r="A241" t="str">
        <f t="shared" si="9"/>
        <v>09</v>
      </c>
      <c r="B241" s="76" t="str">
        <f t="shared" si="10"/>
        <v>W</v>
      </c>
      <c r="C241" t="s">
        <v>394</v>
      </c>
      <c r="D241" s="32" t="s">
        <v>648</v>
      </c>
      <c r="E241">
        <f t="shared" ca="1" si="11"/>
        <v>0</v>
      </c>
    </row>
    <row r="242" spans="1:5" hidden="1">
      <c r="A242" t="str">
        <f t="shared" si="9"/>
        <v>10</v>
      </c>
      <c r="B242" s="76" t="str">
        <f t="shared" si="10"/>
        <v>W</v>
      </c>
      <c r="C242" t="s">
        <v>394</v>
      </c>
      <c r="D242" s="32" t="s">
        <v>649</v>
      </c>
      <c r="E242">
        <f t="shared" ca="1" si="11"/>
        <v>0</v>
      </c>
    </row>
    <row r="243" spans="1:5" hidden="1">
      <c r="A243" t="str">
        <f t="shared" si="9"/>
        <v>11</v>
      </c>
      <c r="B243" s="76" t="str">
        <f t="shared" si="10"/>
        <v>W</v>
      </c>
      <c r="C243" t="s">
        <v>394</v>
      </c>
      <c r="D243" s="32" t="s">
        <v>650</v>
      </c>
      <c r="E243">
        <f t="shared" ca="1" si="11"/>
        <v>0</v>
      </c>
    </row>
    <row r="244" spans="1:5" hidden="1">
      <c r="A244" t="str">
        <f t="shared" si="9"/>
        <v>12</v>
      </c>
      <c r="B244" s="76" t="str">
        <f t="shared" si="10"/>
        <v>W</v>
      </c>
      <c r="C244" t="s">
        <v>394</v>
      </c>
      <c r="D244" s="32" t="s">
        <v>651</v>
      </c>
      <c r="E244">
        <f t="shared" ca="1" si="11"/>
        <v>0</v>
      </c>
    </row>
    <row r="245" spans="1:5" hidden="1">
      <c r="A245" t="str">
        <f t="shared" si="9"/>
        <v>13</v>
      </c>
      <c r="B245" s="76" t="str">
        <f t="shared" si="10"/>
        <v>W</v>
      </c>
      <c r="C245" t="s">
        <v>394</v>
      </c>
      <c r="D245" s="32" t="s">
        <v>652</v>
      </c>
      <c r="E245">
        <f t="shared" ca="1" si="11"/>
        <v>0</v>
      </c>
    </row>
    <row r="246" spans="1:5" hidden="1">
      <c r="A246" t="str">
        <f t="shared" si="9"/>
        <v>100</v>
      </c>
      <c r="B246" s="76" t="str">
        <f t="shared" si="10"/>
        <v>W</v>
      </c>
      <c r="C246" t="s">
        <v>394</v>
      </c>
      <c r="D246" s="32" t="s">
        <v>653</v>
      </c>
      <c r="E246">
        <f t="shared" ca="1" si="11"/>
        <v>0</v>
      </c>
    </row>
    <row r="247" spans="1:5" hidden="1">
      <c r="A247" t="str">
        <f t="shared" si="9"/>
        <v>01</v>
      </c>
      <c r="B247" s="76" t="str">
        <f t="shared" si="10"/>
        <v>W</v>
      </c>
      <c r="C247" t="s">
        <v>395</v>
      </c>
      <c r="D247" s="32" t="s">
        <v>654</v>
      </c>
      <c r="E247">
        <f t="shared" ca="1" si="11"/>
        <v>0</v>
      </c>
    </row>
    <row r="248" spans="1:5" hidden="1">
      <c r="A248" t="str">
        <f t="shared" si="9"/>
        <v>02</v>
      </c>
      <c r="B248" s="76" t="str">
        <f t="shared" si="10"/>
        <v>W</v>
      </c>
      <c r="C248" t="s">
        <v>395</v>
      </c>
      <c r="D248" s="32" t="s">
        <v>655</v>
      </c>
      <c r="E248">
        <f t="shared" ca="1" si="11"/>
        <v>0</v>
      </c>
    </row>
    <row r="249" spans="1:5" hidden="1">
      <c r="A249" t="str">
        <f t="shared" si="9"/>
        <v>03</v>
      </c>
      <c r="B249" s="76" t="str">
        <f t="shared" si="10"/>
        <v>W</v>
      </c>
      <c r="C249" t="s">
        <v>395</v>
      </c>
      <c r="D249" s="32" t="s">
        <v>656</v>
      </c>
      <c r="E249">
        <f t="shared" ca="1" si="11"/>
        <v>0</v>
      </c>
    </row>
    <row r="250" spans="1:5" hidden="1">
      <c r="A250" t="str">
        <f t="shared" si="9"/>
        <v>04</v>
      </c>
      <c r="B250" s="76" t="str">
        <f t="shared" si="10"/>
        <v>W</v>
      </c>
      <c r="C250" t="s">
        <v>395</v>
      </c>
      <c r="D250" s="32" t="s">
        <v>657</v>
      </c>
      <c r="E250">
        <f t="shared" ca="1" si="11"/>
        <v>0</v>
      </c>
    </row>
    <row r="251" spans="1:5" hidden="1">
      <c r="A251" t="str">
        <f t="shared" si="9"/>
        <v>05</v>
      </c>
      <c r="B251" s="76" t="str">
        <f t="shared" si="10"/>
        <v>W</v>
      </c>
      <c r="C251" t="s">
        <v>395</v>
      </c>
      <c r="D251" s="32" t="s">
        <v>658</v>
      </c>
      <c r="E251">
        <f t="shared" ca="1" si="11"/>
        <v>0</v>
      </c>
    </row>
    <row r="252" spans="1:5" hidden="1">
      <c r="A252" t="str">
        <f t="shared" si="9"/>
        <v>06</v>
      </c>
      <c r="B252" s="76" t="str">
        <f t="shared" si="10"/>
        <v>W</v>
      </c>
      <c r="C252" t="s">
        <v>395</v>
      </c>
      <c r="D252" s="32" t="s">
        <v>659</v>
      </c>
      <c r="E252">
        <f t="shared" ca="1" si="11"/>
        <v>0</v>
      </c>
    </row>
    <row r="253" spans="1:5" hidden="1">
      <c r="A253" t="str">
        <f t="shared" si="9"/>
        <v>07</v>
      </c>
      <c r="B253" s="76" t="str">
        <f t="shared" si="10"/>
        <v>W</v>
      </c>
      <c r="C253" t="s">
        <v>395</v>
      </c>
      <c r="D253" s="32" t="s">
        <v>660</v>
      </c>
      <c r="E253">
        <f t="shared" ca="1" si="11"/>
        <v>0</v>
      </c>
    </row>
    <row r="254" spans="1:5" hidden="1">
      <c r="A254" t="str">
        <f t="shared" si="9"/>
        <v>08</v>
      </c>
      <c r="B254" s="76" t="str">
        <f t="shared" si="10"/>
        <v>W</v>
      </c>
      <c r="C254" t="s">
        <v>395</v>
      </c>
      <c r="D254" s="32" t="s">
        <v>661</v>
      </c>
      <c r="E254">
        <f t="shared" ca="1" si="11"/>
        <v>0</v>
      </c>
    </row>
    <row r="255" spans="1:5" hidden="1">
      <c r="A255" t="str">
        <f t="shared" si="9"/>
        <v>09</v>
      </c>
      <c r="B255" s="76" t="str">
        <f t="shared" si="10"/>
        <v>W</v>
      </c>
      <c r="C255" t="s">
        <v>395</v>
      </c>
      <c r="D255" s="32" t="s">
        <v>662</v>
      </c>
      <c r="E255">
        <f t="shared" ca="1" si="11"/>
        <v>0</v>
      </c>
    </row>
    <row r="256" spans="1:5" hidden="1">
      <c r="A256" t="str">
        <f t="shared" si="9"/>
        <v>10</v>
      </c>
      <c r="B256" s="76" t="str">
        <f t="shared" si="10"/>
        <v>W</v>
      </c>
      <c r="C256" t="s">
        <v>395</v>
      </c>
      <c r="D256" s="32" t="s">
        <v>663</v>
      </c>
      <c r="E256">
        <f t="shared" ca="1" si="11"/>
        <v>0</v>
      </c>
    </row>
    <row r="257" spans="1:5" hidden="1">
      <c r="A257" t="str">
        <f t="shared" si="9"/>
        <v>11</v>
      </c>
      <c r="B257" s="76" t="str">
        <f t="shared" si="10"/>
        <v>W</v>
      </c>
      <c r="C257" t="s">
        <v>395</v>
      </c>
      <c r="D257" s="32" t="s">
        <v>664</v>
      </c>
      <c r="E257">
        <f t="shared" ca="1" si="11"/>
        <v>0</v>
      </c>
    </row>
    <row r="258" spans="1:5" hidden="1">
      <c r="A258" t="str">
        <f t="shared" si="9"/>
        <v>12</v>
      </c>
      <c r="B258" s="76" t="str">
        <f t="shared" si="10"/>
        <v>W</v>
      </c>
      <c r="C258" t="s">
        <v>395</v>
      </c>
      <c r="D258" s="32" t="s">
        <v>665</v>
      </c>
      <c r="E258">
        <f t="shared" ca="1" si="11"/>
        <v>0</v>
      </c>
    </row>
    <row r="259" spans="1:5" hidden="1">
      <c r="A259" t="str">
        <f t="shared" si="9"/>
        <v>13</v>
      </c>
      <c r="B259" s="76" t="str">
        <f t="shared" si="10"/>
        <v>W</v>
      </c>
      <c r="C259" t="s">
        <v>395</v>
      </c>
      <c r="D259" s="32" t="s">
        <v>666</v>
      </c>
      <c r="E259">
        <f t="shared" ca="1" si="11"/>
        <v>0</v>
      </c>
    </row>
    <row r="260" spans="1:5" hidden="1">
      <c r="A260" t="str">
        <f t="shared" si="9"/>
        <v>100</v>
      </c>
      <c r="B260" s="76" t="str">
        <f t="shared" si="10"/>
        <v>W</v>
      </c>
      <c r="C260" t="s">
        <v>395</v>
      </c>
      <c r="D260" s="32" t="s">
        <v>667</v>
      </c>
      <c r="E260">
        <f t="shared" ca="1" si="11"/>
        <v>0</v>
      </c>
    </row>
    <row r="261" spans="1:5" hidden="1">
      <c r="A261" t="str">
        <f t="shared" si="9"/>
        <v>01</v>
      </c>
      <c r="B261" s="76" t="str">
        <f t="shared" si="10"/>
        <v>W</v>
      </c>
      <c r="C261" t="s">
        <v>396</v>
      </c>
      <c r="D261" s="32" t="s">
        <v>668</v>
      </c>
      <c r="E261">
        <f t="shared" ca="1" si="11"/>
        <v>0</v>
      </c>
    </row>
    <row r="262" spans="1:5" hidden="1">
      <c r="A262" t="str">
        <f t="shared" si="9"/>
        <v>02</v>
      </c>
      <c r="B262" s="76" t="str">
        <f t="shared" si="10"/>
        <v>W</v>
      </c>
      <c r="C262" t="s">
        <v>396</v>
      </c>
      <c r="D262" s="32" t="s">
        <v>669</v>
      </c>
      <c r="E262">
        <f t="shared" ca="1" si="11"/>
        <v>0</v>
      </c>
    </row>
    <row r="263" spans="1:5" hidden="1">
      <c r="A263" t="str">
        <f t="shared" si="9"/>
        <v>03</v>
      </c>
      <c r="B263" s="76" t="str">
        <f t="shared" si="10"/>
        <v>W</v>
      </c>
      <c r="C263" t="s">
        <v>396</v>
      </c>
      <c r="D263" s="32" t="s">
        <v>670</v>
      </c>
      <c r="E263">
        <f t="shared" ca="1" si="11"/>
        <v>0</v>
      </c>
    </row>
    <row r="264" spans="1:5" hidden="1">
      <c r="A264" t="str">
        <f t="shared" si="9"/>
        <v>04</v>
      </c>
      <c r="B264" s="76" t="str">
        <f t="shared" si="10"/>
        <v>W</v>
      </c>
      <c r="C264" t="s">
        <v>396</v>
      </c>
      <c r="D264" s="32" t="s">
        <v>671</v>
      </c>
      <c r="E264">
        <f t="shared" ca="1" si="11"/>
        <v>0</v>
      </c>
    </row>
    <row r="265" spans="1:5" hidden="1">
      <c r="A265" t="str">
        <f t="shared" si="9"/>
        <v>05</v>
      </c>
      <c r="B265" s="76" t="str">
        <f t="shared" si="10"/>
        <v>W</v>
      </c>
      <c r="C265" t="s">
        <v>396</v>
      </c>
      <c r="D265" s="32" t="s">
        <v>672</v>
      </c>
      <c r="E265">
        <f t="shared" ca="1" si="11"/>
        <v>0</v>
      </c>
    </row>
    <row r="266" spans="1:5" hidden="1">
      <c r="A266" t="str">
        <f t="shared" ref="A266:A329" si="12">MID(D266,LEN(C266)+2,LEN(D266)-LEN(C266))</f>
        <v>06</v>
      </c>
      <c r="B266" s="76" t="str">
        <f t="shared" ref="B266:B329" si="13">IF(ISNUMBER(FIND("PU",D266,1)),"PU",IF(ISNUMBER(FIND("W-",D266,1)),"W",0))</f>
        <v>W</v>
      </c>
      <c r="C266" t="s">
        <v>396</v>
      </c>
      <c r="D266" s="32" t="s">
        <v>673</v>
      </c>
      <c r="E266">
        <f t="shared" ref="E266:E329" ca="1" si="14">IFERROR(IF(B266=0,VLOOKUP(C266,INDIRECT($G$4&amp;$H$4),MATCH($A266,INDIRECT($G$4&amp;$I$4),0),0),IF(B266="W",VLOOKUP(C266,INDIRECT($G$5&amp;$H$5),MATCH($A266,INDIRECT($G$5&amp;$I$5),0),FALSE),VLOOKUP(C266,INDIRECT($G$6&amp;$H$6),MATCH($A266,INDIRECT($G$6&amp;$I$6),0),FALSE))),0)</f>
        <v>0</v>
      </c>
    </row>
    <row r="267" spans="1:5" hidden="1">
      <c r="A267" t="str">
        <f t="shared" si="12"/>
        <v>07</v>
      </c>
      <c r="B267" s="76" t="str">
        <f t="shared" si="13"/>
        <v>W</v>
      </c>
      <c r="C267" t="s">
        <v>396</v>
      </c>
      <c r="D267" s="32" t="s">
        <v>674</v>
      </c>
      <c r="E267">
        <f t="shared" ca="1" si="14"/>
        <v>0</v>
      </c>
    </row>
    <row r="268" spans="1:5" hidden="1">
      <c r="A268" t="str">
        <f t="shared" si="12"/>
        <v>08</v>
      </c>
      <c r="B268" s="76" t="str">
        <f t="shared" si="13"/>
        <v>W</v>
      </c>
      <c r="C268" t="s">
        <v>396</v>
      </c>
      <c r="D268" s="32" t="s">
        <v>675</v>
      </c>
      <c r="E268">
        <f t="shared" ca="1" si="14"/>
        <v>0</v>
      </c>
    </row>
    <row r="269" spans="1:5" hidden="1">
      <c r="A269" t="str">
        <f t="shared" si="12"/>
        <v>09</v>
      </c>
      <c r="B269" s="76" t="str">
        <f t="shared" si="13"/>
        <v>W</v>
      </c>
      <c r="C269" t="s">
        <v>396</v>
      </c>
      <c r="D269" s="32" t="s">
        <v>676</v>
      </c>
      <c r="E269">
        <f t="shared" ca="1" si="14"/>
        <v>0</v>
      </c>
    </row>
    <row r="270" spans="1:5" hidden="1">
      <c r="A270" t="str">
        <f t="shared" si="12"/>
        <v>10</v>
      </c>
      <c r="B270" s="76" t="str">
        <f t="shared" si="13"/>
        <v>W</v>
      </c>
      <c r="C270" t="s">
        <v>396</v>
      </c>
      <c r="D270" s="32" t="s">
        <v>677</v>
      </c>
      <c r="E270">
        <f t="shared" ca="1" si="14"/>
        <v>0</v>
      </c>
    </row>
    <row r="271" spans="1:5" hidden="1">
      <c r="A271" t="str">
        <f t="shared" si="12"/>
        <v>11</v>
      </c>
      <c r="B271" s="76" t="str">
        <f t="shared" si="13"/>
        <v>W</v>
      </c>
      <c r="C271" t="s">
        <v>396</v>
      </c>
      <c r="D271" s="32" t="s">
        <v>678</v>
      </c>
      <c r="E271">
        <f t="shared" ca="1" si="14"/>
        <v>0</v>
      </c>
    </row>
    <row r="272" spans="1:5" hidden="1">
      <c r="A272" t="str">
        <f t="shared" si="12"/>
        <v>12</v>
      </c>
      <c r="B272" s="76" t="str">
        <f t="shared" si="13"/>
        <v>W</v>
      </c>
      <c r="C272" t="s">
        <v>396</v>
      </c>
      <c r="D272" s="32" t="s">
        <v>679</v>
      </c>
      <c r="E272">
        <f t="shared" ca="1" si="14"/>
        <v>0</v>
      </c>
    </row>
    <row r="273" spans="1:5" hidden="1">
      <c r="A273" t="str">
        <f t="shared" si="12"/>
        <v>13</v>
      </c>
      <c r="B273" s="76" t="str">
        <f t="shared" si="13"/>
        <v>W</v>
      </c>
      <c r="C273" t="s">
        <v>396</v>
      </c>
      <c r="D273" s="32" t="s">
        <v>680</v>
      </c>
      <c r="E273">
        <f t="shared" ca="1" si="14"/>
        <v>0</v>
      </c>
    </row>
    <row r="274" spans="1:5" hidden="1">
      <c r="A274" t="str">
        <f t="shared" si="12"/>
        <v>100</v>
      </c>
      <c r="B274" s="76" t="str">
        <f t="shared" si="13"/>
        <v>W</v>
      </c>
      <c r="C274" t="s">
        <v>396</v>
      </c>
      <c r="D274" s="32" t="s">
        <v>681</v>
      </c>
      <c r="E274">
        <f t="shared" ca="1" si="14"/>
        <v>0</v>
      </c>
    </row>
    <row r="275" spans="1:5" hidden="1">
      <c r="A275" t="str">
        <f t="shared" si="12"/>
        <v>01</v>
      </c>
      <c r="B275" s="76" t="str">
        <f t="shared" si="13"/>
        <v>W</v>
      </c>
      <c r="C275" t="s">
        <v>397</v>
      </c>
      <c r="D275" s="32" t="s">
        <v>682</v>
      </c>
      <c r="E275">
        <f t="shared" ca="1" si="14"/>
        <v>0</v>
      </c>
    </row>
    <row r="276" spans="1:5" hidden="1">
      <c r="A276" t="str">
        <f t="shared" si="12"/>
        <v>02</v>
      </c>
      <c r="B276" s="76" t="str">
        <f t="shared" si="13"/>
        <v>W</v>
      </c>
      <c r="C276" t="s">
        <v>397</v>
      </c>
      <c r="D276" s="32" t="s">
        <v>683</v>
      </c>
      <c r="E276">
        <f t="shared" ca="1" si="14"/>
        <v>0</v>
      </c>
    </row>
    <row r="277" spans="1:5" hidden="1">
      <c r="A277" t="str">
        <f t="shared" si="12"/>
        <v>03</v>
      </c>
      <c r="B277" s="76" t="str">
        <f t="shared" si="13"/>
        <v>W</v>
      </c>
      <c r="C277" t="s">
        <v>397</v>
      </c>
      <c r="D277" s="32" t="s">
        <v>684</v>
      </c>
      <c r="E277">
        <f t="shared" ca="1" si="14"/>
        <v>0</v>
      </c>
    </row>
    <row r="278" spans="1:5" hidden="1">
      <c r="A278" t="str">
        <f t="shared" si="12"/>
        <v>04</v>
      </c>
      <c r="B278" s="76" t="str">
        <f t="shared" si="13"/>
        <v>W</v>
      </c>
      <c r="C278" t="s">
        <v>397</v>
      </c>
      <c r="D278" s="32" t="s">
        <v>685</v>
      </c>
      <c r="E278">
        <f t="shared" ca="1" si="14"/>
        <v>0</v>
      </c>
    </row>
    <row r="279" spans="1:5" hidden="1">
      <c r="A279" t="str">
        <f t="shared" si="12"/>
        <v>05</v>
      </c>
      <c r="B279" s="76" t="str">
        <f t="shared" si="13"/>
        <v>W</v>
      </c>
      <c r="C279" t="s">
        <v>397</v>
      </c>
      <c r="D279" s="32" t="s">
        <v>686</v>
      </c>
      <c r="E279">
        <f t="shared" ca="1" si="14"/>
        <v>0</v>
      </c>
    </row>
    <row r="280" spans="1:5" hidden="1">
      <c r="A280" t="str">
        <f t="shared" si="12"/>
        <v>06</v>
      </c>
      <c r="B280" s="76" t="str">
        <f t="shared" si="13"/>
        <v>W</v>
      </c>
      <c r="C280" t="s">
        <v>397</v>
      </c>
      <c r="D280" s="32" t="s">
        <v>687</v>
      </c>
      <c r="E280">
        <f t="shared" ca="1" si="14"/>
        <v>0</v>
      </c>
    </row>
    <row r="281" spans="1:5" hidden="1">
      <c r="A281" t="str">
        <f t="shared" si="12"/>
        <v>07</v>
      </c>
      <c r="B281" s="76" t="str">
        <f t="shared" si="13"/>
        <v>W</v>
      </c>
      <c r="C281" t="s">
        <v>397</v>
      </c>
      <c r="D281" s="32" t="s">
        <v>688</v>
      </c>
      <c r="E281">
        <f t="shared" ca="1" si="14"/>
        <v>0</v>
      </c>
    </row>
    <row r="282" spans="1:5" hidden="1">
      <c r="A282" t="str">
        <f t="shared" si="12"/>
        <v>08</v>
      </c>
      <c r="B282" s="76" t="str">
        <f t="shared" si="13"/>
        <v>W</v>
      </c>
      <c r="C282" t="s">
        <v>397</v>
      </c>
      <c r="D282" s="32" t="s">
        <v>689</v>
      </c>
      <c r="E282">
        <f t="shared" ca="1" si="14"/>
        <v>0</v>
      </c>
    </row>
    <row r="283" spans="1:5" hidden="1">
      <c r="A283" t="str">
        <f t="shared" si="12"/>
        <v>09</v>
      </c>
      <c r="B283" s="76" t="str">
        <f t="shared" si="13"/>
        <v>W</v>
      </c>
      <c r="C283" t="s">
        <v>397</v>
      </c>
      <c r="D283" s="32" t="s">
        <v>690</v>
      </c>
      <c r="E283">
        <f t="shared" ca="1" si="14"/>
        <v>0</v>
      </c>
    </row>
    <row r="284" spans="1:5" hidden="1">
      <c r="A284" t="str">
        <f t="shared" si="12"/>
        <v>10</v>
      </c>
      <c r="B284" s="76" t="str">
        <f t="shared" si="13"/>
        <v>W</v>
      </c>
      <c r="C284" t="s">
        <v>397</v>
      </c>
      <c r="D284" s="32" t="s">
        <v>691</v>
      </c>
      <c r="E284">
        <f t="shared" ca="1" si="14"/>
        <v>0</v>
      </c>
    </row>
    <row r="285" spans="1:5" hidden="1">
      <c r="A285" t="str">
        <f t="shared" si="12"/>
        <v>11</v>
      </c>
      <c r="B285" s="76" t="str">
        <f t="shared" si="13"/>
        <v>W</v>
      </c>
      <c r="C285" t="s">
        <v>397</v>
      </c>
      <c r="D285" s="32" t="s">
        <v>692</v>
      </c>
      <c r="E285">
        <f t="shared" ca="1" si="14"/>
        <v>0</v>
      </c>
    </row>
    <row r="286" spans="1:5" hidden="1">
      <c r="A286" t="str">
        <f t="shared" si="12"/>
        <v>12</v>
      </c>
      <c r="B286" s="76" t="str">
        <f t="shared" si="13"/>
        <v>W</v>
      </c>
      <c r="C286" t="s">
        <v>397</v>
      </c>
      <c r="D286" s="32" t="s">
        <v>693</v>
      </c>
      <c r="E286">
        <f t="shared" ca="1" si="14"/>
        <v>0</v>
      </c>
    </row>
    <row r="287" spans="1:5" hidden="1">
      <c r="A287" t="str">
        <f t="shared" si="12"/>
        <v>13</v>
      </c>
      <c r="B287" s="76" t="str">
        <f t="shared" si="13"/>
        <v>W</v>
      </c>
      <c r="C287" t="s">
        <v>397</v>
      </c>
      <c r="D287" s="32" t="s">
        <v>694</v>
      </c>
      <c r="E287">
        <f t="shared" ca="1" si="14"/>
        <v>0</v>
      </c>
    </row>
    <row r="288" spans="1:5" hidden="1">
      <c r="A288" t="str">
        <f t="shared" si="12"/>
        <v>100</v>
      </c>
      <c r="B288" s="76" t="str">
        <f t="shared" si="13"/>
        <v>W</v>
      </c>
      <c r="C288" t="s">
        <v>397</v>
      </c>
      <c r="D288" s="32" t="s">
        <v>695</v>
      </c>
      <c r="E288">
        <f t="shared" ca="1" si="14"/>
        <v>0</v>
      </c>
    </row>
    <row r="289" spans="1:5" hidden="1">
      <c r="A289" t="str">
        <f t="shared" si="12"/>
        <v>01</v>
      </c>
      <c r="B289" s="76" t="str">
        <f t="shared" si="13"/>
        <v>W</v>
      </c>
      <c r="C289" t="s">
        <v>399</v>
      </c>
      <c r="D289" s="32" t="s">
        <v>696</v>
      </c>
      <c r="E289">
        <f t="shared" ca="1" si="14"/>
        <v>0</v>
      </c>
    </row>
    <row r="290" spans="1:5" hidden="1">
      <c r="A290" t="str">
        <f t="shared" si="12"/>
        <v>02</v>
      </c>
      <c r="B290" s="76" t="str">
        <f t="shared" si="13"/>
        <v>W</v>
      </c>
      <c r="C290" t="s">
        <v>399</v>
      </c>
      <c r="D290" s="32" t="s">
        <v>697</v>
      </c>
      <c r="E290">
        <f t="shared" ca="1" si="14"/>
        <v>0</v>
      </c>
    </row>
    <row r="291" spans="1:5" hidden="1">
      <c r="A291" t="str">
        <f t="shared" si="12"/>
        <v>03</v>
      </c>
      <c r="B291" s="76" t="str">
        <f t="shared" si="13"/>
        <v>W</v>
      </c>
      <c r="C291" t="s">
        <v>399</v>
      </c>
      <c r="D291" s="32" t="s">
        <v>698</v>
      </c>
      <c r="E291">
        <f t="shared" ca="1" si="14"/>
        <v>0</v>
      </c>
    </row>
    <row r="292" spans="1:5" hidden="1">
      <c r="A292" t="str">
        <f t="shared" si="12"/>
        <v>04</v>
      </c>
      <c r="B292" s="76" t="str">
        <f t="shared" si="13"/>
        <v>W</v>
      </c>
      <c r="C292" t="s">
        <v>399</v>
      </c>
      <c r="D292" s="32" t="s">
        <v>699</v>
      </c>
      <c r="E292">
        <f t="shared" ca="1" si="14"/>
        <v>0</v>
      </c>
    </row>
    <row r="293" spans="1:5" hidden="1">
      <c r="A293" t="str">
        <f t="shared" si="12"/>
        <v>05</v>
      </c>
      <c r="B293" s="76" t="str">
        <f t="shared" si="13"/>
        <v>W</v>
      </c>
      <c r="C293" t="s">
        <v>399</v>
      </c>
      <c r="D293" s="32" t="s">
        <v>700</v>
      </c>
      <c r="E293">
        <f t="shared" ca="1" si="14"/>
        <v>0</v>
      </c>
    </row>
    <row r="294" spans="1:5" hidden="1">
      <c r="A294" t="str">
        <f t="shared" si="12"/>
        <v>06</v>
      </c>
      <c r="B294" s="76" t="str">
        <f t="shared" si="13"/>
        <v>W</v>
      </c>
      <c r="C294" t="s">
        <v>399</v>
      </c>
      <c r="D294" s="32" t="s">
        <v>701</v>
      </c>
      <c r="E294">
        <f t="shared" ca="1" si="14"/>
        <v>0</v>
      </c>
    </row>
    <row r="295" spans="1:5" hidden="1">
      <c r="A295" t="str">
        <f t="shared" si="12"/>
        <v>07</v>
      </c>
      <c r="B295" s="76" t="str">
        <f t="shared" si="13"/>
        <v>W</v>
      </c>
      <c r="C295" t="s">
        <v>399</v>
      </c>
      <c r="D295" s="32" t="s">
        <v>702</v>
      </c>
      <c r="E295">
        <f t="shared" ca="1" si="14"/>
        <v>0</v>
      </c>
    </row>
    <row r="296" spans="1:5" hidden="1">
      <c r="A296" t="str">
        <f t="shared" si="12"/>
        <v>08</v>
      </c>
      <c r="B296" s="76" t="str">
        <f t="shared" si="13"/>
        <v>W</v>
      </c>
      <c r="C296" t="s">
        <v>399</v>
      </c>
      <c r="D296" s="32" t="s">
        <v>703</v>
      </c>
      <c r="E296">
        <f t="shared" ca="1" si="14"/>
        <v>0</v>
      </c>
    </row>
    <row r="297" spans="1:5" hidden="1">
      <c r="A297" t="str">
        <f t="shared" si="12"/>
        <v>09</v>
      </c>
      <c r="B297" s="76" t="str">
        <f t="shared" si="13"/>
        <v>W</v>
      </c>
      <c r="C297" t="s">
        <v>399</v>
      </c>
      <c r="D297" s="32" t="s">
        <v>704</v>
      </c>
      <c r="E297">
        <f t="shared" ca="1" si="14"/>
        <v>0</v>
      </c>
    </row>
    <row r="298" spans="1:5" hidden="1">
      <c r="A298" t="str">
        <f t="shared" si="12"/>
        <v>10</v>
      </c>
      <c r="B298" s="76" t="str">
        <f t="shared" si="13"/>
        <v>W</v>
      </c>
      <c r="C298" t="s">
        <v>399</v>
      </c>
      <c r="D298" s="32" t="s">
        <v>705</v>
      </c>
      <c r="E298">
        <f t="shared" ca="1" si="14"/>
        <v>0</v>
      </c>
    </row>
    <row r="299" spans="1:5" hidden="1">
      <c r="A299" t="str">
        <f t="shared" si="12"/>
        <v>11</v>
      </c>
      <c r="B299" s="76" t="str">
        <f t="shared" si="13"/>
        <v>W</v>
      </c>
      <c r="C299" t="s">
        <v>399</v>
      </c>
      <c r="D299" s="32" t="s">
        <v>706</v>
      </c>
      <c r="E299">
        <f t="shared" ca="1" si="14"/>
        <v>0</v>
      </c>
    </row>
    <row r="300" spans="1:5" hidden="1">
      <c r="A300" t="str">
        <f t="shared" si="12"/>
        <v>12</v>
      </c>
      <c r="B300" s="76" t="str">
        <f t="shared" si="13"/>
        <v>W</v>
      </c>
      <c r="C300" t="s">
        <v>399</v>
      </c>
      <c r="D300" s="32" t="s">
        <v>707</v>
      </c>
      <c r="E300">
        <f t="shared" ca="1" si="14"/>
        <v>0</v>
      </c>
    </row>
    <row r="301" spans="1:5" hidden="1">
      <c r="A301" t="str">
        <f t="shared" si="12"/>
        <v>13</v>
      </c>
      <c r="B301" s="76" t="str">
        <f t="shared" si="13"/>
        <v>W</v>
      </c>
      <c r="C301" t="s">
        <v>399</v>
      </c>
      <c r="D301" s="32" t="s">
        <v>708</v>
      </c>
      <c r="E301">
        <f t="shared" ca="1" si="14"/>
        <v>0</v>
      </c>
    </row>
    <row r="302" spans="1:5" hidden="1">
      <c r="A302" t="str">
        <f t="shared" si="12"/>
        <v>100</v>
      </c>
      <c r="B302" s="76" t="str">
        <f t="shared" si="13"/>
        <v>W</v>
      </c>
      <c r="C302" t="s">
        <v>399</v>
      </c>
      <c r="D302" s="32" t="s">
        <v>709</v>
      </c>
      <c r="E302">
        <f t="shared" ca="1" si="14"/>
        <v>0</v>
      </c>
    </row>
    <row r="303" spans="1:5" hidden="1">
      <c r="A303" t="str">
        <f t="shared" si="12"/>
        <v>01</v>
      </c>
      <c r="B303" s="76" t="str">
        <f t="shared" si="13"/>
        <v>W</v>
      </c>
      <c r="C303" t="s">
        <v>388</v>
      </c>
      <c r="D303" s="32" t="s">
        <v>710</v>
      </c>
      <c r="E303">
        <f t="shared" ca="1" si="14"/>
        <v>0</v>
      </c>
    </row>
    <row r="304" spans="1:5" hidden="1">
      <c r="A304" t="str">
        <f t="shared" si="12"/>
        <v>02</v>
      </c>
      <c r="B304" s="76" t="str">
        <f t="shared" si="13"/>
        <v>W</v>
      </c>
      <c r="C304" t="s">
        <v>388</v>
      </c>
      <c r="D304" s="32" t="s">
        <v>711</v>
      </c>
      <c r="E304">
        <f t="shared" ca="1" si="14"/>
        <v>0</v>
      </c>
    </row>
    <row r="305" spans="1:5" hidden="1">
      <c r="A305" t="str">
        <f t="shared" si="12"/>
        <v>03</v>
      </c>
      <c r="B305" s="76" t="str">
        <f t="shared" si="13"/>
        <v>W</v>
      </c>
      <c r="C305" t="s">
        <v>388</v>
      </c>
      <c r="D305" s="32" t="s">
        <v>712</v>
      </c>
      <c r="E305">
        <f t="shared" ca="1" si="14"/>
        <v>0</v>
      </c>
    </row>
    <row r="306" spans="1:5" hidden="1">
      <c r="A306" t="str">
        <f t="shared" si="12"/>
        <v>04</v>
      </c>
      <c r="B306" s="76" t="str">
        <f t="shared" si="13"/>
        <v>W</v>
      </c>
      <c r="C306" t="s">
        <v>388</v>
      </c>
      <c r="D306" s="32" t="s">
        <v>713</v>
      </c>
      <c r="E306">
        <f t="shared" ca="1" si="14"/>
        <v>0</v>
      </c>
    </row>
    <row r="307" spans="1:5" hidden="1">
      <c r="A307" t="str">
        <f t="shared" si="12"/>
        <v>05</v>
      </c>
      <c r="B307" s="76" t="str">
        <f t="shared" si="13"/>
        <v>W</v>
      </c>
      <c r="C307" t="s">
        <v>388</v>
      </c>
      <c r="D307" s="32" t="s">
        <v>714</v>
      </c>
      <c r="E307">
        <f t="shared" ca="1" si="14"/>
        <v>0</v>
      </c>
    </row>
    <row r="308" spans="1:5" hidden="1">
      <c r="A308" t="str">
        <f t="shared" si="12"/>
        <v>06</v>
      </c>
      <c r="B308" s="76" t="str">
        <f t="shared" si="13"/>
        <v>W</v>
      </c>
      <c r="C308" t="s">
        <v>388</v>
      </c>
      <c r="D308" s="32" t="s">
        <v>715</v>
      </c>
      <c r="E308">
        <f t="shared" ca="1" si="14"/>
        <v>0</v>
      </c>
    </row>
    <row r="309" spans="1:5" hidden="1">
      <c r="A309" t="str">
        <f t="shared" si="12"/>
        <v>07</v>
      </c>
      <c r="B309" s="76" t="str">
        <f t="shared" si="13"/>
        <v>W</v>
      </c>
      <c r="C309" t="s">
        <v>388</v>
      </c>
      <c r="D309" s="32" t="s">
        <v>716</v>
      </c>
      <c r="E309">
        <f t="shared" ca="1" si="14"/>
        <v>0</v>
      </c>
    </row>
    <row r="310" spans="1:5" hidden="1">
      <c r="A310" t="str">
        <f t="shared" si="12"/>
        <v>08</v>
      </c>
      <c r="B310" s="76" t="str">
        <f t="shared" si="13"/>
        <v>W</v>
      </c>
      <c r="C310" t="s">
        <v>388</v>
      </c>
      <c r="D310" s="32" t="s">
        <v>717</v>
      </c>
      <c r="E310">
        <f t="shared" ca="1" si="14"/>
        <v>0</v>
      </c>
    </row>
    <row r="311" spans="1:5" hidden="1">
      <c r="A311" t="str">
        <f t="shared" si="12"/>
        <v>09</v>
      </c>
      <c r="B311" s="76" t="str">
        <f t="shared" si="13"/>
        <v>W</v>
      </c>
      <c r="C311" t="s">
        <v>388</v>
      </c>
      <c r="D311" s="32" t="s">
        <v>718</v>
      </c>
      <c r="E311">
        <f t="shared" ca="1" si="14"/>
        <v>0</v>
      </c>
    </row>
    <row r="312" spans="1:5" hidden="1">
      <c r="A312" t="str">
        <f t="shared" si="12"/>
        <v>10</v>
      </c>
      <c r="B312" s="76" t="str">
        <f t="shared" si="13"/>
        <v>W</v>
      </c>
      <c r="C312" t="s">
        <v>388</v>
      </c>
      <c r="D312" s="32" t="s">
        <v>719</v>
      </c>
      <c r="E312">
        <f t="shared" ca="1" si="14"/>
        <v>0</v>
      </c>
    </row>
    <row r="313" spans="1:5" hidden="1">
      <c r="A313" t="str">
        <f t="shared" si="12"/>
        <v>11</v>
      </c>
      <c r="B313" s="76" t="str">
        <f t="shared" si="13"/>
        <v>W</v>
      </c>
      <c r="C313" t="s">
        <v>388</v>
      </c>
      <c r="D313" s="32" t="s">
        <v>720</v>
      </c>
      <c r="E313">
        <f t="shared" ca="1" si="14"/>
        <v>0</v>
      </c>
    </row>
    <row r="314" spans="1:5" hidden="1">
      <c r="A314" t="str">
        <f t="shared" si="12"/>
        <v>12</v>
      </c>
      <c r="B314" s="76" t="str">
        <f t="shared" si="13"/>
        <v>W</v>
      </c>
      <c r="C314" t="s">
        <v>388</v>
      </c>
      <c r="D314" s="32" t="s">
        <v>721</v>
      </c>
      <c r="E314">
        <f t="shared" ca="1" si="14"/>
        <v>0</v>
      </c>
    </row>
    <row r="315" spans="1:5" hidden="1">
      <c r="A315" t="str">
        <f t="shared" si="12"/>
        <v>13</v>
      </c>
      <c r="B315" s="76" t="str">
        <f t="shared" si="13"/>
        <v>W</v>
      </c>
      <c r="C315" t="s">
        <v>388</v>
      </c>
      <c r="D315" s="32" t="s">
        <v>722</v>
      </c>
      <c r="E315">
        <f t="shared" ca="1" si="14"/>
        <v>0</v>
      </c>
    </row>
    <row r="316" spans="1:5" hidden="1">
      <c r="A316" t="str">
        <f t="shared" si="12"/>
        <v>100</v>
      </c>
      <c r="B316" s="76" t="str">
        <f t="shared" si="13"/>
        <v>W</v>
      </c>
      <c r="C316" t="s">
        <v>388</v>
      </c>
      <c r="D316" s="32" t="s">
        <v>723</v>
      </c>
      <c r="E316">
        <f t="shared" ca="1" si="14"/>
        <v>0</v>
      </c>
    </row>
    <row r="317" spans="1:5" hidden="1">
      <c r="A317" t="str">
        <f t="shared" si="12"/>
        <v>01</v>
      </c>
      <c r="B317" s="76" t="str">
        <f t="shared" si="13"/>
        <v>W</v>
      </c>
      <c r="C317" t="s">
        <v>389</v>
      </c>
      <c r="D317" s="32" t="s">
        <v>724</v>
      </c>
      <c r="E317">
        <f t="shared" ca="1" si="14"/>
        <v>0</v>
      </c>
    </row>
    <row r="318" spans="1:5" hidden="1">
      <c r="A318" t="str">
        <f t="shared" si="12"/>
        <v>02</v>
      </c>
      <c r="B318" s="76" t="str">
        <f t="shared" si="13"/>
        <v>W</v>
      </c>
      <c r="C318" t="s">
        <v>389</v>
      </c>
      <c r="D318" s="32" t="s">
        <v>725</v>
      </c>
      <c r="E318">
        <f t="shared" ca="1" si="14"/>
        <v>0</v>
      </c>
    </row>
    <row r="319" spans="1:5" hidden="1">
      <c r="A319" t="str">
        <f t="shared" si="12"/>
        <v>03</v>
      </c>
      <c r="B319" s="76" t="str">
        <f t="shared" si="13"/>
        <v>W</v>
      </c>
      <c r="C319" t="s">
        <v>389</v>
      </c>
      <c r="D319" s="32" t="s">
        <v>726</v>
      </c>
      <c r="E319">
        <f t="shared" ca="1" si="14"/>
        <v>0</v>
      </c>
    </row>
    <row r="320" spans="1:5" hidden="1">
      <c r="A320" t="str">
        <f t="shared" si="12"/>
        <v>04</v>
      </c>
      <c r="B320" s="76" t="str">
        <f t="shared" si="13"/>
        <v>W</v>
      </c>
      <c r="C320" t="s">
        <v>389</v>
      </c>
      <c r="D320" s="32" t="s">
        <v>727</v>
      </c>
      <c r="E320">
        <f t="shared" ca="1" si="14"/>
        <v>0</v>
      </c>
    </row>
    <row r="321" spans="1:5" hidden="1">
      <c r="A321" t="str">
        <f t="shared" si="12"/>
        <v>05</v>
      </c>
      <c r="B321" s="76" t="str">
        <f t="shared" si="13"/>
        <v>W</v>
      </c>
      <c r="C321" t="s">
        <v>389</v>
      </c>
      <c r="D321" s="32" t="s">
        <v>728</v>
      </c>
      <c r="E321">
        <f t="shared" ca="1" si="14"/>
        <v>0</v>
      </c>
    </row>
    <row r="322" spans="1:5" hidden="1">
      <c r="A322" t="str">
        <f t="shared" si="12"/>
        <v>06</v>
      </c>
      <c r="B322" s="76" t="str">
        <f t="shared" si="13"/>
        <v>W</v>
      </c>
      <c r="C322" t="s">
        <v>389</v>
      </c>
      <c r="D322" s="32" t="s">
        <v>729</v>
      </c>
      <c r="E322">
        <f t="shared" ca="1" si="14"/>
        <v>0</v>
      </c>
    </row>
    <row r="323" spans="1:5" hidden="1">
      <c r="A323" t="str">
        <f t="shared" si="12"/>
        <v>07</v>
      </c>
      <c r="B323" s="76" t="str">
        <f t="shared" si="13"/>
        <v>W</v>
      </c>
      <c r="C323" t="s">
        <v>389</v>
      </c>
      <c r="D323" s="32" t="s">
        <v>730</v>
      </c>
      <c r="E323">
        <f t="shared" ca="1" si="14"/>
        <v>0</v>
      </c>
    </row>
    <row r="324" spans="1:5" hidden="1">
      <c r="A324" t="str">
        <f t="shared" si="12"/>
        <v>08</v>
      </c>
      <c r="B324" s="76" t="str">
        <f t="shared" si="13"/>
        <v>W</v>
      </c>
      <c r="C324" t="s">
        <v>389</v>
      </c>
      <c r="D324" s="32" t="s">
        <v>731</v>
      </c>
      <c r="E324">
        <f t="shared" ca="1" si="14"/>
        <v>0</v>
      </c>
    </row>
    <row r="325" spans="1:5" hidden="1">
      <c r="A325" t="str">
        <f t="shared" si="12"/>
        <v>09</v>
      </c>
      <c r="B325" s="76" t="str">
        <f t="shared" si="13"/>
        <v>W</v>
      </c>
      <c r="C325" t="s">
        <v>389</v>
      </c>
      <c r="D325" s="32" t="s">
        <v>732</v>
      </c>
      <c r="E325">
        <f t="shared" ca="1" si="14"/>
        <v>0</v>
      </c>
    </row>
    <row r="326" spans="1:5" hidden="1">
      <c r="A326" t="str">
        <f t="shared" si="12"/>
        <v>10</v>
      </c>
      <c r="B326" s="76" t="str">
        <f t="shared" si="13"/>
        <v>W</v>
      </c>
      <c r="C326" t="s">
        <v>389</v>
      </c>
      <c r="D326" s="32" t="s">
        <v>733</v>
      </c>
      <c r="E326">
        <f t="shared" ca="1" si="14"/>
        <v>0</v>
      </c>
    </row>
    <row r="327" spans="1:5" hidden="1">
      <c r="A327" t="str">
        <f t="shared" si="12"/>
        <v>11</v>
      </c>
      <c r="B327" s="76" t="str">
        <f t="shared" si="13"/>
        <v>W</v>
      </c>
      <c r="C327" t="s">
        <v>389</v>
      </c>
      <c r="D327" s="32" t="s">
        <v>734</v>
      </c>
      <c r="E327">
        <f t="shared" ca="1" si="14"/>
        <v>0</v>
      </c>
    </row>
    <row r="328" spans="1:5" hidden="1">
      <c r="A328" t="str">
        <f t="shared" si="12"/>
        <v>12</v>
      </c>
      <c r="B328" s="76" t="str">
        <f t="shared" si="13"/>
        <v>W</v>
      </c>
      <c r="C328" t="s">
        <v>389</v>
      </c>
      <c r="D328" s="32" t="s">
        <v>735</v>
      </c>
      <c r="E328">
        <f t="shared" ca="1" si="14"/>
        <v>0</v>
      </c>
    </row>
    <row r="329" spans="1:5" hidden="1">
      <c r="A329" t="str">
        <f t="shared" si="12"/>
        <v>13</v>
      </c>
      <c r="B329" s="76" t="str">
        <f t="shared" si="13"/>
        <v>W</v>
      </c>
      <c r="C329" t="s">
        <v>389</v>
      </c>
      <c r="D329" s="32" t="s">
        <v>736</v>
      </c>
      <c r="E329">
        <f t="shared" ca="1" si="14"/>
        <v>0</v>
      </c>
    </row>
    <row r="330" spans="1:5" hidden="1">
      <c r="A330" t="str">
        <f t="shared" ref="A330:A393" si="15">MID(D330,LEN(C330)+2,LEN(D330)-LEN(C330))</f>
        <v>100</v>
      </c>
      <c r="B330" s="76" t="str">
        <f t="shared" ref="B330:B393" si="16">IF(ISNUMBER(FIND("PU",D330,1)),"PU",IF(ISNUMBER(FIND("W-",D330,1)),"W",0))</f>
        <v>W</v>
      </c>
      <c r="C330" t="s">
        <v>389</v>
      </c>
      <c r="D330" s="32" t="s">
        <v>737</v>
      </c>
      <c r="E330">
        <f t="shared" ref="E330:E393" ca="1" si="17">IFERROR(IF(B330=0,VLOOKUP(C330,INDIRECT($G$4&amp;$H$4),MATCH($A330,INDIRECT($G$4&amp;$I$4),0),0),IF(B330="W",VLOOKUP(C330,INDIRECT($G$5&amp;$H$5),MATCH($A330,INDIRECT($G$5&amp;$I$5),0),FALSE),VLOOKUP(C330,INDIRECT($G$6&amp;$H$6),MATCH($A330,INDIRECT($G$6&amp;$I$6),0),FALSE))),0)</f>
        <v>0</v>
      </c>
    </row>
    <row r="331" spans="1:5" hidden="1">
      <c r="A331" t="str">
        <f t="shared" si="15"/>
        <v>01</v>
      </c>
      <c r="B331" s="76" t="str">
        <f t="shared" si="16"/>
        <v>W</v>
      </c>
      <c r="C331" t="s">
        <v>390</v>
      </c>
      <c r="D331" s="32" t="s">
        <v>738</v>
      </c>
      <c r="E331">
        <f t="shared" ca="1" si="17"/>
        <v>0</v>
      </c>
    </row>
    <row r="332" spans="1:5" hidden="1">
      <c r="A332" t="str">
        <f t="shared" si="15"/>
        <v>02</v>
      </c>
      <c r="B332" s="76" t="str">
        <f t="shared" si="16"/>
        <v>W</v>
      </c>
      <c r="C332" t="s">
        <v>390</v>
      </c>
      <c r="D332" s="32" t="s">
        <v>739</v>
      </c>
      <c r="E332">
        <f t="shared" ca="1" si="17"/>
        <v>0</v>
      </c>
    </row>
    <row r="333" spans="1:5" hidden="1">
      <c r="A333" t="str">
        <f t="shared" si="15"/>
        <v>03</v>
      </c>
      <c r="B333" s="76" t="str">
        <f t="shared" si="16"/>
        <v>W</v>
      </c>
      <c r="C333" t="s">
        <v>390</v>
      </c>
      <c r="D333" s="32" t="s">
        <v>740</v>
      </c>
      <c r="E333">
        <f t="shared" ca="1" si="17"/>
        <v>0</v>
      </c>
    </row>
    <row r="334" spans="1:5" hidden="1">
      <c r="A334" t="str">
        <f t="shared" si="15"/>
        <v>04</v>
      </c>
      <c r="B334" s="76" t="str">
        <f t="shared" si="16"/>
        <v>W</v>
      </c>
      <c r="C334" t="s">
        <v>390</v>
      </c>
      <c r="D334" s="32" t="s">
        <v>741</v>
      </c>
      <c r="E334">
        <f t="shared" ca="1" si="17"/>
        <v>0</v>
      </c>
    </row>
    <row r="335" spans="1:5" hidden="1">
      <c r="A335" t="str">
        <f t="shared" si="15"/>
        <v>05</v>
      </c>
      <c r="B335" s="76" t="str">
        <f t="shared" si="16"/>
        <v>W</v>
      </c>
      <c r="C335" t="s">
        <v>390</v>
      </c>
      <c r="D335" s="32" t="s">
        <v>742</v>
      </c>
      <c r="E335">
        <f t="shared" ca="1" si="17"/>
        <v>0</v>
      </c>
    </row>
    <row r="336" spans="1:5" hidden="1">
      <c r="A336" t="str">
        <f t="shared" si="15"/>
        <v>06</v>
      </c>
      <c r="B336" s="76" t="str">
        <f t="shared" si="16"/>
        <v>W</v>
      </c>
      <c r="C336" t="s">
        <v>390</v>
      </c>
      <c r="D336" s="32" t="s">
        <v>743</v>
      </c>
      <c r="E336">
        <f t="shared" ca="1" si="17"/>
        <v>0</v>
      </c>
    </row>
    <row r="337" spans="1:5" hidden="1">
      <c r="A337" t="str">
        <f t="shared" si="15"/>
        <v>07</v>
      </c>
      <c r="B337" s="76" t="str">
        <f t="shared" si="16"/>
        <v>W</v>
      </c>
      <c r="C337" t="s">
        <v>390</v>
      </c>
      <c r="D337" s="32" t="s">
        <v>744</v>
      </c>
      <c r="E337">
        <f t="shared" ca="1" si="17"/>
        <v>0</v>
      </c>
    </row>
    <row r="338" spans="1:5" hidden="1">
      <c r="A338" t="str">
        <f t="shared" si="15"/>
        <v>08</v>
      </c>
      <c r="B338" s="76" t="str">
        <f t="shared" si="16"/>
        <v>W</v>
      </c>
      <c r="C338" t="s">
        <v>390</v>
      </c>
      <c r="D338" s="32" t="s">
        <v>745</v>
      </c>
      <c r="E338">
        <f t="shared" ca="1" si="17"/>
        <v>0</v>
      </c>
    </row>
    <row r="339" spans="1:5" hidden="1">
      <c r="A339" t="str">
        <f t="shared" si="15"/>
        <v>09</v>
      </c>
      <c r="B339" s="76" t="str">
        <f t="shared" si="16"/>
        <v>W</v>
      </c>
      <c r="C339" t="s">
        <v>390</v>
      </c>
      <c r="D339" s="32" t="s">
        <v>746</v>
      </c>
      <c r="E339">
        <f t="shared" ca="1" si="17"/>
        <v>0</v>
      </c>
    </row>
    <row r="340" spans="1:5" hidden="1">
      <c r="A340" t="str">
        <f t="shared" si="15"/>
        <v>10</v>
      </c>
      <c r="B340" s="76" t="str">
        <f t="shared" si="16"/>
        <v>W</v>
      </c>
      <c r="C340" t="s">
        <v>390</v>
      </c>
      <c r="D340" s="32" t="s">
        <v>747</v>
      </c>
      <c r="E340">
        <f t="shared" ca="1" si="17"/>
        <v>0</v>
      </c>
    </row>
    <row r="341" spans="1:5" hidden="1">
      <c r="A341" t="str">
        <f t="shared" si="15"/>
        <v>11</v>
      </c>
      <c r="B341" s="76" t="str">
        <f t="shared" si="16"/>
        <v>W</v>
      </c>
      <c r="C341" t="s">
        <v>390</v>
      </c>
      <c r="D341" s="32" t="s">
        <v>748</v>
      </c>
      <c r="E341">
        <f t="shared" ca="1" si="17"/>
        <v>0</v>
      </c>
    </row>
    <row r="342" spans="1:5" hidden="1">
      <c r="A342" t="str">
        <f t="shared" si="15"/>
        <v>12</v>
      </c>
      <c r="B342" s="76" t="str">
        <f t="shared" si="16"/>
        <v>W</v>
      </c>
      <c r="C342" t="s">
        <v>390</v>
      </c>
      <c r="D342" s="32" t="s">
        <v>749</v>
      </c>
      <c r="E342">
        <f t="shared" ca="1" si="17"/>
        <v>0</v>
      </c>
    </row>
    <row r="343" spans="1:5" hidden="1">
      <c r="A343" t="str">
        <f t="shared" si="15"/>
        <v>13</v>
      </c>
      <c r="B343" s="76" t="str">
        <f t="shared" si="16"/>
        <v>W</v>
      </c>
      <c r="C343" t="s">
        <v>390</v>
      </c>
      <c r="D343" s="32" t="s">
        <v>750</v>
      </c>
      <c r="E343">
        <f t="shared" ca="1" si="17"/>
        <v>0</v>
      </c>
    </row>
    <row r="344" spans="1:5" hidden="1">
      <c r="A344" t="str">
        <f t="shared" si="15"/>
        <v>100</v>
      </c>
      <c r="B344" s="76" t="str">
        <f t="shared" si="16"/>
        <v>W</v>
      </c>
      <c r="C344" t="s">
        <v>390</v>
      </c>
      <c r="D344" s="32" t="s">
        <v>751</v>
      </c>
      <c r="E344">
        <f t="shared" ca="1" si="17"/>
        <v>0</v>
      </c>
    </row>
    <row r="345" spans="1:5" hidden="1">
      <c r="A345" t="str">
        <f t="shared" si="15"/>
        <v>01</v>
      </c>
      <c r="B345" s="76" t="str">
        <f t="shared" si="16"/>
        <v>W</v>
      </c>
      <c r="C345" t="s">
        <v>391</v>
      </c>
      <c r="D345" s="32" t="s">
        <v>752</v>
      </c>
      <c r="E345">
        <f t="shared" ca="1" si="17"/>
        <v>0</v>
      </c>
    </row>
    <row r="346" spans="1:5" hidden="1">
      <c r="A346" t="str">
        <f t="shared" si="15"/>
        <v>02</v>
      </c>
      <c r="B346" s="76" t="str">
        <f t="shared" si="16"/>
        <v>W</v>
      </c>
      <c r="C346" t="s">
        <v>391</v>
      </c>
      <c r="D346" s="32" t="s">
        <v>753</v>
      </c>
      <c r="E346">
        <f t="shared" ca="1" si="17"/>
        <v>0</v>
      </c>
    </row>
    <row r="347" spans="1:5" hidden="1">
      <c r="A347" t="str">
        <f t="shared" si="15"/>
        <v>03</v>
      </c>
      <c r="B347" s="76" t="str">
        <f t="shared" si="16"/>
        <v>W</v>
      </c>
      <c r="C347" t="s">
        <v>391</v>
      </c>
      <c r="D347" s="32" t="s">
        <v>754</v>
      </c>
      <c r="E347">
        <f t="shared" ca="1" si="17"/>
        <v>0</v>
      </c>
    </row>
    <row r="348" spans="1:5" hidden="1">
      <c r="A348" t="str">
        <f t="shared" si="15"/>
        <v>04</v>
      </c>
      <c r="B348" s="76" t="str">
        <f t="shared" si="16"/>
        <v>W</v>
      </c>
      <c r="C348" t="s">
        <v>391</v>
      </c>
      <c r="D348" s="32" t="s">
        <v>755</v>
      </c>
      <c r="E348">
        <f t="shared" ca="1" si="17"/>
        <v>0</v>
      </c>
    </row>
    <row r="349" spans="1:5" hidden="1">
      <c r="A349" t="str">
        <f t="shared" si="15"/>
        <v>05</v>
      </c>
      <c r="B349" s="76" t="str">
        <f t="shared" si="16"/>
        <v>W</v>
      </c>
      <c r="C349" t="s">
        <v>391</v>
      </c>
      <c r="D349" s="32" t="s">
        <v>756</v>
      </c>
      <c r="E349">
        <f t="shared" ca="1" si="17"/>
        <v>0</v>
      </c>
    </row>
    <row r="350" spans="1:5" hidden="1">
      <c r="A350" t="str">
        <f t="shared" si="15"/>
        <v>06</v>
      </c>
      <c r="B350" s="76" t="str">
        <f t="shared" si="16"/>
        <v>W</v>
      </c>
      <c r="C350" t="s">
        <v>391</v>
      </c>
      <c r="D350" s="32" t="s">
        <v>757</v>
      </c>
      <c r="E350">
        <f t="shared" ca="1" si="17"/>
        <v>0</v>
      </c>
    </row>
    <row r="351" spans="1:5" hidden="1">
      <c r="A351" t="str">
        <f t="shared" si="15"/>
        <v>07</v>
      </c>
      <c r="B351" s="76" t="str">
        <f t="shared" si="16"/>
        <v>W</v>
      </c>
      <c r="C351" t="s">
        <v>391</v>
      </c>
      <c r="D351" s="32" t="s">
        <v>758</v>
      </c>
      <c r="E351">
        <f t="shared" ca="1" si="17"/>
        <v>0</v>
      </c>
    </row>
    <row r="352" spans="1:5" hidden="1">
      <c r="A352" t="str">
        <f t="shared" si="15"/>
        <v>08</v>
      </c>
      <c r="B352" s="76" t="str">
        <f t="shared" si="16"/>
        <v>W</v>
      </c>
      <c r="C352" t="s">
        <v>391</v>
      </c>
      <c r="D352" s="32" t="s">
        <v>759</v>
      </c>
      <c r="E352">
        <f t="shared" ca="1" si="17"/>
        <v>0</v>
      </c>
    </row>
    <row r="353" spans="1:5" hidden="1">
      <c r="A353" t="str">
        <f t="shared" si="15"/>
        <v>09</v>
      </c>
      <c r="B353" s="76" t="str">
        <f t="shared" si="16"/>
        <v>W</v>
      </c>
      <c r="C353" t="s">
        <v>391</v>
      </c>
      <c r="D353" s="32" t="s">
        <v>760</v>
      </c>
      <c r="E353">
        <f t="shared" ca="1" si="17"/>
        <v>0</v>
      </c>
    </row>
    <row r="354" spans="1:5" hidden="1">
      <c r="A354" t="str">
        <f t="shared" si="15"/>
        <v>10</v>
      </c>
      <c r="B354" s="76" t="str">
        <f t="shared" si="16"/>
        <v>W</v>
      </c>
      <c r="C354" t="s">
        <v>391</v>
      </c>
      <c r="D354" s="32" t="s">
        <v>761</v>
      </c>
      <c r="E354">
        <f t="shared" ca="1" si="17"/>
        <v>0</v>
      </c>
    </row>
    <row r="355" spans="1:5" hidden="1">
      <c r="A355" t="str">
        <f t="shared" si="15"/>
        <v>11</v>
      </c>
      <c r="B355" s="76" t="str">
        <f t="shared" si="16"/>
        <v>W</v>
      </c>
      <c r="C355" t="s">
        <v>391</v>
      </c>
      <c r="D355" s="32" t="s">
        <v>762</v>
      </c>
      <c r="E355">
        <f t="shared" ca="1" si="17"/>
        <v>0</v>
      </c>
    </row>
    <row r="356" spans="1:5" hidden="1">
      <c r="A356" t="str">
        <f t="shared" si="15"/>
        <v>12</v>
      </c>
      <c r="B356" s="76" t="str">
        <f t="shared" si="16"/>
        <v>W</v>
      </c>
      <c r="C356" t="s">
        <v>391</v>
      </c>
      <c r="D356" s="32" t="s">
        <v>763</v>
      </c>
      <c r="E356">
        <f t="shared" ca="1" si="17"/>
        <v>0</v>
      </c>
    </row>
    <row r="357" spans="1:5" hidden="1">
      <c r="A357" t="str">
        <f t="shared" si="15"/>
        <v>13</v>
      </c>
      <c r="B357" s="76" t="str">
        <f t="shared" si="16"/>
        <v>W</v>
      </c>
      <c r="C357" t="s">
        <v>391</v>
      </c>
      <c r="D357" s="32" t="s">
        <v>764</v>
      </c>
      <c r="E357">
        <f t="shared" ca="1" si="17"/>
        <v>0</v>
      </c>
    </row>
    <row r="358" spans="1:5" hidden="1">
      <c r="A358" t="str">
        <f t="shared" si="15"/>
        <v>100</v>
      </c>
      <c r="B358" s="76" t="str">
        <f t="shared" si="16"/>
        <v>W</v>
      </c>
      <c r="C358" t="s">
        <v>391</v>
      </c>
      <c r="D358" s="32" t="s">
        <v>765</v>
      </c>
      <c r="E358">
        <f t="shared" ca="1" si="17"/>
        <v>0</v>
      </c>
    </row>
    <row r="359" spans="1:5" hidden="1">
      <c r="A359" t="str">
        <f t="shared" si="15"/>
        <v>01</v>
      </c>
      <c r="B359" s="76" t="str">
        <f t="shared" si="16"/>
        <v>W</v>
      </c>
      <c r="C359" t="s">
        <v>384</v>
      </c>
      <c r="D359" s="32" t="s">
        <v>766</v>
      </c>
      <c r="E359">
        <f t="shared" ca="1" si="17"/>
        <v>0</v>
      </c>
    </row>
    <row r="360" spans="1:5" hidden="1">
      <c r="A360" t="str">
        <f t="shared" si="15"/>
        <v>02</v>
      </c>
      <c r="B360" s="76" t="str">
        <f t="shared" si="16"/>
        <v>W</v>
      </c>
      <c r="C360" t="s">
        <v>384</v>
      </c>
      <c r="D360" s="32" t="s">
        <v>767</v>
      </c>
      <c r="E360">
        <f t="shared" ca="1" si="17"/>
        <v>0</v>
      </c>
    </row>
    <row r="361" spans="1:5" hidden="1">
      <c r="A361" t="str">
        <f t="shared" si="15"/>
        <v>03</v>
      </c>
      <c r="B361" s="76" t="str">
        <f t="shared" si="16"/>
        <v>W</v>
      </c>
      <c r="C361" t="s">
        <v>384</v>
      </c>
      <c r="D361" s="32" t="s">
        <v>768</v>
      </c>
      <c r="E361">
        <f t="shared" ca="1" si="17"/>
        <v>0</v>
      </c>
    </row>
    <row r="362" spans="1:5" hidden="1">
      <c r="A362" t="str">
        <f t="shared" si="15"/>
        <v>04</v>
      </c>
      <c r="B362" s="76" t="str">
        <f t="shared" si="16"/>
        <v>W</v>
      </c>
      <c r="C362" t="s">
        <v>384</v>
      </c>
      <c r="D362" s="32" t="s">
        <v>769</v>
      </c>
      <c r="E362">
        <f t="shared" ca="1" si="17"/>
        <v>0</v>
      </c>
    </row>
    <row r="363" spans="1:5" hidden="1">
      <c r="A363" t="str">
        <f t="shared" si="15"/>
        <v>05</v>
      </c>
      <c r="B363" s="76" t="str">
        <f t="shared" si="16"/>
        <v>W</v>
      </c>
      <c r="C363" t="s">
        <v>384</v>
      </c>
      <c r="D363" s="32" t="s">
        <v>770</v>
      </c>
      <c r="E363">
        <f t="shared" ca="1" si="17"/>
        <v>0</v>
      </c>
    </row>
    <row r="364" spans="1:5" hidden="1">
      <c r="A364" t="str">
        <f t="shared" si="15"/>
        <v>06</v>
      </c>
      <c r="B364" s="76" t="str">
        <f t="shared" si="16"/>
        <v>W</v>
      </c>
      <c r="C364" t="s">
        <v>384</v>
      </c>
      <c r="D364" s="32" t="s">
        <v>771</v>
      </c>
      <c r="E364">
        <f t="shared" ca="1" si="17"/>
        <v>0</v>
      </c>
    </row>
    <row r="365" spans="1:5" hidden="1">
      <c r="A365" t="str">
        <f t="shared" si="15"/>
        <v>07</v>
      </c>
      <c r="B365" s="76" t="str">
        <f t="shared" si="16"/>
        <v>W</v>
      </c>
      <c r="C365" t="s">
        <v>384</v>
      </c>
      <c r="D365" s="32" t="s">
        <v>772</v>
      </c>
      <c r="E365">
        <f t="shared" ca="1" si="17"/>
        <v>0</v>
      </c>
    </row>
    <row r="366" spans="1:5" hidden="1">
      <c r="A366" t="str">
        <f t="shared" si="15"/>
        <v>08</v>
      </c>
      <c r="B366" s="76" t="str">
        <f t="shared" si="16"/>
        <v>W</v>
      </c>
      <c r="C366" t="s">
        <v>384</v>
      </c>
      <c r="D366" s="32" t="s">
        <v>773</v>
      </c>
      <c r="E366">
        <f t="shared" ca="1" si="17"/>
        <v>0</v>
      </c>
    </row>
    <row r="367" spans="1:5" hidden="1">
      <c r="A367" t="str">
        <f t="shared" si="15"/>
        <v>09</v>
      </c>
      <c r="B367" s="76" t="str">
        <f t="shared" si="16"/>
        <v>W</v>
      </c>
      <c r="C367" t="s">
        <v>384</v>
      </c>
      <c r="D367" s="32" t="s">
        <v>774</v>
      </c>
      <c r="E367">
        <f t="shared" ca="1" si="17"/>
        <v>0</v>
      </c>
    </row>
    <row r="368" spans="1:5" hidden="1">
      <c r="A368" t="str">
        <f t="shared" si="15"/>
        <v>10</v>
      </c>
      <c r="B368" s="76" t="str">
        <f t="shared" si="16"/>
        <v>W</v>
      </c>
      <c r="C368" t="s">
        <v>384</v>
      </c>
      <c r="D368" s="32" t="s">
        <v>775</v>
      </c>
      <c r="E368">
        <f t="shared" ca="1" si="17"/>
        <v>0</v>
      </c>
    </row>
    <row r="369" spans="1:5" hidden="1">
      <c r="A369" t="str">
        <f t="shared" si="15"/>
        <v>11</v>
      </c>
      <c r="B369" s="76" t="str">
        <f t="shared" si="16"/>
        <v>W</v>
      </c>
      <c r="C369" t="s">
        <v>384</v>
      </c>
      <c r="D369" s="32" t="s">
        <v>776</v>
      </c>
      <c r="E369">
        <f t="shared" ca="1" si="17"/>
        <v>0</v>
      </c>
    </row>
    <row r="370" spans="1:5" hidden="1">
      <c r="A370" t="str">
        <f t="shared" si="15"/>
        <v>12</v>
      </c>
      <c r="B370" s="76" t="str">
        <f t="shared" si="16"/>
        <v>W</v>
      </c>
      <c r="C370" t="s">
        <v>384</v>
      </c>
      <c r="D370" s="32" t="s">
        <v>777</v>
      </c>
      <c r="E370">
        <f t="shared" ca="1" si="17"/>
        <v>0</v>
      </c>
    </row>
    <row r="371" spans="1:5" hidden="1">
      <c r="A371" t="str">
        <f t="shared" si="15"/>
        <v>13</v>
      </c>
      <c r="B371" s="76" t="str">
        <f t="shared" si="16"/>
        <v>W</v>
      </c>
      <c r="C371" t="s">
        <v>384</v>
      </c>
      <c r="D371" s="32" t="s">
        <v>778</v>
      </c>
      <c r="E371">
        <f t="shared" ca="1" si="17"/>
        <v>0</v>
      </c>
    </row>
    <row r="372" spans="1:5" hidden="1">
      <c r="A372" t="str">
        <f t="shared" si="15"/>
        <v>100</v>
      </c>
      <c r="B372" s="76" t="str">
        <f t="shared" si="16"/>
        <v>W</v>
      </c>
      <c r="C372" t="s">
        <v>384</v>
      </c>
      <c r="D372" s="32" t="s">
        <v>779</v>
      </c>
      <c r="E372">
        <f t="shared" ca="1" si="17"/>
        <v>0</v>
      </c>
    </row>
    <row r="373" spans="1:5" hidden="1">
      <c r="A373" t="str">
        <f t="shared" si="15"/>
        <v>01</v>
      </c>
      <c r="B373" s="76" t="str">
        <f t="shared" si="16"/>
        <v>W</v>
      </c>
      <c r="C373" t="s">
        <v>385</v>
      </c>
      <c r="D373" s="32" t="s">
        <v>780</v>
      </c>
      <c r="E373">
        <f t="shared" ca="1" si="17"/>
        <v>0</v>
      </c>
    </row>
    <row r="374" spans="1:5" hidden="1">
      <c r="A374" t="str">
        <f t="shared" si="15"/>
        <v>02</v>
      </c>
      <c r="B374" s="76" t="str">
        <f t="shared" si="16"/>
        <v>W</v>
      </c>
      <c r="C374" t="s">
        <v>385</v>
      </c>
      <c r="D374" s="32" t="s">
        <v>781</v>
      </c>
      <c r="E374">
        <f t="shared" ca="1" si="17"/>
        <v>0</v>
      </c>
    </row>
    <row r="375" spans="1:5" hidden="1">
      <c r="A375" t="str">
        <f t="shared" si="15"/>
        <v>03</v>
      </c>
      <c r="B375" s="76" t="str">
        <f t="shared" si="16"/>
        <v>W</v>
      </c>
      <c r="C375" t="s">
        <v>385</v>
      </c>
      <c r="D375" s="32" t="s">
        <v>782</v>
      </c>
      <c r="E375">
        <f t="shared" ca="1" si="17"/>
        <v>0</v>
      </c>
    </row>
    <row r="376" spans="1:5" hidden="1">
      <c r="A376" t="str">
        <f t="shared" si="15"/>
        <v>04</v>
      </c>
      <c r="B376" s="76" t="str">
        <f t="shared" si="16"/>
        <v>W</v>
      </c>
      <c r="C376" t="s">
        <v>385</v>
      </c>
      <c r="D376" s="32" t="s">
        <v>783</v>
      </c>
      <c r="E376">
        <f t="shared" ca="1" si="17"/>
        <v>0</v>
      </c>
    </row>
    <row r="377" spans="1:5" hidden="1">
      <c r="A377" t="str">
        <f t="shared" si="15"/>
        <v>05</v>
      </c>
      <c r="B377" s="76" t="str">
        <f t="shared" si="16"/>
        <v>W</v>
      </c>
      <c r="C377" t="s">
        <v>385</v>
      </c>
      <c r="D377" s="32" t="s">
        <v>784</v>
      </c>
      <c r="E377">
        <f t="shared" ca="1" si="17"/>
        <v>0</v>
      </c>
    </row>
    <row r="378" spans="1:5" hidden="1">
      <c r="A378" t="str">
        <f t="shared" si="15"/>
        <v>06</v>
      </c>
      <c r="B378" s="76" t="str">
        <f t="shared" si="16"/>
        <v>W</v>
      </c>
      <c r="C378" t="s">
        <v>385</v>
      </c>
      <c r="D378" s="32" t="s">
        <v>785</v>
      </c>
      <c r="E378">
        <f t="shared" ca="1" si="17"/>
        <v>0</v>
      </c>
    </row>
    <row r="379" spans="1:5" hidden="1">
      <c r="A379" t="str">
        <f t="shared" si="15"/>
        <v>07</v>
      </c>
      <c r="B379" s="76" t="str">
        <f t="shared" si="16"/>
        <v>W</v>
      </c>
      <c r="C379" t="s">
        <v>385</v>
      </c>
      <c r="D379" s="32" t="s">
        <v>786</v>
      </c>
      <c r="E379">
        <f t="shared" ca="1" si="17"/>
        <v>0</v>
      </c>
    </row>
    <row r="380" spans="1:5" hidden="1">
      <c r="A380" t="str">
        <f t="shared" si="15"/>
        <v>08</v>
      </c>
      <c r="B380" s="76" t="str">
        <f t="shared" si="16"/>
        <v>W</v>
      </c>
      <c r="C380" t="s">
        <v>385</v>
      </c>
      <c r="D380" s="32" t="s">
        <v>787</v>
      </c>
      <c r="E380">
        <f t="shared" ca="1" si="17"/>
        <v>0</v>
      </c>
    </row>
    <row r="381" spans="1:5" hidden="1">
      <c r="A381" t="str">
        <f t="shared" si="15"/>
        <v>09</v>
      </c>
      <c r="B381" s="76" t="str">
        <f t="shared" si="16"/>
        <v>W</v>
      </c>
      <c r="C381" t="s">
        <v>385</v>
      </c>
      <c r="D381" s="32" t="s">
        <v>788</v>
      </c>
      <c r="E381">
        <f t="shared" ca="1" si="17"/>
        <v>0</v>
      </c>
    </row>
    <row r="382" spans="1:5" hidden="1">
      <c r="A382" t="str">
        <f t="shared" si="15"/>
        <v>10</v>
      </c>
      <c r="B382" s="76" t="str">
        <f t="shared" si="16"/>
        <v>W</v>
      </c>
      <c r="C382" t="s">
        <v>385</v>
      </c>
      <c r="D382" s="32" t="s">
        <v>789</v>
      </c>
      <c r="E382">
        <f t="shared" ca="1" si="17"/>
        <v>0</v>
      </c>
    </row>
    <row r="383" spans="1:5" hidden="1">
      <c r="A383" t="str">
        <f t="shared" si="15"/>
        <v>11</v>
      </c>
      <c r="B383" s="76" t="str">
        <f t="shared" si="16"/>
        <v>W</v>
      </c>
      <c r="C383" t="s">
        <v>385</v>
      </c>
      <c r="D383" s="32" t="s">
        <v>790</v>
      </c>
      <c r="E383">
        <f t="shared" ca="1" si="17"/>
        <v>0</v>
      </c>
    </row>
    <row r="384" spans="1:5" hidden="1">
      <c r="A384" t="str">
        <f t="shared" si="15"/>
        <v>12</v>
      </c>
      <c r="B384" s="76" t="str">
        <f t="shared" si="16"/>
        <v>W</v>
      </c>
      <c r="C384" t="s">
        <v>385</v>
      </c>
      <c r="D384" s="32" t="s">
        <v>791</v>
      </c>
      <c r="E384">
        <f t="shared" ca="1" si="17"/>
        <v>0</v>
      </c>
    </row>
    <row r="385" spans="1:5" hidden="1">
      <c r="A385" t="str">
        <f t="shared" si="15"/>
        <v>13</v>
      </c>
      <c r="B385" s="76" t="str">
        <f t="shared" si="16"/>
        <v>W</v>
      </c>
      <c r="C385" t="s">
        <v>385</v>
      </c>
      <c r="D385" s="32" t="s">
        <v>792</v>
      </c>
      <c r="E385">
        <f t="shared" ca="1" si="17"/>
        <v>0</v>
      </c>
    </row>
    <row r="386" spans="1:5" hidden="1">
      <c r="A386" t="str">
        <f t="shared" si="15"/>
        <v>100</v>
      </c>
      <c r="B386" s="76" t="str">
        <f t="shared" si="16"/>
        <v>W</v>
      </c>
      <c r="C386" t="s">
        <v>385</v>
      </c>
      <c r="D386" s="32" t="s">
        <v>793</v>
      </c>
      <c r="E386">
        <f t="shared" ca="1" si="17"/>
        <v>0</v>
      </c>
    </row>
    <row r="387" spans="1:5" hidden="1">
      <c r="A387" t="str">
        <f t="shared" si="15"/>
        <v>01</v>
      </c>
      <c r="B387" s="76" t="str">
        <f t="shared" si="16"/>
        <v>W</v>
      </c>
      <c r="C387" t="s">
        <v>386</v>
      </c>
      <c r="D387" s="32" t="s">
        <v>794</v>
      </c>
      <c r="E387">
        <f t="shared" ca="1" si="17"/>
        <v>0</v>
      </c>
    </row>
    <row r="388" spans="1:5" hidden="1">
      <c r="A388" t="str">
        <f t="shared" si="15"/>
        <v>02</v>
      </c>
      <c r="B388" s="76" t="str">
        <f t="shared" si="16"/>
        <v>W</v>
      </c>
      <c r="C388" t="s">
        <v>386</v>
      </c>
      <c r="D388" s="32" t="s">
        <v>795</v>
      </c>
      <c r="E388">
        <f t="shared" ca="1" si="17"/>
        <v>0</v>
      </c>
    </row>
    <row r="389" spans="1:5" hidden="1">
      <c r="A389" t="str">
        <f t="shared" si="15"/>
        <v>03</v>
      </c>
      <c r="B389" s="76" t="str">
        <f t="shared" si="16"/>
        <v>W</v>
      </c>
      <c r="C389" t="s">
        <v>386</v>
      </c>
      <c r="D389" s="32" t="s">
        <v>796</v>
      </c>
      <c r="E389">
        <f t="shared" ca="1" si="17"/>
        <v>0</v>
      </c>
    </row>
    <row r="390" spans="1:5" hidden="1">
      <c r="A390" t="str">
        <f t="shared" si="15"/>
        <v>04</v>
      </c>
      <c r="B390" s="76" t="str">
        <f t="shared" si="16"/>
        <v>W</v>
      </c>
      <c r="C390" t="s">
        <v>386</v>
      </c>
      <c r="D390" s="32" t="s">
        <v>797</v>
      </c>
      <c r="E390">
        <f t="shared" ca="1" si="17"/>
        <v>0</v>
      </c>
    </row>
    <row r="391" spans="1:5" hidden="1">
      <c r="A391" t="str">
        <f t="shared" si="15"/>
        <v>05</v>
      </c>
      <c r="B391" s="76" t="str">
        <f t="shared" si="16"/>
        <v>W</v>
      </c>
      <c r="C391" t="s">
        <v>386</v>
      </c>
      <c r="D391" s="32" t="s">
        <v>798</v>
      </c>
      <c r="E391">
        <f t="shared" ca="1" si="17"/>
        <v>0</v>
      </c>
    </row>
    <row r="392" spans="1:5" hidden="1">
      <c r="A392" t="str">
        <f t="shared" si="15"/>
        <v>06</v>
      </c>
      <c r="B392" s="76" t="str">
        <f t="shared" si="16"/>
        <v>W</v>
      </c>
      <c r="C392" t="s">
        <v>386</v>
      </c>
      <c r="D392" s="32" t="s">
        <v>799</v>
      </c>
      <c r="E392">
        <f t="shared" ca="1" si="17"/>
        <v>0</v>
      </c>
    </row>
    <row r="393" spans="1:5" hidden="1">
      <c r="A393" t="str">
        <f t="shared" si="15"/>
        <v>07</v>
      </c>
      <c r="B393" s="76" t="str">
        <f t="shared" si="16"/>
        <v>W</v>
      </c>
      <c r="C393" t="s">
        <v>386</v>
      </c>
      <c r="D393" s="32" t="s">
        <v>800</v>
      </c>
      <c r="E393">
        <f t="shared" ca="1" si="17"/>
        <v>0</v>
      </c>
    </row>
    <row r="394" spans="1:5" hidden="1">
      <c r="A394" t="str">
        <f t="shared" ref="A394:A457" si="18">MID(D394,LEN(C394)+2,LEN(D394)-LEN(C394))</f>
        <v>08</v>
      </c>
      <c r="B394" s="76" t="str">
        <f t="shared" ref="B394:B457" si="19">IF(ISNUMBER(FIND("PU",D394,1)),"PU",IF(ISNUMBER(FIND("W-",D394,1)),"W",0))</f>
        <v>W</v>
      </c>
      <c r="C394" t="s">
        <v>386</v>
      </c>
      <c r="D394" s="32" t="s">
        <v>801</v>
      </c>
      <c r="E394">
        <f t="shared" ref="E394:E457" ca="1" si="20">IFERROR(IF(B394=0,VLOOKUP(C394,INDIRECT($G$4&amp;$H$4),MATCH($A394,INDIRECT($G$4&amp;$I$4),0),0),IF(B394="W",VLOOKUP(C394,INDIRECT($G$5&amp;$H$5),MATCH($A394,INDIRECT($G$5&amp;$I$5),0),FALSE),VLOOKUP(C394,INDIRECT($G$6&amp;$H$6),MATCH($A394,INDIRECT($G$6&amp;$I$6),0),FALSE))),0)</f>
        <v>0</v>
      </c>
    </row>
    <row r="395" spans="1:5" hidden="1">
      <c r="A395" t="str">
        <f t="shared" si="18"/>
        <v>09</v>
      </c>
      <c r="B395" s="76" t="str">
        <f t="shared" si="19"/>
        <v>W</v>
      </c>
      <c r="C395" t="s">
        <v>386</v>
      </c>
      <c r="D395" s="32" t="s">
        <v>802</v>
      </c>
      <c r="E395">
        <f t="shared" ca="1" si="20"/>
        <v>0</v>
      </c>
    </row>
    <row r="396" spans="1:5" hidden="1">
      <c r="A396" t="str">
        <f t="shared" si="18"/>
        <v>10</v>
      </c>
      <c r="B396" s="76" t="str">
        <f t="shared" si="19"/>
        <v>W</v>
      </c>
      <c r="C396" t="s">
        <v>386</v>
      </c>
      <c r="D396" s="32" t="s">
        <v>803</v>
      </c>
      <c r="E396">
        <f t="shared" ca="1" si="20"/>
        <v>0</v>
      </c>
    </row>
    <row r="397" spans="1:5" hidden="1">
      <c r="A397" t="str">
        <f t="shared" si="18"/>
        <v>11</v>
      </c>
      <c r="B397" s="76" t="str">
        <f t="shared" si="19"/>
        <v>W</v>
      </c>
      <c r="C397" t="s">
        <v>386</v>
      </c>
      <c r="D397" s="32" t="s">
        <v>804</v>
      </c>
      <c r="E397">
        <f t="shared" ca="1" si="20"/>
        <v>0</v>
      </c>
    </row>
    <row r="398" spans="1:5" hidden="1">
      <c r="A398" t="str">
        <f t="shared" si="18"/>
        <v>12</v>
      </c>
      <c r="B398" s="76" t="str">
        <f t="shared" si="19"/>
        <v>W</v>
      </c>
      <c r="C398" t="s">
        <v>386</v>
      </c>
      <c r="D398" s="32" t="s">
        <v>805</v>
      </c>
      <c r="E398">
        <f t="shared" ca="1" si="20"/>
        <v>0</v>
      </c>
    </row>
    <row r="399" spans="1:5" hidden="1">
      <c r="A399" t="str">
        <f t="shared" si="18"/>
        <v>13</v>
      </c>
      <c r="B399" s="76" t="str">
        <f t="shared" si="19"/>
        <v>W</v>
      </c>
      <c r="C399" t="s">
        <v>386</v>
      </c>
      <c r="D399" s="32" t="s">
        <v>806</v>
      </c>
      <c r="E399">
        <f t="shared" ca="1" si="20"/>
        <v>0</v>
      </c>
    </row>
    <row r="400" spans="1:5" hidden="1">
      <c r="A400" t="str">
        <f t="shared" si="18"/>
        <v>100</v>
      </c>
      <c r="B400" s="76" t="str">
        <f t="shared" si="19"/>
        <v>W</v>
      </c>
      <c r="C400" t="s">
        <v>386</v>
      </c>
      <c r="D400" s="32" t="s">
        <v>807</v>
      </c>
      <c r="E400">
        <f t="shared" ca="1" si="20"/>
        <v>0</v>
      </c>
    </row>
    <row r="401" spans="1:5" hidden="1">
      <c r="A401" t="str">
        <f t="shared" si="18"/>
        <v>01</v>
      </c>
      <c r="B401" s="76" t="str">
        <f t="shared" si="19"/>
        <v>W</v>
      </c>
      <c r="C401" t="s">
        <v>387</v>
      </c>
      <c r="D401" s="32" t="s">
        <v>808</v>
      </c>
      <c r="E401">
        <f t="shared" ca="1" si="20"/>
        <v>0</v>
      </c>
    </row>
    <row r="402" spans="1:5" hidden="1">
      <c r="A402" t="str">
        <f t="shared" si="18"/>
        <v>02</v>
      </c>
      <c r="B402" s="76" t="str">
        <f t="shared" si="19"/>
        <v>W</v>
      </c>
      <c r="C402" t="s">
        <v>387</v>
      </c>
      <c r="D402" s="32" t="s">
        <v>809</v>
      </c>
      <c r="E402">
        <f t="shared" ca="1" si="20"/>
        <v>0</v>
      </c>
    </row>
    <row r="403" spans="1:5" hidden="1">
      <c r="A403" t="str">
        <f t="shared" si="18"/>
        <v>03</v>
      </c>
      <c r="B403" s="76" t="str">
        <f t="shared" si="19"/>
        <v>W</v>
      </c>
      <c r="C403" t="s">
        <v>387</v>
      </c>
      <c r="D403" s="32" t="s">
        <v>810</v>
      </c>
      <c r="E403">
        <f t="shared" ca="1" si="20"/>
        <v>0</v>
      </c>
    </row>
    <row r="404" spans="1:5" hidden="1">
      <c r="A404" t="str">
        <f t="shared" si="18"/>
        <v>04</v>
      </c>
      <c r="B404" s="76" t="str">
        <f t="shared" si="19"/>
        <v>W</v>
      </c>
      <c r="C404" t="s">
        <v>387</v>
      </c>
      <c r="D404" s="32" t="s">
        <v>811</v>
      </c>
      <c r="E404">
        <f t="shared" ca="1" si="20"/>
        <v>0</v>
      </c>
    </row>
    <row r="405" spans="1:5" hidden="1">
      <c r="A405" t="str">
        <f t="shared" si="18"/>
        <v>05</v>
      </c>
      <c r="B405" s="76" t="str">
        <f t="shared" si="19"/>
        <v>W</v>
      </c>
      <c r="C405" t="s">
        <v>387</v>
      </c>
      <c r="D405" s="32" t="s">
        <v>812</v>
      </c>
      <c r="E405">
        <f t="shared" ca="1" si="20"/>
        <v>0</v>
      </c>
    </row>
    <row r="406" spans="1:5" hidden="1">
      <c r="A406" t="str">
        <f t="shared" si="18"/>
        <v>06</v>
      </c>
      <c r="B406" s="76" t="str">
        <f t="shared" si="19"/>
        <v>W</v>
      </c>
      <c r="C406" t="s">
        <v>387</v>
      </c>
      <c r="D406" s="32" t="s">
        <v>813</v>
      </c>
      <c r="E406">
        <f t="shared" ca="1" si="20"/>
        <v>0</v>
      </c>
    </row>
    <row r="407" spans="1:5" hidden="1">
      <c r="A407" t="str">
        <f t="shared" si="18"/>
        <v>07</v>
      </c>
      <c r="B407" s="76" t="str">
        <f t="shared" si="19"/>
        <v>W</v>
      </c>
      <c r="C407" t="s">
        <v>387</v>
      </c>
      <c r="D407" s="32" t="s">
        <v>814</v>
      </c>
      <c r="E407">
        <f t="shared" ca="1" si="20"/>
        <v>0</v>
      </c>
    </row>
    <row r="408" spans="1:5" hidden="1">
      <c r="A408" t="str">
        <f t="shared" si="18"/>
        <v>08</v>
      </c>
      <c r="B408" s="76" t="str">
        <f t="shared" si="19"/>
        <v>W</v>
      </c>
      <c r="C408" t="s">
        <v>387</v>
      </c>
      <c r="D408" s="32" t="s">
        <v>815</v>
      </c>
      <c r="E408">
        <f t="shared" ca="1" si="20"/>
        <v>0</v>
      </c>
    </row>
    <row r="409" spans="1:5" hidden="1">
      <c r="A409" t="str">
        <f t="shared" si="18"/>
        <v>09</v>
      </c>
      <c r="B409" s="76" t="str">
        <f t="shared" si="19"/>
        <v>W</v>
      </c>
      <c r="C409" t="s">
        <v>387</v>
      </c>
      <c r="D409" s="32" t="s">
        <v>816</v>
      </c>
      <c r="E409">
        <f t="shared" ca="1" si="20"/>
        <v>0</v>
      </c>
    </row>
    <row r="410" spans="1:5" hidden="1">
      <c r="A410" t="str">
        <f t="shared" si="18"/>
        <v>10</v>
      </c>
      <c r="B410" s="76" t="str">
        <f t="shared" si="19"/>
        <v>W</v>
      </c>
      <c r="C410" t="s">
        <v>387</v>
      </c>
      <c r="D410" s="32" t="s">
        <v>817</v>
      </c>
      <c r="E410">
        <f t="shared" ca="1" si="20"/>
        <v>0</v>
      </c>
    </row>
    <row r="411" spans="1:5" hidden="1">
      <c r="A411" t="str">
        <f t="shared" si="18"/>
        <v>11</v>
      </c>
      <c r="B411" s="76" t="str">
        <f t="shared" si="19"/>
        <v>W</v>
      </c>
      <c r="C411" t="s">
        <v>387</v>
      </c>
      <c r="D411" s="32" t="s">
        <v>818</v>
      </c>
      <c r="E411">
        <f t="shared" ca="1" si="20"/>
        <v>0</v>
      </c>
    </row>
    <row r="412" spans="1:5" hidden="1">
      <c r="A412" t="str">
        <f t="shared" si="18"/>
        <v>12</v>
      </c>
      <c r="B412" s="76" t="str">
        <f t="shared" si="19"/>
        <v>W</v>
      </c>
      <c r="C412" t="s">
        <v>387</v>
      </c>
      <c r="D412" s="32" t="s">
        <v>819</v>
      </c>
      <c r="E412">
        <f t="shared" ca="1" si="20"/>
        <v>0</v>
      </c>
    </row>
    <row r="413" spans="1:5" hidden="1">
      <c r="A413" t="str">
        <f t="shared" si="18"/>
        <v>13</v>
      </c>
      <c r="B413" s="76" t="str">
        <f t="shared" si="19"/>
        <v>W</v>
      </c>
      <c r="C413" t="s">
        <v>387</v>
      </c>
      <c r="D413" s="32" t="s">
        <v>820</v>
      </c>
      <c r="E413">
        <f t="shared" ca="1" si="20"/>
        <v>0</v>
      </c>
    </row>
    <row r="414" spans="1:5" hidden="1">
      <c r="A414" t="str">
        <f t="shared" si="18"/>
        <v>100</v>
      </c>
      <c r="B414" s="76" t="str">
        <f t="shared" si="19"/>
        <v>W</v>
      </c>
      <c r="C414" t="s">
        <v>387</v>
      </c>
      <c r="D414" s="32" t="s">
        <v>821</v>
      </c>
      <c r="E414">
        <f t="shared" ca="1" si="20"/>
        <v>0</v>
      </c>
    </row>
    <row r="415" spans="1:5" hidden="1">
      <c r="A415" t="str">
        <f t="shared" si="18"/>
        <v>01</v>
      </c>
      <c r="B415" s="76" t="str">
        <f t="shared" si="19"/>
        <v>W</v>
      </c>
      <c r="C415" t="s">
        <v>380</v>
      </c>
      <c r="D415" s="32" t="s">
        <v>822</v>
      </c>
      <c r="E415">
        <f t="shared" ca="1" si="20"/>
        <v>0</v>
      </c>
    </row>
    <row r="416" spans="1:5" hidden="1">
      <c r="A416" t="str">
        <f t="shared" si="18"/>
        <v>02</v>
      </c>
      <c r="B416" s="76" t="str">
        <f t="shared" si="19"/>
        <v>W</v>
      </c>
      <c r="C416" t="s">
        <v>380</v>
      </c>
      <c r="D416" s="32" t="s">
        <v>823</v>
      </c>
      <c r="E416">
        <f t="shared" ca="1" si="20"/>
        <v>0</v>
      </c>
    </row>
    <row r="417" spans="1:5" hidden="1">
      <c r="A417" t="str">
        <f t="shared" si="18"/>
        <v>03</v>
      </c>
      <c r="B417" s="76" t="str">
        <f t="shared" si="19"/>
        <v>W</v>
      </c>
      <c r="C417" t="s">
        <v>380</v>
      </c>
      <c r="D417" s="32" t="s">
        <v>824</v>
      </c>
      <c r="E417">
        <f t="shared" ca="1" si="20"/>
        <v>0</v>
      </c>
    </row>
    <row r="418" spans="1:5" hidden="1">
      <c r="A418" t="str">
        <f t="shared" si="18"/>
        <v>04</v>
      </c>
      <c r="B418" s="76" t="str">
        <f t="shared" si="19"/>
        <v>W</v>
      </c>
      <c r="C418" t="s">
        <v>380</v>
      </c>
      <c r="D418" s="32" t="s">
        <v>825</v>
      </c>
      <c r="E418">
        <f t="shared" ca="1" si="20"/>
        <v>0</v>
      </c>
    </row>
    <row r="419" spans="1:5" hidden="1">
      <c r="A419" t="str">
        <f t="shared" si="18"/>
        <v>05</v>
      </c>
      <c r="B419" s="76" t="str">
        <f t="shared" si="19"/>
        <v>W</v>
      </c>
      <c r="C419" t="s">
        <v>380</v>
      </c>
      <c r="D419" s="32" t="s">
        <v>826</v>
      </c>
      <c r="E419">
        <f t="shared" ca="1" si="20"/>
        <v>0</v>
      </c>
    </row>
    <row r="420" spans="1:5" hidden="1">
      <c r="A420" t="str">
        <f t="shared" si="18"/>
        <v>06</v>
      </c>
      <c r="B420" s="76" t="str">
        <f t="shared" si="19"/>
        <v>W</v>
      </c>
      <c r="C420" t="s">
        <v>380</v>
      </c>
      <c r="D420" s="32" t="s">
        <v>827</v>
      </c>
      <c r="E420">
        <f t="shared" ca="1" si="20"/>
        <v>0</v>
      </c>
    </row>
    <row r="421" spans="1:5" hidden="1">
      <c r="A421" t="str">
        <f t="shared" si="18"/>
        <v>07</v>
      </c>
      <c r="B421" s="76" t="str">
        <f t="shared" si="19"/>
        <v>W</v>
      </c>
      <c r="C421" t="s">
        <v>380</v>
      </c>
      <c r="D421" s="32" t="s">
        <v>828</v>
      </c>
      <c r="E421">
        <f t="shared" ca="1" si="20"/>
        <v>0</v>
      </c>
    </row>
    <row r="422" spans="1:5" hidden="1">
      <c r="A422" t="str">
        <f t="shared" si="18"/>
        <v>08</v>
      </c>
      <c r="B422" s="76" t="str">
        <f t="shared" si="19"/>
        <v>W</v>
      </c>
      <c r="C422" t="s">
        <v>380</v>
      </c>
      <c r="D422" s="32" t="s">
        <v>829</v>
      </c>
      <c r="E422">
        <f t="shared" ca="1" si="20"/>
        <v>0</v>
      </c>
    </row>
    <row r="423" spans="1:5" hidden="1">
      <c r="A423" t="str">
        <f t="shared" si="18"/>
        <v>09</v>
      </c>
      <c r="B423" s="76" t="str">
        <f t="shared" si="19"/>
        <v>W</v>
      </c>
      <c r="C423" t="s">
        <v>380</v>
      </c>
      <c r="D423" s="32" t="s">
        <v>830</v>
      </c>
      <c r="E423">
        <f t="shared" ca="1" si="20"/>
        <v>0</v>
      </c>
    </row>
    <row r="424" spans="1:5" hidden="1">
      <c r="A424" t="str">
        <f t="shared" si="18"/>
        <v>10</v>
      </c>
      <c r="B424" s="76" t="str">
        <f t="shared" si="19"/>
        <v>W</v>
      </c>
      <c r="C424" t="s">
        <v>380</v>
      </c>
      <c r="D424" s="32" t="s">
        <v>831</v>
      </c>
      <c r="E424">
        <f t="shared" ca="1" si="20"/>
        <v>0</v>
      </c>
    </row>
    <row r="425" spans="1:5" hidden="1">
      <c r="A425" t="str">
        <f t="shared" si="18"/>
        <v>11</v>
      </c>
      <c r="B425" s="76" t="str">
        <f t="shared" si="19"/>
        <v>W</v>
      </c>
      <c r="C425" t="s">
        <v>380</v>
      </c>
      <c r="D425" s="32" t="s">
        <v>832</v>
      </c>
      <c r="E425">
        <f t="shared" ca="1" si="20"/>
        <v>0</v>
      </c>
    </row>
    <row r="426" spans="1:5" hidden="1">
      <c r="A426" t="str">
        <f t="shared" si="18"/>
        <v>12</v>
      </c>
      <c r="B426" s="76" t="str">
        <f t="shared" si="19"/>
        <v>W</v>
      </c>
      <c r="C426" t="s">
        <v>380</v>
      </c>
      <c r="D426" s="32" t="s">
        <v>833</v>
      </c>
      <c r="E426">
        <f t="shared" ca="1" si="20"/>
        <v>0</v>
      </c>
    </row>
    <row r="427" spans="1:5" hidden="1">
      <c r="A427" t="str">
        <f t="shared" si="18"/>
        <v>13</v>
      </c>
      <c r="B427" s="76" t="str">
        <f t="shared" si="19"/>
        <v>W</v>
      </c>
      <c r="C427" t="s">
        <v>380</v>
      </c>
      <c r="D427" s="32" t="s">
        <v>834</v>
      </c>
      <c r="E427">
        <f t="shared" ca="1" si="20"/>
        <v>0</v>
      </c>
    </row>
    <row r="428" spans="1:5" hidden="1">
      <c r="A428" t="str">
        <f t="shared" si="18"/>
        <v>100</v>
      </c>
      <c r="B428" s="76" t="str">
        <f t="shared" si="19"/>
        <v>W</v>
      </c>
      <c r="C428" t="s">
        <v>380</v>
      </c>
      <c r="D428" s="32" t="s">
        <v>835</v>
      </c>
      <c r="E428">
        <f t="shared" ca="1" si="20"/>
        <v>0</v>
      </c>
    </row>
    <row r="429" spans="1:5" hidden="1">
      <c r="A429" t="str">
        <f t="shared" si="18"/>
        <v>01</v>
      </c>
      <c r="B429" s="76" t="str">
        <f t="shared" si="19"/>
        <v>W</v>
      </c>
      <c r="C429" t="s">
        <v>381</v>
      </c>
      <c r="D429" s="32" t="s">
        <v>836</v>
      </c>
      <c r="E429">
        <f t="shared" ca="1" si="20"/>
        <v>0</v>
      </c>
    </row>
    <row r="430" spans="1:5" hidden="1">
      <c r="A430" t="str">
        <f t="shared" si="18"/>
        <v>02</v>
      </c>
      <c r="B430" s="76" t="str">
        <f t="shared" si="19"/>
        <v>W</v>
      </c>
      <c r="C430" t="s">
        <v>381</v>
      </c>
      <c r="D430" s="32" t="s">
        <v>837</v>
      </c>
      <c r="E430">
        <f t="shared" ca="1" si="20"/>
        <v>0</v>
      </c>
    </row>
    <row r="431" spans="1:5" hidden="1">
      <c r="A431" t="str">
        <f t="shared" si="18"/>
        <v>03</v>
      </c>
      <c r="B431" s="76" t="str">
        <f t="shared" si="19"/>
        <v>W</v>
      </c>
      <c r="C431" t="s">
        <v>381</v>
      </c>
      <c r="D431" s="32" t="s">
        <v>838</v>
      </c>
      <c r="E431">
        <f t="shared" ca="1" si="20"/>
        <v>0</v>
      </c>
    </row>
    <row r="432" spans="1:5" hidden="1">
      <c r="A432" t="str">
        <f t="shared" si="18"/>
        <v>04</v>
      </c>
      <c r="B432" s="76" t="str">
        <f t="shared" si="19"/>
        <v>W</v>
      </c>
      <c r="C432" t="s">
        <v>381</v>
      </c>
      <c r="D432" s="32" t="s">
        <v>839</v>
      </c>
      <c r="E432">
        <f t="shared" ca="1" si="20"/>
        <v>0</v>
      </c>
    </row>
    <row r="433" spans="1:5" hidden="1">
      <c r="A433" t="str">
        <f t="shared" si="18"/>
        <v>05</v>
      </c>
      <c r="B433" s="76" t="str">
        <f t="shared" si="19"/>
        <v>W</v>
      </c>
      <c r="C433" t="s">
        <v>381</v>
      </c>
      <c r="D433" s="32" t="s">
        <v>840</v>
      </c>
      <c r="E433">
        <f t="shared" ca="1" si="20"/>
        <v>0</v>
      </c>
    </row>
    <row r="434" spans="1:5" hidden="1">
      <c r="A434" t="str">
        <f t="shared" si="18"/>
        <v>06</v>
      </c>
      <c r="B434" s="76" t="str">
        <f t="shared" si="19"/>
        <v>W</v>
      </c>
      <c r="C434" t="s">
        <v>381</v>
      </c>
      <c r="D434" s="32" t="s">
        <v>841</v>
      </c>
      <c r="E434">
        <f t="shared" ca="1" si="20"/>
        <v>0</v>
      </c>
    </row>
    <row r="435" spans="1:5" hidden="1">
      <c r="A435" t="str">
        <f t="shared" si="18"/>
        <v>07</v>
      </c>
      <c r="B435" s="76" t="str">
        <f t="shared" si="19"/>
        <v>W</v>
      </c>
      <c r="C435" t="s">
        <v>381</v>
      </c>
      <c r="D435" s="32" t="s">
        <v>842</v>
      </c>
      <c r="E435">
        <f t="shared" ca="1" si="20"/>
        <v>0</v>
      </c>
    </row>
    <row r="436" spans="1:5" hidden="1">
      <c r="A436" t="str">
        <f t="shared" si="18"/>
        <v>08</v>
      </c>
      <c r="B436" s="76" t="str">
        <f t="shared" si="19"/>
        <v>W</v>
      </c>
      <c r="C436" t="s">
        <v>381</v>
      </c>
      <c r="D436" s="32" t="s">
        <v>843</v>
      </c>
      <c r="E436">
        <f t="shared" ca="1" si="20"/>
        <v>0</v>
      </c>
    </row>
    <row r="437" spans="1:5" hidden="1">
      <c r="A437" t="str">
        <f t="shared" si="18"/>
        <v>09</v>
      </c>
      <c r="B437" s="76" t="str">
        <f t="shared" si="19"/>
        <v>W</v>
      </c>
      <c r="C437" t="s">
        <v>381</v>
      </c>
      <c r="D437" s="32" t="s">
        <v>844</v>
      </c>
      <c r="E437">
        <f t="shared" ca="1" si="20"/>
        <v>0</v>
      </c>
    </row>
    <row r="438" spans="1:5" hidden="1">
      <c r="A438" t="str">
        <f t="shared" si="18"/>
        <v>10</v>
      </c>
      <c r="B438" s="76" t="str">
        <f t="shared" si="19"/>
        <v>W</v>
      </c>
      <c r="C438" t="s">
        <v>381</v>
      </c>
      <c r="D438" s="32" t="s">
        <v>845</v>
      </c>
      <c r="E438">
        <f t="shared" ca="1" si="20"/>
        <v>0</v>
      </c>
    </row>
    <row r="439" spans="1:5" hidden="1">
      <c r="A439" t="str">
        <f t="shared" si="18"/>
        <v>11</v>
      </c>
      <c r="B439" s="76" t="str">
        <f t="shared" si="19"/>
        <v>W</v>
      </c>
      <c r="C439" t="s">
        <v>381</v>
      </c>
      <c r="D439" s="32" t="s">
        <v>846</v>
      </c>
      <c r="E439">
        <f t="shared" ca="1" si="20"/>
        <v>0</v>
      </c>
    </row>
    <row r="440" spans="1:5" hidden="1">
      <c r="A440" t="str">
        <f t="shared" si="18"/>
        <v>12</v>
      </c>
      <c r="B440" s="76" t="str">
        <f t="shared" si="19"/>
        <v>W</v>
      </c>
      <c r="C440" t="s">
        <v>381</v>
      </c>
      <c r="D440" s="32" t="s">
        <v>847</v>
      </c>
      <c r="E440">
        <f t="shared" ca="1" si="20"/>
        <v>0</v>
      </c>
    </row>
    <row r="441" spans="1:5" hidden="1">
      <c r="A441" t="str">
        <f t="shared" si="18"/>
        <v>13</v>
      </c>
      <c r="B441" s="76" t="str">
        <f t="shared" si="19"/>
        <v>W</v>
      </c>
      <c r="C441" t="s">
        <v>381</v>
      </c>
      <c r="D441" s="32" t="s">
        <v>848</v>
      </c>
      <c r="E441">
        <f t="shared" ca="1" si="20"/>
        <v>0</v>
      </c>
    </row>
    <row r="442" spans="1:5" hidden="1">
      <c r="A442" t="str">
        <f t="shared" si="18"/>
        <v>100</v>
      </c>
      <c r="B442" s="76" t="str">
        <f t="shared" si="19"/>
        <v>W</v>
      </c>
      <c r="C442" t="s">
        <v>381</v>
      </c>
      <c r="D442" s="32" t="s">
        <v>849</v>
      </c>
      <c r="E442">
        <f t="shared" ca="1" si="20"/>
        <v>0</v>
      </c>
    </row>
    <row r="443" spans="1:5" hidden="1">
      <c r="A443" t="str">
        <f t="shared" si="18"/>
        <v>01</v>
      </c>
      <c r="B443" s="76" t="str">
        <f t="shared" si="19"/>
        <v>W</v>
      </c>
      <c r="C443" t="s">
        <v>382</v>
      </c>
      <c r="D443" s="32" t="s">
        <v>850</v>
      </c>
      <c r="E443">
        <f t="shared" ca="1" si="20"/>
        <v>0</v>
      </c>
    </row>
    <row r="444" spans="1:5" hidden="1">
      <c r="A444" t="str">
        <f t="shared" si="18"/>
        <v>02</v>
      </c>
      <c r="B444" s="76" t="str">
        <f t="shared" si="19"/>
        <v>W</v>
      </c>
      <c r="C444" t="s">
        <v>382</v>
      </c>
      <c r="D444" s="32" t="s">
        <v>851</v>
      </c>
      <c r="E444">
        <f t="shared" ca="1" si="20"/>
        <v>0</v>
      </c>
    </row>
    <row r="445" spans="1:5" hidden="1">
      <c r="A445" t="str">
        <f t="shared" si="18"/>
        <v>03</v>
      </c>
      <c r="B445" s="76" t="str">
        <f t="shared" si="19"/>
        <v>W</v>
      </c>
      <c r="C445" t="s">
        <v>382</v>
      </c>
      <c r="D445" s="32" t="s">
        <v>852</v>
      </c>
      <c r="E445">
        <f t="shared" ca="1" si="20"/>
        <v>0</v>
      </c>
    </row>
    <row r="446" spans="1:5" hidden="1">
      <c r="A446" t="str">
        <f t="shared" si="18"/>
        <v>04</v>
      </c>
      <c r="B446" s="76" t="str">
        <f t="shared" si="19"/>
        <v>W</v>
      </c>
      <c r="C446" t="s">
        <v>382</v>
      </c>
      <c r="D446" s="32" t="s">
        <v>853</v>
      </c>
      <c r="E446">
        <f t="shared" ca="1" si="20"/>
        <v>0</v>
      </c>
    </row>
    <row r="447" spans="1:5" hidden="1">
      <c r="A447" t="str">
        <f t="shared" si="18"/>
        <v>05</v>
      </c>
      <c r="B447" s="76" t="str">
        <f t="shared" si="19"/>
        <v>W</v>
      </c>
      <c r="C447" t="s">
        <v>382</v>
      </c>
      <c r="D447" s="32" t="s">
        <v>854</v>
      </c>
      <c r="E447">
        <f t="shared" ca="1" si="20"/>
        <v>0</v>
      </c>
    </row>
    <row r="448" spans="1:5" hidden="1">
      <c r="A448" t="str">
        <f t="shared" si="18"/>
        <v>06</v>
      </c>
      <c r="B448" s="76" t="str">
        <f t="shared" si="19"/>
        <v>W</v>
      </c>
      <c r="C448" t="s">
        <v>382</v>
      </c>
      <c r="D448" s="32" t="s">
        <v>855</v>
      </c>
      <c r="E448">
        <f t="shared" ca="1" si="20"/>
        <v>0</v>
      </c>
    </row>
    <row r="449" spans="1:5" hidden="1">
      <c r="A449" t="str">
        <f t="shared" si="18"/>
        <v>07</v>
      </c>
      <c r="B449" s="76" t="str">
        <f t="shared" si="19"/>
        <v>W</v>
      </c>
      <c r="C449" t="s">
        <v>382</v>
      </c>
      <c r="D449" s="32" t="s">
        <v>856</v>
      </c>
      <c r="E449">
        <f t="shared" ca="1" si="20"/>
        <v>0</v>
      </c>
    </row>
    <row r="450" spans="1:5" hidden="1">
      <c r="A450" t="str">
        <f t="shared" si="18"/>
        <v>08</v>
      </c>
      <c r="B450" s="76" t="str">
        <f t="shared" si="19"/>
        <v>W</v>
      </c>
      <c r="C450" t="s">
        <v>382</v>
      </c>
      <c r="D450" s="32" t="s">
        <v>857</v>
      </c>
      <c r="E450">
        <f t="shared" ca="1" si="20"/>
        <v>0</v>
      </c>
    </row>
    <row r="451" spans="1:5" hidden="1">
      <c r="A451" t="str">
        <f t="shared" si="18"/>
        <v>09</v>
      </c>
      <c r="B451" s="76" t="str">
        <f t="shared" si="19"/>
        <v>W</v>
      </c>
      <c r="C451" t="s">
        <v>382</v>
      </c>
      <c r="D451" s="32" t="s">
        <v>858</v>
      </c>
      <c r="E451">
        <f t="shared" ca="1" si="20"/>
        <v>0</v>
      </c>
    </row>
    <row r="452" spans="1:5" hidden="1">
      <c r="A452" t="str">
        <f t="shared" si="18"/>
        <v>10</v>
      </c>
      <c r="B452" s="76" t="str">
        <f t="shared" si="19"/>
        <v>W</v>
      </c>
      <c r="C452" t="s">
        <v>382</v>
      </c>
      <c r="D452" s="32" t="s">
        <v>859</v>
      </c>
      <c r="E452">
        <f t="shared" ca="1" si="20"/>
        <v>0</v>
      </c>
    </row>
    <row r="453" spans="1:5" hidden="1">
      <c r="A453" t="str">
        <f t="shared" si="18"/>
        <v>11</v>
      </c>
      <c r="B453" s="76" t="str">
        <f t="shared" si="19"/>
        <v>W</v>
      </c>
      <c r="C453" t="s">
        <v>382</v>
      </c>
      <c r="D453" s="32" t="s">
        <v>860</v>
      </c>
      <c r="E453">
        <f t="shared" ca="1" si="20"/>
        <v>0</v>
      </c>
    </row>
    <row r="454" spans="1:5" hidden="1">
      <c r="A454" t="str">
        <f t="shared" si="18"/>
        <v>12</v>
      </c>
      <c r="B454" s="76" t="str">
        <f t="shared" si="19"/>
        <v>W</v>
      </c>
      <c r="C454" t="s">
        <v>382</v>
      </c>
      <c r="D454" s="32" t="s">
        <v>861</v>
      </c>
      <c r="E454">
        <f t="shared" ca="1" si="20"/>
        <v>0</v>
      </c>
    </row>
    <row r="455" spans="1:5" hidden="1">
      <c r="A455" t="str">
        <f t="shared" si="18"/>
        <v>13</v>
      </c>
      <c r="B455" s="76" t="str">
        <f t="shared" si="19"/>
        <v>W</v>
      </c>
      <c r="C455" t="s">
        <v>382</v>
      </c>
      <c r="D455" s="32" t="s">
        <v>862</v>
      </c>
      <c r="E455">
        <f t="shared" ca="1" si="20"/>
        <v>0</v>
      </c>
    </row>
    <row r="456" spans="1:5" hidden="1">
      <c r="A456" t="str">
        <f t="shared" si="18"/>
        <v>100</v>
      </c>
      <c r="B456" s="76" t="str">
        <f t="shared" si="19"/>
        <v>W</v>
      </c>
      <c r="C456" t="s">
        <v>382</v>
      </c>
      <c r="D456" s="32" t="s">
        <v>863</v>
      </c>
      <c r="E456">
        <f t="shared" ca="1" si="20"/>
        <v>0</v>
      </c>
    </row>
    <row r="457" spans="1:5" hidden="1">
      <c r="A457" t="str">
        <f t="shared" si="18"/>
        <v>01</v>
      </c>
      <c r="B457" s="76" t="str">
        <f t="shared" si="19"/>
        <v>W</v>
      </c>
      <c r="C457" t="s">
        <v>383</v>
      </c>
      <c r="D457" s="32" t="s">
        <v>864</v>
      </c>
      <c r="E457">
        <f t="shared" ca="1" si="20"/>
        <v>0</v>
      </c>
    </row>
    <row r="458" spans="1:5" hidden="1">
      <c r="A458" t="str">
        <f t="shared" ref="A458:A521" si="21">MID(D458,LEN(C458)+2,LEN(D458)-LEN(C458))</f>
        <v>02</v>
      </c>
      <c r="B458" s="76" t="str">
        <f t="shared" ref="B458:B521" si="22">IF(ISNUMBER(FIND("PU",D458,1)),"PU",IF(ISNUMBER(FIND("W-",D458,1)),"W",0))</f>
        <v>W</v>
      </c>
      <c r="C458" t="s">
        <v>383</v>
      </c>
      <c r="D458" s="32" t="s">
        <v>865</v>
      </c>
      <c r="E458">
        <f t="shared" ref="E458:E521" ca="1" si="23">IFERROR(IF(B458=0,VLOOKUP(C458,INDIRECT($G$4&amp;$H$4),MATCH($A458,INDIRECT($G$4&amp;$I$4),0),0),IF(B458="W",VLOOKUP(C458,INDIRECT($G$5&amp;$H$5),MATCH($A458,INDIRECT($G$5&amp;$I$5),0),FALSE),VLOOKUP(C458,INDIRECT($G$6&amp;$H$6),MATCH($A458,INDIRECT($G$6&amp;$I$6),0),FALSE))),0)</f>
        <v>0</v>
      </c>
    </row>
    <row r="459" spans="1:5" hidden="1">
      <c r="A459" t="str">
        <f t="shared" si="21"/>
        <v>03</v>
      </c>
      <c r="B459" s="76" t="str">
        <f t="shared" si="22"/>
        <v>W</v>
      </c>
      <c r="C459" t="s">
        <v>383</v>
      </c>
      <c r="D459" s="32" t="s">
        <v>866</v>
      </c>
      <c r="E459">
        <f t="shared" ca="1" si="23"/>
        <v>0</v>
      </c>
    </row>
    <row r="460" spans="1:5" hidden="1">
      <c r="A460" t="str">
        <f t="shared" si="21"/>
        <v>04</v>
      </c>
      <c r="B460" s="76" t="str">
        <f t="shared" si="22"/>
        <v>W</v>
      </c>
      <c r="C460" t="s">
        <v>383</v>
      </c>
      <c r="D460" s="32" t="s">
        <v>867</v>
      </c>
      <c r="E460">
        <f t="shared" ca="1" si="23"/>
        <v>0</v>
      </c>
    </row>
    <row r="461" spans="1:5" hidden="1">
      <c r="A461" t="str">
        <f t="shared" si="21"/>
        <v>05</v>
      </c>
      <c r="B461" s="76" t="str">
        <f t="shared" si="22"/>
        <v>W</v>
      </c>
      <c r="C461" t="s">
        <v>383</v>
      </c>
      <c r="D461" s="32" t="s">
        <v>868</v>
      </c>
      <c r="E461">
        <f t="shared" ca="1" si="23"/>
        <v>0</v>
      </c>
    </row>
    <row r="462" spans="1:5" hidden="1">
      <c r="A462" t="str">
        <f t="shared" si="21"/>
        <v>06</v>
      </c>
      <c r="B462" s="76" t="str">
        <f t="shared" si="22"/>
        <v>W</v>
      </c>
      <c r="C462" t="s">
        <v>383</v>
      </c>
      <c r="D462" s="32" t="s">
        <v>869</v>
      </c>
      <c r="E462">
        <f t="shared" ca="1" si="23"/>
        <v>0</v>
      </c>
    </row>
    <row r="463" spans="1:5" hidden="1">
      <c r="A463" t="str">
        <f t="shared" si="21"/>
        <v>07</v>
      </c>
      <c r="B463" s="76" t="str">
        <f t="shared" si="22"/>
        <v>W</v>
      </c>
      <c r="C463" t="s">
        <v>383</v>
      </c>
      <c r="D463" s="32" t="s">
        <v>870</v>
      </c>
      <c r="E463">
        <f t="shared" ca="1" si="23"/>
        <v>0</v>
      </c>
    </row>
    <row r="464" spans="1:5" hidden="1">
      <c r="A464" t="str">
        <f t="shared" si="21"/>
        <v>08</v>
      </c>
      <c r="B464" s="76" t="str">
        <f t="shared" si="22"/>
        <v>W</v>
      </c>
      <c r="C464" t="s">
        <v>383</v>
      </c>
      <c r="D464" s="32" t="s">
        <v>871</v>
      </c>
      <c r="E464">
        <f t="shared" ca="1" si="23"/>
        <v>0</v>
      </c>
    </row>
    <row r="465" spans="1:5" hidden="1">
      <c r="A465" t="str">
        <f t="shared" si="21"/>
        <v>09</v>
      </c>
      <c r="B465" s="76" t="str">
        <f t="shared" si="22"/>
        <v>W</v>
      </c>
      <c r="C465" t="s">
        <v>383</v>
      </c>
      <c r="D465" s="32" t="s">
        <v>872</v>
      </c>
      <c r="E465">
        <f t="shared" ca="1" si="23"/>
        <v>0</v>
      </c>
    </row>
    <row r="466" spans="1:5" hidden="1">
      <c r="A466" t="str">
        <f t="shared" si="21"/>
        <v>10</v>
      </c>
      <c r="B466" s="76" t="str">
        <f t="shared" si="22"/>
        <v>W</v>
      </c>
      <c r="C466" t="s">
        <v>383</v>
      </c>
      <c r="D466" s="32" t="s">
        <v>873</v>
      </c>
      <c r="E466">
        <f t="shared" ca="1" si="23"/>
        <v>0</v>
      </c>
    </row>
    <row r="467" spans="1:5" hidden="1">
      <c r="A467" t="str">
        <f t="shared" si="21"/>
        <v>11</v>
      </c>
      <c r="B467" s="76" t="str">
        <f t="shared" si="22"/>
        <v>W</v>
      </c>
      <c r="C467" t="s">
        <v>383</v>
      </c>
      <c r="D467" s="32" t="s">
        <v>874</v>
      </c>
      <c r="E467">
        <f t="shared" ca="1" si="23"/>
        <v>0</v>
      </c>
    </row>
    <row r="468" spans="1:5" hidden="1">
      <c r="A468" t="str">
        <f t="shared" si="21"/>
        <v>12</v>
      </c>
      <c r="B468" s="76" t="str">
        <f t="shared" si="22"/>
        <v>W</v>
      </c>
      <c r="C468" t="s">
        <v>383</v>
      </c>
      <c r="D468" s="32" t="s">
        <v>875</v>
      </c>
      <c r="E468">
        <f t="shared" ca="1" si="23"/>
        <v>0</v>
      </c>
    </row>
    <row r="469" spans="1:5" hidden="1">
      <c r="A469" t="str">
        <f t="shared" si="21"/>
        <v>13</v>
      </c>
      <c r="B469" s="76" t="str">
        <f t="shared" si="22"/>
        <v>W</v>
      </c>
      <c r="C469" t="s">
        <v>383</v>
      </c>
      <c r="D469" s="32" t="s">
        <v>876</v>
      </c>
      <c r="E469">
        <f t="shared" ca="1" si="23"/>
        <v>0</v>
      </c>
    </row>
    <row r="470" spans="1:5" hidden="1">
      <c r="A470" t="str">
        <f t="shared" si="21"/>
        <v>100</v>
      </c>
      <c r="B470" s="76" t="str">
        <f t="shared" si="22"/>
        <v>W</v>
      </c>
      <c r="C470" t="s">
        <v>383</v>
      </c>
      <c r="D470" s="32" t="s">
        <v>877</v>
      </c>
      <c r="E470">
        <f t="shared" ca="1" si="23"/>
        <v>0</v>
      </c>
    </row>
    <row r="471" spans="1:5" hidden="1">
      <c r="A471" t="str">
        <f t="shared" si="21"/>
        <v>01</v>
      </c>
      <c r="B471" s="76" t="str">
        <f t="shared" si="22"/>
        <v>W</v>
      </c>
      <c r="C471" t="s">
        <v>376</v>
      </c>
      <c r="D471" s="32" t="s">
        <v>878</v>
      </c>
      <c r="E471">
        <f t="shared" ca="1" si="23"/>
        <v>0</v>
      </c>
    </row>
    <row r="472" spans="1:5" hidden="1">
      <c r="A472" t="str">
        <f t="shared" si="21"/>
        <v>02</v>
      </c>
      <c r="B472" s="76" t="str">
        <f t="shared" si="22"/>
        <v>W</v>
      </c>
      <c r="C472" t="s">
        <v>376</v>
      </c>
      <c r="D472" s="32" t="s">
        <v>879</v>
      </c>
      <c r="E472">
        <f t="shared" ca="1" si="23"/>
        <v>0</v>
      </c>
    </row>
    <row r="473" spans="1:5" hidden="1">
      <c r="A473" t="str">
        <f t="shared" si="21"/>
        <v>03</v>
      </c>
      <c r="B473" s="76" t="str">
        <f t="shared" si="22"/>
        <v>W</v>
      </c>
      <c r="C473" t="s">
        <v>376</v>
      </c>
      <c r="D473" s="32" t="s">
        <v>880</v>
      </c>
      <c r="E473">
        <f t="shared" ca="1" si="23"/>
        <v>0</v>
      </c>
    </row>
    <row r="474" spans="1:5" hidden="1">
      <c r="A474" t="str">
        <f t="shared" si="21"/>
        <v>04</v>
      </c>
      <c r="B474" s="76" t="str">
        <f t="shared" si="22"/>
        <v>W</v>
      </c>
      <c r="C474" t="s">
        <v>376</v>
      </c>
      <c r="D474" s="32" t="s">
        <v>881</v>
      </c>
      <c r="E474">
        <f t="shared" ca="1" si="23"/>
        <v>0</v>
      </c>
    </row>
    <row r="475" spans="1:5" hidden="1">
      <c r="A475" t="str">
        <f t="shared" si="21"/>
        <v>05</v>
      </c>
      <c r="B475" s="76" t="str">
        <f t="shared" si="22"/>
        <v>W</v>
      </c>
      <c r="C475" t="s">
        <v>376</v>
      </c>
      <c r="D475" s="32" t="s">
        <v>882</v>
      </c>
      <c r="E475">
        <f t="shared" ca="1" si="23"/>
        <v>0</v>
      </c>
    </row>
    <row r="476" spans="1:5" hidden="1">
      <c r="A476" t="str">
        <f t="shared" si="21"/>
        <v>06</v>
      </c>
      <c r="B476" s="76" t="str">
        <f t="shared" si="22"/>
        <v>W</v>
      </c>
      <c r="C476" t="s">
        <v>376</v>
      </c>
      <c r="D476" s="32" t="s">
        <v>883</v>
      </c>
      <c r="E476">
        <f t="shared" ca="1" si="23"/>
        <v>0</v>
      </c>
    </row>
    <row r="477" spans="1:5" hidden="1">
      <c r="A477" t="str">
        <f t="shared" si="21"/>
        <v>07</v>
      </c>
      <c r="B477" s="76" t="str">
        <f t="shared" si="22"/>
        <v>W</v>
      </c>
      <c r="C477" t="s">
        <v>376</v>
      </c>
      <c r="D477" s="32" t="s">
        <v>884</v>
      </c>
      <c r="E477">
        <f t="shared" ca="1" si="23"/>
        <v>0</v>
      </c>
    </row>
    <row r="478" spans="1:5" hidden="1">
      <c r="A478" t="str">
        <f t="shared" si="21"/>
        <v>08</v>
      </c>
      <c r="B478" s="76" t="str">
        <f t="shared" si="22"/>
        <v>W</v>
      </c>
      <c r="C478" t="s">
        <v>376</v>
      </c>
      <c r="D478" s="32" t="s">
        <v>885</v>
      </c>
      <c r="E478">
        <f t="shared" ca="1" si="23"/>
        <v>0</v>
      </c>
    </row>
    <row r="479" spans="1:5" hidden="1">
      <c r="A479" t="str">
        <f t="shared" si="21"/>
        <v>09</v>
      </c>
      <c r="B479" s="76" t="str">
        <f t="shared" si="22"/>
        <v>W</v>
      </c>
      <c r="C479" t="s">
        <v>376</v>
      </c>
      <c r="D479" s="32" t="s">
        <v>886</v>
      </c>
      <c r="E479">
        <f t="shared" ca="1" si="23"/>
        <v>0</v>
      </c>
    </row>
    <row r="480" spans="1:5" hidden="1">
      <c r="A480" t="str">
        <f t="shared" si="21"/>
        <v>10</v>
      </c>
      <c r="B480" s="76" t="str">
        <f t="shared" si="22"/>
        <v>W</v>
      </c>
      <c r="C480" t="s">
        <v>376</v>
      </c>
      <c r="D480" s="32" t="s">
        <v>887</v>
      </c>
      <c r="E480">
        <f t="shared" ca="1" si="23"/>
        <v>0</v>
      </c>
    </row>
    <row r="481" spans="1:5" hidden="1">
      <c r="A481" t="str">
        <f t="shared" si="21"/>
        <v>11</v>
      </c>
      <c r="B481" s="76" t="str">
        <f t="shared" si="22"/>
        <v>W</v>
      </c>
      <c r="C481" t="s">
        <v>376</v>
      </c>
      <c r="D481" s="32" t="s">
        <v>888</v>
      </c>
      <c r="E481">
        <f t="shared" ca="1" si="23"/>
        <v>0</v>
      </c>
    </row>
    <row r="482" spans="1:5" hidden="1">
      <c r="A482" t="str">
        <f t="shared" si="21"/>
        <v>12</v>
      </c>
      <c r="B482" s="76" t="str">
        <f t="shared" si="22"/>
        <v>W</v>
      </c>
      <c r="C482" t="s">
        <v>376</v>
      </c>
      <c r="D482" s="32" t="s">
        <v>889</v>
      </c>
      <c r="E482">
        <f t="shared" ca="1" si="23"/>
        <v>0</v>
      </c>
    </row>
    <row r="483" spans="1:5" hidden="1">
      <c r="A483" t="str">
        <f t="shared" si="21"/>
        <v>13</v>
      </c>
      <c r="B483" s="76" t="str">
        <f t="shared" si="22"/>
        <v>W</v>
      </c>
      <c r="C483" t="s">
        <v>376</v>
      </c>
      <c r="D483" s="32" t="s">
        <v>890</v>
      </c>
      <c r="E483">
        <f t="shared" ca="1" si="23"/>
        <v>0</v>
      </c>
    </row>
    <row r="484" spans="1:5" hidden="1">
      <c r="A484" t="str">
        <f t="shared" si="21"/>
        <v>100</v>
      </c>
      <c r="B484" s="76" t="str">
        <f t="shared" si="22"/>
        <v>W</v>
      </c>
      <c r="C484" t="s">
        <v>376</v>
      </c>
      <c r="D484" s="32" t="s">
        <v>891</v>
      </c>
      <c r="E484">
        <f t="shared" ca="1" si="23"/>
        <v>0</v>
      </c>
    </row>
    <row r="485" spans="1:5" hidden="1">
      <c r="A485" t="str">
        <f t="shared" si="21"/>
        <v>01</v>
      </c>
      <c r="B485" s="76" t="str">
        <f t="shared" si="22"/>
        <v>W</v>
      </c>
      <c r="C485" t="s">
        <v>377</v>
      </c>
      <c r="D485" s="32" t="s">
        <v>892</v>
      </c>
      <c r="E485">
        <f t="shared" ca="1" si="23"/>
        <v>0</v>
      </c>
    </row>
    <row r="486" spans="1:5" hidden="1">
      <c r="A486" t="str">
        <f t="shared" si="21"/>
        <v>02</v>
      </c>
      <c r="B486" s="76" t="str">
        <f t="shared" si="22"/>
        <v>W</v>
      </c>
      <c r="C486" t="s">
        <v>377</v>
      </c>
      <c r="D486" s="32" t="s">
        <v>893</v>
      </c>
      <c r="E486">
        <f t="shared" ca="1" si="23"/>
        <v>0</v>
      </c>
    </row>
    <row r="487" spans="1:5" hidden="1">
      <c r="A487" t="str">
        <f t="shared" si="21"/>
        <v>03</v>
      </c>
      <c r="B487" s="76" t="str">
        <f t="shared" si="22"/>
        <v>W</v>
      </c>
      <c r="C487" t="s">
        <v>377</v>
      </c>
      <c r="D487" s="32" t="s">
        <v>894</v>
      </c>
      <c r="E487">
        <f t="shared" ca="1" si="23"/>
        <v>0</v>
      </c>
    </row>
    <row r="488" spans="1:5" hidden="1">
      <c r="A488" t="str">
        <f t="shared" si="21"/>
        <v>04</v>
      </c>
      <c r="B488" s="76" t="str">
        <f t="shared" si="22"/>
        <v>W</v>
      </c>
      <c r="C488" t="s">
        <v>377</v>
      </c>
      <c r="D488" s="32" t="s">
        <v>895</v>
      </c>
      <c r="E488">
        <f t="shared" ca="1" si="23"/>
        <v>0</v>
      </c>
    </row>
    <row r="489" spans="1:5" hidden="1">
      <c r="A489" t="str">
        <f t="shared" si="21"/>
        <v>05</v>
      </c>
      <c r="B489" s="76" t="str">
        <f t="shared" si="22"/>
        <v>W</v>
      </c>
      <c r="C489" t="s">
        <v>377</v>
      </c>
      <c r="D489" s="32" t="s">
        <v>896</v>
      </c>
      <c r="E489">
        <f t="shared" ca="1" si="23"/>
        <v>0</v>
      </c>
    </row>
    <row r="490" spans="1:5" hidden="1">
      <c r="A490" t="str">
        <f t="shared" si="21"/>
        <v>06</v>
      </c>
      <c r="B490" s="76" t="str">
        <f t="shared" si="22"/>
        <v>W</v>
      </c>
      <c r="C490" t="s">
        <v>377</v>
      </c>
      <c r="D490" s="32" t="s">
        <v>897</v>
      </c>
      <c r="E490">
        <f t="shared" ca="1" si="23"/>
        <v>0</v>
      </c>
    </row>
    <row r="491" spans="1:5" hidden="1">
      <c r="A491" t="str">
        <f t="shared" si="21"/>
        <v>07</v>
      </c>
      <c r="B491" s="76" t="str">
        <f t="shared" si="22"/>
        <v>W</v>
      </c>
      <c r="C491" t="s">
        <v>377</v>
      </c>
      <c r="D491" s="32" t="s">
        <v>898</v>
      </c>
      <c r="E491">
        <f t="shared" ca="1" si="23"/>
        <v>0</v>
      </c>
    </row>
    <row r="492" spans="1:5" hidden="1">
      <c r="A492" t="str">
        <f t="shared" si="21"/>
        <v>08</v>
      </c>
      <c r="B492" s="76" t="str">
        <f t="shared" si="22"/>
        <v>W</v>
      </c>
      <c r="C492" t="s">
        <v>377</v>
      </c>
      <c r="D492" s="32" t="s">
        <v>899</v>
      </c>
      <c r="E492">
        <f t="shared" ca="1" si="23"/>
        <v>0</v>
      </c>
    </row>
    <row r="493" spans="1:5" hidden="1">
      <c r="A493" t="str">
        <f t="shared" si="21"/>
        <v>09</v>
      </c>
      <c r="B493" s="76" t="str">
        <f t="shared" si="22"/>
        <v>W</v>
      </c>
      <c r="C493" t="s">
        <v>377</v>
      </c>
      <c r="D493" s="32" t="s">
        <v>900</v>
      </c>
      <c r="E493">
        <f t="shared" ca="1" si="23"/>
        <v>0</v>
      </c>
    </row>
    <row r="494" spans="1:5" hidden="1">
      <c r="A494" t="str">
        <f t="shared" si="21"/>
        <v>10</v>
      </c>
      <c r="B494" s="76" t="str">
        <f t="shared" si="22"/>
        <v>W</v>
      </c>
      <c r="C494" t="s">
        <v>377</v>
      </c>
      <c r="D494" s="32" t="s">
        <v>901</v>
      </c>
      <c r="E494">
        <f t="shared" ca="1" si="23"/>
        <v>0</v>
      </c>
    </row>
    <row r="495" spans="1:5" hidden="1">
      <c r="A495" t="str">
        <f t="shared" si="21"/>
        <v>11</v>
      </c>
      <c r="B495" s="76" t="str">
        <f t="shared" si="22"/>
        <v>W</v>
      </c>
      <c r="C495" t="s">
        <v>377</v>
      </c>
      <c r="D495" s="32" t="s">
        <v>902</v>
      </c>
      <c r="E495">
        <f t="shared" ca="1" si="23"/>
        <v>0</v>
      </c>
    </row>
    <row r="496" spans="1:5" hidden="1">
      <c r="A496" t="str">
        <f t="shared" si="21"/>
        <v>12</v>
      </c>
      <c r="B496" s="76" t="str">
        <f t="shared" si="22"/>
        <v>W</v>
      </c>
      <c r="C496" t="s">
        <v>377</v>
      </c>
      <c r="D496" s="32" t="s">
        <v>903</v>
      </c>
      <c r="E496">
        <f t="shared" ca="1" si="23"/>
        <v>0</v>
      </c>
    </row>
    <row r="497" spans="1:5" hidden="1">
      <c r="A497" t="str">
        <f t="shared" si="21"/>
        <v>13</v>
      </c>
      <c r="B497" s="76" t="str">
        <f t="shared" si="22"/>
        <v>W</v>
      </c>
      <c r="C497" t="s">
        <v>377</v>
      </c>
      <c r="D497" s="32" t="s">
        <v>904</v>
      </c>
      <c r="E497">
        <f t="shared" ca="1" si="23"/>
        <v>0</v>
      </c>
    </row>
    <row r="498" spans="1:5" hidden="1">
      <c r="A498" t="str">
        <f t="shared" si="21"/>
        <v>100</v>
      </c>
      <c r="B498" s="76" t="str">
        <f t="shared" si="22"/>
        <v>W</v>
      </c>
      <c r="C498" t="s">
        <v>377</v>
      </c>
      <c r="D498" s="32" t="s">
        <v>905</v>
      </c>
      <c r="E498">
        <f t="shared" ca="1" si="23"/>
        <v>0</v>
      </c>
    </row>
    <row r="499" spans="1:5" hidden="1">
      <c r="A499" t="str">
        <f t="shared" si="21"/>
        <v>01</v>
      </c>
      <c r="B499" s="76" t="str">
        <f t="shared" si="22"/>
        <v>W</v>
      </c>
      <c r="C499" t="s">
        <v>378</v>
      </c>
      <c r="D499" s="32" t="s">
        <v>906</v>
      </c>
      <c r="E499">
        <f t="shared" ca="1" si="23"/>
        <v>0</v>
      </c>
    </row>
    <row r="500" spans="1:5" hidden="1">
      <c r="A500" t="str">
        <f t="shared" si="21"/>
        <v>02</v>
      </c>
      <c r="B500" s="76" t="str">
        <f t="shared" si="22"/>
        <v>W</v>
      </c>
      <c r="C500" t="s">
        <v>378</v>
      </c>
      <c r="D500" s="32" t="s">
        <v>907</v>
      </c>
      <c r="E500">
        <f t="shared" ca="1" si="23"/>
        <v>0</v>
      </c>
    </row>
    <row r="501" spans="1:5" hidden="1">
      <c r="A501" t="str">
        <f t="shared" si="21"/>
        <v>03</v>
      </c>
      <c r="B501" s="76" t="str">
        <f t="shared" si="22"/>
        <v>W</v>
      </c>
      <c r="C501" t="s">
        <v>378</v>
      </c>
      <c r="D501" s="32" t="s">
        <v>908</v>
      </c>
      <c r="E501">
        <f t="shared" ca="1" si="23"/>
        <v>0</v>
      </c>
    </row>
    <row r="502" spans="1:5" hidden="1">
      <c r="A502" t="str">
        <f t="shared" si="21"/>
        <v>04</v>
      </c>
      <c r="B502" s="76" t="str">
        <f t="shared" si="22"/>
        <v>W</v>
      </c>
      <c r="C502" t="s">
        <v>378</v>
      </c>
      <c r="D502" s="32" t="s">
        <v>909</v>
      </c>
      <c r="E502">
        <f t="shared" ca="1" si="23"/>
        <v>0</v>
      </c>
    </row>
    <row r="503" spans="1:5" hidden="1">
      <c r="A503" t="str">
        <f t="shared" si="21"/>
        <v>05</v>
      </c>
      <c r="B503" s="76" t="str">
        <f t="shared" si="22"/>
        <v>W</v>
      </c>
      <c r="C503" t="s">
        <v>378</v>
      </c>
      <c r="D503" s="32" t="s">
        <v>910</v>
      </c>
      <c r="E503">
        <f t="shared" ca="1" si="23"/>
        <v>0</v>
      </c>
    </row>
    <row r="504" spans="1:5" hidden="1">
      <c r="A504" t="str">
        <f t="shared" si="21"/>
        <v>06</v>
      </c>
      <c r="B504" s="76" t="str">
        <f t="shared" si="22"/>
        <v>W</v>
      </c>
      <c r="C504" t="s">
        <v>378</v>
      </c>
      <c r="D504" s="32" t="s">
        <v>911</v>
      </c>
      <c r="E504">
        <f t="shared" ca="1" si="23"/>
        <v>0</v>
      </c>
    </row>
    <row r="505" spans="1:5" hidden="1">
      <c r="A505" t="str">
        <f t="shared" si="21"/>
        <v>07</v>
      </c>
      <c r="B505" s="76" t="str">
        <f t="shared" si="22"/>
        <v>W</v>
      </c>
      <c r="C505" t="s">
        <v>378</v>
      </c>
      <c r="D505" s="32" t="s">
        <v>912</v>
      </c>
      <c r="E505">
        <f t="shared" ca="1" si="23"/>
        <v>0</v>
      </c>
    </row>
    <row r="506" spans="1:5" hidden="1">
      <c r="A506" t="str">
        <f t="shared" si="21"/>
        <v>08</v>
      </c>
      <c r="B506" s="76" t="str">
        <f t="shared" si="22"/>
        <v>W</v>
      </c>
      <c r="C506" t="s">
        <v>378</v>
      </c>
      <c r="D506" s="32" t="s">
        <v>913</v>
      </c>
      <c r="E506">
        <f t="shared" ca="1" si="23"/>
        <v>0</v>
      </c>
    </row>
    <row r="507" spans="1:5" hidden="1">
      <c r="A507" t="str">
        <f t="shared" si="21"/>
        <v>09</v>
      </c>
      <c r="B507" s="76" t="str">
        <f t="shared" si="22"/>
        <v>W</v>
      </c>
      <c r="C507" t="s">
        <v>378</v>
      </c>
      <c r="D507" s="32" t="s">
        <v>914</v>
      </c>
      <c r="E507">
        <f t="shared" ca="1" si="23"/>
        <v>0</v>
      </c>
    </row>
    <row r="508" spans="1:5" hidden="1">
      <c r="A508" t="str">
        <f t="shared" si="21"/>
        <v>10</v>
      </c>
      <c r="B508" s="76" t="str">
        <f t="shared" si="22"/>
        <v>W</v>
      </c>
      <c r="C508" t="s">
        <v>378</v>
      </c>
      <c r="D508" s="32" t="s">
        <v>915</v>
      </c>
      <c r="E508">
        <f t="shared" ca="1" si="23"/>
        <v>0</v>
      </c>
    </row>
    <row r="509" spans="1:5" hidden="1">
      <c r="A509" t="str">
        <f t="shared" si="21"/>
        <v>11</v>
      </c>
      <c r="B509" s="76" t="str">
        <f t="shared" si="22"/>
        <v>W</v>
      </c>
      <c r="C509" t="s">
        <v>378</v>
      </c>
      <c r="D509" s="32" t="s">
        <v>916</v>
      </c>
      <c r="E509">
        <f t="shared" ca="1" si="23"/>
        <v>0</v>
      </c>
    </row>
    <row r="510" spans="1:5" hidden="1">
      <c r="A510" t="str">
        <f t="shared" si="21"/>
        <v>12</v>
      </c>
      <c r="B510" s="76" t="str">
        <f t="shared" si="22"/>
        <v>W</v>
      </c>
      <c r="C510" t="s">
        <v>378</v>
      </c>
      <c r="D510" s="32" t="s">
        <v>917</v>
      </c>
      <c r="E510">
        <f t="shared" ca="1" si="23"/>
        <v>0</v>
      </c>
    </row>
    <row r="511" spans="1:5" hidden="1">
      <c r="A511" t="str">
        <f t="shared" si="21"/>
        <v>13</v>
      </c>
      <c r="B511" s="76" t="str">
        <f t="shared" si="22"/>
        <v>W</v>
      </c>
      <c r="C511" t="s">
        <v>378</v>
      </c>
      <c r="D511" s="32" t="s">
        <v>918</v>
      </c>
      <c r="E511">
        <f t="shared" ca="1" si="23"/>
        <v>0</v>
      </c>
    </row>
    <row r="512" spans="1:5" hidden="1">
      <c r="A512" t="str">
        <f t="shared" si="21"/>
        <v>100</v>
      </c>
      <c r="B512" s="76" t="str">
        <f t="shared" si="22"/>
        <v>W</v>
      </c>
      <c r="C512" t="s">
        <v>378</v>
      </c>
      <c r="D512" s="32" t="s">
        <v>919</v>
      </c>
      <c r="E512">
        <f t="shared" ca="1" si="23"/>
        <v>0</v>
      </c>
    </row>
    <row r="513" spans="1:5" hidden="1">
      <c r="A513" t="str">
        <f t="shared" si="21"/>
        <v>01</v>
      </c>
      <c r="B513" s="76" t="str">
        <f t="shared" si="22"/>
        <v>W</v>
      </c>
      <c r="C513" t="s">
        <v>379</v>
      </c>
      <c r="D513" s="32" t="s">
        <v>920</v>
      </c>
      <c r="E513">
        <f t="shared" ca="1" si="23"/>
        <v>0</v>
      </c>
    </row>
    <row r="514" spans="1:5" hidden="1">
      <c r="A514" t="str">
        <f t="shared" si="21"/>
        <v>02</v>
      </c>
      <c r="B514" s="76" t="str">
        <f t="shared" si="22"/>
        <v>W</v>
      </c>
      <c r="C514" t="s">
        <v>379</v>
      </c>
      <c r="D514" s="32" t="s">
        <v>921</v>
      </c>
      <c r="E514">
        <f t="shared" ca="1" si="23"/>
        <v>0</v>
      </c>
    </row>
    <row r="515" spans="1:5" hidden="1">
      <c r="A515" t="str">
        <f t="shared" si="21"/>
        <v>03</v>
      </c>
      <c r="B515" s="76" t="str">
        <f t="shared" si="22"/>
        <v>W</v>
      </c>
      <c r="C515" t="s">
        <v>379</v>
      </c>
      <c r="D515" s="32" t="s">
        <v>922</v>
      </c>
      <c r="E515">
        <f t="shared" ca="1" si="23"/>
        <v>0</v>
      </c>
    </row>
    <row r="516" spans="1:5" hidden="1">
      <c r="A516" t="str">
        <f t="shared" si="21"/>
        <v>04</v>
      </c>
      <c r="B516" s="76" t="str">
        <f t="shared" si="22"/>
        <v>W</v>
      </c>
      <c r="C516" t="s">
        <v>379</v>
      </c>
      <c r="D516" s="32" t="s">
        <v>923</v>
      </c>
      <c r="E516">
        <f t="shared" ca="1" si="23"/>
        <v>0</v>
      </c>
    </row>
    <row r="517" spans="1:5" hidden="1">
      <c r="A517" t="str">
        <f t="shared" si="21"/>
        <v>05</v>
      </c>
      <c r="B517" s="76" t="str">
        <f t="shared" si="22"/>
        <v>W</v>
      </c>
      <c r="C517" t="s">
        <v>379</v>
      </c>
      <c r="D517" s="32" t="s">
        <v>924</v>
      </c>
      <c r="E517">
        <f t="shared" ca="1" si="23"/>
        <v>0</v>
      </c>
    </row>
    <row r="518" spans="1:5" hidden="1">
      <c r="A518" t="str">
        <f t="shared" si="21"/>
        <v>06</v>
      </c>
      <c r="B518" s="76" t="str">
        <f t="shared" si="22"/>
        <v>W</v>
      </c>
      <c r="C518" t="s">
        <v>379</v>
      </c>
      <c r="D518" s="32" t="s">
        <v>925</v>
      </c>
      <c r="E518">
        <f t="shared" ca="1" si="23"/>
        <v>0</v>
      </c>
    </row>
    <row r="519" spans="1:5" hidden="1">
      <c r="A519" t="str">
        <f t="shared" si="21"/>
        <v>07</v>
      </c>
      <c r="B519" s="76" t="str">
        <f t="shared" si="22"/>
        <v>W</v>
      </c>
      <c r="C519" t="s">
        <v>379</v>
      </c>
      <c r="D519" s="32" t="s">
        <v>926</v>
      </c>
      <c r="E519">
        <f t="shared" ca="1" si="23"/>
        <v>0</v>
      </c>
    </row>
    <row r="520" spans="1:5" hidden="1">
      <c r="A520" t="str">
        <f t="shared" si="21"/>
        <v>08</v>
      </c>
      <c r="B520" s="76" t="str">
        <f t="shared" si="22"/>
        <v>W</v>
      </c>
      <c r="C520" t="s">
        <v>379</v>
      </c>
      <c r="D520" s="32" t="s">
        <v>927</v>
      </c>
      <c r="E520">
        <f t="shared" ca="1" si="23"/>
        <v>0</v>
      </c>
    </row>
    <row r="521" spans="1:5" hidden="1">
      <c r="A521" t="str">
        <f t="shared" si="21"/>
        <v>09</v>
      </c>
      <c r="B521" s="76" t="str">
        <f t="shared" si="22"/>
        <v>W</v>
      </c>
      <c r="C521" t="s">
        <v>379</v>
      </c>
      <c r="D521" s="32" t="s">
        <v>928</v>
      </c>
      <c r="E521">
        <f t="shared" ca="1" si="23"/>
        <v>0</v>
      </c>
    </row>
    <row r="522" spans="1:5" hidden="1">
      <c r="A522" t="str">
        <f t="shared" ref="A522:A585" si="24">MID(D522,LEN(C522)+2,LEN(D522)-LEN(C522))</f>
        <v>10</v>
      </c>
      <c r="B522" s="76" t="str">
        <f t="shared" ref="B522:B585" si="25">IF(ISNUMBER(FIND("PU",D522,1)),"PU",IF(ISNUMBER(FIND("W-",D522,1)),"W",0))</f>
        <v>W</v>
      </c>
      <c r="C522" t="s">
        <v>379</v>
      </c>
      <c r="D522" s="32" t="s">
        <v>929</v>
      </c>
      <c r="E522">
        <f t="shared" ref="E522:E585" ca="1" si="26">IFERROR(IF(B522=0,VLOOKUP(C522,INDIRECT($G$4&amp;$H$4),MATCH($A522,INDIRECT($G$4&amp;$I$4),0),0),IF(B522="W",VLOOKUP(C522,INDIRECT($G$5&amp;$H$5),MATCH($A522,INDIRECT($G$5&amp;$I$5),0),FALSE),VLOOKUP(C522,INDIRECT($G$6&amp;$H$6),MATCH($A522,INDIRECT($G$6&amp;$I$6),0),FALSE))),0)</f>
        <v>0</v>
      </c>
    </row>
    <row r="523" spans="1:5" hidden="1">
      <c r="A523" t="str">
        <f t="shared" si="24"/>
        <v>11</v>
      </c>
      <c r="B523" s="76" t="str">
        <f t="shared" si="25"/>
        <v>W</v>
      </c>
      <c r="C523" t="s">
        <v>379</v>
      </c>
      <c r="D523" s="32" t="s">
        <v>930</v>
      </c>
      <c r="E523">
        <f t="shared" ca="1" si="26"/>
        <v>0</v>
      </c>
    </row>
    <row r="524" spans="1:5" hidden="1">
      <c r="A524" t="str">
        <f t="shared" si="24"/>
        <v>12</v>
      </c>
      <c r="B524" s="76" t="str">
        <f t="shared" si="25"/>
        <v>W</v>
      </c>
      <c r="C524" t="s">
        <v>379</v>
      </c>
      <c r="D524" s="32" t="s">
        <v>931</v>
      </c>
      <c r="E524">
        <f t="shared" ca="1" si="26"/>
        <v>0</v>
      </c>
    </row>
    <row r="525" spans="1:5" hidden="1">
      <c r="A525" t="str">
        <f t="shared" si="24"/>
        <v>13</v>
      </c>
      <c r="B525" s="76" t="str">
        <f t="shared" si="25"/>
        <v>W</v>
      </c>
      <c r="C525" t="s">
        <v>379</v>
      </c>
      <c r="D525" s="32" t="s">
        <v>932</v>
      </c>
      <c r="E525">
        <f t="shared" ca="1" si="26"/>
        <v>0</v>
      </c>
    </row>
    <row r="526" spans="1:5" hidden="1">
      <c r="A526" t="str">
        <f t="shared" si="24"/>
        <v>100</v>
      </c>
      <c r="B526" s="76" t="str">
        <f t="shared" si="25"/>
        <v>W</v>
      </c>
      <c r="C526" t="s">
        <v>379</v>
      </c>
      <c r="D526" s="32" t="s">
        <v>933</v>
      </c>
      <c r="E526">
        <f t="shared" ca="1" si="26"/>
        <v>0</v>
      </c>
    </row>
    <row r="527" spans="1:5" hidden="1">
      <c r="A527" t="str">
        <f t="shared" si="24"/>
        <v>01</v>
      </c>
      <c r="B527" s="76" t="str">
        <f t="shared" si="25"/>
        <v>W</v>
      </c>
      <c r="C527" t="s">
        <v>97</v>
      </c>
      <c r="D527" s="32" t="s">
        <v>934</v>
      </c>
      <c r="E527">
        <f t="shared" ca="1" si="26"/>
        <v>0</v>
      </c>
    </row>
    <row r="528" spans="1:5" hidden="1">
      <c r="A528" t="str">
        <f t="shared" si="24"/>
        <v>02</v>
      </c>
      <c r="B528" s="76" t="str">
        <f t="shared" si="25"/>
        <v>W</v>
      </c>
      <c r="C528" t="s">
        <v>97</v>
      </c>
      <c r="D528" s="32" t="s">
        <v>935</v>
      </c>
      <c r="E528">
        <f t="shared" ca="1" si="26"/>
        <v>0</v>
      </c>
    </row>
    <row r="529" spans="1:5" hidden="1">
      <c r="A529" t="str">
        <f t="shared" si="24"/>
        <v>03</v>
      </c>
      <c r="B529" s="76" t="str">
        <f t="shared" si="25"/>
        <v>W</v>
      </c>
      <c r="C529" t="s">
        <v>97</v>
      </c>
      <c r="D529" s="32" t="s">
        <v>936</v>
      </c>
      <c r="E529">
        <f t="shared" ca="1" si="26"/>
        <v>0</v>
      </c>
    </row>
    <row r="530" spans="1:5" hidden="1">
      <c r="A530" t="str">
        <f t="shared" si="24"/>
        <v>04</v>
      </c>
      <c r="B530" s="76" t="str">
        <f t="shared" si="25"/>
        <v>W</v>
      </c>
      <c r="C530" t="s">
        <v>97</v>
      </c>
      <c r="D530" s="32" t="s">
        <v>937</v>
      </c>
      <c r="E530">
        <f t="shared" ca="1" si="26"/>
        <v>0</v>
      </c>
    </row>
    <row r="531" spans="1:5" hidden="1">
      <c r="A531" t="str">
        <f t="shared" si="24"/>
        <v>05</v>
      </c>
      <c r="B531" s="76" t="str">
        <f t="shared" si="25"/>
        <v>W</v>
      </c>
      <c r="C531" t="s">
        <v>97</v>
      </c>
      <c r="D531" s="32" t="s">
        <v>938</v>
      </c>
      <c r="E531">
        <f t="shared" ca="1" si="26"/>
        <v>0</v>
      </c>
    </row>
    <row r="532" spans="1:5" hidden="1">
      <c r="A532" t="str">
        <f t="shared" si="24"/>
        <v>06</v>
      </c>
      <c r="B532" s="76" t="str">
        <f t="shared" si="25"/>
        <v>W</v>
      </c>
      <c r="C532" t="s">
        <v>97</v>
      </c>
      <c r="D532" s="32" t="s">
        <v>939</v>
      </c>
      <c r="E532">
        <f t="shared" ca="1" si="26"/>
        <v>0</v>
      </c>
    </row>
    <row r="533" spans="1:5" hidden="1">
      <c r="A533" t="str">
        <f t="shared" si="24"/>
        <v>07</v>
      </c>
      <c r="B533" s="76" t="str">
        <f t="shared" si="25"/>
        <v>W</v>
      </c>
      <c r="C533" t="s">
        <v>97</v>
      </c>
      <c r="D533" s="32" t="s">
        <v>940</v>
      </c>
      <c r="E533">
        <f t="shared" ca="1" si="26"/>
        <v>0</v>
      </c>
    </row>
    <row r="534" spans="1:5" hidden="1">
      <c r="A534" t="str">
        <f t="shared" si="24"/>
        <v>08</v>
      </c>
      <c r="B534" s="76" t="str">
        <f t="shared" si="25"/>
        <v>W</v>
      </c>
      <c r="C534" t="s">
        <v>97</v>
      </c>
      <c r="D534" s="32" t="s">
        <v>941</v>
      </c>
      <c r="E534">
        <f t="shared" ca="1" si="26"/>
        <v>0</v>
      </c>
    </row>
    <row r="535" spans="1:5" hidden="1">
      <c r="A535" t="str">
        <f t="shared" si="24"/>
        <v>09</v>
      </c>
      <c r="B535" s="76" t="str">
        <f t="shared" si="25"/>
        <v>W</v>
      </c>
      <c r="C535" t="s">
        <v>97</v>
      </c>
      <c r="D535" s="32" t="s">
        <v>942</v>
      </c>
      <c r="E535">
        <f t="shared" ca="1" si="26"/>
        <v>0</v>
      </c>
    </row>
    <row r="536" spans="1:5" hidden="1">
      <c r="A536" t="str">
        <f t="shared" si="24"/>
        <v>10</v>
      </c>
      <c r="B536" s="76" t="str">
        <f t="shared" si="25"/>
        <v>W</v>
      </c>
      <c r="C536" t="s">
        <v>97</v>
      </c>
      <c r="D536" s="32" t="s">
        <v>943</v>
      </c>
      <c r="E536">
        <f t="shared" ca="1" si="26"/>
        <v>0</v>
      </c>
    </row>
    <row r="537" spans="1:5" hidden="1">
      <c r="A537" t="str">
        <f t="shared" si="24"/>
        <v>11</v>
      </c>
      <c r="B537" s="76" t="str">
        <f t="shared" si="25"/>
        <v>W</v>
      </c>
      <c r="C537" t="s">
        <v>97</v>
      </c>
      <c r="D537" s="32" t="s">
        <v>944</v>
      </c>
      <c r="E537">
        <f t="shared" ca="1" si="26"/>
        <v>0</v>
      </c>
    </row>
    <row r="538" spans="1:5" hidden="1">
      <c r="A538" t="str">
        <f t="shared" si="24"/>
        <v>12</v>
      </c>
      <c r="B538" s="76" t="str">
        <f t="shared" si="25"/>
        <v>W</v>
      </c>
      <c r="C538" t="s">
        <v>97</v>
      </c>
      <c r="D538" s="32" t="s">
        <v>945</v>
      </c>
      <c r="E538">
        <f t="shared" ca="1" si="26"/>
        <v>0</v>
      </c>
    </row>
    <row r="539" spans="1:5" hidden="1">
      <c r="A539" t="str">
        <f t="shared" si="24"/>
        <v>13</v>
      </c>
      <c r="B539" s="76" t="str">
        <f t="shared" si="25"/>
        <v>W</v>
      </c>
      <c r="C539" t="s">
        <v>97</v>
      </c>
      <c r="D539" s="32" t="s">
        <v>946</v>
      </c>
      <c r="E539">
        <f t="shared" ca="1" si="26"/>
        <v>0</v>
      </c>
    </row>
    <row r="540" spans="1:5" hidden="1">
      <c r="A540" t="str">
        <f t="shared" si="24"/>
        <v>100</v>
      </c>
      <c r="B540" s="76" t="str">
        <f t="shared" si="25"/>
        <v>W</v>
      </c>
      <c r="C540" t="s">
        <v>97</v>
      </c>
      <c r="D540" s="32" t="s">
        <v>947</v>
      </c>
      <c r="E540">
        <f t="shared" ca="1" si="26"/>
        <v>0</v>
      </c>
    </row>
    <row r="541" spans="1:5" hidden="1">
      <c r="A541" t="str">
        <f t="shared" si="24"/>
        <v>01</v>
      </c>
      <c r="B541" s="76" t="str">
        <f t="shared" si="25"/>
        <v>W</v>
      </c>
      <c r="C541" t="s">
        <v>98</v>
      </c>
      <c r="D541" s="32" t="s">
        <v>948</v>
      </c>
      <c r="E541">
        <f t="shared" ca="1" si="26"/>
        <v>0</v>
      </c>
    </row>
    <row r="542" spans="1:5" hidden="1">
      <c r="A542" t="str">
        <f t="shared" si="24"/>
        <v>02</v>
      </c>
      <c r="B542" s="76" t="str">
        <f t="shared" si="25"/>
        <v>W</v>
      </c>
      <c r="C542" t="s">
        <v>98</v>
      </c>
      <c r="D542" s="32" t="s">
        <v>949</v>
      </c>
      <c r="E542">
        <f t="shared" ca="1" si="26"/>
        <v>0</v>
      </c>
    </row>
    <row r="543" spans="1:5" hidden="1">
      <c r="A543" t="str">
        <f t="shared" si="24"/>
        <v>03</v>
      </c>
      <c r="B543" s="76" t="str">
        <f t="shared" si="25"/>
        <v>W</v>
      </c>
      <c r="C543" t="s">
        <v>98</v>
      </c>
      <c r="D543" s="32" t="s">
        <v>950</v>
      </c>
      <c r="E543">
        <f t="shared" ca="1" si="26"/>
        <v>0</v>
      </c>
    </row>
    <row r="544" spans="1:5" hidden="1">
      <c r="A544" t="str">
        <f t="shared" si="24"/>
        <v>04</v>
      </c>
      <c r="B544" s="76" t="str">
        <f t="shared" si="25"/>
        <v>W</v>
      </c>
      <c r="C544" t="s">
        <v>98</v>
      </c>
      <c r="D544" s="32" t="s">
        <v>951</v>
      </c>
      <c r="E544">
        <f t="shared" ca="1" si="26"/>
        <v>0</v>
      </c>
    </row>
    <row r="545" spans="1:5" hidden="1">
      <c r="A545" t="str">
        <f t="shared" si="24"/>
        <v>05</v>
      </c>
      <c r="B545" s="76" t="str">
        <f t="shared" si="25"/>
        <v>W</v>
      </c>
      <c r="C545" t="s">
        <v>98</v>
      </c>
      <c r="D545" s="32" t="s">
        <v>952</v>
      </c>
      <c r="E545">
        <f t="shared" ca="1" si="26"/>
        <v>0</v>
      </c>
    </row>
    <row r="546" spans="1:5" hidden="1">
      <c r="A546" t="str">
        <f t="shared" si="24"/>
        <v>06</v>
      </c>
      <c r="B546" s="76" t="str">
        <f t="shared" si="25"/>
        <v>W</v>
      </c>
      <c r="C546" t="s">
        <v>98</v>
      </c>
      <c r="D546" s="32" t="s">
        <v>953</v>
      </c>
      <c r="E546">
        <f t="shared" ca="1" si="26"/>
        <v>0</v>
      </c>
    </row>
    <row r="547" spans="1:5" hidden="1">
      <c r="A547" t="str">
        <f t="shared" si="24"/>
        <v>07</v>
      </c>
      <c r="B547" s="76" t="str">
        <f t="shared" si="25"/>
        <v>W</v>
      </c>
      <c r="C547" t="s">
        <v>98</v>
      </c>
      <c r="D547" s="32" t="s">
        <v>954</v>
      </c>
      <c r="E547">
        <f t="shared" ca="1" si="26"/>
        <v>0</v>
      </c>
    </row>
    <row r="548" spans="1:5" hidden="1">
      <c r="A548" t="str">
        <f t="shared" si="24"/>
        <v>08</v>
      </c>
      <c r="B548" s="76" t="str">
        <f t="shared" si="25"/>
        <v>W</v>
      </c>
      <c r="C548" t="s">
        <v>98</v>
      </c>
      <c r="D548" s="32" t="s">
        <v>955</v>
      </c>
      <c r="E548">
        <f t="shared" ca="1" si="26"/>
        <v>0</v>
      </c>
    </row>
    <row r="549" spans="1:5" hidden="1">
      <c r="A549" t="str">
        <f t="shared" si="24"/>
        <v>09</v>
      </c>
      <c r="B549" s="76" t="str">
        <f t="shared" si="25"/>
        <v>W</v>
      </c>
      <c r="C549" t="s">
        <v>98</v>
      </c>
      <c r="D549" s="32" t="s">
        <v>956</v>
      </c>
      <c r="E549">
        <f t="shared" ca="1" si="26"/>
        <v>0</v>
      </c>
    </row>
    <row r="550" spans="1:5" hidden="1">
      <c r="A550" t="str">
        <f t="shared" si="24"/>
        <v>10</v>
      </c>
      <c r="B550" s="76" t="str">
        <f t="shared" si="25"/>
        <v>W</v>
      </c>
      <c r="C550" t="s">
        <v>98</v>
      </c>
      <c r="D550" s="32" t="s">
        <v>957</v>
      </c>
      <c r="E550">
        <f t="shared" ca="1" si="26"/>
        <v>0</v>
      </c>
    </row>
    <row r="551" spans="1:5" hidden="1">
      <c r="A551" t="str">
        <f t="shared" si="24"/>
        <v>11</v>
      </c>
      <c r="B551" s="76" t="str">
        <f t="shared" si="25"/>
        <v>W</v>
      </c>
      <c r="C551" t="s">
        <v>98</v>
      </c>
      <c r="D551" s="32" t="s">
        <v>958</v>
      </c>
      <c r="E551">
        <f t="shared" ca="1" si="26"/>
        <v>0</v>
      </c>
    </row>
    <row r="552" spans="1:5" hidden="1">
      <c r="A552" t="str">
        <f t="shared" si="24"/>
        <v>12</v>
      </c>
      <c r="B552" s="76" t="str">
        <f t="shared" si="25"/>
        <v>W</v>
      </c>
      <c r="C552" t="s">
        <v>98</v>
      </c>
      <c r="D552" s="32" t="s">
        <v>959</v>
      </c>
      <c r="E552">
        <f t="shared" ca="1" si="26"/>
        <v>0</v>
      </c>
    </row>
    <row r="553" spans="1:5" hidden="1">
      <c r="A553" t="str">
        <f t="shared" si="24"/>
        <v>13</v>
      </c>
      <c r="B553" s="76" t="str">
        <f t="shared" si="25"/>
        <v>W</v>
      </c>
      <c r="C553" t="s">
        <v>98</v>
      </c>
      <c r="D553" s="32" t="s">
        <v>960</v>
      </c>
      <c r="E553">
        <f t="shared" ca="1" si="26"/>
        <v>0</v>
      </c>
    </row>
    <row r="554" spans="1:5" hidden="1">
      <c r="A554" t="str">
        <f t="shared" si="24"/>
        <v>100</v>
      </c>
      <c r="B554" s="76" t="str">
        <f t="shared" si="25"/>
        <v>W</v>
      </c>
      <c r="C554" t="s">
        <v>98</v>
      </c>
      <c r="D554" s="32" t="s">
        <v>961</v>
      </c>
      <c r="E554">
        <f t="shared" ca="1" si="26"/>
        <v>0</v>
      </c>
    </row>
    <row r="555" spans="1:5" hidden="1">
      <c r="A555" t="str">
        <f t="shared" si="24"/>
        <v>01</v>
      </c>
      <c r="B555" s="76" t="str">
        <f t="shared" si="25"/>
        <v>W</v>
      </c>
      <c r="C555" t="s">
        <v>99</v>
      </c>
      <c r="D555" s="32" t="s">
        <v>962</v>
      </c>
      <c r="E555">
        <f t="shared" ca="1" si="26"/>
        <v>0</v>
      </c>
    </row>
    <row r="556" spans="1:5" hidden="1">
      <c r="A556" t="str">
        <f t="shared" si="24"/>
        <v>02</v>
      </c>
      <c r="B556" s="76" t="str">
        <f t="shared" si="25"/>
        <v>W</v>
      </c>
      <c r="C556" t="s">
        <v>99</v>
      </c>
      <c r="D556" s="32" t="s">
        <v>963</v>
      </c>
      <c r="E556">
        <f t="shared" ca="1" si="26"/>
        <v>0</v>
      </c>
    </row>
    <row r="557" spans="1:5" hidden="1">
      <c r="A557" t="str">
        <f t="shared" si="24"/>
        <v>03</v>
      </c>
      <c r="B557" s="76" t="str">
        <f t="shared" si="25"/>
        <v>W</v>
      </c>
      <c r="C557" t="s">
        <v>99</v>
      </c>
      <c r="D557" s="32" t="s">
        <v>964</v>
      </c>
      <c r="E557">
        <f t="shared" ca="1" si="26"/>
        <v>0</v>
      </c>
    </row>
    <row r="558" spans="1:5" hidden="1">
      <c r="A558" t="str">
        <f t="shared" si="24"/>
        <v>04</v>
      </c>
      <c r="B558" s="76" t="str">
        <f t="shared" si="25"/>
        <v>W</v>
      </c>
      <c r="C558" t="s">
        <v>99</v>
      </c>
      <c r="D558" s="32" t="s">
        <v>965</v>
      </c>
      <c r="E558">
        <f t="shared" ca="1" si="26"/>
        <v>0</v>
      </c>
    </row>
    <row r="559" spans="1:5" hidden="1">
      <c r="A559" t="str">
        <f t="shared" si="24"/>
        <v>05</v>
      </c>
      <c r="B559" s="76" t="str">
        <f t="shared" si="25"/>
        <v>W</v>
      </c>
      <c r="C559" t="s">
        <v>99</v>
      </c>
      <c r="D559" s="32" t="s">
        <v>966</v>
      </c>
      <c r="E559">
        <f t="shared" ca="1" si="26"/>
        <v>0</v>
      </c>
    </row>
    <row r="560" spans="1:5" hidden="1">
      <c r="A560" t="str">
        <f t="shared" si="24"/>
        <v>06</v>
      </c>
      <c r="B560" s="76" t="str">
        <f t="shared" si="25"/>
        <v>W</v>
      </c>
      <c r="C560" t="s">
        <v>99</v>
      </c>
      <c r="D560" s="32" t="s">
        <v>967</v>
      </c>
      <c r="E560">
        <f t="shared" ca="1" si="26"/>
        <v>0</v>
      </c>
    </row>
    <row r="561" spans="1:5" hidden="1">
      <c r="A561" t="str">
        <f t="shared" si="24"/>
        <v>07</v>
      </c>
      <c r="B561" s="76" t="str">
        <f t="shared" si="25"/>
        <v>W</v>
      </c>
      <c r="C561" t="s">
        <v>99</v>
      </c>
      <c r="D561" s="32" t="s">
        <v>968</v>
      </c>
      <c r="E561">
        <f t="shared" ca="1" si="26"/>
        <v>0</v>
      </c>
    </row>
    <row r="562" spans="1:5" hidden="1">
      <c r="A562" t="str">
        <f t="shared" si="24"/>
        <v>08</v>
      </c>
      <c r="B562" s="76" t="str">
        <f t="shared" si="25"/>
        <v>W</v>
      </c>
      <c r="C562" t="s">
        <v>99</v>
      </c>
      <c r="D562" s="32" t="s">
        <v>969</v>
      </c>
      <c r="E562">
        <f t="shared" ca="1" si="26"/>
        <v>0</v>
      </c>
    </row>
    <row r="563" spans="1:5" hidden="1">
      <c r="A563" t="str">
        <f t="shared" si="24"/>
        <v>09</v>
      </c>
      <c r="B563" s="76" t="str">
        <f t="shared" si="25"/>
        <v>W</v>
      </c>
      <c r="C563" t="s">
        <v>99</v>
      </c>
      <c r="D563" s="32" t="s">
        <v>970</v>
      </c>
      <c r="E563">
        <f t="shared" ca="1" si="26"/>
        <v>0</v>
      </c>
    </row>
    <row r="564" spans="1:5" hidden="1">
      <c r="A564" t="str">
        <f t="shared" si="24"/>
        <v>10</v>
      </c>
      <c r="B564" s="76" t="str">
        <f t="shared" si="25"/>
        <v>W</v>
      </c>
      <c r="C564" t="s">
        <v>99</v>
      </c>
      <c r="D564" s="32" t="s">
        <v>971</v>
      </c>
      <c r="E564">
        <f t="shared" ca="1" si="26"/>
        <v>0</v>
      </c>
    </row>
    <row r="565" spans="1:5" hidden="1">
      <c r="A565" t="str">
        <f t="shared" si="24"/>
        <v>11</v>
      </c>
      <c r="B565" s="76" t="str">
        <f t="shared" si="25"/>
        <v>W</v>
      </c>
      <c r="C565" t="s">
        <v>99</v>
      </c>
      <c r="D565" s="32" t="s">
        <v>972</v>
      </c>
      <c r="E565">
        <f t="shared" ca="1" si="26"/>
        <v>0</v>
      </c>
    </row>
    <row r="566" spans="1:5" hidden="1">
      <c r="A566" t="str">
        <f t="shared" si="24"/>
        <v>12</v>
      </c>
      <c r="B566" s="76" t="str">
        <f t="shared" si="25"/>
        <v>W</v>
      </c>
      <c r="C566" t="s">
        <v>99</v>
      </c>
      <c r="D566" s="32" t="s">
        <v>973</v>
      </c>
      <c r="E566">
        <f t="shared" ca="1" si="26"/>
        <v>0</v>
      </c>
    </row>
    <row r="567" spans="1:5" hidden="1">
      <c r="A567" t="str">
        <f t="shared" si="24"/>
        <v>13</v>
      </c>
      <c r="B567" s="76" t="str">
        <f t="shared" si="25"/>
        <v>W</v>
      </c>
      <c r="C567" t="s">
        <v>99</v>
      </c>
      <c r="D567" s="32" t="s">
        <v>974</v>
      </c>
      <c r="E567">
        <f t="shared" ca="1" si="26"/>
        <v>0</v>
      </c>
    </row>
    <row r="568" spans="1:5" hidden="1">
      <c r="A568" t="str">
        <f t="shared" si="24"/>
        <v>100</v>
      </c>
      <c r="B568" s="76" t="str">
        <f t="shared" si="25"/>
        <v>W</v>
      </c>
      <c r="C568" t="s">
        <v>99</v>
      </c>
      <c r="D568" s="32" t="s">
        <v>975</v>
      </c>
      <c r="E568">
        <f t="shared" ca="1" si="26"/>
        <v>0</v>
      </c>
    </row>
    <row r="569" spans="1:5" hidden="1">
      <c r="A569" t="str">
        <f t="shared" si="24"/>
        <v>01</v>
      </c>
      <c r="B569" s="76" t="str">
        <f t="shared" si="25"/>
        <v>W</v>
      </c>
      <c r="C569" t="s">
        <v>100</v>
      </c>
      <c r="D569" s="32" t="s">
        <v>976</v>
      </c>
      <c r="E569">
        <f t="shared" ca="1" si="26"/>
        <v>0</v>
      </c>
    </row>
    <row r="570" spans="1:5" hidden="1">
      <c r="A570" t="str">
        <f t="shared" si="24"/>
        <v>02</v>
      </c>
      <c r="B570" s="76" t="str">
        <f t="shared" si="25"/>
        <v>W</v>
      </c>
      <c r="C570" t="s">
        <v>100</v>
      </c>
      <c r="D570" s="32" t="s">
        <v>977</v>
      </c>
      <c r="E570">
        <f t="shared" ca="1" si="26"/>
        <v>0</v>
      </c>
    </row>
    <row r="571" spans="1:5" hidden="1">
      <c r="A571" t="str">
        <f t="shared" si="24"/>
        <v>03</v>
      </c>
      <c r="B571" s="76" t="str">
        <f t="shared" si="25"/>
        <v>W</v>
      </c>
      <c r="C571" t="s">
        <v>100</v>
      </c>
      <c r="D571" s="32" t="s">
        <v>978</v>
      </c>
      <c r="E571">
        <f t="shared" ca="1" si="26"/>
        <v>0</v>
      </c>
    </row>
    <row r="572" spans="1:5" hidden="1">
      <c r="A572" t="str">
        <f t="shared" si="24"/>
        <v>04</v>
      </c>
      <c r="B572" s="76" t="str">
        <f t="shared" si="25"/>
        <v>W</v>
      </c>
      <c r="C572" t="s">
        <v>100</v>
      </c>
      <c r="D572" s="32" t="s">
        <v>979</v>
      </c>
      <c r="E572">
        <f t="shared" ca="1" si="26"/>
        <v>0</v>
      </c>
    </row>
    <row r="573" spans="1:5" hidden="1">
      <c r="A573" t="str">
        <f t="shared" si="24"/>
        <v>05</v>
      </c>
      <c r="B573" s="76" t="str">
        <f t="shared" si="25"/>
        <v>W</v>
      </c>
      <c r="C573" t="s">
        <v>100</v>
      </c>
      <c r="D573" s="32" t="s">
        <v>980</v>
      </c>
      <c r="E573">
        <f t="shared" ca="1" si="26"/>
        <v>0</v>
      </c>
    </row>
    <row r="574" spans="1:5" hidden="1">
      <c r="A574" t="str">
        <f t="shared" si="24"/>
        <v>06</v>
      </c>
      <c r="B574" s="76" t="str">
        <f t="shared" si="25"/>
        <v>W</v>
      </c>
      <c r="C574" t="s">
        <v>100</v>
      </c>
      <c r="D574" s="32" t="s">
        <v>981</v>
      </c>
      <c r="E574">
        <f t="shared" ca="1" si="26"/>
        <v>0</v>
      </c>
    </row>
    <row r="575" spans="1:5" hidden="1">
      <c r="A575" t="str">
        <f t="shared" si="24"/>
        <v>07</v>
      </c>
      <c r="B575" s="76" t="str">
        <f t="shared" si="25"/>
        <v>W</v>
      </c>
      <c r="C575" t="s">
        <v>100</v>
      </c>
      <c r="D575" s="32" t="s">
        <v>982</v>
      </c>
      <c r="E575">
        <f t="shared" ca="1" si="26"/>
        <v>0</v>
      </c>
    </row>
    <row r="576" spans="1:5" hidden="1">
      <c r="A576" t="str">
        <f t="shared" si="24"/>
        <v>08</v>
      </c>
      <c r="B576" s="76" t="str">
        <f t="shared" si="25"/>
        <v>W</v>
      </c>
      <c r="C576" t="s">
        <v>100</v>
      </c>
      <c r="D576" s="32" t="s">
        <v>983</v>
      </c>
      <c r="E576">
        <f t="shared" ca="1" si="26"/>
        <v>0</v>
      </c>
    </row>
    <row r="577" spans="1:5" hidden="1">
      <c r="A577" t="str">
        <f t="shared" si="24"/>
        <v>09</v>
      </c>
      <c r="B577" s="76" t="str">
        <f t="shared" si="25"/>
        <v>W</v>
      </c>
      <c r="C577" t="s">
        <v>100</v>
      </c>
      <c r="D577" s="32" t="s">
        <v>984</v>
      </c>
      <c r="E577">
        <f t="shared" ca="1" si="26"/>
        <v>0</v>
      </c>
    </row>
    <row r="578" spans="1:5" hidden="1">
      <c r="A578" t="str">
        <f t="shared" si="24"/>
        <v>10</v>
      </c>
      <c r="B578" s="76" t="str">
        <f t="shared" si="25"/>
        <v>W</v>
      </c>
      <c r="C578" t="s">
        <v>100</v>
      </c>
      <c r="D578" s="32" t="s">
        <v>985</v>
      </c>
      <c r="E578">
        <f t="shared" ca="1" si="26"/>
        <v>0</v>
      </c>
    </row>
    <row r="579" spans="1:5" hidden="1">
      <c r="A579" t="str">
        <f t="shared" si="24"/>
        <v>11</v>
      </c>
      <c r="B579" s="76" t="str">
        <f t="shared" si="25"/>
        <v>W</v>
      </c>
      <c r="C579" t="s">
        <v>100</v>
      </c>
      <c r="D579" s="32" t="s">
        <v>986</v>
      </c>
      <c r="E579">
        <f t="shared" ca="1" si="26"/>
        <v>0</v>
      </c>
    </row>
    <row r="580" spans="1:5" hidden="1">
      <c r="A580" t="str">
        <f t="shared" si="24"/>
        <v>12</v>
      </c>
      <c r="B580" s="76" t="str">
        <f t="shared" si="25"/>
        <v>W</v>
      </c>
      <c r="C580" t="s">
        <v>100</v>
      </c>
      <c r="D580" s="32" t="s">
        <v>987</v>
      </c>
      <c r="E580">
        <f t="shared" ca="1" si="26"/>
        <v>0</v>
      </c>
    </row>
    <row r="581" spans="1:5" hidden="1">
      <c r="A581" t="str">
        <f t="shared" si="24"/>
        <v>13</v>
      </c>
      <c r="B581" s="76" t="str">
        <f t="shared" si="25"/>
        <v>W</v>
      </c>
      <c r="C581" t="s">
        <v>100</v>
      </c>
      <c r="D581" s="32" t="s">
        <v>988</v>
      </c>
      <c r="E581">
        <f t="shared" ca="1" si="26"/>
        <v>0</v>
      </c>
    </row>
    <row r="582" spans="1:5" hidden="1">
      <c r="A582" t="str">
        <f t="shared" si="24"/>
        <v>100</v>
      </c>
      <c r="B582" s="76" t="str">
        <f t="shared" si="25"/>
        <v>W</v>
      </c>
      <c r="C582" t="s">
        <v>100</v>
      </c>
      <c r="D582" s="32" t="s">
        <v>989</v>
      </c>
      <c r="E582">
        <f t="shared" ca="1" si="26"/>
        <v>0</v>
      </c>
    </row>
    <row r="583" spans="1:5" hidden="1">
      <c r="A583" t="str">
        <f t="shared" si="24"/>
        <v>01</v>
      </c>
      <c r="B583" s="76" t="str">
        <f t="shared" si="25"/>
        <v>W</v>
      </c>
      <c r="C583" t="s">
        <v>101</v>
      </c>
      <c r="D583" s="32" t="s">
        <v>990</v>
      </c>
      <c r="E583">
        <f t="shared" ca="1" si="26"/>
        <v>0</v>
      </c>
    </row>
    <row r="584" spans="1:5" hidden="1">
      <c r="A584" t="str">
        <f t="shared" si="24"/>
        <v>02</v>
      </c>
      <c r="B584" s="76" t="str">
        <f t="shared" si="25"/>
        <v>W</v>
      </c>
      <c r="C584" t="s">
        <v>101</v>
      </c>
      <c r="D584" s="32" t="s">
        <v>991</v>
      </c>
      <c r="E584">
        <f t="shared" ca="1" si="26"/>
        <v>0</v>
      </c>
    </row>
    <row r="585" spans="1:5" hidden="1">
      <c r="A585" t="str">
        <f t="shared" si="24"/>
        <v>03</v>
      </c>
      <c r="B585" s="76" t="str">
        <f t="shared" si="25"/>
        <v>W</v>
      </c>
      <c r="C585" t="s">
        <v>101</v>
      </c>
      <c r="D585" s="32" t="s">
        <v>992</v>
      </c>
      <c r="E585">
        <f t="shared" ca="1" si="26"/>
        <v>0</v>
      </c>
    </row>
    <row r="586" spans="1:5" hidden="1">
      <c r="A586" t="str">
        <f t="shared" ref="A586:A615" si="27">MID(D586,LEN(C586)+2,LEN(D586)-LEN(C586))</f>
        <v>04</v>
      </c>
      <c r="B586" s="76" t="str">
        <f t="shared" ref="B586:B649" si="28">IF(ISNUMBER(FIND("PU",D586,1)),"PU",IF(ISNUMBER(FIND("W-",D586,1)),"W",0))</f>
        <v>W</v>
      </c>
      <c r="C586" t="s">
        <v>101</v>
      </c>
      <c r="D586" s="32" t="s">
        <v>993</v>
      </c>
      <c r="E586">
        <f t="shared" ref="E586:E649" ca="1" si="29">IFERROR(IF(B586=0,VLOOKUP(C586,INDIRECT($G$4&amp;$H$4),MATCH($A586,INDIRECT($G$4&amp;$I$4),0),0),IF(B586="W",VLOOKUP(C586,INDIRECT($G$5&amp;$H$5),MATCH($A586,INDIRECT($G$5&amp;$I$5),0),FALSE),VLOOKUP(C586,INDIRECT($G$6&amp;$H$6),MATCH($A586,INDIRECT($G$6&amp;$I$6),0),FALSE))),0)</f>
        <v>0</v>
      </c>
    </row>
    <row r="587" spans="1:5" hidden="1">
      <c r="A587" t="str">
        <f t="shared" si="27"/>
        <v>05</v>
      </c>
      <c r="B587" s="76" t="str">
        <f t="shared" si="28"/>
        <v>W</v>
      </c>
      <c r="C587" t="s">
        <v>101</v>
      </c>
      <c r="D587" s="32" t="s">
        <v>994</v>
      </c>
      <c r="E587">
        <f t="shared" ca="1" si="29"/>
        <v>0</v>
      </c>
    </row>
    <row r="588" spans="1:5" hidden="1">
      <c r="A588" t="str">
        <f t="shared" si="27"/>
        <v>06</v>
      </c>
      <c r="B588" s="76" t="str">
        <f t="shared" si="28"/>
        <v>W</v>
      </c>
      <c r="C588" t="s">
        <v>101</v>
      </c>
      <c r="D588" s="32" t="s">
        <v>995</v>
      </c>
      <c r="E588">
        <f t="shared" ca="1" si="29"/>
        <v>0</v>
      </c>
    </row>
    <row r="589" spans="1:5" hidden="1">
      <c r="A589" t="str">
        <f t="shared" si="27"/>
        <v>07</v>
      </c>
      <c r="B589" s="76" t="str">
        <f t="shared" si="28"/>
        <v>W</v>
      </c>
      <c r="C589" t="s">
        <v>101</v>
      </c>
      <c r="D589" s="32" t="s">
        <v>996</v>
      </c>
      <c r="E589">
        <f t="shared" ca="1" si="29"/>
        <v>0</v>
      </c>
    </row>
    <row r="590" spans="1:5" hidden="1">
      <c r="A590" t="str">
        <f t="shared" si="27"/>
        <v>08</v>
      </c>
      <c r="B590" s="76" t="str">
        <f t="shared" si="28"/>
        <v>W</v>
      </c>
      <c r="C590" t="s">
        <v>101</v>
      </c>
      <c r="D590" s="32" t="s">
        <v>997</v>
      </c>
      <c r="E590">
        <f t="shared" ca="1" si="29"/>
        <v>0</v>
      </c>
    </row>
    <row r="591" spans="1:5" hidden="1">
      <c r="A591" t="str">
        <f t="shared" si="27"/>
        <v>09</v>
      </c>
      <c r="B591" s="76" t="str">
        <f t="shared" si="28"/>
        <v>W</v>
      </c>
      <c r="C591" t="s">
        <v>101</v>
      </c>
      <c r="D591" s="32" t="s">
        <v>998</v>
      </c>
      <c r="E591">
        <f t="shared" ca="1" si="29"/>
        <v>0</v>
      </c>
    </row>
    <row r="592" spans="1:5" hidden="1">
      <c r="A592" t="str">
        <f t="shared" si="27"/>
        <v>10</v>
      </c>
      <c r="B592" s="76" t="str">
        <f t="shared" si="28"/>
        <v>W</v>
      </c>
      <c r="C592" t="s">
        <v>101</v>
      </c>
      <c r="D592" s="32" t="s">
        <v>999</v>
      </c>
      <c r="E592">
        <f t="shared" ca="1" si="29"/>
        <v>0</v>
      </c>
    </row>
    <row r="593" spans="1:5" hidden="1">
      <c r="A593" t="str">
        <f t="shared" si="27"/>
        <v>11</v>
      </c>
      <c r="B593" s="76" t="str">
        <f t="shared" si="28"/>
        <v>W</v>
      </c>
      <c r="C593" t="s">
        <v>101</v>
      </c>
      <c r="D593" s="32" t="s">
        <v>1000</v>
      </c>
      <c r="E593">
        <f t="shared" ca="1" si="29"/>
        <v>0</v>
      </c>
    </row>
    <row r="594" spans="1:5" hidden="1">
      <c r="A594" t="str">
        <f t="shared" si="27"/>
        <v>12</v>
      </c>
      <c r="B594" s="76" t="str">
        <f t="shared" si="28"/>
        <v>W</v>
      </c>
      <c r="C594" t="s">
        <v>101</v>
      </c>
      <c r="D594" s="32" t="s">
        <v>1001</v>
      </c>
      <c r="E594">
        <f t="shared" ca="1" si="29"/>
        <v>0</v>
      </c>
    </row>
    <row r="595" spans="1:5" hidden="1">
      <c r="A595" t="str">
        <f t="shared" si="27"/>
        <v>13</v>
      </c>
      <c r="B595" s="76" t="str">
        <f t="shared" si="28"/>
        <v>W</v>
      </c>
      <c r="C595" t="s">
        <v>101</v>
      </c>
      <c r="D595" s="32" t="s">
        <v>1002</v>
      </c>
      <c r="E595">
        <f t="shared" ca="1" si="29"/>
        <v>0</v>
      </c>
    </row>
    <row r="596" spans="1:5" hidden="1">
      <c r="A596" t="str">
        <f t="shared" si="27"/>
        <v>100</v>
      </c>
      <c r="B596" s="76" t="str">
        <f t="shared" si="28"/>
        <v>W</v>
      </c>
      <c r="C596" t="s">
        <v>101</v>
      </c>
      <c r="D596" s="32" t="s">
        <v>1003</v>
      </c>
      <c r="E596">
        <f t="shared" ca="1" si="29"/>
        <v>0</v>
      </c>
    </row>
    <row r="597" spans="1:5" hidden="1">
      <c r="A597" t="str">
        <f t="shared" si="27"/>
        <v>01</v>
      </c>
      <c r="B597" s="76" t="str">
        <f t="shared" si="28"/>
        <v>W</v>
      </c>
      <c r="C597" t="s">
        <v>102</v>
      </c>
      <c r="D597" s="32" t="s">
        <v>1004</v>
      </c>
      <c r="E597">
        <f t="shared" ca="1" si="29"/>
        <v>0</v>
      </c>
    </row>
    <row r="598" spans="1:5" hidden="1">
      <c r="A598" t="str">
        <f t="shared" si="27"/>
        <v>02</v>
      </c>
      <c r="B598" s="76" t="str">
        <f t="shared" si="28"/>
        <v>W</v>
      </c>
      <c r="C598" t="s">
        <v>102</v>
      </c>
      <c r="D598" s="32" t="s">
        <v>1005</v>
      </c>
      <c r="E598">
        <f t="shared" ca="1" si="29"/>
        <v>0</v>
      </c>
    </row>
    <row r="599" spans="1:5" hidden="1">
      <c r="A599" t="str">
        <f t="shared" si="27"/>
        <v>03</v>
      </c>
      <c r="B599" s="76" t="str">
        <f t="shared" si="28"/>
        <v>W</v>
      </c>
      <c r="C599" t="s">
        <v>102</v>
      </c>
      <c r="D599" s="32" t="s">
        <v>1006</v>
      </c>
      <c r="E599">
        <f t="shared" ca="1" si="29"/>
        <v>0</v>
      </c>
    </row>
    <row r="600" spans="1:5" hidden="1">
      <c r="A600" t="str">
        <f t="shared" si="27"/>
        <v>04</v>
      </c>
      <c r="B600" s="76" t="str">
        <f t="shared" si="28"/>
        <v>W</v>
      </c>
      <c r="C600" t="s">
        <v>102</v>
      </c>
      <c r="D600" s="32" t="s">
        <v>1007</v>
      </c>
      <c r="E600">
        <f t="shared" ca="1" si="29"/>
        <v>0</v>
      </c>
    </row>
    <row r="601" spans="1:5" hidden="1">
      <c r="A601" t="str">
        <f t="shared" si="27"/>
        <v>05</v>
      </c>
      <c r="B601" s="76" t="str">
        <f t="shared" si="28"/>
        <v>W</v>
      </c>
      <c r="C601" t="s">
        <v>102</v>
      </c>
      <c r="D601" s="32" t="s">
        <v>1008</v>
      </c>
      <c r="E601">
        <f t="shared" ca="1" si="29"/>
        <v>0</v>
      </c>
    </row>
    <row r="602" spans="1:5" hidden="1">
      <c r="A602" t="str">
        <f t="shared" si="27"/>
        <v>06</v>
      </c>
      <c r="B602" s="76" t="str">
        <f t="shared" si="28"/>
        <v>W</v>
      </c>
      <c r="C602" t="s">
        <v>102</v>
      </c>
      <c r="D602" s="32" t="s">
        <v>1009</v>
      </c>
      <c r="E602">
        <f t="shared" ca="1" si="29"/>
        <v>0</v>
      </c>
    </row>
    <row r="603" spans="1:5" hidden="1">
      <c r="A603" t="str">
        <f t="shared" si="27"/>
        <v>07</v>
      </c>
      <c r="B603" s="76" t="str">
        <f t="shared" si="28"/>
        <v>W</v>
      </c>
      <c r="C603" t="s">
        <v>102</v>
      </c>
      <c r="D603" s="32" t="s">
        <v>1010</v>
      </c>
      <c r="E603">
        <f t="shared" ca="1" si="29"/>
        <v>0</v>
      </c>
    </row>
    <row r="604" spans="1:5" hidden="1">
      <c r="A604" t="str">
        <f t="shared" si="27"/>
        <v>08</v>
      </c>
      <c r="B604" s="76" t="str">
        <f t="shared" si="28"/>
        <v>W</v>
      </c>
      <c r="C604" t="s">
        <v>102</v>
      </c>
      <c r="D604" s="32" t="s">
        <v>1011</v>
      </c>
      <c r="E604">
        <f t="shared" ca="1" si="29"/>
        <v>0</v>
      </c>
    </row>
    <row r="605" spans="1:5" hidden="1">
      <c r="A605" t="str">
        <f t="shared" si="27"/>
        <v>09</v>
      </c>
      <c r="B605" s="76" t="str">
        <f t="shared" si="28"/>
        <v>W</v>
      </c>
      <c r="C605" t="s">
        <v>102</v>
      </c>
      <c r="D605" s="32" t="s">
        <v>1012</v>
      </c>
      <c r="E605">
        <f t="shared" ca="1" si="29"/>
        <v>0</v>
      </c>
    </row>
    <row r="606" spans="1:5" hidden="1">
      <c r="A606" t="str">
        <f t="shared" si="27"/>
        <v>10</v>
      </c>
      <c r="B606" s="76" t="str">
        <f t="shared" si="28"/>
        <v>W</v>
      </c>
      <c r="C606" t="s">
        <v>102</v>
      </c>
      <c r="D606" s="32" t="s">
        <v>1013</v>
      </c>
      <c r="E606">
        <f t="shared" ca="1" si="29"/>
        <v>0</v>
      </c>
    </row>
    <row r="607" spans="1:5" hidden="1">
      <c r="A607" t="str">
        <f t="shared" si="27"/>
        <v>11</v>
      </c>
      <c r="B607" s="76" t="str">
        <f t="shared" si="28"/>
        <v>W</v>
      </c>
      <c r="C607" t="s">
        <v>102</v>
      </c>
      <c r="D607" s="32" t="s">
        <v>1014</v>
      </c>
      <c r="E607">
        <f t="shared" ca="1" si="29"/>
        <v>0</v>
      </c>
    </row>
    <row r="608" spans="1:5" hidden="1">
      <c r="A608" t="str">
        <f t="shared" si="27"/>
        <v>12</v>
      </c>
      <c r="B608" s="76" t="str">
        <f t="shared" si="28"/>
        <v>W</v>
      </c>
      <c r="C608" t="s">
        <v>102</v>
      </c>
      <c r="D608" s="32" t="s">
        <v>1015</v>
      </c>
      <c r="E608">
        <f t="shared" ca="1" si="29"/>
        <v>0</v>
      </c>
    </row>
    <row r="609" spans="1:5" hidden="1">
      <c r="A609" t="str">
        <f t="shared" si="27"/>
        <v>13</v>
      </c>
      <c r="B609" s="76" t="str">
        <f t="shared" si="28"/>
        <v>W</v>
      </c>
      <c r="C609" t="s">
        <v>102</v>
      </c>
      <c r="D609" s="32" t="s">
        <v>1016</v>
      </c>
      <c r="E609">
        <f t="shared" ca="1" si="29"/>
        <v>0</v>
      </c>
    </row>
    <row r="610" spans="1:5" hidden="1">
      <c r="A610" t="str">
        <f t="shared" si="27"/>
        <v>100</v>
      </c>
      <c r="B610" s="76" t="str">
        <f t="shared" si="28"/>
        <v>W</v>
      </c>
      <c r="C610" t="s">
        <v>102</v>
      </c>
      <c r="D610" s="32" t="s">
        <v>1017</v>
      </c>
      <c r="E610">
        <f t="shared" ca="1" si="29"/>
        <v>0</v>
      </c>
    </row>
    <row r="611" spans="1:5" hidden="1">
      <c r="A611" t="str">
        <f t="shared" si="27"/>
        <v>01</v>
      </c>
      <c r="B611" s="76" t="str">
        <f t="shared" si="28"/>
        <v>W</v>
      </c>
      <c r="C611" t="s">
        <v>103</v>
      </c>
      <c r="D611" s="32" t="s">
        <v>1018</v>
      </c>
      <c r="E611">
        <f t="shared" ca="1" si="29"/>
        <v>0</v>
      </c>
    </row>
    <row r="612" spans="1:5" hidden="1">
      <c r="A612" t="str">
        <f t="shared" si="27"/>
        <v>02</v>
      </c>
      <c r="B612" s="76" t="str">
        <f t="shared" si="28"/>
        <v>W</v>
      </c>
      <c r="C612" t="s">
        <v>103</v>
      </c>
      <c r="D612" s="32" t="s">
        <v>1019</v>
      </c>
      <c r="E612">
        <f t="shared" ca="1" si="29"/>
        <v>0</v>
      </c>
    </row>
    <row r="613" spans="1:5" hidden="1">
      <c r="A613" t="str">
        <f t="shared" si="27"/>
        <v>03</v>
      </c>
      <c r="B613" s="76" t="str">
        <f t="shared" si="28"/>
        <v>W</v>
      </c>
      <c r="C613" t="s">
        <v>103</v>
      </c>
      <c r="D613" s="32" t="s">
        <v>1020</v>
      </c>
      <c r="E613">
        <f t="shared" ca="1" si="29"/>
        <v>0</v>
      </c>
    </row>
    <row r="614" spans="1:5" hidden="1">
      <c r="A614" t="str">
        <f t="shared" si="27"/>
        <v>04</v>
      </c>
      <c r="B614" s="76" t="str">
        <f t="shared" si="28"/>
        <v>W</v>
      </c>
      <c r="C614" t="s">
        <v>103</v>
      </c>
      <c r="D614" s="32" t="s">
        <v>1021</v>
      </c>
      <c r="E614">
        <f t="shared" ca="1" si="29"/>
        <v>0</v>
      </c>
    </row>
    <row r="615" spans="1:5" ht="15" hidden="1" customHeight="1">
      <c r="A615" t="str">
        <f t="shared" si="27"/>
        <v>05</v>
      </c>
      <c r="B615" s="76" t="str">
        <f t="shared" si="28"/>
        <v>W</v>
      </c>
      <c r="C615" t="s">
        <v>103</v>
      </c>
      <c r="D615" s="32" t="s">
        <v>1022</v>
      </c>
      <c r="E615">
        <f t="shared" ca="1" si="29"/>
        <v>0</v>
      </c>
    </row>
    <row r="616" spans="1:5" hidden="1">
      <c r="A616" t="str">
        <f t="shared" ref="A616:A679" si="30">MID(D616,LEN(C616)+2,LEN(D616)-LEN(C616))</f>
        <v>06</v>
      </c>
      <c r="B616" s="76" t="str">
        <f t="shared" si="28"/>
        <v>W</v>
      </c>
      <c r="C616" t="s">
        <v>103</v>
      </c>
      <c r="D616" t="s">
        <v>1023</v>
      </c>
      <c r="E616">
        <f t="shared" ca="1" si="29"/>
        <v>0</v>
      </c>
    </row>
    <row r="617" spans="1:5" hidden="1">
      <c r="A617" t="str">
        <f t="shared" si="30"/>
        <v>07</v>
      </c>
      <c r="B617" s="76" t="str">
        <f t="shared" si="28"/>
        <v>W</v>
      </c>
      <c r="C617" t="s">
        <v>103</v>
      </c>
      <c r="D617" t="s">
        <v>1024</v>
      </c>
      <c r="E617">
        <f t="shared" ca="1" si="29"/>
        <v>0</v>
      </c>
    </row>
    <row r="618" spans="1:5" hidden="1">
      <c r="A618" t="str">
        <f t="shared" si="30"/>
        <v>08</v>
      </c>
      <c r="B618" s="76" t="str">
        <f t="shared" si="28"/>
        <v>W</v>
      </c>
      <c r="C618" t="s">
        <v>103</v>
      </c>
      <c r="D618" t="s">
        <v>1025</v>
      </c>
      <c r="E618">
        <f t="shared" ca="1" si="29"/>
        <v>0</v>
      </c>
    </row>
    <row r="619" spans="1:5" hidden="1">
      <c r="A619" t="str">
        <f t="shared" si="30"/>
        <v>09</v>
      </c>
      <c r="B619" s="76" t="str">
        <f t="shared" si="28"/>
        <v>W</v>
      </c>
      <c r="C619" t="s">
        <v>103</v>
      </c>
      <c r="D619" t="s">
        <v>1026</v>
      </c>
      <c r="E619">
        <f t="shared" ca="1" si="29"/>
        <v>0</v>
      </c>
    </row>
    <row r="620" spans="1:5" hidden="1">
      <c r="A620" t="str">
        <f t="shared" si="30"/>
        <v>10</v>
      </c>
      <c r="B620" s="76" t="str">
        <f t="shared" si="28"/>
        <v>W</v>
      </c>
      <c r="C620" t="s">
        <v>103</v>
      </c>
      <c r="D620" t="s">
        <v>1027</v>
      </c>
      <c r="E620">
        <f t="shared" ca="1" si="29"/>
        <v>0</v>
      </c>
    </row>
    <row r="621" spans="1:5" hidden="1">
      <c r="A621" t="str">
        <f t="shared" si="30"/>
        <v>11</v>
      </c>
      <c r="B621" s="76" t="str">
        <f t="shared" si="28"/>
        <v>W</v>
      </c>
      <c r="C621" t="s">
        <v>103</v>
      </c>
      <c r="D621" t="s">
        <v>1028</v>
      </c>
      <c r="E621">
        <f t="shared" ca="1" si="29"/>
        <v>0</v>
      </c>
    </row>
    <row r="622" spans="1:5" hidden="1">
      <c r="A622" t="str">
        <f t="shared" si="30"/>
        <v>12</v>
      </c>
      <c r="B622" s="76" t="str">
        <f t="shared" si="28"/>
        <v>W</v>
      </c>
      <c r="C622" t="s">
        <v>103</v>
      </c>
      <c r="D622" t="s">
        <v>1029</v>
      </c>
      <c r="E622">
        <f t="shared" ca="1" si="29"/>
        <v>0</v>
      </c>
    </row>
    <row r="623" spans="1:5" hidden="1">
      <c r="A623" t="str">
        <f t="shared" si="30"/>
        <v>13</v>
      </c>
      <c r="B623" s="76" t="str">
        <f t="shared" si="28"/>
        <v>W</v>
      </c>
      <c r="C623" t="s">
        <v>103</v>
      </c>
      <c r="D623" t="s">
        <v>1030</v>
      </c>
      <c r="E623">
        <f t="shared" ca="1" si="29"/>
        <v>0</v>
      </c>
    </row>
    <row r="624" spans="1:5" hidden="1">
      <c r="A624" t="str">
        <f t="shared" si="30"/>
        <v>100</v>
      </c>
      <c r="B624" s="76" t="str">
        <f t="shared" si="28"/>
        <v>W</v>
      </c>
      <c r="C624" t="s">
        <v>103</v>
      </c>
      <c r="D624" t="s">
        <v>1031</v>
      </c>
      <c r="E624">
        <f t="shared" ca="1" si="29"/>
        <v>0</v>
      </c>
    </row>
    <row r="625" spans="1:5" hidden="1">
      <c r="A625" t="str">
        <f t="shared" si="30"/>
        <v>01</v>
      </c>
      <c r="B625" s="76" t="str">
        <f t="shared" si="28"/>
        <v>W</v>
      </c>
      <c r="C625" t="s">
        <v>104</v>
      </c>
      <c r="D625" t="s">
        <v>1032</v>
      </c>
      <c r="E625">
        <f t="shared" ca="1" si="29"/>
        <v>0</v>
      </c>
    </row>
    <row r="626" spans="1:5" hidden="1">
      <c r="A626" t="str">
        <f t="shared" si="30"/>
        <v>02</v>
      </c>
      <c r="B626" s="76" t="str">
        <f t="shared" si="28"/>
        <v>W</v>
      </c>
      <c r="C626" t="s">
        <v>104</v>
      </c>
      <c r="D626" t="s">
        <v>1033</v>
      </c>
      <c r="E626">
        <f t="shared" ca="1" si="29"/>
        <v>0</v>
      </c>
    </row>
    <row r="627" spans="1:5" hidden="1">
      <c r="A627" t="str">
        <f t="shared" si="30"/>
        <v>03</v>
      </c>
      <c r="B627" s="76" t="str">
        <f t="shared" si="28"/>
        <v>W</v>
      </c>
      <c r="C627" t="s">
        <v>104</v>
      </c>
      <c r="D627" t="s">
        <v>1034</v>
      </c>
      <c r="E627">
        <f t="shared" ca="1" si="29"/>
        <v>0</v>
      </c>
    </row>
    <row r="628" spans="1:5" hidden="1">
      <c r="A628" t="str">
        <f t="shared" si="30"/>
        <v>04</v>
      </c>
      <c r="B628" s="76" t="str">
        <f t="shared" si="28"/>
        <v>W</v>
      </c>
      <c r="C628" t="s">
        <v>104</v>
      </c>
      <c r="D628" t="s">
        <v>1035</v>
      </c>
      <c r="E628">
        <f t="shared" ca="1" si="29"/>
        <v>0</v>
      </c>
    </row>
    <row r="629" spans="1:5" hidden="1">
      <c r="A629" t="str">
        <f t="shared" si="30"/>
        <v>05</v>
      </c>
      <c r="B629" s="76" t="str">
        <f t="shared" si="28"/>
        <v>W</v>
      </c>
      <c r="C629" t="s">
        <v>104</v>
      </c>
      <c r="D629" t="s">
        <v>1036</v>
      </c>
      <c r="E629">
        <f t="shared" ca="1" si="29"/>
        <v>0</v>
      </c>
    </row>
    <row r="630" spans="1:5" hidden="1">
      <c r="A630" t="str">
        <f t="shared" si="30"/>
        <v>06</v>
      </c>
      <c r="B630" s="76" t="str">
        <f t="shared" si="28"/>
        <v>W</v>
      </c>
      <c r="C630" t="s">
        <v>104</v>
      </c>
      <c r="D630" t="s">
        <v>1037</v>
      </c>
      <c r="E630">
        <f t="shared" ca="1" si="29"/>
        <v>0</v>
      </c>
    </row>
    <row r="631" spans="1:5" hidden="1">
      <c r="A631" t="str">
        <f t="shared" si="30"/>
        <v>07</v>
      </c>
      <c r="B631" s="76" t="str">
        <f t="shared" si="28"/>
        <v>W</v>
      </c>
      <c r="C631" t="s">
        <v>104</v>
      </c>
      <c r="D631" t="s">
        <v>1038</v>
      </c>
      <c r="E631">
        <f t="shared" ca="1" si="29"/>
        <v>0</v>
      </c>
    </row>
    <row r="632" spans="1:5" hidden="1">
      <c r="A632" t="str">
        <f t="shared" si="30"/>
        <v>08</v>
      </c>
      <c r="B632" s="76" t="str">
        <f t="shared" si="28"/>
        <v>W</v>
      </c>
      <c r="C632" t="s">
        <v>104</v>
      </c>
      <c r="D632" t="s">
        <v>1039</v>
      </c>
      <c r="E632">
        <f t="shared" ca="1" si="29"/>
        <v>0</v>
      </c>
    </row>
    <row r="633" spans="1:5" hidden="1">
      <c r="A633" t="str">
        <f t="shared" si="30"/>
        <v>09</v>
      </c>
      <c r="B633" s="76" t="str">
        <f t="shared" si="28"/>
        <v>W</v>
      </c>
      <c r="C633" t="s">
        <v>104</v>
      </c>
      <c r="D633" t="s">
        <v>1040</v>
      </c>
      <c r="E633">
        <f t="shared" ca="1" si="29"/>
        <v>0</v>
      </c>
    </row>
    <row r="634" spans="1:5" hidden="1">
      <c r="A634" t="str">
        <f t="shared" si="30"/>
        <v>10</v>
      </c>
      <c r="B634" s="76" t="str">
        <f t="shared" si="28"/>
        <v>W</v>
      </c>
      <c r="C634" t="s">
        <v>104</v>
      </c>
      <c r="D634" t="s">
        <v>1041</v>
      </c>
      <c r="E634">
        <f t="shared" ca="1" si="29"/>
        <v>0</v>
      </c>
    </row>
    <row r="635" spans="1:5" hidden="1">
      <c r="A635" t="str">
        <f t="shared" si="30"/>
        <v>11</v>
      </c>
      <c r="B635" s="76" t="str">
        <f t="shared" si="28"/>
        <v>W</v>
      </c>
      <c r="C635" t="s">
        <v>104</v>
      </c>
      <c r="D635" t="s">
        <v>1042</v>
      </c>
      <c r="E635">
        <f t="shared" ca="1" si="29"/>
        <v>0</v>
      </c>
    </row>
    <row r="636" spans="1:5" hidden="1">
      <c r="A636" t="str">
        <f t="shared" si="30"/>
        <v>12</v>
      </c>
      <c r="B636" s="76" t="str">
        <f t="shared" si="28"/>
        <v>W</v>
      </c>
      <c r="C636" t="s">
        <v>104</v>
      </c>
      <c r="D636" t="s">
        <v>1043</v>
      </c>
      <c r="E636">
        <f t="shared" ca="1" si="29"/>
        <v>0</v>
      </c>
    </row>
    <row r="637" spans="1:5" hidden="1">
      <c r="A637" t="str">
        <f t="shared" si="30"/>
        <v>13</v>
      </c>
      <c r="B637" s="76" t="str">
        <f t="shared" si="28"/>
        <v>W</v>
      </c>
      <c r="C637" t="s">
        <v>104</v>
      </c>
      <c r="D637" t="s">
        <v>1044</v>
      </c>
      <c r="E637">
        <f t="shared" ca="1" si="29"/>
        <v>0</v>
      </c>
    </row>
    <row r="638" spans="1:5" hidden="1">
      <c r="A638" t="str">
        <f t="shared" si="30"/>
        <v>100</v>
      </c>
      <c r="B638" s="76" t="str">
        <f t="shared" si="28"/>
        <v>W</v>
      </c>
      <c r="C638" t="s">
        <v>104</v>
      </c>
      <c r="D638" t="s">
        <v>1045</v>
      </c>
      <c r="E638">
        <f t="shared" ca="1" si="29"/>
        <v>0</v>
      </c>
    </row>
    <row r="639" spans="1:5" hidden="1">
      <c r="A639" t="str">
        <f t="shared" si="30"/>
        <v>01</v>
      </c>
      <c r="B639" s="76" t="str">
        <f t="shared" si="28"/>
        <v>W</v>
      </c>
      <c r="C639" t="s">
        <v>105</v>
      </c>
      <c r="D639" t="s">
        <v>1046</v>
      </c>
      <c r="E639">
        <f t="shared" ca="1" si="29"/>
        <v>0</v>
      </c>
    </row>
    <row r="640" spans="1:5" hidden="1">
      <c r="A640" t="str">
        <f t="shared" si="30"/>
        <v>02</v>
      </c>
      <c r="B640" s="76" t="str">
        <f t="shared" si="28"/>
        <v>W</v>
      </c>
      <c r="C640" t="s">
        <v>105</v>
      </c>
      <c r="D640" t="s">
        <v>1047</v>
      </c>
      <c r="E640">
        <f t="shared" ca="1" si="29"/>
        <v>0</v>
      </c>
    </row>
    <row r="641" spans="1:5" hidden="1">
      <c r="A641" t="str">
        <f t="shared" si="30"/>
        <v>03</v>
      </c>
      <c r="B641" s="76" t="str">
        <f t="shared" si="28"/>
        <v>W</v>
      </c>
      <c r="C641" t="s">
        <v>105</v>
      </c>
      <c r="D641" t="s">
        <v>1048</v>
      </c>
      <c r="E641">
        <f t="shared" ca="1" si="29"/>
        <v>0</v>
      </c>
    </row>
    <row r="642" spans="1:5" hidden="1">
      <c r="A642" t="str">
        <f t="shared" si="30"/>
        <v>04</v>
      </c>
      <c r="B642" s="76" t="str">
        <f t="shared" si="28"/>
        <v>W</v>
      </c>
      <c r="C642" t="s">
        <v>105</v>
      </c>
      <c r="D642" t="s">
        <v>1049</v>
      </c>
      <c r="E642">
        <f t="shared" ca="1" si="29"/>
        <v>0</v>
      </c>
    </row>
    <row r="643" spans="1:5" hidden="1">
      <c r="A643" t="str">
        <f t="shared" si="30"/>
        <v>05</v>
      </c>
      <c r="B643" s="76" t="str">
        <f t="shared" si="28"/>
        <v>W</v>
      </c>
      <c r="C643" t="s">
        <v>105</v>
      </c>
      <c r="D643" t="s">
        <v>1050</v>
      </c>
      <c r="E643">
        <f t="shared" ca="1" si="29"/>
        <v>0</v>
      </c>
    </row>
    <row r="644" spans="1:5" hidden="1">
      <c r="A644" t="str">
        <f t="shared" si="30"/>
        <v>06</v>
      </c>
      <c r="B644" s="76" t="str">
        <f t="shared" si="28"/>
        <v>W</v>
      </c>
      <c r="C644" t="s">
        <v>105</v>
      </c>
      <c r="D644" t="s">
        <v>1051</v>
      </c>
      <c r="E644">
        <f t="shared" ca="1" si="29"/>
        <v>0</v>
      </c>
    </row>
    <row r="645" spans="1:5" hidden="1">
      <c r="A645" t="str">
        <f t="shared" si="30"/>
        <v>07</v>
      </c>
      <c r="B645" s="76" t="str">
        <f t="shared" si="28"/>
        <v>W</v>
      </c>
      <c r="C645" t="s">
        <v>105</v>
      </c>
      <c r="D645" t="s">
        <v>1052</v>
      </c>
      <c r="E645">
        <f t="shared" ca="1" si="29"/>
        <v>0</v>
      </c>
    </row>
    <row r="646" spans="1:5" hidden="1">
      <c r="A646" t="str">
        <f t="shared" si="30"/>
        <v>08</v>
      </c>
      <c r="B646" s="76" t="str">
        <f t="shared" si="28"/>
        <v>W</v>
      </c>
      <c r="C646" t="s">
        <v>105</v>
      </c>
      <c r="D646" t="s">
        <v>1053</v>
      </c>
      <c r="E646">
        <f t="shared" ca="1" si="29"/>
        <v>0</v>
      </c>
    </row>
    <row r="647" spans="1:5" hidden="1">
      <c r="A647" t="str">
        <f t="shared" si="30"/>
        <v>09</v>
      </c>
      <c r="B647" s="76" t="str">
        <f t="shared" si="28"/>
        <v>W</v>
      </c>
      <c r="C647" t="s">
        <v>105</v>
      </c>
      <c r="D647" t="s">
        <v>1054</v>
      </c>
      <c r="E647">
        <f t="shared" ca="1" si="29"/>
        <v>0</v>
      </c>
    </row>
    <row r="648" spans="1:5" hidden="1">
      <c r="A648" t="str">
        <f t="shared" si="30"/>
        <v>10</v>
      </c>
      <c r="B648" s="76" t="str">
        <f t="shared" si="28"/>
        <v>W</v>
      </c>
      <c r="C648" t="s">
        <v>105</v>
      </c>
      <c r="D648" t="s">
        <v>1055</v>
      </c>
      <c r="E648">
        <f t="shared" ca="1" si="29"/>
        <v>0</v>
      </c>
    </row>
    <row r="649" spans="1:5" hidden="1">
      <c r="A649" t="str">
        <f t="shared" si="30"/>
        <v>11</v>
      </c>
      <c r="B649" s="76" t="str">
        <f t="shared" si="28"/>
        <v>W</v>
      </c>
      <c r="C649" t="s">
        <v>105</v>
      </c>
      <c r="D649" t="s">
        <v>1056</v>
      </c>
      <c r="E649">
        <f t="shared" ca="1" si="29"/>
        <v>0</v>
      </c>
    </row>
    <row r="650" spans="1:5" hidden="1">
      <c r="A650" t="str">
        <f t="shared" si="30"/>
        <v>12</v>
      </c>
      <c r="B650" s="76" t="str">
        <f t="shared" ref="B650:B713" si="31">IF(ISNUMBER(FIND("PU",D650,1)),"PU",IF(ISNUMBER(FIND("W-",D650,1)),"W",0))</f>
        <v>W</v>
      </c>
      <c r="C650" t="s">
        <v>105</v>
      </c>
      <c r="D650" t="s">
        <v>1057</v>
      </c>
      <c r="E650">
        <f t="shared" ref="E650:E713" ca="1" si="32">IFERROR(IF(B650=0,VLOOKUP(C650,INDIRECT($G$4&amp;$H$4),MATCH($A650,INDIRECT($G$4&amp;$I$4),0),0),IF(B650="W",VLOOKUP(C650,INDIRECT($G$5&amp;$H$5),MATCH($A650,INDIRECT($G$5&amp;$I$5),0),FALSE),VLOOKUP(C650,INDIRECT($G$6&amp;$H$6),MATCH($A650,INDIRECT($G$6&amp;$I$6),0),FALSE))),0)</f>
        <v>0</v>
      </c>
    </row>
    <row r="651" spans="1:5" hidden="1">
      <c r="A651" t="str">
        <f t="shared" si="30"/>
        <v>13</v>
      </c>
      <c r="B651" s="76" t="str">
        <f t="shared" si="31"/>
        <v>W</v>
      </c>
      <c r="C651" t="s">
        <v>105</v>
      </c>
      <c r="D651" t="s">
        <v>1058</v>
      </c>
      <c r="E651">
        <f t="shared" ca="1" si="32"/>
        <v>0</v>
      </c>
    </row>
    <row r="652" spans="1:5" hidden="1">
      <c r="A652" t="str">
        <f t="shared" si="30"/>
        <v>100</v>
      </c>
      <c r="B652" s="76" t="str">
        <f t="shared" si="31"/>
        <v>W</v>
      </c>
      <c r="C652" t="s">
        <v>105</v>
      </c>
      <c r="D652" t="s">
        <v>1059</v>
      </c>
      <c r="E652">
        <f t="shared" ca="1" si="32"/>
        <v>0</v>
      </c>
    </row>
    <row r="653" spans="1:5" hidden="1">
      <c r="A653" t="str">
        <f t="shared" si="30"/>
        <v>01</v>
      </c>
      <c r="B653" s="76" t="str">
        <f t="shared" si="31"/>
        <v>W</v>
      </c>
      <c r="C653" t="s">
        <v>119</v>
      </c>
      <c r="D653" t="s">
        <v>1060</v>
      </c>
      <c r="E653">
        <f t="shared" ca="1" si="32"/>
        <v>0</v>
      </c>
    </row>
    <row r="654" spans="1:5" hidden="1">
      <c r="A654" t="str">
        <f t="shared" si="30"/>
        <v>02</v>
      </c>
      <c r="B654" s="76" t="str">
        <f t="shared" si="31"/>
        <v>W</v>
      </c>
      <c r="C654" t="s">
        <v>119</v>
      </c>
      <c r="D654" t="s">
        <v>1061</v>
      </c>
      <c r="E654">
        <f t="shared" ca="1" si="32"/>
        <v>0</v>
      </c>
    </row>
    <row r="655" spans="1:5" hidden="1">
      <c r="A655" t="str">
        <f t="shared" si="30"/>
        <v>03</v>
      </c>
      <c r="B655" s="76" t="str">
        <f t="shared" si="31"/>
        <v>W</v>
      </c>
      <c r="C655" t="s">
        <v>119</v>
      </c>
      <c r="D655" t="s">
        <v>1062</v>
      </c>
      <c r="E655">
        <f t="shared" ca="1" si="32"/>
        <v>0</v>
      </c>
    </row>
    <row r="656" spans="1:5" hidden="1">
      <c r="A656" t="str">
        <f t="shared" si="30"/>
        <v>04</v>
      </c>
      <c r="B656" s="76" t="str">
        <f t="shared" si="31"/>
        <v>W</v>
      </c>
      <c r="C656" t="s">
        <v>119</v>
      </c>
      <c r="D656" t="s">
        <v>1063</v>
      </c>
      <c r="E656">
        <f t="shared" ca="1" si="32"/>
        <v>0</v>
      </c>
    </row>
    <row r="657" spans="1:5" hidden="1">
      <c r="A657" t="str">
        <f t="shared" si="30"/>
        <v>05</v>
      </c>
      <c r="B657" s="76" t="str">
        <f t="shared" si="31"/>
        <v>W</v>
      </c>
      <c r="C657" t="s">
        <v>119</v>
      </c>
      <c r="D657" t="s">
        <v>1064</v>
      </c>
      <c r="E657">
        <f t="shared" ca="1" si="32"/>
        <v>0</v>
      </c>
    </row>
    <row r="658" spans="1:5" hidden="1">
      <c r="A658" t="str">
        <f t="shared" si="30"/>
        <v>06</v>
      </c>
      <c r="B658" s="76" t="str">
        <f t="shared" si="31"/>
        <v>W</v>
      </c>
      <c r="C658" t="s">
        <v>119</v>
      </c>
      <c r="D658" t="s">
        <v>1065</v>
      </c>
      <c r="E658">
        <f t="shared" ca="1" si="32"/>
        <v>0</v>
      </c>
    </row>
    <row r="659" spans="1:5" hidden="1">
      <c r="A659" t="str">
        <f t="shared" si="30"/>
        <v>07</v>
      </c>
      <c r="B659" s="76" t="str">
        <f t="shared" si="31"/>
        <v>W</v>
      </c>
      <c r="C659" t="s">
        <v>119</v>
      </c>
      <c r="D659" t="s">
        <v>1066</v>
      </c>
      <c r="E659">
        <f t="shared" ca="1" si="32"/>
        <v>0</v>
      </c>
    </row>
    <row r="660" spans="1:5" hidden="1">
      <c r="A660" t="str">
        <f t="shared" si="30"/>
        <v>08</v>
      </c>
      <c r="B660" s="76" t="str">
        <f t="shared" si="31"/>
        <v>W</v>
      </c>
      <c r="C660" t="s">
        <v>119</v>
      </c>
      <c r="D660" t="s">
        <v>1067</v>
      </c>
      <c r="E660">
        <f t="shared" ca="1" si="32"/>
        <v>0</v>
      </c>
    </row>
    <row r="661" spans="1:5" hidden="1">
      <c r="A661" t="str">
        <f t="shared" si="30"/>
        <v>09</v>
      </c>
      <c r="B661" s="76" t="str">
        <f t="shared" si="31"/>
        <v>W</v>
      </c>
      <c r="C661" t="s">
        <v>119</v>
      </c>
      <c r="D661" t="s">
        <v>1068</v>
      </c>
      <c r="E661">
        <f t="shared" ca="1" si="32"/>
        <v>0</v>
      </c>
    </row>
    <row r="662" spans="1:5" hidden="1">
      <c r="A662" t="str">
        <f t="shared" si="30"/>
        <v>10</v>
      </c>
      <c r="B662" s="76" t="str">
        <f t="shared" si="31"/>
        <v>W</v>
      </c>
      <c r="C662" t="s">
        <v>119</v>
      </c>
      <c r="D662" t="s">
        <v>1069</v>
      </c>
      <c r="E662">
        <f t="shared" ca="1" si="32"/>
        <v>0</v>
      </c>
    </row>
    <row r="663" spans="1:5" hidden="1">
      <c r="A663" t="str">
        <f t="shared" si="30"/>
        <v>11</v>
      </c>
      <c r="B663" s="76" t="str">
        <f t="shared" si="31"/>
        <v>W</v>
      </c>
      <c r="C663" t="s">
        <v>119</v>
      </c>
      <c r="D663" t="s">
        <v>1070</v>
      </c>
      <c r="E663">
        <f t="shared" ca="1" si="32"/>
        <v>0</v>
      </c>
    </row>
    <row r="664" spans="1:5" hidden="1">
      <c r="A664" t="str">
        <f t="shared" si="30"/>
        <v>12</v>
      </c>
      <c r="B664" s="76" t="str">
        <f t="shared" si="31"/>
        <v>W</v>
      </c>
      <c r="C664" t="s">
        <v>119</v>
      </c>
      <c r="D664" t="s">
        <v>1071</v>
      </c>
      <c r="E664">
        <f t="shared" ca="1" si="32"/>
        <v>0</v>
      </c>
    </row>
    <row r="665" spans="1:5" hidden="1">
      <c r="A665" t="str">
        <f t="shared" si="30"/>
        <v>13</v>
      </c>
      <c r="B665" s="76" t="str">
        <f t="shared" si="31"/>
        <v>W</v>
      </c>
      <c r="C665" t="s">
        <v>119</v>
      </c>
      <c r="D665" t="s">
        <v>1072</v>
      </c>
      <c r="E665">
        <f t="shared" ca="1" si="32"/>
        <v>0</v>
      </c>
    </row>
    <row r="666" spans="1:5" hidden="1">
      <c r="A666" t="str">
        <f t="shared" si="30"/>
        <v>100</v>
      </c>
      <c r="B666" s="76" t="str">
        <f t="shared" si="31"/>
        <v>W</v>
      </c>
      <c r="C666" t="s">
        <v>119</v>
      </c>
      <c r="D666" t="s">
        <v>1073</v>
      </c>
      <c r="E666">
        <f t="shared" ca="1" si="32"/>
        <v>0</v>
      </c>
    </row>
    <row r="667" spans="1:5" hidden="1">
      <c r="A667" t="str">
        <f t="shared" si="30"/>
        <v>01</v>
      </c>
      <c r="B667" s="76" t="str">
        <f t="shared" si="31"/>
        <v>W</v>
      </c>
      <c r="C667" t="s">
        <v>120</v>
      </c>
      <c r="D667" t="s">
        <v>1074</v>
      </c>
      <c r="E667">
        <f t="shared" ca="1" si="32"/>
        <v>0</v>
      </c>
    </row>
    <row r="668" spans="1:5" hidden="1">
      <c r="A668" t="str">
        <f t="shared" si="30"/>
        <v>02</v>
      </c>
      <c r="B668" s="76" t="str">
        <f t="shared" si="31"/>
        <v>W</v>
      </c>
      <c r="C668" t="s">
        <v>120</v>
      </c>
      <c r="D668" t="s">
        <v>1075</v>
      </c>
      <c r="E668">
        <f t="shared" ca="1" si="32"/>
        <v>0</v>
      </c>
    </row>
    <row r="669" spans="1:5" hidden="1">
      <c r="A669" t="str">
        <f t="shared" si="30"/>
        <v>03</v>
      </c>
      <c r="B669" s="76" t="str">
        <f t="shared" si="31"/>
        <v>W</v>
      </c>
      <c r="C669" t="s">
        <v>120</v>
      </c>
      <c r="D669" t="s">
        <v>1076</v>
      </c>
      <c r="E669">
        <f t="shared" ca="1" si="32"/>
        <v>0</v>
      </c>
    </row>
    <row r="670" spans="1:5" hidden="1">
      <c r="A670" t="str">
        <f t="shared" si="30"/>
        <v>04</v>
      </c>
      <c r="B670" s="76" t="str">
        <f t="shared" si="31"/>
        <v>W</v>
      </c>
      <c r="C670" t="s">
        <v>120</v>
      </c>
      <c r="D670" t="s">
        <v>1077</v>
      </c>
      <c r="E670">
        <f t="shared" ca="1" si="32"/>
        <v>0</v>
      </c>
    </row>
    <row r="671" spans="1:5" hidden="1">
      <c r="A671" t="str">
        <f t="shared" si="30"/>
        <v>05</v>
      </c>
      <c r="B671" s="76" t="str">
        <f t="shared" si="31"/>
        <v>W</v>
      </c>
      <c r="C671" t="s">
        <v>120</v>
      </c>
      <c r="D671" t="s">
        <v>1078</v>
      </c>
      <c r="E671">
        <f t="shared" ca="1" si="32"/>
        <v>0</v>
      </c>
    </row>
    <row r="672" spans="1:5" hidden="1">
      <c r="A672" t="str">
        <f t="shared" si="30"/>
        <v>06</v>
      </c>
      <c r="B672" s="76" t="str">
        <f t="shared" si="31"/>
        <v>W</v>
      </c>
      <c r="C672" t="s">
        <v>120</v>
      </c>
      <c r="D672" t="s">
        <v>1079</v>
      </c>
      <c r="E672">
        <f t="shared" ca="1" si="32"/>
        <v>0</v>
      </c>
    </row>
    <row r="673" spans="1:5" hidden="1">
      <c r="A673" t="str">
        <f t="shared" si="30"/>
        <v>07</v>
      </c>
      <c r="B673" s="76" t="str">
        <f t="shared" si="31"/>
        <v>W</v>
      </c>
      <c r="C673" t="s">
        <v>120</v>
      </c>
      <c r="D673" t="s">
        <v>1080</v>
      </c>
      <c r="E673">
        <f t="shared" ca="1" si="32"/>
        <v>0</v>
      </c>
    </row>
    <row r="674" spans="1:5" hidden="1">
      <c r="A674" t="str">
        <f t="shared" si="30"/>
        <v>08</v>
      </c>
      <c r="B674" s="76" t="str">
        <f t="shared" si="31"/>
        <v>W</v>
      </c>
      <c r="C674" t="s">
        <v>120</v>
      </c>
      <c r="D674" t="s">
        <v>1081</v>
      </c>
      <c r="E674">
        <f t="shared" ca="1" si="32"/>
        <v>0</v>
      </c>
    </row>
    <row r="675" spans="1:5" hidden="1">
      <c r="A675" t="str">
        <f t="shared" si="30"/>
        <v>09</v>
      </c>
      <c r="B675" s="76" t="str">
        <f t="shared" si="31"/>
        <v>W</v>
      </c>
      <c r="C675" t="s">
        <v>120</v>
      </c>
      <c r="D675" t="s">
        <v>1082</v>
      </c>
      <c r="E675">
        <f t="shared" ca="1" si="32"/>
        <v>0</v>
      </c>
    </row>
    <row r="676" spans="1:5" hidden="1">
      <c r="A676" t="str">
        <f t="shared" si="30"/>
        <v>10</v>
      </c>
      <c r="B676" s="76" t="str">
        <f t="shared" si="31"/>
        <v>W</v>
      </c>
      <c r="C676" t="s">
        <v>120</v>
      </c>
      <c r="D676" t="s">
        <v>1083</v>
      </c>
      <c r="E676">
        <f t="shared" ca="1" si="32"/>
        <v>0</v>
      </c>
    </row>
    <row r="677" spans="1:5" hidden="1">
      <c r="A677" t="str">
        <f t="shared" si="30"/>
        <v>11</v>
      </c>
      <c r="B677" s="76" t="str">
        <f t="shared" si="31"/>
        <v>W</v>
      </c>
      <c r="C677" t="s">
        <v>120</v>
      </c>
      <c r="D677" t="s">
        <v>1084</v>
      </c>
      <c r="E677">
        <f t="shared" ca="1" si="32"/>
        <v>0</v>
      </c>
    </row>
    <row r="678" spans="1:5" hidden="1">
      <c r="A678" t="str">
        <f t="shared" si="30"/>
        <v>12</v>
      </c>
      <c r="B678" s="76" t="str">
        <f t="shared" si="31"/>
        <v>W</v>
      </c>
      <c r="C678" t="s">
        <v>120</v>
      </c>
      <c r="D678" t="s">
        <v>1085</v>
      </c>
      <c r="E678">
        <f t="shared" ca="1" si="32"/>
        <v>0</v>
      </c>
    </row>
    <row r="679" spans="1:5" hidden="1">
      <c r="A679" t="str">
        <f t="shared" si="30"/>
        <v>13</v>
      </c>
      <c r="B679" s="76" t="str">
        <f t="shared" si="31"/>
        <v>W</v>
      </c>
      <c r="C679" t="s">
        <v>120</v>
      </c>
      <c r="D679" t="s">
        <v>1086</v>
      </c>
      <c r="E679">
        <f t="shared" ca="1" si="32"/>
        <v>0</v>
      </c>
    </row>
    <row r="680" spans="1:5" hidden="1">
      <c r="A680" t="str">
        <f t="shared" ref="A680:A743" si="33">MID(D680,LEN(C680)+2,LEN(D680)-LEN(C680))</f>
        <v>100</v>
      </c>
      <c r="B680" s="76" t="str">
        <f t="shared" si="31"/>
        <v>W</v>
      </c>
      <c r="C680" t="s">
        <v>120</v>
      </c>
      <c r="D680" t="s">
        <v>1087</v>
      </c>
      <c r="E680">
        <f t="shared" ca="1" si="32"/>
        <v>0</v>
      </c>
    </row>
    <row r="681" spans="1:5" hidden="1">
      <c r="A681" t="str">
        <f t="shared" si="33"/>
        <v>01</v>
      </c>
      <c r="B681" s="76" t="str">
        <f t="shared" si="31"/>
        <v>W</v>
      </c>
      <c r="C681" t="s">
        <v>115</v>
      </c>
      <c r="D681" t="s">
        <v>1088</v>
      </c>
      <c r="E681">
        <f t="shared" ca="1" si="32"/>
        <v>0</v>
      </c>
    </row>
    <row r="682" spans="1:5" hidden="1">
      <c r="A682" t="str">
        <f t="shared" si="33"/>
        <v>02</v>
      </c>
      <c r="B682" s="76" t="str">
        <f t="shared" si="31"/>
        <v>W</v>
      </c>
      <c r="C682" t="s">
        <v>115</v>
      </c>
      <c r="D682" t="s">
        <v>1089</v>
      </c>
      <c r="E682">
        <f t="shared" ca="1" si="32"/>
        <v>0</v>
      </c>
    </row>
    <row r="683" spans="1:5" hidden="1">
      <c r="A683" t="str">
        <f t="shared" si="33"/>
        <v>03</v>
      </c>
      <c r="B683" s="76" t="str">
        <f t="shared" si="31"/>
        <v>W</v>
      </c>
      <c r="C683" t="s">
        <v>115</v>
      </c>
      <c r="D683" t="s">
        <v>1090</v>
      </c>
      <c r="E683">
        <f t="shared" ca="1" si="32"/>
        <v>0</v>
      </c>
    </row>
    <row r="684" spans="1:5" hidden="1">
      <c r="A684" t="str">
        <f t="shared" si="33"/>
        <v>04</v>
      </c>
      <c r="B684" s="76" t="str">
        <f t="shared" si="31"/>
        <v>W</v>
      </c>
      <c r="C684" t="s">
        <v>115</v>
      </c>
      <c r="D684" t="s">
        <v>1091</v>
      </c>
      <c r="E684">
        <f t="shared" ca="1" si="32"/>
        <v>0</v>
      </c>
    </row>
    <row r="685" spans="1:5" hidden="1">
      <c r="A685" t="str">
        <f t="shared" si="33"/>
        <v>05</v>
      </c>
      <c r="B685" s="76" t="str">
        <f t="shared" si="31"/>
        <v>W</v>
      </c>
      <c r="C685" t="s">
        <v>115</v>
      </c>
      <c r="D685" t="s">
        <v>1092</v>
      </c>
      <c r="E685">
        <f t="shared" ca="1" si="32"/>
        <v>0</v>
      </c>
    </row>
    <row r="686" spans="1:5" hidden="1">
      <c r="A686" t="str">
        <f t="shared" si="33"/>
        <v>06</v>
      </c>
      <c r="B686" s="76" t="str">
        <f t="shared" si="31"/>
        <v>W</v>
      </c>
      <c r="C686" t="s">
        <v>115</v>
      </c>
      <c r="D686" t="s">
        <v>1093</v>
      </c>
      <c r="E686">
        <f t="shared" ca="1" si="32"/>
        <v>0</v>
      </c>
    </row>
    <row r="687" spans="1:5" hidden="1">
      <c r="A687" t="str">
        <f t="shared" si="33"/>
        <v>07</v>
      </c>
      <c r="B687" s="76" t="str">
        <f t="shared" si="31"/>
        <v>W</v>
      </c>
      <c r="C687" t="s">
        <v>115</v>
      </c>
      <c r="D687" t="s">
        <v>1094</v>
      </c>
      <c r="E687">
        <f t="shared" ca="1" si="32"/>
        <v>0</v>
      </c>
    </row>
    <row r="688" spans="1:5" hidden="1">
      <c r="A688" t="str">
        <f t="shared" si="33"/>
        <v>08</v>
      </c>
      <c r="B688" s="76" t="str">
        <f t="shared" si="31"/>
        <v>W</v>
      </c>
      <c r="C688" t="s">
        <v>115</v>
      </c>
      <c r="D688" t="s">
        <v>1095</v>
      </c>
      <c r="E688">
        <f t="shared" ca="1" si="32"/>
        <v>0</v>
      </c>
    </row>
    <row r="689" spans="1:5" hidden="1">
      <c r="A689" t="str">
        <f t="shared" si="33"/>
        <v>09</v>
      </c>
      <c r="B689" s="76" t="str">
        <f t="shared" si="31"/>
        <v>W</v>
      </c>
      <c r="C689" t="s">
        <v>115</v>
      </c>
      <c r="D689" t="s">
        <v>1096</v>
      </c>
      <c r="E689">
        <f t="shared" ca="1" si="32"/>
        <v>0</v>
      </c>
    </row>
    <row r="690" spans="1:5" hidden="1">
      <c r="A690" t="str">
        <f t="shared" si="33"/>
        <v>10</v>
      </c>
      <c r="B690" s="76" t="str">
        <f t="shared" si="31"/>
        <v>W</v>
      </c>
      <c r="C690" t="s">
        <v>115</v>
      </c>
      <c r="D690" t="s">
        <v>1097</v>
      </c>
      <c r="E690">
        <f t="shared" ca="1" si="32"/>
        <v>0</v>
      </c>
    </row>
    <row r="691" spans="1:5" hidden="1">
      <c r="A691" t="str">
        <f t="shared" si="33"/>
        <v>11</v>
      </c>
      <c r="B691" s="76" t="str">
        <f t="shared" si="31"/>
        <v>W</v>
      </c>
      <c r="C691" t="s">
        <v>115</v>
      </c>
      <c r="D691" t="s">
        <v>1098</v>
      </c>
      <c r="E691">
        <f t="shared" ca="1" si="32"/>
        <v>0</v>
      </c>
    </row>
    <row r="692" spans="1:5" hidden="1">
      <c r="A692" t="str">
        <f t="shared" si="33"/>
        <v>12</v>
      </c>
      <c r="B692" s="76" t="str">
        <f t="shared" si="31"/>
        <v>W</v>
      </c>
      <c r="C692" t="s">
        <v>115</v>
      </c>
      <c r="D692" t="s">
        <v>1099</v>
      </c>
      <c r="E692">
        <f t="shared" ca="1" si="32"/>
        <v>0</v>
      </c>
    </row>
    <row r="693" spans="1:5" hidden="1">
      <c r="A693" t="str">
        <f t="shared" si="33"/>
        <v>13</v>
      </c>
      <c r="B693" s="76" t="str">
        <f t="shared" si="31"/>
        <v>W</v>
      </c>
      <c r="C693" t="s">
        <v>115</v>
      </c>
      <c r="D693" t="s">
        <v>1100</v>
      </c>
      <c r="E693">
        <f t="shared" ca="1" si="32"/>
        <v>0</v>
      </c>
    </row>
    <row r="694" spans="1:5" hidden="1">
      <c r="A694" t="str">
        <f t="shared" si="33"/>
        <v>100</v>
      </c>
      <c r="B694" s="76" t="str">
        <f t="shared" si="31"/>
        <v>W</v>
      </c>
      <c r="C694" t="s">
        <v>115</v>
      </c>
      <c r="D694" t="s">
        <v>1101</v>
      </c>
      <c r="E694">
        <f t="shared" ca="1" si="32"/>
        <v>0</v>
      </c>
    </row>
    <row r="695" spans="1:5" hidden="1">
      <c r="A695" t="str">
        <f t="shared" si="33"/>
        <v>01</v>
      </c>
      <c r="B695" s="76" t="str">
        <f t="shared" si="31"/>
        <v>W</v>
      </c>
      <c r="C695" t="s">
        <v>116</v>
      </c>
      <c r="D695" t="s">
        <v>1102</v>
      </c>
      <c r="E695">
        <f t="shared" ca="1" si="32"/>
        <v>0</v>
      </c>
    </row>
    <row r="696" spans="1:5" hidden="1">
      <c r="A696" t="str">
        <f t="shared" si="33"/>
        <v>02</v>
      </c>
      <c r="B696" s="76" t="str">
        <f t="shared" si="31"/>
        <v>W</v>
      </c>
      <c r="C696" t="s">
        <v>116</v>
      </c>
      <c r="D696" t="s">
        <v>1103</v>
      </c>
      <c r="E696">
        <f t="shared" ca="1" si="32"/>
        <v>0</v>
      </c>
    </row>
    <row r="697" spans="1:5" hidden="1">
      <c r="A697" t="str">
        <f t="shared" si="33"/>
        <v>03</v>
      </c>
      <c r="B697" s="76" t="str">
        <f t="shared" si="31"/>
        <v>W</v>
      </c>
      <c r="C697" t="s">
        <v>116</v>
      </c>
      <c r="D697" t="s">
        <v>1104</v>
      </c>
      <c r="E697">
        <f t="shared" ca="1" si="32"/>
        <v>0</v>
      </c>
    </row>
    <row r="698" spans="1:5" hidden="1">
      <c r="A698" t="str">
        <f t="shared" si="33"/>
        <v>04</v>
      </c>
      <c r="B698" s="76" t="str">
        <f t="shared" si="31"/>
        <v>W</v>
      </c>
      <c r="C698" t="s">
        <v>116</v>
      </c>
      <c r="D698" t="s">
        <v>1105</v>
      </c>
      <c r="E698">
        <f t="shared" ca="1" si="32"/>
        <v>0</v>
      </c>
    </row>
    <row r="699" spans="1:5" hidden="1">
      <c r="A699" t="str">
        <f t="shared" si="33"/>
        <v>05</v>
      </c>
      <c r="B699" s="76" t="str">
        <f t="shared" si="31"/>
        <v>W</v>
      </c>
      <c r="C699" t="s">
        <v>116</v>
      </c>
      <c r="D699" t="s">
        <v>1106</v>
      </c>
      <c r="E699">
        <f t="shared" ca="1" si="32"/>
        <v>0</v>
      </c>
    </row>
    <row r="700" spans="1:5" hidden="1">
      <c r="A700" t="str">
        <f t="shared" si="33"/>
        <v>06</v>
      </c>
      <c r="B700" s="76" t="str">
        <f t="shared" si="31"/>
        <v>W</v>
      </c>
      <c r="C700" t="s">
        <v>116</v>
      </c>
      <c r="D700" t="s">
        <v>1107</v>
      </c>
      <c r="E700">
        <f t="shared" ca="1" si="32"/>
        <v>0</v>
      </c>
    </row>
    <row r="701" spans="1:5" hidden="1">
      <c r="A701" t="str">
        <f t="shared" si="33"/>
        <v>07</v>
      </c>
      <c r="B701" s="76" t="str">
        <f t="shared" si="31"/>
        <v>W</v>
      </c>
      <c r="C701" t="s">
        <v>116</v>
      </c>
      <c r="D701" t="s">
        <v>1108</v>
      </c>
      <c r="E701">
        <f t="shared" ca="1" si="32"/>
        <v>0</v>
      </c>
    </row>
    <row r="702" spans="1:5" hidden="1">
      <c r="A702" t="str">
        <f t="shared" si="33"/>
        <v>08</v>
      </c>
      <c r="B702" s="76" t="str">
        <f t="shared" si="31"/>
        <v>W</v>
      </c>
      <c r="C702" t="s">
        <v>116</v>
      </c>
      <c r="D702" t="s">
        <v>1109</v>
      </c>
      <c r="E702">
        <f t="shared" ca="1" si="32"/>
        <v>0</v>
      </c>
    </row>
    <row r="703" spans="1:5" hidden="1">
      <c r="A703" t="str">
        <f t="shared" si="33"/>
        <v>09</v>
      </c>
      <c r="B703" s="76" t="str">
        <f t="shared" si="31"/>
        <v>W</v>
      </c>
      <c r="C703" t="s">
        <v>116</v>
      </c>
      <c r="D703" t="s">
        <v>1110</v>
      </c>
      <c r="E703">
        <f t="shared" ca="1" si="32"/>
        <v>0</v>
      </c>
    </row>
    <row r="704" spans="1:5" hidden="1">
      <c r="A704" t="str">
        <f t="shared" si="33"/>
        <v>10</v>
      </c>
      <c r="B704" s="76" t="str">
        <f t="shared" si="31"/>
        <v>W</v>
      </c>
      <c r="C704" t="s">
        <v>116</v>
      </c>
      <c r="D704" t="s">
        <v>1111</v>
      </c>
      <c r="E704">
        <f t="shared" ca="1" si="32"/>
        <v>0</v>
      </c>
    </row>
    <row r="705" spans="1:5" hidden="1">
      <c r="A705" t="str">
        <f t="shared" si="33"/>
        <v>11</v>
      </c>
      <c r="B705" s="76" t="str">
        <f t="shared" si="31"/>
        <v>W</v>
      </c>
      <c r="C705" t="s">
        <v>116</v>
      </c>
      <c r="D705" t="s">
        <v>1112</v>
      </c>
      <c r="E705">
        <f t="shared" ca="1" si="32"/>
        <v>0</v>
      </c>
    </row>
    <row r="706" spans="1:5" hidden="1">
      <c r="A706" t="str">
        <f t="shared" si="33"/>
        <v>12</v>
      </c>
      <c r="B706" s="76" t="str">
        <f t="shared" si="31"/>
        <v>W</v>
      </c>
      <c r="C706" t="s">
        <v>116</v>
      </c>
      <c r="D706" t="s">
        <v>1113</v>
      </c>
      <c r="E706">
        <f t="shared" ca="1" si="32"/>
        <v>0</v>
      </c>
    </row>
    <row r="707" spans="1:5" hidden="1">
      <c r="A707" t="str">
        <f t="shared" si="33"/>
        <v>13</v>
      </c>
      <c r="B707" s="76" t="str">
        <f t="shared" si="31"/>
        <v>W</v>
      </c>
      <c r="C707" t="s">
        <v>116</v>
      </c>
      <c r="D707" t="s">
        <v>1114</v>
      </c>
      <c r="E707">
        <f t="shared" ca="1" si="32"/>
        <v>0</v>
      </c>
    </row>
    <row r="708" spans="1:5" hidden="1">
      <c r="A708" t="str">
        <f t="shared" si="33"/>
        <v>100</v>
      </c>
      <c r="B708" s="76" t="str">
        <f t="shared" si="31"/>
        <v>W</v>
      </c>
      <c r="C708" t="s">
        <v>116</v>
      </c>
      <c r="D708" t="s">
        <v>1115</v>
      </c>
      <c r="E708">
        <f t="shared" ca="1" si="32"/>
        <v>0</v>
      </c>
    </row>
    <row r="709" spans="1:5" hidden="1">
      <c r="A709" t="str">
        <f t="shared" si="33"/>
        <v>01</v>
      </c>
      <c r="B709" s="76" t="str">
        <f t="shared" si="31"/>
        <v>W</v>
      </c>
      <c r="C709" t="s">
        <v>117</v>
      </c>
      <c r="D709" t="s">
        <v>1116</v>
      </c>
      <c r="E709">
        <f t="shared" ca="1" si="32"/>
        <v>0</v>
      </c>
    </row>
    <row r="710" spans="1:5" hidden="1">
      <c r="A710" t="str">
        <f t="shared" si="33"/>
        <v>02</v>
      </c>
      <c r="B710" s="76" t="str">
        <f t="shared" si="31"/>
        <v>W</v>
      </c>
      <c r="C710" t="s">
        <v>117</v>
      </c>
      <c r="D710" t="s">
        <v>1117</v>
      </c>
      <c r="E710">
        <f t="shared" ca="1" si="32"/>
        <v>0</v>
      </c>
    </row>
    <row r="711" spans="1:5" hidden="1">
      <c r="A711" t="str">
        <f t="shared" si="33"/>
        <v>03</v>
      </c>
      <c r="B711" s="76" t="str">
        <f t="shared" si="31"/>
        <v>W</v>
      </c>
      <c r="C711" t="s">
        <v>117</v>
      </c>
      <c r="D711" t="s">
        <v>1118</v>
      </c>
      <c r="E711">
        <f t="shared" ca="1" si="32"/>
        <v>0</v>
      </c>
    </row>
    <row r="712" spans="1:5" hidden="1">
      <c r="A712" t="str">
        <f t="shared" si="33"/>
        <v>04</v>
      </c>
      <c r="B712" s="76" t="str">
        <f t="shared" si="31"/>
        <v>W</v>
      </c>
      <c r="C712" t="s">
        <v>117</v>
      </c>
      <c r="D712" t="s">
        <v>1119</v>
      </c>
      <c r="E712">
        <f t="shared" ca="1" si="32"/>
        <v>0</v>
      </c>
    </row>
    <row r="713" spans="1:5" hidden="1">
      <c r="A713" t="str">
        <f t="shared" si="33"/>
        <v>05</v>
      </c>
      <c r="B713" s="76" t="str">
        <f t="shared" si="31"/>
        <v>W</v>
      </c>
      <c r="C713" t="s">
        <v>117</v>
      </c>
      <c r="D713" t="s">
        <v>1120</v>
      </c>
      <c r="E713">
        <f t="shared" ca="1" si="32"/>
        <v>0</v>
      </c>
    </row>
    <row r="714" spans="1:5" hidden="1">
      <c r="A714" t="str">
        <f t="shared" si="33"/>
        <v>06</v>
      </c>
      <c r="B714" s="76" t="str">
        <f t="shared" ref="B714:B777" si="34">IF(ISNUMBER(FIND("PU",D714,1)),"PU",IF(ISNUMBER(FIND("W-",D714,1)),"W",0))</f>
        <v>W</v>
      </c>
      <c r="C714" t="s">
        <v>117</v>
      </c>
      <c r="D714" t="s">
        <v>1121</v>
      </c>
      <c r="E714">
        <f t="shared" ref="E714:E777" ca="1" si="35">IFERROR(IF(B714=0,VLOOKUP(C714,INDIRECT($G$4&amp;$H$4),MATCH($A714,INDIRECT($G$4&amp;$I$4),0),0),IF(B714="W",VLOOKUP(C714,INDIRECT($G$5&amp;$H$5),MATCH($A714,INDIRECT($G$5&amp;$I$5),0),FALSE),VLOOKUP(C714,INDIRECT($G$6&amp;$H$6),MATCH($A714,INDIRECT($G$6&amp;$I$6),0),FALSE))),0)</f>
        <v>0</v>
      </c>
    </row>
    <row r="715" spans="1:5" hidden="1">
      <c r="A715" t="str">
        <f t="shared" si="33"/>
        <v>07</v>
      </c>
      <c r="B715" s="76" t="str">
        <f t="shared" si="34"/>
        <v>W</v>
      </c>
      <c r="C715" t="s">
        <v>117</v>
      </c>
      <c r="D715" t="s">
        <v>1122</v>
      </c>
      <c r="E715">
        <f t="shared" ca="1" si="35"/>
        <v>0</v>
      </c>
    </row>
    <row r="716" spans="1:5" hidden="1">
      <c r="A716" t="str">
        <f t="shared" si="33"/>
        <v>08</v>
      </c>
      <c r="B716" s="76" t="str">
        <f t="shared" si="34"/>
        <v>W</v>
      </c>
      <c r="C716" t="s">
        <v>117</v>
      </c>
      <c r="D716" t="s">
        <v>1123</v>
      </c>
      <c r="E716">
        <f t="shared" ca="1" si="35"/>
        <v>0</v>
      </c>
    </row>
    <row r="717" spans="1:5" hidden="1">
      <c r="A717" t="str">
        <f t="shared" si="33"/>
        <v>09</v>
      </c>
      <c r="B717" s="76" t="str">
        <f t="shared" si="34"/>
        <v>W</v>
      </c>
      <c r="C717" t="s">
        <v>117</v>
      </c>
      <c r="D717" t="s">
        <v>1124</v>
      </c>
      <c r="E717">
        <f t="shared" ca="1" si="35"/>
        <v>0</v>
      </c>
    </row>
    <row r="718" spans="1:5" hidden="1">
      <c r="A718" t="str">
        <f t="shared" si="33"/>
        <v>10</v>
      </c>
      <c r="B718" s="76" t="str">
        <f t="shared" si="34"/>
        <v>W</v>
      </c>
      <c r="C718" t="s">
        <v>117</v>
      </c>
      <c r="D718" t="s">
        <v>1125</v>
      </c>
      <c r="E718">
        <f t="shared" ca="1" si="35"/>
        <v>0</v>
      </c>
    </row>
    <row r="719" spans="1:5" hidden="1">
      <c r="A719" t="str">
        <f t="shared" si="33"/>
        <v>11</v>
      </c>
      <c r="B719" s="76" t="str">
        <f t="shared" si="34"/>
        <v>W</v>
      </c>
      <c r="C719" t="s">
        <v>117</v>
      </c>
      <c r="D719" t="s">
        <v>1126</v>
      </c>
      <c r="E719">
        <f t="shared" ca="1" si="35"/>
        <v>0</v>
      </c>
    </row>
    <row r="720" spans="1:5" hidden="1">
      <c r="A720" t="str">
        <f t="shared" si="33"/>
        <v>12</v>
      </c>
      <c r="B720" s="76" t="str">
        <f t="shared" si="34"/>
        <v>W</v>
      </c>
      <c r="C720" t="s">
        <v>117</v>
      </c>
      <c r="D720" t="s">
        <v>1127</v>
      </c>
      <c r="E720">
        <f t="shared" ca="1" si="35"/>
        <v>0</v>
      </c>
    </row>
    <row r="721" spans="1:5" hidden="1">
      <c r="A721" t="str">
        <f t="shared" si="33"/>
        <v>13</v>
      </c>
      <c r="B721" s="76" t="str">
        <f t="shared" si="34"/>
        <v>W</v>
      </c>
      <c r="C721" t="s">
        <v>117</v>
      </c>
      <c r="D721" t="s">
        <v>1128</v>
      </c>
      <c r="E721">
        <f t="shared" ca="1" si="35"/>
        <v>0</v>
      </c>
    </row>
    <row r="722" spans="1:5" hidden="1">
      <c r="A722" t="str">
        <f t="shared" si="33"/>
        <v>100</v>
      </c>
      <c r="B722" s="76" t="str">
        <f t="shared" si="34"/>
        <v>W</v>
      </c>
      <c r="C722" t="s">
        <v>117</v>
      </c>
      <c r="D722" t="s">
        <v>1129</v>
      </c>
      <c r="E722">
        <f t="shared" ca="1" si="35"/>
        <v>0</v>
      </c>
    </row>
    <row r="723" spans="1:5" hidden="1">
      <c r="A723" t="str">
        <f t="shared" si="33"/>
        <v>01</v>
      </c>
      <c r="B723" s="76" t="str">
        <f t="shared" si="34"/>
        <v>PU</v>
      </c>
      <c r="C723" t="s">
        <v>285</v>
      </c>
      <c r="D723" t="s">
        <v>1158</v>
      </c>
      <c r="E723">
        <f t="shared" ca="1" si="35"/>
        <v>0</v>
      </c>
    </row>
    <row r="724" spans="1:5" hidden="1">
      <c r="A724" t="str">
        <f t="shared" si="33"/>
        <v>02</v>
      </c>
      <c r="B724" s="76" t="str">
        <f t="shared" si="34"/>
        <v>PU</v>
      </c>
      <c r="C724" t="s">
        <v>285</v>
      </c>
      <c r="D724" t="s">
        <v>1159</v>
      </c>
      <c r="E724">
        <f t="shared" ca="1" si="35"/>
        <v>0</v>
      </c>
    </row>
    <row r="725" spans="1:5" hidden="1">
      <c r="A725" t="str">
        <f t="shared" si="33"/>
        <v>03</v>
      </c>
      <c r="B725" s="76" t="str">
        <f t="shared" si="34"/>
        <v>PU</v>
      </c>
      <c r="C725" t="s">
        <v>285</v>
      </c>
      <c r="D725" t="s">
        <v>1160</v>
      </c>
      <c r="E725">
        <f t="shared" ca="1" si="35"/>
        <v>0</v>
      </c>
    </row>
    <row r="726" spans="1:5" hidden="1">
      <c r="A726" t="str">
        <f t="shared" si="33"/>
        <v>04</v>
      </c>
      <c r="B726" s="76" t="str">
        <f t="shared" si="34"/>
        <v>PU</v>
      </c>
      <c r="C726" t="s">
        <v>285</v>
      </c>
      <c r="D726" t="s">
        <v>1161</v>
      </c>
      <c r="E726">
        <f t="shared" ca="1" si="35"/>
        <v>0</v>
      </c>
    </row>
    <row r="727" spans="1:5" hidden="1">
      <c r="A727" t="str">
        <f t="shared" si="33"/>
        <v>05</v>
      </c>
      <c r="B727" s="76" t="str">
        <f t="shared" si="34"/>
        <v>PU</v>
      </c>
      <c r="C727" t="s">
        <v>285</v>
      </c>
      <c r="D727" t="s">
        <v>1162</v>
      </c>
      <c r="E727">
        <f t="shared" ca="1" si="35"/>
        <v>0</v>
      </c>
    </row>
    <row r="728" spans="1:5" hidden="1">
      <c r="A728" t="str">
        <f t="shared" si="33"/>
        <v>06</v>
      </c>
      <c r="B728" s="76" t="str">
        <f t="shared" si="34"/>
        <v>PU</v>
      </c>
      <c r="C728" t="s">
        <v>285</v>
      </c>
      <c r="D728" t="s">
        <v>1163</v>
      </c>
      <c r="E728">
        <f t="shared" ca="1" si="35"/>
        <v>0</v>
      </c>
    </row>
    <row r="729" spans="1:5" hidden="1">
      <c r="A729" t="str">
        <f t="shared" si="33"/>
        <v>09</v>
      </c>
      <c r="B729" s="76" t="str">
        <f t="shared" si="34"/>
        <v>PU</v>
      </c>
      <c r="C729" t="s">
        <v>285</v>
      </c>
      <c r="D729" t="s">
        <v>1164</v>
      </c>
      <c r="E729">
        <f t="shared" ca="1" si="35"/>
        <v>0</v>
      </c>
    </row>
    <row r="730" spans="1:5" hidden="1">
      <c r="A730" t="str">
        <f t="shared" si="33"/>
        <v>11</v>
      </c>
      <c r="B730" s="76" t="str">
        <f t="shared" si="34"/>
        <v>PU</v>
      </c>
      <c r="C730" t="s">
        <v>285</v>
      </c>
      <c r="D730" t="s">
        <v>1165</v>
      </c>
      <c r="E730">
        <f t="shared" ca="1" si="35"/>
        <v>0</v>
      </c>
    </row>
    <row r="731" spans="1:5" hidden="1">
      <c r="A731" t="str">
        <f t="shared" si="33"/>
        <v>12</v>
      </c>
      <c r="B731" s="76" t="str">
        <f t="shared" si="34"/>
        <v>PU</v>
      </c>
      <c r="C731" t="s">
        <v>285</v>
      </c>
      <c r="D731" t="s">
        <v>1166</v>
      </c>
      <c r="E731">
        <f t="shared" ca="1" si="35"/>
        <v>0</v>
      </c>
    </row>
    <row r="732" spans="1:5" hidden="1">
      <c r="A732" t="str">
        <f t="shared" si="33"/>
        <v>14</v>
      </c>
      <c r="B732" s="76" t="str">
        <f t="shared" si="34"/>
        <v>PU</v>
      </c>
      <c r="C732" t="s">
        <v>285</v>
      </c>
      <c r="D732" t="s">
        <v>1167</v>
      </c>
      <c r="E732">
        <f t="shared" ca="1" si="35"/>
        <v>0</v>
      </c>
    </row>
    <row r="733" spans="1:5" hidden="1">
      <c r="A733" t="str">
        <f t="shared" si="33"/>
        <v>01</v>
      </c>
      <c r="B733" s="76" t="str">
        <f t="shared" si="34"/>
        <v>PU</v>
      </c>
      <c r="C733" t="s">
        <v>286</v>
      </c>
      <c r="D733" t="s">
        <v>1168</v>
      </c>
      <c r="E733">
        <f t="shared" ca="1" si="35"/>
        <v>0</v>
      </c>
    </row>
    <row r="734" spans="1:5" hidden="1">
      <c r="A734" t="str">
        <f t="shared" si="33"/>
        <v>02</v>
      </c>
      <c r="B734" s="76" t="str">
        <f t="shared" si="34"/>
        <v>PU</v>
      </c>
      <c r="C734" t="s">
        <v>286</v>
      </c>
      <c r="D734" t="s">
        <v>1169</v>
      </c>
      <c r="E734">
        <f t="shared" ca="1" si="35"/>
        <v>0</v>
      </c>
    </row>
    <row r="735" spans="1:5" hidden="1">
      <c r="A735" t="str">
        <f t="shared" si="33"/>
        <v>03</v>
      </c>
      <c r="B735" s="76" t="str">
        <f t="shared" si="34"/>
        <v>PU</v>
      </c>
      <c r="C735" t="s">
        <v>286</v>
      </c>
      <c r="D735" t="s">
        <v>1170</v>
      </c>
      <c r="E735">
        <f t="shared" ca="1" si="35"/>
        <v>0</v>
      </c>
    </row>
    <row r="736" spans="1:5" hidden="1">
      <c r="A736" t="str">
        <f t="shared" si="33"/>
        <v>04</v>
      </c>
      <c r="B736" s="76" t="str">
        <f t="shared" si="34"/>
        <v>PU</v>
      </c>
      <c r="C736" t="s">
        <v>286</v>
      </c>
      <c r="D736" t="s">
        <v>1171</v>
      </c>
      <c r="E736">
        <f t="shared" ca="1" si="35"/>
        <v>0</v>
      </c>
    </row>
    <row r="737" spans="1:5" hidden="1">
      <c r="A737" t="str">
        <f t="shared" si="33"/>
        <v>05</v>
      </c>
      <c r="B737" s="76" t="str">
        <f t="shared" si="34"/>
        <v>PU</v>
      </c>
      <c r="C737" t="s">
        <v>286</v>
      </c>
      <c r="D737" t="s">
        <v>1172</v>
      </c>
      <c r="E737">
        <f t="shared" ca="1" si="35"/>
        <v>0</v>
      </c>
    </row>
    <row r="738" spans="1:5" hidden="1">
      <c r="A738" t="str">
        <f t="shared" si="33"/>
        <v>06</v>
      </c>
      <c r="B738" s="76" t="str">
        <f t="shared" si="34"/>
        <v>PU</v>
      </c>
      <c r="C738" t="s">
        <v>286</v>
      </c>
      <c r="D738" t="s">
        <v>1173</v>
      </c>
      <c r="E738">
        <f t="shared" ca="1" si="35"/>
        <v>0</v>
      </c>
    </row>
    <row r="739" spans="1:5" hidden="1">
      <c r="A739" t="str">
        <f t="shared" si="33"/>
        <v>09</v>
      </c>
      <c r="B739" s="76" t="str">
        <f t="shared" si="34"/>
        <v>PU</v>
      </c>
      <c r="C739" t="s">
        <v>286</v>
      </c>
      <c r="D739" t="s">
        <v>1174</v>
      </c>
      <c r="E739">
        <f t="shared" ca="1" si="35"/>
        <v>0</v>
      </c>
    </row>
    <row r="740" spans="1:5" hidden="1">
      <c r="A740" t="str">
        <f t="shared" si="33"/>
        <v>11</v>
      </c>
      <c r="B740" s="76" t="str">
        <f t="shared" si="34"/>
        <v>PU</v>
      </c>
      <c r="C740" t="s">
        <v>286</v>
      </c>
      <c r="D740" t="s">
        <v>1175</v>
      </c>
      <c r="E740">
        <f t="shared" ca="1" si="35"/>
        <v>0</v>
      </c>
    </row>
    <row r="741" spans="1:5" hidden="1">
      <c r="A741" t="str">
        <f t="shared" si="33"/>
        <v>12</v>
      </c>
      <c r="B741" s="76" t="str">
        <f t="shared" si="34"/>
        <v>PU</v>
      </c>
      <c r="C741" t="s">
        <v>286</v>
      </c>
      <c r="D741" t="s">
        <v>1176</v>
      </c>
      <c r="E741">
        <f t="shared" ca="1" si="35"/>
        <v>0</v>
      </c>
    </row>
    <row r="742" spans="1:5" hidden="1">
      <c r="A742" t="str">
        <f t="shared" si="33"/>
        <v>14</v>
      </c>
      <c r="B742" s="76" t="str">
        <f t="shared" si="34"/>
        <v>PU</v>
      </c>
      <c r="C742" t="s">
        <v>286</v>
      </c>
      <c r="D742" t="s">
        <v>1177</v>
      </c>
      <c r="E742">
        <f t="shared" ca="1" si="35"/>
        <v>0</v>
      </c>
    </row>
    <row r="743" spans="1:5" hidden="1">
      <c r="A743" t="str">
        <f t="shared" si="33"/>
        <v>01</v>
      </c>
      <c r="B743" s="76" t="str">
        <f t="shared" si="34"/>
        <v>PU</v>
      </c>
      <c r="C743" t="s">
        <v>287</v>
      </c>
      <c r="D743" t="s">
        <v>1178</v>
      </c>
      <c r="E743">
        <f t="shared" ca="1" si="35"/>
        <v>0</v>
      </c>
    </row>
    <row r="744" spans="1:5" hidden="1">
      <c r="A744" t="str">
        <f t="shared" ref="A744:A807" si="36">MID(D744,LEN(C744)+2,LEN(D744)-LEN(C744))</f>
        <v>02</v>
      </c>
      <c r="B744" s="76" t="str">
        <f t="shared" si="34"/>
        <v>PU</v>
      </c>
      <c r="C744" t="s">
        <v>287</v>
      </c>
      <c r="D744" t="s">
        <v>1179</v>
      </c>
      <c r="E744">
        <f t="shared" ca="1" si="35"/>
        <v>0</v>
      </c>
    </row>
    <row r="745" spans="1:5" hidden="1">
      <c r="A745" t="str">
        <f t="shared" si="36"/>
        <v>03</v>
      </c>
      <c r="B745" s="76" t="str">
        <f t="shared" si="34"/>
        <v>PU</v>
      </c>
      <c r="C745" t="s">
        <v>287</v>
      </c>
      <c r="D745" t="s">
        <v>1180</v>
      </c>
      <c r="E745">
        <f t="shared" ca="1" si="35"/>
        <v>0</v>
      </c>
    </row>
    <row r="746" spans="1:5" hidden="1">
      <c r="A746" t="str">
        <f t="shared" si="36"/>
        <v>04</v>
      </c>
      <c r="B746" s="76" t="str">
        <f t="shared" si="34"/>
        <v>PU</v>
      </c>
      <c r="C746" t="s">
        <v>287</v>
      </c>
      <c r="D746" t="s">
        <v>1181</v>
      </c>
      <c r="E746">
        <f t="shared" ca="1" si="35"/>
        <v>0</v>
      </c>
    </row>
    <row r="747" spans="1:5" hidden="1">
      <c r="A747" t="str">
        <f t="shared" si="36"/>
        <v>05</v>
      </c>
      <c r="B747" s="76" t="str">
        <f t="shared" si="34"/>
        <v>PU</v>
      </c>
      <c r="C747" t="s">
        <v>287</v>
      </c>
      <c r="D747" t="s">
        <v>1182</v>
      </c>
      <c r="E747">
        <f t="shared" ca="1" si="35"/>
        <v>0</v>
      </c>
    </row>
    <row r="748" spans="1:5" hidden="1">
      <c r="A748" t="str">
        <f t="shared" si="36"/>
        <v>06</v>
      </c>
      <c r="B748" s="76" t="str">
        <f t="shared" si="34"/>
        <v>PU</v>
      </c>
      <c r="C748" t="s">
        <v>287</v>
      </c>
      <c r="D748" t="s">
        <v>1183</v>
      </c>
      <c r="E748">
        <f t="shared" ca="1" si="35"/>
        <v>0</v>
      </c>
    </row>
    <row r="749" spans="1:5" hidden="1">
      <c r="A749" t="str">
        <f t="shared" si="36"/>
        <v>09</v>
      </c>
      <c r="B749" s="76" t="str">
        <f t="shared" si="34"/>
        <v>PU</v>
      </c>
      <c r="C749" t="s">
        <v>287</v>
      </c>
      <c r="D749" t="s">
        <v>1184</v>
      </c>
      <c r="E749">
        <f t="shared" ca="1" si="35"/>
        <v>0</v>
      </c>
    </row>
    <row r="750" spans="1:5" hidden="1">
      <c r="A750" t="str">
        <f t="shared" si="36"/>
        <v>11</v>
      </c>
      <c r="B750" s="76" t="str">
        <f t="shared" si="34"/>
        <v>PU</v>
      </c>
      <c r="C750" t="s">
        <v>287</v>
      </c>
      <c r="D750" t="s">
        <v>1185</v>
      </c>
      <c r="E750">
        <f t="shared" ca="1" si="35"/>
        <v>0</v>
      </c>
    </row>
    <row r="751" spans="1:5" hidden="1">
      <c r="A751" t="str">
        <f t="shared" si="36"/>
        <v>12</v>
      </c>
      <c r="B751" s="76" t="str">
        <f t="shared" si="34"/>
        <v>PU</v>
      </c>
      <c r="C751" t="s">
        <v>287</v>
      </c>
      <c r="D751" t="s">
        <v>1186</v>
      </c>
      <c r="E751">
        <f t="shared" ca="1" si="35"/>
        <v>0</v>
      </c>
    </row>
    <row r="752" spans="1:5" hidden="1">
      <c r="A752" t="str">
        <f t="shared" si="36"/>
        <v>14</v>
      </c>
      <c r="B752" s="76" t="str">
        <f t="shared" si="34"/>
        <v>PU</v>
      </c>
      <c r="C752" t="s">
        <v>287</v>
      </c>
      <c r="D752" t="s">
        <v>1187</v>
      </c>
      <c r="E752">
        <f t="shared" ca="1" si="35"/>
        <v>0</v>
      </c>
    </row>
    <row r="753" spans="1:5" hidden="1">
      <c r="A753" t="str">
        <f t="shared" si="36"/>
        <v>01</v>
      </c>
      <c r="B753" s="76" t="str">
        <f t="shared" si="34"/>
        <v>PU</v>
      </c>
      <c r="C753" t="s">
        <v>288</v>
      </c>
      <c r="D753" t="s">
        <v>1188</v>
      </c>
      <c r="E753">
        <f t="shared" ca="1" si="35"/>
        <v>0</v>
      </c>
    </row>
    <row r="754" spans="1:5" hidden="1">
      <c r="A754" t="str">
        <f t="shared" si="36"/>
        <v>02</v>
      </c>
      <c r="B754" s="76" t="str">
        <f t="shared" si="34"/>
        <v>PU</v>
      </c>
      <c r="C754" t="s">
        <v>288</v>
      </c>
      <c r="D754" t="s">
        <v>1189</v>
      </c>
      <c r="E754">
        <f t="shared" ca="1" si="35"/>
        <v>0</v>
      </c>
    </row>
    <row r="755" spans="1:5" hidden="1">
      <c r="A755" t="str">
        <f t="shared" si="36"/>
        <v>03</v>
      </c>
      <c r="B755" s="76" t="str">
        <f t="shared" si="34"/>
        <v>PU</v>
      </c>
      <c r="C755" t="s">
        <v>288</v>
      </c>
      <c r="D755" t="s">
        <v>1190</v>
      </c>
      <c r="E755">
        <f t="shared" ca="1" si="35"/>
        <v>0</v>
      </c>
    </row>
    <row r="756" spans="1:5" hidden="1">
      <c r="A756" t="str">
        <f t="shared" si="36"/>
        <v>04</v>
      </c>
      <c r="B756" s="76" t="str">
        <f t="shared" si="34"/>
        <v>PU</v>
      </c>
      <c r="C756" t="s">
        <v>288</v>
      </c>
      <c r="D756" t="s">
        <v>1191</v>
      </c>
      <c r="E756">
        <f t="shared" ca="1" si="35"/>
        <v>0</v>
      </c>
    </row>
    <row r="757" spans="1:5" hidden="1">
      <c r="A757" t="str">
        <f t="shared" si="36"/>
        <v>05</v>
      </c>
      <c r="B757" s="76" t="str">
        <f t="shared" si="34"/>
        <v>PU</v>
      </c>
      <c r="C757" t="s">
        <v>288</v>
      </c>
      <c r="D757" t="s">
        <v>1192</v>
      </c>
      <c r="E757">
        <f t="shared" ca="1" si="35"/>
        <v>0</v>
      </c>
    </row>
    <row r="758" spans="1:5" hidden="1">
      <c r="A758" t="str">
        <f t="shared" si="36"/>
        <v>06</v>
      </c>
      <c r="B758" s="76" t="str">
        <f t="shared" si="34"/>
        <v>PU</v>
      </c>
      <c r="C758" t="s">
        <v>288</v>
      </c>
      <c r="D758" t="s">
        <v>1193</v>
      </c>
      <c r="E758">
        <f t="shared" ca="1" si="35"/>
        <v>0</v>
      </c>
    </row>
    <row r="759" spans="1:5" hidden="1">
      <c r="A759" t="str">
        <f t="shared" si="36"/>
        <v>09</v>
      </c>
      <c r="B759" s="76" t="str">
        <f t="shared" si="34"/>
        <v>PU</v>
      </c>
      <c r="C759" t="s">
        <v>288</v>
      </c>
      <c r="D759" t="s">
        <v>1194</v>
      </c>
      <c r="E759">
        <f t="shared" ca="1" si="35"/>
        <v>0</v>
      </c>
    </row>
    <row r="760" spans="1:5" hidden="1">
      <c r="A760" t="str">
        <f t="shared" si="36"/>
        <v>11</v>
      </c>
      <c r="B760" s="76" t="str">
        <f t="shared" si="34"/>
        <v>PU</v>
      </c>
      <c r="C760" t="s">
        <v>288</v>
      </c>
      <c r="D760" t="s">
        <v>1195</v>
      </c>
      <c r="E760">
        <f t="shared" ca="1" si="35"/>
        <v>0</v>
      </c>
    </row>
    <row r="761" spans="1:5" hidden="1">
      <c r="A761" t="str">
        <f t="shared" si="36"/>
        <v>12</v>
      </c>
      <c r="B761" s="76" t="str">
        <f t="shared" si="34"/>
        <v>PU</v>
      </c>
      <c r="C761" t="s">
        <v>288</v>
      </c>
      <c r="D761" t="s">
        <v>1196</v>
      </c>
      <c r="E761">
        <f t="shared" ca="1" si="35"/>
        <v>0</v>
      </c>
    </row>
    <row r="762" spans="1:5" hidden="1">
      <c r="A762" t="str">
        <f t="shared" si="36"/>
        <v>14</v>
      </c>
      <c r="B762" s="76" t="str">
        <f t="shared" si="34"/>
        <v>PU</v>
      </c>
      <c r="C762" t="s">
        <v>288</v>
      </c>
      <c r="D762" t="s">
        <v>1197</v>
      </c>
      <c r="E762">
        <f t="shared" ca="1" si="35"/>
        <v>0</v>
      </c>
    </row>
    <row r="763" spans="1:5" hidden="1">
      <c r="A763" t="str">
        <f t="shared" si="36"/>
        <v>01</v>
      </c>
      <c r="B763" s="76" t="str">
        <f t="shared" si="34"/>
        <v>PU</v>
      </c>
      <c r="C763" t="s">
        <v>289</v>
      </c>
      <c r="D763" t="s">
        <v>1198</v>
      </c>
      <c r="E763">
        <f ca="1">IFERROR(IF(B763=0,VLOOKUP(C763,INDIRECT($G$4&amp;$H$4),MATCH($A763,INDIRECT($G$4&amp;$I$4),0),0),IF(B763="W",VLOOKUP(C763,INDIRECT($G$5&amp;$H$5),MATCH($A763,INDIRECT($G$5&amp;$I$5),0),FALSE),VLOOKUP(C763,INDIRECT($G$6&amp;$H$6),MATCH($A763,INDIRECT($G$6&amp;$I$6),0),FALSE))),0)</f>
        <v>0</v>
      </c>
    </row>
    <row r="764" spans="1:5" hidden="1">
      <c r="A764" t="str">
        <f t="shared" si="36"/>
        <v>02</v>
      </c>
      <c r="B764" s="76" t="str">
        <f t="shared" si="34"/>
        <v>PU</v>
      </c>
      <c r="C764" t="s">
        <v>289</v>
      </c>
      <c r="D764" t="s">
        <v>1199</v>
      </c>
      <c r="E764">
        <f t="shared" ca="1" si="35"/>
        <v>0</v>
      </c>
    </row>
    <row r="765" spans="1:5" hidden="1">
      <c r="A765" t="str">
        <f t="shared" si="36"/>
        <v>03</v>
      </c>
      <c r="B765" s="76" t="str">
        <f t="shared" si="34"/>
        <v>PU</v>
      </c>
      <c r="C765" t="s">
        <v>289</v>
      </c>
      <c r="D765" t="s">
        <v>1200</v>
      </c>
      <c r="E765">
        <f t="shared" ca="1" si="35"/>
        <v>0</v>
      </c>
    </row>
    <row r="766" spans="1:5" hidden="1">
      <c r="A766" t="str">
        <f t="shared" si="36"/>
        <v>04</v>
      </c>
      <c r="B766" s="76" t="str">
        <f t="shared" si="34"/>
        <v>PU</v>
      </c>
      <c r="C766" t="s">
        <v>289</v>
      </c>
      <c r="D766" t="s">
        <v>1201</v>
      </c>
      <c r="E766">
        <f t="shared" ca="1" si="35"/>
        <v>0</v>
      </c>
    </row>
    <row r="767" spans="1:5" hidden="1">
      <c r="A767" t="str">
        <f t="shared" si="36"/>
        <v>05</v>
      </c>
      <c r="B767" s="76" t="str">
        <f t="shared" si="34"/>
        <v>PU</v>
      </c>
      <c r="C767" t="s">
        <v>289</v>
      </c>
      <c r="D767" t="s">
        <v>1202</v>
      </c>
      <c r="E767">
        <f t="shared" ca="1" si="35"/>
        <v>0</v>
      </c>
    </row>
    <row r="768" spans="1:5" hidden="1">
      <c r="A768" t="str">
        <f t="shared" si="36"/>
        <v>06</v>
      </c>
      <c r="B768" s="76" t="str">
        <f t="shared" si="34"/>
        <v>PU</v>
      </c>
      <c r="C768" t="s">
        <v>289</v>
      </c>
      <c r="D768" t="s">
        <v>1203</v>
      </c>
      <c r="E768">
        <f t="shared" ca="1" si="35"/>
        <v>0</v>
      </c>
    </row>
    <row r="769" spans="1:5" hidden="1">
      <c r="A769" t="str">
        <f t="shared" si="36"/>
        <v>09</v>
      </c>
      <c r="B769" s="76" t="str">
        <f t="shared" si="34"/>
        <v>PU</v>
      </c>
      <c r="C769" t="s">
        <v>289</v>
      </c>
      <c r="D769" t="s">
        <v>1204</v>
      </c>
      <c r="E769">
        <f t="shared" ca="1" si="35"/>
        <v>0</v>
      </c>
    </row>
    <row r="770" spans="1:5" hidden="1">
      <c r="A770" t="str">
        <f t="shared" si="36"/>
        <v>11</v>
      </c>
      <c r="B770" s="76" t="str">
        <f t="shared" si="34"/>
        <v>PU</v>
      </c>
      <c r="C770" t="s">
        <v>289</v>
      </c>
      <c r="D770" t="s">
        <v>1205</v>
      </c>
      <c r="E770">
        <f t="shared" ca="1" si="35"/>
        <v>0</v>
      </c>
    </row>
    <row r="771" spans="1:5" hidden="1">
      <c r="A771" t="str">
        <f t="shared" si="36"/>
        <v>12</v>
      </c>
      <c r="B771" s="76" t="str">
        <f t="shared" si="34"/>
        <v>PU</v>
      </c>
      <c r="C771" t="s">
        <v>289</v>
      </c>
      <c r="D771" t="s">
        <v>1206</v>
      </c>
      <c r="E771">
        <f t="shared" ca="1" si="35"/>
        <v>0</v>
      </c>
    </row>
    <row r="772" spans="1:5" hidden="1">
      <c r="A772" t="str">
        <f t="shared" si="36"/>
        <v>14</v>
      </c>
      <c r="B772" s="76" t="str">
        <f t="shared" si="34"/>
        <v>PU</v>
      </c>
      <c r="C772" t="s">
        <v>289</v>
      </c>
      <c r="D772" t="s">
        <v>1207</v>
      </c>
      <c r="E772">
        <f t="shared" ca="1" si="35"/>
        <v>0</v>
      </c>
    </row>
    <row r="773" spans="1:5" hidden="1">
      <c r="A773" t="str">
        <f t="shared" si="36"/>
        <v>01</v>
      </c>
      <c r="B773" s="76" t="str">
        <f t="shared" si="34"/>
        <v>PU</v>
      </c>
      <c r="C773" t="s">
        <v>290</v>
      </c>
      <c r="D773" t="s">
        <v>1208</v>
      </c>
      <c r="E773">
        <f t="shared" ca="1" si="35"/>
        <v>0</v>
      </c>
    </row>
    <row r="774" spans="1:5" hidden="1">
      <c r="A774" t="str">
        <f t="shared" si="36"/>
        <v>02</v>
      </c>
      <c r="B774" s="76" t="str">
        <f t="shared" si="34"/>
        <v>PU</v>
      </c>
      <c r="C774" t="s">
        <v>290</v>
      </c>
      <c r="D774" t="s">
        <v>1209</v>
      </c>
      <c r="E774">
        <f t="shared" ca="1" si="35"/>
        <v>0</v>
      </c>
    </row>
    <row r="775" spans="1:5" hidden="1">
      <c r="A775" t="str">
        <f t="shared" si="36"/>
        <v>03</v>
      </c>
      <c r="B775" s="76" t="str">
        <f t="shared" si="34"/>
        <v>PU</v>
      </c>
      <c r="C775" t="s">
        <v>290</v>
      </c>
      <c r="D775" t="s">
        <v>1210</v>
      </c>
      <c r="E775">
        <f t="shared" ca="1" si="35"/>
        <v>0</v>
      </c>
    </row>
    <row r="776" spans="1:5" hidden="1">
      <c r="A776" t="str">
        <f t="shared" si="36"/>
        <v>04</v>
      </c>
      <c r="B776" s="76" t="str">
        <f t="shared" si="34"/>
        <v>PU</v>
      </c>
      <c r="C776" t="s">
        <v>290</v>
      </c>
      <c r="D776" t="s">
        <v>1211</v>
      </c>
      <c r="E776">
        <f t="shared" ca="1" si="35"/>
        <v>0</v>
      </c>
    </row>
    <row r="777" spans="1:5" hidden="1">
      <c r="A777" t="str">
        <f t="shared" si="36"/>
        <v>05</v>
      </c>
      <c r="B777" s="76" t="str">
        <f t="shared" si="34"/>
        <v>PU</v>
      </c>
      <c r="C777" t="s">
        <v>290</v>
      </c>
      <c r="D777" t="s">
        <v>1212</v>
      </c>
      <c r="E777">
        <f t="shared" ca="1" si="35"/>
        <v>0</v>
      </c>
    </row>
    <row r="778" spans="1:5" hidden="1">
      <c r="A778" t="str">
        <f t="shared" si="36"/>
        <v>06</v>
      </c>
      <c r="B778" s="76" t="str">
        <f t="shared" ref="B778:B841" si="37">IF(ISNUMBER(FIND("PU",D778,1)),"PU",IF(ISNUMBER(FIND("W-",D778,1)),"W",0))</f>
        <v>PU</v>
      </c>
      <c r="C778" t="s">
        <v>290</v>
      </c>
      <c r="D778" t="s">
        <v>1213</v>
      </c>
      <c r="E778">
        <f t="shared" ref="E778:E841" ca="1" si="38">IFERROR(IF(B778=0,VLOOKUP(C778,INDIRECT($G$4&amp;$H$4),MATCH($A778,INDIRECT($G$4&amp;$I$4),0),0),IF(B778="W",VLOOKUP(C778,INDIRECT($G$5&amp;$H$5),MATCH($A778,INDIRECT($G$5&amp;$I$5),0),FALSE),VLOOKUP(C778,INDIRECT($G$6&amp;$H$6),MATCH($A778,INDIRECT($G$6&amp;$I$6),0),FALSE))),0)</f>
        <v>0</v>
      </c>
    </row>
    <row r="779" spans="1:5" hidden="1">
      <c r="A779" t="str">
        <f t="shared" si="36"/>
        <v>09</v>
      </c>
      <c r="B779" s="76" t="str">
        <f t="shared" si="37"/>
        <v>PU</v>
      </c>
      <c r="C779" t="s">
        <v>290</v>
      </c>
      <c r="D779" t="s">
        <v>1214</v>
      </c>
      <c r="E779">
        <f t="shared" ca="1" si="38"/>
        <v>0</v>
      </c>
    </row>
    <row r="780" spans="1:5" hidden="1">
      <c r="A780" t="str">
        <f t="shared" si="36"/>
        <v>11</v>
      </c>
      <c r="B780" s="76" t="str">
        <f t="shared" si="37"/>
        <v>PU</v>
      </c>
      <c r="C780" t="s">
        <v>290</v>
      </c>
      <c r="D780" t="s">
        <v>1215</v>
      </c>
      <c r="E780">
        <f t="shared" ca="1" si="38"/>
        <v>0</v>
      </c>
    </row>
    <row r="781" spans="1:5" hidden="1">
      <c r="A781" t="str">
        <f t="shared" si="36"/>
        <v>12</v>
      </c>
      <c r="B781" s="76" t="str">
        <f t="shared" si="37"/>
        <v>PU</v>
      </c>
      <c r="C781" t="s">
        <v>290</v>
      </c>
      <c r="D781" t="s">
        <v>1216</v>
      </c>
      <c r="E781">
        <f t="shared" ca="1" si="38"/>
        <v>0</v>
      </c>
    </row>
    <row r="782" spans="1:5" hidden="1">
      <c r="A782" t="str">
        <f t="shared" si="36"/>
        <v>14</v>
      </c>
      <c r="B782" s="76" t="str">
        <f t="shared" si="37"/>
        <v>PU</v>
      </c>
      <c r="C782" t="s">
        <v>290</v>
      </c>
      <c r="D782" t="s">
        <v>1217</v>
      </c>
      <c r="E782">
        <f t="shared" ca="1" si="38"/>
        <v>0</v>
      </c>
    </row>
    <row r="783" spans="1:5" hidden="1">
      <c r="A783" t="str">
        <f t="shared" si="36"/>
        <v>01</v>
      </c>
      <c r="B783" s="76" t="str">
        <f t="shared" si="37"/>
        <v>PU</v>
      </c>
      <c r="C783" t="s">
        <v>291</v>
      </c>
      <c r="D783" t="s">
        <v>1218</v>
      </c>
      <c r="E783">
        <f t="shared" ca="1" si="38"/>
        <v>0</v>
      </c>
    </row>
    <row r="784" spans="1:5" hidden="1">
      <c r="A784" t="str">
        <f t="shared" si="36"/>
        <v>02</v>
      </c>
      <c r="B784" s="76" t="str">
        <f t="shared" si="37"/>
        <v>PU</v>
      </c>
      <c r="C784" t="s">
        <v>291</v>
      </c>
      <c r="D784" t="s">
        <v>1219</v>
      </c>
      <c r="E784">
        <f t="shared" ca="1" si="38"/>
        <v>0</v>
      </c>
    </row>
    <row r="785" spans="1:5" hidden="1">
      <c r="A785" t="str">
        <f t="shared" si="36"/>
        <v>03</v>
      </c>
      <c r="B785" s="76" t="str">
        <f t="shared" si="37"/>
        <v>PU</v>
      </c>
      <c r="C785" t="s">
        <v>291</v>
      </c>
      <c r="D785" t="s">
        <v>1220</v>
      </c>
      <c r="E785">
        <f t="shared" ca="1" si="38"/>
        <v>0</v>
      </c>
    </row>
    <row r="786" spans="1:5" hidden="1">
      <c r="A786" t="str">
        <f t="shared" si="36"/>
        <v>04</v>
      </c>
      <c r="B786" s="76" t="str">
        <f t="shared" si="37"/>
        <v>PU</v>
      </c>
      <c r="C786" t="s">
        <v>291</v>
      </c>
      <c r="D786" t="s">
        <v>1221</v>
      </c>
      <c r="E786">
        <f t="shared" ca="1" si="38"/>
        <v>0</v>
      </c>
    </row>
    <row r="787" spans="1:5" hidden="1">
      <c r="A787" t="str">
        <f t="shared" si="36"/>
        <v>05</v>
      </c>
      <c r="B787" s="76" t="str">
        <f t="shared" si="37"/>
        <v>PU</v>
      </c>
      <c r="C787" t="s">
        <v>291</v>
      </c>
      <c r="D787" t="s">
        <v>1222</v>
      </c>
      <c r="E787">
        <f t="shared" ca="1" si="38"/>
        <v>0</v>
      </c>
    </row>
    <row r="788" spans="1:5" hidden="1">
      <c r="A788" t="str">
        <f t="shared" si="36"/>
        <v>06</v>
      </c>
      <c r="B788" s="76" t="str">
        <f t="shared" si="37"/>
        <v>PU</v>
      </c>
      <c r="C788" t="s">
        <v>291</v>
      </c>
      <c r="D788" t="s">
        <v>1223</v>
      </c>
      <c r="E788">
        <f t="shared" ca="1" si="38"/>
        <v>0</v>
      </c>
    </row>
    <row r="789" spans="1:5" hidden="1">
      <c r="A789" t="str">
        <f t="shared" si="36"/>
        <v>09</v>
      </c>
      <c r="B789" s="76" t="str">
        <f t="shared" si="37"/>
        <v>PU</v>
      </c>
      <c r="C789" t="s">
        <v>291</v>
      </c>
      <c r="D789" t="s">
        <v>1224</v>
      </c>
      <c r="E789">
        <f t="shared" ca="1" si="38"/>
        <v>0</v>
      </c>
    </row>
    <row r="790" spans="1:5" hidden="1">
      <c r="A790" t="str">
        <f t="shared" si="36"/>
        <v>11</v>
      </c>
      <c r="B790" s="76" t="str">
        <f t="shared" si="37"/>
        <v>PU</v>
      </c>
      <c r="C790" t="s">
        <v>291</v>
      </c>
      <c r="D790" t="s">
        <v>1225</v>
      </c>
      <c r="E790">
        <f t="shared" ca="1" si="38"/>
        <v>0</v>
      </c>
    </row>
    <row r="791" spans="1:5" hidden="1">
      <c r="A791" t="str">
        <f t="shared" si="36"/>
        <v>12</v>
      </c>
      <c r="B791" s="76" t="str">
        <f t="shared" si="37"/>
        <v>PU</v>
      </c>
      <c r="C791" t="s">
        <v>291</v>
      </c>
      <c r="D791" t="s">
        <v>1226</v>
      </c>
      <c r="E791">
        <f t="shared" ca="1" si="38"/>
        <v>0</v>
      </c>
    </row>
    <row r="792" spans="1:5" hidden="1">
      <c r="A792" t="str">
        <f t="shared" si="36"/>
        <v>14</v>
      </c>
      <c r="B792" s="76" t="str">
        <f t="shared" si="37"/>
        <v>PU</v>
      </c>
      <c r="C792" t="s">
        <v>291</v>
      </c>
      <c r="D792" t="s">
        <v>1227</v>
      </c>
      <c r="E792">
        <f t="shared" ca="1" si="38"/>
        <v>0</v>
      </c>
    </row>
    <row r="793" spans="1:5" hidden="1">
      <c r="A793" t="str">
        <f t="shared" si="36"/>
        <v>01</v>
      </c>
      <c r="B793" s="76" t="str">
        <f t="shared" si="37"/>
        <v>PU</v>
      </c>
      <c r="C793" t="s">
        <v>292</v>
      </c>
      <c r="D793" t="s">
        <v>1228</v>
      </c>
      <c r="E793">
        <f t="shared" ca="1" si="38"/>
        <v>0</v>
      </c>
    </row>
    <row r="794" spans="1:5" hidden="1">
      <c r="A794" t="str">
        <f t="shared" si="36"/>
        <v>02</v>
      </c>
      <c r="B794" s="76" t="str">
        <f t="shared" si="37"/>
        <v>PU</v>
      </c>
      <c r="C794" t="s">
        <v>292</v>
      </c>
      <c r="D794" t="s">
        <v>1229</v>
      </c>
      <c r="E794">
        <f t="shared" ca="1" si="38"/>
        <v>0</v>
      </c>
    </row>
    <row r="795" spans="1:5" hidden="1">
      <c r="A795" t="str">
        <f t="shared" si="36"/>
        <v>03</v>
      </c>
      <c r="B795" s="76" t="str">
        <f t="shared" si="37"/>
        <v>PU</v>
      </c>
      <c r="C795" t="s">
        <v>292</v>
      </c>
      <c r="D795" t="s">
        <v>1230</v>
      </c>
      <c r="E795">
        <f t="shared" ca="1" si="38"/>
        <v>0</v>
      </c>
    </row>
    <row r="796" spans="1:5" hidden="1">
      <c r="A796" t="str">
        <f t="shared" si="36"/>
        <v>04</v>
      </c>
      <c r="B796" s="76" t="str">
        <f t="shared" si="37"/>
        <v>PU</v>
      </c>
      <c r="C796" t="s">
        <v>292</v>
      </c>
      <c r="D796" t="s">
        <v>1231</v>
      </c>
      <c r="E796">
        <f t="shared" ca="1" si="38"/>
        <v>0</v>
      </c>
    </row>
    <row r="797" spans="1:5" hidden="1">
      <c r="A797" t="str">
        <f t="shared" si="36"/>
        <v>05</v>
      </c>
      <c r="B797" s="76" t="str">
        <f t="shared" si="37"/>
        <v>PU</v>
      </c>
      <c r="C797" t="s">
        <v>292</v>
      </c>
      <c r="D797" t="s">
        <v>1232</v>
      </c>
      <c r="E797">
        <f t="shared" ca="1" si="38"/>
        <v>0</v>
      </c>
    </row>
    <row r="798" spans="1:5" hidden="1">
      <c r="A798" t="str">
        <f t="shared" si="36"/>
        <v>06</v>
      </c>
      <c r="B798" s="76" t="str">
        <f t="shared" si="37"/>
        <v>PU</v>
      </c>
      <c r="C798" t="s">
        <v>292</v>
      </c>
      <c r="D798" t="s">
        <v>1233</v>
      </c>
      <c r="E798">
        <f t="shared" ca="1" si="38"/>
        <v>0</v>
      </c>
    </row>
    <row r="799" spans="1:5" hidden="1">
      <c r="A799" t="str">
        <f t="shared" si="36"/>
        <v>09</v>
      </c>
      <c r="B799" s="76" t="str">
        <f t="shared" si="37"/>
        <v>PU</v>
      </c>
      <c r="C799" t="s">
        <v>292</v>
      </c>
      <c r="D799" t="s">
        <v>1234</v>
      </c>
      <c r="E799">
        <f t="shared" ca="1" si="38"/>
        <v>0</v>
      </c>
    </row>
    <row r="800" spans="1:5" hidden="1">
      <c r="A800" t="str">
        <f t="shared" si="36"/>
        <v>11</v>
      </c>
      <c r="B800" s="76" t="str">
        <f t="shared" si="37"/>
        <v>PU</v>
      </c>
      <c r="C800" t="s">
        <v>292</v>
      </c>
      <c r="D800" t="s">
        <v>1235</v>
      </c>
      <c r="E800">
        <f t="shared" ca="1" si="38"/>
        <v>0</v>
      </c>
    </row>
    <row r="801" spans="1:5" hidden="1">
      <c r="A801" t="str">
        <f t="shared" si="36"/>
        <v>12</v>
      </c>
      <c r="B801" s="76" t="str">
        <f t="shared" si="37"/>
        <v>PU</v>
      </c>
      <c r="C801" t="s">
        <v>292</v>
      </c>
      <c r="D801" t="s">
        <v>1236</v>
      </c>
      <c r="E801">
        <f t="shared" ca="1" si="38"/>
        <v>0</v>
      </c>
    </row>
    <row r="802" spans="1:5" hidden="1">
      <c r="A802" t="str">
        <f t="shared" si="36"/>
        <v>14</v>
      </c>
      <c r="B802" s="76" t="str">
        <f t="shared" si="37"/>
        <v>PU</v>
      </c>
      <c r="C802" t="s">
        <v>292</v>
      </c>
      <c r="D802" t="s">
        <v>1237</v>
      </c>
      <c r="E802">
        <f t="shared" ca="1" si="38"/>
        <v>0</v>
      </c>
    </row>
    <row r="803" spans="1:5" hidden="1">
      <c r="A803" t="str">
        <f t="shared" si="36"/>
        <v>01</v>
      </c>
      <c r="B803" s="76" t="str">
        <f t="shared" si="37"/>
        <v>PU</v>
      </c>
      <c r="C803" t="s">
        <v>293</v>
      </c>
      <c r="D803" t="s">
        <v>1238</v>
      </c>
      <c r="E803">
        <f t="shared" ca="1" si="38"/>
        <v>0</v>
      </c>
    </row>
    <row r="804" spans="1:5" hidden="1">
      <c r="A804" t="str">
        <f t="shared" si="36"/>
        <v>02</v>
      </c>
      <c r="B804" s="76" t="str">
        <f t="shared" si="37"/>
        <v>PU</v>
      </c>
      <c r="C804" t="s">
        <v>293</v>
      </c>
      <c r="D804" t="s">
        <v>1239</v>
      </c>
      <c r="E804">
        <f t="shared" ca="1" si="38"/>
        <v>0</v>
      </c>
    </row>
    <row r="805" spans="1:5" hidden="1">
      <c r="A805" t="str">
        <f t="shared" si="36"/>
        <v>03</v>
      </c>
      <c r="B805" s="76" t="str">
        <f t="shared" si="37"/>
        <v>PU</v>
      </c>
      <c r="C805" t="s">
        <v>293</v>
      </c>
      <c r="D805" t="s">
        <v>1240</v>
      </c>
      <c r="E805">
        <f t="shared" ca="1" si="38"/>
        <v>0</v>
      </c>
    </row>
    <row r="806" spans="1:5" hidden="1">
      <c r="A806" t="str">
        <f t="shared" si="36"/>
        <v>04</v>
      </c>
      <c r="B806" s="76" t="str">
        <f t="shared" si="37"/>
        <v>PU</v>
      </c>
      <c r="C806" t="s">
        <v>293</v>
      </c>
      <c r="D806" t="s">
        <v>1241</v>
      </c>
      <c r="E806">
        <f t="shared" ca="1" si="38"/>
        <v>0</v>
      </c>
    </row>
    <row r="807" spans="1:5" hidden="1">
      <c r="A807" t="str">
        <f t="shared" si="36"/>
        <v>05</v>
      </c>
      <c r="B807" s="76" t="str">
        <f t="shared" si="37"/>
        <v>PU</v>
      </c>
      <c r="C807" t="s">
        <v>293</v>
      </c>
      <c r="D807" t="s">
        <v>1242</v>
      </c>
      <c r="E807">
        <f t="shared" ca="1" si="38"/>
        <v>0</v>
      </c>
    </row>
    <row r="808" spans="1:5" hidden="1">
      <c r="A808" t="str">
        <f t="shared" ref="A808:A871" si="39">MID(D808,LEN(C808)+2,LEN(D808)-LEN(C808))</f>
        <v>06</v>
      </c>
      <c r="B808" s="76" t="str">
        <f t="shared" si="37"/>
        <v>PU</v>
      </c>
      <c r="C808" t="s">
        <v>293</v>
      </c>
      <c r="D808" t="s">
        <v>1243</v>
      </c>
      <c r="E808">
        <f t="shared" ca="1" si="38"/>
        <v>0</v>
      </c>
    </row>
    <row r="809" spans="1:5" hidden="1">
      <c r="A809" t="str">
        <f t="shared" si="39"/>
        <v>09</v>
      </c>
      <c r="B809" s="76" t="str">
        <f t="shared" si="37"/>
        <v>PU</v>
      </c>
      <c r="C809" t="s">
        <v>293</v>
      </c>
      <c r="D809" t="s">
        <v>1244</v>
      </c>
      <c r="E809">
        <f t="shared" ca="1" si="38"/>
        <v>0</v>
      </c>
    </row>
    <row r="810" spans="1:5" hidden="1">
      <c r="A810" t="str">
        <f t="shared" si="39"/>
        <v>11</v>
      </c>
      <c r="B810" s="76" t="str">
        <f t="shared" si="37"/>
        <v>PU</v>
      </c>
      <c r="C810" t="s">
        <v>293</v>
      </c>
      <c r="D810" t="s">
        <v>1245</v>
      </c>
      <c r="E810">
        <f t="shared" ca="1" si="38"/>
        <v>0</v>
      </c>
    </row>
    <row r="811" spans="1:5" hidden="1">
      <c r="A811" t="str">
        <f t="shared" si="39"/>
        <v>12</v>
      </c>
      <c r="B811" s="76" t="str">
        <f t="shared" si="37"/>
        <v>PU</v>
      </c>
      <c r="C811" t="s">
        <v>293</v>
      </c>
      <c r="D811" t="s">
        <v>1246</v>
      </c>
      <c r="E811">
        <f t="shared" ca="1" si="38"/>
        <v>0</v>
      </c>
    </row>
    <row r="812" spans="1:5" hidden="1">
      <c r="A812" t="str">
        <f t="shared" si="39"/>
        <v>14</v>
      </c>
      <c r="B812" s="76" t="str">
        <f t="shared" si="37"/>
        <v>PU</v>
      </c>
      <c r="C812" t="s">
        <v>293</v>
      </c>
      <c r="D812" t="s">
        <v>1247</v>
      </c>
      <c r="E812">
        <f t="shared" ca="1" si="38"/>
        <v>0</v>
      </c>
    </row>
    <row r="813" spans="1:5" hidden="1">
      <c r="A813" t="str">
        <f t="shared" si="39"/>
        <v>01</v>
      </c>
      <c r="B813" s="76" t="str">
        <f t="shared" si="37"/>
        <v>PU</v>
      </c>
      <c r="C813" t="s">
        <v>294</v>
      </c>
      <c r="D813" t="s">
        <v>1248</v>
      </c>
      <c r="E813">
        <f t="shared" ca="1" si="38"/>
        <v>0</v>
      </c>
    </row>
    <row r="814" spans="1:5" hidden="1">
      <c r="A814" t="str">
        <f t="shared" si="39"/>
        <v>02</v>
      </c>
      <c r="B814" s="76" t="str">
        <f t="shared" si="37"/>
        <v>PU</v>
      </c>
      <c r="C814" t="s">
        <v>294</v>
      </c>
      <c r="D814" t="s">
        <v>1249</v>
      </c>
      <c r="E814">
        <f t="shared" ca="1" si="38"/>
        <v>0</v>
      </c>
    </row>
    <row r="815" spans="1:5" hidden="1">
      <c r="A815" t="str">
        <f t="shared" si="39"/>
        <v>03</v>
      </c>
      <c r="B815" s="76" t="str">
        <f t="shared" si="37"/>
        <v>PU</v>
      </c>
      <c r="C815" t="s">
        <v>294</v>
      </c>
      <c r="D815" t="s">
        <v>1250</v>
      </c>
      <c r="E815">
        <f t="shared" ca="1" si="38"/>
        <v>0</v>
      </c>
    </row>
    <row r="816" spans="1:5" hidden="1">
      <c r="A816" t="str">
        <f t="shared" si="39"/>
        <v>04</v>
      </c>
      <c r="B816" s="76" t="str">
        <f t="shared" si="37"/>
        <v>PU</v>
      </c>
      <c r="C816" t="s">
        <v>294</v>
      </c>
      <c r="D816" t="s">
        <v>1251</v>
      </c>
      <c r="E816">
        <f t="shared" ca="1" si="38"/>
        <v>0</v>
      </c>
    </row>
    <row r="817" spans="1:5" hidden="1">
      <c r="A817" t="str">
        <f t="shared" si="39"/>
        <v>05</v>
      </c>
      <c r="B817" s="76" t="str">
        <f t="shared" si="37"/>
        <v>PU</v>
      </c>
      <c r="C817" t="s">
        <v>294</v>
      </c>
      <c r="D817" t="s">
        <v>1252</v>
      </c>
      <c r="E817">
        <f t="shared" ca="1" si="38"/>
        <v>0</v>
      </c>
    </row>
    <row r="818" spans="1:5" hidden="1">
      <c r="A818" t="str">
        <f t="shared" si="39"/>
        <v>06</v>
      </c>
      <c r="B818" s="76" t="str">
        <f t="shared" si="37"/>
        <v>PU</v>
      </c>
      <c r="C818" t="s">
        <v>294</v>
      </c>
      <c r="D818" t="s">
        <v>1253</v>
      </c>
      <c r="E818">
        <f t="shared" ca="1" si="38"/>
        <v>0</v>
      </c>
    </row>
    <row r="819" spans="1:5" hidden="1">
      <c r="A819" t="str">
        <f t="shared" si="39"/>
        <v>09</v>
      </c>
      <c r="B819" s="76" t="str">
        <f t="shared" si="37"/>
        <v>PU</v>
      </c>
      <c r="C819" t="s">
        <v>294</v>
      </c>
      <c r="D819" t="s">
        <v>1254</v>
      </c>
      <c r="E819">
        <f t="shared" ca="1" si="38"/>
        <v>0</v>
      </c>
    </row>
    <row r="820" spans="1:5" hidden="1">
      <c r="A820" t="str">
        <f t="shared" si="39"/>
        <v>11</v>
      </c>
      <c r="B820" s="76" t="str">
        <f t="shared" si="37"/>
        <v>PU</v>
      </c>
      <c r="C820" t="s">
        <v>294</v>
      </c>
      <c r="D820" t="s">
        <v>1255</v>
      </c>
      <c r="E820">
        <f t="shared" ca="1" si="38"/>
        <v>0</v>
      </c>
    </row>
    <row r="821" spans="1:5" hidden="1">
      <c r="A821" t="str">
        <f t="shared" si="39"/>
        <v>12</v>
      </c>
      <c r="B821" s="76" t="str">
        <f t="shared" si="37"/>
        <v>PU</v>
      </c>
      <c r="C821" t="s">
        <v>294</v>
      </c>
      <c r="D821" t="s">
        <v>1256</v>
      </c>
      <c r="E821">
        <f t="shared" ca="1" si="38"/>
        <v>0</v>
      </c>
    </row>
    <row r="822" spans="1:5" hidden="1">
      <c r="A822" t="str">
        <f t="shared" si="39"/>
        <v>14</v>
      </c>
      <c r="B822" s="76" t="str">
        <f t="shared" si="37"/>
        <v>PU</v>
      </c>
      <c r="C822" t="s">
        <v>294</v>
      </c>
      <c r="D822" t="s">
        <v>1257</v>
      </c>
      <c r="E822">
        <f t="shared" ca="1" si="38"/>
        <v>0</v>
      </c>
    </row>
    <row r="823" spans="1:5" hidden="1">
      <c r="A823" t="str">
        <f t="shared" si="39"/>
        <v>01</v>
      </c>
      <c r="B823" s="76" t="str">
        <f t="shared" si="37"/>
        <v>PU</v>
      </c>
      <c r="C823" t="s">
        <v>295</v>
      </c>
      <c r="D823" t="s">
        <v>1258</v>
      </c>
      <c r="E823">
        <f t="shared" ca="1" si="38"/>
        <v>0</v>
      </c>
    </row>
    <row r="824" spans="1:5" hidden="1">
      <c r="A824" t="str">
        <f t="shared" si="39"/>
        <v>02</v>
      </c>
      <c r="B824" s="76" t="str">
        <f t="shared" si="37"/>
        <v>PU</v>
      </c>
      <c r="C824" t="s">
        <v>295</v>
      </c>
      <c r="D824" t="s">
        <v>1259</v>
      </c>
      <c r="E824">
        <f t="shared" ca="1" si="38"/>
        <v>0</v>
      </c>
    </row>
    <row r="825" spans="1:5" hidden="1">
      <c r="A825" t="str">
        <f t="shared" si="39"/>
        <v>03</v>
      </c>
      <c r="B825" s="76" t="str">
        <f t="shared" si="37"/>
        <v>PU</v>
      </c>
      <c r="C825" t="s">
        <v>295</v>
      </c>
      <c r="D825" t="s">
        <v>1260</v>
      </c>
      <c r="E825">
        <f t="shared" ca="1" si="38"/>
        <v>0</v>
      </c>
    </row>
    <row r="826" spans="1:5" hidden="1">
      <c r="A826" t="str">
        <f t="shared" si="39"/>
        <v>04</v>
      </c>
      <c r="B826" s="76" t="str">
        <f t="shared" si="37"/>
        <v>PU</v>
      </c>
      <c r="C826" t="s">
        <v>295</v>
      </c>
      <c r="D826" t="s">
        <v>1261</v>
      </c>
      <c r="E826">
        <f t="shared" ca="1" si="38"/>
        <v>0</v>
      </c>
    </row>
    <row r="827" spans="1:5" hidden="1">
      <c r="A827" t="str">
        <f t="shared" si="39"/>
        <v>05</v>
      </c>
      <c r="B827" s="76" t="str">
        <f t="shared" si="37"/>
        <v>PU</v>
      </c>
      <c r="C827" t="s">
        <v>295</v>
      </c>
      <c r="D827" t="s">
        <v>1262</v>
      </c>
      <c r="E827">
        <f t="shared" ca="1" si="38"/>
        <v>0</v>
      </c>
    </row>
    <row r="828" spans="1:5" hidden="1">
      <c r="A828" t="str">
        <f t="shared" si="39"/>
        <v>06</v>
      </c>
      <c r="B828" s="76" t="str">
        <f t="shared" si="37"/>
        <v>PU</v>
      </c>
      <c r="C828" t="s">
        <v>295</v>
      </c>
      <c r="D828" t="s">
        <v>1263</v>
      </c>
      <c r="E828">
        <f t="shared" ca="1" si="38"/>
        <v>0</v>
      </c>
    </row>
    <row r="829" spans="1:5" hidden="1">
      <c r="A829" t="str">
        <f t="shared" si="39"/>
        <v>09</v>
      </c>
      <c r="B829" s="76" t="str">
        <f t="shared" si="37"/>
        <v>PU</v>
      </c>
      <c r="C829" t="s">
        <v>295</v>
      </c>
      <c r="D829" t="s">
        <v>1264</v>
      </c>
      <c r="E829">
        <f t="shared" ca="1" si="38"/>
        <v>0</v>
      </c>
    </row>
    <row r="830" spans="1:5" hidden="1">
      <c r="A830" t="str">
        <f t="shared" si="39"/>
        <v>11</v>
      </c>
      <c r="B830" s="76" t="str">
        <f t="shared" si="37"/>
        <v>PU</v>
      </c>
      <c r="C830" t="s">
        <v>295</v>
      </c>
      <c r="D830" t="s">
        <v>1265</v>
      </c>
      <c r="E830">
        <f t="shared" ca="1" si="38"/>
        <v>0</v>
      </c>
    </row>
    <row r="831" spans="1:5" hidden="1">
      <c r="A831" t="str">
        <f t="shared" si="39"/>
        <v>12</v>
      </c>
      <c r="B831" s="76" t="str">
        <f t="shared" si="37"/>
        <v>PU</v>
      </c>
      <c r="C831" t="s">
        <v>295</v>
      </c>
      <c r="D831" t="s">
        <v>1266</v>
      </c>
      <c r="E831">
        <f t="shared" ca="1" si="38"/>
        <v>0</v>
      </c>
    </row>
    <row r="832" spans="1:5" hidden="1">
      <c r="A832" t="str">
        <f t="shared" si="39"/>
        <v>14</v>
      </c>
      <c r="B832" s="76" t="str">
        <f t="shared" si="37"/>
        <v>PU</v>
      </c>
      <c r="C832" t="s">
        <v>295</v>
      </c>
      <c r="D832" t="s">
        <v>1267</v>
      </c>
      <c r="E832">
        <f t="shared" ca="1" si="38"/>
        <v>0</v>
      </c>
    </row>
    <row r="833" spans="1:5" hidden="1">
      <c r="A833" t="str">
        <f t="shared" si="39"/>
        <v>01</v>
      </c>
      <c r="B833" s="76" t="str">
        <f t="shared" si="37"/>
        <v>PU</v>
      </c>
      <c r="C833" t="s">
        <v>296</v>
      </c>
      <c r="D833" t="s">
        <v>1268</v>
      </c>
      <c r="E833">
        <f t="shared" ca="1" si="38"/>
        <v>0</v>
      </c>
    </row>
    <row r="834" spans="1:5" hidden="1">
      <c r="A834" t="str">
        <f t="shared" si="39"/>
        <v>02</v>
      </c>
      <c r="B834" s="76" t="str">
        <f t="shared" si="37"/>
        <v>PU</v>
      </c>
      <c r="C834" t="s">
        <v>296</v>
      </c>
      <c r="D834" t="s">
        <v>1269</v>
      </c>
      <c r="E834">
        <f t="shared" ca="1" si="38"/>
        <v>0</v>
      </c>
    </row>
    <row r="835" spans="1:5" hidden="1">
      <c r="A835" t="str">
        <f t="shared" si="39"/>
        <v>03</v>
      </c>
      <c r="B835" s="76" t="str">
        <f t="shared" si="37"/>
        <v>PU</v>
      </c>
      <c r="C835" t="s">
        <v>296</v>
      </c>
      <c r="D835" t="s">
        <v>1270</v>
      </c>
      <c r="E835">
        <f t="shared" ca="1" si="38"/>
        <v>0</v>
      </c>
    </row>
    <row r="836" spans="1:5" hidden="1">
      <c r="A836" t="str">
        <f t="shared" si="39"/>
        <v>04</v>
      </c>
      <c r="B836" s="76" t="str">
        <f t="shared" si="37"/>
        <v>PU</v>
      </c>
      <c r="C836" t="s">
        <v>296</v>
      </c>
      <c r="D836" t="s">
        <v>1271</v>
      </c>
      <c r="E836">
        <f t="shared" ca="1" si="38"/>
        <v>0</v>
      </c>
    </row>
    <row r="837" spans="1:5" hidden="1">
      <c r="A837" t="str">
        <f t="shared" si="39"/>
        <v>05</v>
      </c>
      <c r="B837" s="76" t="str">
        <f t="shared" si="37"/>
        <v>PU</v>
      </c>
      <c r="C837" t="s">
        <v>296</v>
      </c>
      <c r="D837" t="s">
        <v>1272</v>
      </c>
      <c r="E837">
        <f t="shared" ca="1" si="38"/>
        <v>0</v>
      </c>
    </row>
    <row r="838" spans="1:5" hidden="1">
      <c r="A838" t="str">
        <f t="shared" si="39"/>
        <v>06</v>
      </c>
      <c r="B838" s="76" t="str">
        <f t="shared" si="37"/>
        <v>PU</v>
      </c>
      <c r="C838" t="s">
        <v>296</v>
      </c>
      <c r="D838" t="s">
        <v>1273</v>
      </c>
      <c r="E838">
        <f t="shared" ca="1" si="38"/>
        <v>0</v>
      </c>
    </row>
    <row r="839" spans="1:5" hidden="1">
      <c r="A839" t="str">
        <f t="shared" si="39"/>
        <v>09</v>
      </c>
      <c r="B839" s="76" t="str">
        <f t="shared" si="37"/>
        <v>PU</v>
      </c>
      <c r="C839" t="s">
        <v>296</v>
      </c>
      <c r="D839" t="s">
        <v>1274</v>
      </c>
      <c r="E839">
        <f t="shared" ca="1" si="38"/>
        <v>0</v>
      </c>
    </row>
    <row r="840" spans="1:5" hidden="1">
      <c r="A840" t="str">
        <f t="shared" si="39"/>
        <v>11</v>
      </c>
      <c r="B840" s="76" t="str">
        <f t="shared" si="37"/>
        <v>PU</v>
      </c>
      <c r="C840" t="s">
        <v>296</v>
      </c>
      <c r="D840" t="s">
        <v>1275</v>
      </c>
      <c r="E840">
        <f t="shared" ca="1" si="38"/>
        <v>0</v>
      </c>
    </row>
    <row r="841" spans="1:5" hidden="1">
      <c r="A841" t="str">
        <f t="shared" si="39"/>
        <v>12</v>
      </c>
      <c r="B841" s="76" t="str">
        <f t="shared" si="37"/>
        <v>PU</v>
      </c>
      <c r="C841" t="s">
        <v>296</v>
      </c>
      <c r="D841" t="s">
        <v>1276</v>
      </c>
      <c r="E841">
        <f t="shared" ca="1" si="38"/>
        <v>0</v>
      </c>
    </row>
    <row r="842" spans="1:5" hidden="1">
      <c r="A842" t="str">
        <f t="shared" si="39"/>
        <v>14</v>
      </c>
      <c r="B842" s="76" t="str">
        <f t="shared" ref="B842:B905" si="40">IF(ISNUMBER(FIND("PU",D842,1)),"PU",IF(ISNUMBER(FIND("W-",D842,1)),"W",0))</f>
        <v>PU</v>
      </c>
      <c r="C842" t="s">
        <v>296</v>
      </c>
      <c r="D842" t="s">
        <v>1277</v>
      </c>
      <c r="E842">
        <f t="shared" ref="E842:E905" ca="1" si="41">IFERROR(IF(B842=0,VLOOKUP(C842,INDIRECT($G$4&amp;$H$4),MATCH($A842,INDIRECT($G$4&amp;$I$4),0),0),IF(B842="W",VLOOKUP(C842,INDIRECT($G$5&amp;$H$5),MATCH($A842,INDIRECT($G$5&amp;$I$5),0),FALSE),VLOOKUP(C842,INDIRECT($G$6&amp;$H$6),MATCH($A842,INDIRECT($G$6&amp;$I$6),0),FALSE))),0)</f>
        <v>0</v>
      </c>
    </row>
    <row r="843" spans="1:5">
      <c r="A843" t="str">
        <f t="shared" si="39"/>
        <v>01</v>
      </c>
      <c r="B843" s="76">
        <f t="shared" si="40"/>
        <v>0</v>
      </c>
      <c r="C843" t="s">
        <v>228</v>
      </c>
      <c r="D843" t="s">
        <v>1278</v>
      </c>
      <c r="E843">
        <f t="shared" ca="1" si="41"/>
        <v>0</v>
      </c>
    </row>
    <row r="844" spans="1:5">
      <c r="A844" t="str">
        <f t="shared" si="39"/>
        <v>02</v>
      </c>
      <c r="B844" s="76">
        <f t="shared" si="40"/>
        <v>0</v>
      </c>
      <c r="C844" t="s">
        <v>228</v>
      </c>
      <c r="D844" t="s">
        <v>1279</v>
      </c>
      <c r="E844">
        <f t="shared" ca="1" si="41"/>
        <v>0</v>
      </c>
    </row>
    <row r="845" spans="1:5">
      <c r="A845" t="str">
        <f t="shared" si="39"/>
        <v>03</v>
      </c>
      <c r="B845" s="76">
        <f t="shared" si="40"/>
        <v>0</v>
      </c>
      <c r="C845" t="s">
        <v>228</v>
      </c>
      <c r="D845" t="s">
        <v>1280</v>
      </c>
      <c r="E845">
        <f t="shared" ca="1" si="41"/>
        <v>0</v>
      </c>
    </row>
    <row r="846" spans="1:5">
      <c r="A846" t="str">
        <f t="shared" si="39"/>
        <v>04</v>
      </c>
      <c r="B846" s="76">
        <f t="shared" si="40"/>
        <v>0</v>
      </c>
      <c r="C846" t="s">
        <v>228</v>
      </c>
      <c r="D846" t="s">
        <v>1281</v>
      </c>
      <c r="E846">
        <f t="shared" ca="1" si="41"/>
        <v>0</v>
      </c>
    </row>
    <row r="847" spans="1:5">
      <c r="A847" t="str">
        <f t="shared" si="39"/>
        <v>05</v>
      </c>
      <c r="B847" s="76">
        <f t="shared" si="40"/>
        <v>0</v>
      </c>
      <c r="C847" t="s">
        <v>228</v>
      </c>
      <c r="D847" t="s">
        <v>1282</v>
      </c>
      <c r="E847">
        <f t="shared" ca="1" si="41"/>
        <v>0</v>
      </c>
    </row>
    <row r="848" spans="1:5">
      <c r="A848" t="str">
        <f t="shared" si="39"/>
        <v>06</v>
      </c>
      <c r="B848" s="76">
        <f t="shared" si="40"/>
        <v>0</v>
      </c>
      <c r="C848" t="s">
        <v>228</v>
      </c>
      <c r="D848" t="s">
        <v>1283</v>
      </c>
      <c r="E848">
        <f t="shared" ca="1" si="41"/>
        <v>0</v>
      </c>
    </row>
    <row r="849" spans="1:5">
      <c r="A849" t="str">
        <f t="shared" si="39"/>
        <v>07</v>
      </c>
      <c r="B849" s="76">
        <f t="shared" si="40"/>
        <v>0</v>
      </c>
      <c r="C849" t="s">
        <v>228</v>
      </c>
      <c r="D849" t="s">
        <v>1284</v>
      </c>
      <c r="E849">
        <f t="shared" ca="1" si="41"/>
        <v>0</v>
      </c>
    </row>
    <row r="850" spans="1:5">
      <c r="A850" t="str">
        <f t="shared" si="39"/>
        <v>08</v>
      </c>
      <c r="B850" s="76">
        <f t="shared" si="40"/>
        <v>0</v>
      </c>
      <c r="C850" t="s">
        <v>228</v>
      </c>
      <c r="D850" t="s">
        <v>1285</v>
      </c>
      <c r="E850">
        <f t="shared" ca="1" si="41"/>
        <v>0</v>
      </c>
    </row>
    <row r="851" spans="1:5">
      <c r="A851" t="str">
        <f t="shared" si="39"/>
        <v>09</v>
      </c>
      <c r="B851" s="76">
        <f t="shared" si="40"/>
        <v>0</v>
      </c>
      <c r="C851" t="s">
        <v>228</v>
      </c>
      <c r="D851" t="s">
        <v>1286</v>
      </c>
      <c r="E851">
        <f t="shared" ca="1" si="41"/>
        <v>0</v>
      </c>
    </row>
    <row r="852" spans="1:5">
      <c r="A852" t="str">
        <f t="shared" si="39"/>
        <v>10</v>
      </c>
      <c r="B852" s="76">
        <f t="shared" si="40"/>
        <v>0</v>
      </c>
      <c r="C852" t="s">
        <v>228</v>
      </c>
      <c r="D852" t="s">
        <v>1287</v>
      </c>
      <c r="E852">
        <f t="shared" ca="1" si="41"/>
        <v>0</v>
      </c>
    </row>
    <row r="853" spans="1:5">
      <c r="A853" t="str">
        <f t="shared" si="39"/>
        <v>11</v>
      </c>
      <c r="B853" s="76">
        <f t="shared" si="40"/>
        <v>0</v>
      </c>
      <c r="C853" t="s">
        <v>228</v>
      </c>
      <c r="D853" t="s">
        <v>1288</v>
      </c>
      <c r="E853">
        <f t="shared" ca="1" si="41"/>
        <v>0</v>
      </c>
    </row>
    <row r="854" spans="1:5">
      <c r="A854" t="str">
        <f t="shared" si="39"/>
        <v>12</v>
      </c>
      <c r="B854" s="76">
        <f t="shared" si="40"/>
        <v>0</v>
      </c>
      <c r="C854" t="s">
        <v>228</v>
      </c>
      <c r="D854" t="s">
        <v>1289</v>
      </c>
      <c r="E854">
        <f t="shared" ca="1" si="41"/>
        <v>0</v>
      </c>
    </row>
    <row r="855" spans="1:5">
      <c r="A855" t="str">
        <f t="shared" si="39"/>
        <v>13</v>
      </c>
      <c r="B855" s="76">
        <f t="shared" si="40"/>
        <v>0</v>
      </c>
      <c r="C855" t="s">
        <v>228</v>
      </c>
      <c r="D855" t="s">
        <v>1290</v>
      </c>
      <c r="E855">
        <f t="shared" ca="1" si="41"/>
        <v>0</v>
      </c>
    </row>
    <row r="856" spans="1:5">
      <c r="A856" t="str">
        <f t="shared" si="39"/>
        <v>01</v>
      </c>
      <c r="B856" s="76">
        <f t="shared" si="40"/>
        <v>0</v>
      </c>
      <c r="C856" t="s">
        <v>229</v>
      </c>
      <c r="D856" t="s">
        <v>1291</v>
      </c>
      <c r="E856">
        <f t="shared" ca="1" si="41"/>
        <v>0</v>
      </c>
    </row>
    <row r="857" spans="1:5">
      <c r="A857" t="str">
        <f t="shared" si="39"/>
        <v>02</v>
      </c>
      <c r="B857" s="76">
        <f t="shared" si="40"/>
        <v>0</v>
      </c>
      <c r="C857" t="s">
        <v>229</v>
      </c>
      <c r="D857" t="s">
        <v>1292</v>
      </c>
      <c r="E857">
        <f t="shared" ca="1" si="41"/>
        <v>0</v>
      </c>
    </row>
    <row r="858" spans="1:5">
      <c r="A858" t="str">
        <f t="shared" si="39"/>
        <v>03</v>
      </c>
      <c r="B858" s="76">
        <f t="shared" si="40"/>
        <v>0</v>
      </c>
      <c r="C858" t="s">
        <v>229</v>
      </c>
      <c r="D858" t="s">
        <v>1293</v>
      </c>
      <c r="E858">
        <f t="shared" ca="1" si="41"/>
        <v>0</v>
      </c>
    </row>
    <row r="859" spans="1:5">
      <c r="A859" t="str">
        <f t="shared" si="39"/>
        <v>04</v>
      </c>
      <c r="B859" s="76">
        <f t="shared" si="40"/>
        <v>0</v>
      </c>
      <c r="C859" t="s">
        <v>229</v>
      </c>
      <c r="D859" t="s">
        <v>1294</v>
      </c>
      <c r="E859">
        <f t="shared" ca="1" si="41"/>
        <v>0</v>
      </c>
    </row>
    <row r="860" spans="1:5">
      <c r="A860" t="str">
        <f t="shared" si="39"/>
        <v>05</v>
      </c>
      <c r="B860" s="76">
        <f t="shared" si="40"/>
        <v>0</v>
      </c>
      <c r="C860" t="s">
        <v>229</v>
      </c>
      <c r="D860" t="s">
        <v>1295</v>
      </c>
      <c r="E860">
        <f t="shared" ca="1" si="41"/>
        <v>0</v>
      </c>
    </row>
    <row r="861" spans="1:5">
      <c r="A861" t="str">
        <f t="shared" si="39"/>
        <v>06</v>
      </c>
      <c r="B861" s="76">
        <f t="shared" si="40"/>
        <v>0</v>
      </c>
      <c r="C861" t="s">
        <v>229</v>
      </c>
      <c r="D861" t="s">
        <v>1296</v>
      </c>
      <c r="E861">
        <f t="shared" ca="1" si="41"/>
        <v>0</v>
      </c>
    </row>
    <row r="862" spans="1:5">
      <c r="A862" t="str">
        <f t="shared" si="39"/>
        <v>07</v>
      </c>
      <c r="B862" s="76">
        <f t="shared" si="40"/>
        <v>0</v>
      </c>
      <c r="C862" t="s">
        <v>229</v>
      </c>
      <c r="D862" t="s">
        <v>1297</v>
      </c>
      <c r="E862">
        <f t="shared" ca="1" si="41"/>
        <v>0</v>
      </c>
    </row>
    <row r="863" spans="1:5">
      <c r="A863" t="str">
        <f t="shared" si="39"/>
        <v>08</v>
      </c>
      <c r="B863" s="76">
        <f t="shared" si="40"/>
        <v>0</v>
      </c>
      <c r="C863" t="s">
        <v>229</v>
      </c>
      <c r="D863" t="s">
        <v>1298</v>
      </c>
      <c r="E863">
        <f t="shared" ca="1" si="41"/>
        <v>0</v>
      </c>
    </row>
    <row r="864" spans="1:5">
      <c r="A864" t="str">
        <f t="shared" si="39"/>
        <v>09</v>
      </c>
      <c r="B864" s="76">
        <f t="shared" si="40"/>
        <v>0</v>
      </c>
      <c r="C864" t="s">
        <v>229</v>
      </c>
      <c r="D864" t="s">
        <v>1299</v>
      </c>
      <c r="E864">
        <f t="shared" ca="1" si="41"/>
        <v>0</v>
      </c>
    </row>
    <row r="865" spans="1:5">
      <c r="A865" t="str">
        <f t="shared" si="39"/>
        <v>10</v>
      </c>
      <c r="B865" s="76">
        <f t="shared" si="40"/>
        <v>0</v>
      </c>
      <c r="C865" t="s">
        <v>229</v>
      </c>
      <c r="D865" t="s">
        <v>1300</v>
      </c>
      <c r="E865">
        <f t="shared" ca="1" si="41"/>
        <v>0</v>
      </c>
    </row>
    <row r="866" spans="1:5">
      <c r="A866" t="str">
        <f t="shared" si="39"/>
        <v>11</v>
      </c>
      <c r="B866" s="76">
        <f t="shared" si="40"/>
        <v>0</v>
      </c>
      <c r="C866" t="s">
        <v>229</v>
      </c>
      <c r="D866" t="s">
        <v>1301</v>
      </c>
      <c r="E866">
        <f t="shared" ca="1" si="41"/>
        <v>0</v>
      </c>
    </row>
    <row r="867" spans="1:5">
      <c r="A867" t="str">
        <f t="shared" si="39"/>
        <v>12</v>
      </c>
      <c r="B867" s="76">
        <f t="shared" si="40"/>
        <v>0</v>
      </c>
      <c r="C867" t="s">
        <v>229</v>
      </c>
      <c r="D867" t="s">
        <v>1302</v>
      </c>
      <c r="E867">
        <f t="shared" ca="1" si="41"/>
        <v>0</v>
      </c>
    </row>
    <row r="868" spans="1:5">
      <c r="A868" t="str">
        <f t="shared" si="39"/>
        <v>13</v>
      </c>
      <c r="B868" s="76">
        <f t="shared" si="40"/>
        <v>0</v>
      </c>
      <c r="C868" t="s">
        <v>229</v>
      </c>
      <c r="D868" t="s">
        <v>1303</v>
      </c>
      <c r="E868">
        <f t="shared" ca="1" si="41"/>
        <v>0</v>
      </c>
    </row>
    <row r="869" spans="1:5">
      <c r="A869" t="str">
        <f t="shared" si="39"/>
        <v>01</v>
      </c>
      <c r="B869" s="76">
        <f t="shared" si="40"/>
        <v>0</v>
      </c>
      <c r="C869" t="s">
        <v>230</v>
      </c>
      <c r="D869" t="s">
        <v>1304</v>
      </c>
      <c r="E869">
        <f t="shared" ca="1" si="41"/>
        <v>0</v>
      </c>
    </row>
    <row r="870" spans="1:5">
      <c r="A870" t="str">
        <f t="shared" si="39"/>
        <v>02</v>
      </c>
      <c r="B870" s="76">
        <f t="shared" si="40"/>
        <v>0</v>
      </c>
      <c r="C870" t="s">
        <v>230</v>
      </c>
      <c r="D870" t="s">
        <v>1305</v>
      </c>
      <c r="E870">
        <f t="shared" ca="1" si="41"/>
        <v>0</v>
      </c>
    </row>
    <row r="871" spans="1:5">
      <c r="A871" t="str">
        <f t="shared" si="39"/>
        <v>03</v>
      </c>
      <c r="B871" s="76">
        <f t="shared" si="40"/>
        <v>0</v>
      </c>
      <c r="C871" t="s">
        <v>230</v>
      </c>
      <c r="D871" t="s">
        <v>1306</v>
      </c>
      <c r="E871">
        <f t="shared" ca="1" si="41"/>
        <v>0</v>
      </c>
    </row>
    <row r="872" spans="1:5">
      <c r="A872" t="str">
        <f t="shared" ref="A872:A935" si="42">MID(D872,LEN(C872)+2,LEN(D872)-LEN(C872))</f>
        <v>04</v>
      </c>
      <c r="B872" s="76">
        <f t="shared" si="40"/>
        <v>0</v>
      </c>
      <c r="C872" t="s">
        <v>230</v>
      </c>
      <c r="D872" t="s">
        <v>1307</v>
      </c>
      <c r="E872">
        <f t="shared" ca="1" si="41"/>
        <v>0</v>
      </c>
    </row>
    <row r="873" spans="1:5">
      <c r="A873" t="str">
        <f t="shared" si="42"/>
        <v>05</v>
      </c>
      <c r="B873" s="76">
        <f t="shared" si="40"/>
        <v>0</v>
      </c>
      <c r="C873" t="s">
        <v>230</v>
      </c>
      <c r="D873" t="s">
        <v>1308</v>
      </c>
      <c r="E873">
        <f t="shared" ca="1" si="41"/>
        <v>0</v>
      </c>
    </row>
    <row r="874" spans="1:5">
      <c r="A874" t="str">
        <f t="shared" si="42"/>
        <v>06</v>
      </c>
      <c r="B874" s="76">
        <f t="shared" si="40"/>
        <v>0</v>
      </c>
      <c r="C874" t="s">
        <v>230</v>
      </c>
      <c r="D874" t="s">
        <v>1309</v>
      </c>
      <c r="E874">
        <f t="shared" ca="1" si="41"/>
        <v>0</v>
      </c>
    </row>
    <row r="875" spans="1:5">
      <c r="A875" t="str">
        <f t="shared" si="42"/>
        <v>07</v>
      </c>
      <c r="B875" s="76">
        <f t="shared" si="40"/>
        <v>0</v>
      </c>
      <c r="C875" t="s">
        <v>230</v>
      </c>
      <c r="D875" t="s">
        <v>1310</v>
      </c>
      <c r="E875">
        <f t="shared" ca="1" si="41"/>
        <v>0</v>
      </c>
    </row>
    <row r="876" spans="1:5">
      <c r="A876" t="str">
        <f t="shared" si="42"/>
        <v>08</v>
      </c>
      <c r="B876" s="76">
        <f t="shared" si="40"/>
        <v>0</v>
      </c>
      <c r="C876" t="s">
        <v>230</v>
      </c>
      <c r="D876" t="s">
        <v>1311</v>
      </c>
      <c r="E876">
        <f t="shared" ca="1" si="41"/>
        <v>0</v>
      </c>
    </row>
    <row r="877" spans="1:5">
      <c r="A877" t="str">
        <f t="shared" si="42"/>
        <v>09</v>
      </c>
      <c r="B877" s="76">
        <f t="shared" si="40"/>
        <v>0</v>
      </c>
      <c r="C877" t="s">
        <v>230</v>
      </c>
      <c r="D877" t="s">
        <v>1312</v>
      </c>
      <c r="E877">
        <f t="shared" ca="1" si="41"/>
        <v>0</v>
      </c>
    </row>
    <row r="878" spans="1:5">
      <c r="A878" t="str">
        <f t="shared" si="42"/>
        <v>10</v>
      </c>
      <c r="B878" s="76">
        <f t="shared" si="40"/>
        <v>0</v>
      </c>
      <c r="C878" t="s">
        <v>230</v>
      </c>
      <c r="D878" t="s">
        <v>1313</v>
      </c>
      <c r="E878">
        <f t="shared" ca="1" si="41"/>
        <v>0</v>
      </c>
    </row>
    <row r="879" spans="1:5">
      <c r="A879" t="str">
        <f t="shared" si="42"/>
        <v>11</v>
      </c>
      <c r="B879" s="76">
        <f t="shared" si="40"/>
        <v>0</v>
      </c>
      <c r="C879" t="s">
        <v>230</v>
      </c>
      <c r="D879" t="s">
        <v>1314</v>
      </c>
      <c r="E879">
        <f t="shared" ca="1" si="41"/>
        <v>0</v>
      </c>
    </row>
    <row r="880" spans="1:5">
      <c r="A880" t="str">
        <f t="shared" si="42"/>
        <v>12</v>
      </c>
      <c r="B880" s="76">
        <f t="shared" si="40"/>
        <v>0</v>
      </c>
      <c r="C880" t="s">
        <v>230</v>
      </c>
      <c r="D880" t="s">
        <v>1315</v>
      </c>
      <c r="E880">
        <f t="shared" ca="1" si="41"/>
        <v>0</v>
      </c>
    </row>
    <row r="881" spans="1:5">
      <c r="A881" t="str">
        <f t="shared" si="42"/>
        <v>13</v>
      </c>
      <c r="B881" s="76">
        <f t="shared" si="40"/>
        <v>0</v>
      </c>
      <c r="C881" t="s">
        <v>230</v>
      </c>
      <c r="D881" t="s">
        <v>1316</v>
      </c>
      <c r="E881">
        <f t="shared" ca="1" si="41"/>
        <v>0</v>
      </c>
    </row>
    <row r="882" spans="1:5" hidden="1">
      <c r="A882" t="str">
        <f t="shared" si="42"/>
        <v>01</v>
      </c>
      <c r="B882" s="76" t="str">
        <f t="shared" si="40"/>
        <v>W</v>
      </c>
      <c r="C882" t="s">
        <v>236</v>
      </c>
      <c r="D882" t="s">
        <v>1317</v>
      </c>
      <c r="E882">
        <f t="shared" ca="1" si="41"/>
        <v>0</v>
      </c>
    </row>
    <row r="883" spans="1:5" hidden="1">
      <c r="A883" t="str">
        <f t="shared" si="42"/>
        <v>02</v>
      </c>
      <c r="B883" s="76" t="str">
        <f t="shared" si="40"/>
        <v>W</v>
      </c>
      <c r="C883" t="s">
        <v>236</v>
      </c>
      <c r="D883" t="s">
        <v>1318</v>
      </c>
      <c r="E883">
        <f t="shared" ca="1" si="41"/>
        <v>0</v>
      </c>
    </row>
    <row r="884" spans="1:5" hidden="1">
      <c r="A884" t="str">
        <f t="shared" si="42"/>
        <v>03</v>
      </c>
      <c r="B884" s="76" t="str">
        <f t="shared" si="40"/>
        <v>W</v>
      </c>
      <c r="C884" t="s">
        <v>236</v>
      </c>
      <c r="D884" t="s">
        <v>1319</v>
      </c>
      <c r="E884">
        <f t="shared" ca="1" si="41"/>
        <v>0</v>
      </c>
    </row>
    <row r="885" spans="1:5" hidden="1">
      <c r="A885" t="str">
        <f t="shared" si="42"/>
        <v>04</v>
      </c>
      <c r="B885" s="76" t="str">
        <f t="shared" si="40"/>
        <v>W</v>
      </c>
      <c r="C885" t="s">
        <v>236</v>
      </c>
      <c r="D885" t="s">
        <v>1320</v>
      </c>
      <c r="E885">
        <f t="shared" ca="1" si="41"/>
        <v>0</v>
      </c>
    </row>
    <row r="886" spans="1:5" hidden="1">
      <c r="A886" t="str">
        <f t="shared" si="42"/>
        <v>05</v>
      </c>
      <c r="B886" s="76" t="str">
        <f t="shared" si="40"/>
        <v>W</v>
      </c>
      <c r="C886" t="s">
        <v>236</v>
      </c>
      <c r="D886" t="s">
        <v>1321</v>
      </c>
      <c r="E886">
        <f t="shared" ca="1" si="41"/>
        <v>0</v>
      </c>
    </row>
    <row r="887" spans="1:5" hidden="1">
      <c r="A887" t="str">
        <f t="shared" si="42"/>
        <v>06</v>
      </c>
      <c r="B887" s="76" t="str">
        <f t="shared" si="40"/>
        <v>W</v>
      </c>
      <c r="C887" t="s">
        <v>236</v>
      </c>
      <c r="D887" t="s">
        <v>1322</v>
      </c>
      <c r="E887">
        <f t="shared" ca="1" si="41"/>
        <v>0</v>
      </c>
    </row>
    <row r="888" spans="1:5" hidden="1">
      <c r="A888" t="str">
        <f t="shared" si="42"/>
        <v>07</v>
      </c>
      <c r="B888" s="76" t="str">
        <f t="shared" si="40"/>
        <v>W</v>
      </c>
      <c r="C888" t="s">
        <v>236</v>
      </c>
      <c r="D888" t="s">
        <v>1323</v>
      </c>
      <c r="E888">
        <f t="shared" ca="1" si="41"/>
        <v>0</v>
      </c>
    </row>
    <row r="889" spans="1:5" hidden="1">
      <c r="A889" t="str">
        <f t="shared" si="42"/>
        <v>08</v>
      </c>
      <c r="B889" s="76" t="str">
        <f t="shared" si="40"/>
        <v>W</v>
      </c>
      <c r="C889" t="s">
        <v>236</v>
      </c>
      <c r="D889" t="s">
        <v>1324</v>
      </c>
      <c r="E889">
        <f t="shared" ca="1" si="41"/>
        <v>0</v>
      </c>
    </row>
    <row r="890" spans="1:5" hidden="1">
      <c r="A890" t="str">
        <f t="shared" si="42"/>
        <v>09</v>
      </c>
      <c r="B890" s="76" t="str">
        <f t="shared" si="40"/>
        <v>W</v>
      </c>
      <c r="C890" t="s">
        <v>236</v>
      </c>
      <c r="D890" t="s">
        <v>1325</v>
      </c>
      <c r="E890">
        <f t="shared" ca="1" si="41"/>
        <v>0</v>
      </c>
    </row>
    <row r="891" spans="1:5" hidden="1">
      <c r="A891" t="str">
        <f t="shared" si="42"/>
        <v>10</v>
      </c>
      <c r="B891" s="76" t="str">
        <f t="shared" si="40"/>
        <v>W</v>
      </c>
      <c r="C891" t="s">
        <v>236</v>
      </c>
      <c r="D891" t="s">
        <v>1326</v>
      </c>
      <c r="E891">
        <f t="shared" ca="1" si="41"/>
        <v>0</v>
      </c>
    </row>
    <row r="892" spans="1:5" hidden="1">
      <c r="A892" t="str">
        <f t="shared" si="42"/>
        <v>11</v>
      </c>
      <c r="B892" s="76" t="str">
        <f t="shared" si="40"/>
        <v>W</v>
      </c>
      <c r="C892" t="s">
        <v>236</v>
      </c>
      <c r="D892" t="s">
        <v>1327</v>
      </c>
      <c r="E892">
        <f t="shared" ca="1" si="41"/>
        <v>0</v>
      </c>
    </row>
    <row r="893" spans="1:5" hidden="1">
      <c r="A893" t="str">
        <f t="shared" si="42"/>
        <v>12</v>
      </c>
      <c r="B893" s="76" t="str">
        <f t="shared" si="40"/>
        <v>W</v>
      </c>
      <c r="C893" t="s">
        <v>236</v>
      </c>
      <c r="D893" t="s">
        <v>1328</v>
      </c>
      <c r="E893">
        <f t="shared" ca="1" si="41"/>
        <v>0</v>
      </c>
    </row>
    <row r="894" spans="1:5" hidden="1">
      <c r="A894" t="str">
        <f t="shared" si="42"/>
        <v>13</v>
      </c>
      <c r="B894" s="76" t="str">
        <f t="shared" si="40"/>
        <v>W</v>
      </c>
      <c r="C894" t="s">
        <v>236</v>
      </c>
      <c r="D894" t="s">
        <v>1329</v>
      </c>
      <c r="E894">
        <f t="shared" ca="1" si="41"/>
        <v>0</v>
      </c>
    </row>
    <row r="895" spans="1:5" hidden="1">
      <c r="A895" t="str">
        <f t="shared" si="42"/>
        <v>01</v>
      </c>
      <c r="B895" s="76" t="str">
        <f t="shared" si="40"/>
        <v>W</v>
      </c>
      <c r="C895" t="s">
        <v>235</v>
      </c>
      <c r="D895" t="s">
        <v>1330</v>
      </c>
      <c r="E895">
        <f t="shared" ca="1" si="41"/>
        <v>0</v>
      </c>
    </row>
    <row r="896" spans="1:5" hidden="1">
      <c r="A896" t="str">
        <f t="shared" si="42"/>
        <v>02</v>
      </c>
      <c r="B896" s="76" t="str">
        <f t="shared" si="40"/>
        <v>W</v>
      </c>
      <c r="C896" t="s">
        <v>235</v>
      </c>
      <c r="D896" t="s">
        <v>1331</v>
      </c>
      <c r="E896">
        <f t="shared" ca="1" si="41"/>
        <v>0</v>
      </c>
    </row>
    <row r="897" spans="1:5" hidden="1">
      <c r="A897" t="str">
        <f t="shared" si="42"/>
        <v>03</v>
      </c>
      <c r="B897" s="76" t="str">
        <f t="shared" si="40"/>
        <v>W</v>
      </c>
      <c r="C897" t="s">
        <v>235</v>
      </c>
      <c r="D897" t="s">
        <v>1332</v>
      </c>
      <c r="E897">
        <f t="shared" ca="1" si="41"/>
        <v>0</v>
      </c>
    </row>
    <row r="898" spans="1:5" hidden="1">
      <c r="A898" t="str">
        <f t="shared" si="42"/>
        <v>04</v>
      </c>
      <c r="B898" s="76" t="str">
        <f t="shared" si="40"/>
        <v>W</v>
      </c>
      <c r="C898" t="s">
        <v>235</v>
      </c>
      <c r="D898" t="s">
        <v>1333</v>
      </c>
      <c r="E898">
        <f t="shared" ca="1" si="41"/>
        <v>0</v>
      </c>
    </row>
    <row r="899" spans="1:5" hidden="1">
      <c r="A899" t="str">
        <f t="shared" si="42"/>
        <v>05</v>
      </c>
      <c r="B899" s="76" t="str">
        <f t="shared" si="40"/>
        <v>W</v>
      </c>
      <c r="C899" t="s">
        <v>235</v>
      </c>
      <c r="D899" t="s">
        <v>1334</v>
      </c>
      <c r="E899">
        <f t="shared" ca="1" si="41"/>
        <v>0</v>
      </c>
    </row>
    <row r="900" spans="1:5" hidden="1">
      <c r="A900" t="str">
        <f t="shared" si="42"/>
        <v>06</v>
      </c>
      <c r="B900" s="76" t="str">
        <f t="shared" si="40"/>
        <v>W</v>
      </c>
      <c r="C900" t="s">
        <v>235</v>
      </c>
      <c r="D900" t="s">
        <v>1335</v>
      </c>
      <c r="E900">
        <f t="shared" ca="1" si="41"/>
        <v>0</v>
      </c>
    </row>
    <row r="901" spans="1:5" hidden="1">
      <c r="A901" t="str">
        <f t="shared" si="42"/>
        <v>07</v>
      </c>
      <c r="B901" s="76" t="str">
        <f t="shared" si="40"/>
        <v>W</v>
      </c>
      <c r="C901" t="s">
        <v>235</v>
      </c>
      <c r="D901" t="s">
        <v>1336</v>
      </c>
      <c r="E901">
        <f t="shared" ca="1" si="41"/>
        <v>0</v>
      </c>
    </row>
    <row r="902" spans="1:5" hidden="1">
      <c r="A902" t="str">
        <f t="shared" si="42"/>
        <v>08</v>
      </c>
      <c r="B902" s="76" t="str">
        <f t="shared" si="40"/>
        <v>W</v>
      </c>
      <c r="C902" t="s">
        <v>235</v>
      </c>
      <c r="D902" t="s">
        <v>1337</v>
      </c>
      <c r="E902">
        <f t="shared" ca="1" si="41"/>
        <v>0</v>
      </c>
    </row>
    <row r="903" spans="1:5" hidden="1">
      <c r="A903" t="str">
        <f t="shared" si="42"/>
        <v>09</v>
      </c>
      <c r="B903" s="76" t="str">
        <f t="shared" si="40"/>
        <v>W</v>
      </c>
      <c r="C903" t="s">
        <v>235</v>
      </c>
      <c r="D903" t="s">
        <v>1338</v>
      </c>
      <c r="E903">
        <f t="shared" ca="1" si="41"/>
        <v>0</v>
      </c>
    </row>
    <row r="904" spans="1:5" hidden="1">
      <c r="A904" t="str">
        <f t="shared" si="42"/>
        <v>10</v>
      </c>
      <c r="B904" s="76" t="str">
        <f t="shared" si="40"/>
        <v>W</v>
      </c>
      <c r="C904" t="s">
        <v>235</v>
      </c>
      <c r="D904" t="s">
        <v>1339</v>
      </c>
      <c r="E904">
        <f t="shared" ca="1" si="41"/>
        <v>0</v>
      </c>
    </row>
    <row r="905" spans="1:5" hidden="1">
      <c r="A905" t="str">
        <f t="shared" si="42"/>
        <v>11</v>
      </c>
      <c r="B905" s="76" t="str">
        <f t="shared" si="40"/>
        <v>W</v>
      </c>
      <c r="C905" t="s">
        <v>235</v>
      </c>
      <c r="D905" t="s">
        <v>1340</v>
      </c>
      <c r="E905">
        <f t="shared" ca="1" si="41"/>
        <v>0</v>
      </c>
    </row>
    <row r="906" spans="1:5" hidden="1">
      <c r="A906" t="str">
        <f t="shared" si="42"/>
        <v>12</v>
      </c>
      <c r="B906" s="76" t="str">
        <f t="shared" ref="B906:B969" si="43">IF(ISNUMBER(FIND("PU",D906,1)),"PU",IF(ISNUMBER(FIND("W-",D906,1)),"W",0))</f>
        <v>W</v>
      </c>
      <c r="C906" t="s">
        <v>235</v>
      </c>
      <c r="D906" t="s">
        <v>1341</v>
      </c>
      <c r="E906">
        <f t="shared" ref="E906:E969" ca="1" si="44">IFERROR(IF(B906=0,VLOOKUP(C906,INDIRECT($G$4&amp;$H$4),MATCH($A906,INDIRECT($G$4&amp;$I$4),0),0),IF(B906="W",VLOOKUP(C906,INDIRECT($G$5&amp;$H$5),MATCH($A906,INDIRECT($G$5&amp;$I$5),0),FALSE),VLOOKUP(C906,INDIRECT($G$6&amp;$H$6),MATCH($A906,INDIRECT($G$6&amp;$I$6),0),FALSE))),0)</f>
        <v>0</v>
      </c>
    </row>
    <row r="907" spans="1:5" hidden="1">
      <c r="A907" t="str">
        <f t="shared" si="42"/>
        <v>13</v>
      </c>
      <c r="B907" s="76" t="str">
        <f t="shared" si="43"/>
        <v>W</v>
      </c>
      <c r="C907" t="s">
        <v>235</v>
      </c>
      <c r="D907" t="s">
        <v>1342</v>
      </c>
      <c r="E907">
        <f t="shared" ca="1" si="44"/>
        <v>0</v>
      </c>
    </row>
    <row r="908" spans="1:5" hidden="1">
      <c r="A908" t="str">
        <f t="shared" si="42"/>
        <v>01</v>
      </c>
      <c r="B908" s="76" t="str">
        <f t="shared" si="43"/>
        <v>W</v>
      </c>
      <c r="C908" t="s">
        <v>237</v>
      </c>
      <c r="D908" t="s">
        <v>1343</v>
      </c>
      <c r="E908">
        <f t="shared" ca="1" si="44"/>
        <v>0</v>
      </c>
    </row>
    <row r="909" spans="1:5" hidden="1">
      <c r="A909" t="str">
        <f t="shared" si="42"/>
        <v>02</v>
      </c>
      <c r="B909" s="76" t="str">
        <f t="shared" si="43"/>
        <v>W</v>
      </c>
      <c r="C909" t="s">
        <v>237</v>
      </c>
      <c r="D909" t="s">
        <v>1344</v>
      </c>
      <c r="E909">
        <f t="shared" ca="1" si="44"/>
        <v>0</v>
      </c>
    </row>
    <row r="910" spans="1:5" hidden="1">
      <c r="A910" t="str">
        <f t="shared" si="42"/>
        <v>03</v>
      </c>
      <c r="B910" s="76" t="str">
        <f t="shared" si="43"/>
        <v>W</v>
      </c>
      <c r="C910" t="s">
        <v>237</v>
      </c>
      <c r="D910" t="s">
        <v>1345</v>
      </c>
      <c r="E910">
        <f t="shared" ca="1" si="44"/>
        <v>0</v>
      </c>
    </row>
    <row r="911" spans="1:5" hidden="1">
      <c r="A911" t="str">
        <f t="shared" si="42"/>
        <v>04</v>
      </c>
      <c r="B911" s="76" t="str">
        <f t="shared" si="43"/>
        <v>W</v>
      </c>
      <c r="C911" t="s">
        <v>237</v>
      </c>
      <c r="D911" t="s">
        <v>1346</v>
      </c>
      <c r="E911">
        <f t="shared" ca="1" si="44"/>
        <v>0</v>
      </c>
    </row>
    <row r="912" spans="1:5" hidden="1">
      <c r="A912" t="str">
        <f t="shared" si="42"/>
        <v>05</v>
      </c>
      <c r="B912" s="76" t="str">
        <f t="shared" si="43"/>
        <v>W</v>
      </c>
      <c r="C912" t="s">
        <v>237</v>
      </c>
      <c r="D912" t="s">
        <v>1347</v>
      </c>
      <c r="E912">
        <f t="shared" ca="1" si="44"/>
        <v>0</v>
      </c>
    </row>
    <row r="913" spans="1:5" hidden="1">
      <c r="A913" t="str">
        <f t="shared" si="42"/>
        <v>06</v>
      </c>
      <c r="B913" s="76" t="str">
        <f t="shared" si="43"/>
        <v>W</v>
      </c>
      <c r="C913" t="s">
        <v>237</v>
      </c>
      <c r="D913" t="s">
        <v>1348</v>
      </c>
      <c r="E913">
        <f t="shared" ca="1" si="44"/>
        <v>0</v>
      </c>
    </row>
    <row r="914" spans="1:5" hidden="1">
      <c r="A914" t="str">
        <f t="shared" si="42"/>
        <v>07</v>
      </c>
      <c r="B914" s="76" t="str">
        <f t="shared" si="43"/>
        <v>W</v>
      </c>
      <c r="C914" t="s">
        <v>237</v>
      </c>
      <c r="D914" t="s">
        <v>1349</v>
      </c>
      <c r="E914">
        <f t="shared" ca="1" si="44"/>
        <v>0</v>
      </c>
    </row>
    <row r="915" spans="1:5" hidden="1">
      <c r="A915" t="str">
        <f t="shared" si="42"/>
        <v>08</v>
      </c>
      <c r="B915" s="76" t="str">
        <f t="shared" si="43"/>
        <v>W</v>
      </c>
      <c r="C915" t="s">
        <v>237</v>
      </c>
      <c r="D915" t="s">
        <v>1350</v>
      </c>
      <c r="E915">
        <f t="shared" ca="1" si="44"/>
        <v>0</v>
      </c>
    </row>
    <row r="916" spans="1:5" hidden="1">
      <c r="A916" t="str">
        <f t="shared" si="42"/>
        <v>09</v>
      </c>
      <c r="B916" s="76" t="str">
        <f t="shared" si="43"/>
        <v>W</v>
      </c>
      <c r="C916" t="s">
        <v>237</v>
      </c>
      <c r="D916" t="s">
        <v>1351</v>
      </c>
      <c r="E916">
        <f t="shared" ca="1" si="44"/>
        <v>0</v>
      </c>
    </row>
    <row r="917" spans="1:5" hidden="1">
      <c r="A917" t="str">
        <f t="shared" si="42"/>
        <v>10</v>
      </c>
      <c r="B917" s="76" t="str">
        <f t="shared" si="43"/>
        <v>W</v>
      </c>
      <c r="C917" t="s">
        <v>237</v>
      </c>
      <c r="D917" t="s">
        <v>1352</v>
      </c>
      <c r="E917">
        <f t="shared" ca="1" si="44"/>
        <v>0</v>
      </c>
    </row>
    <row r="918" spans="1:5" hidden="1">
      <c r="A918" t="str">
        <f t="shared" si="42"/>
        <v>11</v>
      </c>
      <c r="B918" s="76" t="str">
        <f t="shared" si="43"/>
        <v>W</v>
      </c>
      <c r="C918" t="s">
        <v>237</v>
      </c>
      <c r="D918" t="s">
        <v>1353</v>
      </c>
      <c r="E918">
        <f t="shared" ca="1" si="44"/>
        <v>0</v>
      </c>
    </row>
    <row r="919" spans="1:5" hidden="1">
      <c r="A919" t="str">
        <f t="shared" si="42"/>
        <v>12</v>
      </c>
      <c r="B919" s="76" t="str">
        <f t="shared" si="43"/>
        <v>W</v>
      </c>
      <c r="C919" t="s">
        <v>237</v>
      </c>
      <c r="D919" t="s">
        <v>1354</v>
      </c>
      <c r="E919">
        <f t="shared" ca="1" si="44"/>
        <v>0</v>
      </c>
    </row>
    <row r="920" spans="1:5" hidden="1">
      <c r="A920" t="str">
        <f t="shared" si="42"/>
        <v>13</v>
      </c>
      <c r="B920" s="76" t="str">
        <f t="shared" si="43"/>
        <v>W</v>
      </c>
      <c r="C920" t="s">
        <v>237</v>
      </c>
      <c r="D920" t="s">
        <v>1355</v>
      </c>
      <c r="E920">
        <f t="shared" ca="1" si="44"/>
        <v>0</v>
      </c>
    </row>
    <row r="921" spans="1:5" hidden="1">
      <c r="A921" t="str">
        <f t="shared" si="42"/>
        <v>01</v>
      </c>
      <c r="B921" s="76" t="str">
        <f t="shared" si="43"/>
        <v>W</v>
      </c>
      <c r="C921" t="s">
        <v>238</v>
      </c>
      <c r="D921" t="s">
        <v>1356</v>
      </c>
      <c r="E921">
        <f t="shared" ca="1" si="44"/>
        <v>0</v>
      </c>
    </row>
    <row r="922" spans="1:5" hidden="1">
      <c r="A922" t="str">
        <f t="shared" si="42"/>
        <v>02</v>
      </c>
      <c r="B922" s="76" t="str">
        <f t="shared" si="43"/>
        <v>W</v>
      </c>
      <c r="C922" t="s">
        <v>238</v>
      </c>
      <c r="D922" t="s">
        <v>1357</v>
      </c>
      <c r="E922">
        <f t="shared" ca="1" si="44"/>
        <v>0</v>
      </c>
    </row>
    <row r="923" spans="1:5" hidden="1">
      <c r="A923" t="str">
        <f t="shared" si="42"/>
        <v>03</v>
      </c>
      <c r="B923" s="76" t="str">
        <f t="shared" si="43"/>
        <v>W</v>
      </c>
      <c r="C923" t="s">
        <v>238</v>
      </c>
      <c r="D923" t="s">
        <v>1358</v>
      </c>
      <c r="E923">
        <f t="shared" ca="1" si="44"/>
        <v>0</v>
      </c>
    </row>
    <row r="924" spans="1:5" hidden="1">
      <c r="A924" t="str">
        <f t="shared" si="42"/>
        <v>04</v>
      </c>
      <c r="B924" s="76" t="str">
        <f t="shared" si="43"/>
        <v>W</v>
      </c>
      <c r="C924" t="s">
        <v>238</v>
      </c>
      <c r="D924" t="s">
        <v>1359</v>
      </c>
      <c r="E924">
        <f t="shared" ca="1" si="44"/>
        <v>0</v>
      </c>
    </row>
    <row r="925" spans="1:5" hidden="1">
      <c r="A925" t="str">
        <f t="shared" si="42"/>
        <v>05</v>
      </c>
      <c r="B925" s="76" t="str">
        <f t="shared" si="43"/>
        <v>W</v>
      </c>
      <c r="C925" t="s">
        <v>238</v>
      </c>
      <c r="D925" t="s">
        <v>1360</v>
      </c>
      <c r="E925">
        <f t="shared" ca="1" si="44"/>
        <v>0</v>
      </c>
    </row>
    <row r="926" spans="1:5" hidden="1">
      <c r="A926" t="str">
        <f t="shared" si="42"/>
        <v>06</v>
      </c>
      <c r="B926" s="76" t="str">
        <f t="shared" si="43"/>
        <v>W</v>
      </c>
      <c r="C926" t="s">
        <v>238</v>
      </c>
      <c r="D926" t="s">
        <v>1361</v>
      </c>
      <c r="E926">
        <f t="shared" ca="1" si="44"/>
        <v>0</v>
      </c>
    </row>
    <row r="927" spans="1:5" hidden="1">
      <c r="A927" t="str">
        <f t="shared" si="42"/>
        <v>07</v>
      </c>
      <c r="B927" s="76" t="str">
        <f t="shared" si="43"/>
        <v>W</v>
      </c>
      <c r="C927" t="s">
        <v>238</v>
      </c>
      <c r="D927" t="s">
        <v>1362</v>
      </c>
      <c r="E927">
        <f t="shared" ca="1" si="44"/>
        <v>0</v>
      </c>
    </row>
    <row r="928" spans="1:5" hidden="1">
      <c r="A928" t="str">
        <f t="shared" si="42"/>
        <v>08</v>
      </c>
      <c r="B928" s="76" t="str">
        <f t="shared" si="43"/>
        <v>W</v>
      </c>
      <c r="C928" t="s">
        <v>238</v>
      </c>
      <c r="D928" t="s">
        <v>1363</v>
      </c>
      <c r="E928">
        <f t="shared" ca="1" si="44"/>
        <v>0</v>
      </c>
    </row>
    <row r="929" spans="1:5" hidden="1">
      <c r="A929" t="str">
        <f t="shared" si="42"/>
        <v>09</v>
      </c>
      <c r="B929" s="76" t="str">
        <f t="shared" si="43"/>
        <v>W</v>
      </c>
      <c r="C929" t="s">
        <v>238</v>
      </c>
      <c r="D929" t="s">
        <v>1364</v>
      </c>
      <c r="E929">
        <f t="shared" ca="1" si="44"/>
        <v>0</v>
      </c>
    </row>
    <row r="930" spans="1:5" hidden="1">
      <c r="A930" t="str">
        <f t="shared" si="42"/>
        <v>10</v>
      </c>
      <c r="B930" s="76" t="str">
        <f t="shared" si="43"/>
        <v>W</v>
      </c>
      <c r="C930" t="s">
        <v>238</v>
      </c>
      <c r="D930" t="s">
        <v>1365</v>
      </c>
      <c r="E930">
        <f t="shared" ca="1" si="44"/>
        <v>0</v>
      </c>
    </row>
    <row r="931" spans="1:5" hidden="1">
      <c r="A931" t="str">
        <f t="shared" si="42"/>
        <v>11</v>
      </c>
      <c r="B931" s="76" t="str">
        <f t="shared" si="43"/>
        <v>W</v>
      </c>
      <c r="C931" t="s">
        <v>238</v>
      </c>
      <c r="D931" t="s">
        <v>1366</v>
      </c>
      <c r="E931">
        <f t="shared" ca="1" si="44"/>
        <v>0</v>
      </c>
    </row>
    <row r="932" spans="1:5" hidden="1">
      <c r="A932" t="str">
        <f t="shared" si="42"/>
        <v>12</v>
      </c>
      <c r="B932" s="76" t="str">
        <f t="shared" si="43"/>
        <v>W</v>
      </c>
      <c r="C932" t="s">
        <v>238</v>
      </c>
      <c r="D932" t="s">
        <v>1367</v>
      </c>
      <c r="E932">
        <f t="shared" ca="1" si="44"/>
        <v>0</v>
      </c>
    </row>
    <row r="933" spans="1:5" hidden="1">
      <c r="A933" t="str">
        <f t="shared" si="42"/>
        <v>13</v>
      </c>
      <c r="B933" s="76" t="str">
        <f t="shared" si="43"/>
        <v>W</v>
      </c>
      <c r="C933" t="s">
        <v>238</v>
      </c>
      <c r="D933" t="s">
        <v>1368</v>
      </c>
      <c r="E933">
        <f t="shared" ca="1" si="44"/>
        <v>0</v>
      </c>
    </row>
    <row r="934" spans="1:5" hidden="1">
      <c r="A934" t="str">
        <f t="shared" si="42"/>
        <v>01</v>
      </c>
      <c r="B934" s="76" t="str">
        <f t="shared" si="43"/>
        <v>W</v>
      </c>
      <c r="C934" t="s">
        <v>239</v>
      </c>
      <c r="D934" t="s">
        <v>1369</v>
      </c>
      <c r="E934">
        <f t="shared" ca="1" si="44"/>
        <v>0</v>
      </c>
    </row>
    <row r="935" spans="1:5" hidden="1">
      <c r="A935" t="str">
        <f t="shared" si="42"/>
        <v>02</v>
      </c>
      <c r="B935" s="76" t="str">
        <f t="shared" si="43"/>
        <v>W</v>
      </c>
      <c r="C935" t="s">
        <v>239</v>
      </c>
      <c r="D935" t="s">
        <v>1370</v>
      </c>
      <c r="E935">
        <f t="shared" ca="1" si="44"/>
        <v>0</v>
      </c>
    </row>
    <row r="936" spans="1:5" hidden="1">
      <c r="A936" t="str">
        <f t="shared" ref="A936:A999" si="45">MID(D936,LEN(C936)+2,LEN(D936)-LEN(C936))</f>
        <v>03</v>
      </c>
      <c r="B936" s="76" t="str">
        <f t="shared" si="43"/>
        <v>W</v>
      </c>
      <c r="C936" t="s">
        <v>239</v>
      </c>
      <c r="D936" t="s">
        <v>1371</v>
      </c>
      <c r="E936">
        <f t="shared" ca="1" si="44"/>
        <v>0</v>
      </c>
    </row>
    <row r="937" spans="1:5" hidden="1">
      <c r="A937" t="str">
        <f t="shared" si="45"/>
        <v>04</v>
      </c>
      <c r="B937" s="76" t="str">
        <f t="shared" si="43"/>
        <v>W</v>
      </c>
      <c r="C937" t="s">
        <v>239</v>
      </c>
      <c r="D937" t="s">
        <v>1372</v>
      </c>
      <c r="E937">
        <f t="shared" ca="1" si="44"/>
        <v>0</v>
      </c>
    </row>
    <row r="938" spans="1:5" hidden="1">
      <c r="A938" t="str">
        <f t="shared" si="45"/>
        <v>05</v>
      </c>
      <c r="B938" s="76" t="str">
        <f t="shared" si="43"/>
        <v>W</v>
      </c>
      <c r="C938" t="s">
        <v>239</v>
      </c>
      <c r="D938" t="s">
        <v>1373</v>
      </c>
      <c r="E938">
        <f t="shared" ca="1" si="44"/>
        <v>0</v>
      </c>
    </row>
    <row r="939" spans="1:5" hidden="1">
      <c r="A939" t="str">
        <f t="shared" si="45"/>
        <v>06</v>
      </c>
      <c r="B939" s="76" t="str">
        <f t="shared" si="43"/>
        <v>W</v>
      </c>
      <c r="C939" t="s">
        <v>239</v>
      </c>
      <c r="D939" t="s">
        <v>1374</v>
      </c>
      <c r="E939">
        <f t="shared" ca="1" si="44"/>
        <v>0</v>
      </c>
    </row>
    <row r="940" spans="1:5" hidden="1">
      <c r="A940" t="str">
        <f t="shared" si="45"/>
        <v>07</v>
      </c>
      <c r="B940" s="76" t="str">
        <f t="shared" si="43"/>
        <v>W</v>
      </c>
      <c r="C940" t="s">
        <v>239</v>
      </c>
      <c r="D940" t="s">
        <v>1375</v>
      </c>
      <c r="E940">
        <f t="shared" ca="1" si="44"/>
        <v>0</v>
      </c>
    </row>
    <row r="941" spans="1:5" hidden="1">
      <c r="A941" t="str">
        <f t="shared" si="45"/>
        <v>08</v>
      </c>
      <c r="B941" s="76" t="str">
        <f t="shared" si="43"/>
        <v>W</v>
      </c>
      <c r="C941" t="s">
        <v>239</v>
      </c>
      <c r="D941" t="s">
        <v>1376</v>
      </c>
      <c r="E941">
        <f t="shared" ca="1" si="44"/>
        <v>0</v>
      </c>
    </row>
    <row r="942" spans="1:5" hidden="1">
      <c r="A942" t="str">
        <f t="shared" si="45"/>
        <v>09</v>
      </c>
      <c r="B942" s="76" t="str">
        <f t="shared" si="43"/>
        <v>W</v>
      </c>
      <c r="C942" t="s">
        <v>239</v>
      </c>
      <c r="D942" t="s">
        <v>1377</v>
      </c>
      <c r="E942">
        <f t="shared" ca="1" si="44"/>
        <v>0</v>
      </c>
    </row>
    <row r="943" spans="1:5" hidden="1">
      <c r="A943" t="str">
        <f t="shared" si="45"/>
        <v>10</v>
      </c>
      <c r="B943" s="76" t="str">
        <f t="shared" si="43"/>
        <v>W</v>
      </c>
      <c r="C943" t="s">
        <v>239</v>
      </c>
      <c r="D943" t="s">
        <v>1378</v>
      </c>
      <c r="E943">
        <f t="shared" ca="1" si="44"/>
        <v>0</v>
      </c>
    </row>
    <row r="944" spans="1:5" hidden="1">
      <c r="A944" t="str">
        <f t="shared" si="45"/>
        <v>11</v>
      </c>
      <c r="B944" s="76" t="str">
        <f t="shared" si="43"/>
        <v>W</v>
      </c>
      <c r="C944" t="s">
        <v>239</v>
      </c>
      <c r="D944" t="s">
        <v>1379</v>
      </c>
      <c r="E944">
        <f t="shared" ca="1" si="44"/>
        <v>0</v>
      </c>
    </row>
    <row r="945" spans="1:5" hidden="1">
      <c r="A945" t="str">
        <f t="shared" si="45"/>
        <v>12</v>
      </c>
      <c r="B945" s="76" t="str">
        <f t="shared" si="43"/>
        <v>W</v>
      </c>
      <c r="C945" t="s">
        <v>239</v>
      </c>
      <c r="D945" t="s">
        <v>1380</v>
      </c>
      <c r="E945">
        <f t="shared" ca="1" si="44"/>
        <v>0</v>
      </c>
    </row>
    <row r="946" spans="1:5" hidden="1">
      <c r="A946" t="str">
        <f t="shared" si="45"/>
        <v>13</v>
      </c>
      <c r="B946" s="76" t="str">
        <f t="shared" si="43"/>
        <v>W</v>
      </c>
      <c r="C946" t="s">
        <v>239</v>
      </c>
      <c r="D946" t="s">
        <v>1381</v>
      </c>
      <c r="E946">
        <f t="shared" ca="1" si="44"/>
        <v>0</v>
      </c>
    </row>
    <row r="947" spans="1:5" hidden="1">
      <c r="A947" t="str">
        <f t="shared" si="45"/>
        <v>01</v>
      </c>
      <c r="B947" s="76" t="str">
        <f t="shared" si="43"/>
        <v>W</v>
      </c>
      <c r="C947" t="s">
        <v>240</v>
      </c>
      <c r="D947" t="s">
        <v>1382</v>
      </c>
      <c r="E947">
        <f t="shared" ca="1" si="44"/>
        <v>0</v>
      </c>
    </row>
    <row r="948" spans="1:5" hidden="1">
      <c r="A948" t="str">
        <f t="shared" si="45"/>
        <v>02</v>
      </c>
      <c r="B948" s="76" t="str">
        <f t="shared" si="43"/>
        <v>W</v>
      </c>
      <c r="C948" t="s">
        <v>240</v>
      </c>
      <c r="D948" t="s">
        <v>1383</v>
      </c>
      <c r="E948">
        <f t="shared" ca="1" si="44"/>
        <v>0</v>
      </c>
    </row>
    <row r="949" spans="1:5" hidden="1">
      <c r="A949" t="str">
        <f t="shared" si="45"/>
        <v>03</v>
      </c>
      <c r="B949" s="76" t="str">
        <f t="shared" si="43"/>
        <v>W</v>
      </c>
      <c r="C949" t="s">
        <v>240</v>
      </c>
      <c r="D949" t="s">
        <v>1384</v>
      </c>
      <c r="E949">
        <f t="shared" ca="1" si="44"/>
        <v>0</v>
      </c>
    </row>
    <row r="950" spans="1:5" hidden="1">
      <c r="A950" t="str">
        <f t="shared" si="45"/>
        <v>04</v>
      </c>
      <c r="B950" s="76" t="str">
        <f t="shared" si="43"/>
        <v>W</v>
      </c>
      <c r="C950" t="s">
        <v>240</v>
      </c>
      <c r="D950" t="s">
        <v>1385</v>
      </c>
      <c r="E950">
        <f t="shared" ca="1" si="44"/>
        <v>0</v>
      </c>
    </row>
    <row r="951" spans="1:5" hidden="1">
      <c r="A951" t="str">
        <f t="shared" si="45"/>
        <v>05</v>
      </c>
      <c r="B951" s="76" t="str">
        <f t="shared" si="43"/>
        <v>W</v>
      </c>
      <c r="C951" t="s">
        <v>240</v>
      </c>
      <c r="D951" t="s">
        <v>1386</v>
      </c>
      <c r="E951">
        <f t="shared" ca="1" si="44"/>
        <v>0</v>
      </c>
    </row>
    <row r="952" spans="1:5" hidden="1">
      <c r="A952" t="str">
        <f t="shared" si="45"/>
        <v>06</v>
      </c>
      <c r="B952" s="76" t="str">
        <f t="shared" si="43"/>
        <v>W</v>
      </c>
      <c r="C952" t="s">
        <v>240</v>
      </c>
      <c r="D952" t="s">
        <v>1387</v>
      </c>
      <c r="E952">
        <f t="shared" ca="1" si="44"/>
        <v>0</v>
      </c>
    </row>
    <row r="953" spans="1:5" hidden="1">
      <c r="A953" t="str">
        <f t="shared" si="45"/>
        <v>07</v>
      </c>
      <c r="B953" s="76" t="str">
        <f t="shared" si="43"/>
        <v>W</v>
      </c>
      <c r="C953" t="s">
        <v>240</v>
      </c>
      <c r="D953" t="s">
        <v>1388</v>
      </c>
      <c r="E953">
        <f t="shared" ca="1" si="44"/>
        <v>0</v>
      </c>
    </row>
    <row r="954" spans="1:5" hidden="1">
      <c r="A954" t="str">
        <f t="shared" si="45"/>
        <v>08</v>
      </c>
      <c r="B954" s="76" t="str">
        <f t="shared" si="43"/>
        <v>W</v>
      </c>
      <c r="C954" t="s">
        <v>240</v>
      </c>
      <c r="D954" t="s">
        <v>1389</v>
      </c>
      <c r="E954">
        <f t="shared" ca="1" si="44"/>
        <v>0</v>
      </c>
    </row>
    <row r="955" spans="1:5" hidden="1">
      <c r="A955" t="str">
        <f t="shared" si="45"/>
        <v>09</v>
      </c>
      <c r="B955" s="76" t="str">
        <f t="shared" si="43"/>
        <v>W</v>
      </c>
      <c r="C955" t="s">
        <v>240</v>
      </c>
      <c r="D955" t="s">
        <v>1390</v>
      </c>
      <c r="E955">
        <f t="shared" ca="1" si="44"/>
        <v>0</v>
      </c>
    </row>
    <row r="956" spans="1:5" hidden="1">
      <c r="A956" t="str">
        <f t="shared" si="45"/>
        <v>10</v>
      </c>
      <c r="B956" s="76" t="str">
        <f t="shared" si="43"/>
        <v>W</v>
      </c>
      <c r="C956" t="s">
        <v>240</v>
      </c>
      <c r="D956" t="s">
        <v>1391</v>
      </c>
      <c r="E956">
        <f t="shared" ca="1" si="44"/>
        <v>0</v>
      </c>
    </row>
    <row r="957" spans="1:5" hidden="1">
      <c r="A957" t="str">
        <f t="shared" si="45"/>
        <v>11</v>
      </c>
      <c r="B957" s="76" t="str">
        <f t="shared" si="43"/>
        <v>W</v>
      </c>
      <c r="C957" t="s">
        <v>240</v>
      </c>
      <c r="D957" t="s">
        <v>1392</v>
      </c>
      <c r="E957">
        <f t="shared" ca="1" si="44"/>
        <v>0</v>
      </c>
    </row>
    <row r="958" spans="1:5" hidden="1">
      <c r="A958" t="str">
        <f t="shared" si="45"/>
        <v>12</v>
      </c>
      <c r="B958" s="76" t="str">
        <f t="shared" si="43"/>
        <v>W</v>
      </c>
      <c r="C958" t="s">
        <v>240</v>
      </c>
      <c r="D958" t="s">
        <v>1393</v>
      </c>
      <c r="E958">
        <f t="shared" ca="1" si="44"/>
        <v>0</v>
      </c>
    </row>
    <row r="959" spans="1:5" hidden="1">
      <c r="A959" t="str">
        <f t="shared" si="45"/>
        <v>13</v>
      </c>
      <c r="B959" s="76" t="str">
        <f t="shared" si="43"/>
        <v>W</v>
      </c>
      <c r="C959" t="s">
        <v>240</v>
      </c>
      <c r="D959" t="s">
        <v>1394</v>
      </c>
      <c r="E959">
        <f t="shared" ca="1" si="44"/>
        <v>0</v>
      </c>
    </row>
    <row r="960" spans="1:5" hidden="1">
      <c r="A960" t="str">
        <f t="shared" si="45"/>
        <v>01</v>
      </c>
      <c r="B960" s="76" t="str">
        <f t="shared" si="43"/>
        <v>W</v>
      </c>
      <c r="C960" t="s">
        <v>242</v>
      </c>
      <c r="D960" t="s">
        <v>1397</v>
      </c>
      <c r="E960">
        <f t="shared" ca="1" si="44"/>
        <v>0</v>
      </c>
    </row>
    <row r="961" spans="1:5" hidden="1">
      <c r="A961" t="str">
        <f t="shared" si="45"/>
        <v>02</v>
      </c>
      <c r="B961" s="76" t="str">
        <f t="shared" si="43"/>
        <v>W</v>
      </c>
      <c r="C961" t="s">
        <v>242</v>
      </c>
      <c r="D961" t="s">
        <v>1398</v>
      </c>
      <c r="E961">
        <f t="shared" ca="1" si="44"/>
        <v>0</v>
      </c>
    </row>
    <row r="962" spans="1:5" hidden="1">
      <c r="A962" t="str">
        <f t="shared" si="45"/>
        <v>03</v>
      </c>
      <c r="B962" s="76" t="str">
        <f t="shared" si="43"/>
        <v>W</v>
      </c>
      <c r="C962" t="s">
        <v>242</v>
      </c>
      <c r="D962" t="s">
        <v>1399</v>
      </c>
      <c r="E962">
        <f t="shared" ca="1" si="44"/>
        <v>0</v>
      </c>
    </row>
    <row r="963" spans="1:5" hidden="1">
      <c r="A963" t="str">
        <f t="shared" si="45"/>
        <v>04</v>
      </c>
      <c r="B963" s="76" t="str">
        <f t="shared" si="43"/>
        <v>W</v>
      </c>
      <c r="C963" t="s">
        <v>242</v>
      </c>
      <c r="D963" t="s">
        <v>1400</v>
      </c>
      <c r="E963">
        <f t="shared" ca="1" si="44"/>
        <v>0</v>
      </c>
    </row>
    <row r="964" spans="1:5" hidden="1">
      <c r="A964" t="str">
        <f t="shared" si="45"/>
        <v>05</v>
      </c>
      <c r="B964" s="76" t="str">
        <f t="shared" si="43"/>
        <v>W</v>
      </c>
      <c r="C964" t="s">
        <v>242</v>
      </c>
      <c r="D964" t="s">
        <v>1401</v>
      </c>
      <c r="E964">
        <f t="shared" ca="1" si="44"/>
        <v>0</v>
      </c>
    </row>
    <row r="965" spans="1:5" hidden="1">
      <c r="A965" t="str">
        <f t="shared" si="45"/>
        <v>06</v>
      </c>
      <c r="B965" s="76" t="str">
        <f t="shared" si="43"/>
        <v>W</v>
      </c>
      <c r="C965" t="s">
        <v>242</v>
      </c>
      <c r="D965" t="s">
        <v>1402</v>
      </c>
      <c r="E965">
        <f t="shared" ca="1" si="44"/>
        <v>0</v>
      </c>
    </row>
    <row r="966" spans="1:5" hidden="1">
      <c r="A966" t="str">
        <f t="shared" si="45"/>
        <v>07</v>
      </c>
      <c r="B966" s="76" t="str">
        <f t="shared" si="43"/>
        <v>W</v>
      </c>
      <c r="C966" t="s">
        <v>242</v>
      </c>
      <c r="D966" t="s">
        <v>1403</v>
      </c>
      <c r="E966">
        <f t="shared" ca="1" si="44"/>
        <v>0</v>
      </c>
    </row>
    <row r="967" spans="1:5" hidden="1">
      <c r="A967" t="str">
        <f t="shared" si="45"/>
        <v>08</v>
      </c>
      <c r="B967" s="76" t="str">
        <f t="shared" si="43"/>
        <v>W</v>
      </c>
      <c r="C967" t="s">
        <v>242</v>
      </c>
      <c r="D967" t="s">
        <v>1404</v>
      </c>
      <c r="E967">
        <f t="shared" ca="1" si="44"/>
        <v>0</v>
      </c>
    </row>
    <row r="968" spans="1:5" hidden="1">
      <c r="A968" t="str">
        <f t="shared" si="45"/>
        <v>09</v>
      </c>
      <c r="B968" s="76" t="str">
        <f t="shared" si="43"/>
        <v>W</v>
      </c>
      <c r="C968" t="s">
        <v>242</v>
      </c>
      <c r="D968" t="s">
        <v>1405</v>
      </c>
      <c r="E968">
        <f t="shared" ca="1" si="44"/>
        <v>0</v>
      </c>
    </row>
    <row r="969" spans="1:5" hidden="1">
      <c r="A969" t="str">
        <f t="shared" si="45"/>
        <v>10</v>
      </c>
      <c r="B969" s="76" t="str">
        <f t="shared" si="43"/>
        <v>W</v>
      </c>
      <c r="C969" t="s">
        <v>242</v>
      </c>
      <c r="D969" t="s">
        <v>1406</v>
      </c>
      <c r="E969">
        <f t="shared" ca="1" si="44"/>
        <v>0</v>
      </c>
    </row>
    <row r="970" spans="1:5" hidden="1">
      <c r="A970" t="str">
        <f t="shared" si="45"/>
        <v>11</v>
      </c>
      <c r="B970" s="76" t="str">
        <f t="shared" ref="B970:B1033" si="46">IF(ISNUMBER(FIND("PU",D970,1)),"PU",IF(ISNUMBER(FIND("W-",D970,1)),"W",0))</f>
        <v>W</v>
      </c>
      <c r="C970" t="s">
        <v>242</v>
      </c>
      <c r="D970" t="s">
        <v>1407</v>
      </c>
      <c r="E970">
        <f t="shared" ref="E970:E1033" ca="1" si="47">IFERROR(IF(B970=0,VLOOKUP(C970,INDIRECT($G$4&amp;$H$4),MATCH($A970,INDIRECT($G$4&amp;$I$4),0),0),IF(B970="W",VLOOKUP(C970,INDIRECT($G$5&amp;$H$5),MATCH($A970,INDIRECT($G$5&amp;$I$5),0),FALSE),VLOOKUP(C970,INDIRECT($G$6&amp;$H$6),MATCH($A970,INDIRECT($G$6&amp;$I$6),0),FALSE))),0)</f>
        <v>0</v>
      </c>
    </row>
    <row r="971" spans="1:5" hidden="1">
      <c r="A971" t="str">
        <f t="shared" si="45"/>
        <v>12</v>
      </c>
      <c r="B971" s="76" t="str">
        <f t="shared" si="46"/>
        <v>W</v>
      </c>
      <c r="C971" t="s">
        <v>242</v>
      </c>
      <c r="D971" t="s">
        <v>1408</v>
      </c>
      <c r="E971">
        <f t="shared" ca="1" si="47"/>
        <v>0</v>
      </c>
    </row>
    <row r="972" spans="1:5" hidden="1">
      <c r="A972" t="str">
        <f t="shared" si="45"/>
        <v>13</v>
      </c>
      <c r="B972" s="76" t="str">
        <f t="shared" si="46"/>
        <v>W</v>
      </c>
      <c r="C972" t="s">
        <v>242</v>
      </c>
      <c r="D972" t="s">
        <v>1409</v>
      </c>
      <c r="E972">
        <f t="shared" ca="1" si="47"/>
        <v>0</v>
      </c>
    </row>
    <row r="973" spans="1:5" hidden="1">
      <c r="A973" t="str">
        <f t="shared" si="45"/>
        <v>01</v>
      </c>
      <c r="B973" s="76" t="str">
        <f t="shared" si="46"/>
        <v>W</v>
      </c>
      <c r="C973" t="s">
        <v>243</v>
      </c>
      <c r="D973" t="s">
        <v>1410</v>
      </c>
      <c r="E973">
        <f t="shared" ca="1" si="47"/>
        <v>0</v>
      </c>
    </row>
    <row r="974" spans="1:5" hidden="1">
      <c r="A974" t="str">
        <f t="shared" si="45"/>
        <v>02</v>
      </c>
      <c r="B974" s="76" t="str">
        <f t="shared" si="46"/>
        <v>W</v>
      </c>
      <c r="C974" t="s">
        <v>243</v>
      </c>
      <c r="D974" t="s">
        <v>1411</v>
      </c>
      <c r="E974">
        <f t="shared" ca="1" si="47"/>
        <v>0</v>
      </c>
    </row>
    <row r="975" spans="1:5" hidden="1">
      <c r="A975" t="str">
        <f t="shared" si="45"/>
        <v>03</v>
      </c>
      <c r="B975" s="76" t="str">
        <f t="shared" si="46"/>
        <v>W</v>
      </c>
      <c r="C975" t="s">
        <v>243</v>
      </c>
      <c r="D975" t="s">
        <v>1412</v>
      </c>
      <c r="E975">
        <f t="shared" ca="1" si="47"/>
        <v>0</v>
      </c>
    </row>
    <row r="976" spans="1:5" hidden="1">
      <c r="A976" t="str">
        <f t="shared" si="45"/>
        <v>04</v>
      </c>
      <c r="B976" s="76" t="str">
        <f t="shared" si="46"/>
        <v>W</v>
      </c>
      <c r="C976" t="s">
        <v>243</v>
      </c>
      <c r="D976" t="s">
        <v>1413</v>
      </c>
      <c r="E976">
        <f t="shared" ca="1" si="47"/>
        <v>0</v>
      </c>
    </row>
    <row r="977" spans="1:5" hidden="1">
      <c r="A977" t="str">
        <f t="shared" si="45"/>
        <v>05</v>
      </c>
      <c r="B977" s="76" t="str">
        <f t="shared" si="46"/>
        <v>W</v>
      </c>
      <c r="C977" t="s">
        <v>243</v>
      </c>
      <c r="D977" t="s">
        <v>1414</v>
      </c>
      <c r="E977">
        <f t="shared" ca="1" si="47"/>
        <v>0</v>
      </c>
    </row>
    <row r="978" spans="1:5" hidden="1">
      <c r="A978" t="str">
        <f t="shared" si="45"/>
        <v>06</v>
      </c>
      <c r="B978" s="76" t="str">
        <f t="shared" si="46"/>
        <v>W</v>
      </c>
      <c r="C978" t="s">
        <v>243</v>
      </c>
      <c r="D978" t="s">
        <v>1415</v>
      </c>
      <c r="E978">
        <f t="shared" ca="1" si="47"/>
        <v>0</v>
      </c>
    </row>
    <row r="979" spans="1:5" hidden="1">
      <c r="A979" t="str">
        <f t="shared" si="45"/>
        <v>07</v>
      </c>
      <c r="B979" s="76" t="str">
        <f t="shared" si="46"/>
        <v>W</v>
      </c>
      <c r="C979" t="s">
        <v>243</v>
      </c>
      <c r="D979" t="s">
        <v>1416</v>
      </c>
      <c r="E979">
        <f t="shared" ca="1" si="47"/>
        <v>0</v>
      </c>
    </row>
    <row r="980" spans="1:5" hidden="1">
      <c r="A980" t="str">
        <f t="shared" si="45"/>
        <v>08</v>
      </c>
      <c r="B980" s="76" t="str">
        <f t="shared" si="46"/>
        <v>W</v>
      </c>
      <c r="C980" t="s">
        <v>243</v>
      </c>
      <c r="D980" t="s">
        <v>1417</v>
      </c>
      <c r="E980">
        <f t="shared" ca="1" si="47"/>
        <v>0</v>
      </c>
    </row>
    <row r="981" spans="1:5" hidden="1">
      <c r="A981" t="str">
        <f t="shared" si="45"/>
        <v>09</v>
      </c>
      <c r="B981" s="76" t="str">
        <f t="shared" si="46"/>
        <v>W</v>
      </c>
      <c r="C981" t="s">
        <v>243</v>
      </c>
      <c r="D981" t="s">
        <v>1418</v>
      </c>
      <c r="E981">
        <f t="shared" ca="1" si="47"/>
        <v>0</v>
      </c>
    </row>
    <row r="982" spans="1:5" hidden="1">
      <c r="A982" t="str">
        <f t="shared" si="45"/>
        <v>10</v>
      </c>
      <c r="B982" s="76" t="str">
        <f t="shared" si="46"/>
        <v>W</v>
      </c>
      <c r="C982" t="s">
        <v>243</v>
      </c>
      <c r="D982" t="s">
        <v>1419</v>
      </c>
      <c r="E982">
        <f t="shared" ca="1" si="47"/>
        <v>0</v>
      </c>
    </row>
    <row r="983" spans="1:5" hidden="1">
      <c r="A983" t="str">
        <f t="shared" si="45"/>
        <v>11</v>
      </c>
      <c r="B983" s="76" t="str">
        <f t="shared" si="46"/>
        <v>W</v>
      </c>
      <c r="C983" t="s">
        <v>243</v>
      </c>
      <c r="D983" t="s">
        <v>1420</v>
      </c>
      <c r="E983">
        <f t="shared" ca="1" si="47"/>
        <v>0</v>
      </c>
    </row>
    <row r="984" spans="1:5" hidden="1">
      <c r="A984" t="str">
        <f t="shared" si="45"/>
        <v>12</v>
      </c>
      <c r="B984" s="76" t="str">
        <f t="shared" si="46"/>
        <v>W</v>
      </c>
      <c r="C984" t="s">
        <v>243</v>
      </c>
      <c r="D984" t="s">
        <v>1421</v>
      </c>
      <c r="E984">
        <f t="shared" ca="1" si="47"/>
        <v>0</v>
      </c>
    </row>
    <row r="985" spans="1:5" hidden="1">
      <c r="A985" t="str">
        <f t="shared" si="45"/>
        <v>13</v>
      </c>
      <c r="B985" s="76" t="str">
        <f t="shared" si="46"/>
        <v>W</v>
      </c>
      <c r="C985" t="s">
        <v>243</v>
      </c>
      <c r="D985" t="s">
        <v>1422</v>
      </c>
      <c r="E985">
        <f t="shared" ca="1" si="47"/>
        <v>0</v>
      </c>
    </row>
    <row r="986" spans="1:5" hidden="1">
      <c r="A986" t="str">
        <f t="shared" si="45"/>
        <v>01</v>
      </c>
      <c r="B986" s="76" t="str">
        <f t="shared" si="46"/>
        <v>W</v>
      </c>
      <c r="C986" t="s">
        <v>244</v>
      </c>
      <c r="D986" t="s">
        <v>1423</v>
      </c>
      <c r="E986">
        <f t="shared" ca="1" si="47"/>
        <v>0</v>
      </c>
    </row>
    <row r="987" spans="1:5" hidden="1">
      <c r="A987" t="str">
        <f t="shared" si="45"/>
        <v>02</v>
      </c>
      <c r="B987" s="76" t="str">
        <f t="shared" si="46"/>
        <v>W</v>
      </c>
      <c r="C987" t="s">
        <v>244</v>
      </c>
      <c r="D987" t="s">
        <v>1424</v>
      </c>
      <c r="E987">
        <f t="shared" ca="1" si="47"/>
        <v>0</v>
      </c>
    </row>
    <row r="988" spans="1:5" hidden="1">
      <c r="A988" t="str">
        <f t="shared" si="45"/>
        <v>03</v>
      </c>
      <c r="B988" s="76" t="str">
        <f t="shared" si="46"/>
        <v>W</v>
      </c>
      <c r="C988" t="s">
        <v>244</v>
      </c>
      <c r="D988" t="s">
        <v>1425</v>
      </c>
      <c r="E988">
        <f t="shared" ca="1" si="47"/>
        <v>0</v>
      </c>
    </row>
    <row r="989" spans="1:5" hidden="1">
      <c r="A989" t="str">
        <f t="shared" si="45"/>
        <v>04</v>
      </c>
      <c r="B989" s="76" t="str">
        <f t="shared" si="46"/>
        <v>W</v>
      </c>
      <c r="C989" t="s">
        <v>244</v>
      </c>
      <c r="D989" t="s">
        <v>1426</v>
      </c>
      <c r="E989">
        <f t="shared" ca="1" si="47"/>
        <v>0</v>
      </c>
    </row>
    <row r="990" spans="1:5" hidden="1">
      <c r="A990" t="str">
        <f t="shared" si="45"/>
        <v>05</v>
      </c>
      <c r="B990" s="76" t="str">
        <f t="shared" si="46"/>
        <v>W</v>
      </c>
      <c r="C990" t="s">
        <v>244</v>
      </c>
      <c r="D990" t="s">
        <v>1427</v>
      </c>
      <c r="E990">
        <f t="shared" ca="1" si="47"/>
        <v>0</v>
      </c>
    </row>
    <row r="991" spans="1:5" hidden="1">
      <c r="A991" t="str">
        <f t="shared" si="45"/>
        <v>06</v>
      </c>
      <c r="B991" s="76" t="str">
        <f t="shared" si="46"/>
        <v>W</v>
      </c>
      <c r="C991" t="s">
        <v>244</v>
      </c>
      <c r="D991" t="s">
        <v>1428</v>
      </c>
      <c r="E991">
        <f t="shared" ca="1" si="47"/>
        <v>0</v>
      </c>
    </row>
    <row r="992" spans="1:5" hidden="1">
      <c r="A992" t="str">
        <f t="shared" si="45"/>
        <v>07</v>
      </c>
      <c r="B992" s="76" t="str">
        <f t="shared" si="46"/>
        <v>W</v>
      </c>
      <c r="C992" t="s">
        <v>244</v>
      </c>
      <c r="D992" t="s">
        <v>1429</v>
      </c>
      <c r="E992">
        <f t="shared" ca="1" si="47"/>
        <v>0</v>
      </c>
    </row>
    <row r="993" spans="1:5" hidden="1">
      <c r="A993" t="str">
        <f t="shared" si="45"/>
        <v>08</v>
      </c>
      <c r="B993" s="76" t="str">
        <f t="shared" si="46"/>
        <v>W</v>
      </c>
      <c r="C993" t="s">
        <v>244</v>
      </c>
      <c r="D993" t="s">
        <v>1430</v>
      </c>
      <c r="E993">
        <f t="shared" ca="1" si="47"/>
        <v>0</v>
      </c>
    </row>
    <row r="994" spans="1:5" hidden="1">
      <c r="A994" t="str">
        <f t="shared" si="45"/>
        <v>09</v>
      </c>
      <c r="B994" s="76" t="str">
        <f t="shared" si="46"/>
        <v>W</v>
      </c>
      <c r="C994" t="s">
        <v>244</v>
      </c>
      <c r="D994" t="s">
        <v>1431</v>
      </c>
      <c r="E994">
        <f t="shared" ca="1" si="47"/>
        <v>0</v>
      </c>
    </row>
    <row r="995" spans="1:5" hidden="1">
      <c r="A995" t="str">
        <f t="shared" si="45"/>
        <v>10</v>
      </c>
      <c r="B995" s="76" t="str">
        <f t="shared" si="46"/>
        <v>W</v>
      </c>
      <c r="C995" t="s">
        <v>244</v>
      </c>
      <c r="D995" t="s">
        <v>1432</v>
      </c>
      <c r="E995">
        <f t="shared" ca="1" si="47"/>
        <v>0</v>
      </c>
    </row>
    <row r="996" spans="1:5" hidden="1">
      <c r="A996" t="str">
        <f t="shared" si="45"/>
        <v>11</v>
      </c>
      <c r="B996" s="76" t="str">
        <f t="shared" si="46"/>
        <v>W</v>
      </c>
      <c r="C996" t="s">
        <v>244</v>
      </c>
      <c r="D996" t="s">
        <v>1433</v>
      </c>
      <c r="E996">
        <f t="shared" ca="1" si="47"/>
        <v>0</v>
      </c>
    </row>
    <row r="997" spans="1:5" hidden="1">
      <c r="A997" t="str">
        <f t="shared" si="45"/>
        <v>12</v>
      </c>
      <c r="B997" s="76" t="str">
        <f t="shared" si="46"/>
        <v>W</v>
      </c>
      <c r="C997" t="s">
        <v>244</v>
      </c>
      <c r="D997" t="s">
        <v>1434</v>
      </c>
      <c r="E997">
        <f t="shared" ca="1" si="47"/>
        <v>0</v>
      </c>
    </row>
    <row r="998" spans="1:5" hidden="1">
      <c r="A998" t="str">
        <f t="shared" si="45"/>
        <v>13</v>
      </c>
      <c r="B998" s="76" t="str">
        <f t="shared" si="46"/>
        <v>W</v>
      </c>
      <c r="C998" t="s">
        <v>244</v>
      </c>
      <c r="D998" t="s">
        <v>1435</v>
      </c>
      <c r="E998">
        <f t="shared" ca="1" si="47"/>
        <v>0</v>
      </c>
    </row>
    <row r="999" spans="1:5" hidden="1">
      <c r="A999" t="str">
        <f t="shared" si="45"/>
        <v>01</v>
      </c>
      <c r="B999" s="76" t="str">
        <f t="shared" si="46"/>
        <v>W</v>
      </c>
      <c r="C999" t="s">
        <v>245</v>
      </c>
      <c r="D999" t="s">
        <v>1436</v>
      </c>
      <c r="E999">
        <f t="shared" ca="1" si="47"/>
        <v>0</v>
      </c>
    </row>
    <row r="1000" spans="1:5" hidden="1">
      <c r="A1000" t="str">
        <f t="shared" ref="A1000:A1063" si="48">MID(D1000,LEN(C1000)+2,LEN(D1000)-LEN(C1000))</f>
        <v>02</v>
      </c>
      <c r="B1000" s="76" t="str">
        <f t="shared" si="46"/>
        <v>W</v>
      </c>
      <c r="C1000" t="s">
        <v>245</v>
      </c>
      <c r="D1000" t="s">
        <v>1437</v>
      </c>
      <c r="E1000">
        <f t="shared" ca="1" si="47"/>
        <v>0</v>
      </c>
    </row>
    <row r="1001" spans="1:5" hidden="1">
      <c r="A1001" t="str">
        <f t="shared" si="48"/>
        <v>03</v>
      </c>
      <c r="B1001" s="76" t="str">
        <f t="shared" si="46"/>
        <v>W</v>
      </c>
      <c r="C1001" t="s">
        <v>245</v>
      </c>
      <c r="D1001" t="s">
        <v>1438</v>
      </c>
      <c r="E1001">
        <f t="shared" ca="1" si="47"/>
        <v>0</v>
      </c>
    </row>
    <row r="1002" spans="1:5" hidden="1">
      <c r="A1002" t="str">
        <f t="shared" si="48"/>
        <v>04</v>
      </c>
      <c r="B1002" s="76" t="str">
        <f t="shared" si="46"/>
        <v>W</v>
      </c>
      <c r="C1002" t="s">
        <v>245</v>
      </c>
      <c r="D1002" t="s">
        <v>1439</v>
      </c>
      <c r="E1002">
        <f t="shared" ca="1" si="47"/>
        <v>0</v>
      </c>
    </row>
    <row r="1003" spans="1:5" hidden="1">
      <c r="A1003" t="str">
        <f t="shared" si="48"/>
        <v>05</v>
      </c>
      <c r="B1003" s="76" t="str">
        <f t="shared" si="46"/>
        <v>W</v>
      </c>
      <c r="C1003" t="s">
        <v>245</v>
      </c>
      <c r="D1003" t="s">
        <v>1440</v>
      </c>
      <c r="E1003">
        <f t="shared" ca="1" si="47"/>
        <v>0</v>
      </c>
    </row>
    <row r="1004" spans="1:5" hidden="1">
      <c r="A1004" t="str">
        <f t="shared" si="48"/>
        <v>06</v>
      </c>
      <c r="B1004" s="76" t="str">
        <f t="shared" si="46"/>
        <v>W</v>
      </c>
      <c r="C1004" t="s">
        <v>245</v>
      </c>
      <c r="D1004" t="s">
        <v>1441</v>
      </c>
      <c r="E1004">
        <f t="shared" ca="1" si="47"/>
        <v>0</v>
      </c>
    </row>
    <row r="1005" spans="1:5" hidden="1">
      <c r="A1005" t="str">
        <f t="shared" si="48"/>
        <v>07</v>
      </c>
      <c r="B1005" s="76" t="str">
        <f t="shared" si="46"/>
        <v>W</v>
      </c>
      <c r="C1005" t="s">
        <v>245</v>
      </c>
      <c r="D1005" t="s">
        <v>1442</v>
      </c>
      <c r="E1005">
        <f t="shared" ca="1" si="47"/>
        <v>0</v>
      </c>
    </row>
    <row r="1006" spans="1:5" hidden="1">
      <c r="A1006" t="str">
        <f t="shared" si="48"/>
        <v>08</v>
      </c>
      <c r="B1006" s="76" t="str">
        <f t="shared" si="46"/>
        <v>W</v>
      </c>
      <c r="C1006" t="s">
        <v>245</v>
      </c>
      <c r="D1006" t="s">
        <v>1443</v>
      </c>
      <c r="E1006">
        <f t="shared" ca="1" si="47"/>
        <v>0</v>
      </c>
    </row>
    <row r="1007" spans="1:5" hidden="1">
      <c r="A1007" t="str">
        <f t="shared" si="48"/>
        <v>09</v>
      </c>
      <c r="B1007" s="76" t="str">
        <f t="shared" si="46"/>
        <v>W</v>
      </c>
      <c r="C1007" t="s">
        <v>245</v>
      </c>
      <c r="D1007" t="s">
        <v>1444</v>
      </c>
      <c r="E1007">
        <f t="shared" ca="1" si="47"/>
        <v>0</v>
      </c>
    </row>
    <row r="1008" spans="1:5" hidden="1">
      <c r="A1008" t="str">
        <f t="shared" si="48"/>
        <v>10</v>
      </c>
      <c r="B1008" s="76" t="str">
        <f t="shared" si="46"/>
        <v>W</v>
      </c>
      <c r="C1008" t="s">
        <v>245</v>
      </c>
      <c r="D1008" t="s">
        <v>1445</v>
      </c>
      <c r="E1008">
        <f t="shared" ca="1" si="47"/>
        <v>0</v>
      </c>
    </row>
    <row r="1009" spans="1:5" hidden="1">
      <c r="A1009" t="str">
        <f t="shared" si="48"/>
        <v>11</v>
      </c>
      <c r="B1009" s="76" t="str">
        <f t="shared" si="46"/>
        <v>W</v>
      </c>
      <c r="C1009" t="s">
        <v>245</v>
      </c>
      <c r="D1009" t="s">
        <v>1446</v>
      </c>
      <c r="E1009">
        <f t="shared" ca="1" si="47"/>
        <v>0</v>
      </c>
    </row>
    <row r="1010" spans="1:5" hidden="1">
      <c r="A1010" t="str">
        <f t="shared" si="48"/>
        <v>12</v>
      </c>
      <c r="B1010" s="76" t="str">
        <f t="shared" si="46"/>
        <v>W</v>
      </c>
      <c r="C1010" t="s">
        <v>245</v>
      </c>
      <c r="D1010" t="s">
        <v>1447</v>
      </c>
      <c r="E1010">
        <f t="shared" ca="1" si="47"/>
        <v>0</v>
      </c>
    </row>
    <row r="1011" spans="1:5" hidden="1">
      <c r="A1011" t="str">
        <f t="shared" si="48"/>
        <v>13</v>
      </c>
      <c r="B1011" s="76" t="str">
        <f t="shared" si="46"/>
        <v>W</v>
      </c>
      <c r="C1011" t="s">
        <v>245</v>
      </c>
      <c r="D1011" t="s">
        <v>1448</v>
      </c>
      <c r="E1011">
        <f t="shared" ca="1" si="47"/>
        <v>0</v>
      </c>
    </row>
    <row r="1012" spans="1:5" hidden="1">
      <c r="A1012" t="str">
        <f t="shared" si="48"/>
        <v>01</v>
      </c>
      <c r="B1012" s="76" t="str">
        <f t="shared" si="46"/>
        <v>W</v>
      </c>
      <c r="C1012" t="s">
        <v>246</v>
      </c>
      <c r="D1012" t="s">
        <v>1449</v>
      </c>
      <c r="E1012">
        <f t="shared" ca="1" si="47"/>
        <v>0</v>
      </c>
    </row>
    <row r="1013" spans="1:5" hidden="1">
      <c r="A1013" t="str">
        <f t="shared" si="48"/>
        <v>02</v>
      </c>
      <c r="B1013" s="76" t="str">
        <f t="shared" si="46"/>
        <v>W</v>
      </c>
      <c r="C1013" t="s">
        <v>246</v>
      </c>
      <c r="D1013" t="s">
        <v>1450</v>
      </c>
      <c r="E1013">
        <f t="shared" ca="1" si="47"/>
        <v>0</v>
      </c>
    </row>
    <row r="1014" spans="1:5" hidden="1">
      <c r="A1014" t="str">
        <f t="shared" si="48"/>
        <v>03</v>
      </c>
      <c r="B1014" s="76" t="str">
        <f t="shared" si="46"/>
        <v>W</v>
      </c>
      <c r="C1014" t="s">
        <v>246</v>
      </c>
      <c r="D1014" t="s">
        <v>1451</v>
      </c>
      <c r="E1014">
        <f t="shared" ca="1" si="47"/>
        <v>0</v>
      </c>
    </row>
    <row r="1015" spans="1:5" hidden="1">
      <c r="A1015" t="str">
        <f t="shared" si="48"/>
        <v>04</v>
      </c>
      <c r="B1015" s="76" t="str">
        <f t="shared" si="46"/>
        <v>W</v>
      </c>
      <c r="C1015" t="s">
        <v>246</v>
      </c>
      <c r="D1015" t="s">
        <v>1452</v>
      </c>
      <c r="E1015">
        <f t="shared" ca="1" si="47"/>
        <v>0</v>
      </c>
    </row>
    <row r="1016" spans="1:5" hidden="1">
      <c r="A1016" t="str">
        <f t="shared" si="48"/>
        <v>05</v>
      </c>
      <c r="B1016" s="76" t="str">
        <f t="shared" si="46"/>
        <v>W</v>
      </c>
      <c r="C1016" t="s">
        <v>246</v>
      </c>
      <c r="D1016" t="s">
        <v>1453</v>
      </c>
      <c r="E1016">
        <f t="shared" ca="1" si="47"/>
        <v>0</v>
      </c>
    </row>
    <row r="1017" spans="1:5" hidden="1">
      <c r="A1017" t="str">
        <f t="shared" si="48"/>
        <v>06</v>
      </c>
      <c r="B1017" s="76" t="str">
        <f t="shared" si="46"/>
        <v>W</v>
      </c>
      <c r="C1017" t="s">
        <v>246</v>
      </c>
      <c r="D1017" t="s">
        <v>1454</v>
      </c>
      <c r="E1017">
        <f t="shared" ca="1" si="47"/>
        <v>0</v>
      </c>
    </row>
    <row r="1018" spans="1:5" hidden="1">
      <c r="A1018" t="str">
        <f t="shared" si="48"/>
        <v>07</v>
      </c>
      <c r="B1018" s="76" t="str">
        <f t="shared" si="46"/>
        <v>W</v>
      </c>
      <c r="C1018" t="s">
        <v>246</v>
      </c>
      <c r="D1018" t="s">
        <v>1455</v>
      </c>
      <c r="E1018">
        <f t="shared" ca="1" si="47"/>
        <v>0</v>
      </c>
    </row>
    <row r="1019" spans="1:5" hidden="1">
      <c r="A1019" t="str">
        <f t="shared" si="48"/>
        <v>08</v>
      </c>
      <c r="B1019" s="76" t="str">
        <f t="shared" si="46"/>
        <v>W</v>
      </c>
      <c r="C1019" t="s">
        <v>246</v>
      </c>
      <c r="D1019" t="s">
        <v>1456</v>
      </c>
      <c r="E1019">
        <f t="shared" ca="1" si="47"/>
        <v>0</v>
      </c>
    </row>
    <row r="1020" spans="1:5" hidden="1">
      <c r="A1020" t="str">
        <f t="shared" si="48"/>
        <v>09</v>
      </c>
      <c r="B1020" s="76" t="str">
        <f t="shared" si="46"/>
        <v>W</v>
      </c>
      <c r="C1020" t="s">
        <v>246</v>
      </c>
      <c r="D1020" t="s">
        <v>1457</v>
      </c>
      <c r="E1020">
        <f t="shared" ca="1" si="47"/>
        <v>0</v>
      </c>
    </row>
    <row r="1021" spans="1:5" hidden="1">
      <c r="A1021" t="str">
        <f t="shared" si="48"/>
        <v>10</v>
      </c>
      <c r="B1021" s="76" t="str">
        <f t="shared" si="46"/>
        <v>W</v>
      </c>
      <c r="C1021" t="s">
        <v>246</v>
      </c>
      <c r="D1021" t="s">
        <v>1458</v>
      </c>
      <c r="E1021">
        <f t="shared" ca="1" si="47"/>
        <v>0</v>
      </c>
    </row>
    <row r="1022" spans="1:5" hidden="1">
      <c r="A1022" t="str">
        <f t="shared" si="48"/>
        <v>11</v>
      </c>
      <c r="B1022" s="76" t="str">
        <f t="shared" si="46"/>
        <v>W</v>
      </c>
      <c r="C1022" t="s">
        <v>246</v>
      </c>
      <c r="D1022" t="s">
        <v>1459</v>
      </c>
      <c r="E1022">
        <f t="shared" ca="1" si="47"/>
        <v>0</v>
      </c>
    </row>
    <row r="1023" spans="1:5" hidden="1">
      <c r="A1023" t="str">
        <f t="shared" si="48"/>
        <v>12</v>
      </c>
      <c r="B1023" s="76" t="str">
        <f t="shared" si="46"/>
        <v>W</v>
      </c>
      <c r="C1023" t="s">
        <v>246</v>
      </c>
      <c r="D1023" t="s">
        <v>1460</v>
      </c>
      <c r="E1023">
        <f t="shared" ca="1" si="47"/>
        <v>0</v>
      </c>
    </row>
    <row r="1024" spans="1:5" hidden="1">
      <c r="A1024" t="str">
        <f t="shared" si="48"/>
        <v>13</v>
      </c>
      <c r="B1024" s="76" t="str">
        <f t="shared" si="46"/>
        <v>W</v>
      </c>
      <c r="C1024" t="s">
        <v>246</v>
      </c>
      <c r="D1024" t="s">
        <v>1461</v>
      </c>
      <c r="E1024">
        <f t="shared" ca="1" si="47"/>
        <v>0</v>
      </c>
    </row>
    <row r="1025" spans="1:5" hidden="1">
      <c r="A1025" t="str">
        <f t="shared" si="48"/>
        <v>01</v>
      </c>
      <c r="B1025" s="76" t="str">
        <f t="shared" si="46"/>
        <v>W</v>
      </c>
      <c r="C1025" t="s">
        <v>247</v>
      </c>
      <c r="D1025" t="s">
        <v>1462</v>
      </c>
      <c r="E1025">
        <f t="shared" ca="1" si="47"/>
        <v>0</v>
      </c>
    </row>
    <row r="1026" spans="1:5" hidden="1">
      <c r="A1026" t="str">
        <f t="shared" si="48"/>
        <v>02</v>
      </c>
      <c r="B1026" s="76" t="str">
        <f t="shared" si="46"/>
        <v>W</v>
      </c>
      <c r="C1026" t="s">
        <v>247</v>
      </c>
      <c r="D1026" t="s">
        <v>1463</v>
      </c>
      <c r="E1026">
        <f t="shared" ca="1" si="47"/>
        <v>0</v>
      </c>
    </row>
    <row r="1027" spans="1:5" hidden="1">
      <c r="A1027" t="str">
        <f t="shared" si="48"/>
        <v>03</v>
      </c>
      <c r="B1027" s="76" t="str">
        <f t="shared" si="46"/>
        <v>W</v>
      </c>
      <c r="C1027" t="s">
        <v>247</v>
      </c>
      <c r="D1027" t="s">
        <v>1464</v>
      </c>
      <c r="E1027">
        <f t="shared" ca="1" si="47"/>
        <v>0</v>
      </c>
    </row>
    <row r="1028" spans="1:5" hidden="1">
      <c r="A1028" t="str">
        <f t="shared" si="48"/>
        <v>04</v>
      </c>
      <c r="B1028" s="76" t="str">
        <f t="shared" si="46"/>
        <v>W</v>
      </c>
      <c r="C1028" t="s">
        <v>247</v>
      </c>
      <c r="D1028" t="s">
        <v>1465</v>
      </c>
      <c r="E1028">
        <f t="shared" ca="1" si="47"/>
        <v>0</v>
      </c>
    </row>
    <row r="1029" spans="1:5" hidden="1">
      <c r="A1029" t="str">
        <f t="shared" si="48"/>
        <v>05</v>
      </c>
      <c r="B1029" s="76" t="str">
        <f t="shared" si="46"/>
        <v>W</v>
      </c>
      <c r="C1029" t="s">
        <v>247</v>
      </c>
      <c r="D1029" t="s">
        <v>1466</v>
      </c>
      <c r="E1029">
        <f t="shared" ca="1" si="47"/>
        <v>0</v>
      </c>
    </row>
    <row r="1030" spans="1:5" hidden="1">
      <c r="A1030" t="str">
        <f t="shared" si="48"/>
        <v>06</v>
      </c>
      <c r="B1030" s="76" t="str">
        <f t="shared" si="46"/>
        <v>W</v>
      </c>
      <c r="C1030" t="s">
        <v>247</v>
      </c>
      <c r="D1030" t="s">
        <v>1467</v>
      </c>
      <c r="E1030">
        <f t="shared" ca="1" si="47"/>
        <v>0</v>
      </c>
    </row>
    <row r="1031" spans="1:5" hidden="1">
      <c r="A1031" t="str">
        <f t="shared" si="48"/>
        <v>07</v>
      </c>
      <c r="B1031" s="76" t="str">
        <f t="shared" si="46"/>
        <v>W</v>
      </c>
      <c r="C1031" t="s">
        <v>247</v>
      </c>
      <c r="D1031" t="s">
        <v>1468</v>
      </c>
      <c r="E1031">
        <f t="shared" ca="1" si="47"/>
        <v>0</v>
      </c>
    </row>
    <row r="1032" spans="1:5" hidden="1">
      <c r="A1032" t="str">
        <f t="shared" si="48"/>
        <v>08</v>
      </c>
      <c r="B1032" s="76" t="str">
        <f t="shared" si="46"/>
        <v>W</v>
      </c>
      <c r="C1032" t="s">
        <v>247</v>
      </c>
      <c r="D1032" t="s">
        <v>1469</v>
      </c>
      <c r="E1032">
        <f t="shared" ca="1" si="47"/>
        <v>0</v>
      </c>
    </row>
    <row r="1033" spans="1:5" hidden="1">
      <c r="A1033" t="str">
        <f t="shared" si="48"/>
        <v>09</v>
      </c>
      <c r="B1033" s="76" t="str">
        <f t="shared" si="46"/>
        <v>W</v>
      </c>
      <c r="C1033" t="s">
        <v>247</v>
      </c>
      <c r="D1033" t="s">
        <v>1470</v>
      </c>
      <c r="E1033">
        <f t="shared" ca="1" si="47"/>
        <v>0</v>
      </c>
    </row>
    <row r="1034" spans="1:5" hidden="1">
      <c r="A1034" t="str">
        <f t="shared" si="48"/>
        <v>10</v>
      </c>
      <c r="B1034" s="76" t="str">
        <f t="shared" ref="B1034:B1097" si="49">IF(ISNUMBER(FIND("PU",D1034,1)),"PU",IF(ISNUMBER(FIND("W-",D1034,1)),"W",0))</f>
        <v>W</v>
      </c>
      <c r="C1034" t="s">
        <v>247</v>
      </c>
      <c r="D1034" t="s">
        <v>1471</v>
      </c>
      <c r="E1034">
        <f t="shared" ref="E1034:E1097" ca="1" si="50">IFERROR(IF(B1034=0,VLOOKUP(C1034,INDIRECT($G$4&amp;$H$4),MATCH($A1034,INDIRECT($G$4&amp;$I$4),0),0),IF(B1034="W",VLOOKUP(C1034,INDIRECT($G$5&amp;$H$5),MATCH($A1034,INDIRECT($G$5&amp;$I$5),0),FALSE),VLOOKUP(C1034,INDIRECT($G$6&amp;$H$6),MATCH($A1034,INDIRECT($G$6&amp;$I$6),0),FALSE))),0)</f>
        <v>0</v>
      </c>
    </row>
    <row r="1035" spans="1:5" hidden="1">
      <c r="A1035" t="str">
        <f t="shared" si="48"/>
        <v>11</v>
      </c>
      <c r="B1035" s="76" t="str">
        <f t="shared" si="49"/>
        <v>W</v>
      </c>
      <c r="C1035" t="s">
        <v>247</v>
      </c>
      <c r="D1035" t="s">
        <v>1472</v>
      </c>
      <c r="E1035">
        <f t="shared" ca="1" si="50"/>
        <v>0</v>
      </c>
    </row>
    <row r="1036" spans="1:5" hidden="1">
      <c r="A1036" t="str">
        <f t="shared" si="48"/>
        <v>12</v>
      </c>
      <c r="B1036" s="76" t="str">
        <f t="shared" si="49"/>
        <v>W</v>
      </c>
      <c r="C1036" t="s">
        <v>247</v>
      </c>
      <c r="D1036" t="s">
        <v>1473</v>
      </c>
      <c r="E1036">
        <f t="shared" ca="1" si="50"/>
        <v>0</v>
      </c>
    </row>
    <row r="1037" spans="1:5" hidden="1">
      <c r="A1037" t="str">
        <f t="shared" si="48"/>
        <v>13</v>
      </c>
      <c r="B1037" s="76" t="str">
        <f t="shared" si="49"/>
        <v>W</v>
      </c>
      <c r="C1037" t="s">
        <v>247</v>
      </c>
      <c r="D1037" t="s">
        <v>1474</v>
      </c>
      <c r="E1037">
        <f t="shared" ca="1" si="50"/>
        <v>0</v>
      </c>
    </row>
    <row r="1038" spans="1:5" hidden="1">
      <c r="A1038" t="str">
        <f t="shared" si="48"/>
        <v>01</v>
      </c>
      <c r="B1038" s="76" t="str">
        <f t="shared" si="49"/>
        <v>W</v>
      </c>
      <c r="C1038" t="s">
        <v>248</v>
      </c>
      <c r="D1038" t="s">
        <v>1475</v>
      </c>
      <c r="E1038">
        <f t="shared" ca="1" si="50"/>
        <v>0</v>
      </c>
    </row>
    <row r="1039" spans="1:5" hidden="1">
      <c r="A1039" t="str">
        <f t="shared" si="48"/>
        <v>02</v>
      </c>
      <c r="B1039" s="76" t="str">
        <f t="shared" si="49"/>
        <v>W</v>
      </c>
      <c r="C1039" t="s">
        <v>248</v>
      </c>
      <c r="D1039" t="s">
        <v>1476</v>
      </c>
      <c r="E1039">
        <f t="shared" ca="1" si="50"/>
        <v>0</v>
      </c>
    </row>
    <row r="1040" spans="1:5" hidden="1">
      <c r="A1040" t="str">
        <f t="shared" si="48"/>
        <v>03</v>
      </c>
      <c r="B1040" s="76" t="str">
        <f t="shared" si="49"/>
        <v>W</v>
      </c>
      <c r="C1040" t="s">
        <v>248</v>
      </c>
      <c r="D1040" t="s">
        <v>1477</v>
      </c>
      <c r="E1040">
        <f t="shared" ca="1" si="50"/>
        <v>0</v>
      </c>
    </row>
    <row r="1041" spans="1:5" hidden="1">
      <c r="A1041" t="str">
        <f t="shared" si="48"/>
        <v>04</v>
      </c>
      <c r="B1041" s="76" t="str">
        <f t="shared" si="49"/>
        <v>W</v>
      </c>
      <c r="C1041" t="s">
        <v>248</v>
      </c>
      <c r="D1041" t="s">
        <v>1478</v>
      </c>
      <c r="E1041">
        <f t="shared" ca="1" si="50"/>
        <v>0</v>
      </c>
    </row>
    <row r="1042" spans="1:5" hidden="1">
      <c r="A1042" t="str">
        <f t="shared" si="48"/>
        <v>05</v>
      </c>
      <c r="B1042" s="76" t="str">
        <f t="shared" si="49"/>
        <v>W</v>
      </c>
      <c r="C1042" t="s">
        <v>248</v>
      </c>
      <c r="D1042" t="s">
        <v>1479</v>
      </c>
      <c r="E1042">
        <f t="shared" ca="1" si="50"/>
        <v>0</v>
      </c>
    </row>
    <row r="1043" spans="1:5" hidden="1">
      <c r="A1043" t="str">
        <f t="shared" si="48"/>
        <v>06</v>
      </c>
      <c r="B1043" s="76" t="str">
        <f t="shared" si="49"/>
        <v>W</v>
      </c>
      <c r="C1043" t="s">
        <v>248</v>
      </c>
      <c r="D1043" t="s">
        <v>1480</v>
      </c>
      <c r="E1043">
        <f t="shared" ca="1" si="50"/>
        <v>0</v>
      </c>
    </row>
    <row r="1044" spans="1:5" hidden="1">
      <c r="A1044" t="str">
        <f t="shared" si="48"/>
        <v>07</v>
      </c>
      <c r="B1044" s="76" t="str">
        <f t="shared" si="49"/>
        <v>W</v>
      </c>
      <c r="C1044" t="s">
        <v>248</v>
      </c>
      <c r="D1044" t="s">
        <v>1481</v>
      </c>
      <c r="E1044">
        <f t="shared" ca="1" si="50"/>
        <v>0</v>
      </c>
    </row>
    <row r="1045" spans="1:5" hidden="1">
      <c r="A1045" t="str">
        <f t="shared" si="48"/>
        <v>08</v>
      </c>
      <c r="B1045" s="76" t="str">
        <f t="shared" si="49"/>
        <v>W</v>
      </c>
      <c r="C1045" t="s">
        <v>248</v>
      </c>
      <c r="D1045" t="s">
        <v>1482</v>
      </c>
      <c r="E1045">
        <f t="shared" ca="1" si="50"/>
        <v>0</v>
      </c>
    </row>
    <row r="1046" spans="1:5" hidden="1">
      <c r="A1046" t="str">
        <f t="shared" si="48"/>
        <v>09</v>
      </c>
      <c r="B1046" s="76" t="str">
        <f t="shared" si="49"/>
        <v>W</v>
      </c>
      <c r="C1046" t="s">
        <v>248</v>
      </c>
      <c r="D1046" t="s">
        <v>1483</v>
      </c>
      <c r="E1046">
        <f t="shared" ca="1" si="50"/>
        <v>0</v>
      </c>
    </row>
    <row r="1047" spans="1:5" hidden="1">
      <c r="A1047" t="str">
        <f t="shared" si="48"/>
        <v>10</v>
      </c>
      <c r="B1047" s="76" t="str">
        <f t="shared" si="49"/>
        <v>W</v>
      </c>
      <c r="C1047" t="s">
        <v>248</v>
      </c>
      <c r="D1047" t="s">
        <v>1484</v>
      </c>
      <c r="E1047">
        <f t="shared" ca="1" si="50"/>
        <v>0</v>
      </c>
    </row>
    <row r="1048" spans="1:5" hidden="1">
      <c r="A1048" t="str">
        <f t="shared" si="48"/>
        <v>11</v>
      </c>
      <c r="B1048" s="76" t="str">
        <f t="shared" si="49"/>
        <v>W</v>
      </c>
      <c r="C1048" t="s">
        <v>248</v>
      </c>
      <c r="D1048" t="s">
        <v>1485</v>
      </c>
      <c r="E1048">
        <f t="shared" ca="1" si="50"/>
        <v>0</v>
      </c>
    </row>
    <row r="1049" spans="1:5" hidden="1">
      <c r="A1049" t="str">
        <f t="shared" si="48"/>
        <v>12</v>
      </c>
      <c r="B1049" s="76" t="str">
        <f t="shared" si="49"/>
        <v>W</v>
      </c>
      <c r="C1049" t="s">
        <v>248</v>
      </c>
      <c r="D1049" t="s">
        <v>1486</v>
      </c>
      <c r="E1049">
        <f t="shared" ca="1" si="50"/>
        <v>0</v>
      </c>
    </row>
    <row r="1050" spans="1:5" hidden="1">
      <c r="A1050" t="str">
        <f t="shared" si="48"/>
        <v>13</v>
      </c>
      <c r="B1050" s="76" t="str">
        <f t="shared" si="49"/>
        <v>W</v>
      </c>
      <c r="C1050" t="s">
        <v>248</v>
      </c>
      <c r="D1050" t="s">
        <v>1487</v>
      </c>
      <c r="E1050">
        <f t="shared" ca="1" si="50"/>
        <v>0</v>
      </c>
    </row>
    <row r="1051" spans="1:5" hidden="1">
      <c r="A1051" t="str">
        <f t="shared" si="48"/>
        <v>01</v>
      </c>
      <c r="B1051" s="76" t="str">
        <f t="shared" si="49"/>
        <v>W</v>
      </c>
      <c r="C1051" t="s">
        <v>249</v>
      </c>
      <c r="D1051" t="s">
        <v>1488</v>
      </c>
      <c r="E1051">
        <f t="shared" ca="1" si="50"/>
        <v>0</v>
      </c>
    </row>
    <row r="1052" spans="1:5" hidden="1">
      <c r="A1052" t="str">
        <f t="shared" si="48"/>
        <v>02</v>
      </c>
      <c r="B1052" s="76" t="str">
        <f t="shared" si="49"/>
        <v>W</v>
      </c>
      <c r="C1052" t="s">
        <v>249</v>
      </c>
      <c r="D1052" t="s">
        <v>1489</v>
      </c>
      <c r="E1052">
        <f t="shared" ca="1" si="50"/>
        <v>0</v>
      </c>
    </row>
    <row r="1053" spans="1:5" hidden="1">
      <c r="A1053" t="str">
        <f t="shared" si="48"/>
        <v>03</v>
      </c>
      <c r="B1053" s="76" t="str">
        <f t="shared" si="49"/>
        <v>W</v>
      </c>
      <c r="C1053" t="s">
        <v>249</v>
      </c>
      <c r="D1053" t="s">
        <v>1490</v>
      </c>
      <c r="E1053">
        <f t="shared" ca="1" si="50"/>
        <v>0</v>
      </c>
    </row>
    <row r="1054" spans="1:5" hidden="1">
      <c r="A1054" t="str">
        <f t="shared" si="48"/>
        <v>04</v>
      </c>
      <c r="B1054" s="76" t="str">
        <f t="shared" si="49"/>
        <v>W</v>
      </c>
      <c r="C1054" t="s">
        <v>249</v>
      </c>
      <c r="D1054" t="s">
        <v>1491</v>
      </c>
      <c r="E1054">
        <f t="shared" ca="1" si="50"/>
        <v>0</v>
      </c>
    </row>
    <row r="1055" spans="1:5" hidden="1">
      <c r="A1055" t="str">
        <f t="shared" si="48"/>
        <v>05</v>
      </c>
      <c r="B1055" s="76" t="str">
        <f t="shared" si="49"/>
        <v>W</v>
      </c>
      <c r="C1055" t="s">
        <v>249</v>
      </c>
      <c r="D1055" t="s">
        <v>1492</v>
      </c>
      <c r="E1055">
        <f t="shared" ca="1" si="50"/>
        <v>0</v>
      </c>
    </row>
    <row r="1056" spans="1:5" hidden="1">
      <c r="A1056" t="str">
        <f t="shared" si="48"/>
        <v>06</v>
      </c>
      <c r="B1056" s="76" t="str">
        <f t="shared" si="49"/>
        <v>W</v>
      </c>
      <c r="C1056" t="s">
        <v>249</v>
      </c>
      <c r="D1056" t="s">
        <v>1493</v>
      </c>
      <c r="E1056">
        <f t="shared" ca="1" si="50"/>
        <v>0</v>
      </c>
    </row>
    <row r="1057" spans="1:5" hidden="1">
      <c r="A1057" t="str">
        <f t="shared" si="48"/>
        <v>07</v>
      </c>
      <c r="B1057" s="76" t="str">
        <f t="shared" si="49"/>
        <v>W</v>
      </c>
      <c r="C1057" t="s">
        <v>249</v>
      </c>
      <c r="D1057" t="s">
        <v>1494</v>
      </c>
      <c r="E1057">
        <f t="shared" ca="1" si="50"/>
        <v>0</v>
      </c>
    </row>
    <row r="1058" spans="1:5" hidden="1">
      <c r="A1058" t="str">
        <f t="shared" si="48"/>
        <v>08</v>
      </c>
      <c r="B1058" s="76" t="str">
        <f t="shared" si="49"/>
        <v>W</v>
      </c>
      <c r="C1058" t="s">
        <v>249</v>
      </c>
      <c r="D1058" t="s">
        <v>1495</v>
      </c>
      <c r="E1058">
        <f t="shared" ca="1" si="50"/>
        <v>0</v>
      </c>
    </row>
    <row r="1059" spans="1:5" hidden="1">
      <c r="A1059" t="str">
        <f t="shared" si="48"/>
        <v>09</v>
      </c>
      <c r="B1059" s="76" t="str">
        <f t="shared" si="49"/>
        <v>W</v>
      </c>
      <c r="C1059" t="s">
        <v>249</v>
      </c>
      <c r="D1059" t="s">
        <v>1496</v>
      </c>
      <c r="E1059">
        <f t="shared" ca="1" si="50"/>
        <v>0</v>
      </c>
    </row>
    <row r="1060" spans="1:5" hidden="1">
      <c r="A1060" t="str">
        <f t="shared" si="48"/>
        <v>10</v>
      </c>
      <c r="B1060" s="76" t="str">
        <f t="shared" si="49"/>
        <v>W</v>
      </c>
      <c r="C1060" t="s">
        <v>249</v>
      </c>
      <c r="D1060" t="s">
        <v>1497</v>
      </c>
      <c r="E1060">
        <f t="shared" ca="1" si="50"/>
        <v>0</v>
      </c>
    </row>
    <row r="1061" spans="1:5" hidden="1">
      <c r="A1061" t="str">
        <f t="shared" si="48"/>
        <v>11</v>
      </c>
      <c r="B1061" s="76" t="str">
        <f t="shared" si="49"/>
        <v>W</v>
      </c>
      <c r="C1061" t="s">
        <v>249</v>
      </c>
      <c r="D1061" t="s">
        <v>1498</v>
      </c>
      <c r="E1061">
        <f t="shared" ca="1" si="50"/>
        <v>0</v>
      </c>
    </row>
    <row r="1062" spans="1:5" hidden="1">
      <c r="A1062" t="str">
        <f t="shared" si="48"/>
        <v>12</v>
      </c>
      <c r="B1062" s="76" t="str">
        <f t="shared" si="49"/>
        <v>W</v>
      </c>
      <c r="C1062" t="s">
        <v>249</v>
      </c>
      <c r="D1062" t="s">
        <v>1499</v>
      </c>
      <c r="E1062">
        <f t="shared" ca="1" si="50"/>
        <v>0</v>
      </c>
    </row>
    <row r="1063" spans="1:5" hidden="1">
      <c r="A1063" t="str">
        <f t="shared" si="48"/>
        <v>13</v>
      </c>
      <c r="B1063" s="76" t="str">
        <f t="shared" si="49"/>
        <v>W</v>
      </c>
      <c r="C1063" t="s">
        <v>249</v>
      </c>
      <c r="D1063" t="s">
        <v>1500</v>
      </c>
      <c r="E1063">
        <f t="shared" ca="1" si="50"/>
        <v>0</v>
      </c>
    </row>
    <row r="1064" spans="1:5" hidden="1">
      <c r="A1064" t="str">
        <f t="shared" ref="A1064:A1126" si="51">MID(D1064,LEN(C1064)+2,LEN(D1064)-LEN(C1064))</f>
        <v>01</v>
      </c>
      <c r="B1064" s="76" t="str">
        <f t="shared" si="49"/>
        <v>W</v>
      </c>
      <c r="C1064" t="s">
        <v>250</v>
      </c>
      <c r="D1064" t="s">
        <v>1501</v>
      </c>
      <c r="E1064">
        <f t="shared" ca="1" si="50"/>
        <v>0</v>
      </c>
    </row>
    <row r="1065" spans="1:5" hidden="1">
      <c r="A1065" t="str">
        <f t="shared" si="51"/>
        <v>02</v>
      </c>
      <c r="B1065" s="76" t="str">
        <f t="shared" si="49"/>
        <v>W</v>
      </c>
      <c r="C1065" t="s">
        <v>250</v>
      </c>
      <c r="D1065" t="s">
        <v>1502</v>
      </c>
      <c r="E1065">
        <f t="shared" ca="1" si="50"/>
        <v>0</v>
      </c>
    </row>
    <row r="1066" spans="1:5" hidden="1">
      <c r="A1066" t="str">
        <f t="shared" si="51"/>
        <v>03</v>
      </c>
      <c r="B1066" s="76" t="str">
        <f t="shared" si="49"/>
        <v>W</v>
      </c>
      <c r="C1066" t="s">
        <v>250</v>
      </c>
      <c r="D1066" t="s">
        <v>1503</v>
      </c>
      <c r="E1066">
        <f t="shared" ca="1" si="50"/>
        <v>0</v>
      </c>
    </row>
    <row r="1067" spans="1:5" hidden="1">
      <c r="A1067" t="str">
        <f t="shared" si="51"/>
        <v>04</v>
      </c>
      <c r="B1067" s="76" t="str">
        <f t="shared" si="49"/>
        <v>W</v>
      </c>
      <c r="C1067" t="s">
        <v>250</v>
      </c>
      <c r="D1067" t="s">
        <v>1504</v>
      </c>
      <c r="E1067">
        <f t="shared" ca="1" si="50"/>
        <v>0</v>
      </c>
    </row>
    <row r="1068" spans="1:5" hidden="1">
      <c r="A1068" t="str">
        <f t="shared" si="51"/>
        <v>05</v>
      </c>
      <c r="B1068" s="76" t="str">
        <f t="shared" si="49"/>
        <v>W</v>
      </c>
      <c r="C1068" t="s">
        <v>250</v>
      </c>
      <c r="D1068" t="s">
        <v>1505</v>
      </c>
      <c r="E1068">
        <f t="shared" ca="1" si="50"/>
        <v>0</v>
      </c>
    </row>
    <row r="1069" spans="1:5" hidden="1">
      <c r="A1069" t="str">
        <f t="shared" si="51"/>
        <v>06</v>
      </c>
      <c r="B1069" s="76" t="str">
        <f t="shared" si="49"/>
        <v>W</v>
      </c>
      <c r="C1069" t="s">
        <v>250</v>
      </c>
      <c r="D1069" t="s">
        <v>1506</v>
      </c>
      <c r="E1069">
        <f t="shared" ca="1" si="50"/>
        <v>0</v>
      </c>
    </row>
    <row r="1070" spans="1:5" hidden="1">
      <c r="A1070" t="str">
        <f t="shared" si="51"/>
        <v>07</v>
      </c>
      <c r="B1070" s="76" t="str">
        <f t="shared" si="49"/>
        <v>W</v>
      </c>
      <c r="C1070" t="s">
        <v>250</v>
      </c>
      <c r="D1070" t="s">
        <v>1507</v>
      </c>
      <c r="E1070">
        <f t="shared" ca="1" si="50"/>
        <v>0</v>
      </c>
    </row>
    <row r="1071" spans="1:5" hidden="1">
      <c r="A1071" t="str">
        <f t="shared" si="51"/>
        <v>08</v>
      </c>
      <c r="B1071" s="76" t="str">
        <f t="shared" si="49"/>
        <v>W</v>
      </c>
      <c r="C1071" t="s">
        <v>250</v>
      </c>
      <c r="D1071" t="s">
        <v>1508</v>
      </c>
      <c r="E1071">
        <f t="shared" ca="1" si="50"/>
        <v>0</v>
      </c>
    </row>
    <row r="1072" spans="1:5" hidden="1">
      <c r="A1072" t="str">
        <f t="shared" si="51"/>
        <v>09</v>
      </c>
      <c r="B1072" s="76" t="str">
        <f t="shared" si="49"/>
        <v>W</v>
      </c>
      <c r="C1072" t="s">
        <v>250</v>
      </c>
      <c r="D1072" t="s">
        <v>1509</v>
      </c>
      <c r="E1072">
        <f t="shared" ca="1" si="50"/>
        <v>0</v>
      </c>
    </row>
    <row r="1073" spans="1:5" hidden="1">
      <c r="A1073" t="str">
        <f t="shared" si="51"/>
        <v>10</v>
      </c>
      <c r="B1073" s="76" t="str">
        <f t="shared" si="49"/>
        <v>W</v>
      </c>
      <c r="C1073" t="s">
        <v>250</v>
      </c>
      <c r="D1073" t="s">
        <v>1510</v>
      </c>
      <c r="E1073">
        <f t="shared" ca="1" si="50"/>
        <v>0</v>
      </c>
    </row>
    <row r="1074" spans="1:5" hidden="1">
      <c r="A1074" t="str">
        <f t="shared" si="51"/>
        <v>11</v>
      </c>
      <c r="B1074" s="76" t="str">
        <f t="shared" si="49"/>
        <v>W</v>
      </c>
      <c r="C1074" t="s">
        <v>250</v>
      </c>
      <c r="D1074" t="s">
        <v>1511</v>
      </c>
      <c r="E1074">
        <f t="shared" ca="1" si="50"/>
        <v>0</v>
      </c>
    </row>
    <row r="1075" spans="1:5" hidden="1">
      <c r="A1075" t="str">
        <f t="shared" si="51"/>
        <v>12</v>
      </c>
      <c r="B1075" s="76" t="str">
        <f t="shared" si="49"/>
        <v>W</v>
      </c>
      <c r="C1075" t="s">
        <v>250</v>
      </c>
      <c r="D1075" t="s">
        <v>1512</v>
      </c>
      <c r="E1075">
        <f t="shared" ca="1" si="50"/>
        <v>0</v>
      </c>
    </row>
    <row r="1076" spans="1:5" hidden="1">
      <c r="A1076" t="str">
        <f t="shared" si="51"/>
        <v>13</v>
      </c>
      <c r="B1076" s="76" t="str">
        <f t="shared" si="49"/>
        <v>W</v>
      </c>
      <c r="C1076" t="s">
        <v>250</v>
      </c>
      <c r="D1076" t="s">
        <v>1513</v>
      </c>
      <c r="E1076">
        <f t="shared" ca="1" si="50"/>
        <v>0</v>
      </c>
    </row>
    <row r="1077" spans="1:5" hidden="1">
      <c r="A1077" t="str">
        <f t="shared" si="51"/>
        <v>01</v>
      </c>
      <c r="B1077" s="76" t="str">
        <f t="shared" si="49"/>
        <v>W</v>
      </c>
      <c r="C1077" t="s">
        <v>251</v>
      </c>
      <c r="D1077" t="s">
        <v>1514</v>
      </c>
      <c r="E1077">
        <f t="shared" ca="1" si="50"/>
        <v>0</v>
      </c>
    </row>
    <row r="1078" spans="1:5" hidden="1">
      <c r="A1078" t="str">
        <f t="shared" si="51"/>
        <v>02</v>
      </c>
      <c r="B1078" s="76" t="str">
        <f t="shared" si="49"/>
        <v>W</v>
      </c>
      <c r="C1078" t="s">
        <v>251</v>
      </c>
      <c r="D1078" t="s">
        <v>1515</v>
      </c>
      <c r="E1078">
        <f t="shared" ca="1" si="50"/>
        <v>0</v>
      </c>
    </row>
    <row r="1079" spans="1:5" hidden="1">
      <c r="A1079" t="str">
        <f t="shared" si="51"/>
        <v>03</v>
      </c>
      <c r="B1079" s="76" t="str">
        <f t="shared" si="49"/>
        <v>W</v>
      </c>
      <c r="C1079" t="s">
        <v>251</v>
      </c>
      <c r="D1079" t="s">
        <v>1516</v>
      </c>
      <c r="E1079">
        <f t="shared" ca="1" si="50"/>
        <v>0</v>
      </c>
    </row>
    <row r="1080" spans="1:5" hidden="1">
      <c r="A1080" t="str">
        <f t="shared" si="51"/>
        <v>04</v>
      </c>
      <c r="B1080" s="76" t="str">
        <f t="shared" si="49"/>
        <v>W</v>
      </c>
      <c r="C1080" t="s">
        <v>251</v>
      </c>
      <c r="D1080" t="s">
        <v>1517</v>
      </c>
      <c r="E1080">
        <f t="shared" ca="1" si="50"/>
        <v>0</v>
      </c>
    </row>
    <row r="1081" spans="1:5" hidden="1">
      <c r="A1081" t="str">
        <f t="shared" si="51"/>
        <v>05</v>
      </c>
      <c r="B1081" s="76" t="str">
        <f t="shared" si="49"/>
        <v>W</v>
      </c>
      <c r="C1081" t="s">
        <v>251</v>
      </c>
      <c r="D1081" t="s">
        <v>1518</v>
      </c>
      <c r="E1081">
        <f t="shared" ca="1" si="50"/>
        <v>0</v>
      </c>
    </row>
    <row r="1082" spans="1:5" hidden="1">
      <c r="A1082" t="str">
        <f t="shared" si="51"/>
        <v>06</v>
      </c>
      <c r="B1082" s="76" t="str">
        <f t="shared" si="49"/>
        <v>W</v>
      </c>
      <c r="C1082" t="s">
        <v>251</v>
      </c>
      <c r="D1082" t="s">
        <v>1519</v>
      </c>
      <c r="E1082">
        <f t="shared" ca="1" si="50"/>
        <v>0</v>
      </c>
    </row>
    <row r="1083" spans="1:5" hidden="1">
      <c r="A1083" t="str">
        <f t="shared" si="51"/>
        <v>07</v>
      </c>
      <c r="B1083" s="76" t="str">
        <f t="shared" si="49"/>
        <v>W</v>
      </c>
      <c r="C1083" t="s">
        <v>251</v>
      </c>
      <c r="D1083" t="s">
        <v>1520</v>
      </c>
      <c r="E1083">
        <f t="shared" ca="1" si="50"/>
        <v>0</v>
      </c>
    </row>
    <row r="1084" spans="1:5" hidden="1">
      <c r="A1084" t="str">
        <f t="shared" si="51"/>
        <v>08</v>
      </c>
      <c r="B1084" s="76" t="str">
        <f t="shared" si="49"/>
        <v>W</v>
      </c>
      <c r="C1084" t="s">
        <v>251</v>
      </c>
      <c r="D1084" t="s">
        <v>1521</v>
      </c>
      <c r="E1084">
        <f t="shared" ca="1" si="50"/>
        <v>0</v>
      </c>
    </row>
    <row r="1085" spans="1:5" hidden="1">
      <c r="A1085" t="str">
        <f t="shared" si="51"/>
        <v>09</v>
      </c>
      <c r="B1085" s="76" t="str">
        <f t="shared" si="49"/>
        <v>W</v>
      </c>
      <c r="C1085" t="s">
        <v>251</v>
      </c>
      <c r="D1085" t="s">
        <v>1522</v>
      </c>
      <c r="E1085">
        <f t="shared" ca="1" si="50"/>
        <v>0</v>
      </c>
    </row>
    <row r="1086" spans="1:5" hidden="1">
      <c r="A1086" t="str">
        <f t="shared" si="51"/>
        <v>10</v>
      </c>
      <c r="B1086" s="76" t="str">
        <f t="shared" si="49"/>
        <v>W</v>
      </c>
      <c r="C1086" t="s">
        <v>251</v>
      </c>
      <c r="D1086" t="s">
        <v>1523</v>
      </c>
      <c r="E1086">
        <f t="shared" ca="1" si="50"/>
        <v>0</v>
      </c>
    </row>
    <row r="1087" spans="1:5" hidden="1">
      <c r="A1087" t="str">
        <f t="shared" si="51"/>
        <v>11</v>
      </c>
      <c r="B1087" s="76" t="str">
        <f t="shared" si="49"/>
        <v>W</v>
      </c>
      <c r="C1087" t="s">
        <v>251</v>
      </c>
      <c r="D1087" t="s">
        <v>1524</v>
      </c>
      <c r="E1087">
        <f t="shared" ca="1" si="50"/>
        <v>0</v>
      </c>
    </row>
    <row r="1088" spans="1:5" hidden="1">
      <c r="A1088" t="str">
        <f t="shared" si="51"/>
        <v>12</v>
      </c>
      <c r="B1088" s="76" t="str">
        <f t="shared" si="49"/>
        <v>W</v>
      </c>
      <c r="C1088" t="s">
        <v>251</v>
      </c>
      <c r="D1088" t="s">
        <v>1525</v>
      </c>
      <c r="E1088">
        <f t="shared" ca="1" si="50"/>
        <v>0</v>
      </c>
    </row>
    <row r="1089" spans="1:5" hidden="1">
      <c r="A1089" t="str">
        <f t="shared" si="51"/>
        <v>13</v>
      </c>
      <c r="B1089" s="76" t="str">
        <f t="shared" si="49"/>
        <v>W</v>
      </c>
      <c r="C1089" t="s">
        <v>251</v>
      </c>
      <c r="D1089" t="s">
        <v>1526</v>
      </c>
      <c r="E1089">
        <f t="shared" ca="1" si="50"/>
        <v>0</v>
      </c>
    </row>
    <row r="1090" spans="1:5" hidden="1">
      <c r="A1090" t="str">
        <f t="shared" si="51"/>
        <v>01</v>
      </c>
      <c r="B1090" s="76" t="str">
        <f t="shared" si="49"/>
        <v>W</v>
      </c>
      <c r="C1090" t="s">
        <v>252</v>
      </c>
      <c r="D1090" t="s">
        <v>1527</v>
      </c>
      <c r="E1090">
        <f t="shared" ca="1" si="50"/>
        <v>0</v>
      </c>
    </row>
    <row r="1091" spans="1:5" hidden="1">
      <c r="A1091" t="str">
        <f t="shared" si="51"/>
        <v>02</v>
      </c>
      <c r="B1091" s="76" t="str">
        <f t="shared" si="49"/>
        <v>W</v>
      </c>
      <c r="C1091" t="s">
        <v>252</v>
      </c>
      <c r="D1091" t="s">
        <v>1528</v>
      </c>
      <c r="E1091">
        <f t="shared" ca="1" si="50"/>
        <v>0</v>
      </c>
    </row>
    <row r="1092" spans="1:5" hidden="1">
      <c r="A1092" t="str">
        <f t="shared" si="51"/>
        <v>03</v>
      </c>
      <c r="B1092" s="76" t="str">
        <f t="shared" si="49"/>
        <v>W</v>
      </c>
      <c r="C1092" t="s">
        <v>252</v>
      </c>
      <c r="D1092" t="s">
        <v>1529</v>
      </c>
      <c r="E1092">
        <f t="shared" ca="1" si="50"/>
        <v>0</v>
      </c>
    </row>
    <row r="1093" spans="1:5" hidden="1">
      <c r="A1093" t="str">
        <f t="shared" si="51"/>
        <v>04</v>
      </c>
      <c r="B1093" s="76" t="str">
        <f t="shared" si="49"/>
        <v>W</v>
      </c>
      <c r="C1093" t="s">
        <v>252</v>
      </c>
      <c r="D1093" t="s">
        <v>1530</v>
      </c>
      <c r="E1093">
        <f t="shared" ca="1" si="50"/>
        <v>0</v>
      </c>
    </row>
    <row r="1094" spans="1:5" hidden="1">
      <c r="A1094" t="str">
        <f t="shared" si="51"/>
        <v>05</v>
      </c>
      <c r="B1094" s="76" t="str">
        <f t="shared" si="49"/>
        <v>W</v>
      </c>
      <c r="C1094" t="s">
        <v>252</v>
      </c>
      <c r="D1094" t="s">
        <v>1531</v>
      </c>
      <c r="E1094">
        <f t="shared" ca="1" si="50"/>
        <v>0</v>
      </c>
    </row>
    <row r="1095" spans="1:5" hidden="1">
      <c r="A1095" t="str">
        <f t="shared" si="51"/>
        <v>06</v>
      </c>
      <c r="B1095" s="76" t="str">
        <f t="shared" si="49"/>
        <v>W</v>
      </c>
      <c r="C1095" t="s">
        <v>252</v>
      </c>
      <c r="D1095" t="s">
        <v>1532</v>
      </c>
      <c r="E1095">
        <f t="shared" ca="1" si="50"/>
        <v>0</v>
      </c>
    </row>
    <row r="1096" spans="1:5" hidden="1">
      <c r="A1096" t="str">
        <f t="shared" si="51"/>
        <v>07</v>
      </c>
      <c r="B1096" s="76" t="str">
        <f t="shared" si="49"/>
        <v>W</v>
      </c>
      <c r="C1096" t="s">
        <v>252</v>
      </c>
      <c r="D1096" t="s">
        <v>1533</v>
      </c>
      <c r="E1096">
        <f t="shared" ca="1" si="50"/>
        <v>0</v>
      </c>
    </row>
    <row r="1097" spans="1:5" hidden="1">
      <c r="A1097" t="str">
        <f t="shared" si="51"/>
        <v>08</v>
      </c>
      <c r="B1097" s="76" t="str">
        <f t="shared" si="49"/>
        <v>W</v>
      </c>
      <c r="C1097" t="s">
        <v>252</v>
      </c>
      <c r="D1097" t="s">
        <v>1534</v>
      </c>
      <c r="E1097">
        <f t="shared" ca="1" si="50"/>
        <v>0</v>
      </c>
    </row>
    <row r="1098" spans="1:5" hidden="1">
      <c r="A1098" t="str">
        <f t="shared" si="51"/>
        <v>09</v>
      </c>
      <c r="B1098" s="76" t="str">
        <f t="shared" ref="B1098:B1126" si="52">IF(ISNUMBER(FIND("PU",D1098,1)),"PU",IF(ISNUMBER(FIND("W-",D1098,1)),"W",0))</f>
        <v>W</v>
      </c>
      <c r="C1098" t="s">
        <v>252</v>
      </c>
      <c r="D1098" t="s">
        <v>1535</v>
      </c>
      <c r="E1098">
        <f t="shared" ref="E1098:E1126" ca="1" si="53">IFERROR(IF(B1098=0,VLOOKUP(C1098,INDIRECT($G$4&amp;$H$4),MATCH($A1098,INDIRECT($G$4&amp;$I$4),0),0),IF(B1098="W",VLOOKUP(C1098,INDIRECT($G$5&amp;$H$5),MATCH($A1098,INDIRECT($G$5&amp;$I$5),0),FALSE),VLOOKUP(C1098,INDIRECT($G$6&amp;$H$6),MATCH($A1098,INDIRECT($G$6&amp;$I$6),0),FALSE))),0)</f>
        <v>0</v>
      </c>
    </row>
    <row r="1099" spans="1:5" hidden="1">
      <c r="A1099" t="str">
        <f t="shared" si="51"/>
        <v>10</v>
      </c>
      <c r="B1099" s="76" t="str">
        <f t="shared" si="52"/>
        <v>W</v>
      </c>
      <c r="C1099" t="s">
        <v>252</v>
      </c>
      <c r="D1099" t="s">
        <v>1536</v>
      </c>
      <c r="E1099">
        <f t="shared" ca="1" si="53"/>
        <v>0</v>
      </c>
    </row>
    <row r="1100" spans="1:5" hidden="1">
      <c r="A1100" t="str">
        <f t="shared" si="51"/>
        <v>11</v>
      </c>
      <c r="B1100" s="76" t="str">
        <f t="shared" si="52"/>
        <v>W</v>
      </c>
      <c r="C1100" t="s">
        <v>252</v>
      </c>
      <c r="D1100" t="s">
        <v>1537</v>
      </c>
      <c r="E1100">
        <f t="shared" ca="1" si="53"/>
        <v>0</v>
      </c>
    </row>
    <row r="1101" spans="1:5" hidden="1">
      <c r="A1101" t="str">
        <f t="shared" si="51"/>
        <v>12</v>
      </c>
      <c r="B1101" s="76" t="str">
        <f t="shared" si="52"/>
        <v>W</v>
      </c>
      <c r="C1101" t="s">
        <v>252</v>
      </c>
      <c r="D1101" t="s">
        <v>1538</v>
      </c>
      <c r="E1101">
        <f t="shared" ca="1" si="53"/>
        <v>0</v>
      </c>
    </row>
    <row r="1102" spans="1:5" hidden="1">
      <c r="A1102" t="str">
        <f t="shared" si="51"/>
        <v>13</v>
      </c>
      <c r="B1102" s="76" t="str">
        <f t="shared" si="52"/>
        <v>W</v>
      </c>
      <c r="C1102" t="s">
        <v>252</v>
      </c>
      <c r="D1102" t="s">
        <v>1539</v>
      </c>
      <c r="E1102">
        <f t="shared" ca="1" si="53"/>
        <v>0</v>
      </c>
    </row>
    <row r="1103" spans="1:5" hidden="1">
      <c r="A1103" t="str">
        <f t="shared" si="51"/>
        <v>01</v>
      </c>
      <c r="B1103" s="76" t="str">
        <f t="shared" si="52"/>
        <v>W</v>
      </c>
      <c r="C1103" t="s">
        <v>253</v>
      </c>
      <c r="D1103" t="s">
        <v>1540</v>
      </c>
      <c r="E1103">
        <f t="shared" ca="1" si="53"/>
        <v>0</v>
      </c>
    </row>
    <row r="1104" spans="1:5" hidden="1">
      <c r="A1104" t="str">
        <f t="shared" si="51"/>
        <v>02</v>
      </c>
      <c r="B1104" s="76" t="str">
        <f t="shared" si="52"/>
        <v>W</v>
      </c>
      <c r="C1104" t="s">
        <v>253</v>
      </c>
      <c r="D1104" t="s">
        <v>1541</v>
      </c>
      <c r="E1104">
        <f t="shared" ca="1" si="53"/>
        <v>0</v>
      </c>
    </row>
    <row r="1105" spans="1:5" hidden="1">
      <c r="A1105" t="str">
        <f t="shared" si="51"/>
        <v>03</v>
      </c>
      <c r="B1105" s="76" t="str">
        <f t="shared" si="52"/>
        <v>W</v>
      </c>
      <c r="C1105" t="s">
        <v>253</v>
      </c>
      <c r="D1105" t="s">
        <v>1542</v>
      </c>
      <c r="E1105">
        <f t="shared" ca="1" si="53"/>
        <v>0</v>
      </c>
    </row>
    <row r="1106" spans="1:5" hidden="1">
      <c r="A1106" t="str">
        <f t="shared" si="51"/>
        <v>04</v>
      </c>
      <c r="B1106" s="76" t="str">
        <f t="shared" si="52"/>
        <v>W</v>
      </c>
      <c r="C1106" t="s">
        <v>253</v>
      </c>
      <c r="D1106" t="s">
        <v>1543</v>
      </c>
      <c r="E1106">
        <f t="shared" ca="1" si="53"/>
        <v>0</v>
      </c>
    </row>
    <row r="1107" spans="1:5" hidden="1">
      <c r="A1107" t="str">
        <f t="shared" si="51"/>
        <v>05</v>
      </c>
      <c r="B1107" s="76" t="str">
        <f t="shared" si="52"/>
        <v>W</v>
      </c>
      <c r="C1107" t="s">
        <v>253</v>
      </c>
      <c r="D1107" t="s">
        <v>1544</v>
      </c>
      <c r="E1107">
        <f t="shared" ca="1" si="53"/>
        <v>0</v>
      </c>
    </row>
    <row r="1108" spans="1:5" hidden="1">
      <c r="A1108" t="str">
        <f t="shared" si="51"/>
        <v>06</v>
      </c>
      <c r="B1108" s="76" t="str">
        <f t="shared" si="52"/>
        <v>W</v>
      </c>
      <c r="C1108" t="s">
        <v>253</v>
      </c>
      <c r="D1108" t="s">
        <v>1545</v>
      </c>
      <c r="E1108">
        <f t="shared" ca="1" si="53"/>
        <v>0</v>
      </c>
    </row>
    <row r="1109" spans="1:5" hidden="1">
      <c r="A1109" t="str">
        <f t="shared" si="51"/>
        <v>07</v>
      </c>
      <c r="B1109" s="76" t="str">
        <f t="shared" si="52"/>
        <v>W</v>
      </c>
      <c r="C1109" t="s">
        <v>253</v>
      </c>
      <c r="D1109" t="s">
        <v>1546</v>
      </c>
      <c r="E1109">
        <f t="shared" ca="1" si="53"/>
        <v>0</v>
      </c>
    </row>
    <row r="1110" spans="1:5" hidden="1">
      <c r="A1110" t="str">
        <f t="shared" si="51"/>
        <v>08</v>
      </c>
      <c r="B1110" s="76" t="str">
        <f t="shared" si="52"/>
        <v>W</v>
      </c>
      <c r="C1110" t="s">
        <v>253</v>
      </c>
      <c r="D1110" t="s">
        <v>1547</v>
      </c>
      <c r="E1110">
        <f t="shared" ca="1" si="53"/>
        <v>0</v>
      </c>
    </row>
    <row r="1111" spans="1:5" hidden="1">
      <c r="A1111" t="str">
        <f t="shared" si="51"/>
        <v>09</v>
      </c>
      <c r="B1111" s="76" t="str">
        <f t="shared" si="52"/>
        <v>W</v>
      </c>
      <c r="C1111" t="s">
        <v>253</v>
      </c>
      <c r="D1111" t="s">
        <v>1548</v>
      </c>
      <c r="E1111">
        <f t="shared" ca="1" si="53"/>
        <v>0</v>
      </c>
    </row>
    <row r="1112" spans="1:5" hidden="1">
      <c r="A1112" t="str">
        <f t="shared" si="51"/>
        <v>10</v>
      </c>
      <c r="B1112" s="76" t="str">
        <f t="shared" si="52"/>
        <v>W</v>
      </c>
      <c r="C1112" t="s">
        <v>253</v>
      </c>
      <c r="D1112" t="s">
        <v>1549</v>
      </c>
      <c r="E1112">
        <f t="shared" ca="1" si="53"/>
        <v>0</v>
      </c>
    </row>
    <row r="1113" spans="1:5" hidden="1">
      <c r="A1113" t="str">
        <f t="shared" si="51"/>
        <v>11</v>
      </c>
      <c r="B1113" s="76" t="str">
        <f t="shared" si="52"/>
        <v>W</v>
      </c>
      <c r="C1113" t="s">
        <v>253</v>
      </c>
      <c r="D1113" t="s">
        <v>1550</v>
      </c>
      <c r="E1113">
        <f t="shared" ca="1" si="53"/>
        <v>0</v>
      </c>
    </row>
    <row r="1114" spans="1:5" hidden="1">
      <c r="A1114" t="str">
        <f t="shared" si="51"/>
        <v>12</v>
      </c>
      <c r="B1114" s="76" t="str">
        <f t="shared" si="52"/>
        <v>W</v>
      </c>
      <c r="C1114" t="s">
        <v>253</v>
      </c>
      <c r="D1114" t="s">
        <v>1551</v>
      </c>
      <c r="E1114">
        <f t="shared" ca="1" si="53"/>
        <v>0</v>
      </c>
    </row>
    <row r="1115" spans="1:5" hidden="1">
      <c r="A1115" t="str">
        <f t="shared" si="51"/>
        <v>13</v>
      </c>
      <c r="B1115" s="76" t="str">
        <f t="shared" si="52"/>
        <v>W</v>
      </c>
      <c r="C1115" t="s">
        <v>253</v>
      </c>
      <c r="D1115" t="s">
        <v>1552</v>
      </c>
      <c r="E1115">
        <f t="shared" ca="1" si="53"/>
        <v>0</v>
      </c>
    </row>
    <row r="1116" spans="1:5">
      <c r="A1116" t="str">
        <f t="shared" si="51"/>
        <v>99</v>
      </c>
      <c r="B1116" s="76">
        <f t="shared" si="52"/>
        <v>0</v>
      </c>
      <c r="C1116" t="s">
        <v>183</v>
      </c>
      <c r="D1116" t="s">
        <v>1564</v>
      </c>
      <c r="E1116">
        <f t="shared" ca="1" si="53"/>
        <v>0</v>
      </c>
    </row>
    <row r="1117" spans="1:5">
      <c r="A1117" t="str">
        <f t="shared" si="51"/>
        <v>99</v>
      </c>
      <c r="B1117" s="76">
        <f t="shared" si="52"/>
        <v>0</v>
      </c>
      <c r="C1117" t="s">
        <v>184</v>
      </c>
      <c r="D1117" t="s">
        <v>1565</v>
      </c>
      <c r="E1117">
        <f t="shared" ca="1" si="53"/>
        <v>0</v>
      </c>
    </row>
    <row r="1118" spans="1:5">
      <c r="A1118" t="str">
        <f t="shared" si="51"/>
        <v>99</v>
      </c>
      <c r="B1118" s="76">
        <f t="shared" si="52"/>
        <v>0</v>
      </c>
      <c r="C1118" t="s">
        <v>185</v>
      </c>
      <c r="D1118" t="s">
        <v>1566</v>
      </c>
      <c r="E1118">
        <f t="shared" ca="1" si="53"/>
        <v>0</v>
      </c>
    </row>
    <row r="1119" spans="1:5">
      <c r="A1119" t="str">
        <f t="shared" si="51"/>
        <v>99</v>
      </c>
      <c r="B1119" s="76">
        <f t="shared" si="52"/>
        <v>0</v>
      </c>
      <c r="C1119" t="s">
        <v>186</v>
      </c>
      <c r="D1119" t="s">
        <v>1567</v>
      </c>
      <c r="E1119">
        <f t="shared" ca="1" si="53"/>
        <v>0</v>
      </c>
    </row>
    <row r="1120" spans="1:5">
      <c r="A1120" t="str">
        <f t="shared" si="51"/>
        <v>99</v>
      </c>
      <c r="B1120" s="76">
        <f t="shared" si="52"/>
        <v>0</v>
      </c>
      <c r="C1120" t="s">
        <v>187</v>
      </c>
      <c r="D1120" t="s">
        <v>1568</v>
      </c>
      <c r="E1120">
        <f t="shared" ca="1" si="53"/>
        <v>0</v>
      </c>
    </row>
    <row r="1121" spans="1:5">
      <c r="A1121" t="str">
        <f t="shared" si="51"/>
        <v>99</v>
      </c>
      <c r="B1121" s="76">
        <f t="shared" si="52"/>
        <v>0</v>
      </c>
      <c r="C1121" t="s">
        <v>188</v>
      </c>
      <c r="D1121" t="s">
        <v>1569</v>
      </c>
      <c r="E1121">
        <f t="shared" ca="1" si="53"/>
        <v>0</v>
      </c>
    </row>
    <row r="1122" spans="1:5">
      <c r="A1122" t="str">
        <f t="shared" si="51"/>
        <v>99</v>
      </c>
      <c r="B1122" s="76">
        <f t="shared" si="52"/>
        <v>0</v>
      </c>
      <c r="C1122" t="s">
        <v>189</v>
      </c>
      <c r="D1122" t="s">
        <v>1570</v>
      </c>
      <c r="E1122">
        <f t="shared" ca="1" si="53"/>
        <v>0</v>
      </c>
    </row>
    <row r="1123" spans="1:5">
      <c r="A1123" t="str">
        <f t="shared" si="51"/>
        <v>99</v>
      </c>
      <c r="B1123" s="76">
        <f t="shared" si="52"/>
        <v>0</v>
      </c>
      <c r="C1123" t="s">
        <v>190</v>
      </c>
      <c r="D1123" t="s">
        <v>1571</v>
      </c>
      <c r="E1123">
        <f t="shared" ca="1" si="53"/>
        <v>0</v>
      </c>
    </row>
    <row r="1124" spans="1:5">
      <c r="A1124" t="str">
        <f t="shared" si="51"/>
        <v>99</v>
      </c>
      <c r="B1124" s="76">
        <f t="shared" si="52"/>
        <v>0</v>
      </c>
      <c r="C1124" t="s">
        <v>191</v>
      </c>
      <c r="D1124" t="s">
        <v>1572</v>
      </c>
      <c r="E1124">
        <f t="shared" ca="1" si="53"/>
        <v>0</v>
      </c>
    </row>
    <row r="1125" spans="1:5">
      <c r="A1125" t="str">
        <f t="shared" si="51"/>
        <v>99</v>
      </c>
      <c r="B1125" s="76">
        <f t="shared" si="52"/>
        <v>0</v>
      </c>
      <c r="C1125" t="s">
        <v>192</v>
      </c>
      <c r="D1125" t="s">
        <v>1573</v>
      </c>
      <c r="E1125">
        <f t="shared" ca="1" si="53"/>
        <v>0</v>
      </c>
    </row>
    <row r="1126" spans="1:5">
      <c r="A1126" t="str">
        <f t="shared" si="51"/>
        <v>99</v>
      </c>
      <c r="B1126" s="76">
        <f t="shared" si="52"/>
        <v>0</v>
      </c>
      <c r="C1126" t="s">
        <v>193</v>
      </c>
      <c r="D1126" t="s">
        <v>1574</v>
      </c>
      <c r="E1126">
        <f t="shared" ca="1" si="53"/>
        <v>0</v>
      </c>
    </row>
  </sheetData>
  <sheetProtection algorithmName="SHA-512" hashValue="AHq/yJ7rn41HQZTsOG1rd3/HBQ3fN0dMPqbONt9BBiAh37Uy2+Pij4ha6lm0pf+qrD3QK1zw5XOA1N2ToGqIag==" saltValue="tOV7KOdd9vAjeoJ0vCOj2Q==" spinCount="100000" sheet="1" objects="1" scenarios="1"/>
  <autoFilter ref="A8:J1115" xr:uid="{00000000-0001-0000-0300-000000000000}">
    <filterColumn colId="1">
      <filters>
        <filter val="0"/>
      </filters>
    </filterColumn>
  </autoFilter>
  <phoneticPr fontId="7" type="noConversion"/>
  <dataValidations count="1">
    <dataValidation showInputMessage="1" showErrorMessage="1" sqref="B8" xr:uid="{259E9DC3-ED09-482C-B91A-0FA8993E001E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7"/>
  <dimension ref="A1:U34"/>
  <sheetViews>
    <sheetView showGridLines="0" topLeftCell="A3" zoomScaleNormal="100" workbookViewId="0">
      <selection activeCell="D27" sqref="D27:O27"/>
    </sheetView>
  </sheetViews>
  <sheetFormatPr defaultColWidth="12.33203125" defaultRowHeight="23.25" customHeight="1"/>
  <cols>
    <col min="1" max="1" width="10" style="9" customWidth="1"/>
    <col min="2" max="2" width="4.5" style="9" customWidth="1"/>
    <col min="3" max="15" width="6.83203125" style="16" customWidth="1"/>
    <col min="16" max="16" width="6" style="9" customWidth="1"/>
    <col min="17" max="17" width="5.83203125" style="9" customWidth="1"/>
    <col min="18" max="18" width="8.5" style="9" customWidth="1"/>
    <col min="19" max="23" width="12.33203125" style="9" customWidth="1"/>
    <col min="24" max="16384" width="12.33203125" style="9"/>
  </cols>
  <sheetData>
    <row r="1" spans="1:21" ht="29.25" customHeight="1">
      <c r="A1" s="21"/>
      <c r="B1" s="21"/>
      <c r="C1" s="21"/>
      <c r="D1" s="21"/>
      <c r="E1" s="21"/>
      <c r="F1" s="21"/>
      <c r="G1" s="21"/>
      <c r="H1" s="21"/>
      <c r="I1" s="80" t="s">
        <v>78</v>
      </c>
      <c r="J1" s="85" t="s">
        <v>4</v>
      </c>
      <c r="L1" s="83"/>
      <c r="P1" s="21"/>
      <c r="Q1" s="22"/>
      <c r="R1" s="21"/>
    </row>
    <row r="2" spans="1:21" ht="22" customHeight="1">
      <c r="C2" s="21"/>
      <c r="D2" s="21"/>
      <c r="E2" s="21"/>
      <c r="F2" s="21"/>
      <c r="G2" s="21"/>
      <c r="H2" s="21"/>
      <c r="I2" s="18">
        <f>Q4</f>
        <v>0</v>
      </c>
      <c r="J2" s="131">
        <f>'LYNX GRP'!AH4</f>
        <v>0</v>
      </c>
      <c r="L2" s="84"/>
      <c r="N2" s="79"/>
      <c r="O2" s="79"/>
      <c r="P2" s="21"/>
      <c r="R2" s="21"/>
    </row>
    <row r="3" spans="1:21" ht="44.25" customHeight="1">
      <c r="A3" s="132"/>
      <c r="B3" s="133" t="s">
        <v>179</v>
      </c>
      <c r="C3" s="721"/>
      <c r="D3" s="722"/>
      <c r="E3" s="722"/>
      <c r="F3" s="722"/>
      <c r="G3" s="722"/>
      <c r="H3" s="723"/>
      <c r="I3" s="132"/>
      <c r="J3" s="132"/>
      <c r="K3" s="17"/>
      <c r="L3" s="19" t="s">
        <v>41</v>
      </c>
      <c r="M3" s="724"/>
      <c r="N3" s="725"/>
      <c r="O3" s="725"/>
      <c r="P3" s="726"/>
    </row>
    <row r="4" spans="1:21" ht="21" customHeight="1">
      <c r="A4" s="24" t="s">
        <v>129</v>
      </c>
      <c r="B4" s="24"/>
      <c r="I4" s="11"/>
      <c r="J4" s="11"/>
      <c r="K4" s="720"/>
      <c r="L4" s="720"/>
      <c r="P4" s="15">
        <f>SUM(P6:P34)</f>
        <v>0</v>
      </c>
      <c r="Q4" s="136">
        <f>SUM(Q6:Q34)</f>
        <v>0</v>
      </c>
      <c r="R4" s="137">
        <f>SUM(R6:R34)</f>
        <v>0</v>
      </c>
    </row>
    <row r="5" spans="1:21" ht="31.5" customHeight="1">
      <c r="A5" s="119" t="s">
        <v>13</v>
      </c>
      <c r="B5" s="1" t="s">
        <v>163</v>
      </c>
      <c r="C5" s="12" t="s">
        <v>1</v>
      </c>
      <c r="D5" s="2" t="s">
        <v>2</v>
      </c>
      <c r="E5" s="2" t="s">
        <v>8</v>
      </c>
      <c r="F5" s="2" t="s">
        <v>33</v>
      </c>
      <c r="G5" s="2" t="s">
        <v>3</v>
      </c>
      <c r="H5" s="2" t="s">
        <v>11</v>
      </c>
      <c r="I5" s="2" t="s">
        <v>15</v>
      </c>
      <c r="J5" s="126" t="s">
        <v>168</v>
      </c>
      <c r="K5" s="2" t="s">
        <v>12</v>
      </c>
      <c r="L5" s="2" t="s">
        <v>40</v>
      </c>
      <c r="M5" s="2" t="s">
        <v>14</v>
      </c>
      <c r="N5" s="2" t="s">
        <v>123</v>
      </c>
      <c r="O5" s="81" t="s">
        <v>124</v>
      </c>
      <c r="P5" s="138" t="s">
        <v>16</v>
      </c>
      <c r="Q5" s="139" t="s">
        <v>17</v>
      </c>
      <c r="R5" s="128" t="s">
        <v>178</v>
      </c>
    </row>
    <row r="6" spans="1:21" ht="23.25" customHeight="1">
      <c r="A6" s="43" t="str">
        <f>'LYNX GRP'!E15</f>
        <v>L1-GRP-DT</v>
      </c>
      <c r="B6" s="120" t="str">
        <f>'LYNX GRP'!F15</f>
        <v>Dual. Tex.</v>
      </c>
      <c r="C6" s="20" t="str">
        <f>IF('LYNX GRP'!AH15=0,"",'LYNX GRP'!AH15)</f>
        <v/>
      </c>
      <c r="D6" s="18" t="str">
        <f>IF('LYNX GRP'!AI15=0,"",'LYNX GRP'!AI15)</f>
        <v/>
      </c>
      <c r="E6" s="18" t="str">
        <f>IF('LYNX GRP'!AJ15=0,"",'LYNX GRP'!AJ15)</f>
        <v/>
      </c>
      <c r="F6" s="18" t="str">
        <f>IF('LYNX GRP'!AK15=0,"",'LYNX GRP'!AK15)</f>
        <v/>
      </c>
      <c r="G6" s="18" t="str">
        <f>IF('LYNX GRP'!AL15=0,"",'LYNX GRP'!AL15)</f>
        <v/>
      </c>
      <c r="H6" s="18" t="str">
        <f>IF('LYNX GRP'!AM15=0,"",'LYNX GRP'!AM15)</f>
        <v/>
      </c>
      <c r="I6" s="18" t="str">
        <f>IF('LYNX GRP'!AN15=0,"",'LYNX GRP'!AN15)</f>
        <v/>
      </c>
      <c r="J6" s="18" t="str">
        <f>IF('LYNX GRP'!AO15=0,"",'LYNX GRP'!AO15)</f>
        <v/>
      </c>
      <c r="K6" s="18" t="str">
        <f>IF('LYNX GRP'!AP15=0,"",'LYNX GRP'!AP15)</f>
        <v/>
      </c>
      <c r="L6" s="18" t="str">
        <f>IF('LYNX GRP'!AQ15=0,"",'LYNX GRP'!AQ15)</f>
        <v/>
      </c>
      <c r="M6" s="18" t="str">
        <f>IF('LYNX GRP'!AR15=0,"",'LYNX GRP'!AR15)</f>
        <v/>
      </c>
      <c r="N6" s="18" t="str">
        <f>IF('LYNX GRP'!AS15=0,"",'LYNX GRP'!AS15)</f>
        <v/>
      </c>
      <c r="O6" s="18" t="str">
        <f>IF('LYNX GRP'!AT15=0,"",'LYNX GRP'!AT15)</f>
        <v/>
      </c>
      <c r="P6" s="127">
        <f t="shared" ref="P6:P20" si="0">SUM(C6:O6)</f>
        <v>0</v>
      </c>
      <c r="Q6" s="129">
        <f>P6*'LYNX GRP'!AD15</f>
        <v>0</v>
      </c>
      <c r="R6" s="130">
        <f>P6*'LYNX GRP'!W15</f>
        <v>0</v>
      </c>
    </row>
    <row r="7" spans="1:21" ht="23.25" customHeight="1">
      <c r="A7" s="43" t="s">
        <v>228</v>
      </c>
      <c r="B7" s="120">
        <f>'LYNX GRP'!F12</f>
        <v>0</v>
      </c>
      <c r="C7" s="20" t="str">
        <f>IF('LYNX GRP'!AH12=0,"",'LYNX GRP'!AH12)</f>
        <v/>
      </c>
      <c r="D7" s="18" t="str">
        <f>IF('LYNX GRP'!AI12=0,"",'LYNX GRP'!AI12)</f>
        <v/>
      </c>
      <c r="E7" s="18" t="str">
        <f>IF('LYNX GRP'!AJ12=0,"",'LYNX GRP'!AJ12)</f>
        <v/>
      </c>
      <c r="F7" s="18" t="str">
        <f>IF('LYNX GRP'!AK12=0,"",'LYNX GRP'!AK12)</f>
        <v/>
      </c>
      <c r="G7" s="18" t="str">
        <f>IF('LYNX GRP'!AL12=0,"",'LYNX GRP'!AL12)</f>
        <v/>
      </c>
      <c r="H7" s="18" t="str">
        <f>IF('LYNX GRP'!AM12=0,"",'LYNX GRP'!AM12)</f>
        <v/>
      </c>
      <c r="I7" s="18" t="str">
        <f>IF('LYNX GRP'!AN12=0,"",'LYNX GRP'!AN12)</f>
        <v/>
      </c>
      <c r="J7" s="18" t="str">
        <f>IF('LYNX GRP'!AO12=0,"",'LYNX GRP'!AO12)</f>
        <v/>
      </c>
      <c r="K7" s="18" t="str">
        <f>IF('LYNX GRP'!AP12=0,"",'LYNX GRP'!AP12)</f>
        <v/>
      </c>
      <c r="L7" s="18" t="str">
        <f>IF('LYNX GRP'!AQ12=0,"",'LYNX GRP'!AQ12)</f>
        <v/>
      </c>
      <c r="M7" s="18" t="str">
        <f>IF('LYNX GRP'!AR12=0,"",'LYNX GRP'!AR12)</f>
        <v/>
      </c>
      <c r="N7" s="18" t="str">
        <f>IF('LYNX GRP'!AS12=0,"",'LYNX GRP'!AS12)</f>
        <v/>
      </c>
      <c r="O7" s="18" t="str">
        <f>IF('LYNX GRP'!AT12=0,"",'LYNX GRP'!AT12)</f>
        <v/>
      </c>
      <c r="P7" s="127">
        <f>SUM(C7:O7)</f>
        <v>0</v>
      </c>
      <c r="Q7" s="129">
        <f>P7*'LYNX GRP'!AD12</f>
        <v>0</v>
      </c>
      <c r="R7" s="130">
        <f>P7*'LYNX GRP'!W12</f>
        <v>0</v>
      </c>
    </row>
    <row r="8" spans="1:21" ht="23.25" customHeight="1">
      <c r="A8" s="43" t="str">
        <f>'LYNX GRP'!E16</f>
        <v>L3-GRP-DT</v>
      </c>
      <c r="B8" s="120" t="str">
        <f>'LYNX GRP'!F16</f>
        <v>Dual. Tex.</v>
      </c>
      <c r="C8" s="20" t="str">
        <f>IF('LYNX GRP'!AH16=0,"",'LYNX GRP'!AH16)</f>
        <v/>
      </c>
      <c r="D8" s="18" t="str">
        <f>IF('LYNX GRP'!AI16=0,"",'LYNX GRP'!AI16)</f>
        <v/>
      </c>
      <c r="E8" s="18" t="str">
        <f>IF('LYNX GRP'!AJ16=0,"",'LYNX GRP'!AJ16)</f>
        <v/>
      </c>
      <c r="F8" s="18" t="str">
        <f>IF('LYNX GRP'!AK16=0,"",'LYNX GRP'!AK16)</f>
        <v/>
      </c>
      <c r="G8" s="18" t="str">
        <f>IF('LYNX GRP'!AL16=0,"",'LYNX GRP'!AL16)</f>
        <v/>
      </c>
      <c r="H8" s="18" t="str">
        <f>IF('LYNX GRP'!AM16=0,"",'LYNX GRP'!AM16)</f>
        <v/>
      </c>
      <c r="I8" s="18" t="str">
        <f>IF('LYNX GRP'!AN16=0,"",'LYNX GRP'!AN16)</f>
        <v/>
      </c>
      <c r="J8" s="18" t="str">
        <f>IF('LYNX GRP'!AO16=0,"",'LYNX GRP'!AO16)</f>
        <v/>
      </c>
      <c r="K8" s="18" t="str">
        <f>IF('LYNX GRP'!AP16=0,"",'LYNX GRP'!AP16)</f>
        <v/>
      </c>
      <c r="L8" s="18" t="str">
        <f>IF('LYNX GRP'!AQ16=0,"",'LYNX GRP'!AQ16)</f>
        <v/>
      </c>
      <c r="M8" s="18" t="str">
        <f>IF('LYNX GRP'!AR16=0,"",'LYNX GRP'!AR16)</f>
        <v/>
      </c>
      <c r="N8" s="18" t="str">
        <f>IF('LYNX GRP'!AS16=0,"",'LYNX GRP'!AS16)</f>
        <v/>
      </c>
      <c r="O8" s="18" t="str">
        <f>IF('LYNX GRP'!AT16=0,"",'LYNX GRP'!AT16)</f>
        <v/>
      </c>
      <c r="P8" s="127">
        <f t="shared" si="0"/>
        <v>0</v>
      </c>
      <c r="Q8" s="129">
        <f>P8*'LYNX GRP'!AD16</f>
        <v>0</v>
      </c>
      <c r="R8" s="130">
        <f>P8*'LYNX GRP'!W16</f>
        <v>0</v>
      </c>
    </row>
    <row r="9" spans="1:21" ht="23.25" customHeight="1">
      <c r="A9" s="43" t="str">
        <f>'LYNX GRP'!E17</f>
        <v>L4-GRP-DT</v>
      </c>
      <c r="B9" s="120" t="str">
        <f>'LYNX GRP'!F17</f>
        <v>Dual. Tex.</v>
      </c>
      <c r="C9" s="20" t="str">
        <f>IF('LYNX GRP'!AH17=0,"",'LYNX GRP'!AH17)</f>
        <v/>
      </c>
      <c r="D9" s="18" t="str">
        <f>IF('LYNX GRP'!AI17=0,"",'LYNX GRP'!AI17)</f>
        <v/>
      </c>
      <c r="E9" s="18" t="str">
        <f>IF('LYNX GRP'!AJ17=0,"",'LYNX GRP'!AJ17)</f>
        <v/>
      </c>
      <c r="F9" s="18" t="str">
        <f>IF('LYNX GRP'!AK17=0,"",'LYNX GRP'!AK17)</f>
        <v/>
      </c>
      <c r="G9" s="18" t="str">
        <f>IF('LYNX GRP'!AL17=0,"",'LYNX GRP'!AL17)</f>
        <v/>
      </c>
      <c r="H9" s="18" t="str">
        <f>IF('LYNX GRP'!AM17=0,"",'LYNX GRP'!AM17)</f>
        <v/>
      </c>
      <c r="I9" s="18" t="str">
        <f>IF('LYNX GRP'!AN17=0,"",'LYNX GRP'!AN17)</f>
        <v/>
      </c>
      <c r="J9" s="18" t="str">
        <f>IF('LYNX GRP'!AO17=0,"",'LYNX GRP'!AO17)</f>
        <v/>
      </c>
      <c r="K9" s="18" t="str">
        <f>IF('LYNX GRP'!AP17=0,"",'LYNX GRP'!AP17)</f>
        <v/>
      </c>
      <c r="L9" s="18" t="str">
        <f>IF('LYNX GRP'!AQ17=0,"",'LYNX GRP'!AQ17)</f>
        <v/>
      </c>
      <c r="M9" s="18" t="str">
        <f>IF('LYNX GRP'!AR17=0,"",'LYNX GRP'!AR17)</f>
        <v/>
      </c>
      <c r="N9" s="18" t="str">
        <f>IF('LYNX GRP'!AS17=0,"",'LYNX GRP'!AS17)</f>
        <v/>
      </c>
      <c r="O9" s="18" t="str">
        <f>IF('LYNX GRP'!AT17=0,"",'LYNX GRP'!AT17)</f>
        <v/>
      </c>
      <c r="P9" s="127">
        <f t="shared" si="0"/>
        <v>0</v>
      </c>
      <c r="Q9" s="129">
        <f>P9*'LYNX GRP'!AD17</f>
        <v>0</v>
      </c>
      <c r="R9" s="130">
        <f>P9*'LYNX GRP'!W17</f>
        <v>0</v>
      </c>
    </row>
    <row r="10" spans="1:21" ht="23.25" customHeight="1">
      <c r="A10" s="43" t="str">
        <f>'LYNX GRP'!E18</f>
        <v>L5-GRP-DT</v>
      </c>
      <c r="B10" s="120" t="str">
        <f>'LYNX GRP'!F18</f>
        <v>Dual. Tex.</v>
      </c>
      <c r="C10" s="20" t="str">
        <f>IF('LYNX GRP'!AH18=0,"",'LYNX GRP'!AH18)</f>
        <v/>
      </c>
      <c r="D10" s="18" t="str">
        <f>IF('LYNX GRP'!AI18=0,"",'LYNX GRP'!AI18)</f>
        <v/>
      </c>
      <c r="E10" s="18" t="str">
        <f>IF('LYNX GRP'!AJ18=0,"",'LYNX GRP'!AJ18)</f>
        <v/>
      </c>
      <c r="F10" s="18" t="str">
        <f>IF('LYNX GRP'!AK18=0,"",'LYNX GRP'!AK18)</f>
        <v/>
      </c>
      <c r="G10" s="18" t="str">
        <f>IF('LYNX GRP'!AL18=0,"",'LYNX GRP'!AL18)</f>
        <v/>
      </c>
      <c r="H10" s="18" t="str">
        <f>IF('LYNX GRP'!AM18=0,"",'LYNX GRP'!AM18)</f>
        <v/>
      </c>
      <c r="I10" s="18" t="str">
        <f>IF('LYNX GRP'!AN18=0,"",'LYNX GRP'!AN18)</f>
        <v/>
      </c>
      <c r="J10" s="18" t="str">
        <f>IF('LYNX GRP'!AO18=0,"",'LYNX GRP'!AO18)</f>
        <v/>
      </c>
      <c r="K10" s="18" t="str">
        <f>IF('LYNX GRP'!AP18=0,"",'LYNX GRP'!AP18)</f>
        <v/>
      </c>
      <c r="L10" s="18" t="str">
        <f>IF('LYNX GRP'!AQ18=0,"",'LYNX GRP'!AQ18)</f>
        <v/>
      </c>
      <c r="M10" s="18" t="str">
        <f>IF('LYNX GRP'!AR18=0,"",'LYNX GRP'!AR18)</f>
        <v/>
      </c>
      <c r="N10" s="18" t="str">
        <f>IF('LYNX GRP'!AS18=0,"",'LYNX GRP'!AS18)</f>
        <v/>
      </c>
      <c r="O10" s="18" t="str">
        <f>IF('LYNX GRP'!AT18=0,"",'LYNX GRP'!AT18)</f>
        <v/>
      </c>
      <c r="P10" s="127">
        <f t="shared" si="0"/>
        <v>0</v>
      </c>
      <c r="Q10" s="129">
        <f>P10*'LYNX GRP'!AD18</f>
        <v>0</v>
      </c>
      <c r="R10" s="130">
        <f>P10*'LYNX GRP'!W18</f>
        <v>0</v>
      </c>
    </row>
    <row r="11" spans="1:21" ht="23.25" customHeight="1">
      <c r="A11" s="43" t="str">
        <f>'LYNX GRP'!E19</f>
        <v>L6-GRP-DT</v>
      </c>
      <c r="B11" s="120" t="str">
        <f>'LYNX GRP'!F19</f>
        <v>Dual. Tex.</v>
      </c>
      <c r="C11" s="20" t="str">
        <f>IF('LYNX GRP'!AH19=0,"",'LYNX GRP'!AH19)</f>
        <v/>
      </c>
      <c r="D11" s="18" t="str">
        <f>IF('LYNX GRP'!AI19=0,"",'LYNX GRP'!AI19)</f>
        <v/>
      </c>
      <c r="E11" s="18" t="str">
        <f>IF('LYNX GRP'!AJ19=0,"",'LYNX GRP'!AJ19)</f>
        <v/>
      </c>
      <c r="F11" s="18" t="str">
        <f>IF('LYNX GRP'!AK19=0,"",'LYNX GRP'!AK19)</f>
        <v/>
      </c>
      <c r="G11" s="18" t="str">
        <f>IF('LYNX GRP'!AL19=0,"",'LYNX GRP'!AL19)</f>
        <v/>
      </c>
      <c r="H11" s="18" t="str">
        <f>IF('LYNX GRP'!AM19=0,"",'LYNX GRP'!AM19)</f>
        <v/>
      </c>
      <c r="I11" s="18" t="str">
        <f>IF('LYNX GRP'!AN19=0,"",'LYNX GRP'!AN19)</f>
        <v/>
      </c>
      <c r="J11" s="18" t="str">
        <f>IF('LYNX GRP'!AO19=0,"",'LYNX GRP'!AO19)</f>
        <v/>
      </c>
      <c r="K11" s="18" t="str">
        <f>IF('LYNX GRP'!AP19=0,"",'LYNX GRP'!AP19)</f>
        <v/>
      </c>
      <c r="L11" s="18" t="str">
        <f>IF('LYNX GRP'!AQ19=0,"",'LYNX GRP'!AQ19)</f>
        <v/>
      </c>
      <c r="M11" s="18" t="str">
        <f>IF('LYNX GRP'!AR19=0,"",'LYNX GRP'!AR19)</f>
        <v/>
      </c>
      <c r="N11" s="18" t="str">
        <f>IF('LYNX GRP'!AS19=0,"",'LYNX GRP'!AS19)</f>
        <v/>
      </c>
      <c r="O11" s="18" t="str">
        <f>IF('LYNX GRP'!AT19=0,"",'LYNX GRP'!AT19)</f>
        <v/>
      </c>
      <c r="P11" s="127">
        <f t="shared" si="0"/>
        <v>0</v>
      </c>
      <c r="Q11" s="129">
        <f>P11*'LYNX GRP'!AD19</f>
        <v>0</v>
      </c>
      <c r="R11" s="130">
        <f>P11*'LYNX GRP'!W19</f>
        <v>0</v>
      </c>
      <c r="S11" s="16"/>
      <c r="T11" s="16"/>
      <c r="U11" s="16"/>
    </row>
    <row r="12" spans="1:21" ht="23.25" customHeight="1">
      <c r="A12" s="43" t="str">
        <f>'LYNX GRP'!E20</f>
        <v>L7-GRP-DT</v>
      </c>
      <c r="B12" s="120" t="str">
        <f>'LYNX GRP'!F20</f>
        <v>Dual. Tex.</v>
      </c>
      <c r="C12" s="20" t="str">
        <f>IF('LYNX GRP'!AH20=0,"",'LYNX GRP'!AH20)</f>
        <v/>
      </c>
      <c r="D12" s="18" t="str">
        <f>IF('LYNX GRP'!AI20=0,"",'LYNX GRP'!AI20)</f>
        <v/>
      </c>
      <c r="E12" s="18" t="str">
        <f>IF('LYNX GRP'!AJ20=0,"",'LYNX GRP'!AJ20)</f>
        <v/>
      </c>
      <c r="F12" s="18" t="str">
        <f>IF('LYNX GRP'!AK20=0,"",'LYNX GRP'!AK20)</f>
        <v/>
      </c>
      <c r="G12" s="18" t="str">
        <f>IF('LYNX GRP'!AL20=0,"",'LYNX GRP'!AL20)</f>
        <v/>
      </c>
      <c r="H12" s="18" t="str">
        <f>IF('LYNX GRP'!AM20=0,"",'LYNX GRP'!AM20)</f>
        <v/>
      </c>
      <c r="I12" s="18" t="str">
        <f>IF('LYNX GRP'!AN20=0,"",'LYNX GRP'!AN20)</f>
        <v/>
      </c>
      <c r="J12" s="18" t="str">
        <f>IF('LYNX GRP'!AO20=0,"",'LYNX GRP'!AO20)</f>
        <v/>
      </c>
      <c r="K12" s="18" t="str">
        <f>IF('LYNX GRP'!AP20=0,"",'LYNX GRP'!AP20)</f>
        <v/>
      </c>
      <c r="L12" s="18" t="str">
        <f>IF('LYNX GRP'!AQ20=0,"",'LYNX GRP'!AQ20)</f>
        <v/>
      </c>
      <c r="M12" s="18" t="str">
        <f>IF('LYNX GRP'!AR20=0,"",'LYNX GRP'!AR20)</f>
        <v/>
      </c>
      <c r="N12" s="18" t="str">
        <f>IF('LYNX GRP'!AS20=0,"",'LYNX GRP'!AS20)</f>
        <v/>
      </c>
      <c r="O12" s="18" t="str">
        <f>IF('LYNX GRP'!AT20=0,"",'LYNX GRP'!AT20)</f>
        <v/>
      </c>
      <c r="P12" s="127">
        <f t="shared" si="0"/>
        <v>0</v>
      </c>
      <c r="Q12" s="129">
        <f>P12*'LYNX GRP'!AD20</f>
        <v>0</v>
      </c>
      <c r="R12" s="130">
        <f>P12*'LYNX GRP'!W20</f>
        <v>0</v>
      </c>
      <c r="S12" s="15"/>
      <c r="T12" s="26"/>
      <c r="U12" s="16"/>
    </row>
    <row r="13" spans="1:21" ht="23.25" customHeight="1">
      <c r="A13" s="43" t="str">
        <f>'LYNX GRP'!E21</f>
        <v>L8-GRP-DT</v>
      </c>
      <c r="B13" s="120" t="str">
        <f>'LYNX GRP'!F21</f>
        <v>Dual. Tex.</v>
      </c>
      <c r="C13" s="20" t="str">
        <f>IF('LYNX GRP'!AH21=0,"",'LYNX GRP'!AH21)</f>
        <v/>
      </c>
      <c r="D13" s="18" t="str">
        <f>IF('LYNX GRP'!AI21=0,"",'LYNX GRP'!AI21)</f>
        <v/>
      </c>
      <c r="E13" s="18" t="str">
        <f>IF('LYNX GRP'!AJ21=0,"",'LYNX GRP'!AJ21)</f>
        <v/>
      </c>
      <c r="F13" s="18" t="str">
        <f>IF('LYNX GRP'!AK21=0,"",'LYNX GRP'!AK21)</f>
        <v/>
      </c>
      <c r="G13" s="18" t="str">
        <f>IF('LYNX GRP'!AL21=0,"",'LYNX GRP'!AL21)</f>
        <v/>
      </c>
      <c r="H13" s="18" t="str">
        <f>IF('LYNX GRP'!AM21=0,"",'LYNX GRP'!AM21)</f>
        <v/>
      </c>
      <c r="I13" s="18" t="str">
        <f>IF('LYNX GRP'!AN21=0,"",'LYNX GRP'!AN21)</f>
        <v/>
      </c>
      <c r="J13" s="18" t="str">
        <f>IF('LYNX GRP'!AO21=0,"",'LYNX GRP'!AO21)</f>
        <v/>
      </c>
      <c r="K13" s="18" t="str">
        <f>IF('LYNX GRP'!AP21=0,"",'LYNX GRP'!AP21)</f>
        <v/>
      </c>
      <c r="L13" s="18" t="str">
        <f>IF('LYNX GRP'!AQ21=0,"",'LYNX GRP'!AQ21)</f>
        <v/>
      </c>
      <c r="M13" s="18" t="str">
        <f>IF('LYNX GRP'!AR21=0,"",'LYNX GRP'!AR21)</f>
        <v/>
      </c>
      <c r="N13" s="18" t="str">
        <f>IF('LYNX GRP'!AS21=0,"",'LYNX GRP'!AS21)</f>
        <v/>
      </c>
      <c r="O13" s="18" t="str">
        <f>IF('LYNX GRP'!AT21=0,"",'LYNX GRP'!AT21)</f>
        <v/>
      </c>
      <c r="P13" s="127">
        <f t="shared" si="0"/>
        <v>0</v>
      </c>
      <c r="Q13" s="129">
        <f>P13*'LYNX GRP'!AD21</f>
        <v>0</v>
      </c>
      <c r="R13" s="130">
        <f>P13*'LYNX GRP'!W21</f>
        <v>0</v>
      </c>
    </row>
    <row r="14" spans="1:21" ht="23.25" customHeight="1">
      <c r="A14" s="43" t="str">
        <f>'LYNX GRP'!E22</f>
        <v>L9-GRP-DT</v>
      </c>
      <c r="B14" s="120" t="str">
        <f>'LYNX GRP'!F22</f>
        <v>Dual. Tex.</v>
      </c>
      <c r="C14" s="20" t="str">
        <f>IF('LYNX GRP'!AH22=0,"",'LYNX GRP'!AH22)</f>
        <v/>
      </c>
      <c r="D14" s="18" t="str">
        <f>IF('LYNX GRP'!AI22=0,"",'LYNX GRP'!AI22)</f>
        <v/>
      </c>
      <c r="E14" s="18" t="str">
        <f>IF('LYNX GRP'!AJ22=0,"",'LYNX GRP'!AJ22)</f>
        <v/>
      </c>
      <c r="F14" s="18" t="str">
        <f>IF('LYNX GRP'!AK22=0,"",'LYNX GRP'!AK22)</f>
        <v/>
      </c>
      <c r="G14" s="18" t="str">
        <f>IF('LYNX GRP'!AL22=0,"",'LYNX GRP'!AL22)</f>
        <v/>
      </c>
      <c r="H14" s="18" t="str">
        <f>IF('LYNX GRP'!AM22=0,"",'LYNX GRP'!AM22)</f>
        <v/>
      </c>
      <c r="I14" s="18" t="str">
        <f>IF('LYNX GRP'!AN22=0,"",'LYNX GRP'!AN22)</f>
        <v/>
      </c>
      <c r="J14" s="18" t="str">
        <f>IF('LYNX GRP'!AO22=0,"",'LYNX GRP'!AO22)</f>
        <v/>
      </c>
      <c r="K14" s="18" t="str">
        <f>IF('LYNX GRP'!AP22=0,"",'LYNX GRP'!AP22)</f>
        <v/>
      </c>
      <c r="L14" s="18" t="str">
        <f>IF('LYNX GRP'!AQ22=0,"",'LYNX GRP'!AQ22)</f>
        <v/>
      </c>
      <c r="M14" s="18" t="str">
        <f>IF('LYNX GRP'!AR22=0,"",'LYNX GRP'!AR22)</f>
        <v/>
      </c>
      <c r="N14" s="18" t="str">
        <f>IF('LYNX GRP'!AS22=0,"",'LYNX GRP'!AS22)</f>
        <v/>
      </c>
      <c r="O14" s="18" t="str">
        <f>IF('LYNX GRP'!AT22=0,"",'LYNX GRP'!AT22)</f>
        <v/>
      </c>
      <c r="P14" s="127">
        <f t="shared" si="0"/>
        <v>0</v>
      </c>
      <c r="Q14" s="129">
        <f>P14*'LYNX GRP'!AD22</f>
        <v>0</v>
      </c>
      <c r="R14" s="130">
        <f>P14*'LYNX GRP'!W22</f>
        <v>0</v>
      </c>
    </row>
    <row r="15" spans="1:21" ht="23.25" customHeight="1">
      <c r="A15" s="43" t="str">
        <f>'LYNX GRP'!E23</f>
        <v>L10-GRP-DT</v>
      </c>
      <c r="B15" s="120" t="str">
        <f>'LYNX GRP'!F23</f>
        <v>Dual. Tex.</v>
      </c>
      <c r="C15" s="20" t="str">
        <f>IF('LYNX GRP'!AH23=0,"",'LYNX GRP'!AH23)</f>
        <v/>
      </c>
      <c r="D15" s="18" t="str">
        <f>IF('LYNX GRP'!AI23=0,"",'LYNX GRP'!AI23)</f>
        <v/>
      </c>
      <c r="E15" s="18" t="str">
        <f>IF('LYNX GRP'!AJ23=0,"",'LYNX GRP'!AJ23)</f>
        <v/>
      </c>
      <c r="F15" s="18" t="str">
        <f>IF('LYNX GRP'!AK23=0,"",'LYNX GRP'!AK23)</f>
        <v/>
      </c>
      <c r="G15" s="18" t="str">
        <f>IF('LYNX GRP'!AL23=0,"",'LYNX GRP'!AL23)</f>
        <v/>
      </c>
      <c r="H15" s="18" t="str">
        <f>IF('LYNX GRP'!AM23=0,"",'LYNX GRP'!AM23)</f>
        <v/>
      </c>
      <c r="I15" s="18" t="str">
        <f>IF('LYNX GRP'!AN23=0,"",'LYNX GRP'!AN23)</f>
        <v/>
      </c>
      <c r="J15" s="18" t="str">
        <f>IF('LYNX GRP'!AO23=0,"",'LYNX GRP'!AO23)</f>
        <v/>
      </c>
      <c r="K15" s="18" t="str">
        <f>IF('LYNX GRP'!AP23=0,"",'LYNX GRP'!AP23)</f>
        <v/>
      </c>
      <c r="L15" s="18" t="str">
        <f>IF('LYNX GRP'!AQ23=0,"",'LYNX GRP'!AQ23)</f>
        <v/>
      </c>
      <c r="M15" s="18" t="str">
        <f>IF('LYNX GRP'!AR23=0,"",'LYNX GRP'!AR23)</f>
        <v/>
      </c>
      <c r="N15" s="18" t="str">
        <f>IF('LYNX GRP'!AS23=0,"",'LYNX GRP'!AS23)</f>
        <v/>
      </c>
      <c r="O15" s="18" t="str">
        <f>IF('LYNX GRP'!AT23=0,"",'LYNX GRP'!AT23)</f>
        <v/>
      </c>
      <c r="P15" s="127">
        <f t="shared" si="0"/>
        <v>0</v>
      </c>
      <c r="Q15" s="129">
        <f>P15*'LYNX GRP'!AD23</f>
        <v>0</v>
      </c>
      <c r="R15" s="130">
        <f>P15*'LYNX GRP'!W23</f>
        <v>0</v>
      </c>
    </row>
    <row r="16" spans="1:21" ht="23.25" customHeight="1">
      <c r="A16" s="43" t="str">
        <f>'LYNX GRP'!E24</f>
        <v>L11-GRP</v>
      </c>
      <c r="B16" s="120">
        <f>'LYNX GRP'!F24</f>
        <v>0</v>
      </c>
      <c r="C16" s="20" t="str">
        <f>IF('LYNX GRP'!AH24=0,"",'LYNX GRP'!AH24)</f>
        <v/>
      </c>
      <c r="D16" s="18" t="str">
        <f>IF('LYNX GRP'!AI24=0,"",'LYNX GRP'!AI24)</f>
        <v/>
      </c>
      <c r="E16" s="18" t="str">
        <f>IF('LYNX GRP'!AJ24=0,"",'LYNX GRP'!AJ24)</f>
        <v/>
      </c>
      <c r="F16" s="18" t="str">
        <f>IF('LYNX GRP'!AK24=0,"",'LYNX GRP'!AK24)</f>
        <v/>
      </c>
      <c r="G16" s="18" t="str">
        <f>IF('LYNX GRP'!AL24=0,"",'LYNX GRP'!AL24)</f>
        <v/>
      </c>
      <c r="H16" s="18" t="str">
        <f>IF('LYNX GRP'!AM24=0,"",'LYNX GRP'!AM24)</f>
        <v/>
      </c>
      <c r="I16" s="18" t="str">
        <f>IF('LYNX GRP'!AN24=0,"",'LYNX GRP'!AN24)</f>
        <v/>
      </c>
      <c r="J16" s="18" t="str">
        <f>IF('LYNX GRP'!AO24=0,"",'LYNX GRP'!AO24)</f>
        <v/>
      </c>
      <c r="K16" s="18" t="str">
        <f>IF('LYNX GRP'!AP24=0,"",'LYNX GRP'!AP24)</f>
        <v/>
      </c>
      <c r="L16" s="18" t="str">
        <f>IF('LYNX GRP'!AQ24=0,"",'LYNX GRP'!AQ24)</f>
        <v/>
      </c>
      <c r="M16" s="18" t="str">
        <f>IF('LYNX GRP'!AR24=0,"",'LYNX GRP'!AR24)</f>
        <v/>
      </c>
      <c r="N16" s="18" t="str">
        <f>IF('LYNX GRP'!AS24=0,"",'LYNX GRP'!AS24)</f>
        <v/>
      </c>
      <c r="O16" s="18" t="str">
        <f>IF('LYNX GRP'!AT24=0,"",'LYNX GRP'!AT24)</f>
        <v/>
      </c>
      <c r="P16" s="127">
        <f t="shared" si="0"/>
        <v>0</v>
      </c>
      <c r="Q16" s="129">
        <f>P16*'LYNX GRP'!AD24</f>
        <v>0</v>
      </c>
      <c r="R16" s="130">
        <f>P16*'LYNX GRP'!W24</f>
        <v>0</v>
      </c>
    </row>
    <row r="17" spans="1:18" ht="23.25" customHeight="1">
      <c r="A17" s="43" t="str">
        <f>'LYNX GRP'!E25</f>
        <v>L12-GRP-DT</v>
      </c>
      <c r="B17" s="120" t="str">
        <f>'LYNX GRP'!F25</f>
        <v>Dual. Tex.</v>
      </c>
      <c r="C17" s="20" t="str">
        <f>IF('LYNX GRP'!AH25=0,"",'LYNX GRP'!AH25)</f>
        <v/>
      </c>
      <c r="D17" s="18" t="str">
        <f>IF('LYNX GRP'!AI25=0,"",'LYNX GRP'!AI25)</f>
        <v/>
      </c>
      <c r="E17" s="18" t="str">
        <f>IF('LYNX GRP'!AJ25=0,"",'LYNX GRP'!AJ25)</f>
        <v/>
      </c>
      <c r="F17" s="18" t="str">
        <f>IF('LYNX GRP'!AK25=0,"",'LYNX GRP'!AK25)</f>
        <v/>
      </c>
      <c r="G17" s="18" t="str">
        <f>IF('LYNX GRP'!AL25=0,"",'LYNX GRP'!AL25)</f>
        <v/>
      </c>
      <c r="H17" s="18" t="str">
        <f>IF('LYNX GRP'!AM25=0,"",'LYNX GRP'!AM25)</f>
        <v/>
      </c>
      <c r="I17" s="18" t="str">
        <f>IF('LYNX GRP'!AN25=0,"",'LYNX GRP'!AN25)</f>
        <v/>
      </c>
      <c r="J17" s="18" t="str">
        <f>IF('LYNX GRP'!AO25=0,"",'LYNX GRP'!AO25)</f>
        <v/>
      </c>
      <c r="K17" s="18" t="str">
        <f>IF('LYNX GRP'!AP25=0,"",'LYNX GRP'!AP25)</f>
        <v/>
      </c>
      <c r="L17" s="18" t="str">
        <f>IF('LYNX GRP'!AQ25=0,"",'LYNX GRP'!AQ25)</f>
        <v/>
      </c>
      <c r="M17" s="18" t="str">
        <f>IF('LYNX GRP'!AR25=0,"",'LYNX GRP'!AR25)</f>
        <v/>
      </c>
      <c r="N17" s="18" t="str">
        <f>IF('LYNX GRP'!AS25=0,"",'LYNX GRP'!AS25)</f>
        <v/>
      </c>
      <c r="O17" s="18" t="str">
        <f>IF('LYNX GRP'!AT25=0,"",'LYNX GRP'!AT25)</f>
        <v/>
      </c>
      <c r="P17" s="127">
        <f t="shared" si="0"/>
        <v>0</v>
      </c>
      <c r="Q17" s="129">
        <f>P17*'LYNX GRP'!AD25</f>
        <v>0</v>
      </c>
      <c r="R17" s="130">
        <f>P17*'LYNX GRP'!W25</f>
        <v>0</v>
      </c>
    </row>
    <row r="18" spans="1:18" ht="23.25" customHeight="1">
      <c r="A18" s="43" t="str">
        <f>'LYNX GRP'!E26</f>
        <v>L13-GRP</v>
      </c>
      <c r="B18" s="120">
        <f>'LYNX GRP'!F26</f>
        <v>0</v>
      </c>
      <c r="C18" s="20" t="str">
        <f>IF('LYNX GRP'!AH26=0,"",'LYNX GRP'!AH26)</f>
        <v/>
      </c>
      <c r="D18" s="18" t="str">
        <f>IF('LYNX GRP'!AI26=0,"",'LYNX GRP'!AI26)</f>
        <v/>
      </c>
      <c r="E18" s="18" t="str">
        <f>IF('LYNX GRP'!AJ26=0,"",'LYNX GRP'!AJ26)</f>
        <v/>
      </c>
      <c r="F18" s="18" t="str">
        <f>IF('LYNX GRP'!AK26=0,"",'LYNX GRP'!AK26)</f>
        <v/>
      </c>
      <c r="G18" s="18" t="str">
        <f>IF('LYNX GRP'!AL26=0,"",'LYNX GRP'!AL26)</f>
        <v/>
      </c>
      <c r="H18" s="18" t="str">
        <f>IF('LYNX GRP'!AM26=0,"",'LYNX GRP'!AM26)</f>
        <v/>
      </c>
      <c r="I18" s="18" t="str">
        <f>IF('LYNX GRP'!AN26=0,"",'LYNX GRP'!AN26)</f>
        <v/>
      </c>
      <c r="J18" s="18" t="str">
        <f>IF('LYNX GRP'!AO26=0,"",'LYNX GRP'!AO26)</f>
        <v/>
      </c>
      <c r="K18" s="18" t="str">
        <f>IF('LYNX GRP'!AP26=0,"",'LYNX GRP'!AP26)</f>
        <v/>
      </c>
      <c r="L18" s="18" t="str">
        <f>IF('LYNX GRP'!AQ26=0,"",'LYNX GRP'!AQ26)</f>
        <v/>
      </c>
      <c r="M18" s="18" t="str">
        <f>IF('LYNX GRP'!AR26=0,"",'LYNX GRP'!AR26)</f>
        <v/>
      </c>
      <c r="N18" s="18" t="str">
        <f>IF('LYNX GRP'!AS26=0,"",'LYNX GRP'!AS26)</f>
        <v/>
      </c>
      <c r="O18" s="18" t="str">
        <f>IF('LYNX GRP'!AT26=0,"",'LYNX GRP'!AT26)</f>
        <v/>
      </c>
      <c r="P18" s="127">
        <f t="shared" si="0"/>
        <v>0</v>
      </c>
      <c r="Q18" s="129">
        <f>P18*'LYNX GRP'!AD26</f>
        <v>0</v>
      </c>
      <c r="R18" s="130">
        <f>P18*'LYNX GRP'!W26</f>
        <v>0</v>
      </c>
    </row>
    <row r="19" spans="1:18" ht="23.25" customHeight="1">
      <c r="A19" s="244" t="str">
        <f>'LYNX GRP'!E27</f>
        <v>L14-GRP-DT</v>
      </c>
      <c r="B19" s="245" t="str">
        <f>'LYNX GRP'!F27</f>
        <v>Dual. Tex.</v>
      </c>
      <c r="C19" s="246" t="str">
        <f>IF('LYNX GRP'!AH27=0,"",'LYNX GRP'!AH27)</f>
        <v/>
      </c>
      <c r="D19" s="247" t="str">
        <f>IF('LYNX GRP'!AI27=0,"",'LYNX GRP'!AI27)</f>
        <v/>
      </c>
      <c r="E19" s="247" t="str">
        <f>IF('LYNX GRP'!AJ27=0,"",'LYNX GRP'!AJ27)</f>
        <v/>
      </c>
      <c r="F19" s="247" t="str">
        <f>IF('LYNX GRP'!AK27=0,"",'LYNX GRP'!AK27)</f>
        <v/>
      </c>
      <c r="G19" s="247" t="str">
        <f>IF('LYNX GRP'!AL27=0,"",'LYNX GRP'!AL27)</f>
        <v/>
      </c>
      <c r="H19" s="247" t="str">
        <f>IF('LYNX GRP'!AM27=0,"",'LYNX GRP'!AM27)</f>
        <v/>
      </c>
      <c r="I19" s="247" t="str">
        <f>IF('LYNX GRP'!AN27=0,"",'LYNX GRP'!AN27)</f>
        <v/>
      </c>
      <c r="J19" s="247" t="str">
        <f>IF('LYNX GRP'!AO27=0,"",'LYNX GRP'!AO27)</f>
        <v/>
      </c>
      <c r="K19" s="247" t="str">
        <f>IF('LYNX GRP'!AP27=0,"",'LYNX GRP'!AP27)</f>
        <v/>
      </c>
      <c r="L19" s="247" t="str">
        <f>IF('LYNX GRP'!AQ27=0,"",'LYNX GRP'!AQ27)</f>
        <v/>
      </c>
      <c r="M19" s="247" t="str">
        <f>IF('LYNX GRP'!AR27=0,"",'LYNX GRP'!AR27)</f>
        <v/>
      </c>
      <c r="N19" s="247" t="str">
        <f>IF('LYNX GRP'!AS27=0,"",'LYNX GRP'!AS27)</f>
        <v/>
      </c>
      <c r="O19" s="247" t="str">
        <f>IF('LYNX GRP'!AT27=0,"",'LYNX GRP'!AT27)</f>
        <v/>
      </c>
      <c r="P19" s="248">
        <f t="shared" si="0"/>
        <v>0</v>
      </c>
      <c r="Q19" s="249">
        <f>P19*'LYNX GRP'!AD27</f>
        <v>0</v>
      </c>
      <c r="R19" s="250">
        <f>P19*'LYNX GRP'!W27</f>
        <v>0</v>
      </c>
    </row>
    <row r="20" spans="1:18" ht="23.25" customHeight="1">
      <c r="A20" s="529" t="s">
        <v>231</v>
      </c>
      <c r="B20" s="245">
        <f>'LYNX GRP'!F13</f>
        <v>0</v>
      </c>
      <c r="C20" s="246" t="str">
        <f>IF('LYNX GRP'!AH13=0,"",'LYNX GRP'!AH13)</f>
        <v/>
      </c>
      <c r="D20" s="247" t="str">
        <f>IF('LYNX GRP'!AI13=0,"",'LYNX GRP'!AI13)</f>
        <v/>
      </c>
      <c r="E20" s="247" t="str">
        <f>IF('LYNX GRP'!AJ13=0,"",'LYNX GRP'!AJ13)</f>
        <v/>
      </c>
      <c r="F20" s="247" t="str">
        <f>IF('LYNX GRP'!AK13=0,"",'LYNX GRP'!AK13)</f>
        <v/>
      </c>
      <c r="G20" s="247" t="str">
        <f>IF('LYNX GRP'!AL13=0,"",'LYNX GRP'!AL13)</f>
        <v/>
      </c>
      <c r="H20" s="247" t="str">
        <f>IF('LYNX GRP'!AM13=0,"",'LYNX GRP'!AM13)</f>
        <v/>
      </c>
      <c r="I20" s="247" t="str">
        <f>IF('LYNX GRP'!AN13=0,"",'LYNX GRP'!AN13)</f>
        <v/>
      </c>
      <c r="J20" s="247" t="str">
        <f>IF('LYNX GRP'!AO13=0,"",'LYNX GRP'!AO13)</f>
        <v/>
      </c>
      <c r="K20" s="247" t="str">
        <f>IF('LYNX GRP'!AP13=0,"",'LYNX GRP'!AP13)</f>
        <v/>
      </c>
      <c r="L20" s="247" t="str">
        <f>IF('LYNX GRP'!AQ13=0,"",'LYNX GRP'!AQ13)</f>
        <v/>
      </c>
      <c r="M20" s="247" t="str">
        <f>IF('LYNX GRP'!AR13=0,"",'LYNX GRP'!AR13)</f>
        <v/>
      </c>
      <c r="N20" s="247" t="str">
        <f>IF('LYNX GRP'!AS13=0,"",'LYNX GRP'!AS13)</f>
        <v/>
      </c>
      <c r="O20" s="247" t="str">
        <f>IF('LYNX GRP'!AT13=0,"",'LYNX GRP'!AT13)</f>
        <v/>
      </c>
      <c r="P20" s="248">
        <f t="shared" si="0"/>
        <v>0</v>
      </c>
      <c r="Q20" s="249">
        <f>P20*'LYNX GRP'!AD13</f>
        <v>0</v>
      </c>
      <c r="R20" s="250">
        <f>P20*'LYNX GRP'!W13</f>
        <v>0</v>
      </c>
    </row>
    <row r="21" spans="1:18" ht="23.25" customHeight="1">
      <c r="A21" s="1" t="s">
        <v>232</v>
      </c>
      <c r="B21" s="120">
        <f>'LYNX GRP'!F14</f>
        <v>0</v>
      </c>
      <c r="C21" s="18" t="str">
        <f>IF('LYNX GRP'!AH14=0,"",'LYNX GRP'!AH14)</f>
        <v/>
      </c>
      <c r="D21" s="18" t="str">
        <f>IF('LYNX GRP'!AI14=0,"",'LYNX GRP'!AI14)</f>
        <v/>
      </c>
      <c r="E21" s="18" t="str">
        <f>IF('LYNX GRP'!AJ14=0,"",'LYNX GRP'!AJ14)</f>
        <v/>
      </c>
      <c r="F21" s="18" t="str">
        <f>IF('LYNX GRP'!AK14=0,"",'LYNX GRP'!AK14)</f>
        <v/>
      </c>
      <c r="G21" s="18" t="str">
        <f>IF('LYNX GRP'!AL14=0,"",'LYNX GRP'!AL14)</f>
        <v/>
      </c>
      <c r="H21" s="18" t="str">
        <f>IF('LYNX GRP'!AM14=0,"",'LYNX GRP'!AM14)</f>
        <v/>
      </c>
      <c r="I21" s="18" t="str">
        <f>IF('LYNX GRP'!AN14=0,"",'LYNX GRP'!AN14)</f>
        <v/>
      </c>
      <c r="J21" s="18" t="str">
        <f>IF('LYNX GRP'!AO14=0,"",'LYNX GRP'!AO14)</f>
        <v/>
      </c>
      <c r="K21" s="18" t="str">
        <f>IF('LYNX GRP'!AP14=0,"",'LYNX GRP'!AP14)</f>
        <v/>
      </c>
      <c r="L21" s="18" t="str">
        <f>IF('LYNX GRP'!AQ14=0,"",'LYNX GRP'!AQ14)</f>
        <v/>
      </c>
      <c r="M21" s="18" t="str">
        <f>IF('LYNX GRP'!AR14=0,"",'LYNX GRP'!AR14)</f>
        <v/>
      </c>
      <c r="N21" s="18" t="str">
        <f>IF('LYNX GRP'!AS14=0,"",'LYNX GRP'!AS14)</f>
        <v/>
      </c>
      <c r="O21" s="18" t="str">
        <f>IF('LYNX GRP'!AT14=0,"",'LYNX GRP'!AT14)</f>
        <v/>
      </c>
      <c r="P21" s="530">
        <f>SUM(C21:O21)</f>
        <v>0</v>
      </c>
      <c r="Q21" s="129">
        <f>P21*'LYNX GRP'!AD14</f>
        <v>0</v>
      </c>
      <c r="R21" s="130">
        <f>P21*'LYNX GRP'!W14</f>
        <v>0</v>
      </c>
    </row>
    <row r="22" spans="1:18" ht="23.25" customHeight="1">
      <c r="A22" s="528" t="s">
        <v>1555</v>
      </c>
    </row>
    <row r="23" spans="1:18" ht="23.25" customHeight="1">
      <c r="A23" s="119" t="s">
        <v>13</v>
      </c>
      <c r="B23" s="531" t="s">
        <v>1560</v>
      </c>
      <c r="C23" s="530" t="s">
        <v>1559</v>
      </c>
      <c r="D23" s="727"/>
      <c r="E23" s="728"/>
      <c r="F23" s="728"/>
      <c r="G23" s="728"/>
      <c r="H23" s="728"/>
      <c r="I23" s="728"/>
      <c r="J23" s="728"/>
      <c r="K23" s="728"/>
      <c r="L23" s="728"/>
      <c r="M23" s="728"/>
      <c r="N23" s="728"/>
      <c r="O23" s="729"/>
      <c r="P23" s="532" t="s">
        <v>1556</v>
      </c>
      <c r="Q23" s="532" t="s">
        <v>1557</v>
      </c>
      <c r="R23" s="532" t="s">
        <v>1558</v>
      </c>
    </row>
    <row r="24" spans="1:18" ht="23.25" customHeight="1">
      <c r="A24" s="43" t="str">
        <f>'LYNX GRP'!E15</f>
        <v>L1-GRP-DT</v>
      </c>
      <c r="B24" s="120" t="s">
        <v>1561</v>
      </c>
      <c r="C24" s="18" t="str">
        <f>IF('LYNX GRP'!AU15=0,"",'LYNX GRP'!AU15)</f>
        <v/>
      </c>
      <c r="D24" s="717"/>
      <c r="E24" s="718"/>
      <c r="F24" s="718"/>
      <c r="G24" s="718"/>
      <c r="H24" s="718"/>
      <c r="I24" s="718"/>
      <c r="J24" s="718"/>
      <c r="K24" s="718"/>
      <c r="L24" s="718"/>
      <c r="M24" s="718"/>
      <c r="N24" s="718"/>
      <c r="O24" s="719"/>
      <c r="P24" s="18">
        <f>SUM(C24:O24)</f>
        <v>0</v>
      </c>
      <c r="Q24" s="251">
        <f>P24*'LYNX GRP'!AD15</f>
        <v>0</v>
      </c>
      <c r="R24" s="251">
        <f>P24*'LYNX GRP'!W15</f>
        <v>0</v>
      </c>
    </row>
    <row r="25" spans="1:18" ht="23.25" customHeight="1">
      <c r="A25" s="43" t="str">
        <f>'LYNX GRP'!E16</f>
        <v>L3-GRP-DT</v>
      </c>
      <c r="B25" s="120" t="s">
        <v>1561</v>
      </c>
      <c r="C25" s="18" t="str">
        <f>IF('LYNX GRP'!AU16=0,"",'LYNX GRP'!AU16)</f>
        <v/>
      </c>
      <c r="D25" s="717"/>
      <c r="E25" s="718"/>
      <c r="F25" s="718"/>
      <c r="G25" s="718"/>
      <c r="H25" s="718"/>
      <c r="I25" s="718"/>
      <c r="J25" s="718"/>
      <c r="K25" s="718"/>
      <c r="L25" s="718"/>
      <c r="M25" s="718"/>
      <c r="N25" s="718"/>
      <c r="O25" s="719"/>
      <c r="P25" s="18">
        <f t="shared" ref="P25:P34" si="1">SUM(C25:O25)</f>
        <v>0</v>
      </c>
      <c r="Q25" s="251">
        <f>P25*'LYNX GRP'!AD17</f>
        <v>0</v>
      </c>
      <c r="R25" s="251">
        <f>P25*'LYNX GRP'!W16</f>
        <v>0</v>
      </c>
    </row>
    <row r="26" spans="1:18" ht="23.25" customHeight="1">
      <c r="A26" s="43" t="str">
        <f>'LYNX GRP'!E17</f>
        <v>L4-GRP-DT</v>
      </c>
      <c r="B26" s="120" t="s">
        <v>1561</v>
      </c>
      <c r="C26" s="18" t="str">
        <f>IF('LYNX GRP'!AU17=0,"",'LYNX GRP'!AU17)</f>
        <v/>
      </c>
      <c r="D26" s="717"/>
      <c r="E26" s="718"/>
      <c r="F26" s="718"/>
      <c r="G26" s="718"/>
      <c r="H26" s="718"/>
      <c r="I26" s="718"/>
      <c r="J26" s="718"/>
      <c r="K26" s="718"/>
      <c r="L26" s="718"/>
      <c r="M26" s="718"/>
      <c r="N26" s="718"/>
      <c r="O26" s="719"/>
      <c r="P26" s="18">
        <f t="shared" si="1"/>
        <v>0</v>
      </c>
      <c r="Q26" s="251">
        <f>P26*'LYNX GRP'!AD18</f>
        <v>0</v>
      </c>
      <c r="R26" s="251">
        <f>P26*'LYNX GRP'!W17</f>
        <v>0</v>
      </c>
    </row>
    <row r="27" spans="1:18" ht="23.25" customHeight="1">
      <c r="A27" s="43" t="str">
        <f>'LYNX GRP'!E18</f>
        <v>L5-GRP-DT</v>
      </c>
      <c r="B27" s="120" t="s">
        <v>1561</v>
      </c>
      <c r="C27" s="18" t="str">
        <f>IF('LYNX GRP'!AU18=0,"",'LYNX GRP'!AU18)</f>
        <v/>
      </c>
      <c r="D27" s="717"/>
      <c r="E27" s="718"/>
      <c r="F27" s="718"/>
      <c r="G27" s="718"/>
      <c r="H27" s="718"/>
      <c r="I27" s="718"/>
      <c r="J27" s="718"/>
      <c r="K27" s="718"/>
      <c r="L27" s="718"/>
      <c r="M27" s="718"/>
      <c r="N27" s="718"/>
      <c r="O27" s="719"/>
      <c r="P27" s="18">
        <f t="shared" si="1"/>
        <v>0</v>
      </c>
      <c r="Q27" s="251">
        <f>P27*'LYNX GRP'!AD19</f>
        <v>0</v>
      </c>
      <c r="R27" s="251">
        <f>P27*'LYNX GRP'!W18</f>
        <v>0</v>
      </c>
    </row>
    <row r="28" spans="1:18" ht="23.25" customHeight="1">
      <c r="A28" s="43" t="str">
        <f>'LYNX GRP'!E19</f>
        <v>L6-GRP-DT</v>
      </c>
      <c r="B28" s="120" t="s">
        <v>1561</v>
      </c>
      <c r="C28" s="18" t="str">
        <f>IF('LYNX GRP'!AU19=0,"",'LYNX GRP'!AU19)</f>
        <v/>
      </c>
      <c r="D28" s="717"/>
      <c r="E28" s="718"/>
      <c r="F28" s="718"/>
      <c r="G28" s="718"/>
      <c r="H28" s="718"/>
      <c r="I28" s="718"/>
      <c r="J28" s="718"/>
      <c r="K28" s="718"/>
      <c r="L28" s="718"/>
      <c r="M28" s="718"/>
      <c r="N28" s="718"/>
      <c r="O28" s="719"/>
      <c r="P28" s="18">
        <f t="shared" si="1"/>
        <v>0</v>
      </c>
      <c r="Q28" s="251">
        <f>P28*'LYNX GRP'!AD20</f>
        <v>0</v>
      </c>
      <c r="R28" s="251">
        <f>P28*'LYNX GRP'!W19</f>
        <v>0</v>
      </c>
    </row>
    <row r="29" spans="1:18" ht="23.25" customHeight="1">
      <c r="A29" s="43" t="str">
        <f>'LYNX GRP'!E20</f>
        <v>L7-GRP-DT</v>
      </c>
      <c r="B29" s="120" t="s">
        <v>1561</v>
      </c>
      <c r="C29" s="18" t="str">
        <f>IF('LYNX GRP'!AU20=0,"",'LYNX GRP'!AU20)</f>
        <v/>
      </c>
      <c r="D29" s="717"/>
      <c r="E29" s="718"/>
      <c r="F29" s="718"/>
      <c r="G29" s="718"/>
      <c r="H29" s="718"/>
      <c r="I29" s="718"/>
      <c r="J29" s="718"/>
      <c r="K29" s="718"/>
      <c r="L29" s="718"/>
      <c r="M29" s="718"/>
      <c r="N29" s="718"/>
      <c r="O29" s="719"/>
      <c r="P29" s="18">
        <f t="shared" si="1"/>
        <v>0</v>
      </c>
      <c r="Q29" s="251">
        <f>P29*'LYNX GRP'!AD21</f>
        <v>0</v>
      </c>
      <c r="R29" s="251">
        <f>P29*'LYNX GRP'!W20</f>
        <v>0</v>
      </c>
    </row>
    <row r="30" spans="1:18" ht="23.25" customHeight="1">
      <c r="A30" s="43" t="str">
        <f>'LYNX GRP'!E21</f>
        <v>L8-GRP-DT</v>
      </c>
      <c r="B30" s="120" t="s">
        <v>1561</v>
      </c>
      <c r="C30" s="18" t="str">
        <f>IF('LYNX GRP'!AU21=0,"",'LYNX GRP'!AU21)</f>
        <v/>
      </c>
      <c r="D30" s="717"/>
      <c r="E30" s="718"/>
      <c r="F30" s="718"/>
      <c r="G30" s="718"/>
      <c r="H30" s="718"/>
      <c r="I30" s="718"/>
      <c r="J30" s="718"/>
      <c r="K30" s="718"/>
      <c r="L30" s="718"/>
      <c r="M30" s="718"/>
      <c r="N30" s="718"/>
      <c r="O30" s="719"/>
      <c r="P30" s="18">
        <f t="shared" si="1"/>
        <v>0</v>
      </c>
      <c r="Q30" s="251">
        <f>P30*'LYNX GRP'!AD22</f>
        <v>0</v>
      </c>
      <c r="R30" s="251">
        <f>P30*'LYNX GRP'!W21</f>
        <v>0</v>
      </c>
    </row>
    <row r="31" spans="1:18" ht="23.25" customHeight="1">
      <c r="A31" s="43" t="str">
        <f>'LYNX GRP'!E22</f>
        <v>L9-GRP-DT</v>
      </c>
      <c r="B31" s="120" t="s">
        <v>1561</v>
      </c>
      <c r="C31" s="18" t="str">
        <f>IF('LYNX GRP'!AU22=0,"",'LYNX GRP'!AU22)</f>
        <v/>
      </c>
      <c r="D31" s="717"/>
      <c r="E31" s="718"/>
      <c r="F31" s="718"/>
      <c r="G31" s="718"/>
      <c r="H31" s="718"/>
      <c r="I31" s="718"/>
      <c r="J31" s="718"/>
      <c r="K31" s="718"/>
      <c r="L31" s="718"/>
      <c r="M31" s="718"/>
      <c r="N31" s="718"/>
      <c r="O31" s="719"/>
      <c r="P31" s="18">
        <f t="shared" si="1"/>
        <v>0</v>
      </c>
      <c r="Q31" s="251">
        <f>P31*'LYNX GRP'!AD23</f>
        <v>0</v>
      </c>
      <c r="R31" s="251">
        <f>P31*'LYNX GRP'!W22</f>
        <v>0</v>
      </c>
    </row>
    <row r="32" spans="1:18" ht="23.25" customHeight="1">
      <c r="A32" s="43" t="str">
        <f>'LYNX GRP'!E23</f>
        <v>L10-GRP-DT</v>
      </c>
      <c r="B32" s="120" t="s">
        <v>1561</v>
      </c>
      <c r="C32" s="18" t="str">
        <f>IF('LYNX GRP'!AU23=0,"",'LYNX GRP'!AU23)</f>
        <v/>
      </c>
      <c r="D32" s="717"/>
      <c r="E32" s="718"/>
      <c r="F32" s="718"/>
      <c r="G32" s="718"/>
      <c r="H32" s="718"/>
      <c r="I32" s="718"/>
      <c r="J32" s="718"/>
      <c r="K32" s="718"/>
      <c r="L32" s="718"/>
      <c r="M32" s="718"/>
      <c r="N32" s="718"/>
      <c r="O32" s="719"/>
      <c r="P32" s="18">
        <f t="shared" si="1"/>
        <v>0</v>
      </c>
      <c r="Q32" s="251">
        <f>P32*'LYNX GRP'!AD24</f>
        <v>0</v>
      </c>
      <c r="R32" s="251">
        <f>P32*'LYNX GRP'!W23</f>
        <v>0</v>
      </c>
    </row>
    <row r="33" spans="1:18" ht="23.25" customHeight="1">
      <c r="A33" s="43" t="str">
        <f>'LYNX GRP'!E25</f>
        <v>L12-GRP-DT</v>
      </c>
      <c r="B33" s="120" t="s">
        <v>1561</v>
      </c>
      <c r="C33" s="18" t="str">
        <f>IF('LYNX GRP'!AU25=0,"",'LYNX GRP'!AU25)</f>
        <v/>
      </c>
      <c r="D33" s="717"/>
      <c r="E33" s="718"/>
      <c r="F33" s="718"/>
      <c r="G33" s="718"/>
      <c r="H33" s="718"/>
      <c r="I33" s="718"/>
      <c r="J33" s="718"/>
      <c r="K33" s="718"/>
      <c r="L33" s="718"/>
      <c r="M33" s="718"/>
      <c r="N33" s="718"/>
      <c r="O33" s="719"/>
      <c r="P33" s="18">
        <f t="shared" si="1"/>
        <v>0</v>
      </c>
      <c r="Q33" s="251">
        <f>P33*'LYNX GRP'!AD26</f>
        <v>0</v>
      </c>
      <c r="R33" s="251">
        <f>P33*'LYNX GRP'!W25</f>
        <v>0</v>
      </c>
    </row>
    <row r="34" spans="1:18" ht="23.25" customHeight="1">
      <c r="A34" s="43" t="str">
        <f>'LYNX GRP'!E27</f>
        <v>L14-GRP-DT</v>
      </c>
      <c r="B34" s="120" t="s">
        <v>1561</v>
      </c>
      <c r="C34" s="18" t="str">
        <f>IF('LYNX GRP'!AU27=0,"",'LYNX GRP'!AU27)</f>
        <v/>
      </c>
      <c r="D34" s="717"/>
      <c r="E34" s="718"/>
      <c r="F34" s="718"/>
      <c r="G34" s="718"/>
      <c r="H34" s="718"/>
      <c r="I34" s="718"/>
      <c r="J34" s="718"/>
      <c r="K34" s="718"/>
      <c r="L34" s="718"/>
      <c r="M34" s="718"/>
      <c r="N34" s="718"/>
      <c r="O34" s="719"/>
      <c r="P34" s="18">
        <f t="shared" si="1"/>
        <v>0</v>
      </c>
      <c r="Q34" s="251">
        <f>P34*'LYNX GRP'!AD27</f>
        <v>0</v>
      </c>
      <c r="R34" s="251">
        <f>P34*'LYNX GRP'!W27</f>
        <v>0</v>
      </c>
    </row>
  </sheetData>
  <sheetProtection selectLockedCells="1" selectUnlockedCells="1"/>
  <autoFilter ref="P5:P19" xr:uid="{00000000-0009-0000-0000-000005000000}"/>
  <mergeCells count="15">
    <mergeCell ref="C3:H3"/>
    <mergeCell ref="M3:P3"/>
    <mergeCell ref="D23:O23"/>
    <mergeCell ref="D24:O24"/>
    <mergeCell ref="D25:O25"/>
    <mergeCell ref="D26:O26"/>
    <mergeCell ref="D27:O27"/>
    <mergeCell ref="D28:O28"/>
    <mergeCell ref="K4:L4"/>
    <mergeCell ref="D33:O33"/>
    <mergeCell ref="D34:O34"/>
    <mergeCell ref="D29:O29"/>
    <mergeCell ref="D30:O30"/>
    <mergeCell ref="D31:O31"/>
    <mergeCell ref="D32:O32"/>
  </mergeCells>
  <conditionalFormatting sqref="N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{EA37F6DF-7CC9-4B1D-A80A-D5047E80ED6B}</x14:id>
        </ext>
      </extLst>
    </cfRule>
  </conditionalFormatting>
  <conditionalFormatting sqref="O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{72EA5D68-2ADB-4C05-A62E-7B5028153703}</x14:id>
        </ext>
      </extLst>
    </cfRule>
  </conditionalFormatting>
  <conditionalFormatting sqref="A5:M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{68335184-F032-482F-AAF1-D6F8DFB62D98}</x14:id>
        </ext>
      </extLst>
    </cfRule>
  </conditionalFormatting>
  <conditionalFormatting sqref="A23:B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{FA1FB977-3591-4AE9-BDF9-00A1BEC08EC5}</x14:id>
        </ext>
      </extLst>
    </cfRule>
  </conditionalFormatting>
  <pageMargins left="0.25" right="0.25" top="0.75" bottom="0.75" header="0.3" footer="0.3"/>
  <pageSetup paperSize="9" orientation="landscape" horizontalDpi="1200" verticalDpi="1200" r:id="rId1"/>
  <headerFooter differentFirst="1">
    <oddFooter>Stran &amp;P od &amp;N</oddFooter>
    <firstFooter>&amp;CStran &amp;P od &amp;N</first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37F6DF-7CC9-4B1D-A80A-D5047E80E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72EA5D68-2ADB-4C05-A62E-7B5028153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68335184-F032-482F-AAF1-D6F8DFB62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A5:M5</xm:sqref>
        </x14:conditionalFormatting>
        <x14:conditionalFormatting xmlns:xm="http://schemas.microsoft.com/office/excel/2006/main">
          <x14:cfRule type="dataBar" id="{FA1FB977-3591-4AE9-BDF9-00A1BEC08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A23:B23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3"/>
  <dimension ref="A1:T69"/>
  <sheetViews>
    <sheetView showGridLines="0" topLeftCell="A47" zoomScaleNormal="100" workbookViewId="0">
      <selection activeCell="C49" sqref="C49"/>
    </sheetView>
  </sheetViews>
  <sheetFormatPr defaultColWidth="12.33203125" defaultRowHeight="23.25" customHeight="1"/>
  <cols>
    <col min="1" max="1" width="7.33203125" style="9" customWidth="1"/>
    <col min="2" max="2" width="9" style="44" customWidth="1"/>
    <col min="3" max="15" width="7.33203125" style="16" customWidth="1"/>
    <col min="16" max="16" width="5.83203125" style="9" customWidth="1"/>
    <col min="17" max="17" width="6" style="9" customWidth="1"/>
    <col min="18" max="22" width="12.33203125" style="9" customWidth="1"/>
    <col min="23" max="16384" width="12.33203125" style="9"/>
  </cols>
  <sheetData>
    <row r="1" spans="1:20" ht="29.25" customHeight="1">
      <c r="A1" s="21"/>
      <c r="C1" s="21"/>
      <c r="D1" s="21"/>
      <c r="E1" s="21"/>
      <c r="F1" s="21"/>
      <c r="G1" s="21"/>
      <c r="H1" s="21"/>
      <c r="I1" s="80" t="s">
        <v>78</v>
      </c>
      <c r="J1" s="85" t="s">
        <v>4</v>
      </c>
      <c r="L1" s="83"/>
      <c r="P1" s="22"/>
      <c r="Q1" s="21"/>
    </row>
    <row r="2" spans="1:20" ht="22" customHeight="1">
      <c r="C2" s="21"/>
      <c r="D2" s="21"/>
      <c r="E2" s="21"/>
      <c r="F2" s="21"/>
      <c r="G2" s="21"/>
      <c r="H2" s="21"/>
      <c r="I2" s="18">
        <f>P4</f>
        <v>0</v>
      </c>
      <c r="J2" s="25">
        <f>'LYNX PLYWOOD'!AF4</f>
        <v>0</v>
      </c>
      <c r="L2" s="84"/>
      <c r="N2" s="79"/>
      <c r="O2" s="79"/>
      <c r="Q2" s="21"/>
    </row>
    <row r="3" spans="1:20" ht="44.25" customHeight="1">
      <c r="A3" s="132"/>
      <c r="B3" s="133" t="s">
        <v>179</v>
      </c>
      <c r="C3" s="731">
        <f>'PRODUCTION LIST lynx grp'!C3:H3</f>
        <v>0</v>
      </c>
      <c r="D3" s="731"/>
      <c r="E3" s="731"/>
      <c r="F3" s="731"/>
      <c r="G3" s="731"/>
      <c r="H3" s="731"/>
      <c r="I3" s="132"/>
      <c r="J3" s="132"/>
      <c r="K3" s="132"/>
      <c r="L3" s="17"/>
      <c r="M3" s="19" t="s">
        <v>41</v>
      </c>
      <c r="N3" s="732">
        <f>'PRODUCTION LIST lynx grp'!M3</f>
        <v>0</v>
      </c>
      <c r="O3" s="733"/>
      <c r="P3" s="730"/>
      <c r="Q3" s="730"/>
    </row>
    <row r="4" spans="1:20" ht="21" customHeight="1">
      <c r="A4" s="24" t="s">
        <v>49</v>
      </c>
      <c r="I4" s="11"/>
      <c r="J4" s="11"/>
      <c r="K4" s="720"/>
      <c r="L4" s="720"/>
      <c r="P4" s="16">
        <f>SUM(P6:P69)</f>
        <v>0</v>
      </c>
      <c r="Q4" s="15">
        <f>SUM(Q6:Q69)</f>
        <v>0</v>
      </c>
    </row>
    <row r="5" spans="1:20" ht="29.25" customHeight="1">
      <c r="A5" s="42" t="s">
        <v>13</v>
      </c>
      <c r="B5" s="46" t="s">
        <v>76</v>
      </c>
      <c r="C5" s="12" t="s">
        <v>1</v>
      </c>
      <c r="D5" s="2" t="s">
        <v>2</v>
      </c>
      <c r="E5" s="2" t="s">
        <v>8</v>
      </c>
      <c r="F5" s="2" t="s">
        <v>33</v>
      </c>
      <c r="G5" s="2" t="s">
        <v>3</v>
      </c>
      <c r="H5" s="2" t="s">
        <v>11</v>
      </c>
      <c r="I5" s="2" t="s">
        <v>15</v>
      </c>
      <c r="J5" s="126" t="s">
        <v>168</v>
      </c>
      <c r="K5" s="2" t="s">
        <v>12</v>
      </c>
      <c r="L5" s="2" t="s">
        <v>40</v>
      </c>
      <c r="M5" s="2" t="s">
        <v>14</v>
      </c>
      <c r="N5" s="2" t="s">
        <v>123</v>
      </c>
      <c r="O5" s="81" t="s">
        <v>124</v>
      </c>
      <c r="P5" s="39" t="s">
        <v>17</v>
      </c>
      <c r="Q5" s="40" t="s">
        <v>16</v>
      </c>
    </row>
    <row r="6" spans="1:20" ht="23.25" customHeight="1">
      <c r="A6" s="43" t="str">
        <f>'LYNX PLYWOOD'!D32</f>
        <v>L1-W</v>
      </c>
      <c r="B6" s="45">
        <f>'LYNX PLYWOOD'!E32</f>
        <v>21</v>
      </c>
      <c r="C6" s="134" t="str">
        <f>IF('LYNX PLYWOOD'!AF32=0,"",'LYNX PLYWOOD'!AF32)</f>
        <v/>
      </c>
      <c r="D6" s="135" t="str">
        <f>IF('LYNX PLYWOOD'!AG32=0,"",'LYNX PLYWOOD'!AG32)</f>
        <v/>
      </c>
      <c r="E6" s="135" t="str">
        <f>IF('LYNX PLYWOOD'!AH32=0,"",'LYNX PLYWOOD'!AH32)</f>
        <v/>
      </c>
      <c r="F6" s="135" t="str">
        <f>IF('LYNX PLYWOOD'!AI32=0,"",'LYNX PLYWOOD'!AI32)</f>
        <v/>
      </c>
      <c r="G6" s="135" t="str">
        <f>IF('LYNX PLYWOOD'!AJ32=0,"",'LYNX PLYWOOD'!AJ32)</f>
        <v/>
      </c>
      <c r="H6" s="135" t="str">
        <f>IF('LYNX PLYWOOD'!AK32=0,"",'LYNX PLYWOOD'!AK32)</f>
        <v/>
      </c>
      <c r="I6" s="135" t="str">
        <f>IF('LYNX PLYWOOD'!AL32=0,"",'LYNX PLYWOOD'!AL32)</f>
        <v/>
      </c>
      <c r="J6" s="135" t="str">
        <f>IF('LYNX PLYWOOD'!AM32=0,"",'LYNX PLYWOOD'!AM32)</f>
        <v/>
      </c>
      <c r="K6" s="135" t="str">
        <f>IF('LYNX PLYWOOD'!AN32=0,"",'LYNX PLYWOOD'!AN32)</f>
        <v/>
      </c>
      <c r="L6" s="135" t="str">
        <f>IF('LYNX PLYWOOD'!AO32=0,"",'LYNX PLYWOOD'!AO32)</f>
        <v/>
      </c>
      <c r="M6" s="135" t="str">
        <f>IF('LYNX PLYWOOD'!AP32=0,"",'LYNX PLYWOOD'!AP32)</f>
        <v/>
      </c>
      <c r="N6" s="135" t="str">
        <f>IF('LYNX PLYWOOD'!AQ32=0,"",'LYNX PLYWOOD'!AQ32)</f>
        <v/>
      </c>
      <c r="O6" s="135" t="str">
        <f>IF('LYNX PLYWOOD'!AR32=0,"",'LYNX PLYWOOD'!AR32)</f>
        <v/>
      </c>
      <c r="P6" s="41">
        <f>Q6*'LYNX PLYWOOD'!AB32</f>
        <v>0</v>
      </c>
      <c r="Q6" s="47">
        <f>SUM(C6:O6)</f>
        <v>0</v>
      </c>
    </row>
    <row r="7" spans="1:20" ht="23.25" customHeight="1">
      <c r="A7" s="43" t="str">
        <f>'LYNX PLYWOOD'!D33</f>
        <v>L2-W</v>
      </c>
      <c r="B7" s="45" t="str">
        <f>'LYNX PLYWOOD'!E33</f>
        <v>22, 23, 24</v>
      </c>
      <c r="C7" s="134" t="str">
        <f>IF('LYNX PLYWOOD'!AF33=0,"",'LYNX PLYWOOD'!AF33)</f>
        <v/>
      </c>
      <c r="D7" s="135" t="str">
        <f>IF('LYNX PLYWOOD'!AG33=0,"",'LYNX PLYWOOD'!AG33)</f>
        <v/>
      </c>
      <c r="E7" s="135" t="str">
        <f>IF('LYNX PLYWOOD'!AH33=0,"",'LYNX PLYWOOD'!AH33)</f>
        <v/>
      </c>
      <c r="F7" s="135" t="str">
        <f>IF('LYNX PLYWOOD'!AI33=0,"",'LYNX PLYWOOD'!AI33)</f>
        <v/>
      </c>
      <c r="G7" s="135" t="str">
        <f>IF('LYNX PLYWOOD'!AJ33=0,"",'LYNX PLYWOOD'!AJ33)</f>
        <v/>
      </c>
      <c r="H7" s="135" t="str">
        <f>IF('LYNX PLYWOOD'!AK33=0,"",'LYNX PLYWOOD'!AK33)</f>
        <v/>
      </c>
      <c r="I7" s="135" t="str">
        <f>IF('LYNX PLYWOOD'!AL33=0,"",'LYNX PLYWOOD'!AL33)</f>
        <v/>
      </c>
      <c r="J7" s="135" t="str">
        <f>IF('LYNX PLYWOOD'!AM33=0,"",'LYNX PLYWOOD'!AM33)</f>
        <v/>
      </c>
      <c r="K7" s="135" t="str">
        <f>IF('LYNX PLYWOOD'!AN33=0,"",'LYNX PLYWOOD'!AN33)</f>
        <v/>
      </c>
      <c r="L7" s="135" t="str">
        <f>IF('LYNX PLYWOOD'!AO33=0,"",'LYNX PLYWOOD'!AO33)</f>
        <v/>
      </c>
      <c r="M7" s="135" t="str">
        <f>IF('LYNX PLYWOOD'!AP33=0,"",'LYNX PLYWOOD'!AP33)</f>
        <v/>
      </c>
      <c r="N7" s="135" t="str">
        <f>IF('LYNX PLYWOOD'!AQ33=0,"",'LYNX PLYWOOD'!AQ33)</f>
        <v/>
      </c>
      <c r="O7" s="135" t="str">
        <f>IF('LYNX PLYWOOD'!AR33=0,"",'LYNX PLYWOOD'!AR33)</f>
        <v/>
      </c>
      <c r="P7" s="41">
        <f>Q7*'LYNX PLYWOOD'!AB33</f>
        <v>0</v>
      </c>
      <c r="Q7" s="47">
        <f t="shared" ref="Q7:Q35" si="0">SUM(C7:O7)</f>
        <v>0</v>
      </c>
    </row>
    <row r="8" spans="1:20" ht="23.25" customHeight="1">
      <c r="A8" s="43">
        <f>'LYNX PLYWOOD'!D34</f>
        <v>0</v>
      </c>
      <c r="B8" s="45">
        <f>'LYNX PLYWOOD'!E34</f>
        <v>0</v>
      </c>
      <c r="C8" s="134" t="str">
        <f>IF('LYNX PLYWOOD'!AF34=0,"",'LYNX PLYWOOD'!AF34)</f>
        <v/>
      </c>
      <c r="D8" s="135" t="str">
        <f>IF('LYNX PLYWOOD'!AG34=0,"",'LYNX PLYWOOD'!AG34)</f>
        <v/>
      </c>
      <c r="E8" s="135" t="str">
        <f>IF('LYNX PLYWOOD'!AH34=0,"",'LYNX PLYWOOD'!AH34)</f>
        <v/>
      </c>
      <c r="F8" s="135" t="str">
        <f>IF('LYNX PLYWOOD'!AI34=0,"",'LYNX PLYWOOD'!AI34)</f>
        <v/>
      </c>
      <c r="G8" s="135" t="str">
        <f>IF('LYNX PLYWOOD'!AJ34=0,"",'LYNX PLYWOOD'!AJ34)</f>
        <v/>
      </c>
      <c r="H8" s="135" t="str">
        <f>IF('LYNX PLYWOOD'!AK34=0,"",'LYNX PLYWOOD'!AK34)</f>
        <v/>
      </c>
      <c r="I8" s="135" t="str">
        <f>IF('LYNX PLYWOOD'!AL34=0,"",'LYNX PLYWOOD'!AL34)</f>
        <v/>
      </c>
      <c r="J8" s="135" t="str">
        <f>IF('LYNX PLYWOOD'!AM34=0,"",'LYNX PLYWOOD'!AM34)</f>
        <v/>
      </c>
      <c r="K8" s="135" t="str">
        <f>IF('LYNX PLYWOOD'!AN34=0,"",'LYNX PLYWOOD'!AN34)</f>
        <v/>
      </c>
      <c r="L8" s="135" t="str">
        <f>IF('LYNX PLYWOOD'!AO34=0,"",'LYNX PLYWOOD'!AO34)</f>
        <v/>
      </c>
      <c r="M8" s="135" t="str">
        <f>IF('LYNX PLYWOOD'!AP34=0,"",'LYNX PLYWOOD'!AP34)</f>
        <v/>
      </c>
      <c r="N8" s="135" t="str">
        <f>IF('LYNX PLYWOOD'!AQ34=0,"",'LYNX PLYWOOD'!AQ34)</f>
        <v/>
      </c>
      <c r="O8" s="135" t="str">
        <f>IF('LYNX PLYWOOD'!AR34=0,"",'LYNX PLYWOOD'!AR34)</f>
        <v/>
      </c>
      <c r="P8" s="41">
        <f>Q8*'LYNX PLYWOOD'!AB34</f>
        <v>0</v>
      </c>
      <c r="Q8" s="47">
        <f t="shared" si="0"/>
        <v>0</v>
      </c>
    </row>
    <row r="9" spans="1:20" ht="23.25" customHeight="1">
      <c r="A9" s="43" t="str">
        <f>'LYNX PLYWOOD'!D35</f>
        <v>L11-W</v>
      </c>
      <c r="B9" s="45">
        <f>'LYNX PLYWOOD'!E35</f>
        <v>33</v>
      </c>
      <c r="C9" s="134" t="str">
        <f>IF('LYNX PLYWOOD'!AF35=0,"",'LYNX PLYWOOD'!AF35)</f>
        <v/>
      </c>
      <c r="D9" s="135" t="str">
        <f>IF('LYNX PLYWOOD'!AG35=0,"",'LYNX PLYWOOD'!AG35)</f>
        <v/>
      </c>
      <c r="E9" s="135" t="str">
        <f>IF('LYNX PLYWOOD'!AH35=0,"",'LYNX PLYWOOD'!AH35)</f>
        <v/>
      </c>
      <c r="F9" s="135" t="str">
        <f>IF('LYNX PLYWOOD'!AI35=0,"",'LYNX PLYWOOD'!AI35)</f>
        <v/>
      </c>
      <c r="G9" s="135" t="str">
        <f>IF('LYNX PLYWOOD'!AJ35=0,"",'LYNX PLYWOOD'!AJ35)</f>
        <v/>
      </c>
      <c r="H9" s="135" t="str">
        <f>IF('LYNX PLYWOOD'!AK35=0,"",'LYNX PLYWOOD'!AK35)</f>
        <v/>
      </c>
      <c r="I9" s="135" t="str">
        <f>IF('LYNX PLYWOOD'!AL35=0,"",'LYNX PLYWOOD'!AL35)</f>
        <v/>
      </c>
      <c r="J9" s="135" t="str">
        <f>IF('LYNX PLYWOOD'!AM35=0,"",'LYNX PLYWOOD'!AM35)</f>
        <v/>
      </c>
      <c r="K9" s="135" t="str">
        <f>IF('LYNX PLYWOOD'!AN35=0,"",'LYNX PLYWOOD'!AN35)</f>
        <v/>
      </c>
      <c r="L9" s="135" t="str">
        <f>IF('LYNX PLYWOOD'!AO35=0,"",'LYNX PLYWOOD'!AO35)</f>
        <v/>
      </c>
      <c r="M9" s="135" t="str">
        <f>IF('LYNX PLYWOOD'!AP35=0,"",'LYNX PLYWOOD'!AP35)</f>
        <v/>
      </c>
      <c r="N9" s="135" t="str">
        <f>IF('LYNX PLYWOOD'!AQ35=0,"",'LYNX PLYWOOD'!AQ35)</f>
        <v/>
      </c>
      <c r="O9" s="135" t="str">
        <f>IF('LYNX PLYWOOD'!AR35=0,"",'LYNX PLYWOOD'!AR35)</f>
        <v/>
      </c>
      <c r="P9" s="41">
        <f>Q9*'LYNX PLYWOOD'!AB35</f>
        <v>0</v>
      </c>
      <c r="Q9" s="47">
        <f t="shared" si="0"/>
        <v>0</v>
      </c>
    </row>
    <row r="10" spans="1:20" ht="23.25" customHeight="1">
      <c r="A10" s="43" t="str">
        <f>'LYNX PLYWOOD'!D36</f>
        <v>L12-W</v>
      </c>
      <c r="B10" s="45">
        <f>'LYNX PLYWOOD'!E36</f>
        <v>37</v>
      </c>
      <c r="C10" s="134" t="str">
        <f>IF('LYNX PLYWOOD'!AF36=0,"",'LYNX PLYWOOD'!AF36)</f>
        <v/>
      </c>
      <c r="D10" s="135" t="str">
        <f>IF('LYNX PLYWOOD'!AG36=0,"",'LYNX PLYWOOD'!AG36)</f>
        <v/>
      </c>
      <c r="E10" s="135" t="str">
        <f>IF('LYNX PLYWOOD'!AH36=0,"",'LYNX PLYWOOD'!AH36)</f>
        <v/>
      </c>
      <c r="F10" s="135" t="str">
        <f>IF('LYNX PLYWOOD'!AI36=0,"",'LYNX PLYWOOD'!AI36)</f>
        <v/>
      </c>
      <c r="G10" s="135" t="str">
        <f>IF('LYNX PLYWOOD'!AJ36=0,"",'LYNX PLYWOOD'!AJ36)</f>
        <v/>
      </c>
      <c r="H10" s="135" t="str">
        <f>IF('LYNX PLYWOOD'!AK36=0,"",'LYNX PLYWOOD'!AK36)</f>
        <v/>
      </c>
      <c r="I10" s="135" t="str">
        <f>IF('LYNX PLYWOOD'!AL36=0,"",'LYNX PLYWOOD'!AL36)</f>
        <v/>
      </c>
      <c r="J10" s="135" t="str">
        <f>IF('LYNX PLYWOOD'!AM36=0,"",'LYNX PLYWOOD'!AM36)</f>
        <v/>
      </c>
      <c r="K10" s="135" t="str">
        <f>IF('LYNX PLYWOOD'!AN36=0,"",'LYNX PLYWOOD'!AN36)</f>
        <v/>
      </c>
      <c r="L10" s="135" t="str">
        <f>IF('LYNX PLYWOOD'!AO36=0,"",'LYNX PLYWOOD'!AO36)</f>
        <v/>
      </c>
      <c r="M10" s="135" t="str">
        <f>IF('LYNX PLYWOOD'!AP36=0,"",'LYNX PLYWOOD'!AP36)</f>
        <v/>
      </c>
      <c r="N10" s="135" t="str">
        <f>IF('LYNX PLYWOOD'!AQ36=0,"",'LYNX PLYWOOD'!AQ36)</f>
        <v/>
      </c>
      <c r="O10" s="135" t="str">
        <f>IF('LYNX PLYWOOD'!AR36=0,"",'LYNX PLYWOOD'!AR36)</f>
        <v/>
      </c>
      <c r="P10" s="41">
        <f>Q10*'LYNX PLYWOOD'!AB36</f>
        <v>0</v>
      </c>
      <c r="Q10" s="47">
        <f t="shared" si="0"/>
        <v>0</v>
      </c>
    </row>
    <row r="11" spans="1:20" ht="23.25" customHeight="1">
      <c r="A11" s="43" t="str">
        <f>'LYNX PLYWOOD'!D37</f>
        <v>L13-W</v>
      </c>
      <c r="B11" s="45" t="str">
        <f>'LYNX PLYWOOD'!E37</f>
        <v>38, 34</v>
      </c>
      <c r="C11" s="134" t="str">
        <f>IF('LYNX PLYWOOD'!AF37=0,"",'LYNX PLYWOOD'!AF37)</f>
        <v/>
      </c>
      <c r="D11" s="135" t="str">
        <f>IF('LYNX PLYWOOD'!AG37=0,"",'LYNX PLYWOOD'!AG37)</f>
        <v/>
      </c>
      <c r="E11" s="135" t="str">
        <f>IF('LYNX PLYWOOD'!AH37=0,"",'LYNX PLYWOOD'!AH37)</f>
        <v/>
      </c>
      <c r="F11" s="135" t="str">
        <f>IF('LYNX PLYWOOD'!AI37=0,"",'LYNX PLYWOOD'!AI37)</f>
        <v/>
      </c>
      <c r="G11" s="135" t="str">
        <f>IF('LYNX PLYWOOD'!AJ37=0,"",'LYNX PLYWOOD'!AJ37)</f>
        <v/>
      </c>
      <c r="H11" s="135" t="str">
        <f>IF('LYNX PLYWOOD'!AK37=0,"",'LYNX PLYWOOD'!AK37)</f>
        <v/>
      </c>
      <c r="I11" s="135" t="str">
        <f>IF('LYNX PLYWOOD'!AL37=0,"",'LYNX PLYWOOD'!AL37)</f>
        <v/>
      </c>
      <c r="J11" s="135" t="str">
        <f>IF('LYNX PLYWOOD'!AM37=0,"",'LYNX PLYWOOD'!AM37)</f>
        <v/>
      </c>
      <c r="K11" s="135" t="str">
        <f>IF('LYNX PLYWOOD'!AN37=0,"",'LYNX PLYWOOD'!AN37)</f>
        <v/>
      </c>
      <c r="L11" s="135" t="str">
        <f>IF('LYNX PLYWOOD'!AO37=0,"",'LYNX PLYWOOD'!AO37)</f>
        <v/>
      </c>
      <c r="M11" s="135" t="str">
        <f>IF('LYNX PLYWOOD'!AP37=0,"",'LYNX PLYWOOD'!AP37)</f>
        <v/>
      </c>
      <c r="N11" s="135" t="str">
        <f>IF('LYNX PLYWOOD'!AQ37=0,"",'LYNX PLYWOOD'!AQ37)</f>
        <v/>
      </c>
      <c r="O11" s="135" t="str">
        <f>IF('LYNX PLYWOOD'!AR37=0,"",'LYNX PLYWOOD'!AR37)</f>
        <v/>
      </c>
      <c r="P11" s="41">
        <f>Q11*'LYNX PLYWOOD'!AB37</f>
        <v>0</v>
      </c>
      <c r="Q11" s="47">
        <f t="shared" si="0"/>
        <v>0</v>
      </c>
      <c r="R11" s="16"/>
      <c r="S11" s="16"/>
      <c r="T11" s="16"/>
    </row>
    <row r="12" spans="1:20" ht="23.25" customHeight="1">
      <c r="A12" s="43" t="str">
        <f>'LYNX PLYWOOD'!D38</f>
        <v>L14-W</v>
      </c>
      <c r="B12" s="45" t="str">
        <f>'LYNX PLYWOOD'!E38</f>
        <v>39, 35, 40, 
36</v>
      </c>
      <c r="C12" s="134" t="str">
        <f>IF('LYNX PLYWOOD'!AF38=0,"",'LYNX PLYWOOD'!AF38)</f>
        <v/>
      </c>
      <c r="D12" s="135" t="str">
        <f>IF('LYNX PLYWOOD'!AG38=0,"",'LYNX PLYWOOD'!AG38)</f>
        <v/>
      </c>
      <c r="E12" s="135" t="str">
        <f>IF('LYNX PLYWOOD'!AH38=0,"",'LYNX PLYWOOD'!AH38)</f>
        <v/>
      </c>
      <c r="F12" s="135" t="str">
        <f>IF('LYNX PLYWOOD'!AI38=0,"",'LYNX PLYWOOD'!AI38)</f>
        <v/>
      </c>
      <c r="G12" s="135" t="str">
        <f>IF('LYNX PLYWOOD'!AJ38=0,"",'LYNX PLYWOOD'!AJ38)</f>
        <v/>
      </c>
      <c r="H12" s="135" t="str">
        <f>IF('LYNX PLYWOOD'!AK38=0,"",'LYNX PLYWOOD'!AK38)</f>
        <v/>
      </c>
      <c r="I12" s="135" t="str">
        <f>IF('LYNX PLYWOOD'!AL38=0,"",'LYNX PLYWOOD'!AL38)</f>
        <v/>
      </c>
      <c r="J12" s="135" t="str">
        <f>IF('LYNX PLYWOOD'!AM38=0,"",'LYNX PLYWOOD'!AM38)</f>
        <v/>
      </c>
      <c r="K12" s="135" t="str">
        <f>IF('LYNX PLYWOOD'!AN38=0,"",'LYNX PLYWOOD'!AN38)</f>
        <v/>
      </c>
      <c r="L12" s="135" t="str">
        <f>IF('LYNX PLYWOOD'!AO38=0,"",'LYNX PLYWOOD'!AO38)</f>
        <v/>
      </c>
      <c r="M12" s="135" t="str">
        <f>IF('LYNX PLYWOOD'!AP38=0,"",'LYNX PLYWOOD'!AP38)</f>
        <v/>
      </c>
      <c r="N12" s="135" t="str">
        <f>IF('LYNX PLYWOOD'!AQ38=0,"",'LYNX PLYWOOD'!AQ38)</f>
        <v/>
      </c>
      <c r="O12" s="135" t="str">
        <f>IF('LYNX PLYWOOD'!AR38=0,"",'LYNX PLYWOOD'!AR38)</f>
        <v/>
      </c>
      <c r="P12" s="41">
        <f>Q12*'LYNX PLYWOOD'!AB38</f>
        <v>0</v>
      </c>
      <c r="Q12" s="47">
        <f t="shared" si="0"/>
        <v>0</v>
      </c>
      <c r="R12" s="15"/>
      <c r="S12" s="26"/>
      <c r="T12" s="16"/>
    </row>
    <row r="13" spans="1:20" ht="23.25" customHeight="1">
      <c r="A13" s="43" t="str">
        <f>'LYNX PLYWOOD'!D39</f>
        <v>L15-W</v>
      </c>
      <c r="B13" s="45">
        <f>'LYNX PLYWOOD'!E39</f>
        <v>0</v>
      </c>
      <c r="C13" s="134" t="str">
        <f>IF('LYNX PLYWOOD'!AF39=0,"",'LYNX PLYWOOD'!AF39)</f>
        <v/>
      </c>
      <c r="D13" s="135" t="str">
        <f>IF('LYNX PLYWOOD'!AG39=0,"",'LYNX PLYWOOD'!AG39)</f>
        <v/>
      </c>
      <c r="E13" s="135" t="str">
        <f>IF('LYNX PLYWOOD'!AH39=0,"",'LYNX PLYWOOD'!AH39)</f>
        <v/>
      </c>
      <c r="F13" s="135" t="str">
        <f>IF('LYNX PLYWOOD'!AI39=0,"",'LYNX PLYWOOD'!AI39)</f>
        <v/>
      </c>
      <c r="G13" s="135" t="str">
        <f>IF('LYNX PLYWOOD'!AJ39=0,"",'LYNX PLYWOOD'!AJ39)</f>
        <v/>
      </c>
      <c r="H13" s="135" t="str">
        <f>IF('LYNX PLYWOOD'!AK39=0,"",'LYNX PLYWOOD'!AK39)</f>
        <v/>
      </c>
      <c r="I13" s="135" t="str">
        <f>IF('LYNX PLYWOOD'!AL39=0,"",'LYNX PLYWOOD'!AL39)</f>
        <v/>
      </c>
      <c r="J13" s="135" t="str">
        <f>IF('LYNX PLYWOOD'!AM39=0,"",'LYNX PLYWOOD'!AM39)</f>
        <v/>
      </c>
      <c r="K13" s="135" t="str">
        <f>IF('LYNX PLYWOOD'!AN39=0,"",'LYNX PLYWOOD'!AN39)</f>
        <v/>
      </c>
      <c r="L13" s="135" t="str">
        <f>IF('LYNX PLYWOOD'!AO39=0,"",'LYNX PLYWOOD'!AO39)</f>
        <v/>
      </c>
      <c r="M13" s="135" t="str">
        <f>IF('LYNX PLYWOOD'!AP39=0,"",'LYNX PLYWOOD'!AP39)</f>
        <v/>
      </c>
      <c r="N13" s="135" t="str">
        <f>IF('LYNX PLYWOOD'!AQ39=0,"",'LYNX PLYWOOD'!AQ39)</f>
        <v/>
      </c>
      <c r="O13" s="135" t="str">
        <f>IF('LYNX PLYWOOD'!AR39=0,"",'LYNX PLYWOOD'!AR39)</f>
        <v/>
      </c>
      <c r="P13" s="41">
        <f>Q13*'LYNX PLYWOOD'!AB39</f>
        <v>0</v>
      </c>
      <c r="Q13" s="47">
        <f t="shared" si="0"/>
        <v>0</v>
      </c>
    </row>
    <row r="14" spans="1:20" ht="23.25" customHeight="1">
      <c r="A14" s="43" t="str">
        <f>'LYNX PLYWOOD'!D40</f>
        <v>L16-W</v>
      </c>
      <c r="B14" s="45">
        <f>'LYNX PLYWOOD'!E40</f>
        <v>0</v>
      </c>
      <c r="C14" s="134" t="str">
        <f>IF('LYNX PLYWOOD'!AF40=0,"",'LYNX PLYWOOD'!AF40)</f>
        <v/>
      </c>
      <c r="D14" s="135" t="str">
        <f>IF('LYNX PLYWOOD'!AG40=0,"",'LYNX PLYWOOD'!AG40)</f>
        <v/>
      </c>
      <c r="E14" s="135" t="str">
        <f>IF('LYNX PLYWOOD'!AH40=0,"",'LYNX PLYWOOD'!AH40)</f>
        <v/>
      </c>
      <c r="F14" s="135" t="str">
        <f>IF('LYNX PLYWOOD'!AI40=0,"",'LYNX PLYWOOD'!AI40)</f>
        <v/>
      </c>
      <c r="G14" s="135" t="str">
        <f>IF('LYNX PLYWOOD'!AJ40=0,"",'LYNX PLYWOOD'!AJ40)</f>
        <v/>
      </c>
      <c r="H14" s="135" t="str">
        <f>IF('LYNX PLYWOOD'!AK40=0,"",'LYNX PLYWOOD'!AK40)</f>
        <v/>
      </c>
      <c r="I14" s="135" t="str">
        <f>IF('LYNX PLYWOOD'!AL40=0,"",'LYNX PLYWOOD'!AL40)</f>
        <v/>
      </c>
      <c r="J14" s="135" t="str">
        <f>IF('LYNX PLYWOOD'!AM40=0,"",'LYNX PLYWOOD'!AM40)</f>
        <v/>
      </c>
      <c r="K14" s="135" t="str">
        <f>IF('LYNX PLYWOOD'!AN40=0,"",'LYNX PLYWOOD'!AN40)</f>
        <v/>
      </c>
      <c r="L14" s="135" t="str">
        <f>IF('LYNX PLYWOOD'!AO40=0,"",'LYNX PLYWOOD'!AO40)</f>
        <v/>
      </c>
      <c r="M14" s="135" t="str">
        <f>IF('LYNX PLYWOOD'!AP40=0,"",'LYNX PLYWOOD'!AP40)</f>
        <v/>
      </c>
      <c r="N14" s="135" t="str">
        <f>IF('LYNX PLYWOOD'!AQ40=0,"",'LYNX PLYWOOD'!AQ40)</f>
        <v/>
      </c>
      <c r="O14" s="135" t="str">
        <f>IF('LYNX PLYWOOD'!AR40=0,"",'LYNX PLYWOOD'!AR40)</f>
        <v/>
      </c>
      <c r="P14" s="41">
        <f>Q14*'LYNX PLYWOOD'!AB40</f>
        <v>0</v>
      </c>
      <c r="Q14" s="47">
        <f t="shared" si="0"/>
        <v>0</v>
      </c>
    </row>
    <row r="15" spans="1:20" ht="23.25" customHeight="1">
      <c r="A15" s="43">
        <f>'LYNX PLYWOOD'!D41</f>
        <v>0</v>
      </c>
      <c r="B15" s="45">
        <f>'LYNX PLYWOOD'!E41</f>
        <v>0</v>
      </c>
      <c r="C15" s="134" t="str">
        <f>IF('LYNX PLYWOOD'!AF41=0,"",'LYNX PLYWOOD'!AF41)</f>
        <v/>
      </c>
      <c r="D15" s="135" t="str">
        <f>IF('LYNX PLYWOOD'!AG41=0,"",'LYNX PLYWOOD'!AG41)</f>
        <v/>
      </c>
      <c r="E15" s="135" t="str">
        <f>IF('LYNX PLYWOOD'!AH41=0,"",'LYNX PLYWOOD'!AH41)</f>
        <v/>
      </c>
      <c r="F15" s="135" t="str">
        <f>IF('LYNX PLYWOOD'!AI41=0,"",'LYNX PLYWOOD'!AI41)</f>
        <v/>
      </c>
      <c r="G15" s="135" t="str">
        <f>IF('LYNX PLYWOOD'!AJ41=0,"",'LYNX PLYWOOD'!AJ41)</f>
        <v/>
      </c>
      <c r="H15" s="135" t="str">
        <f>IF('LYNX PLYWOOD'!AK41=0,"",'LYNX PLYWOOD'!AK41)</f>
        <v/>
      </c>
      <c r="I15" s="135" t="str">
        <f>IF('LYNX PLYWOOD'!AL41=0,"",'LYNX PLYWOOD'!AL41)</f>
        <v/>
      </c>
      <c r="J15" s="135" t="str">
        <f>IF('LYNX PLYWOOD'!AM41=0,"",'LYNX PLYWOOD'!AM41)</f>
        <v/>
      </c>
      <c r="K15" s="135" t="str">
        <f>IF('LYNX PLYWOOD'!AN41=0,"",'LYNX PLYWOOD'!AN41)</f>
        <v/>
      </c>
      <c r="L15" s="135" t="str">
        <f>IF('LYNX PLYWOOD'!AO41=0,"",'LYNX PLYWOOD'!AO41)</f>
        <v/>
      </c>
      <c r="M15" s="135" t="str">
        <f>IF('LYNX PLYWOOD'!AP41=0,"",'LYNX PLYWOOD'!AP41)</f>
        <v/>
      </c>
      <c r="N15" s="135" t="str">
        <f>IF('LYNX PLYWOOD'!AQ41=0,"",'LYNX PLYWOOD'!AQ41)</f>
        <v/>
      </c>
      <c r="O15" s="135" t="str">
        <f>IF('LYNX PLYWOOD'!AR41=0,"",'LYNX PLYWOOD'!AR41)</f>
        <v/>
      </c>
      <c r="P15" s="41">
        <f>Q15*'LYNX PLYWOOD'!AB41</f>
        <v>0</v>
      </c>
      <c r="Q15" s="47">
        <f t="shared" si="0"/>
        <v>0</v>
      </c>
    </row>
    <row r="16" spans="1:20" ht="23.25" customHeight="1">
      <c r="A16" s="43" t="str">
        <f>'LYNX PLYWOOD'!D42</f>
        <v>L21-W</v>
      </c>
      <c r="B16" s="45">
        <f>'LYNX PLYWOOD'!E42</f>
        <v>41</v>
      </c>
      <c r="C16" s="134" t="str">
        <f>IF('LYNX PLYWOOD'!AF42=0,"",'LYNX PLYWOOD'!AF42)</f>
        <v/>
      </c>
      <c r="D16" s="135" t="str">
        <f>IF('LYNX PLYWOOD'!AG42=0,"",'LYNX PLYWOOD'!AG42)</f>
        <v/>
      </c>
      <c r="E16" s="135" t="str">
        <f>IF('LYNX PLYWOOD'!AH42=0,"",'LYNX PLYWOOD'!AH42)</f>
        <v/>
      </c>
      <c r="F16" s="135" t="str">
        <f>IF('LYNX PLYWOOD'!AI42=0,"",'LYNX PLYWOOD'!AI42)</f>
        <v/>
      </c>
      <c r="G16" s="135" t="str">
        <f>IF('LYNX PLYWOOD'!AJ42=0,"",'LYNX PLYWOOD'!AJ42)</f>
        <v/>
      </c>
      <c r="H16" s="135" t="str">
        <f>IF('LYNX PLYWOOD'!AK42=0,"",'LYNX PLYWOOD'!AK42)</f>
        <v/>
      </c>
      <c r="I16" s="135" t="str">
        <f>IF('LYNX PLYWOOD'!AL42=0,"",'LYNX PLYWOOD'!AL42)</f>
        <v/>
      </c>
      <c r="J16" s="135" t="str">
        <f>IF('LYNX PLYWOOD'!AM42=0,"",'LYNX PLYWOOD'!AM42)</f>
        <v/>
      </c>
      <c r="K16" s="135" t="str">
        <f>IF('LYNX PLYWOOD'!AN42=0,"",'LYNX PLYWOOD'!AN42)</f>
        <v/>
      </c>
      <c r="L16" s="135" t="str">
        <f>IF('LYNX PLYWOOD'!AO42=0,"",'LYNX PLYWOOD'!AO42)</f>
        <v/>
      </c>
      <c r="M16" s="135" t="str">
        <f>IF('LYNX PLYWOOD'!AP42=0,"",'LYNX PLYWOOD'!AP42)</f>
        <v/>
      </c>
      <c r="N16" s="135" t="str">
        <f>IF('LYNX PLYWOOD'!AQ42=0,"",'LYNX PLYWOOD'!AQ42)</f>
        <v/>
      </c>
      <c r="O16" s="135" t="str">
        <f>IF('LYNX PLYWOOD'!AR42=0,"",'LYNX PLYWOOD'!AR42)</f>
        <v/>
      </c>
      <c r="P16" s="41">
        <f>Q16*'LYNX PLYWOOD'!AB42</f>
        <v>0</v>
      </c>
      <c r="Q16" s="47">
        <f t="shared" si="0"/>
        <v>0</v>
      </c>
    </row>
    <row r="17" spans="1:17" ht="23.25" customHeight="1">
      <c r="A17" s="43" t="str">
        <f>'LYNX PLYWOOD'!D43</f>
        <v>L22-W</v>
      </c>
      <c r="B17" s="45">
        <f>'LYNX PLYWOOD'!E43</f>
        <v>46</v>
      </c>
      <c r="C17" s="134" t="str">
        <f>IF('LYNX PLYWOOD'!AF43=0,"",'LYNX PLYWOOD'!AF43)</f>
        <v/>
      </c>
      <c r="D17" s="135" t="str">
        <f>IF('LYNX PLYWOOD'!AG43=0,"",'LYNX PLYWOOD'!AG43)</f>
        <v/>
      </c>
      <c r="E17" s="135" t="str">
        <f>IF('LYNX PLYWOOD'!AH43=0,"",'LYNX PLYWOOD'!AH43)</f>
        <v/>
      </c>
      <c r="F17" s="135" t="str">
        <f>IF('LYNX PLYWOOD'!AI43=0,"",'LYNX PLYWOOD'!AI43)</f>
        <v/>
      </c>
      <c r="G17" s="135" t="str">
        <f>IF('LYNX PLYWOOD'!AJ43=0,"",'LYNX PLYWOOD'!AJ43)</f>
        <v/>
      </c>
      <c r="H17" s="135" t="str">
        <f>IF('LYNX PLYWOOD'!AK43=0,"",'LYNX PLYWOOD'!AK43)</f>
        <v/>
      </c>
      <c r="I17" s="135" t="str">
        <f>IF('LYNX PLYWOOD'!AL43=0,"",'LYNX PLYWOOD'!AL43)</f>
        <v/>
      </c>
      <c r="J17" s="135" t="str">
        <f>IF('LYNX PLYWOOD'!AM43=0,"",'LYNX PLYWOOD'!AM43)</f>
        <v/>
      </c>
      <c r="K17" s="135" t="str">
        <f>IF('LYNX PLYWOOD'!AN43=0,"",'LYNX PLYWOOD'!AN43)</f>
        <v/>
      </c>
      <c r="L17" s="135" t="str">
        <f>IF('LYNX PLYWOOD'!AO43=0,"",'LYNX PLYWOOD'!AO43)</f>
        <v/>
      </c>
      <c r="M17" s="135" t="str">
        <f>IF('LYNX PLYWOOD'!AP43=0,"",'LYNX PLYWOOD'!AP43)</f>
        <v/>
      </c>
      <c r="N17" s="135" t="str">
        <f>IF('LYNX PLYWOOD'!AQ43=0,"",'LYNX PLYWOOD'!AQ43)</f>
        <v/>
      </c>
      <c r="O17" s="135" t="str">
        <f>IF('LYNX PLYWOOD'!AR43=0,"",'LYNX PLYWOOD'!AR43)</f>
        <v/>
      </c>
      <c r="P17" s="41">
        <f>Q17*'LYNX PLYWOOD'!AB43</f>
        <v>0</v>
      </c>
      <c r="Q17" s="47">
        <f t="shared" si="0"/>
        <v>0</v>
      </c>
    </row>
    <row r="18" spans="1:17" ht="23.25" customHeight="1">
      <c r="A18" s="43" t="str">
        <f>'LYNX PLYWOOD'!D44</f>
        <v>L23-W</v>
      </c>
      <c r="B18" s="45" t="str">
        <f>'LYNX PLYWOOD'!E44</f>
        <v>47, 52</v>
      </c>
      <c r="C18" s="134" t="str">
        <f>IF('LYNX PLYWOOD'!AF44=0,"",'LYNX PLYWOOD'!AF44)</f>
        <v/>
      </c>
      <c r="D18" s="135" t="str">
        <f>IF('LYNX PLYWOOD'!AG44=0,"",'LYNX PLYWOOD'!AG44)</f>
        <v/>
      </c>
      <c r="E18" s="135" t="str">
        <f>IF('LYNX PLYWOOD'!AH44=0,"",'LYNX PLYWOOD'!AH44)</f>
        <v/>
      </c>
      <c r="F18" s="135" t="str">
        <f>IF('LYNX PLYWOOD'!AI44=0,"",'LYNX PLYWOOD'!AI44)</f>
        <v/>
      </c>
      <c r="G18" s="135" t="str">
        <f>IF('LYNX PLYWOOD'!AJ44=0,"",'LYNX PLYWOOD'!AJ44)</f>
        <v/>
      </c>
      <c r="H18" s="135" t="str">
        <f>IF('LYNX PLYWOOD'!AK44=0,"",'LYNX PLYWOOD'!AK44)</f>
        <v/>
      </c>
      <c r="I18" s="135" t="str">
        <f>IF('LYNX PLYWOOD'!AL44=0,"",'LYNX PLYWOOD'!AL44)</f>
        <v/>
      </c>
      <c r="J18" s="135" t="str">
        <f>IF('LYNX PLYWOOD'!AM44=0,"",'LYNX PLYWOOD'!AM44)</f>
        <v/>
      </c>
      <c r="K18" s="135" t="str">
        <f>IF('LYNX PLYWOOD'!AN44=0,"",'LYNX PLYWOOD'!AN44)</f>
        <v/>
      </c>
      <c r="L18" s="135" t="str">
        <f>IF('LYNX PLYWOOD'!AO44=0,"",'LYNX PLYWOOD'!AO44)</f>
        <v/>
      </c>
      <c r="M18" s="135" t="str">
        <f>IF('LYNX PLYWOOD'!AP44=0,"",'LYNX PLYWOOD'!AP44)</f>
        <v/>
      </c>
      <c r="N18" s="135" t="str">
        <f>IF('LYNX PLYWOOD'!AQ44=0,"",'LYNX PLYWOOD'!AQ44)</f>
        <v/>
      </c>
      <c r="O18" s="135" t="str">
        <f>IF('LYNX PLYWOOD'!AR44=0,"",'LYNX PLYWOOD'!AR44)</f>
        <v/>
      </c>
      <c r="P18" s="41">
        <f>Q18*'LYNX PLYWOOD'!AB44</f>
        <v>0</v>
      </c>
      <c r="Q18" s="47">
        <f t="shared" si="0"/>
        <v>0</v>
      </c>
    </row>
    <row r="19" spans="1:17" ht="23.25" customHeight="1">
      <c r="A19" s="43" t="str">
        <f>'LYNX PLYWOOD'!D45</f>
        <v>L24-W</v>
      </c>
      <c r="B19" s="45" t="str">
        <f>'LYNX PLYWOOD'!E45</f>
        <v>53, 58, 59, 64</v>
      </c>
      <c r="C19" s="134" t="str">
        <f>IF('LYNX PLYWOOD'!AF45=0,"",'LYNX PLYWOOD'!AF45)</f>
        <v/>
      </c>
      <c r="D19" s="135" t="str">
        <f>IF('LYNX PLYWOOD'!AG45=0,"",'LYNX PLYWOOD'!AG45)</f>
        <v/>
      </c>
      <c r="E19" s="135" t="str">
        <f>IF('LYNX PLYWOOD'!AH45=0,"",'LYNX PLYWOOD'!AH45)</f>
        <v/>
      </c>
      <c r="F19" s="135" t="str">
        <f>IF('LYNX PLYWOOD'!AI45=0,"",'LYNX PLYWOOD'!AI45)</f>
        <v/>
      </c>
      <c r="G19" s="135" t="str">
        <f>IF('LYNX PLYWOOD'!AJ45=0,"",'LYNX PLYWOOD'!AJ45)</f>
        <v/>
      </c>
      <c r="H19" s="135" t="str">
        <f>IF('LYNX PLYWOOD'!AK45=0,"",'LYNX PLYWOOD'!AK45)</f>
        <v/>
      </c>
      <c r="I19" s="135" t="str">
        <f>IF('LYNX PLYWOOD'!AL45=0,"",'LYNX PLYWOOD'!AL45)</f>
        <v/>
      </c>
      <c r="J19" s="135" t="str">
        <f>IF('LYNX PLYWOOD'!AM45=0,"",'LYNX PLYWOOD'!AM45)</f>
        <v/>
      </c>
      <c r="K19" s="135" t="str">
        <f>IF('LYNX PLYWOOD'!AN45=0,"",'LYNX PLYWOOD'!AN45)</f>
        <v/>
      </c>
      <c r="L19" s="135" t="str">
        <f>IF('LYNX PLYWOOD'!AO45=0,"",'LYNX PLYWOOD'!AO45)</f>
        <v/>
      </c>
      <c r="M19" s="135" t="str">
        <f>IF('LYNX PLYWOOD'!AP45=0,"",'LYNX PLYWOOD'!AP45)</f>
        <v/>
      </c>
      <c r="N19" s="135" t="str">
        <f>IF('LYNX PLYWOOD'!AQ45=0,"",'LYNX PLYWOOD'!AQ45)</f>
        <v/>
      </c>
      <c r="O19" s="135" t="str">
        <f>IF('LYNX PLYWOOD'!AR45=0,"",'LYNX PLYWOOD'!AR45)</f>
        <v/>
      </c>
      <c r="P19" s="41">
        <f>Q19*'LYNX PLYWOOD'!AB45</f>
        <v>0</v>
      </c>
      <c r="Q19" s="47">
        <f t="shared" si="0"/>
        <v>0</v>
      </c>
    </row>
    <row r="20" spans="1:17" ht="23.25" customHeight="1">
      <c r="A20" s="43">
        <f>'LYNX PLYWOOD'!D46</f>
        <v>0</v>
      </c>
      <c r="B20" s="45">
        <f>'LYNX PLYWOOD'!E46</f>
        <v>0</v>
      </c>
      <c r="C20" s="134" t="str">
        <f>IF('LYNX PLYWOOD'!AF46=0,"",'LYNX PLYWOOD'!AF46)</f>
        <v/>
      </c>
      <c r="D20" s="135" t="str">
        <f>IF('LYNX PLYWOOD'!AG46=0,"",'LYNX PLYWOOD'!AG46)</f>
        <v/>
      </c>
      <c r="E20" s="135" t="str">
        <f>IF('LYNX PLYWOOD'!AH46=0,"",'LYNX PLYWOOD'!AH46)</f>
        <v/>
      </c>
      <c r="F20" s="135" t="str">
        <f>IF('LYNX PLYWOOD'!AI46=0,"",'LYNX PLYWOOD'!AI46)</f>
        <v/>
      </c>
      <c r="G20" s="135" t="str">
        <f>IF('LYNX PLYWOOD'!AJ46=0,"",'LYNX PLYWOOD'!AJ46)</f>
        <v/>
      </c>
      <c r="H20" s="135" t="str">
        <f>IF('LYNX PLYWOOD'!AK46=0,"",'LYNX PLYWOOD'!AK46)</f>
        <v/>
      </c>
      <c r="I20" s="135" t="str">
        <f>IF('LYNX PLYWOOD'!AL46=0,"",'LYNX PLYWOOD'!AL46)</f>
        <v/>
      </c>
      <c r="J20" s="135" t="str">
        <f>IF('LYNX PLYWOOD'!AM46=0,"",'LYNX PLYWOOD'!AM46)</f>
        <v/>
      </c>
      <c r="K20" s="135" t="str">
        <f>IF('LYNX PLYWOOD'!AN46=0,"",'LYNX PLYWOOD'!AN46)</f>
        <v/>
      </c>
      <c r="L20" s="135" t="str">
        <f>IF('LYNX PLYWOOD'!AO46=0,"",'LYNX PLYWOOD'!AO46)</f>
        <v/>
      </c>
      <c r="M20" s="135" t="str">
        <f>IF('LYNX PLYWOOD'!AP46=0,"",'LYNX PLYWOOD'!AP46)</f>
        <v/>
      </c>
      <c r="N20" s="135" t="str">
        <f>IF('LYNX PLYWOOD'!AQ46=0,"",'LYNX PLYWOOD'!AQ46)</f>
        <v/>
      </c>
      <c r="O20" s="135" t="str">
        <f>IF('LYNX PLYWOOD'!AR46=0,"",'LYNX PLYWOOD'!AR46)</f>
        <v/>
      </c>
      <c r="P20" s="41">
        <f>Q20*'LYNX PLYWOOD'!AB46</f>
        <v>0</v>
      </c>
      <c r="Q20" s="47">
        <f t="shared" si="0"/>
        <v>0</v>
      </c>
    </row>
    <row r="21" spans="1:17" ht="23.25" customHeight="1">
      <c r="A21" s="43" t="str">
        <f>'LYNX PLYWOOD'!D47</f>
        <v>L31-W</v>
      </c>
      <c r="B21" s="45">
        <f>'LYNX PLYWOOD'!E47</f>
        <v>42</v>
      </c>
      <c r="C21" s="134" t="str">
        <f>IF('LYNX PLYWOOD'!AF47=0,"",'LYNX PLYWOOD'!AF47)</f>
        <v/>
      </c>
      <c r="D21" s="135" t="str">
        <f>IF('LYNX PLYWOOD'!AG47=0,"",'LYNX PLYWOOD'!AG47)</f>
        <v/>
      </c>
      <c r="E21" s="135" t="str">
        <f>IF('LYNX PLYWOOD'!AH47=0,"",'LYNX PLYWOOD'!AH47)</f>
        <v/>
      </c>
      <c r="F21" s="135" t="str">
        <f>IF('LYNX PLYWOOD'!AI47=0,"",'LYNX PLYWOOD'!AI47)</f>
        <v/>
      </c>
      <c r="G21" s="135" t="str">
        <f>IF('LYNX PLYWOOD'!AJ47=0,"",'LYNX PLYWOOD'!AJ47)</f>
        <v/>
      </c>
      <c r="H21" s="135" t="str">
        <f>IF('LYNX PLYWOOD'!AK47=0,"",'LYNX PLYWOOD'!AK47)</f>
        <v/>
      </c>
      <c r="I21" s="135" t="str">
        <f>IF('LYNX PLYWOOD'!AL47=0,"",'LYNX PLYWOOD'!AL47)</f>
        <v/>
      </c>
      <c r="J21" s="135" t="str">
        <f>IF('LYNX PLYWOOD'!AM47=0,"",'LYNX PLYWOOD'!AM47)</f>
        <v/>
      </c>
      <c r="K21" s="135" t="str">
        <f>IF('LYNX PLYWOOD'!AN47=0,"",'LYNX PLYWOOD'!AN47)</f>
        <v/>
      </c>
      <c r="L21" s="135" t="str">
        <f>IF('LYNX PLYWOOD'!AO47=0,"",'LYNX PLYWOOD'!AO47)</f>
        <v/>
      </c>
      <c r="M21" s="135" t="str">
        <f>IF('LYNX PLYWOOD'!AP47=0,"",'LYNX PLYWOOD'!AP47)</f>
        <v/>
      </c>
      <c r="N21" s="135" t="str">
        <f>IF('LYNX PLYWOOD'!AQ47=0,"",'LYNX PLYWOOD'!AQ47)</f>
        <v/>
      </c>
      <c r="O21" s="135" t="str">
        <f>IF('LYNX PLYWOOD'!AR47=0,"",'LYNX PLYWOOD'!AR47)</f>
        <v/>
      </c>
      <c r="P21" s="41">
        <f>Q21*'LYNX PLYWOOD'!AB47</f>
        <v>0</v>
      </c>
      <c r="Q21" s="47">
        <f t="shared" si="0"/>
        <v>0</v>
      </c>
    </row>
    <row r="22" spans="1:17" ht="23.25" customHeight="1">
      <c r="A22" s="43" t="str">
        <f>'LYNX PLYWOOD'!D48</f>
        <v>L32-W</v>
      </c>
      <c r="B22" s="45">
        <f>'LYNX PLYWOOD'!E48</f>
        <v>45</v>
      </c>
      <c r="C22" s="134" t="str">
        <f>IF('LYNX PLYWOOD'!AF48=0,"",'LYNX PLYWOOD'!AF48)</f>
        <v/>
      </c>
      <c r="D22" s="135" t="str">
        <f>IF('LYNX PLYWOOD'!AG48=0,"",'LYNX PLYWOOD'!AG48)</f>
        <v/>
      </c>
      <c r="E22" s="135" t="str">
        <f>IF('LYNX PLYWOOD'!AH48=0,"",'LYNX PLYWOOD'!AH48)</f>
        <v/>
      </c>
      <c r="F22" s="135" t="str">
        <f>IF('LYNX PLYWOOD'!AI48=0,"",'LYNX PLYWOOD'!AI48)</f>
        <v/>
      </c>
      <c r="G22" s="135" t="str">
        <f>IF('LYNX PLYWOOD'!AJ48=0,"",'LYNX PLYWOOD'!AJ48)</f>
        <v/>
      </c>
      <c r="H22" s="135" t="str">
        <f>IF('LYNX PLYWOOD'!AK48=0,"",'LYNX PLYWOOD'!AK48)</f>
        <v/>
      </c>
      <c r="I22" s="135" t="str">
        <f>IF('LYNX PLYWOOD'!AL48=0,"",'LYNX PLYWOOD'!AL48)</f>
        <v/>
      </c>
      <c r="J22" s="135" t="str">
        <f>IF('LYNX PLYWOOD'!AM48=0,"",'LYNX PLYWOOD'!AM48)</f>
        <v/>
      </c>
      <c r="K22" s="135" t="str">
        <f>IF('LYNX PLYWOOD'!AN48=0,"",'LYNX PLYWOOD'!AN48)</f>
        <v/>
      </c>
      <c r="L22" s="135" t="str">
        <f>IF('LYNX PLYWOOD'!AO48=0,"",'LYNX PLYWOOD'!AO48)</f>
        <v/>
      </c>
      <c r="M22" s="135" t="str">
        <f>IF('LYNX PLYWOOD'!AP48=0,"",'LYNX PLYWOOD'!AP48)</f>
        <v/>
      </c>
      <c r="N22" s="135" t="str">
        <f>IF('LYNX PLYWOOD'!AQ48=0,"",'LYNX PLYWOOD'!AQ48)</f>
        <v/>
      </c>
      <c r="O22" s="135" t="str">
        <f>IF('LYNX PLYWOOD'!AR48=0,"",'LYNX PLYWOOD'!AR48)</f>
        <v/>
      </c>
      <c r="P22" s="41">
        <f>Q22*'LYNX PLYWOOD'!AB48</f>
        <v>0</v>
      </c>
      <c r="Q22" s="47">
        <f t="shared" si="0"/>
        <v>0</v>
      </c>
    </row>
    <row r="23" spans="1:17" ht="23.25" customHeight="1">
      <c r="A23" s="43" t="str">
        <f>'LYNX PLYWOOD'!D49</f>
        <v>L33-W</v>
      </c>
      <c r="B23" s="45" t="str">
        <f>'LYNX PLYWOOD'!E49</f>
        <v>48, 51</v>
      </c>
      <c r="C23" s="134" t="str">
        <f>IF('LYNX PLYWOOD'!AF49=0,"",'LYNX PLYWOOD'!AF49)</f>
        <v/>
      </c>
      <c r="D23" s="135" t="str">
        <f>IF('LYNX PLYWOOD'!AG49=0,"",'LYNX PLYWOOD'!AG49)</f>
        <v/>
      </c>
      <c r="E23" s="135" t="str">
        <f>IF('LYNX PLYWOOD'!AH49=0,"",'LYNX PLYWOOD'!AH49)</f>
        <v/>
      </c>
      <c r="F23" s="135" t="str">
        <f>IF('LYNX PLYWOOD'!AI49=0,"",'LYNX PLYWOOD'!AI49)</f>
        <v/>
      </c>
      <c r="G23" s="135" t="str">
        <f>IF('LYNX PLYWOOD'!AJ49=0,"",'LYNX PLYWOOD'!AJ49)</f>
        <v/>
      </c>
      <c r="H23" s="135" t="str">
        <f>IF('LYNX PLYWOOD'!AK49=0,"",'LYNX PLYWOOD'!AK49)</f>
        <v/>
      </c>
      <c r="I23" s="135" t="str">
        <f>IF('LYNX PLYWOOD'!AL49=0,"",'LYNX PLYWOOD'!AL49)</f>
        <v/>
      </c>
      <c r="J23" s="135" t="str">
        <f>IF('LYNX PLYWOOD'!AM49=0,"",'LYNX PLYWOOD'!AM49)</f>
        <v/>
      </c>
      <c r="K23" s="135" t="str">
        <f>IF('LYNX PLYWOOD'!AN49=0,"",'LYNX PLYWOOD'!AN49)</f>
        <v/>
      </c>
      <c r="L23" s="135" t="str">
        <f>IF('LYNX PLYWOOD'!AO49=0,"",'LYNX PLYWOOD'!AO49)</f>
        <v/>
      </c>
      <c r="M23" s="135" t="str">
        <f>IF('LYNX PLYWOOD'!AP49=0,"",'LYNX PLYWOOD'!AP49)</f>
        <v/>
      </c>
      <c r="N23" s="135" t="str">
        <f>IF('LYNX PLYWOOD'!AQ49=0,"",'LYNX PLYWOOD'!AQ49)</f>
        <v/>
      </c>
      <c r="O23" s="135" t="str">
        <f>IF('LYNX PLYWOOD'!AR49=0,"",'LYNX PLYWOOD'!AR49)</f>
        <v/>
      </c>
      <c r="P23" s="41">
        <f>Q23*'LYNX PLYWOOD'!AB49</f>
        <v>0</v>
      </c>
      <c r="Q23" s="47">
        <f t="shared" si="0"/>
        <v>0</v>
      </c>
    </row>
    <row r="24" spans="1:17" ht="23.25" customHeight="1">
      <c r="A24" s="43" t="str">
        <f>'LYNX PLYWOOD'!D50</f>
        <v>L34-W</v>
      </c>
      <c r="B24" s="45" t="str">
        <f>'LYNX PLYWOOD'!E50</f>
        <v>54, 57, 60, 63</v>
      </c>
      <c r="C24" s="134" t="str">
        <f>IF('LYNX PLYWOOD'!AF50=0,"",'LYNX PLYWOOD'!AF50)</f>
        <v/>
      </c>
      <c r="D24" s="135" t="str">
        <f>IF('LYNX PLYWOOD'!AG50=0,"",'LYNX PLYWOOD'!AG50)</f>
        <v/>
      </c>
      <c r="E24" s="135" t="str">
        <f>IF('LYNX PLYWOOD'!AH50=0,"",'LYNX PLYWOOD'!AH50)</f>
        <v/>
      </c>
      <c r="F24" s="135" t="str">
        <f>IF('LYNX PLYWOOD'!AI50=0,"",'LYNX PLYWOOD'!AI50)</f>
        <v/>
      </c>
      <c r="G24" s="135" t="str">
        <f>IF('LYNX PLYWOOD'!AJ50=0,"",'LYNX PLYWOOD'!AJ50)</f>
        <v/>
      </c>
      <c r="H24" s="135" t="str">
        <f>IF('LYNX PLYWOOD'!AK50=0,"",'LYNX PLYWOOD'!AK50)</f>
        <v/>
      </c>
      <c r="I24" s="135" t="str">
        <f>IF('LYNX PLYWOOD'!AL50=0,"",'LYNX PLYWOOD'!AL50)</f>
        <v/>
      </c>
      <c r="J24" s="135" t="str">
        <f>IF('LYNX PLYWOOD'!AM50=0,"",'LYNX PLYWOOD'!AM50)</f>
        <v/>
      </c>
      <c r="K24" s="135" t="str">
        <f>IF('LYNX PLYWOOD'!AN50=0,"",'LYNX PLYWOOD'!AN50)</f>
        <v/>
      </c>
      <c r="L24" s="135" t="str">
        <f>IF('LYNX PLYWOOD'!AO50=0,"",'LYNX PLYWOOD'!AO50)</f>
        <v/>
      </c>
      <c r="M24" s="135" t="str">
        <f>IF('LYNX PLYWOOD'!AP50=0,"",'LYNX PLYWOOD'!AP50)</f>
        <v/>
      </c>
      <c r="N24" s="135" t="str">
        <f>IF('LYNX PLYWOOD'!AQ50=0,"",'LYNX PLYWOOD'!AQ50)</f>
        <v/>
      </c>
      <c r="O24" s="135" t="str">
        <f>IF('LYNX PLYWOOD'!AR50=0,"",'LYNX PLYWOOD'!AR50)</f>
        <v/>
      </c>
      <c r="P24" s="41">
        <f>Q24*'LYNX PLYWOOD'!AB50</f>
        <v>0</v>
      </c>
      <c r="Q24" s="47">
        <f t="shared" si="0"/>
        <v>0</v>
      </c>
    </row>
    <row r="25" spans="1:17" ht="23.25" customHeight="1">
      <c r="A25" s="43">
        <f>'LYNX PLYWOOD'!D51</f>
        <v>0</v>
      </c>
      <c r="B25" s="45">
        <f>'LYNX PLYWOOD'!E51</f>
        <v>0</v>
      </c>
      <c r="C25" s="134" t="str">
        <f>IF('LYNX PLYWOOD'!AF51=0,"",'LYNX PLYWOOD'!AF51)</f>
        <v/>
      </c>
      <c r="D25" s="135" t="str">
        <f>IF('LYNX PLYWOOD'!AG51=0,"",'LYNX PLYWOOD'!AG51)</f>
        <v/>
      </c>
      <c r="E25" s="135" t="str">
        <f>IF('LYNX PLYWOOD'!AH51=0,"",'LYNX PLYWOOD'!AH51)</f>
        <v/>
      </c>
      <c r="F25" s="135" t="str">
        <f>IF('LYNX PLYWOOD'!AI51=0,"",'LYNX PLYWOOD'!AI51)</f>
        <v/>
      </c>
      <c r="G25" s="135" t="str">
        <f>IF('LYNX PLYWOOD'!AJ51=0,"",'LYNX PLYWOOD'!AJ51)</f>
        <v/>
      </c>
      <c r="H25" s="135" t="str">
        <f>IF('LYNX PLYWOOD'!AK51=0,"",'LYNX PLYWOOD'!AK51)</f>
        <v/>
      </c>
      <c r="I25" s="135" t="str">
        <f>IF('LYNX PLYWOOD'!AL51=0,"",'LYNX PLYWOOD'!AL51)</f>
        <v/>
      </c>
      <c r="J25" s="135" t="str">
        <f>IF('LYNX PLYWOOD'!AM51=0,"",'LYNX PLYWOOD'!AM51)</f>
        <v/>
      </c>
      <c r="K25" s="135" t="str">
        <f>IF('LYNX PLYWOOD'!AN51=0,"",'LYNX PLYWOOD'!AN51)</f>
        <v/>
      </c>
      <c r="L25" s="135" t="str">
        <f>IF('LYNX PLYWOOD'!AO51=0,"",'LYNX PLYWOOD'!AO51)</f>
        <v/>
      </c>
      <c r="M25" s="135" t="str">
        <f>IF('LYNX PLYWOOD'!AP51=0,"",'LYNX PLYWOOD'!AP51)</f>
        <v/>
      </c>
      <c r="N25" s="135" t="str">
        <f>IF('LYNX PLYWOOD'!AQ51=0,"",'LYNX PLYWOOD'!AQ51)</f>
        <v/>
      </c>
      <c r="O25" s="135" t="str">
        <f>IF('LYNX PLYWOOD'!AR51=0,"",'LYNX PLYWOOD'!AR51)</f>
        <v/>
      </c>
      <c r="P25" s="41">
        <f>Q25*'LYNX PLYWOOD'!AB51</f>
        <v>0</v>
      </c>
      <c r="Q25" s="47">
        <f t="shared" si="0"/>
        <v>0</v>
      </c>
    </row>
    <row r="26" spans="1:17" ht="23.25" customHeight="1">
      <c r="A26" s="43" t="str">
        <f>'LYNX PLYWOOD'!D52</f>
        <v>L41-W</v>
      </c>
      <c r="B26" s="45">
        <f>'LYNX PLYWOOD'!E52</f>
        <v>43</v>
      </c>
      <c r="C26" s="134" t="str">
        <f>IF('LYNX PLYWOOD'!AF52=0,"",'LYNX PLYWOOD'!AF52)</f>
        <v/>
      </c>
      <c r="D26" s="135" t="str">
        <f>IF('LYNX PLYWOOD'!AG52=0,"",'LYNX PLYWOOD'!AG52)</f>
        <v/>
      </c>
      <c r="E26" s="135" t="str">
        <f>IF('LYNX PLYWOOD'!AH52=0,"",'LYNX PLYWOOD'!AH52)</f>
        <v/>
      </c>
      <c r="F26" s="135" t="str">
        <f>IF('LYNX PLYWOOD'!AI52=0,"",'LYNX PLYWOOD'!AI52)</f>
        <v/>
      </c>
      <c r="G26" s="135" t="str">
        <f>IF('LYNX PLYWOOD'!AJ52=0,"",'LYNX PLYWOOD'!AJ52)</f>
        <v/>
      </c>
      <c r="H26" s="135" t="str">
        <f>IF('LYNX PLYWOOD'!AK52=0,"",'LYNX PLYWOOD'!AK52)</f>
        <v/>
      </c>
      <c r="I26" s="135" t="str">
        <f>IF('LYNX PLYWOOD'!AL52=0,"",'LYNX PLYWOOD'!AL52)</f>
        <v/>
      </c>
      <c r="J26" s="135" t="str">
        <f>IF('LYNX PLYWOOD'!AM52=0,"",'LYNX PLYWOOD'!AM52)</f>
        <v/>
      </c>
      <c r="K26" s="135" t="str">
        <f>IF('LYNX PLYWOOD'!AN52=0,"",'LYNX PLYWOOD'!AN52)</f>
        <v/>
      </c>
      <c r="L26" s="135" t="str">
        <f>IF('LYNX PLYWOOD'!AO52=0,"",'LYNX PLYWOOD'!AO52)</f>
        <v/>
      </c>
      <c r="M26" s="135" t="str">
        <f>IF('LYNX PLYWOOD'!AP52=0,"",'LYNX PLYWOOD'!AP52)</f>
        <v/>
      </c>
      <c r="N26" s="135" t="str">
        <f>IF('LYNX PLYWOOD'!AQ52=0,"",'LYNX PLYWOOD'!AQ52)</f>
        <v/>
      </c>
      <c r="O26" s="135" t="str">
        <f>IF('LYNX PLYWOOD'!AR52=0,"",'LYNX PLYWOOD'!AR52)</f>
        <v/>
      </c>
      <c r="P26" s="41">
        <f>Q26*'LYNX PLYWOOD'!AB52</f>
        <v>0</v>
      </c>
      <c r="Q26" s="47">
        <f t="shared" si="0"/>
        <v>0</v>
      </c>
    </row>
    <row r="27" spans="1:17" ht="23.25" customHeight="1">
      <c r="A27" s="43" t="str">
        <f>'LYNX PLYWOOD'!D53</f>
        <v>L42-W</v>
      </c>
      <c r="B27" s="45">
        <f>'LYNX PLYWOOD'!E53</f>
        <v>44</v>
      </c>
      <c r="C27" s="134" t="str">
        <f>IF('LYNX PLYWOOD'!AF53=0,"",'LYNX PLYWOOD'!AF53)</f>
        <v/>
      </c>
      <c r="D27" s="135" t="str">
        <f>IF('LYNX PLYWOOD'!AG53=0,"",'LYNX PLYWOOD'!AG53)</f>
        <v/>
      </c>
      <c r="E27" s="135" t="str">
        <f>IF('LYNX PLYWOOD'!AH53=0,"",'LYNX PLYWOOD'!AH53)</f>
        <v/>
      </c>
      <c r="F27" s="135" t="str">
        <f>IF('LYNX PLYWOOD'!AI53=0,"",'LYNX PLYWOOD'!AI53)</f>
        <v/>
      </c>
      <c r="G27" s="135" t="str">
        <f>IF('LYNX PLYWOOD'!AJ53=0,"",'LYNX PLYWOOD'!AJ53)</f>
        <v/>
      </c>
      <c r="H27" s="135" t="str">
        <f>IF('LYNX PLYWOOD'!AK53=0,"",'LYNX PLYWOOD'!AK53)</f>
        <v/>
      </c>
      <c r="I27" s="135" t="str">
        <f>IF('LYNX PLYWOOD'!AL53=0,"",'LYNX PLYWOOD'!AL53)</f>
        <v/>
      </c>
      <c r="J27" s="135" t="str">
        <f>IF('LYNX PLYWOOD'!AM53=0,"",'LYNX PLYWOOD'!AM53)</f>
        <v/>
      </c>
      <c r="K27" s="135" t="str">
        <f>IF('LYNX PLYWOOD'!AN53=0,"",'LYNX PLYWOOD'!AN53)</f>
        <v/>
      </c>
      <c r="L27" s="135" t="str">
        <f>IF('LYNX PLYWOOD'!AO53=0,"",'LYNX PLYWOOD'!AO53)</f>
        <v/>
      </c>
      <c r="M27" s="135" t="str">
        <f>IF('LYNX PLYWOOD'!AP53=0,"",'LYNX PLYWOOD'!AP53)</f>
        <v/>
      </c>
      <c r="N27" s="135" t="str">
        <f>IF('LYNX PLYWOOD'!AQ53=0,"",'LYNX PLYWOOD'!AQ53)</f>
        <v/>
      </c>
      <c r="O27" s="135" t="str">
        <f>IF('LYNX PLYWOOD'!AR53=0,"",'LYNX PLYWOOD'!AR53)</f>
        <v/>
      </c>
      <c r="P27" s="41">
        <f>Q27*'LYNX PLYWOOD'!AB53</f>
        <v>0</v>
      </c>
      <c r="Q27" s="47">
        <f t="shared" si="0"/>
        <v>0</v>
      </c>
    </row>
    <row r="28" spans="1:17" ht="23.25" customHeight="1">
      <c r="A28" s="43" t="str">
        <f>'LYNX PLYWOOD'!D54</f>
        <v>L43-W</v>
      </c>
      <c r="B28" s="45" t="str">
        <f>'LYNX PLYWOOD'!E54</f>
        <v>49, 50</v>
      </c>
      <c r="C28" s="134" t="str">
        <f>IF('LYNX PLYWOOD'!AF54=0,"",'LYNX PLYWOOD'!AF54)</f>
        <v/>
      </c>
      <c r="D28" s="135" t="str">
        <f>IF('LYNX PLYWOOD'!AG54=0,"",'LYNX PLYWOOD'!AG54)</f>
        <v/>
      </c>
      <c r="E28" s="135" t="str">
        <f>IF('LYNX PLYWOOD'!AH54=0,"",'LYNX PLYWOOD'!AH54)</f>
        <v/>
      </c>
      <c r="F28" s="135" t="str">
        <f>IF('LYNX PLYWOOD'!AI54=0,"",'LYNX PLYWOOD'!AI54)</f>
        <v/>
      </c>
      <c r="G28" s="135" t="str">
        <f>IF('LYNX PLYWOOD'!AJ54=0,"",'LYNX PLYWOOD'!AJ54)</f>
        <v/>
      </c>
      <c r="H28" s="135" t="str">
        <f>IF('LYNX PLYWOOD'!AK54=0,"",'LYNX PLYWOOD'!AK54)</f>
        <v/>
      </c>
      <c r="I28" s="135" t="str">
        <f>IF('LYNX PLYWOOD'!AL54=0,"",'LYNX PLYWOOD'!AL54)</f>
        <v/>
      </c>
      <c r="J28" s="135" t="str">
        <f>IF('LYNX PLYWOOD'!AM54=0,"",'LYNX PLYWOOD'!AM54)</f>
        <v/>
      </c>
      <c r="K28" s="135" t="str">
        <f>IF('LYNX PLYWOOD'!AN54=0,"",'LYNX PLYWOOD'!AN54)</f>
        <v/>
      </c>
      <c r="L28" s="135" t="str">
        <f>IF('LYNX PLYWOOD'!AO54=0,"",'LYNX PLYWOOD'!AO54)</f>
        <v/>
      </c>
      <c r="M28" s="135" t="str">
        <f>IF('LYNX PLYWOOD'!AP54=0,"",'LYNX PLYWOOD'!AP54)</f>
        <v/>
      </c>
      <c r="N28" s="135" t="str">
        <f>IF('LYNX PLYWOOD'!AQ54=0,"",'LYNX PLYWOOD'!AQ54)</f>
        <v/>
      </c>
      <c r="O28" s="135" t="str">
        <f>IF('LYNX PLYWOOD'!AR54=0,"",'LYNX PLYWOOD'!AR54)</f>
        <v/>
      </c>
      <c r="P28" s="41">
        <f>Q28*'LYNX PLYWOOD'!AB54</f>
        <v>0</v>
      </c>
      <c r="Q28" s="47">
        <f t="shared" si="0"/>
        <v>0</v>
      </c>
    </row>
    <row r="29" spans="1:17" ht="23.25" customHeight="1">
      <c r="A29" s="43" t="str">
        <f>'LYNX PLYWOOD'!D55</f>
        <v>L44-W</v>
      </c>
      <c r="B29" s="45" t="str">
        <f>'LYNX PLYWOOD'!E55</f>
        <v>55, 56, 61, 62</v>
      </c>
      <c r="C29" s="134" t="str">
        <f>IF('LYNX PLYWOOD'!AF55=0,"",'LYNX PLYWOOD'!AF55)</f>
        <v/>
      </c>
      <c r="D29" s="135" t="str">
        <f>IF('LYNX PLYWOOD'!AG55=0,"",'LYNX PLYWOOD'!AG55)</f>
        <v/>
      </c>
      <c r="E29" s="135" t="str">
        <f>IF('LYNX PLYWOOD'!AH55=0,"",'LYNX PLYWOOD'!AH55)</f>
        <v/>
      </c>
      <c r="F29" s="135" t="str">
        <f>IF('LYNX PLYWOOD'!AI55=0,"",'LYNX PLYWOOD'!AI55)</f>
        <v/>
      </c>
      <c r="G29" s="135" t="str">
        <f>IF('LYNX PLYWOOD'!AJ55=0,"",'LYNX PLYWOOD'!AJ55)</f>
        <v/>
      </c>
      <c r="H29" s="135" t="str">
        <f>IF('LYNX PLYWOOD'!AK55=0,"",'LYNX PLYWOOD'!AK55)</f>
        <v/>
      </c>
      <c r="I29" s="135" t="str">
        <f>IF('LYNX PLYWOOD'!AL55=0,"",'LYNX PLYWOOD'!AL55)</f>
        <v/>
      </c>
      <c r="J29" s="135" t="str">
        <f>IF('LYNX PLYWOOD'!AM55=0,"",'LYNX PLYWOOD'!AM55)</f>
        <v/>
      </c>
      <c r="K29" s="135" t="str">
        <f>IF('LYNX PLYWOOD'!AN55=0,"",'LYNX PLYWOOD'!AN55)</f>
        <v/>
      </c>
      <c r="L29" s="135" t="str">
        <f>IF('LYNX PLYWOOD'!AO55=0,"",'LYNX PLYWOOD'!AO55)</f>
        <v/>
      </c>
      <c r="M29" s="135" t="str">
        <f>IF('LYNX PLYWOOD'!AP55=0,"",'LYNX PLYWOOD'!AP55)</f>
        <v/>
      </c>
      <c r="N29" s="135" t="str">
        <f>IF('LYNX PLYWOOD'!AQ55=0,"",'LYNX PLYWOOD'!AQ55)</f>
        <v/>
      </c>
      <c r="O29" s="135" t="str">
        <f>IF('LYNX PLYWOOD'!AR55=0,"",'LYNX PLYWOOD'!AR55)</f>
        <v/>
      </c>
      <c r="P29" s="41">
        <f>Q29*'LYNX PLYWOOD'!AB55</f>
        <v>0</v>
      </c>
      <c r="Q29" s="47">
        <f t="shared" si="0"/>
        <v>0</v>
      </c>
    </row>
    <row r="30" spans="1:17" ht="23.25" customHeight="1">
      <c r="A30" s="43">
        <f>'LYNX PLYWOOD'!D56</f>
        <v>0</v>
      </c>
      <c r="B30" s="45">
        <f>'LYNX PLYWOOD'!E56</f>
        <v>0</v>
      </c>
      <c r="C30" s="134" t="str">
        <f>IF('LYNX PLYWOOD'!AF56=0,"",'LYNX PLYWOOD'!AF56)</f>
        <v/>
      </c>
      <c r="D30" s="135" t="str">
        <f>IF('LYNX PLYWOOD'!AG56=0,"",'LYNX PLYWOOD'!AG56)</f>
        <v/>
      </c>
      <c r="E30" s="135" t="str">
        <f>IF('LYNX PLYWOOD'!AH56=0,"",'LYNX PLYWOOD'!AH56)</f>
        <v/>
      </c>
      <c r="F30" s="135" t="str">
        <f>IF('LYNX PLYWOOD'!AI56=0,"",'LYNX PLYWOOD'!AI56)</f>
        <v/>
      </c>
      <c r="G30" s="135" t="str">
        <f>IF('LYNX PLYWOOD'!AJ56=0,"",'LYNX PLYWOOD'!AJ56)</f>
        <v/>
      </c>
      <c r="H30" s="135" t="str">
        <f>IF('LYNX PLYWOOD'!AK56=0,"",'LYNX PLYWOOD'!AK56)</f>
        <v/>
      </c>
      <c r="I30" s="135" t="str">
        <f>IF('LYNX PLYWOOD'!AL56=0,"",'LYNX PLYWOOD'!AL56)</f>
        <v/>
      </c>
      <c r="J30" s="135" t="str">
        <f>IF('LYNX PLYWOOD'!AM56=0,"",'LYNX PLYWOOD'!AM56)</f>
        <v/>
      </c>
      <c r="K30" s="135" t="str">
        <f>IF('LYNX PLYWOOD'!AN56=0,"",'LYNX PLYWOOD'!AN56)</f>
        <v/>
      </c>
      <c r="L30" s="135" t="str">
        <f>IF('LYNX PLYWOOD'!AO56=0,"",'LYNX PLYWOOD'!AO56)</f>
        <v/>
      </c>
      <c r="M30" s="135" t="str">
        <f>IF('LYNX PLYWOOD'!AP56=0,"",'LYNX PLYWOOD'!AP56)</f>
        <v/>
      </c>
      <c r="N30" s="135" t="str">
        <f>IF('LYNX PLYWOOD'!AQ56=0,"",'LYNX PLYWOOD'!AQ56)</f>
        <v/>
      </c>
      <c r="O30" s="135" t="str">
        <f>IF('LYNX PLYWOOD'!AR56=0,"",'LYNX PLYWOOD'!AR56)</f>
        <v/>
      </c>
      <c r="P30" s="41">
        <f>Q30*'LYNX PLYWOOD'!AB56</f>
        <v>0</v>
      </c>
      <c r="Q30" s="47">
        <f t="shared" si="0"/>
        <v>0</v>
      </c>
    </row>
    <row r="31" spans="1:17" ht="23.25" customHeight="1">
      <c r="A31" s="43" t="str">
        <f>'LYNX PLYWOOD'!D57</f>
        <v>L51-W</v>
      </c>
      <c r="B31" s="45">
        <f>'LYNX PLYWOOD'!E57</f>
        <v>0</v>
      </c>
      <c r="C31" s="134" t="str">
        <f>IF('LYNX PLYWOOD'!AF57=0,"",'LYNX PLYWOOD'!AF57)</f>
        <v/>
      </c>
      <c r="D31" s="135" t="str">
        <f>IF('LYNX PLYWOOD'!AG57=0,"",'LYNX PLYWOOD'!AG57)</f>
        <v/>
      </c>
      <c r="E31" s="135" t="str">
        <f>IF('LYNX PLYWOOD'!AH57=0,"",'LYNX PLYWOOD'!AH57)</f>
        <v/>
      </c>
      <c r="F31" s="135" t="str">
        <f>IF('LYNX PLYWOOD'!AI57=0,"",'LYNX PLYWOOD'!AI57)</f>
        <v/>
      </c>
      <c r="G31" s="135" t="str">
        <f>IF('LYNX PLYWOOD'!AJ57=0,"",'LYNX PLYWOOD'!AJ57)</f>
        <v/>
      </c>
      <c r="H31" s="135" t="str">
        <f>IF('LYNX PLYWOOD'!AK57=0,"",'LYNX PLYWOOD'!AK57)</f>
        <v/>
      </c>
      <c r="I31" s="135" t="str">
        <f>IF('LYNX PLYWOOD'!AL57=0,"",'LYNX PLYWOOD'!AL57)</f>
        <v/>
      </c>
      <c r="J31" s="135" t="str">
        <f>IF('LYNX PLYWOOD'!AM57=0,"",'LYNX PLYWOOD'!AM57)</f>
        <v/>
      </c>
      <c r="K31" s="135" t="str">
        <f>IF('LYNX PLYWOOD'!AN57=0,"",'LYNX PLYWOOD'!AN57)</f>
        <v/>
      </c>
      <c r="L31" s="135" t="str">
        <f>IF('LYNX PLYWOOD'!AO57=0,"",'LYNX PLYWOOD'!AO57)</f>
        <v/>
      </c>
      <c r="M31" s="135" t="str">
        <f>IF('LYNX PLYWOOD'!AP57=0,"",'LYNX PLYWOOD'!AP57)</f>
        <v/>
      </c>
      <c r="N31" s="135" t="str">
        <f>IF('LYNX PLYWOOD'!AQ57=0,"",'LYNX PLYWOOD'!AQ57)</f>
        <v/>
      </c>
      <c r="O31" s="135" t="str">
        <f>IF('LYNX PLYWOOD'!AR57=0,"",'LYNX PLYWOOD'!AR57)</f>
        <v/>
      </c>
      <c r="P31" s="41">
        <f>Q31*'LYNX PLYWOOD'!AB57</f>
        <v>0</v>
      </c>
      <c r="Q31" s="47">
        <f t="shared" si="0"/>
        <v>0</v>
      </c>
    </row>
    <row r="32" spans="1:17" ht="23.25" customHeight="1">
      <c r="A32" s="43" t="str">
        <f>'LYNX PLYWOOD'!D58</f>
        <v>L52-W</v>
      </c>
      <c r="B32" s="45">
        <f>'LYNX PLYWOOD'!E58</f>
        <v>0</v>
      </c>
      <c r="C32" s="134" t="str">
        <f>IF('LYNX PLYWOOD'!AF58=0,"",'LYNX PLYWOOD'!AF58)</f>
        <v/>
      </c>
      <c r="D32" s="135" t="str">
        <f>IF('LYNX PLYWOOD'!AG58=0,"",'LYNX PLYWOOD'!AG58)</f>
        <v/>
      </c>
      <c r="E32" s="135" t="str">
        <f>IF('LYNX PLYWOOD'!AH58=0,"",'LYNX PLYWOOD'!AH58)</f>
        <v/>
      </c>
      <c r="F32" s="135" t="str">
        <f>IF('LYNX PLYWOOD'!AI58=0,"",'LYNX PLYWOOD'!AI58)</f>
        <v/>
      </c>
      <c r="G32" s="135" t="str">
        <f>IF('LYNX PLYWOOD'!AJ58=0,"",'LYNX PLYWOOD'!AJ58)</f>
        <v/>
      </c>
      <c r="H32" s="135" t="str">
        <f>IF('LYNX PLYWOOD'!AK58=0,"",'LYNX PLYWOOD'!AK58)</f>
        <v/>
      </c>
      <c r="I32" s="135" t="str">
        <f>IF('LYNX PLYWOOD'!AL58=0,"",'LYNX PLYWOOD'!AL58)</f>
        <v/>
      </c>
      <c r="J32" s="135" t="str">
        <f>IF('LYNX PLYWOOD'!AM58=0,"",'LYNX PLYWOOD'!AM58)</f>
        <v/>
      </c>
      <c r="K32" s="135" t="str">
        <f>IF('LYNX PLYWOOD'!AN58=0,"",'LYNX PLYWOOD'!AN58)</f>
        <v/>
      </c>
      <c r="L32" s="135" t="str">
        <f>IF('LYNX PLYWOOD'!AO58=0,"",'LYNX PLYWOOD'!AO58)</f>
        <v/>
      </c>
      <c r="M32" s="135" t="str">
        <f>IF('LYNX PLYWOOD'!AP58=0,"",'LYNX PLYWOOD'!AP58)</f>
        <v/>
      </c>
      <c r="N32" s="135" t="str">
        <f>IF('LYNX PLYWOOD'!AQ58=0,"",'LYNX PLYWOOD'!AQ58)</f>
        <v/>
      </c>
      <c r="O32" s="135" t="str">
        <f>IF('LYNX PLYWOOD'!AR58=0,"",'LYNX PLYWOOD'!AR58)</f>
        <v/>
      </c>
      <c r="P32" s="41">
        <f>Q32*'LYNX PLYWOOD'!AB58</f>
        <v>0</v>
      </c>
      <c r="Q32" s="47">
        <f t="shared" si="0"/>
        <v>0</v>
      </c>
    </row>
    <row r="33" spans="1:17" ht="23.25" customHeight="1">
      <c r="A33" s="43" t="str">
        <f>'LYNX PLYWOOD'!D59</f>
        <v>L53-W</v>
      </c>
      <c r="B33" s="45">
        <f>'LYNX PLYWOOD'!E59</f>
        <v>0</v>
      </c>
      <c r="C33" s="134" t="str">
        <f>IF('LYNX PLYWOOD'!AF59=0,"",'LYNX PLYWOOD'!AF59)</f>
        <v/>
      </c>
      <c r="D33" s="135" t="str">
        <f>IF('LYNX PLYWOOD'!AG59=0,"",'LYNX PLYWOOD'!AG59)</f>
        <v/>
      </c>
      <c r="E33" s="135" t="str">
        <f>IF('LYNX PLYWOOD'!AH59=0,"",'LYNX PLYWOOD'!AH59)</f>
        <v/>
      </c>
      <c r="F33" s="135" t="str">
        <f>IF('LYNX PLYWOOD'!AI59=0,"",'LYNX PLYWOOD'!AI59)</f>
        <v/>
      </c>
      <c r="G33" s="135" t="str">
        <f>IF('LYNX PLYWOOD'!AJ59=0,"",'LYNX PLYWOOD'!AJ59)</f>
        <v/>
      </c>
      <c r="H33" s="135" t="str">
        <f>IF('LYNX PLYWOOD'!AK59=0,"",'LYNX PLYWOOD'!AK59)</f>
        <v/>
      </c>
      <c r="I33" s="135" t="str">
        <f>IF('LYNX PLYWOOD'!AL59=0,"",'LYNX PLYWOOD'!AL59)</f>
        <v/>
      </c>
      <c r="J33" s="135" t="str">
        <f>IF('LYNX PLYWOOD'!AM59=0,"",'LYNX PLYWOOD'!AM59)</f>
        <v/>
      </c>
      <c r="K33" s="135" t="str">
        <f>IF('LYNX PLYWOOD'!AN59=0,"",'LYNX PLYWOOD'!AN59)</f>
        <v/>
      </c>
      <c r="L33" s="135" t="str">
        <f>IF('LYNX PLYWOOD'!AO59=0,"",'LYNX PLYWOOD'!AO59)</f>
        <v/>
      </c>
      <c r="M33" s="135" t="str">
        <f>IF('LYNX PLYWOOD'!AP59=0,"",'LYNX PLYWOOD'!AP59)</f>
        <v/>
      </c>
      <c r="N33" s="135" t="str">
        <f>IF('LYNX PLYWOOD'!AQ59=0,"",'LYNX PLYWOOD'!AQ59)</f>
        <v/>
      </c>
      <c r="O33" s="135" t="str">
        <f>IF('LYNX PLYWOOD'!AR59=0,"",'LYNX PLYWOOD'!AR59)</f>
        <v/>
      </c>
      <c r="P33" s="41">
        <f>Q33*'LYNX PLYWOOD'!AB59</f>
        <v>0</v>
      </c>
      <c r="Q33" s="47">
        <f t="shared" si="0"/>
        <v>0</v>
      </c>
    </row>
    <row r="34" spans="1:17" ht="23.25" customHeight="1">
      <c r="A34" s="43" t="str">
        <f>'LYNX PLYWOOD'!D60</f>
        <v>L54-W</v>
      </c>
      <c r="B34" s="45">
        <f>'LYNX PLYWOOD'!E60</f>
        <v>0</v>
      </c>
      <c r="C34" s="134" t="str">
        <f>IF('LYNX PLYWOOD'!AF60=0,"",'LYNX PLYWOOD'!AF60)</f>
        <v/>
      </c>
      <c r="D34" s="135" t="str">
        <f>IF('LYNX PLYWOOD'!AG60=0,"",'LYNX PLYWOOD'!AG60)</f>
        <v/>
      </c>
      <c r="E34" s="135" t="str">
        <f>IF('LYNX PLYWOOD'!AH60=0,"",'LYNX PLYWOOD'!AH60)</f>
        <v/>
      </c>
      <c r="F34" s="135" t="str">
        <f>IF('LYNX PLYWOOD'!AI60=0,"",'LYNX PLYWOOD'!AI60)</f>
        <v/>
      </c>
      <c r="G34" s="135" t="str">
        <f>IF('LYNX PLYWOOD'!AJ60=0,"",'LYNX PLYWOOD'!AJ60)</f>
        <v/>
      </c>
      <c r="H34" s="135" t="str">
        <f>IF('LYNX PLYWOOD'!AK60=0,"",'LYNX PLYWOOD'!AK60)</f>
        <v/>
      </c>
      <c r="I34" s="135" t="str">
        <f>IF('LYNX PLYWOOD'!AL60=0,"",'LYNX PLYWOOD'!AL60)</f>
        <v/>
      </c>
      <c r="J34" s="135" t="str">
        <f>IF('LYNX PLYWOOD'!AM60=0,"",'LYNX PLYWOOD'!AM60)</f>
        <v/>
      </c>
      <c r="K34" s="135" t="str">
        <f>IF('LYNX PLYWOOD'!AN60=0,"",'LYNX PLYWOOD'!AN60)</f>
        <v/>
      </c>
      <c r="L34" s="135" t="str">
        <f>IF('LYNX PLYWOOD'!AO60=0,"",'LYNX PLYWOOD'!AO60)</f>
        <v/>
      </c>
      <c r="M34" s="135" t="str">
        <f>IF('LYNX PLYWOOD'!AP60=0,"",'LYNX PLYWOOD'!AP60)</f>
        <v/>
      </c>
      <c r="N34" s="135" t="str">
        <f>IF('LYNX PLYWOOD'!AQ60=0,"",'LYNX PLYWOOD'!AQ60)</f>
        <v/>
      </c>
      <c r="O34" s="135" t="str">
        <f>IF('LYNX PLYWOOD'!AR60=0,"",'LYNX PLYWOOD'!AR60)</f>
        <v/>
      </c>
      <c r="P34" s="41">
        <f>Q34*'LYNX PLYWOOD'!AB60</f>
        <v>0</v>
      </c>
      <c r="Q34" s="47">
        <f t="shared" si="0"/>
        <v>0</v>
      </c>
    </row>
    <row r="35" spans="1:17" ht="23.25" customHeight="1">
      <c r="A35" s="43">
        <f>'LYNX PLYWOOD'!D61</f>
        <v>0</v>
      </c>
      <c r="B35" s="45">
        <f>'LYNX PLYWOOD'!E61</f>
        <v>0</v>
      </c>
      <c r="C35" s="134" t="str">
        <f>IF('LYNX PLYWOOD'!AF61=0,"",'LYNX PLYWOOD'!AF61)</f>
        <v/>
      </c>
      <c r="D35" s="135" t="str">
        <f>IF('LYNX PLYWOOD'!AG61=0,"",'LYNX PLYWOOD'!AG61)</f>
        <v/>
      </c>
      <c r="E35" s="135" t="str">
        <f>IF('LYNX PLYWOOD'!AH61=0,"",'LYNX PLYWOOD'!AH61)</f>
        <v/>
      </c>
      <c r="F35" s="135" t="str">
        <f>IF('LYNX PLYWOOD'!AI61=0,"",'LYNX PLYWOOD'!AI61)</f>
        <v/>
      </c>
      <c r="G35" s="135" t="str">
        <f>IF('LYNX PLYWOOD'!AJ61=0,"",'LYNX PLYWOOD'!AJ61)</f>
        <v/>
      </c>
      <c r="H35" s="135" t="str">
        <f>IF('LYNX PLYWOOD'!AK61=0,"",'LYNX PLYWOOD'!AK61)</f>
        <v/>
      </c>
      <c r="I35" s="135" t="str">
        <f>IF('LYNX PLYWOOD'!AL61=0,"",'LYNX PLYWOOD'!AL61)</f>
        <v/>
      </c>
      <c r="J35" s="135" t="str">
        <f>IF('LYNX PLYWOOD'!AM61=0,"",'LYNX PLYWOOD'!AM61)</f>
        <v/>
      </c>
      <c r="K35" s="135" t="str">
        <f>IF('LYNX PLYWOOD'!AN61=0,"",'LYNX PLYWOOD'!AN61)</f>
        <v/>
      </c>
      <c r="L35" s="135" t="str">
        <f>IF('LYNX PLYWOOD'!AO61=0,"",'LYNX PLYWOOD'!AO61)</f>
        <v/>
      </c>
      <c r="M35" s="135" t="str">
        <f>IF('LYNX PLYWOOD'!AP61=0,"",'LYNX PLYWOOD'!AP61)</f>
        <v/>
      </c>
      <c r="N35" s="135" t="str">
        <f>IF('LYNX PLYWOOD'!AQ61=0,"",'LYNX PLYWOOD'!AQ61)</f>
        <v/>
      </c>
      <c r="O35" s="135" t="str">
        <f>IF('LYNX PLYWOOD'!AR61=0,"",'LYNX PLYWOOD'!AR61)</f>
        <v/>
      </c>
      <c r="P35" s="41">
        <f>Q35*'LYNX PLYWOOD'!AB61</f>
        <v>0</v>
      </c>
      <c r="Q35" s="47">
        <f t="shared" si="0"/>
        <v>0</v>
      </c>
    </row>
    <row r="36" spans="1:17" ht="22" customHeight="1">
      <c r="A36" s="43" t="str">
        <f>'LYNX PLYWOOD'!D62</f>
        <v>L61-W</v>
      </c>
      <c r="B36" s="45" t="str">
        <f>'LYNX PLYWOOD'!E62</f>
        <v>L61</v>
      </c>
      <c r="C36" s="134" t="str">
        <f>IF('LYNX PLYWOOD'!AF62=0,"",'LYNX PLYWOOD'!AF62)</f>
        <v/>
      </c>
      <c r="D36" s="134" t="str">
        <f>IF('LYNX PLYWOOD'!AG62=0,"",'LYNX PLYWOOD'!AG62)</f>
        <v/>
      </c>
      <c r="E36" s="134" t="str">
        <f>IF('LYNX PLYWOOD'!AH62=0,"",'LYNX PLYWOOD'!AH62)</f>
        <v/>
      </c>
      <c r="F36" s="134" t="str">
        <f>IF('LYNX PLYWOOD'!AI62=0,"",'LYNX PLYWOOD'!AI62)</f>
        <v/>
      </c>
      <c r="G36" s="134" t="str">
        <f>IF('LYNX PLYWOOD'!AJ62=0,"",'LYNX PLYWOOD'!AJ62)</f>
        <v/>
      </c>
      <c r="H36" s="134" t="str">
        <f>IF('LYNX PLYWOOD'!AK62=0,"",'LYNX PLYWOOD'!AK62)</f>
        <v/>
      </c>
      <c r="I36" s="134" t="str">
        <f>IF('LYNX PLYWOOD'!AL62=0,"",'LYNX PLYWOOD'!AL62)</f>
        <v/>
      </c>
      <c r="J36" s="134" t="str">
        <f>IF('LYNX PLYWOOD'!AM62=0,"",'LYNX PLYWOOD'!AM62)</f>
        <v/>
      </c>
      <c r="K36" s="134" t="str">
        <f>IF('LYNX PLYWOOD'!AN62=0,"",'LYNX PLYWOOD'!AN62)</f>
        <v/>
      </c>
      <c r="L36" s="134" t="str">
        <f>IF('LYNX PLYWOOD'!AO62=0,"",'LYNX PLYWOOD'!AO62)</f>
        <v/>
      </c>
      <c r="M36" s="134" t="str">
        <f>IF('LYNX PLYWOOD'!AP62=0,"",'LYNX PLYWOOD'!AP62)</f>
        <v/>
      </c>
      <c r="N36" s="135" t="str">
        <f>IF('LYNX PLYWOOD'!AQ62=0,"",'LYNX PLYWOOD'!AQ62)</f>
        <v/>
      </c>
      <c r="O36" s="135" t="str">
        <f>IF('LYNX PLYWOOD'!AR62=0,"",'LYNX PLYWOOD'!AR62)</f>
        <v/>
      </c>
      <c r="P36" s="41">
        <f>Q36*'LYNX PLYWOOD'!AB62</f>
        <v>0</v>
      </c>
      <c r="Q36" s="47">
        <f>SUM(C36:O36)</f>
        <v>0</v>
      </c>
    </row>
    <row r="37" spans="1:17" ht="23.25" customHeight="1">
      <c r="A37" s="43" t="str">
        <f>'LYNX PLYWOOD'!D63</f>
        <v>L62-W</v>
      </c>
      <c r="B37" s="45" t="str">
        <f>'LYNX PLYWOOD'!E63</f>
        <v>L62</v>
      </c>
      <c r="C37" s="134" t="str">
        <f>IF('LYNX PLYWOOD'!AF63=0,"",'LYNX PLYWOOD'!AF63)</f>
        <v/>
      </c>
      <c r="D37" s="134" t="str">
        <f>IF('LYNX PLYWOOD'!AG63=0,"",'LYNX PLYWOOD'!AG63)</f>
        <v/>
      </c>
      <c r="E37" s="134" t="str">
        <f>IF('LYNX PLYWOOD'!AH63=0,"",'LYNX PLYWOOD'!AH63)</f>
        <v/>
      </c>
      <c r="F37" s="134" t="str">
        <f>IF('LYNX PLYWOOD'!AI63=0,"",'LYNX PLYWOOD'!AI63)</f>
        <v/>
      </c>
      <c r="G37" s="134" t="str">
        <f>IF('LYNX PLYWOOD'!AJ63=0,"",'LYNX PLYWOOD'!AJ63)</f>
        <v/>
      </c>
      <c r="H37" s="134" t="str">
        <f>IF('LYNX PLYWOOD'!AK63=0,"",'LYNX PLYWOOD'!AK63)</f>
        <v/>
      </c>
      <c r="I37" s="134" t="str">
        <f>IF('LYNX PLYWOOD'!AL63=0,"",'LYNX PLYWOOD'!AL63)</f>
        <v/>
      </c>
      <c r="J37" s="134" t="str">
        <f>IF('LYNX PLYWOOD'!AM63=0,"",'LYNX PLYWOOD'!AM63)</f>
        <v/>
      </c>
      <c r="K37" s="134" t="str">
        <f>IF('LYNX PLYWOOD'!AN63=0,"",'LYNX PLYWOOD'!AN63)</f>
        <v/>
      </c>
      <c r="L37" s="134" t="str">
        <f>IF('LYNX PLYWOOD'!AO63=0,"",'LYNX PLYWOOD'!AO63)</f>
        <v/>
      </c>
      <c r="M37" s="134" t="str">
        <f>IF('LYNX PLYWOOD'!AP63=0,"",'LYNX PLYWOOD'!AP63)</f>
        <v/>
      </c>
      <c r="N37" s="135" t="str">
        <f>IF('LYNX PLYWOOD'!AQ63=0,"",'LYNX PLYWOOD'!AQ63)</f>
        <v/>
      </c>
      <c r="O37" s="135" t="str">
        <f>IF('LYNX PLYWOOD'!AR63=0,"",'LYNX PLYWOOD'!AR63)</f>
        <v/>
      </c>
      <c r="P37" s="41">
        <f>Q37*'LYNX PLYWOOD'!AB63</f>
        <v>0</v>
      </c>
      <c r="Q37" s="47">
        <f t="shared" ref="Q37:Q48" si="1">SUM(C37:O37)</f>
        <v>0</v>
      </c>
    </row>
    <row r="38" spans="1:17" ht="23.25" customHeight="1">
      <c r="A38" s="43" t="str">
        <f>'LYNX PLYWOOD'!D64</f>
        <v>L63-W</v>
      </c>
      <c r="B38" s="45" t="str">
        <f>'LYNX PLYWOOD'!E64</f>
        <v>L63</v>
      </c>
      <c r="C38" s="134" t="str">
        <f>IF('LYNX PLYWOOD'!AF64=0,"",'LYNX PLYWOOD'!AF64)</f>
        <v/>
      </c>
      <c r="D38" s="134" t="str">
        <f>IF('LYNX PLYWOOD'!AG64=0,"",'LYNX PLYWOOD'!AG64)</f>
        <v/>
      </c>
      <c r="E38" s="134" t="str">
        <f>IF('LYNX PLYWOOD'!AH64=0,"",'LYNX PLYWOOD'!AH64)</f>
        <v/>
      </c>
      <c r="F38" s="134" t="str">
        <f>IF('LYNX PLYWOOD'!AI64=0,"",'LYNX PLYWOOD'!AI64)</f>
        <v/>
      </c>
      <c r="G38" s="134" t="str">
        <f>IF('LYNX PLYWOOD'!AJ64=0,"",'LYNX PLYWOOD'!AJ64)</f>
        <v/>
      </c>
      <c r="H38" s="134" t="str">
        <f>IF('LYNX PLYWOOD'!AK64=0,"",'LYNX PLYWOOD'!AK64)</f>
        <v/>
      </c>
      <c r="I38" s="134" t="str">
        <f>IF('LYNX PLYWOOD'!AL64=0,"",'LYNX PLYWOOD'!AL64)</f>
        <v/>
      </c>
      <c r="J38" s="134" t="str">
        <f>IF('LYNX PLYWOOD'!AM64=0,"",'LYNX PLYWOOD'!AM64)</f>
        <v/>
      </c>
      <c r="K38" s="134" t="str">
        <f>IF('LYNX PLYWOOD'!AN64=0,"",'LYNX PLYWOOD'!AN64)</f>
        <v/>
      </c>
      <c r="L38" s="134" t="str">
        <f>IF('LYNX PLYWOOD'!AO64=0,"",'LYNX PLYWOOD'!AO64)</f>
        <v/>
      </c>
      <c r="M38" s="134" t="str">
        <f>IF('LYNX PLYWOOD'!AP64=0,"",'LYNX PLYWOOD'!AP64)</f>
        <v/>
      </c>
      <c r="N38" s="135" t="str">
        <f>IF('LYNX PLYWOOD'!AQ64=0,"",'LYNX PLYWOOD'!AQ64)</f>
        <v/>
      </c>
      <c r="O38" s="135" t="str">
        <f>IF('LYNX PLYWOOD'!AR64=0,"",'LYNX PLYWOOD'!AR64)</f>
        <v/>
      </c>
      <c r="P38" s="41">
        <f>Q38*'LYNX PLYWOOD'!AB64</f>
        <v>0</v>
      </c>
      <c r="Q38" s="47">
        <f t="shared" si="1"/>
        <v>0</v>
      </c>
    </row>
    <row r="39" spans="1:17" ht="23.25" customHeight="1">
      <c r="A39" s="43" t="str">
        <f>'LYNX PLYWOOD'!D65</f>
        <v>L64-W</v>
      </c>
      <c r="B39" s="45" t="str">
        <f>'LYNX PLYWOOD'!E65</f>
        <v>L64</v>
      </c>
      <c r="C39" s="134" t="str">
        <f>IF('LYNX PLYWOOD'!AF65=0,"",'LYNX PLYWOOD'!AF65)</f>
        <v/>
      </c>
      <c r="D39" s="134" t="str">
        <f>IF('LYNX PLYWOOD'!AG65=0,"",'LYNX PLYWOOD'!AG65)</f>
        <v/>
      </c>
      <c r="E39" s="134" t="str">
        <f>IF('LYNX PLYWOOD'!AH65=0,"",'LYNX PLYWOOD'!AH65)</f>
        <v/>
      </c>
      <c r="F39" s="134" t="str">
        <f>IF('LYNX PLYWOOD'!AI65=0,"",'LYNX PLYWOOD'!AI65)</f>
        <v/>
      </c>
      <c r="G39" s="134" t="str">
        <f>IF('LYNX PLYWOOD'!AJ65=0,"",'LYNX PLYWOOD'!AJ65)</f>
        <v/>
      </c>
      <c r="H39" s="134" t="str">
        <f>IF('LYNX PLYWOOD'!AK65=0,"",'LYNX PLYWOOD'!AK65)</f>
        <v/>
      </c>
      <c r="I39" s="134" t="str">
        <f>IF('LYNX PLYWOOD'!AL65=0,"",'LYNX PLYWOOD'!AL65)</f>
        <v/>
      </c>
      <c r="J39" s="134" t="str">
        <f>IF('LYNX PLYWOOD'!AM65=0,"",'LYNX PLYWOOD'!AM65)</f>
        <v/>
      </c>
      <c r="K39" s="134" t="str">
        <f>IF('LYNX PLYWOOD'!AN65=0,"",'LYNX PLYWOOD'!AN65)</f>
        <v/>
      </c>
      <c r="L39" s="134" t="str">
        <f>IF('LYNX PLYWOOD'!AO65=0,"",'LYNX PLYWOOD'!AO65)</f>
        <v/>
      </c>
      <c r="M39" s="134" t="str">
        <f>IF('LYNX PLYWOOD'!AP65=0,"",'LYNX PLYWOOD'!AP65)</f>
        <v/>
      </c>
      <c r="N39" s="135" t="str">
        <f>IF('LYNX PLYWOOD'!AQ65=0,"",'LYNX PLYWOOD'!AQ65)</f>
        <v/>
      </c>
      <c r="O39" s="135" t="str">
        <f>IF('LYNX PLYWOOD'!AR65=0,"",'LYNX PLYWOOD'!AR65)</f>
        <v/>
      </c>
      <c r="P39" s="41">
        <f>Q39*'LYNX PLYWOOD'!AB65</f>
        <v>0</v>
      </c>
      <c r="Q39" s="47">
        <f t="shared" si="1"/>
        <v>0</v>
      </c>
    </row>
    <row r="40" spans="1:17" ht="23.25" customHeight="1">
      <c r="A40" s="43" t="str">
        <f>'LYNX PLYWOOD'!D66</f>
        <v>L65-W</v>
      </c>
      <c r="B40" s="45" t="str">
        <f>'LYNX PLYWOOD'!E66</f>
        <v>L65</v>
      </c>
      <c r="C40" s="134" t="str">
        <f>IF('LYNX PLYWOOD'!AF66=0,"",'LYNX PLYWOOD'!AF66)</f>
        <v/>
      </c>
      <c r="D40" s="134" t="str">
        <f>IF('LYNX PLYWOOD'!AG66=0,"",'LYNX PLYWOOD'!AG66)</f>
        <v/>
      </c>
      <c r="E40" s="134" t="str">
        <f>IF('LYNX PLYWOOD'!AH66=0,"",'LYNX PLYWOOD'!AH66)</f>
        <v/>
      </c>
      <c r="F40" s="134" t="str">
        <f>IF('LYNX PLYWOOD'!AI66=0,"",'LYNX PLYWOOD'!AI66)</f>
        <v/>
      </c>
      <c r="G40" s="134" t="str">
        <f>IF('LYNX PLYWOOD'!AJ66=0,"",'LYNX PLYWOOD'!AJ66)</f>
        <v/>
      </c>
      <c r="H40" s="134" t="str">
        <f>IF('LYNX PLYWOOD'!AK66=0,"",'LYNX PLYWOOD'!AK66)</f>
        <v/>
      </c>
      <c r="I40" s="134" t="str">
        <f>IF('LYNX PLYWOOD'!AL66=0,"",'LYNX PLYWOOD'!AL66)</f>
        <v/>
      </c>
      <c r="J40" s="134" t="str">
        <f>IF('LYNX PLYWOOD'!AM66=0,"",'LYNX PLYWOOD'!AM66)</f>
        <v/>
      </c>
      <c r="K40" s="134" t="str">
        <f>IF('LYNX PLYWOOD'!AN66=0,"",'LYNX PLYWOOD'!AN66)</f>
        <v/>
      </c>
      <c r="L40" s="134" t="str">
        <f>IF('LYNX PLYWOOD'!AO66=0,"",'LYNX PLYWOOD'!AO66)</f>
        <v/>
      </c>
      <c r="M40" s="134" t="str">
        <f>IF('LYNX PLYWOOD'!AP66=0,"",'LYNX PLYWOOD'!AP66)</f>
        <v/>
      </c>
      <c r="N40" s="135" t="str">
        <f>IF('LYNX PLYWOOD'!AQ66=0,"",'LYNX PLYWOOD'!AQ66)</f>
        <v/>
      </c>
      <c r="O40" s="135" t="str">
        <f>IF('LYNX PLYWOOD'!AR66=0,"",'LYNX PLYWOOD'!AR66)</f>
        <v/>
      </c>
      <c r="P40" s="41">
        <f>Q40*'LYNX PLYWOOD'!AB66</f>
        <v>0</v>
      </c>
      <c r="Q40" s="47">
        <f t="shared" si="1"/>
        <v>0</v>
      </c>
    </row>
    <row r="41" spans="1:17" ht="23.25" customHeight="1">
      <c r="A41" s="43" t="str">
        <f>'LYNX PLYWOOD'!D67</f>
        <v>L66-W</v>
      </c>
      <c r="B41" s="45" t="str">
        <f>'LYNX PLYWOOD'!E67</f>
        <v>L66</v>
      </c>
      <c r="C41" s="134" t="str">
        <f>IF('LYNX PLYWOOD'!AF67=0,"",'LYNX PLYWOOD'!AF67)</f>
        <v/>
      </c>
      <c r="D41" s="134" t="str">
        <f>IF('LYNX PLYWOOD'!AG67=0,"",'LYNX PLYWOOD'!AG67)</f>
        <v/>
      </c>
      <c r="E41" s="134" t="str">
        <f>IF('LYNX PLYWOOD'!AH67=0,"",'LYNX PLYWOOD'!AH67)</f>
        <v/>
      </c>
      <c r="F41" s="134" t="str">
        <f>IF('LYNX PLYWOOD'!AI67=0,"",'LYNX PLYWOOD'!AI67)</f>
        <v/>
      </c>
      <c r="G41" s="134" t="str">
        <f>IF('LYNX PLYWOOD'!AJ67=0,"",'LYNX PLYWOOD'!AJ67)</f>
        <v/>
      </c>
      <c r="H41" s="134" t="str">
        <f>IF('LYNX PLYWOOD'!AK67=0,"",'LYNX PLYWOOD'!AK67)</f>
        <v/>
      </c>
      <c r="I41" s="134" t="str">
        <f>IF('LYNX PLYWOOD'!AL67=0,"",'LYNX PLYWOOD'!AL67)</f>
        <v/>
      </c>
      <c r="J41" s="134" t="str">
        <f>IF('LYNX PLYWOOD'!AM67=0,"",'LYNX PLYWOOD'!AM67)</f>
        <v/>
      </c>
      <c r="K41" s="134" t="str">
        <f>IF('LYNX PLYWOOD'!AN67=0,"",'LYNX PLYWOOD'!AN67)</f>
        <v/>
      </c>
      <c r="L41" s="134" t="str">
        <f>IF('LYNX PLYWOOD'!AO67=0,"",'LYNX PLYWOOD'!AO67)</f>
        <v/>
      </c>
      <c r="M41" s="134" t="str">
        <f>IF('LYNX PLYWOOD'!AP67=0,"",'LYNX PLYWOOD'!AP67)</f>
        <v/>
      </c>
      <c r="N41" s="135" t="str">
        <f>IF('LYNX PLYWOOD'!AQ67=0,"",'LYNX PLYWOOD'!AQ67)</f>
        <v/>
      </c>
      <c r="O41" s="135" t="str">
        <f>IF('LYNX PLYWOOD'!AR67=0,"",'LYNX PLYWOOD'!AR67)</f>
        <v/>
      </c>
      <c r="P41" s="41">
        <f>Q41*'LYNX PLYWOOD'!AB67</f>
        <v>0</v>
      </c>
      <c r="Q41" s="47">
        <f t="shared" si="1"/>
        <v>0</v>
      </c>
    </row>
    <row r="42" spans="1:17" ht="23.25" customHeight="1">
      <c r="A42" s="43" t="str">
        <f>'LYNX PLYWOOD'!D68</f>
        <v>L67-W</v>
      </c>
      <c r="B42" s="45" t="str">
        <f>'LYNX PLYWOOD'!E68</f>
        <v>L67</v>
      </c>
      <c r="C42" s="134" t="str">
        <f>IF('LYNX PLYWOOD'!AF68=0,"",'LYNX PLYWOOD'!AF68)</f>
        <v/>
      </c>
      <c r="D42" s="134" t="str">
        <f>IF('LYNX PLYWOOD'!AG68=0,"",'LYNX PLYWOOD'!AG68)</f>
        <v/>
      </c>
      <c r="E42" s="134" t="str">
        <f>IF('LYNX PLYWOOD'!AH68=0,"",'LYNX PLYWOOD'!AH68)</f>
        <v/>
      </c>
      <c r="F42" s="134" t="str">
        <f>IF('LYNX PLYWOOD'!AI68=0,"",'LYNX PLYWOOD'!AI68)</f>
        <v/>
      </c>
      <c r="G42" s="134" t="str">
        <f>IF('LYNX PLYWOOD'!AJ68=0,"",'LYNX PLYWOOD'!AJ68)</f>
        <v/>
      </c>
      <c r="H42" s="134" t="str">
        <f>IF('LYNX PLYWOOD'!AK68=0,"",'LYNX PLYWOOD'!AK68)</f>
        <v/>
      </c>
      <c r="I42" s="134" t="str">
        <f>IF('LYNX PLYWOOD'!AL68=0,"",'LYNX PLYWOOD'!AL68)</f>
        <v/>
      </c>
      <c r="J42" s="134" t="str">
        <f>IF('LYNX PLYWOOD'!AM68=0,"",'LYNX PLYWOOD'!AM68)</f>
        <v/>
      </c>
      <c r="K42" s="134" t="str">
        <f>IF('LYNX PLYWOOD'!AN68=0,"",'LYNX PLYWOOD'!AN68)</f>
        <v/>
      </c>
      <c r="L42" s="134" t="str">
        <f>IF('LYNX PLYWOOD'!AO68=0,"",'LYNX PLYWOOD'!AO68)</f>
        <v/>
      </c>
      <c r="M42" s="134" t="str">
        <f>IF('LYNX PLYWOOD'!AP68=0,"",'LYNX PLYWOOD'!AP68)</f>
        <v/>
      </c>
      <c r="N42" s="135" t="str">
        <f>IF('LYNX PLYWOOD'!AQ68=0,"",'LYNX PLYWOOD'!AQ68)</f>
        <v/>
      </c>
      <c r="O42" s="135" t="str">
        <f>IF('LYNX PLYWOOD'!AR68=0,"",'LYNX PLYWOOD'!AR68)</f>
        <v/>
      </c>
      <c r="P42" s="41">
        <f>Q42*'LYNX PLYWOOD'!AB68</f>
        <v>0</v>
      </c>
      <c r="Q42" s="47">
        <f t="shared" si="1"/>
        <v>0</v>
      </c>
    </row>
    <row r="43" spans="1:17" ht="23.25" customHeight="1">
      <c r="A43" s="43" t="str">
        <f>'LYNX PLYWOOD'!D69</f>
        <v>L68-W</v>
      </c>
      <c r="B43" s="45" t="str">
        <f>'LYNX PLYWOOD'!E69</f>
        <v>L68</v>
      </c>
      <c r="C43" s="134" t="str">
        <f>IF('LYNX PLYWOOD'!AF69=0,"",'LYNX PLYWOOD'!AF69)</f>
        <v/>
      </c>
      <c r="D43" s="134" t="str">
        <f>IF('LYNX PLYWOOD'!AG69=0,"",'LYNX PLYWOOD'!AG69)</f>
        <v/>
      </c>
      <c r="E43" s="134" t="str">
        <f>IF('LYNX PLYWOOD'!AH69=0,"",'LYNX PLYWOOD'!AH69)</f>
        <v/>
      </c>
      <c r="F43" s="134" t="str">
        <f>IF('LYNX PLYWOOD'!AI69=0,"",'LYNX PLYWOOD'!AI69)</f>
        <v/>
      </c>
      <c r="G43" s="134" t="str">
        <f>IF('LYNX PLYWOOD'!AJ69=0,"",'LYNX PLYWOOD'!AJ69)</f>
        <v/>
      </c>
      <c r="H43" s="134" t="str">
        <f>IF('LYNX PLYWOOD'!AK69=0,"",'LYNX PLYWOOD'!AK69)</f>
        <v/>
      </c>
      <c r="I43" s="134" t="str">
        <f>IF('LYNX PLYWOOD'!AL69=0,"",'LYNX PLYWOOD'!AL69)</f>
        <v/>
      </c>
      <c r="J43" s="134" t="str">
        <f>IF('LYNX PLYWOOD'!AM69=0,"",'LYNX PLYWOOD'!AM69)</f>
        <v/>
      </c>
      <c r="K43" s="134" t="str">
        <f>IF('LYNX PLYWOOD'!AN69=0,"",'LYNX PLYWOOD'!AN69)</f>
        <v/>
      </c>
      <c r="L43" s="134" t="str">
        <f>IF('LYNX PLYWOOD'!AO69=0,"",'LYNX PLYWOOD'!AO69)</f>
        <v/>
      </c>
      <c r="M43" s="134" t="str">
        <f>IF('LYNX PLYWOOD'!AP69=0,"",'LYNX PLYWOOD'!AP69)</f>
        <v/>
      </c>
      <c r="N43" s="135" t="str">
        <f>IF('LYNX PLYWOOD'!AQ69=0,"",'LYNX PLYWOOD'!AQ69)</f>
        <v/>
      </c>
      <c r="O43" s="135" t="str">
        <f>IF('LYNX PLYWOOD'!AR69=0,"",'LYNX PLYWOOD'!AR69)</f>
        <v/>
      </c>
      <c r="P43" s="41">
        <f>Q43*'LYNX PLYWOOD'!AB69</f>
        <v>0</v>
      </c>
      <c r="Q43" s="47">
        <f t="shared" si="1"/>
        <v>0</v>
      </c>
    </row>
    <row r="44" spans="1:17" ht="23.25" customHeight="1">
      <c r="A44" s="43" t="str">
        <f>'LYNX PLYWOOD'!D70</f>
        <v>L69-W</v>
      </c>
      <c r="B44" s="45" t="str">
        <f>'LYNX PLYWOOD'!E70</f>
        <v>L69</v>
      </c>
      <c r="C44" s="134" t="str">
        <f>IF('LYNX PLYWOOD'!AF70=0,"",'LYNX PLYWOOD'!AF70)</f>
        <v/>
      </c>
      <c r="D44" s="134" t="str">
        <f>IF('LYNX PLYWOOD'!AG70=0,"",'LYNX PLYWOOD'!AG70)</f>
        <v/>
      </c>
      <c r="E44" s="134" t="str">
        <f>IF('LYNX PLYWOOD'!AH70=0,"",'LYNX PLYWOOD'!AH70)</f>
        <v/>
      </c>
      <c r="F44" s="134" t="str">
        <f>IF('LYNX PLYWOOD'!AI70=0,"",'LYNX PLYWOOD'!AI70)</f>
        <v/>
      </c>
      <c r="G44" s="134" t="str">
        <f>IF('LYNX PLYWOOD'!AJ70=0,"",'LYNX PLYWOOD'!AJ70)</f>
        <v/>
      </c>
      <c r="H44" s="134" t="str">
        <f>IF('LYNX PLYWOOD'!AK70=0,"",'LYNX PLYWOOD'!AK70)</f>
        <v/>
      </c>
      <c r="I44" s="134" t="str">
        <f>IF('LYNX PLYWOOD'!AL70=0,"",'LYNX PLYWOOD'!AL70)</f>
        <v/>
      </c>
      <c r="J44" s="134" t="str">
        <f>IF('LYNX PLYWOOD'!AM70=0,"",'LYNX PLYWOOD'!AM70)</f>
        <v/>
      </c>
      <c r="K44" s="134" t="str">
        <f>IF('LYNX PLYWOOD'!AN70=0,"",'LYNX PLYWOOD'!AN70)</f>
        <v/>
      </c>
      <c r="L44" s="134" t="str">
        <f>IF('LYNX PLYWOOD'!AO70=0,"",'LYNX PLYWOOD'!AO70)</f>
        <v/>
      </c>
      <c r="M44" s="134" t="str">
        <f>IF('LYNX PLYWOOD'!AP70=0,"",'LYNX PLYWOOD'!AP70)</f>
        <v/>
      </c>
      <c r="N44" s="135" t="str">
        <f>IF('LYNX PLYWOOD'!AQ70=0,"",'LYNX PLYWOOD'!AQ70)</f>
        <v/>
      </c>
      <c r="O44" s="135" t="str">
        <f>IF('LYNX PLYWOOD'!AR70=0,"",'LYNX PLYWOOD'!AR70)</f>
        <v/>
      </c>
      <c r="P44" s="41">
        <f>Q44*'LYNX PLYWOOD'!AB70</f>
        <v>0</v>
      </c>
      <c r="Q44" s="47">
        <f t="shared" si="1"/>
        <v>0</v>
      </c>
    </row>
    <row r="45" spans="1:17" ht="23.25" customHeight="1">
      <c r="A45" s="43" t="str">
        <f>'LYNX PLYWOOD'!D71</f>
        <v>L70-W</v>
      </c>
      <c r="B45" s="45" t="str">
        <f>'LYNX PLYWOOD'!E71</f>
        <v>L70</v>
      </c>
      <c r="C45" s="134" t="str">
        <f>IF('LYNX PLYWOOD'!AF71=0,"",'LYNX PLYWOOD'!AF71)</f>
        <v/>
      </c>
      <c r="D45" s="134" t="str">
        <f>IF('LYNX PLYWOOD'!AG71=0,"",'LYNX PLYWOOD'!AG71)</f>
        <v/>
      </c>
      <c r="E45" s="134" t="str">
        <f>IF('LYNX PLYWOOD'!AH71=0,"",'LYNX PLYWOOD'!AH71)</f>
        <v/>
      </c>
      <c r="F45" s="134" t="str">
        <f>IF('LYNX PLYWOOD'!AI71=0,"",'LYNX PLYWOOD'!AI71)</f>
        <v/>
      </c>
      <c r="G45" s="134" t="str">
        <f>IF('LYNX PLYWOOD'!AJ71=0,"",'LYNX PLYWOOD'!AJ71)</f>
        <v/>
      </c>
      <c r="H45" s="134" t="str">
        <f>IF('LYNX PLYWOOD'!AK71=0,"",'LYNX PLYWOOD'!AK71)</f>
        <v/>
      </c>
      <c r="I45" s="134" t="str">
        <f>IF('LYNX PLYWOOD'!AL71=0,"",'LYNX PLYWOOD'!AL71)</f>
        <v/>
      </c>
      <c r="J45" s="134" t="str">
        <f>IF('LYNX PLYWOOD'!AM71=0,"",'LYNX PLYWOOD'!AM71)</f>
        <v/>
      </c>
      <c r="K45" s="134" t="str">
        <f>IF('LYNX PLYWOOD'!AN71=0,"",'LYNX PLYWOOD'!AN71)</f>
        <v/>
      </c>
      <c r="L45" s="134" t="str">
        <f>IF('LYNX PLYWOOD'!AO71=0,"",'LYNX PLYWOOD'!AO71)</f>
        <v/>
      </c>
      <c r="M45" s="134" t="str">
        <f>IF('LYNX PLYWOOD'!AP71=0,"",'LYNX PLYWOOD'!AP71)</f>
        <v/>
      </c>
      <c r="N45" s="135" t="str">
        <f>IF('LYNX PLYWOOD'!AQ71=0,"",'LYNX PLYWOOD'!AQ71)</f>
        <v/>
      </c>
      <c r="O45" s="135" t="str">
        <f>IF('LYNX PLYWOOD'!AR71=0,"",'LYNX PLYWOOD'!AR71)</f>
        <v/>
      </c>
      <c r="P45" s="41">
        <f>Q45*'LYNX PLYWOOD'!AB71</f>
        <v>0</v>
      </c>
      <c r="Q45" s="47">
        <f t="shared" si="1"/>
        <v>0</v>
      </c>
    </row>
    <row r="46" spans="1:17" ht="23.25" customHeight="1">
      <c r="A46" s="43" t="str">
        <f>'LYNX PLYWOOD'!D72</f>
        <v>L71-W</v>
      </c>
      <c r="B46" s="45" t="str">
        <f>'LYNX PLYWOOD'!E72</f>
        <v>L71</v>
      </c>
      <c r="C46" s="134" t="str">
        <f>IF('LYNX PLYWOOD'!AF72=0,"",'LYNX PLYWOOD'!AF72)</f>
        <v/>
      </c>
      <c r="D46" s="134" t="str">
        <f>IF('LYNX PLYWOOD'!AG72=0,"",'LYNX PLYWOOD'!AG72)</f>
        <v/>
      </c>
      <c r="E46" s="134" t="str">
        <f>IF('LYNX PLYWOOD'!AH72=0,"",'LYNX PLYWOOD'!AH72)</f>
        <v/>
      </c>
      <c r="F46" s="134" t="str">
        <f>IF('LYNX PLYWOOD'!AI72=0,"",'LYNX PLYWOOD'!AI72)</f>
        <v/>
      </c>
      <c r="G46" s="134" t="str">
        <f>IF('LYNX PLYWOOD'!AJ72=0,"",'LYNX PLYWOOD'!AJ72)</f>
        <v/>
      </c>
      <c r="H46" s="134" t="str">
        <f>IF('LYNX PLYWOOD'!AK72=0,"",'LYNX PLYWOOD'!AK72)</f>
        <v/>
      </c>
      <c r="I46" s="134" t="str">
        <f>IF('LYNX PLYWOOD'!AL72=0,"",'LYNX PLYWOOD'!AL72)</f>
        <v/>
      </c>
      <c r="J46" s="134" t="str">
        <f>IF('LYNX PLYWOOD'!AM72=0,"",'LYNX PLYWOOD'!AM72)</f>
        <v/>
      </c>
      <c r="K46" s="134" t="str">
        <f>IF('LYNX PLYWOOD'!AN72=0,"",'LYNX PLYWOOD'!AN72)</f>
        <v/>
      </c>
      <c r="L46" s="134" t="str">
        <f>IF('LYNX PLYWOOD'!AO72=0,"",'LYNX PLYWOOD'!AO72)</f>
        <v/>
      </c>
      <c r="M46" s="134" t="str">
        <f>IF('LYNX PLYWOOD'!AP72=0,"",'LYNX PLYWOOD'!AP72)</f>
        <v/>
      </c>
      <c r="N46" s="135" t="str">
        <f>IF('LYNX PLYWOOD'!AQ72=0,"",'LYNX PLYWOOD'!AQ72)</f>
        <v/>
      </c>
      <c r="O46" s="135" t="str">
        <f>IF('LYNX PLYWOOD'!AR72=0,"",'LYNX PLYWOOD'!AR72)</f>
        <v/>
      </c>
      <c r="P46" s="41">
        <f>Q46*'LYNX PLYWOOD'!AB72</f>
        <v>0</v>
      </c>
      <c r="Q46" s="47">
        <f t="shared" si="1"/>
        <v>0</v>
      </c>
    </row>
    <row r="47" spans="1:17" ht="23.25" customHeight="1">
      <c r="A47" s="43" t="str">
        <f>'LYNX PLYWOOD'!D73</f>
        <v>L72-W</v>
      </c>
      <c r="B47" s="45" t="str">
        <f>'LYNX PLYWOOD'!E73</f>
        <v>L72</v>
      </c>
      <c r="C47" s="134" t="str">
        <f>IF('LYNX PLYWOOD'!AF73=0,"",'LYNX PLYWOOD'!AF73)</f>
        <v/>
      </c>
      <c r="D47" s="134" t="str">
        <f>IF('LYNX PLYWOOD'!AG73=0,"",'LYNX PLYWOOD'!AG73)</f>
        <v/>
      </c>
      <c r="E47" s="134" t="str">
        <f>IF('LYNX PLYWOOD'!AH73=0,"",'LYNX PLYWOOD'!AH73)</f>
        <v/>
      </c>
      <c r="F47" s="134" t="str">
        <f>IF('LYNX PLYWOOD'!AI73=0,"",'LYNX PLYWOOD'!AI73)</f>
        <v/>
      </c>
      <c r="G47" s="134" t="str">
        <f>IF('LYNX PLYWOOD'!AJ73=0,"",'LYNX PLYWOOD'!AJ73)</f>
        <v/>
      </c>
      <c r="H47" s="134" t="str">
        <f>IF('LYNX PLYWOOD'!AK73=0,"",'LYNX PLYWOOD'!AK73)</f>
        <v/>
      </c>
      <c r="I47" s="134" t="str">
        <f>IF('LYNX PLYWOOD'!AL73=0,"",'LYNX PLYWOOD'!AL73)</f>
        <v/>
      </c>
      <c r="J47" s="134" t="str">
        <f>IF('LYNX PLYWOOD'!AM73=0,"",'LYNX PLYWOOD'!AM73)</f>
        <v/>
      </c>
      <c r="K47" s="134" t="str">
        <f>IF('LYNX PLYWOOD'!AN73=0,"",'LYNX PLYWOOD'!AN73)</f>
        <v/>
      </c>
      <c r="L47" s="134" t="str">
        <f>IF('LYNX PLYWOOD'!AO73=0,"",'LYNX PLYWOOD'!AO73)</f>
        <v/>
      </c>
      <c r="M47" s="134" t="str">
        <f>IF('LYNX PLYWOOD'!AP73=0,"",'LYNX PLYWOOD'!AP73)</f>
        <v/>
      </c>
      <c r="N47" s="135" t="str">
        <f>IF('LYNX PLYWOOD'!AQ73=0,"",'LYNX PLYWOOD'!AQ73)</f>
        <v/>
      </c>
      <c r="O47" s="135" t="str">
        <f>IF('LYNX PLYWOOD'!AR73=0,"",'LYNX PLYWOOD'!AR73)</f>
        <v/>
      </c>
      <c r="P47" s="41">
        <f>Q47*'LYNX PLYWOOD'!AB73</f>
        <v>0</v>
      </c>
      <c r="Q47" s="47">
        <f t="shared" si="1"/>
        <v>0</v>
      </c>
    </row>
    <row r="48" spans="1:17" ht="23.25" customHeight="1">
      <c r="A48" s="43" t="str">
        <f>'LYNX PLYWOOD'!D74</f>
        <v>L73-W</v>
      </c>
      <c r="B48" s="45" t="str">
        <f>'LYNX PLYWOOD'!E74</f>
        <v>L73</v>
      </c>
      <c r="C48" s="134" t="str">
        <f>IF('LYNX PLYWOOD'!AF74=0,"",'LYNX PLYWOOD'!AF74)</f>
        <v/>
      </c>
      <c r="D48" s="134" t="str">
        <f>IF('LYNX PLYWOOD'!AG74=0,"",'LYNX PLYWOOD'!AG74)</f>
        <v/>
      </c>
      <c r="E48" s="134" t="str">
        <f>IF('LYNX PLYWOOD'!AH74=0,"",'LYNX PLYWOOD'!AH74)</f>
        <v/>
      </c>
      <c r="F48" s="134" t="str">
        <f>IF('LYNX PLYWOOD'!AI74=0,"",'LYNX PLYWOOD'!AI74)</f>
        <v/>
      </c>
      <c r="G48" s="134" t="str">
        <f>IF('LYNX PLYWOOD'!AJ74=0,"",'LYNX PLYWOOD'!AJ74)</f>
        <v/>
      </c>
      <c r="H48" s="134" t="str">
        <f>IF('LYNX PLYWOOD'!AK74=0,"",'LYNX PLYWOOD'!AK74)</f>
        <v/>
      </c>
      <c r="I48" s="134" t="str">
        <f>IF('LYNX PLYWOOD'!AL74=0,"",'LYNX PLYWOOD'!AL74)</f>
        <v/>
      </c>
      <c r="J48" s="134" t="str">
        <f>IF('LYNX PLYWOOD'!AM74=0,"",'LYNX PLYWOOD'!AM74)</f>
        <v/>
      </c>
      <c r="K48" s="134" t="str">
        <f>IF('LYNX PLYWOOD'!AN74=0,"",'LYNX PLYWOOD'!AN74)</f>
        <v/>
      </c>
      <c r="L48" s="134" t="str">
        <f>IF('LYNX PLYWOOD'!AO74=0,"",'LYNX PLYWOOD'!AO74)</f>
        <v/>
      </c>
      <c r="M48" s="134" t="str">
        <f>IF('LYNX PLYWOOD'!AP74=0,"",'LYNX PLYWOOD'!AP74)</f>
        <v/>
      </c>
      <c r="N48" s="135" t="str">
        <f>IF('LYNX PLYWOOD'!AQ74=0,"",'LYNX PLYWOOD'!AQ74)</f>
        <v/>
      </c>
      <c r="O48" s="135" t="str">
        <f>IF('LYNX PLYWOOD'!AR74=0,"",'LYNX PLYWOOD'!AR74)</f>
        <v/>
      </c>
      <c r="P48" s="41">
        <f>Q48*'LYNX PLYWOOD'!AB74</f>
        <v>0</v>
      </c>
      <c r="Q48" s="47">
        <f t="shared" si="1"/>
        <v>0</v>
      </c>
    </row>
    <row r="49" spans="1:17" ht="23.25" customHeight="1">
      <c r="A49" s="1" t="str">
        <f>'LYNX PLYWOOD'!D75</f>
        <v>L74-W</v>
      </c>
      <c r="B49" s="267" t="str">
        <f>'LYNX PLYWOOD'!E75</f>
        <v>L74</v>
      </c>
      <c r="C49" s="261" t="str">
        <f>IF('LYNX PLYWOOD'!AF75=0,"",'LYNX PLYWOOD'!AF75)</f>
        <v/>
      </c>
      <c r="D49" s="261" t="str">
        <f>IF('LYNX PLYWOOD'!AG75=0,"",'LYNX PLYWOOD'!AG75)</f>
        <v/>
      </c>
      <c r="E49" s="261" t="str">
        <f>IF('LYNX PLYWOOD'!AH75=0,"",'LYNX PLYWOOD'!AH75)</f>
        <v/>
      </c>
      <c r="F49" s="261" t="str">
        <f>IF('LYNX PLYWOOD'!AI75=0,"",'LYNX PLYWOOD'!AI75)</f>
        <v/>
      </c>
      <c r="G49" s="261" t="str">
        <f>IF('LYNX PLYWOOD'!AJ75=0,"",'LYNX PLYWOOD'!AJ75)</f>
        <v/>
      </c>
      <c r="H49" s="261" t="str">
        <f>IF('LYNX PLYWOOD'!AK75=0,"",'LYNX PLYWOOD'!AK75)</f>
        <v/>
      </c>
      <c r="I49" s="261" t="str">
        <f>IF('LYNX PLYWOOD'!AL75=0,"",'LYNX PLYWOOD'!AL75)</f>
        <v/>
      </c>
      <c r="J49" s="261" t="str">
        <f>IF('LYNX PLYWOOD'!AM75=0,"",'LYNX PLYWOOD'!AM75)</f>
        <v/>
      </c>
      <c r="K49" s="261" t="str">
        <f>IF('LYNX PLYWOOD'!AN75=0,"",'LYNX PLYWOOD'!AN75)</f>
        <v/>
      </c>
      <c r="L49" s="261" t="str">
        <f>IF('LYNX PLYWOOD'!AO75=0,"",'LYNX PLYWOOD'!AO75)</f>
        <v/>
      </c>
      <c r="M49" s="261" t="str">
        <f>IF('LYNX PLYWOOD'!AP75=0,"",'LYNX PLYWOOD'!AP75)</f>
        <v/>
      </c>
      <c r="N49" s="262" t="str">
        <f>IF('LYNX PLYWOOD'!AQ75=0,"",'LYNX PLYWOOD'!AQ75)</f>
        <v/>
      </c>
      <c r="O49" s="262" t="str">
        <f>IF('LYNX PLYWOOD'!AR75=0,"",'LYNX PLYWOOD'!AR75)</f>
        <v/>
      </c>
      <c r="P49" s="263">
        <f>Q49*'LYNX PLYWOOD'!AB75</f>
        <v>0</v>
      </c>
      <c r="Q49" s="264">
        <f>SUM(C49:O49)</f>
        <v>0</v>
      </c>
    </row>
    <row r="50" spans="1:17" ht="23.25" customHeight="1">
      <c r="A50" s="1">
        <f>'LYNX PLYWOOD'!D11</f>
        <v>0</v>
      </c>
      <c r="B50" s="267">
        <f>'LYNX PLYWOOD'!E11</f>
        <v>0</v>
      </c>
      <c r="C50" s="261" t="str">
        <f>IF('LYNX PLYWOOD'!AF11=0,"",'LYNX PLYWOOD'!AF11)</f>
        <v/>
      </c>
      <c r="D50" s="261" t="str">
        <f>IF('LYNX PLYWOOD'!AG11=0,"",'LYNX PLYWOOD'!AG11)</f>
        <v/>
      </c>
      <c r="E50" s="261" t="str">
        <f>IF('LYNX PLYWOOD'!AH11=0,"",'LYNX PLYWOOD'!AH11)</f>
        <v/>
      </c>
      <c r="F50" s="261" t="str">
        <f>IF('LYNX PLYWOOD'!AI11=0,"",'LYNX PLYWOOD'!AI11)</f>
        <v/>
      </c>
      <c r="G50" s="261" t="str">
        <f>IF('LYNX PLYWOOD'!AJ11=0,"",'LYNX PLYWOOD'!AJ11)</f>
        <v/>
      </c>
      <c r="H50" s="261" t="str">
        <f>IF('LYNX PLYWOOD'!AK11=0,"",'LYNX PLYWOOD'!AK11)</f>
        <v/>
      </c>
      <c r="I50" s="261" t="str">
        <f>IF('LYNX PLYWOOD'!AL11=0,"",'LYNX PLYWOOD'!AL11)</f>
        <v/>
      </c>
      <c r="J50" s="261" t="str">
        <f>IF('LYNX PLYWOOD'!AM11=0,"",'LYNX PLYWOOD'!AM11)</f>
        <v/>
      </c>
      <c r="K50" s="261" t="str">
        <f>IF('LYNX PLYWOOD'!AN11=0,"",'LYNX PLYWOOD'!AN11)</f>
        <v/>
      </c>
      <c r="L50" s="261" t="str">
        <f>IF('LYNX PLYWOOD'!AO11=0,"",'LYNX PLYWOOD'!AO11)</f>
        <v/>
      </c>
      <c r="M50" s="261" t="str">
        <f>IF('LYNX PLYWOOD'!AP11=0,"",'LYNX PLYWOOD'!AP11)</f>
        <v/>
      </c>
      <c r="N50" s="261" t="str">
        <f>IF('LYNX PLYWOOD'!AQ11=0,"",'LYNX PLYWOOD'!AQ11)</f>
        <v/>
      </c>
      <c r="O50" s="261" t="str">
        <f>IF('LYNX PLYWOOD'!AR11=0,"",'LYNX PLYWOOD'!AR11)</f>
        <v/>
      </c>
      <c r="P50" s="263">
        <f>Q50*'LYNX PLYWOOD'!AB11</f>
        <v>0</v>
      </c>
      <c r="Q50" s="264">
        <f t="shared" ref="Q50:Q69" si="2">SUM(C50:O50)</f>
        <v>0</v>
      </c>
    </row>
    <row r="51" spans="1:17" ht="23.25" customHeight="1">
      <c r="A51" s="1" t="str">
        <f>'LYNX PLYWOOD'!D12</f>
        <v>L101-W</v>
      </c>
      <c r="B51" s="267">
        <f>'LYNX PLYWOOD'!E12</f>
        <v>0</v>
      </c>
      <c r="C51" s="261" t="str">
        <f>IF('LYNX PLYWOOD'!AF12=0,"",'LYNX PLYWOOD'!AF12)</f>
        <v/>
      </c>
      <c r="D51" s="261" t="str">
        <f>IF('LYNX PLYWOOD'!AG12=0,"",'LYNX PLYWOOD'!AG12)</f>
        <v/>
      </c>
      <c r="E51" s="261" t="str">
        <f>IF('LYNX PLYWOOD'!AH12=0,"",'LYNX PLYWOOD'!AH12)</f>
        <v/>
      </c>
      <c r="F51" s="261" t="str">
        <f>IF('LYNX PLYWOOD'!AI12=0,"",'LYNX PLYWOOD'!AI12)</f>
        <v/>
      </c>
      <c r="G51" s="261" t="str">
        <f>IF('LYNX PLYWOOD'!AJ12=0,"",'LYNX PLYWOOD'!AJ12)</f>
        <v/>
      </c>
      <c r="H51" s="261" t="str">
        <f>IF('LYNX PLYWOOD'!AK12=0,"",'LYNX PLYWOOD'!AK12)</f>
        <v/>
      </c>
      <c r="I51" s="261" t="str">
        <f>IF('LYNX PLYWOOD'!AL12=0,"",'LYNX PLYWOOD'!AL12)</f>
        <v/>
      </c>
      <c r="J51" s="261" t="str">
        <f>IF('LYNX PLYWOOD'!AM12=0,"",'LYNX PLYWOOD'!AM12)</f>
        <v/>
      </c>
      <c r="K51" s="261" t="str">
        <f>IF('LYNX PLYWOOD'!AN12=0,"",'LYNX PLYWOOD'!AN12)</f>
        <v/>
      </c>
      <c r="L51" s="261" t="str">
        <f>IF('LYNX PLYWOOD'!AO12=0,"",'LYNX PLYWOOD'!AO12)</f>
        <v/>
      </c>
      <c r="M51" s="261" t="str">
        <f>IF('LYNX PLYWOOD'!AP12=0,"",'LYNX PLYWOOD'!AP12)</f>
        <v/>
      </c>
      <c r="N51" s="261" t="str">
        <f>IF('LYNX PLYWOOD'!AQ12=0,"",'LYNX PLYWOOD'!AQ12)</f>
        <v/>
      </c>
      <c r="O51" s="261" t="str">
        <f>IF('LYNX PLYWOOD'!AR12=0,"",'LYNX PLYWOOD'!AR12)</f>
        <v/>
      </c>
      <c r="P51" s="263">
        <f>Q51*'LYNX PLYWOOD'!AB12</f>
        <v>0</v>
      </c>
      <c r="Q51" s="264">
        <f t="shared" si="2"/>
        <v>0</v>
      </c>
    </row>
    <row r="52" spans="1:17" ht="23.25" customHeight="1">
      <c r="A52" s="1" t="str">
        <f>'LYNX PLYWOOD'!D13</f>
        <v>L102-W</v>
      </c>
      <c r="B52" s="267">
        <f>'LYNX PLYWOOD'!E13</f>
        <v>0</v>
      </c>
      <c r="C52" s="261" t="str">
        <f>IF('LYNX PLYWOOD'!AF13=0,"",'LYNX PLYWOOD'!AF13)</f>
        <v/>
      </c>
      <c r="D52" s="261" t="str">
        <f>IF('LYNX PLYWOOD'!AG13=0,"",'LYNX PLYWOOD'!AG13)</f>
        <v/>
      </c>
      <c r="E52" s="261" t="str">
        <f>IF('LYNX PLYWOOD'!AH13=0,"",'LYNX PLYWOOD'!AH13)</f>
        <v/>
      </c>
      <c r="F52" s="261" t="str">
        <f>IF('LYNX PLYWOOD'!AI13=0,"",'LYNX PLYWOOD'!AI13)</f>
        <v/>
      </c>
      <c r="G52" s="261" t="str">
        <f>IF('LYNX PLYWOOD'!AJ13=0,"",'LYNX PLYWOOD'!AJ13)</f>
        <v/>
      </c>
      <c r="H52" s="261" t="str">
        <f>IF('LYNX PLYWOOD'!AK13=0,"",'LYNX PLYWOOD'!AK13)</f>
        <v/>
      </c>
      <c r="I52" s="261" t="str">
        <f>IF('LYNX PLYWOOD'!AL13=0,"",'LYNX PLYWOOD'!AL13)</f>
        <v/>
      </c>
      <c r="J52" s="261" t="str">
        <f>IF('LYNX PLYWOOD'!AM13=0,"",'LYNX PLYWOOD'!AM13)</f>
        <v/>
      </c>
      <c r="K52" s="261" t="str">
        <f>IF('LYNX PLYWOOD'!AN13=0,"",'LYNX PLYWOOD'!AN13)</f>
        <v/>
      </c>
      <c r="L52" s="261" t="str">
        <f>IF('LYNX PLYWOOD'!AO13=0,"",'LYNX PLYWOOD'!AO13)</f>
        <v/>
      </c>
      <c r="M52" s="261" t="str">
        <f>IF('LYNX PLYWOOD'!AP13=0,"",'LYNX PLYWOOD'!AP13)</f>
        <v/>
      </c>
      <c r="N52" s="261" t="str">
        <f>IF('LYNX PLYWOOD'!AQ13=0,"",'LYNX PLYWOOD'!AQ13)</f>
        <v/>
      </c>
      <c r="O52" s="261" t="str">
        <f>IF('LYNX PLYWOOD'!AR13=0,"",'LYNX PLYWOOD'!AR13)</f>
        <v/>
      </c>
      <c r="P52" s="263">
        <f>Q52*'LYNX PLYWOOD'!AB13</f>
        <v>0</v>
      </c>
      <c r="Q52" s="264">
        <f t="shared" si="2"/>
        <v>0</v>
      </c>
    </row>
    <row r="53" spans="1:17" ht="23.25" customHeight="1">
      <c r="A53" s="1" t="str">
        <f>'LYNX PLYWOOD'!D14</f>
        <v>L103-W</v>
      </c>
      <c r="B53" s="267">
        <f>'LYNX PLYWOOD'!E14</f>
        <v>0</v>
      </c>
      <c r="C53" s="261" t="str">
        <f>IF('LYNX PLYWOOD'!AF14=0,"",'LYNX PLYWOOD'!AF14)</f>
        <v/>
      </c>
      <c r="D53" s="261" t="str">
        <f>IF('LYNX PLYWOOD'!AG14=0,"",'LYNX PLYWOOD'!AG14)</f>
        <v/>
      </c>
      <c r="E53" s="261" t="str">
        <f>IF('LYNX PLYWOOD'!AH14=0,"",'LYNX PLYWOOD'!AH14)</f>
        <v/>
      </c>
      <c r="F53" s="261" t="str">
        <f>IF('LYNX PLYWOOD'!AI14=0,"",'LYNX PLYWOOD'!AI14)</f>
        <v/>
      </c>
      <c r="G53" s="261" t="str">
        <f>IF('LYNX PLYWOOD'!AJ14=0,"",'LYNX PLYWOOD'!AJ14)</f>
        <v/>
      </c>
      <c r="H53" s="261" t="str">
        <f>IF('LYNX PLYWOOD'!AK14=0,"",'LYNX PLYWOOD'!AK14)</f>
        <v/>
      </c>
      <c r="I53" s="261" t="str">
        <f>IF('LYNX PLYWOOD'!AL14=0,"",'LYNX PLYWOOD'!AL14)</f>
        <v/>
      </c>
      <c r="J53" s="261" t="str">
        <f>IF('LYNX PLYWOOD'!AM14=0,"",'LYNX PLYWOOD'!AM14)</f>
        <v/>
      </c>
      <c r="K53" s="261" t="str">
        <f>IF('LYNX PLYWOOD'!AN14=0,"",'LYNX PLYWOOD'!AN14)</f>
        <v/>
      </c>
      <c r="L53" s="261" t="str">
        <f>IF('LYNX PLYWOOD'!AO14=0,"",'LYNX PLYWOOD'!AO14)</f>
        <v/>
      </c>
      <c r="M53" s="261" t="str">
        <f>IF('LYNX PLYWOOD'!AP14=0,"",'LYNX PLYWOOD'!AP14)</f>
        <v/>
      </c>
      <c r="N53" s="261" t="str">
        <f>IF('LYNX PLYWOOD'!AQ14=0,"",'LYNX PLYWOOD'!AQ14)</f>
        <v/>
      </c>
      <c r="O53" s="261" t="str">
        <f>IF('LYNX PLYWOOD'!AR14=0,"",'LYNX PLYWOOD'!AR14)</f>
        <v/>
      </c>
      <c r="P53" s="263">
        <f>Q53*'LYNX PLYWOOD'!AB14</f>
        <v>0</v>
      </c>
      <c r="Q53" s="264">
        <f t="shared" si="2"/>
        <v>0</v>
      </c>
    </row>
    <row r="54" spans="1:17" ht="23.25" customHeight="1">
      <c r="A54" s="1" t="str">
        <f>'LYNX PLYWOOD'!D15</f>
        <v>L104-W</v>
      </c>
      <c r="B54" s="267">
        <f>'LYNX PLYWOOD'!E15</f>
        <v>0</v>
      </c>
      <c r="C54" s="261" t="str">
        <f>IF('LYNX PLYWOOD'!AF15=0,"",'LYNX PLYWOOD'!AF15)</f>
        <v/>
      </c>
      <c r="D54" s="261" t="str">
        <f>IF('LYNX PLYWOOD'!AG15=0,"",'LYNX PLYWOOD'!AG15)</f>
        <v/>
      </c>
      <c r="E54" s="261" t="str">
        <f>IF('LYNX PLYWOOD'!AH15=0,"",'LYNX PLYWOOD'!AH15)</f>
        <v/>
      </c>
      <c r="F54" s="261" t="str">
        <f>IF('LYNX PLYWOOD'!AI15=0,"",'LYNX PLYWOOD'!AI15)</f>
        <v/>
      </c>
      <c r="G54" s="261" t="str">
        <f>IF('LYNX PLYWOOD'!AJ15=0,"",'LYNX PLYWOOD'!AJ15)</f>
        <v/>
      </c>
      <c r="H54" s="261" t="str">
        <f>IF('LYNX PLYWOOD'!AK15=0,"",'LYNX PLYWOOD'!AK15)</f>
        <v/>
      </c>
      <c r="I54" s="261" t="str">
        <f>IF('LYNX PLYWOOD'!AL15=0,"",'LYNX PLYWOOD'!AL15)</f>
        <v/>
      </c>
      <c r="J54" s="261" t="str">
        <f>IF('LYNX PLYWOOD'!AM15=0,"",'LYNX PLYWOOD'!AM15)</f>
        <v/>
      </c>
      <c r="K54" s="261" t="str">
        <f>IF('LYNX PLYWOOD'!AN15=0,"",'LYNX PLYWOOD'!AN15)</f>
        <v/>
      </c>
      <c r="L54" s="261" t="str">
        <f>IF('LYNX PLYWOOD'!AO15=0,"",'LYNX PLYWOOD'!AO15)</f>
        <v/>
      </c>
      <c r="M54" s="261" t="str">
        <f>IF('LYNX PLYWOOD'!AP15=0,"",'LYNX PLYWOOD'!AP15)</f>
        <v/>
      </c>
      <c r="N54" s="261" t="str">
        <f>IF('LYNX PLYWOOD'!AQ15=0,"",'LYNX PLYWOOD'!AQ15)</f>
        <v/>
      </c>
      <c r="O54" s="261" t="str">
        <f>IF('LYNX PLYWOOD'!AR15=0,"",'LYNX PLYWOOD'!AR15)</f>
        <v/>
      </c>
      <c r="P54" s="263">
        <f>Q54*'LYNX PLYWOOD'!AB15</f>
        <v>0</v>
      </c>
      <c r="Q54" s="264">
        <f t="shared" si="2"/>
        <v>0</v>
      </c>
    </row>
    <row r="55" spans="1:17" ht="23.25" customHeight="1">
      <c r="A55" s="1" t="str">
        <f>'LYNX PLYWOOD'!D16</f>
        <v>L105-W</v>
      </c>
      <c r="B55" s="267">
        <f>'LYNX PLYWOOD'!E16</f>
        <v>0</v>
      </c>
      <c r="C55" s="261" t="str">
        <f>IF('LYNX PLYWOOD'!AF16=0,"",'LYNX PLYWOOD'!AF16)</f>
        <v/>
      </c>
      <c r="D55" s="261" t="str">
        <f>IF('LYNX PLYWOOD'!AG16=0,"",'LYNX PLYWOOD'!AG16)</f>
        <v/>
      </c>
      <c r="E55" s="261" t="str">
        <f>IF('LYNX PLYWOOD'!AH16=0,"",'LYNX PLYWOOD'!AH16)</f>
        <v/>
      </c>
      <c r="F55" s="261" t="str">
        <f>IF('LYNX PLYWOOD'!AI16=0,"",'LYNX PLYWOOD'!AI16)</f>
        <v/>
      </c>
      <c r="G55" s="261" t="str">
        <f>IF('LYNX PLYWOOD'!AJ16=0,"",'LYNX PLYWOOD'!AJ16)</f>
        <v/>
      </c>
      <c r="H55" s="261" t="str">
        <f>IF('LYNX PLYWOOD'!AK16=0,"",'LYNX PLYWOOD'!AK16)</f>
        <v/>
      </c>
      <c r="I55" s="261" t="str">
        <f>IF('LYNX PLYWOOD'!AL16=0,"",'LYNX PLYWOOD'!AL16)</f>
        <v/>
      </c>
      <c r="J55" s="261" t="str">
        <f>IF('LYNX PLYWOOD'!AM16=0,"",'LYNX PLYWOOD'!AM16)</f>
        <v/>
      </c>
      <c r="K55" s="261" t="str">
        <f>IF('LYNX PLYWOOD'!AN16=0,"",'LYNX PLYWOOD'!AN16)</f>
        <v/>
      </c>
      <c r="L55" s="261" t="str">
        <f>IF('LYNX PLYWOOD'!AO16=0,"",'LYNX PLYWOOD'!AO16)</f>
        <v/>
      </c>
      <c r="M55" s="261" t="str">
        <f>IF('LYNX PLYWOOD'!AP16=0,"",'LYNX PLYWOOD'!AP16)</f>
        <v/>
      </c>
      <c r="N55" s="261" t="str">
        <f>IF('LYNX PLYWOOD'!AQ16=0,"",'LYNX PLYWOOD'!AQ16)</f>
        <v/>
      </c>
      <c r="O55" s="261" t="str">
        <f>IF('LYNX PLYWOOD'!AR16=0,"",'LYNX PLYWOOD'!AR16)</f>
        <v/>
      </c>
      <c r="P55" s="263">
        <f>Q55*'LYNX PLYWOOD'!AB16</f>
        <v>0</v>
      </c>
      <c r="Q55" s="264">
        <f t="shared" si="2"/>
        <v>0</v>
      </c>
    </row>
    <row r="56" spans="1:17" ht="23.25" customHeight="1">
      <c r="A56" s="1" t="str">
        <f>'LYNX PLYWOOD'!D17</f>
        <v>L106-W</v>
      </c>
      <c r="B56" s="267">
        <f>'LYNX PLYWOOD'!E17</f>
        <v>0</v>
      </c>
      <c r="C56" s="261" t="str">
        <f>IF('LYNX PLYWOOD'!AF17=0,"",'LYNX PLYWOOD'!AF17)</f>
        <v/>
      </c>
      <c r="D56" s="261" t="str">
        <f>IF('LYNX PLYWOOD'!AG17=0,"",'LYNX PLYWOOD'!AG17)</f>
        <v/>
      </c>
      <c r="E56" s="261" t="str">
        <f>IF('LYNX PLYWOOD'!AH17=0,"",'LYNX PLYWOOD'!AH17)</f>
        <v/>
      </c>
      <c r="F56" s="261" t="str">
        <f>IF('LYNX PLYWOOD'!AI17=0,"",'LYNX PLYWOOD'!AI17)</f>
        <v/>
      </c>
      <c r="G56" s="261" t="str">
        <f>IF('LYNX PLYWOOD'!AJ17=0,"",'LYNX PLYWOOD'!AJ17)</f>
        <v/>
      </c>
      <c r="H56" s="261" t="str">
        <f>IF('LYNX PLYWOOD'!AK17=0,"",'LYNX PLYWOOD'!AK17)</f>
        <v/>
      </c>
      <c r="I56" s="261" t="str">
        <f>IF('LYNX PLYWOOD'!AL17=0,"",'LYNX PLYWOOD'!AL17)</f>
        <v/>
      </c>
      <c r="J56" s="261" t="str">
        <f>IF('LYNX PLYWOOD'!AM17=0,"",'LYNX PLYWOOD'!AM17)</f>
        <v/>
      </c>
      <c r="K56" s="261" t="str">
        <f>IF('LYNX PLYWOOD'!AN17=0,"",'LYNX PLYWOOD'!AN17)</f>
        <v/>
      </c>
      <c r="L56" s="261" t="str">
        <f>IF('LYNX PLYWOOD'!AO17=0,"",'LYNX PLYWOOD'!AO17)</f>
        <v/>
      </c>
      <c r="M56" s="261" t="str">
        <f>IF('LYNX PLYWOOD'!AP17=0,"",'LYNX PLYWOOD'!AP17)</f>
        <v/>
      </c>
      <c r="N56" s="261" t="str">
        <f>IF('LYNX PLYWOOD'!AQ17=0,"",'LYNX PLYWOOD'!AQ17)</f>
        <v/>
      </c>
      <c r="O56" s="261" t="str">
        <f>IF('LYNX PLYWOOD'!AR17=0,"",'LYNX PLYWOOD'!AR17)</f>
        <v/>
      </c>
      <c r="P56" s="263">
        <f>Q56*'LYNX PLYWOOD'!AB17</f>
        <v>0</v>
      </c>
      <c r="Q56" s="264">
        <f t="shared" si="2"/>
        <v>0</v>
      </c>
    </row>
    <row r="57" spans="1:17" ht="23.25" customHeight="1">
      <c r="A57" s="1">
        <f>'LYNX PLYWOOD'!D18</f>
        <v>0</v>
      </c>
      <c r="B57" s="267">
        <f>'LYNX PLYWOOD'!E18</f>
        <v>0</v>
      </c>
      <c r="C57" s="261" t="str">
        <f>IF('LYNX PLYWOOD'!AF18=0,"",'LYNX PLYWOOD'!AF18)</f>
        <v/>
      </c>
      <c r="D57" s="261" t="str">
        <f>IF('LYNX PLYWOOD'!AG18=0,"",'LYNX PLYWOOD'!AG18)</f>
        <v/>
      </c>
      <c r="E57" s="261" t="str">
        <f>IF('LYNX PLYWOOD'!AH18=0,"",'LYNX PLYWOOD'!AH18)</f>
        <v/>
      </c>
      <c r="F57" s="261" t="str">
        <f>IF('LYNX PLYWOOD'!AI18=0,"",'LYNX PLYWOOD'!AI18)</f>
        <v/>
      </c>
      <c r="G57" s="261" t="str">
        <f>IF('LYNX PLYWOOD'!AJ18=0,"",'LYNX PLYWOOD'!AJ18)</f>
        <v/>
      </c>
      <c r="H57" s="261" t="str">
        <f>IF('LYNX PLYWOOD'!AK18=0,"",'LYNX PLYWOOD'!AK18)</f>
        <v/>
      </c>
      <c r="I57" s="261" t="str">
        <f>IF('LYNX PLYWOOD'!AL18=0,"",'LYNX PLYWOOD'!AL18)</f>
        <v/>
      </c>
      <c r="J57" s="261" t="str">
        <f>IF('LYNX PLYWOOD'!AM18=0,"",'LYNX PLYWOOD'!AM18)</f>
        <v/>
      </c>
      <c r="K57" s="261" t="str">
        <f>IF('LYNX PLYWOOD'!AN18=0,"",'LYNX PLYWOOD'!AN18)</f>
        <v/>
      </c>
      <c r="L57" s="261" t="str">
        <f>IF('LYNX PLYWOOD'!AO18=0,"",'LYNX PLYWOOD'!AO18)</f>
        <v/>
      </c>
      <c r="M57" s="261" t="str">
        <f>IF('LYNX PLYWOOD'!AP18=0,"",'LYNX PLYWOOD'!AP18)</f>
        <v/>
      </c>
      <c r="N57" s="261" t="str">
        <f>IF('LYNX PLYWOOD'!AQ18=0,"",'LYNX PLYWOOD'!AQ18)</f>
        <v/>
      </c>
      <c r="O57" s="261" t="str">
        <f>IF('LYNX PLYWOOD'!AR18=0,"",'LYNX PLYWOOD'!AR18)</f>
        <v/>
      </c>
      <c r="P57" s="263">
        <f>Q57*'LYNX PLYWOOD'!AB18</f>
        <v>0</v>
      </c>
      <c r="Q57" s="264">
        <f t="shared" si="2"/>
        <v>0</v>
      </c>
    </row>
    <row r="58" spans="1:17" ht="23.25" customHeight="1">
      <c r="A58" s="1" t="str">
        <f>'LYNX PLYWOOD'!D19</f>
        <v>L121-W</v>
      </c>
      <c r="B58" s="267">
        <f>'LYNX PLYWOOD'!E19</f>
        <v>0</v>
      </c>
      <c r="C58" s="261" t="str">
        <f>IF('LYNX PLYWOOD'!AF19=0,"",'LYNX PLYWOOD'!AF19)</f>
        <v/>
      </c>
      <c r="D58" s="261" t="str">
        <f>IF('LYNX PLYWOOD'!AG19=0,"",'LYNX PLYWOOD'!AG19)</f>
        <v/>
      </c>
      <c r="E58" s="261" t="str">
        <f>IF('LYNX PLYWOOD'!AH19=0,"",'LYNX PLYWOOD'!AH19)</f>
        <v/>
      </c>
      <c r="F58" s="261" t="str">
        <f>IF('LYNX PLYWOOD'!AI19=0,"",'LYNX PLYWOOD'!AI19)</f>
        <v/>
      </c>
      <c r="G58" s="261" t="str">
        <f>IF('LYNX PLYWOOD'!AJ19=0,"",'LYNX PLYWOOD'!AJ19)</f>
        <v/>
      </c>
      <c r="H58" s="261" t="str">
        <f>IF('LYNX PLYWOOD'!AK19=0,"",'LYNX PLYWOOD'!AK19)</f>
        <v/>
      </c>
      <c r="I58" s="261" t="str">
        <f>IF('LYNX PLYWOOD'!AL19=0,"",'LYNX PLYWOOD'!AL19)</f>
        <v/>
      </c>
      <c r="J58" s="261" t="str">
        <f>IF('LYNX PLYWOOD'!AM19=0,"",'LYNX PLYWOOD'!AM19)</f>
        <v/>
      </c>
      <c r="K58" s="261" t="str">
        <f>IF('LYNX PLYWOOD'!AN19=0,"",'LYNX PLYWOOD'!AN19)</f>
        <v/>
      </c>
      <c r="L58" s="261" t="str">
        <f>IF('LYNX PLYWOOD'!AO19=0,"",'LYNX PLYWOOD'!AO19)</f>
        <v/>
      </c>
      <c r="M58" s="261" t="str">
        <f>IF('LYNX PLYWOOD'!AP19=0,"",'LYNX PLYWOOD'!AP19)</f>
        <v/>
      </c>
      <c r="N58" s="261" t="str">
        <f>IF('LYNX PLYWOOD'!AQ19=0,"",'LYNX PLYWOOD'!AQ19)</f>
        <v/>
      </c>
      <c r="O58" s="261" t="str">
        <f>IF('LYNX PLYWOOD'!AR19=0,"",'LYNX PLYWOOD'!AR19)</f>
        <v/>
      </c>
      <c r="P58" s="263">
        <f>Q58*'LYNX PLYWOOD'!AB19</f>
        <v>0</v>
      </c>
      <c r="Q58" s="264">
        <f t="shared" si="2"/>
        <v>0</v>
      </c>
    </row>
    <row r="59" spans="1:17" ht="23.25" customHeight="1">
      <c r="A59" s="1" t="str">
        <f>'LYNX PLYWOOD'!D20</f>
        <v>L122-W</v>
      </c>
      <c r="B59" s="267">
        <f>'LYNX PLYWOOD'!E20</f>
        <v>0</v>
      </c>
      <c r="C59" s="261" t="str">
        <f>IF('LYNX PLYWOOD'!AF20=0,"",'LYNX PLYWOOD'!AF20)</f>
        <v/>
      </c>
      <c r="D59" s="261" t="str">
        <f>IF('LYNX PLYWOOD'!AG20=0,"",'LYNX PLYWOOD'!AG20)</f>
        <v/>
      </c>
      <c r="E59" s="261" t="str">
        <f>IF('LYNX PLYWOOD'!AH20=0,"",'LYNX PLYWOOD'!AH20)</f>
        <v/>
      </c>
      <c r="F59" s="261" t="str">
        <f>IF('LYNX PLYWOOD'!AI20=0,"",'LYNX PLYWOOD'!AI20)</f>
        <v/>
      </c>
      <c r="G59" s="261" t="str">
        <f>IF('LYNX PLYWOOD'!AJ20=0,"",'LYNX PLYWOOD'!AJ20)</f>
        <v/>
      </c>
      <c r="H59" s="261" t="str">
        <f>IF('LYNX PLYWOOD'!AK20=0,"",'LYNX PLYWOOD'!AK20)</f>
        <v/>
      </c>
      <c r="I59" s="261" t="str">
        <f>IF('LYNX PLYWOOD'!AL20=0,"",'LYNX PLYWOOD'!AL20)</f>
        <v/>
      </c>
      <c r="J59" s="261" t="str">
        <f>IF('LYNX PLYWOOD'!AM20=0,"",'LYNX PLYWOOD'!AM20)</f>
        <v/>
      </c>
      <c r="K59" s="261" t="str">
        <f>IF('LYNX PLYWOOD'!AN20=0,"",'LYNX PLYWOOD'!AN20)</f>
        <v/>
      </c>
      <c r="L59" s="261" t="str">
        <f>IF('LYNX PLYWOOD'!AO20=0,"",'LYNX PLYWOOD'!AO20)</f>
        <v/>
      </c>
      <c r="M59" s="261" t="str">
        <f>IF('LYNX PLYWOOD'!AP20=0,"",'LYNX PLYWOOD'!AP20)</f>
        <v/>
      </c>
      <c r="N59" s="261" t="str">
        <f>IF('LYNX PLYWOOD'!AQ20=0,"",'LYNX PLYWOOD'!AQ20)</f>
        <v/>
      </c>
      <c r="O59" s="261" t="str">
        <f>IF('LYNX PLYWOOD'!AR20=0,"",'LYNX PLYWOOD'!AR20)</f>
        <v/>
      </c>
      <c r="P59" s="263">
        <f>Q59*'LYNX PLYWOOD'!AB20</f>
        <v>0</v>
      </c>
      <c r="Q59" s="264">
        <f t="shared" si="2"/>
        <v>0</v>
      </c>
    </row>
    <row r="60" spans="1:17" ht="23.25" customHeight="1">
      <c r="A60" s="1" t="str">
        <f>'LYNX PLYWOOD'!D21</f>
        <v>L123-W</v>
      </c>
      <c r="B60" s="267">
        <f>'LYNX PLYWOOD'!E21</f>
        <v>0</v>
      </c>
      <c r="C60" s="261" t="str">
        <f>IF('LYNX PLYWOOD'!AF21=0,"",'LYNX PLYWOOD'!AF21)</f>
        <v/>
      </c>
      <c r="D60" s="261" t="str">
        <f>IF('LYNX PLYWOOD'!AG21=0,"",'LYNX PLYWOOD'!AG21)</f>
        <v/>
      </c>
      <c r="E60" s="261" t="str">
        <f>IF('LYNX PLYWOOD'!AH21=0,"",'LYNX PLYWOOD'!AH21)</f>
        <v/>
      </c>
      <c r="F60" s="261" t="str">
        <f>IF('LYNX PLYWOOD'!AI21=0,"",'LYNX PLYWOOD'!AI21)</f>
        <v/>
      </c>
      <c r="G60" s="261" t="str">
        <f>IF('LYNX PLYWOOD'!AJ21=0,"",'LYNX PLYWOOD'!AJ21)</f>
        <v/>
      </c>
      <c r="H60" s="261" t="str">
        <f>IF('LYNX PLYWOOD'!AK21=0,"",'LYNX PLYWOOD'!AK21)</f>
        <v/>
      </c>
      <c r="I60" s="261" t="str">
        <f>IF('LYNX PLYWOOD'!AL21=0,"",'LYNX PLYWOOD'!AL21)</f>
        <v/>
      </c>
      <c r="J60" s="261" t="str">
        <f>IF('LYNX PLYWOOD'!AM21=0,"",'LYNX PLYWOOD'!AM21)</f>
        <v/>
      </c>
      <c r="K60" s="261" t="str">
        <f>IF('LYNX PLYWOOD'!AN21=0,"",'LYNX PLYWOOD'!AN21)</f>
        <v/>
      </c>
      <c r="L60" s="261" t="str">
        <f>IF('LYNX PLYWOOD'!AO21=0,"",'LYNX PLYWOOD'!AO21)</f>
        <v/>
      </c>
      <c r="M60" s="261" t="str">
        <f>IF('LYNX PLYWOOD'!AP21=0,"",'LYNX PLYWOOD'!AP21)</f>
        <v/>
      </c>
      <c r="N60" s="261" t="str">
        <f>IF('LYNX PLYWOOD'!AQ21=0,"",'LYNX PLYWOOD'!AQ21)</f>
        <v/>
      </c>
      <c r="O60" s="261" t="str">
        <f>IF('LYNX PLYWOOD'!AR21=0,"",'LYNX PLYWOOD'!AR21)</f>
        <v/>
      </c>
      <c r="P60" s="263">
        <f>Q60*'LYNX PLYWOOD'!AB21</f>
        <v>0</v>
      </c>
      <c r="Q60" s="264">
        <f t="shared" si="2"/>
        <v>0</v>
      </c>
    </row>
    <row r="61" spans="1:17" ht="23.25" customHeight="1">
      <c r="A61" s="1" t="str">
        <f>'LYNX PLYWOOD'!D22</f>
        <v>L124-W</v>
      </c>
      <c r="B61" s="267">
        <f>'LYNX PLYWOOD'!E22</f>
        <v>0</v>
      </c>
      <c r="C61" s="261" t="str">
        <f>IF('LYNX PLYWOOD'!AF22=0,"",'LYNX PLYWOOD'!AF22)</f>
        <v/>
      </c>
      <c r="D61" s="261" t="str">
        <f>IF('LYNX PLYWOOD'!AG22=0,"",'LYNX PLYWOOD'!AG22)</f>
        <v/>
      </c>
      <c r="E61" s="261" t="str">
        <f>IF('LYNX PLYWOOD'!AH22=0,"",'LYNX PLYWOOD'!AH22)</f>
        <v/>
      </c>
      <c r="F61" s="261" t="str">
        <f>IF('LYNX PLYWOOD'!AI22=0,"",'LYNX PLYWOOD'!AI22)</f>
        <v/>
      </c>
      <c r="G61" s="261" t="str">
        <f>IF('LYNX PLYWOOD'!AJ22=0,"",'LYNX PLYWOOD'!AJ22)</f>
        <v/>
      </c>
      <c r="H61" s="261" t="str">
        <f>IF('LYNX PLYWOOD'!AK22=0,"",'LYNX PLYWOOD'!AK22)</f>
        <v/>
      </c>
      <c r="I61" s="261" t="str">
        <f>IF('LYNX PLYWOOD'!AL22=0,"",'LYNX PLYWOOD'!AL22)</f>
        <v/>
      </c>
      <c r="J61" s="261" t="str">
        <f>IF('LYNX PLYWOOD'!AM22=0,"",'LYNX PLYWOOD'!AM22)</f>
        <v/>
      </c>
      <c r="K61" s="261" t="str">
        <f>IF('LYNX PLYWOOD'!AN22=0,"",'LYNX PLYWOOD'!AN22)</f>
        <v/>
      </c>
      <c r="L61" s="261" t="str">
        <f>IF('LYNX PLYWOOD'!AO22=0,"",'LYNX PLYWOOD'!AO22)</f>
        <v/>
      </c>
      <c r="M61" s="261" t="str">
        <f>IF('LYNX PLYWOOD'!AP22=0,"",'LYNX PLYWOOD'!AP22)</f>
        <v/>
      </c>
      <c r="N61" s="261" t="str">
        <f>IF('LYNX PLYWOOD'!AQ22=0,"",'LYNX PLYWOOD'!AQ22)</f>
        <v/>
      </c>
      <c r="O61" s="261" t="str">
        <f>IF('LYNX PLYWOOD'!AR22=0,"",'LYNX PLYWOOD'!AR22)</f>
        <v/>
      </c>
      <c r="P61" s="263">
        <f>Q61*'LYNX PLYWOOD'!AB22</f>
        <v>0</v>
      </c>
      <c r="Q61" s="264">
        <f t="shared" si="2"/>
        <v>0</v>
      </c>
    </row>
    <row r="62" spans="1:17" ht="23.25" customHeight="1">
      <c r="A62" s="1" t="str">
        <f>'LYNX PLYWOOD'!D23</f>
        <v>L125-W</v>
      </c>
      <c r="B62" s="267">
        <f>'LYNX PLYWOOD'!E23</f>
        <v>0</v>
      </c>
      <c r="C62" s="261" t="str">
        <f>IF('LYNX PLYWOOD'!AF23=0,"",'LYNX PLYWOOD'!AF23)</f>
        <v/>
      </c>
      <c r="D62" s="261" t="str">
        <f>IF('LYNX PLYWOOD'!AG23=0,"",'LYNX PLYWOOD'!AG23)</f>
        <v/>
      </c>
      <c r="E62" s="261" t="str">
        <f>IF('LYNX PLYWOOD'!AH23=0,"",'LYNX PLYWOOD'!AH23)</f>
        <v/>
      </c>
      <c r="F62" s="261" t="str">
        <f>IF('LYNX PLYWOOD'!AI23=0,"",'LYNX PLYWOOD'!AI23)</f>
        <v/>
      </c>
      <c r="G62" s="261" t="str">
        <f>IF('LYNX PLYWOOD'!AJ23=0,"",'LYNX PLYWOOD'!AJ23)</f>
        <v/>
      </c>
      <c r="H62" s="261" t="str">
        <f>IF('LYNX PLYWOOD'!AK23=0,"",'LYNX PLYWOOD'!AK23)</f>
        <v/>
      </c>
      <c r="I62" s="261" t="str">
        <f>IF('LYNX PLYWOOD'!AL23=0,"",'LYNX PLYWOOD'!AL23)</f>
        <v/>
      </c>
      <c r="J62" s="261" t="str">
        <f>IF('LYNX PLYWOOD'!AM23=0,"",'LYNX PLYWOOD'!AM23)</f>
        <v/>
      </c>
      <c r="K62" s="261" t="str">
        <f>IF('LYNX PLYWOOD'!AN23=0,"",'LYNX PLYWOOD'!AN23)</f>
        <v/>
      </c>
      <c r="L62" s="261" t="str">
        <f>IF('LYNX PLYWOOD'!AO23=0,"",'LYNX PLYWOOD'!AO23)</f>
        <v/>
      </c>
      <c r="M62" s="261" t="str">
        <f>IF('LYNX PLYWOOD'!AP23=0,"",'LYNX PLYWOOD'!AP23)</f>
        <v/>
      </c>
      <c r="N62" s="261" t="str">
        <f>IF('LYNX PLYWOOD'!AQ23=0,"",'LYNX PLYWOOD'!AQ23)</f>
        <v/>
      </c>
      <c r="O62" s="261" t="str">
        <f>IF('LYNX PLYWOOD'!AR23=0,"",'LYNX PLYWOOD'!AR23)</f>
        <v/>
      </c>
      <c r="P62" s="263">
        <f>Q62*'LYNX PLYWOOD'!AB23</f>
        <v>0</v>
      </c>
      <c r="Q62" s="264">
        <f t="shared" si="2"/>
        <v>0</v>
      </c>
    </row>
    <row r="63" spans="1:17" ht="23.25" customHeight="1">
      <c r="A63" s="1" t="str">
        <f>'LYNX PLYWOOD'!D24</f>
        <v>L126-W</v>
      </c>
      <c r="B63" s="267">
        <f>'LYNX PLYWOOD'!E24</f>
        <v>0</v>
      </c>
      <c r="C63" s="261" t="str">
        <f>IF('LYNX PLYWOOD'!AF24=0,"",'LYNX PLYWOOD'!AF24)</f>
        <v/>
      </c>
      <c r="D63" s="261" t="str">
        <f>IF('LYNX PLYWOOD'!AG24=0,"",'LYNX PLYWOOD'!AG24)</f>
        <v/>
      </c>
      <c r="E63" s="261" t="str">
        <f>IF('LYNX PLYWOOD'!AH24=0,"",'LYNX PLYWOOD'!AH24)</f>
        <v/>
      </c>
      <c r="F63" s="261" t="str">
        <f>IF('LYNX PLYWOOD'!AI24=0,"",'LYNX PLYWOOD'!AI24)</f>
        <v/>
      </c>
      <c r="G63" s="261" t="str">
        <f>IF('LYNX PLYWOOD'!AJ24=0,"",'LYNX PLYWOOD'!AJ24)</f>
        <v/>
      </c>
      <c r="H63" s="261" t="str">
        <f>IF('LYNX PLYWOOD'!AK24=0,"",'LYNX PLYWOOD'!AK24)</f>
        <v/>
      </c>
      <c r="I63" s="261" t="str">
        <f>IF('LYNX PLYWOOD'!AL24=0,"",'LYNX PLYWOOD'!AL24)</f>
        <v/>
      </c>
      <c r="J63" s="261" t="str">
        <f>IF('LYNX PLYWOOD'!AM24=0,"",'LYNX PLYWOOD'!AM24)</f>
        <v/>
      </c>
      <c r="K63" s="261" t="str">
        <f>IF('LYNX PLYWOOD'!AN24=0,"",'LYNX PLYWOOD'!AN24)</f>
        <v/>
      </c>
      <c r="L63" s="261" t="str">
        <f>IF('LYNX PLYWOOD'!AO24=0,"",'LYNX PLYWOOD'!AO24)</f>
        <v/>
      </c>
      <c r="M63" s="261" t="str">
        <f>IF('LYNX PLYWOOD'!AP24=0,"",'LYNX PLYWOOD'!AP24)</f>
        <v/>
      </c>
      <c r="N63" s="261" t="str">
        <f>IF('LYNX PLYWOOD'!AQ24=0,"",'LYNX PLYWOOD'!AQ24)</f>
        <v/>
      </c>
      <c r="O63" s="261" t="str">
        <f>IF('LYNX PLYWOOD'!AR24=0,"",'LYNX PLYWOOD'!AR24)</f>
        <v/>
      </c>
      <c r="P63" s="263">
        <f>Q63*'LYNX PLYWOOD'!AB24</f>
        <v>0</v>
      </c>
      <c r="Q63" s="264">
        <f t="shared" si="2"/>
        <v>0</v>
      </c>
    </row>
    <row r="64" spans="1:17" ht="23.25" customHeight="1">
      <c r="A64" s="1" t="str">
        <f>'LYNX PLYWOOD'!D25</f>
        <v>L127-W</v>
      </c>
      <c r="B64" s="267">
        <f>'LYNX PLYWOOD'!E25</f>
        <v>0</v>
      </c>
      <c r="C64" s="261" t="str">
        <f>IF('LYNX PLYWOOD'!AF25=0,"",'LYNX PLYWOOD'!AF25)</f>
        <v/>
      </c>
      <c r="D64" s="261" t="str">
        <f>IF('LYNX PLYWOOD'!AG25=0,"",'LYNX PLYWOOD'!AG25)</f>
        <v/>
      </c>
      <c r="E64" s="261" t="str">
        <f>IF('LYNX PLYWOOD'!AH25=0,"",'LYNX PLYWOOD'!AH25)</f>
        <v/>
      </c>
      <c r="F64" s="261" t="str">
        <f>IF('LYNX PLYWOOD'!AI25=0,"",'LYNX PLYWOOD'!AI25)</f>
        <v/>
      </c>
      <c r="G64" s="261" t="str">
        <f>IF('LYNX PLYWOOD'!AJ25=0,"",'LYNX PLYWOOD'!AJ25)</f>
        <v/>
      </c>
      <c r="H64" s="261" t="str">
        <f>IF('LYNX PLYWOOD'!AK25=0,"",'LYNX PLYWOOD'!AK25)</f>
        <v/>
      </c>
      <c r="I64" s="261" t="str">
        <f>IF('LYNX PLYWOOD'!AL25=0,"",'LYNX PLYWOOD'!AL25)</f>
        <v/>
      </c>
      <c r="J64" s="261" t="str">
        <f>IF('LYNX PLYWOOD'!AM25=0,"",'LYNX PLYWOOD'!AM25)</f>
        <v/>
      </c>
      <c r="K64" s="261" t="str">
        <f>IF('LYNX PLYWOOD'!AN25=0,"",'LYNX PLYWOOD'!AN25)</f>
        <v/>
      </c>
      <c r="L64" s="261" t="str">
        <f>IF('LYNX PLYWOOD'!AO25=0,"",'LYNX PLYWOOD'!AO25)</f>
        <v/>
      </c>
      <c r="M64" s="261" t="str">
        <f>IF('LYNX PLYWOOD'!AP25=0,"",'LYNX PLYWOOD'!AP25)</f>
        <v/>
      </c>
      <c r="N64" s="261" t="str">
        <f>IF('LYNX PLYWOOD'!AQ25=0,"",'LYNX PLYWOOD'!AQ25)</f>
        <v/>
      </c>
      <c r="O64" s="261" t="str">
        <f>IF('LYNX PLYWOOD'!AR25=0,"",'LYNX PLYWOOD'!AR25)</f>
        <v/>
      </c>
      <c r="P64" s="263">
        <f>Q64*'LYNX PLYWOOD'!AB25</f>
        <v>0</v>
      </c>
      <c r="Q64" s="264">
        <f t="shared" si="2"/>
        <v>0</v>
      </c>
    </row>
    <row r="65" spans="1:17" ht="23.25" customHeight="1">
      <c r="A65" s="1" t="str">
        <f>'LYNX PLYWOOD'!D26</f>
        <v>L128-W</v>
      </c>
      <c r="B65" s="267">
        <f>'LYNX PLYWOOD'!E26</f>
        <v>0</v>
      </c>
      <c r="C65" s="261" t="str">
        <f>IF('LYNX PLYWOOD'!AF26=0,"",'LYNX PLYWOOD'!AF26)</f>
        <v/>
      </c>
      <c r="D65" s="261" t="str">
        <f>IF('LYNX PLYWOOD'!AG26=0,"",'LYNX PLYWOOD'!AG26)</f>
        <v/>
      </c>
      <c r="E65" s="261" t="str">
        <f>IF('LYNX PLYWOOD'!AH26=0,"",'LYNX PLYWOOD'!AH26)</f>
        <v/>
      </c>
      <c r="F65" s="261" t="str">
        <f>IF('LYNX PLYWOOD'!AI26=0,"",'LYNX PLYWOOD'!AI26)</f>
        <v/>
      </c>
      <c r="G65" s="261" t="str">
        <f>IF('LYNX PLYWOOD'!AJ26=0,"",'LYNX PLYWOOD'!AJ26)</f>
        <v/>
      </c>
      <c r="H65" s="261" t="str">
        <f>IF('LYNX PLYWOOD'!AK26=0,"",'LYNX PLYWOOD'!AK26)</f>
        <v/>
      </c>
      <c r="I65" s="261" t="str">
        <f>IF('LYNX PLYWOOD'!AL26=0,"",'LYNX PLYWOOD'!AL26)</f>
        <v/>
      </c>
      <c r="J65" s="261" t="str">
        <f>IF('LYNX PLYWOOD'!AM26=0,"",'LYNX PLYWOOD'!AM26)</f>
        <v/>
      </c>
      <c r="K65" s="261" t="str">
        <f>IF('LYNX PLYWOOD'!AN26=0,"",'LYNX PLYWOOD'!AN26)</f>
        <v/>
      </c>
      <c r="L65" s="261" t="str">
        <f>IF('LYNX PLYWOOD'!AO26=0,"",'LYNX PLYWOOD'!AO26)</f>
        <v/>
      </c>
      <c r="M65" s="261" t="str">
        <f>IF('LYNX PLYWOOD'!AP26=0,"",'LYNX PLYWOOD'!AP26)</f>
        <v/>
      </c>
      <c r="N65" s="261" t="str">
        <f>IF('LYNX PLYWOOD'!AQ26=0,"",'LYNX PLYWOOD'!AQ26)</f>
        <v/>
      </c>
      <c r="O65" s="261" t="str">
        <f>IF('LYNX PLYWOOD'!AR26=0,"",'LYNX PLYWOOD'!AR26)</f>
        <v/>
      </c>
      <c r="P65" s="263">
        <f>Q65*'LYNX PLYWOOD'!AB26</f>
        <v>0</v>
      </c>
      <c r="Q65" s="264">
        <f t="shared" si="2"/>
        <v>0</v>
      </c>
    </row>
    <row r="66" spans="1:17" ht="23.25" customHeight="1">
      <c r="A66" s="1" t="str">
        <f>'LYNX PLYWOOD'!D27</f>
        <v>L129-W</v>
      </c>
      <c r="B66" s="267">
        <f>'LYNX PLYWOOD'!E27</f>
        <v>0</v>
      </c>
      <c r="C66" s="261" t="str">
        <f>IF('LYNX PLYWOOD'!AF27=0,"",'LYNX PLYWOOD'!AF27)</f>
        <v/>
      </c>
      <c r="D66" s="261" t="str">
        <f>IF('LYNX PLYWOOD'!AG27=0,"",'LYNX PLYWOOD'!AG27)</f>
        <v/>
      </c>
      <c r="E66" s="261" t="str">
        <f>IF('LYNX PLYWOOD'!AH27=0,"",'LYNX PLYWOOD'!AH27)</f>
        <v/>
      </c>
      <c r="F66" s="261" t="str">
        <f>IF('LYNX PLYWOOD'!AI27=0,"",'LYNX PLYWOOD'!AI27)</f>
        <v/>
      </c>
      <c r="G66" s="261" t="str">
        <f>IF('LYNX PLYWOOD'!AJ27=0,"",'LYNX PLYWOOD'!AJ27)</f>
        <v/>
      </c>
      <c r="H66" s="261" t="str">
        <f>IF('LYNX PLYWOOD'!AK27=0,"",'LYNX PLYWOOD'!AK27)</f>
        <v/>
      </c>
      <c r="I66" s="261" t="str">
        <f>IF('LYNX PLYWOOD'!AL27=0,"",'LYNX PLYWOOD'!AL27)</f>
        <v/>
      </c>
      <c r="J66" s="261" t="str">
        <f>IF('LYNX PLYWOOD'!AM27=0,"",'LYNX PLYWOOD'!AM27)</f>
        <v/>
      </c>
      <c r="K66" s="261" t="str">
        <f>IF('LYNX PLYWOOD'!AN27=0,"",'LYNX PLYWOOD'!AN27)</f>
        <v/>
      </c>
      <c r="L66" s="261" t="str">
        <f>IF('LYNX PLYWOOD'!AO27=0,"",'LYNX PLYWOOD'!AO27)</f>
        <v/>
      </c>
      <c r="M66" s="261" t="str">
        <f>IF('LYNX PLYWOOD'!AP27=0,"",'LYNX PLYWOOD'!AP27)</f>
        <v/>
      </c>
      <c r="N66" s="261" t="str">
        <f>IF('LYNX PLYWOOD'!AQ27=0,"",'LYNX PLYWOOD'!AQ27)</f>
        <v/>
      </c>
      <c r="O66" s="261" t="str">
        <f>IF('LYNX PLYWOOD'!AR27=0,"",'LYNX PLYWOOD'!AR27)</f>
        <v/>
      </c>
      <c r="P66" s="263">
        <f>Q66*'LYNX PLYWOOD'!AB27</f>
        <v>0</v>
      </c>
      <c r="Q66" s="264">
        <f t="shared" si="2"/>
        <v>0</v>
      </c>
    </row>
    <row r="67" spans="1:17" ht="23.25" customHeight="1">
      <c r="A67" s="1" t="str">
        <f>'LYNX PLYWOOD'!D28</f>
        <v>L130-W</v>
      </c>
      <c r="B67" s="267">
        <f>'LYNX PLYWOOD'!E28</f>
        <v>0</v>
      </c>
      <c r="C67" s="261" t="str">
        <f>IF('LYNX PLYWOOD'!AF28=0,"",'LYNX PLYWOOD'!AF28)</f>
        <v/>
      </c>
      <c r="D67" s="261" t="str">
        <f>IF('LYNX PLYWOOD'!AG28=0,"",'LYNX PLYWOOD'!AG28)</f>
        <v/>
      </c>
      <c r="E67" s="261" t="str">
        <f>IF('LYNX PLYWOOD'!AH28=0,"",'LYNX PLYWOOD'!AH28)</f>
        <v/>
      </c>
      <c r="F67" s="261" t="str">
        <f>IF('LYNX PLYWOOD'!AI28=0,"",'LYNX PLYWOOD'!AI28)</f>
        <v/>
      </c>
      <c r="G67" s="261" t="str">
        <f>IF('LYNX PLYWOOD'!AJ28=0,"",'LYNX PLYWOOD'!AJ28)</f>
        <v/>
      </c>
      <c r="H67" s="261" t="str">
        <f>IF('LYNX PLYWOOD'!AK28=0,"",'LYNX PLYWOOD'!AK28)</f>
        <v/>
      </c>
      <c r="I67" s="261" t="str">
        <f>IF('LYNX PLYWOOD'!AL28=0,"",'LYNX PLYWOOD'!AL28)</f>
        <v/>
      </c>
      <c r="J67" s="261" t="str">
        <f>IF('LYNX PLYWOOD'!AM28=0,"",'LYNX PLYWOOD'!AM28)</f>
        <v/>
      </c>
      <c r="K67" s="261" t="str">
        <f>IF('LYNX PLYWOOD'!AN28=0,"",'LYNX PLYWOOD'!AN28)</f>
        <v/>
      </c>
      <c r="L67" s="261" t="str">
        <f>IF('LYNX PLYWOOD'!AO28=0,"",'LYNX PLYWOOD'!AO28)</f>
        <v/>
      </c>
      <c r="M67" s="261" t="str">
        <f>IF('LYNX PLYWOOD'!AP28=0,"",'LYNX PLYWOOD'!AP28)</f>
        <v/>
      </c>
      <c r="N67" s="261" t="str">
        <f>IF('LYNX PLYWOOD'!AQ28=0,"",'LYNX PLYWOOD'!AQ28)</f>
        <v/>
      </c>
      <c r="O67" s="261" t="str">
        <f>IF('LYNX PLYWOOD'!AR28=0,"",'LYNX PLYWOOD'!AR28)</f>
        <v/>
      </c>
      <c r="P67" s="263">
        <f>Q67*'LYNX PLYWOOD'!AB28</f>
        <v>0</v>
      </c>
      <c r="Q67" s="264">
        <f t="shared" si="2"/>
        <v>0</v>
      </c>
    </row>
    <row r="68" spans="1:17" ht="23.25" customHeight="1">
      <c r="A68" s="1" t="str">
        <f>'LYNX PLYWOOD'!D29</f>
        <v>L131-W</v>
      </c>
      <c r="B68" s="267">
        <f>'LYNX PLYWOOD'!E29</f>
        <v>0</v>
      </c>
      <c r="C68" s="261" t="str">
        <f>IF('LYNX PLYWOOD'!AF29=0,"",'LYNX PLYWOOD'!AF29)</f>
        <v/>
      </c>
      <c r="D68" s="261" t="str">
        <f>IF('LYNX PLYWOOD'!AG29=0,"",'LYNX PLYWOOD'!AG29)</f>
        <v/>
      </c>
      <c r="E68" s="261" t="str">
        <f>IF('LYNX PLYWOOD'!AH29=0,"",'LYNX PLYWOOD'!AH29)</f>
        <v/>
      </c>
      <c r="F68" s="261" t="str">
        <f>IF('LYNX PLYWOOD'!AI29=0,"",'LYNX PLYWOOD'!AI29)</f>
        <v/>
      </c>
      <c r="G68" s="261" t="str">
        <f>IF('LYNX PLYWOOD'!AJ29=0,"",'LYNX PLYWOOD'!AJ29)</f>
        <v/>
      </c>
      <c r="H68" s="261" t="str">
        <f>IF('LYNX PLYWOOD'!AK29=0,"",'LYNX PLYWOOD'!AK29)</f>
        <v/>
      </c>
      <c r="I68" s="261" t="str">
        <f>IF('LYNX PLYWOOD'!AL29=0,"",'LYNX PLYWOOD'!AL29)</f>
        <v/>
      </c>
      <c r="J68" s="261" t="str">
        <f>IF('LYNX PLYWOOD'!AM29=0,"",'LYNX PLYWOOD'!AM29)</f>
        <v/>
      </c>
      <c r="K68" s="261" t="str">
        <f>IF('LYNX PLYWOOD'!AN29=0,"",'LYNX PLYWOOD'!AN29)</f>
        <v/>
      </c>
      <c r="L68" s="261" t="str">
        <f>IF('LYNX PLYWOOD'!AO29=0,"",'LYNX PLYWOOD'!AO29)</f>
        <v/>
      </c>
      <c r="M68" s="261" t="str">
        <f>IF('LYNX PLYWOOD'!AP29=0,"",'LYNX PLYWOOD'!AP29)</f>
        <v/>
      </c>
      <c r="N68" s="261" t="str">
        <f>IF('LYNX PLYWOOD'!AQ29=0,"",'LYNX PLYWOOD'!AQ29)</f>
        <v/>
      </c>
      <c r="O68" s="261" t="str">
        <f>IF('LYNX PLYWOOD'!AR29=0,"",'LYNX PLYWOOD'!AR29)</f>
        <v/>
      </c>
      <c r="P68" s="263">
        <f>Q68*'LYNX PLYWOOD'!AB29</f>
        <v>0</v>
      </c>
      <c r="Q68" s="264">
        <f t="shared" si="2"/>
        <v>0</v>
      </c>
    </row>
    <row r="69" spans="1:17" ht="23.25" customHeight="1">
      <c r="A69" s="1" t="str">
        <f>'LYNX PLYWOOD'!D30</f>
        <v>L132-W</v>
      </c>
      <c r="B69" s="268">
        <f>'LYNX PLYWOOD'!E30</f>
        <v>0</v>
      </c>
      <c r="C69" s="134" t="str">
        <f>IF('LYNX PLYWOOD'!AF30=0,"",'LYNX PLYWOOD'!AF30)</f>
        <v/>
      </c>
      <c r="D69" s="134" t="str">
        <f>IF('LYNX PLYWOOD'!AG30=0,"",'LYNX PLYWOOD'!AG30)</f>
        <v/>
      </c>
      <c r="E69" s="134" t="str">
        <f>IF('LYNX PLYWOOD'!AH30=0,"",'LYNX PLYWOOD'!AH30)</f>
        <v/>
      </c>
      <c r="F69" s="134" t="str">
        <f>IF('LYNX PLYWOOD'!AI30=0,"",'LYNX PLYWOOD'!AI30)</f>
        <v/>
      </c>
      <c r="G69" s="134" t="str">
        <f>IF('LYNX PLYWOOD'!AJ30=0,"",'LYNX PLYWOOD'!AJ30)</f>
        <v/>
      </c>
      <c r="H69" s="134" t="str">
        <f>IF('LYNX PLYWOOD'!AK30=0,"",'LYNX PLYWOOD'!AK30)</f>
        <v/>
      </c>
      <c r="I69" s="134" t="str">
        <f>IF('LYNX PLYWOOD'!AL30=0,"",'LYNX PLYWOOD'!AL30)</f>
        <v/>
      </c>
      <c r="J69" s="134" t="str">
        <f>IF('LYNX PLYWOOD'!AM30=0,"",'LYNX PLYWOOD'!AM30)</f>
        <v/>
      </c>
      <c r="K69" s="134" t="str">
        <f>IF('LYNX PLYWOOD'!AN30=0,"",'LYNX PLYWOOD'!AN30)</f>
        <v/>
      </c>
      <c r="L69" s="134" t="str">
        <f>IF('LYNX PLYWOOD'!AO30=0,"",'LYNX PLYWOOD'!AO30)</f>
        <v/>
      </c>
      <c r="M69" s="134" t="str">
        <f>IF('LYNX PLYWOOD'!AP30=0,"",'LYNX PLYWOOD'!AP30)</f>
        <v/>
      </c>
      <c r="N69" s="134" t="str">
        <f>IF('LYNX PLYWOOD'!AQ30=0,"",'LYNX PLYWOOD'!AQ30)</f>
        <v/>
      </c>
      <c r="O69" s="134" t="str">
        <f>IF('LYNX PLYWOOD'!AR30=0,"",'LYNX PLYWOOD'!AR30)</f>
        <v/>
      </c>
      <c r="P69" s="265">
        <f>Q69*'LYNX PLYWOOD'!AB30</f>
        <v>0</v>
      </c>
      <c r="Q69" s="266">
        <f t="shared" si="2"/>
        <v>0</v>
      </c>
    </row>
  </sheetData>
  <sheetProtection selectLockedCells="1" selectUnlockedCells="1"/>
  <autoFilter ref="Q5:Q49" xr:uid="{00000000-0009-0000-0000-000006000000}"/>
  <mergeCells count="4">
    <mergeCell ref="K4:L4"/>
    <mergeCell ref="P3:Q3"/>
    <mergeCell ref="C3:H3"/>
    <mergeCell ref="N3:O3"/>
  </mergeCells>
  <phoneticPr fontId="7" type="noConversion"/>
  <conditionalFormatting sqref="N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{8C93604B-32DA-4E46-9EBB-FDAAE2709B19}</x14:id>
        </ext>
      </extLst>
    </cfRule>
  </conditionalFormatting>
  <conditionalFormatting sqref="O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{F211AB2B-BE3A-4216-8A04-CDF61245B9CD}</x14:id>
        </ext>
      </extLst>
    </cfRule>
  </conditionalFormatting>
  <conditionalFormatting sqref="A5:M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{6CBF4470-5C01-41B2-89ED-7A3E98072545}</x14:id>
        </ext>
      </extLst>
    </cfRule>
  </conditionalFormatting>
  <pageMargins left="0.25" right="0.25" top="0.75" bottom="0.75" header="0.3" footer="0.3"/>
  <pageSetup paperSize="9" orientation="landscape" horizontalDpi="1200" verticalDpi="1200" r:id="rId1"/>
  <headerFooter differentFirst="1">
    <oddFooter>Stran &amp;P od &amp;N</oddFooter>
    <firstFooter>&amp;CStran &amp;P od &amp;N</first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3604B-32DA-4E46-9EBB-FDAAE2709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F211AB2B-BE3A-4216-8A04-CDF61245B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6CBF4470-5C01-41B2-89ED-7A3E98072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A5:M5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8"/>
  <dimension ref="A1:R24"/>
  <sheetViews>
    <sheetView showGridLines="0" topLeftCell="C1" zoomScaleNormal="100" zoomScalePageLayoutView="125" workbookViewId="0">
      <selection activeCell="G17" sqref="G17"/>
    </sheetView>
  </sheetViews>
  <sheetFormatPr defaultColWidth="12.33203125" defaultRowHeight="23.25" customHeight="1"/>
  <cols>
    <col min="1" max="1" width="7" style="9" hidden="1" customWidth="1"/>
    <col min="2" max="2" width="6.33203125" style="9" hidden="1" customWidth="1"/>
    <col min="3" max="3" width="10.83203125" style="9" customWidth="1"/>
    <col min="4" max="4" width="6.9140625" style="9" customWidth="1"/>
    <col min="5" max="17" width="6" style="16" customWidth="1"/>
    <col min="18" max="18" width="6.08203125" style="9" customWidth="1"/>
    <col min="19" max="16384" width="12.33203125" style="9"/>
  </cols>
  <sheetData>
    <row r="1" spans="1:18" ht="33" customHeight="1">
      <c r="A1" s="734">
        <f>'PRODUCTION LIST lynx grp'!C3</f>
        <v>0</v>
      </c>
      <c r="B1" s="734"/>
      <c r="C1" s="734"/>
      <c r="D1" s="734"/>
      <c r="E1" s="734"/>
      <c r="F1" s="734"/>
      <c r="G1" s="734"/>
      <c r="H1" s="734"/>
      <c r="I1" s="17"/>
      <c r="J1" s="735"/>
      <c r="K1" s="735"/>
      <c r="M1" s="17"/>
      <c r="N1" s="16">
        <f>'PRODUCTION LIST lynx grp'!M3</f>
        <v>0</v>
      </c>
    </row>
    <row r="2" spans="1:18" ht="39.75" customHeight="1">
      <c r="A2" s="10" t="s">
        <v>17</v>
      </c>
      <c r="B2" s="8" t="s">
        <v>16</v>
      </c>
      <c r="C2" s="1" t="s">
        <v>42</v>
      </c>
      <c r="D2" s="532" t="s">
        <v>1562</v>
      </c>
      <c r="E2" s="93" t="s">
        <v>1</v>
      </c>
      <c r="F2" s="93" t="s">
        <v>2</v>
      </c>
      <c r="G2" s="93" t="s">
        <v>8</v>
      </c>
      <c r="H2" s="93" t="s">
        <v>33</v>
      </c>
      <c r="I2" s="93" t="s">
        <v>3</v>
      </c>
      <c r="J2" s="93" t="s">
        <v>11</v>
      </c>
      <c r="K2" s="93" t="s">
        <v>15</v>
      </c>
      <c r="L2" s="82" t="s">
        <v>168</v>
      </c>
      <c r="M2" s="93" t="s">
        <v>12</v>
      </c>
      <c r="N2" s="93" t="s">
        <v>40</v>
      </c>
      <c r="O2" s="93" t="s">
        <v>14</v>
      </c>
      <c r="P2" s="93" t="s">
        <v>123</v>
      </c>
      <c r="Q2" s="82" t="s">
        <v>124</v>
      </c>
      <c r="R2" s="124" t="s">
        <v>164</v>
      </c>
    </row>
    <row r="3" spans="1:18" ht="23.25" customHeight="1">
      <c r="C3" s="89" t="s">
        <v>127</v>
      </c>
      <c r="D3" s="89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1"/>
    </row>
    <row r="4" spans="1:18" ht="23.25" customHeight="1">
      <c r="C4" s="8" t="str">
        <f>'LYNX GRP'!E15</f>
        <v>L1-GRP-DT</v>
      </c>
      <c r="D4" s="8" t="str">
        <f>IF('LYNX GRP'!AU15,"MDT"," ")</f>
        <v xml:space="preserve"> </v>
      </c>
      <c r="E4" s="135" t="str">
        <f>IF('LYNX GRP'!AH15=0,"",'LYNX GRP'!AH15)</f>
        <v/>
      </c>
      <c r="F4" s="135" t="str">
        <f>IF('LYNX GRP'!AI15=0,"",'LYNX GRP'!AI15)</f>
        <v/>
      </c>
      <c r="G4" s="135" t="str">
        <f>IF('LYNX GRP'!AJ15=0,"",'LYNX GRP'!AJ15)</f>
        <v/>
      </c>
      <c r="H4" s="135" t="str">
        <f>IF('LYNX GRP'!AK15=0,"",'LYNX GRP'!AK15)</f>
        <v/>
      </c>
      <c r="I4" s="135" t="str">
        <f>IF('LYNX GRP'!AL15=0,"",'LYNX GRP'!AL15)</f>
        <v/>
      </c>
      <c r="J4" s="135" t="str">
        <f>IF('LYNX GRP'!AM15=0,"",'LYNX GRP'!AM15)</f>
        <v/>
      </c>
      <c r="K4" s="135" t="str">
        <f>IF('LYNX GRP'!AN15=0,"",'LYNX GRP'!AN15)</f>
        <v/>
      </c>
      <c r="L4" s="135" t="str">
        <f>IF('LYNX GRP'!AO15=0,"",'LYNX GRP'!AO15)</f>
        <v/>
      </c>
      <c r="M4" s="135" t="str">
        <f>IF('LYNX GRP'!AP15=0,"",'LYNX GRP'!AP15)</f>
        <v/>
      </c>
      <c r="N4" s="135" t="str">
        <f>IF('LYNX GRP'!AQ15=0,"",'LYNX GRP'!AQ15)</f>
        <v/>
      </c>
      <c r="O4" s="135" t="str">
        <f>IF('LYNX GRP'!AR15=0,"",'LYNX GRP'!AR15)</f>
        <v/>
      </c>
      <c r="P4" s="135" t="str">
        <f>IF('LYNX GRP'!AS15=0,"",'LYNX GRP'!AS15)</f>
        <v/>
      </c>
      <c r="Q4" s="135" t="str">
        <f>IF('LYNX GRP'!AT15=0,"",'LYNX GRP'!AT15)</f>
        <v/>
      </c>
      <c r="R4" s="135">
        <f>'PRODUCTION LIST lynx grp'!P6</f>
        <v>0</v>
      </c>
    </row>
    <row r="5" spans="1:18" ht="23.25" customHeight="1">
      <c r="C5" s="8" t="str">
        <f>'LYNX GRP'!E12</f>
        <v>L2-GRP</v>
      </c>
      <c r="D5" s="8"/>
      <c r="E5" s="135" t="str">
        <f>IF('LYNX GRP'!AH12=0,"",'LYNX GRP'!AH12)</f>
        <v/>
      </c>
      <c r="F5" s="135" t="str">
        <f>IF('LYNX GRP'!AI12=0,"",'LYNX GRP'!AI12)</f>
        <v/>
      </c>
      <c r="G5" s="135" t="str">
        <f>IF('LYNX GRP'!AJ12=0,"",'LYNX GRP'!AJ12)</f>
        <v/>
      </c>
      <c r="H5" s="135" t="str">
        <f>IF('LYNX GRP'!AK12=0,"",'LYNX GRP'!AK12)</f>
        <v/>
      </c>
      <c r="I5" s="135" t="str">
        <f>IF('LYNX GRP'!AL12=0,"",'LYNX GRP'!AL12)</f>
        <v/>
      </c>
      <c r="J5" s="135" t="str">
        <f>IF('LYNX GRP'!AM12=0,"",'LYNX GRP'!AM12)</f>
        <v/>
      </c>
      <c r="K5" s="135" t="str">
        <f>IF('LYNX GRP'!AN12=0,"",'LYNX GRP'!AN12)</f>
        <v/>
      </c>
      <c r="L5" s="135" t="str">
        <f>IF('LYNX GRP'!AO12=0,"",'LYNX GRP'!AO12)</f>
        <v/>
      </c>
      <c r="M5" s="135" t="str">
        <f>IF('LYNX GRP'!AP12=0,"",'LYNX GRP'!AP12)</f>
        <v/>
      </c>
      <c r="N5" s="135" t="str">
        <f>IF('LYNX GRP'!AQ12=0,"",'LYNX GRP'!AQ12)</f>
        <v/>
      </c>
      <c r="O5" s="135" t="str">
        <f>IF('LYNX GRP'!AR12=0,"",'LYNX GRP'!AR12)</f>
        <v/>
      </c>
      <c r="P5" s="135" t="str">
        <f>IF('LYNX GRP'!AS12=0,"",'LYNX GRP'!AS12)</f>
        <v/>
      </c>
      <c r="Q5" s="135" t="str">
        <f>IF('LYNX GRP'!AT12=0,"",'LYNX GRP'!AT12)</f>
        <v/>
      </c>
      <c r="R5" s="135">
        <f>'PRODUCTION LIST lynx grp'!P7</f>
        <v>0</v>
      </c>
    </row>
    <row r="6" spans="1:18" ht="23.25" customHeight="1">
      <c r="C6" s="8" t="str">
        <f>'LYNX GRP'!E16</f>
        <v>L3-GRP-DT</v>
      </c>
      <c r="D6" s="8" t="str">
        <f>IF('LYNX GRP'!AU16,"MDT"," ")</f>
        <v xml:space="preserve"> </v>
      </c>
      <c r="E6" s="135" t="str">
        <f>IF('LYNX GRP'!AH16=0,"",'LYNX GRP'!AH16)</f>
        <v/>
      </c>
      <c r="F6" s="135" t="str">
        <f>IF('LYNX GRP'!AI16=0,"",'LYNX GRP'!AI16)</f>
        <v/>
      </c>
      <c r="G6" s="135" t="str">
        <f>IF('LYNX GRP'!AJ16=0,"",'LYNX GRP'!AJ16)</f>
        <v/>
      </c>
      <c r="H6" s="135" t="str">
        <f>IF('LYNX GRP'!AK16=0,"",'LYNX GRP'!AK16)</f>
        <v/>
      </c>
      <c r="I6" s="135" t="str">
        <f>IF('LYNX GRP'!AL16=0,"",'LYNX GRP'!AL16)</f>
        <v/>
      </c>
      <c r="J6" s="135" t="str">
        <f>IF('LYNX GRP'!AM16=0,"",'LYNX GRP'!AM16)</f>
        <v/>
      </c>
      <c r="K6" s="135" t="str">
        <f>IF('LYNX GRP'!AN16=0,"",'LYNX GRP'!AN16)</f>
        <v/>
      </c>
      <c r="L6" s="135" t="str">
        <f>IF('LYNX GRP'!AO16=0,"",'LYNX GRP'!AO16)</f>
        <v/>
      </c>
      <c r="M6" s="135" t="str">
        <f>IF('LYNX GRP'!AP16=0,"",'LYNX GRP'!AP16)</f>
        <v/>
      </c>
      <c r="N6" s="135" t="str">
        <f>IF('LYNX GRP'!AQ16=0,"",'LYNX GRP'!AQ16)</f>
        <v/>
      </c>
      <c r="O6" s="135" t="str">
        <f>IF('LYNX GRP'!AR16=0,"",'LYNX GRP'!AR16)</f>
        <v/>
      </c>
      <c r="P6" s="135" t="str">
        <f>IF('LYNX GRP'!AS16=0,"",'LYNX GRP'!AS16)</f>
        <v/>
      </c>
      <c r="Q6" s="135" t="str">
        <f>IF('LYNX GRP'!AT16=0,"",'LYNX GRP'!AT16)</f>
        <v/>
      </c>
      <c r="R6" s="135">
        <f>'PRODUCTION LIST lynx grp'!P8</f>
        <v>0</v>
      </c>
    </row>
    <row r="7" spans="1:18" ht="23.25" customHeight="1">
      <c r="C7" s="8" t="str">
        <f>'LYNX GRP'!E17</f>
        <v>L4-GRP-DT</v>
      </c>
      <c r="D7" s="8" t="str">
        <f>IF('LYNX GRP'!AU17,"MDT"," ")</f>
        <v xml:space="preserve"> </v>
      </c>
      <c r="E7" s="135" t="str">
        <f>IF('LYNX GRP'!AH17=0,"",'LYNX GRP'!AH17)</f>
        <v/>
      </c>
      <c r="F7" s="135" t="str">
        <f>IF('LYNX GRP'!AI17=0,"",'LYNX GRP'!AI17)</f>
        <v/>
      </c>
      <c r="G7" s="135" t="str">
        <f>IF('LYNX GRP'!AJ17=0,"",'LYNX GRP'!AJ17)</f>
        <v/>
      </c>
      <c r="H7" s="135" t="str">
        <f>IF('LYNX GRP'!AK17=0,"",'LYNX GRP'!AK17)</f>
        <v/>
      </c>
      <c r="I7" s="135" t="str">
        <f>IF('LYNX GRP'!AL17=0,"",'LYNX GRP'!AL17)</f>
        <v/>
      </c>
      <c r="J7" s="135" t="str">
        <f>IF('LYNX GRP'!AM17=0,"",'LYNX GRP'!AM17)</f>
        <v/>
      </c>
      <c r="K7" s="135" t="str">
        <f>IF('LYNX GRP'!AN17=0,"",'LYNX GRP'!AN17)</f>
        <v/>
      </c>
      <c r="L7" s="135" t="str">
        <f>IF('LYNX GRP'!AO17=0,"",'LYNX GRP'!AO17)</f>
        <v/>
      </c>
      <c r="M7" s="135" t="str">
        <f>IF('LYNX GRP'!AP17=0,"",'LYNX GRP'!AP17)</f>
        <v/>
      </c>
      <c r="N7" s="135" t="str">
        <f>IF('LYNX GRP'!AQ17=0,"",'LYNX GRP'!AQ17)</f>
        <v/>
      </c>
      <c r="O7" s="135" t="str">
        <f>IF('LYNX GRP'!AR17=0,"",'LYNX GRP'!AR17)</f>
        <v/>
      </c>
      <c r="P7" s="135" t="str">
        <f>IF('LYNX GRP'!AS17=0,"",'LYNX GRP'!AS17)</f>
        <v/>
      </c>
      <c r="Q7" s="135" t="str">
        <f>IF('LYNX GRP'!AT17=0,"",'LYNX GRP'!AT17)</f>
        <v/>
      </c>
      <c r="R7" s="135">
        <f>'PRODUCTION LIST lynx grp'!P9</f>
        <v>0</v>
      </c>
    </row>
    <row r="8" spans="1:18" ht="23.25" customHeight="1">
      <c r="C8" s="8" t="str">
        <f>'LYNX GRP'!E18</f>
        <v>L5-GRP-DT</v>
      </c>
      <c r="D8" s="8" t="str">
        <f>IF('LYNX GRP'!AU18,"MDT"," ")</f>
        <v xml:space="preserve"> </v>
      </c>
      <c r="E8" s="135" t="str">
        <f>IF('LYNX GRP'!AH18=0,"",'LYNX GRP'!AH18)</f>
        <v/>
      </c>
      <c r="F8" s="135" t="str">
        <f>IF('LYNX GRP'!AI18=0,"",'LYNX GRP'!AI18)</f>
        <v/>
      </c>
      <c r="G8" s="135" t="str">
        <f>IF('LYNX GRP'!AJ18=0,"",'LYNX GRP'!AJ18)</f>
        <v/>
      </c>
      <c r="H8" s="135" t="str">
        <f>IF('LYNX GRP'!AK18=0,"",'LYNX GRP'!AK18)</f>
        <v/>
      </c>
      <c r="I8" s="135" t="str">
        <f>IF('LYNX GRP'!AL18=0,"",'LYNX GRP'!AL18)</f>
        <v/>
      </c>
      <c r="J8" s="135" t="str">
        <f>IF('LYNX GRP'!AM18=0,"",'LYNX GRP'!AM18)</f>
        <v/>
      </c>
      <c r="K8" s="135" t="str">
        <f>IF('LYNX GRP'!AN18=0,"",'LYNX GRP'!AN18)</f>
        <v/>
      </c>
      <c r="L8" s="135" t="str">
        <f>IF('LYNX GRP'!AO18=0,"",'LYNX GRP'!AO18)</f>
        <v/>
      </c>
      <c r="M8" s="135" t="str">
        <f>IF('LYNX GRP'!AP18=0,"",'LYNX GRP'!AP18)</f>
        <v/>
      </c>
      <c r="N8" s="135" t="str">
        <f>IF('LYNX GRP'!AQ18=0,"",'LYNX GRP'!AQ18)</f>
        <v/>
      </c>
      <c r="O8" s="135" t="str">
        <f>IF('LYNX GRP'!AR18=0,"",'LYNX GRP'!AR18)</f>
        <v/>
      </c>
      <c r="P8" s="135" t="str">
        <f>IF('LYNX GRP'!AS18=0,"",'LYNX GRP'!AS18)</f>
        <v/>
      </c>
      <c r="Q8" s="135" t="str">
        <f>IF('LYNX GRP'!AT18=0,"",'LYNX GRP'!AT18)</f>
        <v/>
      </c>
      <c r="R8" s="135">
        <f>'PRODUCTION LIST lynx grp'!P10</f>
        <v>0</v>
      </c>
    </row>
    <row r="9" spans="1:18" ht="23.25" customHeight="1">
      <c r="C9" s="8" t="str">
        <f>'LYNX GRP'!E19</f>
        <v>L6-GRP-DT</v>
      </c>
      <c r="D9" s="8" t="str">
        <f>IF('LYNX GRP'!AU19,"MDT"," ")</f>
        <v xml:space="preserve"> </v>
      </c>
      <c r="E9" s="135" t="str">
        <f>IF('LYNX GRP'!AH19=0,"",'LYNX GRP'!AH19)</f>
        <v/>
      </c>
      <c r="F9" s="135" t="str">
        <f>IF('LYNX GRP'!AI19=0,"",'LYNX GRP'!AI19)</f>
        <v/>
      </c>
      <c r="G9" s="135" t="str">
        <f>IF('LYNX GRP'!AJ19=0,"",'LYNX GRP'!AJ19)</f>
        <v/>
      </c>
      <c r="H9" s="135" t="str">
        <f>IF('LYNX GRP'!AK19=0,"",'LYNX GRP'!AK19)</f>
        <v/>
      </c>
      <c r="I9" s="135" t="str">
        <f>IF('LYNX GRP'!AL19=0,"",'LYNX GRP'!AL19)</f>
        <v/>
      </c>
      <c r="J9" s="135" t="str">
        <f>IF('LYNX GRP'!AM19=0,"",'LYNX GRP'!AM19)</f>
        <v/>
      </c>
      <c r="K9" s="135" t="str">
        <f>IF('LYNX GRP'!AN19=0,"",'LYNX GRP'!AN19)</f>
        <v/>
      </c>
      <c r="L9" s="135" t="str">
        <f>IF('LYNX GRP'!AO19=0,"",'LYNX GRP'!AO19)</f>
        <v/>
      </c>
      <c r="M9" s="135" t="str">
        <f>IF('LYNX GRP'!AP19=0,"",'LYNX GRP'!AP19)</f>
        <v/>
      </c>
      <c r="N9" s="135" t="str">
        <f>IF('LYNX GRP'!AQ19=0,"",'LYNX GRP'!AQ19)</f>
        <v/>
      </c>
      <c r="O9" s="135" t="str">
        <f>IF('LYNX GRP'!AR19=0,"",'LYNX GRP'!AR19)</f>
        <v/>
      </c>
      <c r="P9" s="135" t="str">
        <f>IF('LYNX GRP'!AS19=0,"",'LYNX GRP'!AS19)</f>
        <v/>
      </c>
      <c r="Q9" s="135" t="str">
        <f>IF('LYNX GRP'!AT19=0,"",'LYNX GRP'!AT19)</f>
        <v/>
      </c>
      <c r="R9" s="135">
        <f>'PRODUCTION LIST lynx grp'!P11</f>
        <v>0</v>
      </c>
    </row>
    <row r="10" spans="1:18" ht="23.25" customHeight="1">
      <c r="C10" s="8" t="str">
        <f>'LYNX GRP'!E20</f>
        <v>L7-GRP-DT</v>
      </c>
      <c r="D10" s="8" t="str">
        <f>IF('LYNX GRP'!AU20,"MDT"," ")</f>
        <v xml:space="preserve"> </v>
      </c>
      <c r="E10" s="135" t="str">
        <f>IF('LYNX GRP'!AH20=0,"",'LYNX GRP'!AH20)</f>
        <v/>
      </c>
      <c r="F10" s="135" t="str">
        <f>IF('LYNX GRP'!AI20=0,"",'LYNX GRP'!AI20)</f>
        <v/>
      </c>
      <c r="G10" s="135" t="str">
        <f>IF('LYNX GRP'!AJ20=0,"",'LYNX GRP'!AJ20)</f>
        <v/>
      </c>
      <c r="H10" s="135" t="str">
        <f>IF('LYNX GRP'!AK20=0,"",'LYNX GRP'!AK20)</f>
        <v/>
      </c>
      <c r="I10" s="135" t="str">
        <f>IF('LYNX GRP'!AL20=0,"",'LYNX GRP'!AL20)</f>
        <v/>
      </c>
      <c r="J10" s="135" t="str">
        <f>IF('LYNX GRP'!AM20=0,"",'LYNX GRP'!AM20)</f>
        <v/>
      </c>
      <c r="K10" s="135" t="str">
        <f>IF('LYNX GRP'!AN20=0,"",'LYNX GRP'!AN20)</f>
        <v/>
      </c>
      <c r="L10" s="135" t="str">
        <f>IF('LYNX GRP'!AO20=0,"",'LYNX GRP'!AO20)</f>
        <v/>
      </c>
      <c r="M10" s="135" t="str">
        <f>IF('LYNX GRP'!AP20=0,"",'LYNX GRP'!AP20)</f>
        <v/>
      </c>
      <c r="N10" s="135" t="str">
        <f>IF('LYNX GRP'!AQ20=0,"",'LYNX GRP'!AQ20)</f>
        <v/>
      </c>
      <c r="O10" s="135" t="str">
        <f>IF('LYNX GRP'!AR20=0,"",'LYNX GRP'!AR20)</f>
        <v/>
      </c>
      <c r="P10" s="135" t="str">
        <f>IF('LYNX GRP'!AS20=0,"",'LYNX GRP'!AS20)</f>
        <v/>
      </c>
      <c r="Q10" s="135" t="str">
        <f>IF('LYNX GRP'!AT20=0,"",'LYNX GRP'!AT20)</f>
        <v/>
      </c>
      <c r="R10" s="135">
        <f>'PRODUCTION LIST lynx grp'!P12</f>
        <v>0</v>
      </c>
    </row>
    <row r="11" spans="1:18" ht="23.25" customHeight="1">
      <c r="C11" s="8" t="str">
        <f>'LYNX GRP'!E21</f>
        <v>L8-GRP-DT</v>
      </c>
      <c r="D11" s="8" t="str">
        <f>IF('LYNX GRP'!AU21,"MDT"," ")</f>
        <v xml:space="preserve"> </v>
      </c>
      <c r="E11" s="135" t="str">
        <f>IF('LYNX GRP'!AH21=0,"",'LYNX GRP'!AH21)</f>
        <v/>
      </c>
      <c r="F11" s="135" t="str">
        <f>IF('LYNX GRP'!AI21=0,"",'LYNX GRP'!AI21)</f>
        <v/>
      </c>
      <c r="G11" s="135" t="str">
        <f>IF('LYNX GRP'!AJ21=0,"",'LYNX GRP'!AJ21)</f>
        <v/>
      </c>
      <c r="H11" s="135" t="str">
        <f>IF('LYNX GRP'!AK21=0,"",'LYNX GRP'!AK21)</f>
        <v/>
      </c>
      <c r="I11" s="135" t="str">
        <f>IF('LYNX GRP'!AL21=0,"",'LYNX GRP'!AL21)</f>
        <v/>
      </c>
      <c r="J11" s="135" t="str">
        <f>IF('LYNX GRP'!AM21=0,"",'LYNX GRP'!AM21)</f>
        <v/>
      </c>
      <c r="K11" s="135" t="str">
        <f>IF('LYNX GRP'!AN21=0,"",'LYNX GRP'!AN21)</f>
        <v/>
      </c>
      <c r="L11" s="135" t="str">
        <f>IF('LYNX GRP'!AO21=0,"",'LYNX GRP'!AO21)</f>
        <v/>
      </c>
      <c r="M11" s="135" t="str">
        <f>IF('LYNX GRP'!AP21=0,"",'LYNX GRP'!AP21)</f>
        <v/>
      </c>
      <c r="N11" s="135" t="str">
        <f>IF('LYNX GRP'!AQ21=0,"",'LYNX GRP'!AQ21)</f>
        <v/>
      </c>
      <c r="O11" s="135" t="str">
        <f>IF('LYNX GRP'!AR21=0,"",'LYNX GRP'!AR21)</f>
        <v/>
      </c>
      <c r="P11" s="135" t="str">
        <f>IF('LYNX GRP'!AS21=0,"",'LYNX GRP'!AS21)</f>
        <v/>
      </c>
      <c r="Q11" s="135" t="str">
        <f>IF('LYNX GRP'!AT21=0,"",'LYNX GRP'!AT21)</f>
        <v/>
      </c>
      <c r="R11" s="135">
        <f>'PRODUCTION LIST lynx grp'!P13</f>
        <v>0</v>
      </c>
    </row>
    <row r="12" spans="1:18" ht="23.25" customHeight="1">
      <c r="C12" s="8" t="str">
        <f>'LYNX GRP'!E22</f>
        <v>L9-GRP-DT</v>
      </c>
      <c r="D12" s="8" t="str">
        <f>IF('LYNX GRP'!AU22,"MDT"," ")</f>
        <v xml:space="preserve"> </v>
      </c>
      <c r="E12" s="135" t="str">
        <f>IF('LYNX GRP'!AH22=0,"",'LYNX GRP'!AH22)</f>
        <v/>
      </c>
      <c r="F12" s="135" t="str">
        <f>IF('LYNX GRP'!AI22=0,"",'LYNX GRP'!AI22)</f>
        <v/>
      </c>
      <c r="G12" s="135" t="str">
        <f>IF('LYNX GRP'!AJ22=0,"",'LYNX GRP'!AJ22)</f>
        <v/>
      </c>
      <c r="H12" s="135" t="str">
        <f>IF('LYNX GRP'!AK22=0,"",'LYNX GRP'!AK22)</f>
        <v/>
      </c>
      <c r="I12" s="135" t="str">
        <f>IF('LYNX GRP'!AL22=0,"",'LYNX GRP'!AL22)</f>
        <v/>
      </c>
      <c r="J12" s="135" t="str">
        <f>IF('LYNX GRP'!AM22=0,"",'LYNX GRP'!AM22)</f>
        <v/>
      </c>
      <c r="K12" s="135" t="str">
        <f>IF('LYNX GRP'!AN22=0,"",'LYNX GRP'!AN22)</f>
        <v/>
      </c>
      <c r="L12" s="135" t="str">
        <f>IF('LYNX GRP'!AO22=0,"",'LYNX GRP'!AO22)</f>
        <v/>
      </c>
      <c r="M12" s="135" t="str">
        <f>IF('LYNX GRP'!AP22=0,"",'LYNX GRP'!AP22)</f>
        <v/>
      </c>
      <c r="N12" s="135" t="str">
        <f>IF('LYNX GRP'!AQ22=0,"",'LYNX GRP'!AQ22)</f>
        <v/>
      </c>
      <c r="O12" s="135" t="str">
        <f>IF('LYNX GRP'!AR22=0,"",'LYNX GRP'!AR22)</f>
        <v/>
      </c>
      <c r="P12" s="135" t="str">
        <f>IF('LYNX GRP'!AS22=0,"",'LYNX GRP'!AS22)</f>
        <v/>
      </c>
      <c r="Q12" s="135" t="str">
        <f>IF('LYNX GRP'!AT22=0,"",'LYNX GRP'!AT22)</f>
        <v/>
      </c>
      <c r="R12" s="135">
        <f>'PRODUCTION LIST lynx grp'!P14</f>
        <v>0</v>
      </c>
    </row>
    <row r="13" spans="1:18" ht="23.25" customHeight="1">
      <c r="C13" s="8" t="str">
        <f>'LYNX GRP'!E23</f>
        <v>L10-GRP-DT</v>
      </c>
      <c r="D13" s="8" t="str">
        <f>IF('LYNX GRP'!AU23,"MDT"," ")</f>
        <v xml:space="preserve"> </v>
      </c>
      <c r="E13" s="135" t="str">
        <f>IF('LYNX GRP'!AH23=0,"",'LYNX GRP'!AH23)</f>
        <v/>
      </c>
      <c r="F13" s="135" t="str">
        <f>IF('LYNX GRP'!AI23=0,"",'LYNX GRP'!AI23)</f>
        <v/>
      </c>
      <c r="G13" s="135" t="str">
        <f>IF('LYNX GRP'!AJ23=0,"",'LYNX GRP'!AJ23)</f>
        <v/>
      </c>
      <c r="H13" s="135" t="str">
        <f>IF('LYNX GRP'!AK23=0,"",'LYNX GRP'!AK23)</f>
        <v/>
      </c>
      <c r="I13" s="135" t="str">
        <f>IF('LYNX GRP'!AL23=0,"",'LYNX GRP'!AL23)</f>
        <v/>
      </c>
      <c r="J13" s="135" t="str">
        <f>IF('LYNX GRP'!AM23=0,"",'LYNX GRP'!AM23)</f>
        <v/>
      </c>
      <c r="K13" s="135" t="str">
        <f>IF('LYNX GRP'!AN23=0,"",'LYNX GRP'!AN23)</f>
        <v/>
      </c>
      <c r="L13" s="135" t="str">
        <f>IF('LYNX GRP'!AO23=0,"",'LYNX GRP'!AO23)</f>
        <v/>
      </c>
      <c r="M13" s="135" t="str">
        <f>IF('LYNX GRP'!AP23=0,"",'LYNX GRP'!AP23)</f>
        <v/>
      </c>
      <c r="N13" s="135" t="str">
        <f>IF('LYNX GRP'!AQ23=0,"",'LYNX GRP'!AQ23)</f>
        <v/>
      </c>
      <c r="O13" s="135" t="str">
        <f>IF('LYNX GRP'!AR23=0,"",'LYNX GRP'!AR23)</f>
        <v/>
      </c>
      <c r="P13" s="135" t="str">
        <f>IF('LYNX GRP'!AS23=0,"",'LYNX GRP'!AS23)</f>
        <v/>
      </c>
      <c r="Q13" s="135" t="str">
        <f>IF('LYNX GRP'!AT23=0,"",'LYNX GRP'!AT23)</f>
        <v/>
      </c>
      <c r="R13" s="135">
        <f>'PRODUCTION LIST lynx grp'!P15</f>
        <v>0</v>
      </c>
    </row>
    <row r="14" spans="1:18" ht="23.25" customHeight="1">
      <c r="C14" s="8" t="str">
        <f>'LYNX GRP'!E24</f>
        <v>L11-GRP</v>
      </c>
      <c r="D14" s="8"/>
      <c r="E14" s="135" t="str">
        <f>IF('LYNX GRP'!AH24=0,"",'LYNX GRP'!AH24)</f>
        <v/>
      </c>
      <c r="F14" s="135" t="str">
        <f>IF('LYNX GRP'!AI24=0,"",'LYNX GRP'!AI24)</f>
        <v/>
      </c>
      <c r="G14" s="135" t="str">
        <f>IF('LYNX GRP'!AJ24=0,"",'LYNX GRP'!AJ24)</f>
        <v/>
      </c>
      <c r="H14" s="135" t="str">
        <f>IF('LYNX GRP'!AK24=0,"",'LYNX GRP'!AK24)</f>
        <v/>
      </c>
      <c r="I14" s="135" t="str">
        <f>IF('LYNX GRP'!AL24=0,"",'LYNX GRP'!AL24)</f>
        <v/>
      </c>
      <c r="J14" s="135" t="str">
        <f>IF('LYNX GRP'!AM24=0,"",'LYNX GRP'!AM24)</f>
        <v/>
      </c>
      <c r="K14" s="135" t="str">
        <f>IF('LYNX GRP'!AN24=0,"",'LYNX GRP'!AN24)</f>
        <v/>
      </c>
      <c r="L14" s="135" t="str">
        <f>IF('LYNX GRP'!AO24=0,"",'LYNX GRP'!AO24)</f>
        <v/>
      </c>
      <c r="M14" s="135" t="str">
        <f>IF('LYNX GRP'!AP24=0,"",'LYNX GRP'!AP24)</f>
        <v/>
      </c>
      <c r="N14" s="135" t="str">
        <f>IF('LYNX GRP'!AQ24=0,"",'LYNX GRP'!AQ24)</f>
        <v/>
      </c>
      <c r="O14" s="135" t="str">
        <f>IF('LYNX GRP'!AR24=0,"",'LYNX GRP'!AR24)</f>
        <v/>
      </c>
      <c r="P14" s="135" t="str">
        <f>IF('LYNX GRP'!AS24=0,"",'LYNX GRP'!AS24)</f>
        <v/>
      </c>
      <c r="Q14" s="135" t="str">
        <f>IF('LYNX GRP'!AT24=0,"",'LYNX GRP'!AT24)</f>
        <v/>
      </c>
      <c r="R14" s="135">
        <f>'PRODUCTION LIST lynx grp'!P16</f>
        <v>0</v>
      </c>
    </row>
    <row r="15" spans="1:18" ht="23.25" customHeight="1">
      <c r="C15" s="8" t="str">
        <f>'LYNX GRP'!E25</f>
        <v>L12-GRP-DT</v>
      </c>
      <c r="D15" s="8" t="str">
        <f>IF('LYNX GRP'!AU25,"MDT"," ")</f>
        <v xml:space="preserve"> </v>
      </c>
      <c r="E15" s="135" t="str">
        <f>IF('LYNX GRP'!AH25=0,"",'LYNX GRP'!AH25)</f>
        <v/>
      </c>
      <c r="F15" s="135" t="str">
        <f>IF('LYNX GRP'!AI25=0,"",'LYNX GRP'!AI25)</f>
        <v/>
      </c>
      <c r="G15" s="135" t="str">
        <f>IF('LYNX GRP'!AJ25=0,"",'LYNX GRP'!AJ25)</f>
        <v/>
      </c>
      <c r="H15" s="135" t="str">
        <f>IF('LYNX GRP'!AK25=0,"",'LYNX GRP'!AK25)</f>
        <v/>
      </c>
      <c r="I15" s="135" t="str">
        <f>IF('LYNX GRP'!AL25=0,"",'LYNX GRP'!AL25)</f>
        <v/>
      </c>
      <c r="J15" s="135" t="str">
        <f>IF('LYNX GRP'!AM25=0,"",'LYNX GRP'!AM25)</f>
        <v/>
      </c>
      <c r="K15" s="135" t="str">
        <f>IF('LYNX GRP'!AN25=0,"",'LYNX GRP'!AN25)</f>
        <v/>
      </c>
      <c r="L15" s="135" t="str">
        <f>IF('LYNX GRP'!AO25=0,"",'LYNX GRP'!AO25)</f>
        <v/>
      </c>
      <c r="M15" s="135" t="str">
        <f>IF('LYNX GRP'!AP25=0,"",'LYNX GRP'!AP25)</f>
        <v/>
      </c>
      <c r="N15" s="135" t="str">
        <f>IF('LYNX GRP'!AQ25=0,"",'LYNX GRP'!AQ25)</f>
        <v/>
      </c>
      <c r="O15" s="135" t="str">
        <f>IF('LYNX GRP'!AR25=0,"",'LYNX GRP'!AR25)</f>
        <v/>
      </c>
      <c r="P15" s="135" t="str">
        <f>IF('LYNX GRP'!AS25=0,"",'LYNX GRP'!AS25)</f>
        <v/>
      </c>
      <c r="Q15" s="135" t="str">
        <f>IF('LYNX GRP'!AT25=0,"",'LYNX GRP'!AT25)</f>
        <v/>
      </c>
      <c r="R15" s="135">
        <f>'PRODUCTION LIST lynx grp'!P17</f>
        <v>0</v>
      </c>
    </row>
    <row r="16" spans="1:18" ht="23.25" customHeight="1">
      <c r="C16" s="8" t="str">
        <f>'LYNX GRP'!E26</f>
        <v>L13-GRP</v>
      </c>
      <c r="D16" s="8"/>
      <c r="E16" s="135" t="str">
        <f>IF('LYNX GRP'!AH26=0,"",'LYNX GRP'!AH26)</f>
        <v/>
      </c>
      <c r="F16" s="135" t="str">
        <f>IF('LYNX GRP'!AI26=0,"",'LYNX GRP'!AI26)</f>
        <v/>
      </c>
      <c r="G16" s="135" t="str">
        <f>IF('LYNX GRP'!AJ26=0,"",'LYNX GRP'!AJ26)</f>
        <v/>
      </c>
      <c r="H16" s="135" t="str">
        <f>IF('LYNX GRP'!AK26=0,"",'LYNX GRP'!AK26)</f>
        <v/>
      </c>
      <c r="I16" s="135" t="str">
        <f>IF('LYNX GRP'!AL26=0,"",'LYNX GRP'!AL26)</f>
        <v/>
      </c>
      <c r="J16" s="135" t="str">
        <f>IF('LYNX GRP'!AM26=0,"",'LYNX GRP'!AM26)</f>
        <v/>
      </c>
      <c r="K16" s="135" t="str">
        <f>IF('LYNX GRP'!AN26=0,"",'LYNX GRP'!AN26)</f>
        <v/>
      </c>
      <c r="L16" s="135" t="str">
        <f>IF('LYNX GRP'!AO26=0,"",'LYNX GRP'!AO26)</f>
        <v/>
      </c>
      <c r="M16" s="135" t="str">
        <f>IF('LYNX GRP'!AP26=0,"",'LYNX GRP'!AP26)</f>
        <v/>
      </c>
      <c r="N16" s="135" t="str">
        <f>IF('LYNX GRP'!AQ26=0,"",'LYNX GRP'!AQ26)</f>
        <v/>
      </c>
      <c r="O16" s="135" t="str">
        <f>IF('LYNX GRP'!AR26=0,"",'LYNX GRP'!AR26)</f>
        <v/>
      </c>
      <c r="P16" s="135" t="str">
        <f>IF('LYNX GRP'!AS26=0,"",'LYNX GRP'!AS26)</f>
        <v/>
      </c>
      <c r="Q16" s="135" t="str">
        <f>IF('LYNX GRP'!AT26=0,"",'LYNX GRP'!AT26)</f>
        <v/>
      </c>
      <c r="R16" s="135">
        <f>'PRODUCTION LIST lynx grp'!P18</f>
        <v>0</v>
      </c>
    </row>
    <row r="17" spans="3:18" ht="23.25" customHeight="1">
      <c r="C17" s="8" t="str">
        <f>'LYNX GRP'!E27</f>
        <v>L14-GRP-DT</v>
      </c>
      <c r="D17" s="8" t="str">
        <f>IF('LYNX GRP'!AU27,"MDT"," ")</f>
        <v xml:space="preserve"> </v>
      </c>
      <c r="E17" s="135" t="str">
        <f>IF('LYNX GRP'!AH27=0,"",'LYNX GRP'!AH27)</f>
        <v/>
      </c>
      <c r="F17" s="135" t="str">
        <f>IF('LYNX GRP'!AI27=0,"",'LYNX GRP'!AI27)</f>
        <v/>
      </c>
      <c r="G17" s="135" t="str">
        <f>IF('LYNX GRP'!AJ27=0,"",'LYNX GRP'!AJ27)</f>
        <v/>
      </c>
      <c r="H17" s="135" t="str">
        <f>IF('LYNX GRP'!AK27=0,"",'LYNX GRP'!AK27)</f>
        <v/>
      </c>
      <c r="I17" s="135" t="str">
        <f>IF('LYNX GRP'!AL27=0,"",'LYNX GRP'!AL27)</f>
        <v/>
      </c>
      <c r="J17" s="135" t="str">
        <f>IF('LYNX GRP'!AM27=0,"",'LYNX GRP'!AM27)</f>
        <v/>
      </c>
      <c r="K17" s="135" t="str">
        <f>IF('LYNX GRP'!AN27=0,"",'LYNX GRP'!AN27)</f>
        <v/>
      </c>
      <c r="L17" s="135" t="str">
        <f>IF('LYNX GRP'!AO27=0,"",'LYNX GRP'!AO27)</f>
        <v/>
      </c>
      <c r="M17" s="135" t="str">
        <f>IF('LYNX GRP'!AP27=0,"",'LYNX GRP'!AP27)</f>
        <v/>
      </c>
      <c r="N17" s="135" t="str">
        <f>IF('LYNX GRP'!AQ27=0,"",'LYNX GRP'!AQ27)</f>
        <v/>
      </c>
      <c r="O17" s="135" t="str">
        <f>IF('LYNX GRP'!AR27=0,"",'LYNX GRP'!AR27)</f>
        <v/>
      </c>
      <c r="P17" s="135" t="str">
        <f>IF('LYNX GRP'!AS27=0,"",'LYNX GRP'!AS27)</f>
        <v/>
      </c>
      <c r="Q17" s="135" t="str">
        <f>IF('LYNX GRP'!AT27=0,"",'LYNX GRP'!AT27)</f>
        <v/>
      </c>
      <c r="R17" s="135">
        <f>'PRODUCTION LIST lynx grp'!P19</f>
        <v>0</v>
      </c>
    </row>
    <row r="18" spans="3:18" ht="23.25" customHeight="1">
      <c r="C18" s="8" t="str">
        <f>'LYNX GRP'!E13</f>
        <v>L15-GRP</v>
      </c>
      <c r="D18" s="8"/>
      <c r="E18" s="135" t="str">
        <f>IF('LYNX GRP'!AH13=0,"",'LYNX GRP'!AH13)</f>
        <v/>
      </c>
      <c r="F18" s="135" t="str">
        <f>IF('LYNX GRP'!AI13=0,"",'LYNX GRP'!A13)</f>
        <v/>
      </c>
      <c r="G18" s="135" t="str">
        <f>IF('LYNX GRP'!AJ13=0,"",'LYNX GRP'!AJ13)</f>
        <v/>
      </c>
      <c r="H18" s="135" t="str">
        <f>IF('LYNX GRP'!AK13=0,"",'LYNX GRP'!AK13)</f>
        <v/>
      </c>
      <c r="I18" s="135" t="str">
        <f>IF('LYNX GRP'!AL13=0,"",'LYNX GRP'!AL13)</f>
        <v/>
      </c>
      <c r="J18" s="135" t="str">
        <f>IF('LYNX GRP'!AM13=0,"",'LYNX GRP'!AM13)</f>
        <v/>
      </c>
      <c r="K18" s="135" t="str">
        <f>IF('LYNX GRP'!AN13=0,"",'LYNX GRP'!AN13)</f>
        <v/>
      </c>
      <c r="L18" s="135" t="str">
        <f>IF('LYNX GRP'!AO13=0,"",'LYNX GRP'!AO13)</f>
        <v/>
      </c>
      <c r="M18" s="135" t="str">
        <f>IF('LYNX GRP'!AP13=0,"",'LYNX GRP'!AP13)</f>
        <v/>
      </c>
      <c r="N18" s="135" t="str">
        <f>IF('LYNX GRP'!AQ13=0,"",'LYNX GRP'!AQ13)</f>
        <v/>
      </c>
      <c r="O18" s="135" t="str">
        <f>IF('LYNX GRP'!AR13=0,"",'LYNX GRP'!AR13)</f>
        <v/>
      </c>
      <c r="P18" s="135" t="str">
        <f>IF('LYNX GRP'!AS13=0,"",'LYNX GRP'!AS13)</f>
        <v/>
      </c>
      <c r="Q18" s="135" t="str">
        <f>IF('LYNX GRP'!AT13=0,"",'LYNX GRP'!AT13)</f>
        <v/>
      </c>
      <c r="R18" s="135">
        <f>'PRODUCTION LIST lynx grp'!P20</f>
        <v>0</v>
      </c>
    </row>
    <row r="19" spans="3:18" ht="23.25" customHeight="1">
      <c r="C19" s="8" t="str">
        <f>'LYNX GRP'!E14</f>
        <v>L16-GRP</v>
      </c>
      <c r="D19" s="8"/>
      <c r="E19" s="135" t="str">
        <f>IF('LYNX GRP'!AH14=0,"",'LYNX GRP'!AH14)</f>
        <v/>
      </c>
      <c r="F19" s="135" t="str">
        <f>IF('LYNX GRP'!AI14=0,"",'LYNX GRP'!AI14)</f>
        <v/>
      </c>
      <c r="G19" s="135" t="str">
        <f>IF('LYNX GRP'!AJ14=0,"",'LYNX GRP'!AJ14)</f>
        <v/>
      </c>
      <c r="H19" s="135" t="str">
        <f>IF('LYNX GRP'!AK14=0,"",'LYNX GRP'!AK14)</f>
        <v/>
      </c>
      <c r="I19" s="135" t="str">
        <f>IF('LYNX GRP'!AL14=0,"",'LYNX GRP'!AL14)</f>
        <v/>
      </c>
      <c r="J19" s="135" t="str">
        <f>IF('LYNX GRP'!AM14=0,"",'LYNX GRP'!AM14)</f>
        <v/>
      </c>
      <c r="K19" s="135" t="str">
        <f>IF('LYNX GRP'!AN14=0,"",'LYNX GRP'!AN14)</f>
        <v/>
      </c>
      <c r="L19" s="135" t="str">
        <f>IF('LYNX GRP'!AO14=0,"",'LYNX GRP'!AO14)</f>
        <v/>
      </c>
      <c r="M19" s="135" t="str">
        <f>IF('LYNX GRP'!AP14=0,"",'LYNX GRP'!AP14)</f>
        <v/>
      </c>
      <c r="N19" s="135" t="str">
        <f>IF('LYNX GRP'!AQ14=0,"",'LYNX GRP'!AQ14)</f>
        <v/>
      </c>
      <c r="O19" s="135" t="str">
        <f>IF('LYNX GRP'!AR14=0,"",'LYNX GRP'!AR14)</f>
        <v/>
      </c>
      <c r="P19" s="135" t="str">
        <f>IF('LYNX GRP'!AS14=0,"",'LYNX GRP'!AS14)</f>
        <v/>
      </c>
      <c r="Q19" s="135" t="str">
        <f>IF('LYNX GRP'!AT14=0,"",'LYNX GRP'!AT14)</f>
        <v/>
      </c>
      <c r="R19" s="135">
        <f>'PRODUCTION LIST lynx grp'!P21</f>
        <v>0</v>
      </c>
    </row>
    <row r="20" spans="3:18" ht="23.25" customHeight="1">
      <c r="C20" s="86"/>
      <c r="D20" s="86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8"/>
    </row>
    <row r="21" spans="3:18" ht="23.25" customHeight="1">
      <c r="E21" s="57"/>
      <c r="F21" s="57"/>
      <c r="G21" s="9"/>
      <c r="H21" s="9"/>
      <c r="I21" s="9"/>
      <c r="J21" s="13"/>
      <c r="K21" s="13"/>
      <c r="L21" s="13"/>
      <c r="M21" s="57"/>
      <c r="N21" s="9"/>
      <c r="O21" s="58" t="s">
        <v>43</v>
      </c>
      <c r="P21" s="58" t="s">
        <v>43</v>
      </c>
      <c r="Q21" s="58" t="s">
        <v>43</v>
      </c>
    </row>
    <row r="22" spans="3:18" ht="23.25" customHeight="1">
      <c r="E22" s="14" t="s">
        <v>44</v>
      </c>
      <c r="F22" s="59"/>
      <c r="G22" s="60"/>
      <c r="H22" s="9"/>
      <c r="I22" s="9"/>
      <c r="J22" s="14" t="s">
        <v>45</v>
      </c>
      <c r="K22" s="61"/>
      <c r="L22" s="61"/>
      <c r="M22" s="61"/>
      <c r="N22" s="60"/>
      <c r="O22" s="60"/>
      <c r="P22" s="60"/>
      <c r="Q22" s="60"/>
    </row>
    <row r="23" spans="3:18" ht="23.25" customHeight="1">
      <c r="E23" s="14" t="s">
        <v>46</v>
      </c>
      <c r="F23" s="59"/>
      <c r="G23" s="60"/>
      <c r="H23" s="9"/>
      <c r="I23" s="9"/>
      <c r="J23" s="14" t="s">
        <v>47</v>
      </c>
      <c r="K23" s="62"/>
      <c r="L23" s="62"/>
      <c r="M23" s="62"/>
      <c r="N23" s="63"/>
      <c r="O23" s="63"/>
      <c r="P23" s="63"/>
      <c r="Q23" s="63"/>
    </row>
    <row r="24" spans="3:18" ht="23.25" customHeight="1">
      <c r="E24" s="57"/>
      <c r="F24" s="57"/>
      <c r="G24" s="9"/>
      <c r="H24" s="9"/>
      <c r="I24" s="9"/>
      <c r="J24" s="14" t="s">
        <v>48</v>
      </c>
      <c r="K24" s="62"/>
      <c r="L24" s="62"/>
      <c r="M24" s="62"/>
      <c r="N24" s="63"/>
      <c r="O24" s="63"/>
      <c r="P24" s="63"/>
      <c r="Q24" s="63"/>
    </row>
  </sheetData>
  <sheetProtection selectLockedCells="1" selectUnlockedCells="1"/>
  <autoFilter ref="R2:R17" xr:uid="{00000000-0009-0000-0000-000007000000}"/>
  <mergeCells count="2">
    <mergeCell ref="A1:H1"/>
    <mergeCell ref="J1:K1"/>
  </mergeCells>
  <conditionalFormatting sqref="P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{D00F1166-C5BA-480E-8656-D5E1DD969EAC}</x14:id>
        </ext>
      </extLst>
    </cfRule>
  </conditionalFormatting>
  <conditionalFormatting sqref="Q2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{FD7C4168-C3FA-4E57-9B08-153E5E86D4A1}</x14:id>
        </ext>
      </extLst>
    </cfRule>
  </conditionalFormatting>
  <conditionalFormatting sqref="C2:O2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{D9AD2B36-0CB7-4578-B841-3FE38F0BBCA3}</x14:id>
        </ext>
      </extLst>
    </cfRule>
  </conditionalFormatting>
  <pageMargins left="0.25" right="0.25" top="0.75" bottom="0.75" header="0.3" footer="0.3"/>
  <pageSetup paperSize="9" orientation="portrait" horizontalDpi="1200" verticalDpi="1200" r:id="rId1"/>
  <headerFooter>
    <oddHeader>&amp;L&amp;"-,Krepko"&amp;14LYNX VOLUMES - packing list</oddHeader>
    <oddFooter>Stran &amp;P od &amp;N</oddFooter>
    <firstHeader>&amp;LLYNX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0F1166-C5BA-480E-8656-D5E1DD969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</xm:sqref>
        </x14:conditionalFormatting>
        <x14:conditionalFormatting xmlns:xm="http://schemas.microsoft.com/office/excel/2006/main">
          <x14:cfRule type="dataBar" id="{FD7C4168-C3FA-4E57-9B08-153E5E86D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D9AD2B36-0CB7-4578-B841-3FE38F0BB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C2:O2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"/>
  <sheetViews>
    <sheetView showGridLines="0" zoomScaleNormal="100" workbookViewId="0">
      <selection activeCell="R5" sqref="R5"/>
    </sheetView>
  </sheetViews>
  <sheetFormatPr defaultColWidth="12.33203125" defaultRowHeight="23.25" customHeight="1"/>
  <cols>
    <col min="1" max="1" width="10" style="9" customWidth="1"/>
    <col min="2" max="2" width="4.5" style="9" customWidth="1"/>
    <col min="3" max="12" width="6.83203125" style="16" customWidth="1"/>
    <col min="13" max="13" width="6" style="9" customWidth="1"/>
    <col min="14" max="14" width="5.83203125" style="9" customWidth="1"/>
    <col min="15" max="15" width="8.5" style="9" customWidth="1"/>
    <col min="16" max="20" width="12.33203125" style="9" customWidth="1"/>
    <col min="21" max="16384" width="12.33203125" style="9"/>
  </cols>
  <sheetData>
    <row r="1" spans="1:18" ht="29.25" customHeight="1">
      <c r="A1" s="21"/>
      <c r="B1" s="21"/>
      <c r="C1" s="21"/>
      <c r="D1" s="21"/>
      <c r="E1" s="21"/>
      <c r="F1" s="21"/>
      <c r="G1" s="21"/>
      <c r="H1" s="21"/>
      <c r="M1" s="21"/>
      <c r="N1" s="22"/>
      <c r="O1" s="21"/>
    </row>
    <row r="2" spans="1:18" ht="22" customHeight="1">
      <c r="C2" s="21"/>
      <c r="D2" s="21"/>
      <c r="E2" s="21"/>
      <c r="F2" s="21"/>
      <c r="G2" s="21"/>
      <c r="H2" s="9" t="s">
        <v>179</v>
      </c>
      <c r="J2" s="301" t="s">
        <v>326</v>
      </c>
      <c r="K2" s="301"/>
      <c r="L2" s="301"/>
      <c r="M2" s="21"/>
      <c r="O2" s="21"/>
    </row>
    <row r="3" spans="1:18" ht="44.25" customHeight="1">
      <c r="A3" s="132"/>
      <c r="B3" s="133"/>
      <c r="C3" s="721"/>
      <c r="D3" s="722"/>
      <c r="E3" s="722"/>
      <c r="F3" s="722"/>
      <c r="G3" s="722"/>
      <c r="H3" s="723"/>
      <c r="I3" s="17"/>
      <c r="J3" s="724"/>
      <c r="K3" s="725"/>
      <c r="L3" s="725"/>
      <c r="M3" s="726"/>
    </row>
    <row r="4" spans="1:18" ht="21" customHeight="1">
      <c r="A4" s="24" t="s">
        <v>307</v>
      </c>
      <c r="B4" s="24"/>
      <c r="I4" s="291"/>
      <c r="M4" s="15">
        <f>SUM(M6:M17)</f>
        <v>0</v>
      </c>
      <c r="N4" s="136">
        <f>SUM(N6:N17)</f>
        <v>0</v>
      </c>
      <c r="O4" s="137">
        <f>SUM(O6:O17)</f>
        <v>0</v>
      </c>
    </row>
    <row r="5" spans="1:18" ht="31.5" customHeight="1">
      <c r="A5" s="119" t="s">
        <v>13</v>
      </c>
      <c r="B5" s="1" t="s">
        <v>323</v>
      </c>
      <c r="C5" s="12" t="s">
        <v>1</v>
      </c>
      <c r="D5" s="2" t="s">
        <v>2</v>
      </c>
      <c r="E5" s="2" t="s">
        <v>8</v>
      </c>
      <c r="F5" s="2" t="s">
        <v>33</v>
      </c>
      <c r="G5" s="2" t="s">
        <v>3</v>
      </c>
      <c r="H5" s="2" t="s">
        <v>11</v>
      </c>
      <c r="I5" s="2" t="s">
        <v>12</v>
      </c>
      <c r="J5" s="2" t="s">
        <v>14</v>
      </c>
      <c r="K5" s="509" t="s">
        <v>123</v>
      </c>
      <c r="L5" s="509" t="s">
        <v>1145</v>
      </c>
      <c r="M5" s="138" t="s">
        <v>16</v>
      </c>
      <c r="N5" s="139" t="s">
        <v>17</v>
      </c>
      <c r="O5" s="128" t="s">
        <v>178</v>
      </c>
    </row>
    <row r="6" spans="1:18" ht="23.25" customHeight="1">
      <c r="A6" s="43" t="str">
        <f>'LYNX PU'!E12</f>
        <v>L1-PU</v>
      </c>
      <c r="B6" s="120">
        <f>'LYNX PU'!F12</f>
        <v>0</v>
      </c>
      <c r="C6" s="20" t="str">
        <f>IF('LYNX PU'!AF12=0,"",'LYNX PU'!AF12)</f>
        <v/>
      </c>
      <c r="D6" s="20" t="str">
        <f>IF('LYNX PU'!AG12=0,"",'LYNX PU'!AG12)</f>
        <v/>
      </c>
      <c r="E6" s="20" t="str">
        <f>IF('LYNX PU'!AH12=0,"",'LYNX PU'!AH12)</f>
        <v/>
      </c>
      <c r="F6" s="20" t="str">
        <f>IF('LYNX PU'!AI12=0,"",'LYNX PU'!AI12)</f>
        <v/>
      </c>
      <c r="G6" s="20" t="str">
        <f>IF('LYNX PU'!AJ12=0,"",'LYNX PU'!AJ12)</f>
        <v/>
      </c>
      <c r="H6" s="20" t="str">
        <f>IF('LYNX PU'!AK12=0,"",'LYNX PU'!AK12)</f>
        <v/>
      </c>
      <c r="I6" s="20" t="str">
        <f>IF('LYNX PU'!AL12=0,"",'LYNX PU'!AL12)</f>
        <v/>
      </c>
      <c r="J6" s="20" t="str">
        <f>IF('LYNX PU'!AM12=0,"",'LYNX PU'!AM12)</f>
        <v/>
      </c>
      <c r="K6" s="20" t="str">
        <f>IF('LYNX PU'!AN12=0,"",'LYNX PU'!AN12)</f>
        <v/>
      </c>
      <c r="L6" s="20" t="str">
        <f>IF('LYNX PU'!AO12=0,"",'LYNX PU'!AO12)</f>
        <v/>
      </c>
      <c r="M6" s="127">
        <f>SUM(C6:L6)</f>
        <v>0</v>
      </c>
      <c r="N6" s="129">
        <f>M6*'LYNX PU'!AC12</f>
        <v>0</v>
      </c>
      <c r="O6" s="130">
        <f>M6*'LYNX PU'!S12</f>
        <v>0</v>
      </c>
    </row>
    <row r="7" spans="1:18" ht="23.25" customHeight="1">
      <c r="A7" s="43" t="str">
        <f>'LYNX PU'!E13</f>
        <v>L2-PU</v>
      </c>
      <c r="B7" s="120">
        <f>'LYNX PU'!F13</f>
        <v>0</v>
      </c>
      <c r="C7" s="20" t="str">
        <f>IF('LYNX PU'!AF13=0,"",'LYNX PU'!AF13)</f>
        <v/>
      </c>
      <c r="D7" s="20" t="str">
        <f>IF('LYNX PU'!AG13=0,"",'LYNX PU'!AG13)</f>
        <v/>
      </c>
      <c r="E7" s="20" t="str">
        <f>IF('LYNX PU'!AH13=0,"",'LYNX PU'!AH13)</f>
        <v/>
      </c>
      <c r="F7" s="20" t="str">
        <f>IF('LYNX PU'!AI13=0,"",'LYNX PU'!AI13)</f>
        <v/>
      </c>
      <c r="G7" s="20" t="str">
        <f>IF('LYNX PU'!AJ13=0,"",'LYNX PU'!AJ13)</f>
        <v/>
      </c>
      <c r="H7" s="20" t="str">
        <f>IF('LYNX PU'!AK13=0,"",'LYNX PU'!AK13)</f>
        <v/>
      </c>
      <c r="I7" s="20" t="str">
        <f>IF('LYNX PU'!AL13=0,"",'LYNX PU'!AL13)</f>
        <v/>
      </c>
      <c r="J7" s="20" t="str">
        <f>IF('LYNX PU'!AM13=0,"",'LYNX PU'!AM13)</f>
        <v/>
      </c>
      <c r="K7" s="20" t="str">
        <f>IF('LYNX PU'!AN13=0,"",'LYNX PU'!AN13)</f>
        <v/>
      </c>
      <c r="L7" s="20" t="str">
        <f>IF('LYNX PU'!AO13=0,"",'LYNX PU'!AO13)</f>
        <v/>
      </c>
      <c r="M7" s="127">
        <f t="shared" ref="M7:M17" si="0">SUM(C7:L7)</f>
        <v>0</v>
      </c>
      <c r="N7" s="129">
        <f>M7*'LYNX PU'!AC13</f>
        <v>0</v>
      </c>
      <c r="O7" s="130">
        <f>M7*'LYNX PU'!S13</f>
        <v>0</v>
      </c>
    </row>
    <row r="8" spans="1:18" ht="23.25" customHeight="1">
      <c r="A8" s="43" t="str">
        <f>'LYNX PU'!E14</f>
        <v>L3-PU</v>
      </c>
      <c r="B8" s="120">
        <f>'LYNX PU'!F14</f>
        <v>0</v>
      </c>
      <c r="C8" s="20" t="str">
        <f>IF('LYNX PU'!AF14=0,"",'LYNX PU'!AF14)</f>
        <v/>
      </c>
      <c r="D8" s="20" t="str">
        <f>IF('LYNX PU'!AG14=0,"",'LYNX PU'!AG14)</f>
        <v/>
      </c>
      <c r="E8" s="20" t="str">
        <f>IF('LYNX PU'!AH14=0,"",'LYNX PU'!AH14)</f>
        <v/>
      </c>
      <c r="F8" s="20" t="str">
        <f>IF('LYNX PU'!AI14=0,"",'LYNX PU'!AI14)</f>
        <v/>
      </c>
      <c r="G8" s="20" t="str">
        <f>IF('LYNX PU'!AJ14=0,"",'LYNX PU'!AJ14)</f>
        <v/>
      </c>
      <c r="H8" s="20" t="str">
        <f>IF('LYNX PU'!AK14=0,"",'LYNX PU'!AK14)</f>
        <v/>
      </c>
      <c r="I8" s="20" t="str">
        <f>IF('LYNX PU'!AL14=0,"",'LYNX PU'!AL14)</f>
        <v/>
      </c>
      <c r="J8" s="20" t="str">
        <f>IF('LYNX PU'!AM14=0,"",'LYNX PU'!AM14)</f>
        <v/>
      </c>
      <c r="K8" s="20" t="str">
        <f>IF('LYNX PU'!AN14=0,"",'LYNX PU'!AN14)</f>
        <v/>
      </c>
      <c r="L8" s="20" t="str">
        <f>IF('LYNX PU'!AO14=0,"",'LYNX PU'!AO14)</f>
        <v/>
      </c>
      <c r="M8" s="127">
        <f t="shared" si="0"/>
        <v>0</v>
      </c>
      <c r="N8" s="129">
        <f>M8*'LYNX PU'!AC14</f>
        <v>0</v>
      </c>
      <c r="O8" s="130">
        <f>M8*'LYNX PU'!S14</f>
        <v>0</v>
      </c>
    </row>
    <row r="9" spans="1:18" ht="23.25" customHeight="1">
      <c r="A9" s="43" t="str">
        <f>'LYNX PU'!E15</f>
        <v>L4-PU</v>
      </c>
      <c r="B9" s="120">
        <f>'LYNX PU'!F15</f>
        <v>0</v>
      </c>
      <c r="C9" s="20" t="str">
        <f>IF('LYNX PU'!AF15=0,"",'LYNX PU'!AF15)</f>
        <v/>
      </c>
      <c r="D9" s="20" t="str">
        <f>IF('LYNX PU'!AG15=0,"",'LYNX PU'!AG15)</f>
        <v/>
      </c>
      <c r="E9" s="20" t="str">
        <f>IF('LYNX PU'!AH15=0,"",'LYNX PU'!AH15)</f>
        <v/>
      </c>
      <c r="F9" s="20" t="str">
        <f>IF('LYNX PU'!AI15=0,"",'LYNX PU'!AI15)</f>
        <v/>
      </c>
      <c r="G9" s="20" t="str">
        <f>IF('LYNX PU'!AJ15=0,"",'LYNX PU'!AJ15)</f>
        <v/>
      </c>
      <c r="H9" s="20" t="str">
        <f>IF('LYNX PU'!AK15=0,"",'LYNX PU'!AK15)</f>
        <v/>
      </c>
      <c r="I9" s="20" t="str">
        <f>IF('LYNX PU'!AL15=0,"",'LYNX PU'!AL15)</f>
        <v/>
      </c>
      <c r="J9" s="20" t="str">
        <f>IF('LYNX PU'!AM15=0,"",'LYNX PU'!AM15)</f>
        <v/>
      </c>
      <c r="K9" s="20" t="str">
        <f>IF('LYNX PU'!AN15=0,"",'LYNX PU'!AN15)</f>
        <v/>
      </c>
      <c r="L9" s="20" t="str">
        <f>IF('LYNX PU'!AO15=0,"",'LYNX PU'!AO15)</f>
        <v/>
      </c>
      <c r="M9" s="127">
        <f t="shared" si="0"/>
        <v>0</v>
      </c>
      <c r="N9" s="129">
        <f>M9*'LYNX PU'!AC15</f>
        <v>0</v>
      </c>
      <c r="O9" s="130">
        <f>M9*'LYNX PU'!S15</f>
        <v>0</v>
      </c>
    </row>
    <row r="10" spans="1:18" ht="23.25" customHeight="1">
      <c r="A10" s="43" t="str">
        <f>'LYNX PU'!E16</f>
        <v>L5-PU</v>
      </c>
      <c r="B10" s="120">
        <f>'LYNX PU'!F16</f>
        <v>0</v>
      </c>
      <c r="C10" s="20" t="str">
        <f>IF('LYNX PU'!AF16=0,"",'LYNX PU'!AF16)</f>
        <v/>
      </c>
      <c r="D10" s="20" t="str">
        <f>IF('LYNX PU'!AG16=0,"",'LYNX PU'!AG16)</f>
        <v/>
      </c>
      <c r="E10" s="20" t="str">
        <f>IF('LYNX PU'!AH16=0,"",'LYNX PU'!AH16)</f>
        <v/>
      </c>
      <c r="F10" s="20" t="str">
        <f>IF('LYNX PU'!AI16=0,"",'LYNX PU'!AI16)</f>
        <v/>
      </c>
      <c r="G10" s="20" t="str">
        <f>IF('LYNX PU'!AJ16=0,"",'LYNX PU'!AJ16)</f>
        <v/>
      </c>
      <c r="H10" s="20" t="str">
        <f>IF('LYNX PU'!AK16=0,"",'LYNX PU'!AK16)</f>
        <v/>
      </c>
      <c r="I10" s="20" t="str">
        <f>IF('LYNX PU'!AL16=0,"",'LYNX PU'!AL16)</f>
        <v/>
      </c>
      <c r="J10" s="20" t="str">
        <f>IF('LYNX PU'!AM16=0,"",'LYNX PU'!AM16)</f>
        <v/>
      </c>
      <c r="K10" s="20" t="str">
        <f>IF('LYNX PU'!AN16=0,"",'LYNX PU'!AN16)</f>
        <v/>
      </c>
      <c r="L10" s="20" t="str">
        <f>IF('LYNX PU'!AO16=0,"",'LYNX PU'!AO16)</f>
        <v/>
      </c>
      <c r="M10" s="127">
        <f t="shared" si="0"/>
        <v>0</v>
      </c>
      <c r="N10" s="129">
        <f>M10*'LYNX PU'!AC16</f>
        <v>0</v>
      </c>
      <c r="O10" s="130">
        <f>M10*'LYNX PU'!S16</f>
        <v>0</v>
      </c>
    </row>
    <row r="11" spans="1:18" ht="23.25" customHeight="1">
      <c r="A11" s="43" t="str">
        <f>'LYNX PU'!E17</f>
        <v>L6-PU</v>
      </c>
      <c r="B11" s="120">
        <f>'LYNX PU'!F17</f>
        <v>0</v>
      </c>
      <c r="C11" s="20" t="str">
        <f>IF('LYNX PU'!AF17=0,"",'LYNX PU'!AF17)</f>
        <v/>
      </c>
      <c r="D11" s="20" t="str">
        <f>IF('LYNX PU'!AG17=0,"",'LYNX PU'!AG17)</f>
        <v/>
      </c>
      <c r="E11" s="20" t="str">
        <f>IF('LYNX PU'!AH17=0,"",'LYNX PU'!AH17)</f>
        <v/>
      </c>
      <c r="F11" s="20" t="str">
        <f>IF('LYNX PU'!AI17=0,"",'LYNX PU'!AI17)</f>
        <v/>
      </c>
      <c r="G11" s="20" t="str">
        <f>IF('LYNX PU'!AJ17=0,"",'LYNX PU'!AJ17)</f>
        <v/>
      </c>
      <c r="H11" s="20" t="str">
        <f>IF('LYNX PU'!AK17=0,"",'LYNX PU'!AK17)</f>
        <v/>
      </c>
      <c r="I11" s="20" t="str">
        <f>IF('LYNX PU'!AL17=0,"",'LYNX PU'!AL17)</f>
        <v/>
      </c>
      <c r="J11" s="20" t="str">
        <f>IF('LYNX PU'!AM17=0,"",'LYNX PU'!AM17)</f>
        <v/>
      </c>
      <c r="K11" s="20" t="str">
        <f>IF('LYNX PU'!AN17=0,"",'LYNX PU'!AN17)</f>
        <v/>
      </c>
      <c r="L11" s="20" t="str">
        <f>IF('LYNX PU'!AO17=0,"",'LYNX PU'!AO17)</f>
        <v/>
      </c>
      <c r="M11" s="127">
        <f t="shared" si="0"/>
        <v>0</v>
      </c>
      <c r="N11" s="129">
        <f>M11*'LYNX PU'!AC17</f>
        <v>0</v>
      </c>
      <c r="O11" s="130">
        <f>M11*'LYNX PU'!S17</f>
        <v>0</v>
      </c>
      <c r="P11" s="16"/>
      <c r="Q11" s="16"/>
      <c r="R11" s="16"/>
    </row>
    <row r="12" spans="1:18" ht="23.25" customHeight="1">
      <c r="A12" s="43" t="str">
        <f>'LYNX PU'!E18</f>
        <v>L7-PU</v>
      </c>
      <c r="B12" s="120">
        <f>'LYNX PU'!F18</f>
        <v>0</v>
      </c>
      <c r="C12" s="20" t="str">
        <f>IF('LYNX PU'!AF18=0,"",'LYNX PU'!AF18)</f>
        <v/>
      </c>
      <c r="D12" s="20" t="str">
        <f>IF('LYNX PU'!AG18=0,"",'LYNX PU'!AG18)</f>
        <v/>
      </c>
      <c r="E12" s="20" t="str">
        <f>IF('LYNX PU'!AH18=0,"",'LYNX PU'!AH18)</f>
        <v/>
      </c>
      <c r="F12" s="20" t="str">
        <f>IF('LYNX PU'!AI18=0,"",'LYNX PU'!AI18)</f>
        <v/>
      </c>
      <c r="G12" s="20" t="str">
        <f>IF('LYNX PU'!AJ18=0,"",'LYNX PU'!AJ18)</f>
        <v/>
      </c>
      <c r="H12" s="20" t="str">
        <f>IF('LYNX PU'!AK18=0,"",'LYNX PU'!AK18)</f>
        <v/>
      </c>
      <c r="I12" s="20" t="str">
        <f>IF('LYNX PU'!AL18=0,"",'LYNX PU'!AL18)</f>
        <v/>
      </c>
      <c r="J12" s="20" t="str">
        <f>IF('LYNX PU'!AM18=0,"",'LYNX PU'!AM18)</f>
        <v/>
      </c>
      <c r="K12" s="20" t="str">
        <f>IF('LYNX PU'!AN18=0,"",'LYNX PU'!AN18)</f>
        <v/>
      </c>
      <c r="L12" s="20" t="str">
        <f>IF('LYNX PU'!AO18=0,"",'LYNX PU'!AO18)</f>
        <v/>
      </c>
      <c r="M12" s="127">
        <f t="shared" si="0"/>
        <v>0</v>
      </c>
      <c r="N12" s="129">
        <f>M12*'LYNX PU'!AC18</f>
        <v>0</v>
      </c>
      <c r="O12" s="130">
        <f>M12*'LYNX PU'!S18</f>
        <v>0</v>
      </c>
      <c r="P12" s="15"/>
      <c r="Q12" s="26"/>
      <c r="R12" s="16"/>
    </row>
    <row r="13" spans="1:18" ht="23.25" customHeight="1">
      <c r="A13" s="43" t="str">
        <f>'LYNX PU'!E19</f>
        <v>L8-PU</v>
      </c>
      <c r="B13" s="120">
        <f>'LYNX PU'!F19</f>
        <v>0</v>
      </c>
      <c r="C13" s="20" t="str">
        <f>IF('LYNX PU'!AF19=0,"",'LYNX PU'!AF19)</f>
        <v/>
      </c>
      <c r="D13" s="20" t="str">
        <f>IF('LYNX PU'!AG19=0,"",'LYNX PU'!AG19)</f>
        <v/>
      </c>
      <c r="E13" s="20" t="str">
        <f>IF('LYNX PU'!AH19=0,"",'LYNX PU'!AH19)</f>
        <v/>
      </c>
      <c r="F13" s="20" t="str">
        <f>IF('LYNX PU'!AI19=0,"",'LYNX PU'!AI19)</f>
        <v/>
      </c>
      <c r="G13" s="20" t="str">
        <f>IF('LYNX PU'!AJ19=0,"",'LYNX PU'!AJ19)</f>
        <v/>
      </c>
      <c r="H13" s="20" t="str">
        <f>IF('LYNX PU'!AK19=0,"",'LYNX PU'!AK19)</f>
        <v/>
      </c>
      <c r="I13" s="20" t="str">
        <f>IF('LYNX PU'!AL19=0,"",'LYNX PU'!AL19)</f>
        <v/>
      </c>
      <c r="J13" s="20" t="str">
        <f>IF('LYNX PU'!AM19=0,"",'LYNX PU'!AM19)</f>
        <v/>
      </c>
      <c r="K13" s="20" t="str">
        <f>IF('LYNX PU'!AN19=0,"",'LYNX PU'!AN19)</f>
        <v/>
      </c>
      <c r="L13" s="20" t="str">
        <f>IF('LYNX PU'!AO19=0,"",'LYNX PU'!AO19)</f>
        <v/>
      </c>
      <c r="M13" s="127">
        <f t="shared" si="0"/>
        <v>0</v>
      </c>
      <c r="N13" s="129">
        <f>M13*'LYNX PU'!AC19</f>
        <v>0</v>
      </c>
      <c r="O13" s="130">
        <f>M13*'LYNX PU'!S19</f>
        <v>0</v>
      </c>
    </row>
    <row r="14" spans="1:18" ht="23.25" customHeight="1">
      <c r="A14" s="43" t="str">
        <f>'LYNX PU'!E20</f>
        <v>L9-PU</v>
      </c>
      <c r="B14" s="120">
        <f>'LYNX PU'!F20</f>
        <v>0</v>
      </c>
      <c r="C14" s="20" t="str">
        <f>IF('LYNX PU'!AF20=0,"",'LYNX PU'!AF20)</f>
        <v/>
      </c>
      <c r="D14" s="20" t="str">
        <f>IF('LYNX PU'!AG20=0,"",'LYNX PU'!AG20)</f>
        <v/>
      </c>
      <c r="E14" s="20" t="str">
        <f>IF('LYNX PU'!AH20=0,"",'LYNX PU'!AH20)</f>
        <v/>
      </c>
      <c r="F14" s="20" t="str">
        <f>IF('LYNX PU'!AI20=0,"",'LYNX PU'!AI20)</f>
        <v/>
      </c>
      <c r="G14" s="20" t="str">
        <f>IF('LYNX PU'!AJ20=0,"",'LYNX PU'!AJ20)</f>
        <v/>
      </c>
      <c r="H14" s="20" t="str">
        <f>IF('LYNX PU'!AK20=0,"",'LYNX PU'!AK20)</f>
        <v/>
      </c>
      <c r="I14" s="20" t="str">
        <f>IF('LYNX PU'!AL20=0,"",'LYNX PU'!AL20)</f>
        <v/>
      </c>
      <c r="J14" s="20" t="str">
        <f>IF('LYNX PU'!AM20=0,"",'LYNX PU'!AM20)</f>
        <v/>
      </c>
      <c r="K14" s="20" t="str">
        <f>IF('LYNX PU'!AN20=0,"",'LYNX PU'!AN20)</f>
        <v/>
      </c>
      <c r="L14" s="20" t="str">
        <f>IF('LYNX PU'!AO20=0,"",'LYNX PU'!AO20)</f>
        <v/>
      </c>
      <c r="M14" s="127">
        <f t="shared" si="0"/>
        <v>0</v>
      </c>
      <c r="N14" s="129">
        <f>M14*'LYNX PU'!AC20</f>
        <v>0</v>
      </c>
      <c r="O14" s="130">
        <f>M14*'LYNX PU'!S20</f>
        <v>0</v>
      </c>
    </row>
    <row r="15" spans="1:18" ht="23.25" customHeight="1">
      <c r="A15" s="43" t="str">
        <f>'LYNX PU'!E21</f>
        <v>L10-PU</v>
      </c>
      <c r="B15" s="120">
        <f>'LYNX PU'!F21</f>
        <v>0</v>
      </c>
      <c r="C15" s="20" t="str">
        <f>IF('LYNX PU'!AF21=0,"",'LYNX PU'!AF21)</f>
        <v/>
      </c>
      <c r="D15" s="20" t="str">
        <f>IF('LYNX PU'!AG21=0,"",'LYNX PU'!AG21)</f>
        <v/>
      </c>
      <c r="E15" s="20" t="str">
        <f>IF('LYNX PU'!AH21=0,"",'LYNX PU'!AH21)</f>
        <v/>
      </c>
      <c r="F15" s="20" t="str">
        <f>IF('LYNX PU'!AI21=0,"",'LYNX PU'!AI21)</f>
        <v/>
      </c>
      <c r="G15" s="20" t="str">
        <f>IF('LYNX PU'!AJ21=0,"",'LYNX PU'!AJ21)</f>
        <v/>
      </c>
      <c r="H15" s="20" t="str">
        <f>IF('LYNX PU'!AK21=0,"",'LYNX PU'!AK21)</f>
        <v/>
      </c>
      <c r="I15" s="20" t="str">
        <f>IF('LYNX PU'!AL21=0,"",'LYNX PU'!AL21)</f>
        <v/>
      </c>
      <c r="J15" s="20" t="str">
        <f>IF('LYNX PU'!AM21=0,"",'LYNX PU'!AM21)</f>
        <v/>
      </c>
      <c r="K15" s="20" t="str">
        <f>IF('LYNX PU'!AN21=0,"",'LYNX PU'!AN21)</f>
        <v/>
      </c>
      <c r="L15" s="20" t="str">
        <f>IF('LYNX PU'!AO21=0,"",'LYNX PU'!AO21)</f>
        <v/>
      </c>
      <c r="M15" s="127">
        <f t="shared" si="0"/>
        <v>0</v>
      </c>
      <c r="N15" s="129">
        <f>M15*'LYNX PU'!AC21</f>
        <v>0</v>
      </c>
      <c r="O15" s="130">
        <f>M15*'LYNX PU'!S21</f>
        <v>0</v>
      </c>
    </row>
    <row r="16" spans="1:18" ht="23.25" customHeight="1">
      <c r="A16" s="43" t="str">
        <f>'LYNX PU'!E22</f>
        <v>L11-PU</v>
      </c>
      <c r="B16" s="120">
        <f>'LYNX PU'!F22</f>
        <v>0</v>
      </c>
      <c r="C16" s="20" t="str">
        <f>IF('LYNX PU'!AF22=0,"",'LYNX PU'!AF22)</f>
        <v/>
      </c>
      <c r="D16" s="20" t="str">
        <f>IF('LYNX PU'!AG22=0,"",'LYNX PU'!AG22)</f>
        <v/>
      </c>
      <c r="E16" s="20" t="str">
        <f>IF('LYNX PU'!AH22=0,"",'LYNX PU'!AH22)</f>
        <v/>
      </c>
      <c r="F16" s="20" t="str">
        <f>IF('LYNX PU'!AI22=0,"",'LYNX PU'!AI22)</f>
        <v/>
      </c>
      <c r="G16" s="20" t="str">
        <f>IF('LYNX PU'!AJ22=0,"",'LYNX PU'!AJ22)</f>
        <v/>
      </c>
      <c r="H16" s="20" t="str">
        <f>IF('LYNX PU'!AK22=0,"",'LYNX PU'!AK22)</f>
        <v/>
      </c>
      <c r="I16" s="20" t="str">
        <f>IF('LYNX PU'!AL22=0,"",'LYNX PU'!AL22)</f>
        <v/>
      </c>
      <c r="J16" s="20" t="str">
        <f>IF('LYNX PU'!AM22=0,"",'LYNX PU'!AM22)</f>
        <v/>
      </c>
      <c r="K16" s="20" t="str">
        <f>IF('LYNX PU'!AN22=0,"",'LYNX PU'!AN22)</f>
        <v/>
      </c>
      <c r="L16" s="20" t="str">
        <f>IF('LYNX PU'!AO22=0,"",'LYNX PU'!AO22)</f>
        <v/>
      </c>
      <c r="M16" s="127">
        <f t="shared" si="0"/>
        <v>0</v>
      </c>
      <c r="N16" s="129">
        <f>M16*'LYNX PU'!AC22</f>
        <v>0</v>
      </c>
      <c r="O16" s="130">
        <f>M16*'LYNX PU'!S22</f>
        <v>0</v>
      </c>
    </row>
    <row r="17" spans="1:15" ht="23.25" customHeight="1">
      <c r="A17" s="43" t="str">
        <f>'LYNX PU'!E23</f>
        <v>L12-PU</v>
      </c>
      <c r="B17" s="120">
        <f>'LYNX PU'!F23</f>
        <v>0</v>
      </c>
      <c r="C17" s="20" t="str">
        <f>IF('LYNX PU'!AF23=0,"",'LYNX PU'!AF23)</f>
        <v/>
      </c>
      <c r="D17" s="20" t="str">
        <f>IF('LYNX PU'!AG23=0,"",'LYNX PU'!AG23)</f>
        <v/>
      </c>
      <c r="E17" s="20" t="str">
        <f>IF('LYNX PU'!AH23=0,"",'LYNX PU'!AH23)</f>
        <v/>
      </c>
      <c r="F17" s="20" t="str">
        <f>IF('LYNX PU'!AI23=0,"",'LYNX PU'!AI23)</f>
        <v/>
      </c>
      <c r="G17" s="20" t="str">
        <f>IF('LYNX PU'!AJ23=0,"",'LYNX PU'!AJ23)</f>
        <v/>
      </c>
      <c r="H17" s="20" t="str">
        <f>IF('LYNX PU'!AK23=0,"",'LYNX PU'!AK23)</f>
        <v/>
      </c>
      <c r="I17" s="20" t="str">
        <f>IF('LYNX PU'!AL23=0,"",'LYNX PU'!AL23)</f>
        <v/>
      </c>
      <c r="J17" s="20" t="str">
        <f>IF('LYNX PU'!AM23=0,"",'LYNX PU'!AM23)</f>
        <v/>
      </c>
      <c r="K17" s="20" t="str">
        <f>IF('LYNX PU'!AN23=0,"",'LYNX PU'!AN23)</f>
        <v/>
      </c>
      <c r="L17" s="20" t="str">
        <f>IF('LYNX PU'!AO23=0,"",'LYNX PU'!AO23)</f>
        <v/>
      </c>
      <c r="M17" s="127">
        <f t="shared" si="0"/>
        <v>0</v>
      </c>
      <c r="N17" s="129">
        <f>M17*'LYNX PU'!AC23</f>
        <v>0</v>
      </c>
      <c r="O17" s="130">
        <f>M17*'LYNX PU'!S23</f>
        <v>0</v>
      </c>
    </row>
  </sheetData>
  <sheetProtection selectLockedCells="1" selectUnlockedCells="1"/>
  <autoFilter ref="M5:M17" xr:uid="{00000000-0009-0000-0000-000008000000}"/>
  <mergeCells count="2">
    <mergeCell ref="C3:H3"/>
    <mergeCell ref="J3:M3"/>
  </mergeCells>
  <conditionalFormatting sqref="A5:L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{EB328AA4-8F5B-47CD-B769-2F994A12E247}</x14:id>
        </ext>
      </extLst>
    </cfRule>
  </conditionalFormatting>
  <pageMargins left="0.25" right="0.25" top="0.75" bottom="0.75" header="0.3" footer="0.3"/>
  <pageSetup paperSize="9" orientation="landscape" horizontalDpi="1200" verticalDpi="1200" r:id="rId1"/>
  <headerFooter differentFirst="1">
    <oddFooter>Stran &amp;P od &amp;N</oddFooter>
    <firstFooter>&amp;CStran &amp;P od &amp;N</first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328AA4-8F5B-47CD-B769-2F994A12E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Summary of order</vt:lpstr>
      <vt:lpstr>LYNX GRP</vt:lpstr>
      <vt:lpstr>LYNX PLYWOOD</vt:lpstr>
      <vt:lpstr>LYNX PU</vt:lpstr>
      <vt:lpstr>Uvoz za Vasco</vt:lpstr>
      <vt:lpstr>PRODUCTION LIST lynx grp</vt:lpstr>
      <vt:lpstr>PRODUCTION LIST lynx plywood</vt:lpstr>
      <vt:lpstr>PACKING LIST lynx grp</vt:lpstr>
      <vt:lpstr>PRODUCTION LIST lynx PU</vt:lpstr>
      <vt:lpstr>PACKING LIST lynx PU</vt:lpstr>
      <vt:lpstr>PACKING LIST lynx wood</vt:lpstr>
      <vt:lpstr>PAKIRANJE </vt:lpstr>
      <vt:lpstr>sum lynx</vt:lpstr>
      <vt:lpstr>'PACKING LIST lynx grp'!Print_Titles</vt:lpstr>
      <vt:lpstr>'PACKING LIST lynx PU'!Print_Titles</vt:lpstr>
      <vt:lpstr>'PACKING LIST lynx wood'!Print_Titles</vt:lpstr>
      <vt:lpstr>'PRODUCTION LIST lynx grp'!Print_Titles</vt:lpstr>
      <vt:lpstr>'PRODUCTION LIST lynx plywood'!Print_Titles</vt:lpstr>
      <vt:lpstr>'PRODUCTION LIST lynx PU'!Print_Titles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360-prod-mana</cp:lastModifiedBy>
  <cp:lastPrinted>2022-01-05T12:22:26Z</cp:lastPrinted>
  <dcterms:created xsi:type="dcterms:W3CDTF">2016-12-08T21:22:33Z</dcterms:created>
  <dcterms:modified xsi:type="dcterms:W3CDTF">2023-02-03T12:09:06Z</dcterms:modified>
</cp:coreProperties>
</file>