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showInkAnnotation="0" codeName="Ta_delovni_zvezek" autoCompressPictures="0"/>
  <mc:AlternateContent xmlns:mc="http://schemas.openxmlformats.org/markup-compatibility/2006">
    <mc:Choice Requires="x15">
      <x15ac:absPath xmlns:x15ac="http://schemas.microsoft.com/office/spreadsheetml/2010/11/ac" url="/Volumes/Public/SYS matevz-katja/LYNX - ROBERT VOLUMES/ORDER LIST/"/>
    </mc:Choice>
  </mc:AlternateContent>
  <xr:revisionPtr revIDLastSave="0" documentId="13_ncr:1_{E65CB977-66FF-8541-940C-A456849122C2}" xr6:coauthVersionLast="36" xr6:coauthVersionMax="36" xr10:uidLastSave="{00000000-0000-0000-0000-000000000000}"/>
  <workbookProtection workbookAlgorithmName="SHA-512" workbookHashValue="qMxAPEDV//xvK3ememGCUfVn0ZwhUkVq2DxTFa6kFJjSFyD8nrQLQHfiPXUm6WXF0E4Kgi6qByYepgPq3Ol6iw==" workbookSaltValue="gj0XYABiHmRvpbhs47BDAw==" workbookSpinCount="100000" lockStructure="1"/>
  <bookViews>
    <workbookView xWindow="2980" yWindow="1940" windowWidth="28800" windowHeight="16280" tabRatio="500" activeTab="1" xr2:uid="{00000000-000D-0000-FFFF-FFFF00000000}"/>
  </bookViews>
  <sheets>
    <sheet name="Summary of order" sheetId="11" r:id="rId1"/>
    <sheet name="LYNX volumes" sheetId="5" r:id="rId2"/>
    <sheet name="PRODUCTION LIST lynx" sheetId="7" state="hidden" r:id="rId3"/>
    <sheet name="PACKING LIST lynx" sheetId="12" state="hidden" r:id="rId4"/>
    <sheet name="sum lynx" sheetId="9" state="hidden" r:id="rId5"/>
    <sheet name="PAKIRANJE" sheetId="13" state="hidden" r:id="rId6"/>
  </sheets>
  <definedNames>
    <definedName name="_xlnm._FilterDatabase" localSheetId="1" hidden="1">'LYNX volumes'!$AH$8:$AI$38</definedName>
    <definedName name="_xlnm._FilterDatabase" localSheetId="3" hidden="1">'PACKING LIST lynx'!$U$2:$U$31</definedName>
    <definedName name="_xlnm._FilterDatabase" localSheetId="2" hidden="1">'PRODUCTION LIST lynx'!$O$5:$O$34</definedName>
    <definedName name="_xlnm.Print_Titles" localSheetId="3">'PACKING LIST lynx'!$2:$2</definedName>
    <definedName name="_xlnm.Print_Titles" localSheetId="2">'PRODUCTION LIST lynx'!$3:$5</definedName>
  </definedNames>
  <calcPr calcId="181029"/>
  <fileRecoveryPr autoRecover="0"/>
</workbook>
</file>

<file path=xl/calcChain.xml><?xml version="1.0" encoding="utf-8"?>
<calcChain xmlns="http://schemas.openxmlformats.org/spreadsheetml/2006/main">
  <c r="C4" i="12" l="1"/>
  <c r="D4" i="12"/>
  <c r="E4" i="12"/>
  <c r="F4" i="12"/>
  <c r="G4" i="12"/>
  <c r="H4" i="12"/>
  <c r="I4" i="12"/>
  <c r="J4" i="12"/>
  <c r="K4" i="12"/>
  <c r="L4" i="12"/>
  <c r="M4" i="12"/>
  <c r="S4" i="12"/>
  <c r="C7" i="7"/>
  <c r="D7" i="7"/>
  <c r="E7" i="7"/>
  <c r="F7" i="7"/>
  <c r="G7" i="7"/>
  <c r="H7" i="7"/>
  <c r="I7" i="7"/>
  <c r="J7" i="7"/>
  <c r="K7" i="7"/>
  <c r="L7" i="7"/>
  <c r="O7" i="7"/>
  <c r="U4" i="12"/>
  <c r="C5" i="12"/>
  <c r="D5" i="12"/>
  <c r="E5" i="12"/>
  <c r="F5" i="12"/>
  <c r="G5" i="12"/>
  <c r="H5" i="12"/>
  <c r="I5" i="12"/>
  <c r="J5" i="12"/>
  <c r="K5" i="12"/>
  <c r="L5" i="12"/>
  <c r="M5" i="12"/>
  <c r="S5" i="12"/>
  <c r="C8" i="7"/>
  <c r="D8" i="7"/>
  <c r="E8" i="7"/>
  <c r="F8" i="7"/>
  <c r="G8" i="7"/>
  <c r="H8" i="7"/>
  <c r="I8" i="7"/>
  <c r="J8" i="7"/>
  <c r="K8" i="7"/>
  <c r="L8" i="7"/>
  <c r="O8" i="7"/>
  <c r="U5" i="12"/>
  <c r="C6" i="12"/>
  <c r="D6" i="12"/>
  <c r="E6" i="12"/>
  <c r="F6" i="12"/>
  <c r="G6" i="12"/>
  <c r="H6" i="12"/>
  <c r="I6" i="12"/>
  <c r="J6" i="12"/>
  <c r="K6" i="12"/>
  <c r="L6" i="12"/>
  <c r="M6" i="12"/>
  <c r="S6" i="12"/>
  <c r="C9" i="7"/>
  <c r="D9" i="7"/>
  <c r="E9" i="7"/>
  <c r="F9" i="7"/>
  <c r="G9" i="7"/>
  <c r="H9" i="7"/>
  <c r="I9" i="7"/>
  <c r="J9" i="7"/>
  <c r="K9" i="7"/>
  <c r="L9" i="7"/>
  <c r="O9" i="7"/>
  <c r="U6" i="12"/>
  <c r="C7" i="12"/>
  <c r="D7" i="12"/>
  <c r="E7" i="12"/>
  <c r="F7" i="12"/>
  <c r="G7" i="12"/>
  <c r="H7" i="12"/>
  <c r="I7" i="12"/>
  <c r="J7" i="12"/>
  <c r="K7" i="12"/>
  <c r="L7" i="12"/>
  <c r="M7" i="12"/>
  <c r="S7" i="12"/>
  <c r="C10" i="7"/>
  <c r="D10" i="7"/>
  <c r="E10" i="7"/>
  <c r="F10" i="7"/>
  <c r="G10" i="7"/>
  <c r="H10" i="7"/>
  <c r="I10" i="7"/>
  <c r="J10" i="7"/>
  <c r="K10" i="7"/>
  <c r="L10" i="7"/>
  <c r="O10" i="7"/>
  <c r="U7" i="12"/>
  <c r="C8" i="12"/>
  <c r="D8" i="12"/>
  <c r="E8" i="12"/>
  <c r="F8" i="12"/>
  <c r="G8" i="12"/>
  <c r="H8" i="12"/>
  <c r="I8" i="12"/>
  <c r="J8" i="12"/>
  <c r="K8" i="12"/>
  <c r="L8" i="12"/>
  <c r="M8" i="12"/>
  <c r="S8" i="12"/>
  <c r="C11" i="7"/>
  <c r="D11" i="7"/>
  <c r="E11" i="7"/>
  <c r="F11" i="7"/>
  <c r="G11" i="7"/>
  <c r="H11" i="7"/>
  <c r="I11" i="7"/>
  <c r="J11" i="7"/>
  <c r="K11" i="7"/>
  <c r="L11" i="7"/>
  <c r="O11" i="7"/>
  <c r="U8" i="12"/>
  <c r="C9" i="12"/>
  <c r="D9" i="12"/>
  <c r="E9" i="12"/>
  <c r="F9" i="12"/>
  <c r="G9" i="12"/>
  <c r="H9" i="12"/>
  <c r="I9" i="12"/>
  <c r="J9" i="12"/>
  <c r="K9" i="12"/>
  <c r="L9" i="12"/>
  <c r="M9" i="12"/>
  <c r="S9" i="12"/>
  <c r="C12" i="7"/>
  <c r="D12" i="7"/>
  <c r="E12" i="7"/>
  <c r="F12" i="7"/>
  <c r="G12" i="7"/>
  <c r="H12" i="7"/>
  <c r="I12" i="7"/>
  <c r="J12" i="7"/>
  <c r="K12" i="7"/>
  <c r="L12" i="7"/>
  <c r="O12" i="7"/>
  <c r="U9" i="12"/>
  <c r="C10" i="12"/>
  <c r="D10" i="12"/>
  <c r="E10" i="12"/>
  <c r="F10" i="12"/>
  <c r="G10" i="12"/>
  <c r="H10" i="12"/>
  <c r="I10" i="12"/>
  <c r="J10" i="12"/>
  <c r="K10" i="12"/>
  <c r="L10" i="12"/>
  <c r="M10" i="12"/>
  <c r="S10" i="12"/>
  <c r="C13" i="7"/>
  <c r="D13" i="7"/>
  <c r="E13" i="7"/>
  <c r="F13" i="7"/>
  <c r="G13" i="7"/>
  <c r="H13" i="7"/>
  <c r="I13" i="7"/>
  <c r="J13" i="7"/>
  <c r="K13" i="7"/>
  <c r="L13" i="7"/>
  <c r="O13" i="7"/>
  <c r="U10" i="12"/>
  <c r="C11" i="12"/>
  <c r="D11" i="12"/>
  <c r="E11" i="12"/>
  <c r="F11" i="12"/>
  <c r="G11" i="12"/>
  <c r="H11" i="12"/>
  <c r="I11" i="12"/>
  <c r="J11" i="12"/>
  <c r="K11" i="12"/>
  <c r="L11" i="12"/>
  <c r="M11" i="12"/>
  <c r="S11" i="12"/>
  <c r="C14" i="7"/>
  <c r="D14" i="7"/>
  <c r="E14" i="7"/>
  <c r="F14" i="7"/>
  <c r="G14" i="7"/>
  <c r="H14" i="7"/>
  <c r="I14" i="7"/>
  <c r="J14" i="7"/>
  <c r="K14" i="7"/>
  <c r="L14" i="7"/>
  <c r="O14" i="7"/>
  <c r="U11" i="12"/>
  <c r="C12" i="12"/>
  <c r="D12" i="12"/>
  <c r="E12" i="12"/>
  <c r="F12" i="12"/>
  <c r="G12" i="12"/>
  <c r="H12" i="12"/>
  <c r="I12" i="12"/>
  <c r="J12" i="12"/>
  <c r="K12" i="12"/>
  <c r="L12" i="12"/>
  <c r="M12" i="12"/>
  <c r="S12" i="12"/>
  <c r="C15" i="7"/>
  <c r="D15" i="7"/>
  <c r="E15" i="7"/>
  <c r="F15" i="7"/>
  <c r="G15" i="7"/>
  <c r="H15" i="7"/>
  <c r="I15" i="7"/>
  <c r="J15" i="7"/>
  <c r="K15" i="7"/>
  <c r="L15" i="7"/>
  <c r="O15" i="7"/>
  <c r="U12" i="12"/>
  <c r="C13" i="12"/>
  <c r="D13" i="12"/>
  <c r="E13" i="12"/>
  <c r="F13" i="12"/>
  <c r="G13" i="12"/>
  <c r="H13" i="12"/>
  <c r="I13" i="12"/>
  <c r="J13" i="12"/>
  <c r="K13" i="12"/>
  <c r="L13" i="12"/>
  <c r="M13" i="12"/>
  <c r="S13" i="12"/>
  <c r="C16" i="7"/>
  <c r="D16" i="7"/>
  <c r="E16" i="7"/>
  <c r="F16" i="7"/>
  <c r="G16" i="7"/>
  <c r="H16" i="7"/>
  <c r="I16" i="7"/>
  <c r="J16" i="7"/>
  <c r="K16" i="7"/>
  <c r="L16" i="7"/>
  <c r="O16" i="7"/>
  <c r="U13" i="12"/>
  <c r="C14" i="12"/>
  <c r="D14" i="12"/>
  <c r="E14" i="12"/>
  <c r="F14" i="12"/>
  <c r="G14" i="12"/>
  <c r="H14" i="12"/>
  <c r="I14" i="12"/>
  <c r="J14" i="12"/>
  <c r="K14" i="12"/>
  <c r="L14" i="12"/>
  <c r="M14" i="12"/>
  <c r="S14" i="12"/>
  <c r="C17" i="7"/>
  <c r="D17" i="7"/>
  <c r="E17" i="7"/>
  <c r="F17" i="7"/>
  <c r="G17" i="7"/>
  <c r="H17" i="7"/>
  <c r="I17" i="7"/>
  <c r="J17" i="7"/>
  <c r="K17" i="7"/>
  <c r="L17" i="7"/>
  <c r="O17" i="7"/>
  <c r="U14" i="12"/>
  <c r="C15" i="12"/>
  <c r="D15" i="12"/>
  <c r="E15" i="12"/>
  <c r="F15" i="12"/>
  <c r="G15" i="12"/>
  <c r="H15" i="12"/>
  <c r="I15" i="12"/>
  <c r="J15" i="12"/>
  <c r="K15" i="12"/>
  <c r="L15" i="12"/>
  <c r="M15" i="12"/>
  <c r="S15" i="12"/>
  <c r="C18" i="7"/>
  <c r="D18" i="7"/>
  <c r="E18" i="7"/>
  <c r="F18" i="7"/>
  <c r="G18" i="7"/>
  <c r="H18" i="7"/>
  <c r="I18" i="7"/>
  <c r="J18" i="7"/>
  <c r="K18" i="7"/>
  <c r="L18" i="7"/>
  <c r="O18" i="7"/>
  <c r="U15" i="12"/>
  <c r="C16" i="12"/>
  <c r="D16" i="12"/>
  <c r="E16" i="12"/>
  <c r="F16" i="12"/>
  <c r="G16" i="12"/>
  <c r="H16" i="12"/>
  <c r="I16" i="12"/>
  <c r="J16" i="12"/>
  <c r="K16" i="12"/>
  <c r="L16" i="12"/>
  <c r="M16" i="12"/>
  <c r="S16" i="12"/>
  <c r="C19" i="7"/>
  <c r="D19" i="7"/>
  <c r="E19" i="7"/>
  <c r="F19" i="7"/>
  <c r="G19" i="7"/>
  <c r="H19" i="7"/>
  <c r="I19" i="7"/>
  <c r="J19" i="7"/>
  <c r="K19" i="7"/>
  <c r="L19" i="7"/>
  <c r="O19" i="7"/>
  <c r="U16" i="12"/>
  <c r="C17" i="12"/>
  <c r="D17" i="12"/>
  <c r="E17" i="12"/>
  <c r="F17" i="12"/>
  <c r="G17" i="12"/>
  <c r="H17" i="12"/>
  <c r="I17" i="12"/>
  <c r="J17" i="12"/>
  <c r="K17" i="12"/>
  <c r="L17" i="12"/>
  <c r="M17" i="12"/>
  <c r="S17" i="12"/>
  <c r="C20" i="7"/>
  <c r="D20" i="7"/>
  <c r="E20" i="7"/>
  <c r="F20" i="7"/>
  <c r="G20" i="7"/>
  <c r="H20" i="7"/>
  <c r="I20" i="7"/>
  <c r="J20" i="7"/>
  <c r="K20" i="7"/>
  <c r="L20" i="7"/>
  <c r="O20" i="7"/>
  <c r="U17" i="12"/>
  <c r="C18" i="12"/>
  <c r="D18" i="12"/>
  <c r="E18" i="12"/>
  <c r="F18" i="12"/>
  <c r="G18" i="12"/>
  <c r="H18" i="12"/>
  <c r="I18" i="12"/>
  <c r="J18" i="12"/>
  <c r="K18" i="12"/>
  <c r="L18" i="12"/>
  <c r="M18" i="12"/>
  <c r="S18" i="12"/>
  <c r="C21" i="7"/>
  <c r="D21" i="7"/>
  <c r="E21" i="7"/>
  <c r="F21" i="7"/>
  <c r="G21" i="7"/>
  <c r="H21" i="7"/>
  <c r="I21" i="7"/>
  <c r="J21" i="7"/>
  <c r="K21" i="7"/>
  <c r="L21" i="7"/>
  <c r="O21" i="7"/>
  <c r="U18" i="12"/>
  <c r="C19" i="12"/>
  <c r="D19" i="12"/>
  <c r="E19" i="12"/>
  <c r="F19" i="12"/>
  <c r="G19" i="12"/>
  <c r="H19" i="12"/>
  <c r="I19" i="12"/>
  <c r="J19" i="12"/>
  <c r="K19" i="12"/>
  <c r="L19" i="12"/>
  <c r="M19" i="12"/>
  <c r="S19" i="12"/>
  <c r="C22" i="7"/>
  <c r="D22" i="7"/>
  <c r="E22" i="7"/>
  <c r="F22" i="7"/>
  <c r="G22" i="7"/>
  <c r="H22" i="7"/>
  <c r="I22" i="7"/>
  <c r="J22" i="7"/>
  <c r="K22" i="7"/>
  <c r="L22" i="7"/>
  <c r="O22" i="7"/>
  <c r="U19" i="12"/>
  <c r="C20" i="12"/>
  <c r="D20" i="12"/>
  <c r="E20" i="12"/>
  <c r="F20" i="12"/>
  <c r="G20" i="12"/>
  <c r="H20" i="12"/>
  <c r="I20" i="12"/>
  <c r="J20" i="12"/>
  <c r="K20" i="12"/>
  <c r="L20" i="12"/>
  <c r="M20" i="12"/>
  <c r="S20" i="12"/>
  <c r="C23" i="7"/>
  <c r="D23" i="7"/>
  <c r="E23" i="7"/>
  <c r="F23" i="7"/>
  <c r="G23" i="7"/>
  <c r="H23" i="7"/>
  <c r="I23" i="7"/>
  <c r="J23" i="7"/>
  <c r="K23" i="7"/>
  <c r="L23" i="7"/>
  <c r="O23" i="7"/>
  <c r="U20" i="12"/>
  <c r="C21" i="12"/>
  <c r="D21" i="12"/>
  <c r="E21" i="12"/>
  <c r="F21" i="12"/>
  <c r="G21" i="12"/>
  <c r="H21" i="12"/>
  <c r="I21" i="12"/>
  <c r="J21" i="12"/>
  <c r="K21" i="12"/>
  <c r="L21" i="12"/>
  <c r="M21" i="12"/>
  <c r="S21" i="12"/>
  <c r="C24" i="7"/>
  <c r="D24" i="7"/>
  <c r="E24" i="7"/>
  <c r="F24" i="7"/>
  <c r="G24" i="7"/>
  <c r="H24" i="7"/>
  <c r="I24" i="7"/>
  <c r="J24" i="7"/>
  <c r="K24" i="7"/>
  <c r="L24" i="7"/>
  <c r="O24" i="7"/>
  <c r="U21" i="12"/>
  <c r="C22" i="12"/>
  <c r="D22" i="12"/>
  <c r="E22" i="12"/>
  <c r="F22" i="12"/>
  <c r="G22" i="12"/>
  <c r="H22" i="12"/>
  <c r="I22" i="12"/>
  <c r="J22" i="12"/>
  <c r="K22" i="12"/>
  <c r="L22" i="12"/>
  <c r="M22" i="12"/>
  <c r="S22" i="12"/>
  <c r="C25" i="7"/>
  <c r="D25" i="7"/>
  <c r="E25" i="7"/>
  <c r="F25" i="7"/>
  <c r="G25" i="7"/>
  <c r="H25" i="7"/>
  <c r="I25" i="7"/>
  <c r="J25" i="7"/>
  <c r="K25" i="7"/>
  <c r="L25" i="7"/>
  <c r="O25" i="7"/>
  <c r="U22" i="12"/>
  <c r="C23" i="12"/>
  <c r="D23" i="12"/>
  <c r="E23" i="12"/>
  <c r="F23" i="12"/>
  <c r="G23" i="12"/>
  <c r="H23" i="12"/>
  <c r="I23" i="12"/>
  <c r="J23" i="12"/>
  <c r="K23" i="12"/>
  <c r="L23" i="12"/>
  <c r="M23" i="12"/>
  <c r="S23" i="12"/>
  <c r="C26" i="7"/>
  <c r="D26" i="7"/>
  <c r="E26" i="7"/>
  <c r="F26" i="7"/>
  <c r="G26" i="7"/>
  <c r="H26" i="7"/>
  <c r="I26" i="7"/>
  <c r="J26" i="7"/>
  <c r="K26" i="7"/>
  <c r="L26" i="7"/>
  <c r="O26" i="7"/>
  <c r="U23" i="12"/>
  <c r="C24" i="12"/>
  <c r="D24" i="12"/>
  <c r="E24" i="12"/>
  <c r="F24" i="12"/>
  <c r="G24" i="12"/>
  <c r="H24" i="12"/>
  <c r="I24" i="12"/>
  <c r="J24" i="12"/>
  <c r="K24" i="12"/>
  <c r="L24" i="12"/>
  <c r="M24" i="12"/>
  <c r="S24" i="12"/>
  <c r="C27" i="7"/>
  <c r="D27" i="7"/>
  <c r="E27" i="7"/>
  <c r="F27" i="7"/>
  <c r="G27" i="7"/>
  <c r="H27" i="7"/>
  <c r="I27" i="7"/>
  <c r="J27" i="7"/>
  <c r="K27" i="7"/>
  <c r="L27" i="7"/>
  <c r="O27" i="7"/>
  <c r="U24" i="12"/>
  <c r="C25" i="12"/>
  <c r="D25" i="12"/>
  <c r="E25" i="12"/>
  <c r="F25" i="12"/>
  <c r="G25" i="12"/>
  <c r="H25" i="12"/>
  <c r="I25" i="12"/>
  <c r="J25" i="12"/>
  <c r="K25" i="12"/>
  <c r="L25" i="12"/>
  <c r="M25" i="12"/>
  <c r="S25" i="12"/>
  <c r="C28" i="7"/>
  <c r="D28" i="7"/>
  <c r="E28" i="7"/>
  <c r="F28" i="7"/>
  <c r="G28" i="7"/>
  <c r="H28" i="7"/>
  <c r="I28" i="7"/>
  <c r="J28" i="7"/>
  <c r="K28" i="7"/>
  <c r="L28" i="7"/>
  <c r="O28" i="7"/>
  <c r="U25" i="12"/>
  <c r="C26" i="12"/>
  <c r="D26" i="12"/>
  <c r="E26" i="12"/>
  <c r="F26" i="12"/>
  <c r="G26" i="12"/>
  <c r="H26" i="12"/>
  <c r="I26" i="12"/>
  <c r="J26" i="12"/>
  <c r="K26" i="12"/>
  <c r="L26" i="12"/>
  <c r="M26" i="12"/>
  <c r="S26" i="12"/>
  <c r="C29" i="7"/>
  <c r="D29" i="7"/>
  <c r="E29" i="7"/>
  <c r="F29" i="7"/>
  <c r="G29" i="7"/>
  <c r="H29" i="7"/>
  <c r="I29" i="7"/>
  <c r="J29" i="7"/>
  <c r="K29" i="7"/>
  <c r="L29" i="7"/>
  <c r="O29" i="7"/>
  <c r="U26" i="12"/>
  <c r="C27" i="12"/>
  <c r="D27" i="12"/>
  <c r="E27" i="12"/>
  <c r="F27" i="12"/>
  <c r="G27" i="12"/>
  <c r="H27" i="12"/>
  <c r="I27" i="12"/>
  <c r="J27" i="12"/>
  <c r="K27" i="12"/>
  <c r="L27" i="12"/>
  <c r="M27" i="12"/>
  <c r="S27" i="12"/>
  <c r="C30" i="7"/>
  <c r="D30" i="7"/>
  <c r="E30" i="7"/>
  <c r="F30" i="7"/>
  <c r="G30" i="7"/>
  <c r="H30" i="7"/>
  <c r="I30" i="7"/>
  <c r="J30" i="7"/>
  <c r="K30" i="7"/>
  <c r="L30" i="7"/>
  <c r="O30" i="7"/>
  <c r="U27" i="12"/>
  <c r="C28" i="12"/>
  <c r="D28" i="12"/>
  <c r="E28" i="12"/>
  <c r="F28" i="12"/>
  <c r="G28" i="12"/>
  <c r="H28" i="12"/>
  <c r="I28" i="12"/>
  <c r="J28" i="12"/>
  <c r="K28" i="12"/>
  <c r="L28" i="12"/>
  <c r="M28" i="12"/>
  <c r="S28" i="12"/>
  <c r="C29" i="12"/>
  <c r="D29" i="12"/>
  <c r="E29" i="12"/>
  <c r="F29" i="12"/>
  <c r="G29" i="12"/>
  <c r="H29" i="12"/>
  <c r="I29" i="12"/>
  <c r="J29" i="12"/>
  <c r="K29" i="12"/>
  <c r="L29" i="12"/>
  <c r="M29" i="12"/>
  <c r="S29" i="12"/>
  <c r="C32" i="7"/>
  <c r="D32" i="7"/>
  <c r="E32" i="7"/>
  <c r="F32" i="7"/>
  <c r="G32" i="7"/>
  <c r="H32" i="7"/>
  <c r="I32" i="7"/>
  <c r="J32" i="7"/>
  <c r="K32" i="7"/>
  <c r="L32" i="7"/>
  <c r="O32" i="7"/>
  <c r="U29" i="12"/>
  <c r="C30" i="12"/>
  <c r="D30" i="12"/>
  <c r="E30" i="12"/>
  <c r="F30" i="12"/>
  <c r="G30" i="12"/>
  <c r="H30" i="12"/>
  <c r="I30" i="12"/>
  <c r="J30" i="12"/>
  <c r="K30" i="12"/>
  <c r="L30" i="12"/>
  <c r="M30" i="12"/>
  <c r="S30" i="12"/>
  <c r="C33" i="7"/>
  <c r="D33" i="7"/>
  <c r="E33" i="7"/>
  <c r="F33" i="7"/>
  <c r="G33" i="7"/>
  <c r="H33" i="7"/>
  <c r="I33" i="7"/>
  <c r="J33" i="7"/>
  <c r="K33" i="7"/>
  <c r="L33" i="7"/>
  <c r="O33" i="7"/>
  <c r="U30" i="12"/>
  <c r="C31" i="12"/>
  <c r="D31" i="12"/>
  <c r="E31" i="12"/>
  <c r="F31" i="12"/>
  <c r="G31" i="12"/>
  <c r="H31" i="12"/>
  <c r="I31" i="12"/>
  <c r="J31" i="12"/>
  <c r="K31" i="12"/>
  <c r="L31" i="12"/>
  <c r="M31" i="12"/>
  <c r="S31" i="12"/>
  <c r="L34" i="7"/>
  <c r="C34" i="7"/>
  <c r="D34" i="7"/>
  <c r="E34" i="7"/>
  <c r="F34" i="7"/>
  <c r="G34" i="7"/>
  <c r="H34" i="7"/>
  <c r="I34" i="7"/>
  <c r="J34" i="7"/>
  <c r="K34" i="7"/>
  <c r="O34" i="7"/>
  <c r="U31" i="12"/>
  <c r="A7" i="7"/>
  <c r="A5" i="9"/>
  <c r="B5" i="9"/>
  <c r="C5" i="9"/>
  <c r="D5" i="9"/>
  <c r="F5" i="9"/>
  <c r="E5" i="9"/>
  <c r="G5" i="9"/>
  <c r="H5" i="9"/>
  <c r="A8" i="7"/>
  <c r="A6" i="9"/>
  <c r="AJ12" i="5"/>
  <c r="B6" i="9"/>
  <c r="AK12" i="5"/>
  <c r="C6" i="9"/>
  <c r="D6" i="9"/>
  <c r="E6" i="9"/>
  <c r="F6" i="9"/>
  <c r="G6" i="9"/>
  <c r="H6" i="9"/>
  <c r="A9" i="7"/>
  <c r="A7" i="9"/>
  <c r="B7" i="9"/>
  <c r="C7" i="9"/>
  <c r="D7" i="9"/>
  <c r="E7" i="9"/>
  <c r="F7" i="9"/>
  <c r="G7" i="9"/>
  <c r="H7" i="9"/>
  <c r="A10" i="7"/>
  <c r="A8" i="9"/>
  <c r="B8" i="9"/>
  <c r="C8" i="9"/>
  <c r="D8" i="9"/>
  <c r="E8" i="9"/>
  <c r="F8" i="9"/>
  <c r="G8" i="9"/>
  <c r="H8" i="9"/>
  <c r="A11" i="7"/>
  <c r="A9" i="9"/>
  <c r="AJ15" i="5"/>
  <c r="B9" i="9"/>
  <c r="C9" i="9"/>
  <c r="D9" i="9"/>
  <c r="E9" i="9"/>
  <c r="F9" i="9"/>
  <c r="G9" i="9"/>
  <c r="H9" i="9"/>
  <c r="A12" i="7"/>
  <c r="A10" i="9"/>
  <c r="B10" i="9"/>
  <c r="AK16" i="5"/>
  <c r="C10" i="9"/>
  <c r="D10" i="9"/>
  <c r="E10" i="9"/>
  <c r="F10" i="9"/>
  <c r="G10" i="9"/>
  <c r="H10" i="9"/>
  <c r="A13" i="7"/>
  <c r="A11" i="9"/>
  <c r="B11" i="9"/>
  <c r="C11" i="9"/>
  <c r="D11" i="9"/>
  <c r="E11" i="9"/>
  <c r="F11" i="9"/>
  <c r="G11" i="9"/>
  <c r="H11" i="9"/>
  <c r="A14" i="7"/>
  <c r="A12" i="9"/>
  <c r="B12" i="9"/>
  <c r="AK18" i="5"/>
  <c r="C12" i="9"/>
  <c r="D12" i="9"/>
  <c r="E12" i="9"/>
  <c r="F12" i="9"/>
  <c r="G12" i="9"/>
  <c r="H12" i="9"/>
  <c r="A15" i="7"/>
  <c r="A13" i="9"/>
  <c r="AJ19" i="5"/>
  <c r="B13" i="9"/>
  <c r="AK19" i="5"/>
  <c r="C13" i="9"/>
  <c r="D13" i="9"/>
  <c r="E13" i="9"/>
  <c r="F13" i="9"/>
  <c r="G13" i="9"/>
  <c r="H13" i="9"/>
  <c r="A16" i="7"/>
  <c r="A14" i="9"/>
  <c r="B14" i="9"/>
  <c r="C14" i="9"/>
  <c r="D14" i="9"/>
  <c r="E14" i="9"/>
  <c r="F14" i="9"/>
  <c r="G14" i="9"/>
  <c r="H14" i="9"/>
  <c r="A17" i="7"/>
  <c r="A15" i="9"/>
  <c r="B15" i="9"/>
  <c r="C15" i="9"/>
  <c r="D15" i="9"/>
  <c r="E15" i="9"/>
  <c r="F15" i="9"/>
  <c r="G15" i="9"/>
  <c r="H15" i="9"/>
  <c r="A18" i="7"/>
  <c r="A16" i="9"/>
  <c r="B16" i="9"/>
  <c r="C16" i="9"/>
  <c r="D16" i="9"/>
  <c r="E16" i="9"/>
  <c r="F16" i="9"/>
  <c r="G16" i="9"/>
  <c r="H16" i="9"/>
  <c r="A19" i="7"/>
  <c r="A17" i="9"/>
  <c r="B17" i="9"/>
  <c r="C17" i="9"/>
  <c r="D17" i="9"/>
  <c r="E17" i="9"/>
  <c r="F17" i="9"/>
  <c r="G17" i="9"/>
  <c r="H17" i="9"/>
  <c r="A20" i="7"/>
  <c r="A18" i="9"/>
  <c r="AJ24" i="5"/>
  <c r="B18" i="9"/>
  <c r="AK24" i="5"/>
  <c r="C18" i="9"/>
  <c r="D18" i="9"/>
  <c r="E18" i="9"/>
  <c r="F18" i="9"/>
  <c r="G18" i="9"/>
  <c r="H18" i="9"/>
  <c r="A21" i="7"/>
  <c r="A19" i="9"/>
  <c r="B19" i="9"/>
  <c r="AK25" i="5"/>
  <c r="C19" i="9"/>
  <c r="D19" i="9"/>
  <c r="E19" i="9"/>
  <c r="F19" i="9"/>
  <c r="G19" i="9"/>
  <c r="H19" i="9"/>
  <c r="A22" i="7"/>
  <c r="A20" i="9"/>
  <c r="B20" i="9"/>
  <c r="AK26" i="5"/>
  <c r="C20" i="9"/>
  <c r="D20" i="9"/>
  <c r="E20" i="9"/>
  <c r="F20" i="9"/>
  <c r="G20" i="9"/>
  <c r="H20" i="9"/>
  <c r="A23" i="7"/>
  <c r="A21" i="9"/>
  <c r="B21" i="9"/>
  <c r="C21" i="9"/>
  <c r="D21" i="9"/>
  <c r="E21" i="9"/>
  <c r="F21" i="9"/>
  <c r="G21" i="9"/>
  <c r="H21" i="9"/>
  <c r="A24" i="7"/>
  <c r="A22" i="9"/>
  <c r="B22" i="9"/>
  <c r="C22" i="9"/>
  <c r="D22" i="9"/>
  <c r="E22" i="9"/>
  <c r="F22" i="9"/>
  <c r="G22" i="9"/>
  <c r="H22" i="9"/>
  <c r="A25" i="7"/>
  <c r="A23" i="9"/>
  <c r="AJ29" i="5"/>
  <c r="B23" i="9"/>
  <c r="AK29" i="5"/>
  <c r="C23" i="9"/>
  <c r="D23" i="9"/>
  <c r="E23" i="9"/>
  <c r="F23" i="9"/>
  <c r="G23" i="9"/>
  <c r="H23" i="9"/>
  <c r="A26" i="7"/>
  <c r="A24" i="9"/>
  <c r="B24" i="9"/>
  <c r="C24" i="9"/>
  <c r="D24" i="9"/>
  <c r="E24" i="9"/>
  <c r="F24" i="9"/>
  <c r="G24" i="9"/>
  <c r="H24" i="9"/>
  <c r="A27" i="7"/>
  <c r="A25" i="9"/>
  <c r="B25" i="9"/>
  <c r="C25" i="9"/>
  <c r="D25" i="9"/>
  <c r="E25" i="9"/>
  <c r="F25" i="9"/>
  <c r="G25" i="9"/>
  <c r="H25" i="9"/>
  <c r="A28" i="7"/>
  <c r="A26" i="9"/>
  <c r="B26" i="9"/>
  <c r="C26" i="9"/>
  <c r="D26" i="9"/>
  <c r="F26" i="9"/>
  <c r="E26" i="9"/>
  <c r="G26" i="9"/>
  <c r="H26" i="9"/>
  <c r="A29" i="7"/>
  <c r="A27" i="9"/>
  <c r="B27" i="9"/>
  <c r="C27" i="9"/>
  <c r="D27" i="9"/>
  <c r="F27" i="9"/>
  <c r="E27" i="9"/>
  <c r="G27" i="9"/>
  <c r="H27" i="9"/>
  <c r="A30" i="7"/>
  <c r="A28" i="9"/>
  <c r="AJ34" i="5"/>
  <c r="B28" i="9"/>
  <c r="AK34" i="5"/>
  <c r="C28" i="9"/>
  <c r="D28" i="9"/>
  <c r="F28" i="9"/>
  <c r="E28" i="9"/>
  <c r="G28" i="9"/>
  <c r="H28" i="9"/>
  <c r="A31" i="7"/>
  <c r="A29" i="9"/>
  <c r="B29" i="9"/>
  <c r="C29" i="9"/>
  <c r="D29" i="9"/>
  <c r="F29" i="9"/>
  <c r="E29" i="9"/>
  <c r="H29" i="9"/>
  <c r="A32" i="7"/>
  <c r="A30" i="9"/>
  <c r="B30" i="9"/>
  <c r="C30" i="9"/>
  <c r="D30" i="9"/>
  <c r="F30" i="9"/>
  <c r="E30" i="9"/>
  <c r="G30" i="9"/>
  <c r="H30" i="9"/>
  <c r="A33" i="7"/>
  <c r="A31" i="9"/>
  <c r="B31" i="9"/>
  <c r="C31" i="9"/>
  <c r="D31" i="9"/>
  <c r="F31" i="9"/>
  <c r="E31" i="9"/>
  <c r="G31" i="9"/>
  <c r="H31" i="9"/>
  <c r="A34" i="7"/>
  <c r="A32" i="9"/>
  <c r="B32" i="9"/>
  <c r="C32" i="9"/>
  <c r="D32" i="9"/>
  <c r="F32" i="9"/>
  <c r="E32" i="9"/>
  <c r="G32" i="9"/>
  <c r="H32" i="9"/>
  <c r="A33" i="9"/>
  <c r="B33" i="9"/>
  <c r="C33" i="9"/>
  <c r="D33" i="9"/>
  <c r="F33" i="9"/>
  <c r="E33" i="9"/>
  <c r="G33" i="9"/>
  <c r="H33" i="9"/>
  <c r="A34" i="9"/>
  <c r="B34" i="9"/>
  <c r="C34" i="9"/>
  <c r="D34" i="9"/>
  <c r="F34" i="9"/>
  <c r="E34" i="9"/>
  <c r="G34" i="9"/>
  <c r="H34" i="9"/>
  <c r="A35" i="9"/>
  <c r="B35" i="9"/>
  <c r="C35" i="9"/>
  <c r="D35" i="9"/>
  <c r="F35" i="9"/>
  <c r="E35" i="9"/>
  <c r="G35" i="9"/>
  <c r="H35" i="9"/>
  <c r="G29" i="9"/>
  <c r="B7" i="7"/>
  <c r="B8" i="7"/>
  <c r="B9" i="7"/>
  <c r="B10" i="7"/>
  <c r="B11" i="7"/>
  <c r="N11" i="7"/>
  <c r="B12" i="7"/>
  <c r="B13" i="7"/>
  <c r="B14" i="7"/>
  <c r="B15" i="7"/>
  <c r="N15" i="7"/>
  <c r="B16" i="7"/>
  <c r="B17" i="7"/>
  <c r="B18" i="7"/>
  <c r="N18" i="7"/>
  <c r="B19" i="7"/>
  <c r="B20" i="7"/>
  <c r="N20" i="7"/>
  <c r="B21" i="7"/>
  <c r="B22" i="7"/>
  <c r="B23" i="7"/>
  <c r="B24" i="7"/>
  <c r="N24" i="7"/>
  <c r="B25" i="7"/>
  <c r="B26" i="7"/>
  <c r="B27" i="7"/>
  <c r="B28" i="7"/>
  <c r="N28" i="7"/>
  <c r="B29" i="7"/>
  <c r="B30" i="7"/>
  <c r="B31" i="7"/>
  <c r="C31" i="7"/>
  <c r="D31" i="7"/>
  <c r="E31" i="7"/>
  <c r="F31" i="7"/>
  <c r="G31" i="7"/>
  <c r="H31" i="7"/>
  <c r="I31" i="7"/>
  <c r="J31" i="7"/>
  <c r="K31" i="7"/>
  <c r="L31" i="7"/>
  <c r="B32" i="7"/>
  <c r="N32" i="7"/>
  <c r="B33" i="7"/>
  <c r="B34" i="7"/>
  <c r="W3" i="5"/>
  <c r="AI10" i="5"/>
  <c r="AI11" i="5"/>
  <c r="AI13" i="5"/>
  <c r="AI14" i="5"/>
  <c r="AI15" i="5"/>
  <c r="AI16" i="5"/>
  <c r="AI17" i="5"/>
  <c r="AI18" i="5"/>
  <c r="AI20" i="5"/>
  <c r="AI21" i="5"/>
  <c r="AI22" i="5"/>
  <c r="AI23" i="5"/>
  <c r="AI25" i="5"/>
  <c r="AI26" i="5"/>
  <c r="AI28" i="5"/>
  <c r="AI30" i="5"/>
  <c r="AI31" i="5"/>
  <c r="AI32" i="5"/>
  <c r="AI33" i="5"/>
  <c r="AI35" i="5"/>
  <c r="AI36" i="5"/>
  <c r="AI37" i="5"/>
  <c r="AI38" i="5"/>
  <c r="AN38" i="5"/>
  <c r="AH38" i="5"/>
  <c r="AG38" i="5"/>
  <c r="Q38" i="5"/>
  <c r="P38" i="5"/>
  <c r="O38" i="5"/>
  <c r="N38" i="5"/>
  <c r="M38" i="5"/>
  <c r="L38" i="5"/>
  <c r="K38" i="5"/>
  <c r="J38" i="5"/>
  <c r="I38" i="5"/>
  <c r="H38" i="5"/>
  <c r="G38" i="5"/>
  <c r="AN37" i="5"/>
  <c r="AH37" i="5"/>
  <c r="AG37" i="5"/>
  <c r="Q37" i="5"/>
  <c r="P37" i="5"/>
  <c r="O37" i="5"/>
  <c r="N37" i="5"/>
  <c r="M37" i="5"/>
  <c r="L37" i="5"/>
  <c r="K37" i="5"/>
  <c r="J37" i="5"/>
  <c r="I37" i="5"/>
  <c r="H37" i="5"/>
  <c r="G37" i="5"/>
  <c r="AN36" i="5"/>
  <c r="AH36" i="5"/>
  <c r="AG36" i="5"/>
  <c r="Q36" i="5"/>
  <c r="P36" i="5"/>
  <c r="O36" i="5"/>
  <c r="N36" i="5"/>
  <c r="M36" i="5"/>
  <c r="L36" i="5"/>
  <c r="K36" i="5"/>
  <c r="J36" i="5"/>
  <c r="I36" i="5"/>
  <c r="H36" i="5"/>
  <c r="G36" i="5"/>
  <c r="AN35" i="5"/>
  <c r="AH35" i="5"/>
  <c r="AG35" i="5"/>
  <c r="Q35" i="5"/>
  <c r="P35" i="5"/>
  <c r="O35" i="5"/>
  <c r="N35" i="5"/>
  <c r="M35" i="5"/>
  <c r="L35" i="5"/>
  <c r="K35" i="5"/>
  <c r="J35" i="5"/>
  <c r="I35" i="5"/>
  <c r="H35" i="5"/>
  <c r="G35" i="5"/>
  <c r="AN34" i="5"/>
  <c r="AH34" i="5"/>
  <c r="N16" i="7"/>
  <c r="N12" i="7"/>
  <c r="N8" i="7"/>
  <c r="N22" i="7"/>
  <c r="N7" i="7"/>
  <c r="N33" i="7"/>
  <c r="N29" i="7"/>
  <c r="N25" i="7"/>
  <c r="N21" i="7"/>
  <c r="N23" i="7"/>
  <c r="N17" i="7"/>
  <c r="N34" i="7"/>
  <c r="N30" i="7"/>
  <c r="N26" i="7"/>
  <c r="N27" i="7"/>
  <c r="N19" i="7"/>
  <c r="N13" i="7"/>
  <c r="N14" i="7"/>
  <c r="N10" i="7"/>
  <c r="O31" i="7"/>
  <c r="N9" i="7"/>
  <c r="G10" i="5"/>
  <c r="G11" i="5"/>
  <c r="G13" i="5"/>
  <c r="G14" i="5"/>
  <c r="G15" i="5"/>
  <c r="G16" i="5"/>
  <c r="G17" i="5"/>
  <c r="G18" i="5"/>
  <c r="G20" i="5"/>
  <c r="G21" i="5"/>
  <c r="G22" i="5"/>
  <c r="G23" i="5"/>
  <c r="G25" i="5"/>
  <c r="G26" i="5"/>
  <c r="G27" i="5"/>
  <c r="G28" i="5"/>
  <c r="G30" i="5"/>
  <c r="G31" i="5"/>
  <c r="G32" i="5"/>
  <c r="G33" i="5"/>
  <c r="W4" i="5"/>
  <c r="AN18" i="5"/>
  <c r="AH18" i="5"/>
  <c r="AG18" i="5"/>
  <c r="Q18" i="5"/>
  <c r="P18" i="5"/>
  <c r="O18" i="5"/>
  <c r="N18" i="5"/>
  <c r="M18" i="5"/>
  <c r="L18" i="5"/>
  <c r="K18" i="5"/>
  <c r="J18" i="5"/>
  <c r="I18" i="5"/>
  <c r="H18" i="5"/>
  <c r="AN17" i="5"/>
  <c r="AH17" i="5"/>
  <c r="AG17" i="5"/>
  <c r="Q17" i="5"/>
  <c r="P17" i="5"/>
  <c r="O17" i="5"/>
  <c r="N17" i="5"/>
  <c r="M17" i="5"/>
  <c r="L17" i="5"/>
  <c r="K17" i="5"/>
  <c r="J17" i="5"/>
  <c r="I17" i="5"/>
  <c r="H17" i="5"/>
  <c r="N31" i="7"/>
  <c r="U28" i="12"/>
  <c r="I3" i="13"/>
  <c r="A3" i="13"/>
  <c r="A1" i="12"/>
  <c r="C4" i="9"/>
  <c r="B4" i="9"/>
  <c r="AG33" i="5"/>
  <c r="C6" i="7"/>
  <c r="D6" i="7"/>
  <c r="E6" i="7"/>
  <c r="F6" i="7"/>
  <c r="G6" i="7"/>
  <c r="H6" i="7"/>
  <c r="I6" i="7"/>
  <c r="J6" i="7"/>
  <c r="K6" i="7"/>
  <c r="L6" i="7"/>
  <c r="B6" i="7"/>
  <c r="M1" i="12"/>
  <c r="F33" i="5"/>
  <c r="F32" i="5"/>
  <c r="F28" i="5"/>
  <c r="F27" i="5"/>
  <c r="F23" i="5"/>
  <c r="F22" i="5"/>
  <c r="F16" i="5"/>
  <c r="F15" i="5"/>
  <c r="F11" i="5"/>
  <c r="B12" i="12"/>
  <c r="A12" i="12"/>
  <c r="B5" i="12"/>
  <c r="A5" i="12"/>
  <c r="B13" i="12"/>
  <c r="A13" i="12"/>
  <c r="B21" i="12"/>
  <c r="A21" i="12"/>
  <c r="B6" i="12"/>
  <c r="A6" i="12"/>
  <c r="E3" i="12"/>
  <c r="F3" i="12"/>
  <c r="G3" i="12"/>
  <c r="H3" i="12"/>
  <c r="I3" i="12"/>
  <c r="J3" i="12"/>
  <c r="K3" i="12"/>
  <c r="L3" i="12"/>
  <c r="M3" i="12"/>
  <c r="B16" i="12"/>
  <c r="A16" i="12"/>
  <c r="AN11" i="5"/>
  <c r="I5" i="9"/>
  <c r="AN12" i="5"/>
  <c r="I6" i="9"/>
  <c r="AN13" i="5"/>
  <c r="I7" i="9"/>
  <c r="AN14" i="5"/>
  <c r="I8" i="9"/>
  <c r="AN15" i="5"/>
  <c r="I9" i="9"/>
  <c r="AN16" i="5"/>
  <c r="I10" i="9"/>
  <c r="AN19" i="5"/>
  <c r="I11" i="9"/>
  <c r="AN20" i="5"/>
  <c r="I12" i="9"/>
  <c r="AN21" i="5"/>
  <c r="I13" i="9"/>
  <c r="AN22" i="5"/>
  <c r="I14" i="9"/>
  <c r="AN23" i="5"/>
  <c r="I15" i="9"/>
  <c r="AN24" i="5"/>
  <c r="I16" i="9"/>
  <c r="AN25" i="5"/>
  <c r="I17" i="9"/>
  <c r="AN26" i="5"/>
  <c r="I18" i="9"/>
  <c r="AN27" i="5"/>
  <c r="I19" i="9"/>
  <c r="AN28" i="5"/>
  <c r="I20" i="9"/>
  <c r="AN29" i="5"/>
  <c r="I21" i="9"/>
  <c r="AN30" i="5"/>
  <c r="I22" i="9"/>
  <c r="AN31" i="5"/>
  <c r="I23" i="9"/>
  <c r="AN32" i="5"/>
  <c r="I24" i="9"/>
  <c r="AN33" i="5"/>
  <c r="I25" i="9"/>
  <c r="I26" i="9"/>
  <c r="I27" i="9"/>
  <c r="I28" i="9"/>
  <c r="I29" i="9"/>
  <c r="I30" i="9"/>
  <c r="I31" i="9"/>
  <c r="I32" i="9"/>
  <c r="I33" i="9"/>
  <c r="I34" i="9"/>
  <c r="I35" i="9"/>
  <c r="A36" i="9"/>
  <c r="B36" i="9"/>
  <c r="C36" i="9"/>
  <c r="D36" i="9"/>
  <c r="F36" i="9"/>
  <c r="E36" i="9"/>
  <c r="H36" i="9"/>
  <c r="I36" i="9"/>
  <c r="A37" i="9"/>
  <c r="B37" i="9"/>
  <c r="C37" i="9"/>
  <c r="D37" i="9"/>
  <c r="F37" i="9"/>
  <c r="E37" i="9"/>
  <c r="H37" i="9"/>
  <c r="I37" i="9"/>
  <c r="A38" i="9"/>
  <c r="B38" i="9"/>
  <c r="C38" i="9"/>
  <c r="D38" i="9"/>
  <c r="E38" i="9"/>
  <c r="H38" i="9"/>
  <c r="I38" i="9"/>
  <c r="A39" i="9"/>
  <c r="B39" i="9"/>
  <c r="C39" i="9"/>
  <c r="D39" i="9"/>
  <c r="F39" i="9"/>
  <c r="E39" i="9"/>
  <c r="H39" i="9"/>
  <c r="I39" i="9"/>
  <c r="A40" i="9"/>
  <c r="B40" i="9"/>
  <c r="C40" i="9"/>
  <c r="D40" i="9"/>
  <c r="F40" i="9"/>
  <c r="E40" i="9"/>
  <c r="H40" i="9"/>
  <c r="I40" i="9"/>
  <c r="A41" i="9"/>
  <c r="B41" i="9"/>
  <c r="C41" i="9"/>
  <c r="D41" i="9"/>
  <c r="F41" i="9"/>
  <c r="E41" i="9"/>
  <c r="H41" i="9"/>
  <c r="I41" i="9"/>
  <c r="A42" i="9"/>
  <c r="B42" i="9"/>
  <c r="C42" i="9"/>
  <c r="D42" i="9"/>
  <c r="F42" i="9"/>
  <c r="E42" i="9"/>
  <c r="H42" i="9"/>
  <c r="I42" i="9"/>
  <c r="A43" i="9"/>
  <c r="B43" i="9"/>
  <c r="C43" i="9"/>
  <c r="D43" i="9"/>
  <c r="F43" i="9"/>
  <c r="E43" i="9"/>
  <c r="H43" i="9"/>
  <c r="I43" i="9"/>
  <c r="A44" i="9"/>
  <c r="B44" i="9"/>
  <c r="C44" i="9"/>
  <c r="D44" i="9"/>
  <c r="F44" i="9"/>
  <c r="E44" i="9"/>
  <c r="H44" i="9"/>
  <c r="I44" i="9"/>
  <c r="A45" i="9"/>
  <c r="B45" i="9"/>
  <c r="C45" i="9"/>
  <c r="D45" i="9"/>
  <c r="F45" i="9"/>
  <c r="E45" i="9"/>
  <c r="H45" i="9"/>
  <c r="I45" i="9"/>
  <c r="A46" i="9"/>
  <c r="B46" i="9"/>
  <c r="C46" i="9"/>
  <c r="D46" i="9"/>
  <c r="G46" i="9"/>
  <c r="E46" i="9"/>
  <c r="H46" i="9"/>
  <c r="I46" i="9"/>
  <c r="A47" i="9"/>
  <c r="B47" i="9"/>
  <c r="C47" i="9"/>
  <c r="D47" i="9"/>
  <c r="G47" i="9"/>
  <c r="E47" i="9"/>
  <c r="H47" i="9"/>
  <c r="I47" i="9"/>
  <c r="A48" i="9"/>
  <c r="B48" i="9"/>
  <c r="C48" i="9"/>
  <c r="D48" i="9"/>
  <c r="F48" i="9"/>
  <c r="E48" i="9"/>
  <c r="H48" i="9"/>
  <c r="I48" i="9"/>
  <c r="A49" i="9"/>
  <c r="B49" i="9"/>
  <c r="C49" i="9"/>
  <c r="D49" i="9"/>
  <c r="E49" i="9"/>
  <c r="H49" i="9"/>
  <c r="I49" i="9"/>
  <c r="A50" i="9"/>
  <c r="B50" i="9"/>
  <c r="C50" i="9"/>
  <c r="D50" i="9"/>
  <c r="F50" i="9"/>
  <c r="E50" i="9"/>
  <c r="H50" i="9"/>
  <c r="I50" i="9"/>
  <c r="A51" i="9"/>
  <c r="B51" i="9"/>
  <c r="C51" i="9"/>
  <c r="D51" i="9"/>
  <c r="F51" i="9"/>
  <c r="E51" i="9"/>
  <c r="H51" i="9"/>
  <c r="I51" i="9"/>
  <c r="A52" i="9"/>
  <c r="B52" i="9"/>
  <c r="C52" i="9"/>
  <c r="D52" i="9"/>
  <c r="F52" i="9"/>
  <c r="E52" i="9"/>
  <c r="H52" i="9"/>
  <c r="I52" i="9"/>
  <c r="A53" i="9"/>
  <c r="B53" i="9"/>
  <c r="C53" i="9"/>
  <c r="D53" i="9"/>
  <c r="F53" i="9"/>
  <c r="E53" i="9"/>
  <c r="H53" i="9"/>
  <c r="I53" i="9"/>
  <c r="A54" i="9"/>
  <c r="B54" i="9"/>
  <c r="C54" i="9"/>
  <c r="D54" i="9"/>
  <c r="F54" i="9"/>
  <c r="E54" i="9"/>
  <c r="H54" i="9"/>
  <c r="I54" i="9"/>
  <c r="A55" i="9"/>
  <c r="B55" i="9"/>
  <c r="C55" i="9"/>
  <c r="D55" i="9"/>
  <c r="F55" i="9"/>
  <c r="E55" i="9"/>
  <c r="H55" i="9"/>
  <c r="I55" i="9"/>
  <c r="A56" i="9"/>
  <c r="B56" i="9"/>
  <c r="C56" i="9"/>
  <c r="D56" i="9"/>
  <c r="F56" i="9"/>
  <c r="E56" i="9"/>
  <c r="H56" i="9"/>
  <c r="I56" i="9"/>
  <c r="A57" i="9"/>
  <c r="B57" i="9"/>
  <c r="C57" i="9"/>
  <c r="D57" i="9"/>
  <c r="F57" i="9"/>
  <c r="E57" i="9"/>
  <c r="H57" i="9"/>
  <c r="I57" i="9"/>
  <c r="A58" i="9"/>
  <c r="B58" i="9"/>
  <c r="C58" i="9"/>
  <c r="D58" i="9"/>
  <c r="F58" i="9"/>
  <c r="E58" i="9"/>
  <c r="H58" i="9"/>
  <c r="I58" i="9"/>
  <c r="A59" i="9"/>
  <c r="B59" i="9"/>
  <c r="C59" i="9"/>
  <c r="D59" i="9"/>
  <c r="F59" i="9"/>
  <c r="E59" i="9"/>
  <c r="H59" i="9"/>
  <c r="I59" i="9"/>
  <c r="A60" i="9"/>
  <c r="B60" i="9"/>
  <c r="C60" i="9"/>
  <c r="D60" i="9"/>
  <c r="F60" i="9"/>
  <c r="E60" i="9"/>
  <c r="H60" i="9"/>
  <c r="I60" i="9"/>
  <c r="A61" i="9"/>
  <c r="B61" i="9"/>
  <c r="C61" i="9"/>
  <c r="D61" i="9"/>
  <c r="G61" i="9"/>
  <c r="E61" i="9"/>
  <c r="H61" i="9"/>
  <c r="I61" i="9"/>
  <c r="A62" i="9"/>
  <c r="B62" i="9"/>
  <c r="C62" i="9"/>
  <c r="D62" i="9"/>
  <c r="F62" i="9"/>
  <c r="E62" i="9"/>
  <c r="H62" i="9"/>
  <c r="I62" i="9"/>
  <c r="A63" i="9"/>
  <c r="B63" i="9"/>
  <c r="C63" i="9"/>
  <c r="D63" i="9"/>
  <c r="E63" i="9"/>
  <c r="H63" i="9"/>
  <c r="I63" i="9"/>
  <c r="A64" i="9"/>
  <c r="B64" i="9"/>
  <c r="C64" i="9"/>
  <c r="D64" i="9"/>
  <c r="F64" i="9"/>
  <c r="E64" i="9"/>
  <c r="H64" i="9"/>
  <c r="I64" i="9"/>
  <c r="A65" i="9"/>
  <c r="B65" i="9"/>
  <c r="C65" i="9"/>
  <c r="D65" i="9"/>
  <c r="F65" i="9"/>
  <c r="E65" i="9"/>
  <c r="H65" i="9"/>
  <c r="I65" i="9"/>
  <c r="A66" i="9"/>
  <c r="B66" i="9"/>
  <c r="C66" i="9"/>
  <c r="D66" i="9"/>
  <c r="F66" i="9"/>
  <c r="E66" i="9"/>
  <c r="H66" i="9"/>
  <c r="I66" i="9"/>
  <c r="A67" i="9"/>
  <c r="B67" i="9"/>
  <c r="C67" i="9"/>
  <c r="D67" i="9"/>
  <c r="F67" i="9"/>
  <c r="E67" i="9"/>
  <c r="H67" i="9"/>
  <c r="I67" i="9"/>
  <c r="A68" i="9"/>
  <c r="B68" i="9"/>
  <c r="C68" i="9"/>
  <c r="D68" i="9"/>
  <c r="F68" i="9"/>
  <c r="E68" i="9"/>
  <c r="H68" i="9"/>
  <c r="I68" i="9"/>
  <c r="A69" i="9"/>
  <c r="B69" i="9"/>
  <c r="C69" i="9"/>
  <c r="D69" i="9"/>
  <c r="F69" i="9"/>
  <c r="E69" i="9"/>
  <c r="H69" i="9"/>
  <c r="I69" i="9"/>
  <c r="A70" i="9"/>
  <c r="B70" i="9"/>
  <c r="C70" i="9"/>
  <c r="D70" i="9"/>
  <c r="G70" i="9"/>
  <c r="E70" i="9"/>
  <c r="H70" i="9"/>
  <c r="I70" i="9"/>
  <c r="A71" i="9"/>
  <c r="B71" i="9"/>
  <c r="C71" i="9"/>
  <c r="D71" i="9"/>
  <c r="F71" i="9"/>
  <c r="E71" i="9"/>
  <c r="H71" i="9"/>
  <c r="I71" i="9"/>
  <c r="A72" i="9"/>
  <c r="B72" i="9"/>
  <c r="C72" i="9"/>
  <c r="D72" i="9"/>
  <c r="G72" i="9"/>
  <c r="E72" i="9"/>
  <c r="H72" i="9"/>
  <c r="I72" i="9"/>
  <c r="A73" i="9"/>
  <c r="B73" i="9"/>
  <c r="C73" i="9"/>
  <c r="D73" i="9"/>
  <c r="F73" i="9"/>
  <c r="E73" i="9"/>
  <c r="H73" i="9"/>
  <c r="I73" i="9"/>
  <c r="A74" i="9"/>
  <c r="B74" i="9"/>
  <c r="C74" i="9"/>
  <c r="D74" i="9"/>
  <c r="F74" i="9"/>
  <c r="E74" i="9"/>
  <c r="H74" i="9"/>
  <c r="I74" i="9"/>
  <c r="A75" i="9"/>
  <c r="B75" i="9"/>
  <c r="C75" i="9"/>
  <c r="D75" i="9"/>
  <c r="F75" i="9"/>
  <c r="E75" i="9"/>
  <c r="H75" i="9"/>
  <c r="I75" i="9"/>
  <c r="A76" i="9"/>
  <c r="B76" i="9"/>
  <c r="C76" i="9"/>
  <c r="D76" i="9"/>
  <c r="F76" i="9"/>
  <c r="E76" i="9"/>
  <c r="H76" i="9"/>
  <c r="I76" i="9"/>
  <c r="A77" i="9"/>
  <c r="B77" i="9"/>
  <c r="C77" i="9"/>
  <c r="D77" i="9"/>
  <c r="E77" i="9"/>
  <c r="H77" i="9"/>
  <c r="I77" i="9"/>
  <c r="A78" i="9"/>
  <c r="B78" i="9"/>
  <c r="C78" i="9"/>
  <c r="D78" i="9"/>
  <c r="G78" i="9"/>
  <c r="E78" i="9"/>
  <c r="H78" i="9"/>
  <c r="I78" i="9"/>
  <c r="A79" i="9"/>
  <c r="B79" i="9"/>
  <c r="C79" i="9"/>
  <c r="D79" i="9"/>
  <c r="G79" i="9"/>
  <c r="E79" i="9"/>
  <c r="H79" i="9"/>
  <c r="I79" i="9"/>
  <c r="A80" i="9"/>
  <c r="B80" i="9"/>
  <c r="C80" i="9"/>
  <c r="D80" i="9"/>
  <c r="F80" i="9"/>
  <c r="E80" i="9"/>
  <c r="H80" i="9"/>
  <c r="I80" i="9"/>
  <c r="A81" i="9"/>
  <c r="B81" i="9"/>
  <c r="C81" i="9"/>
  <c r="D81" i="9"/>
  <c r="F81" i="9"/>
  <c r="E81" i="9"/>
  <c r="H81" i="9"/>
  <c r="I81" i="9"/>
  <c r="A82" i="9"/>
  <c r="B82" i="9"/>
  <c r="C82" i="9"/>
  <c r="D82" i="9"/>
  <c r="G82" i="9"/>
  <c r="E82" i="9"/>
  <c r="H82" i="9"/>
  <c r="I82" i="9"/>
  <c r="A83" i="9"/>
  <c r="B83" i="9"/>
  <c r="C83" i="9"/>
  <c r="D83" i="9"/>
  <c r="F83" i="9"/>
  <c r="E83" i="9"/>
  <c r="H83" i="9"/>
  <c r="I83" i="9"/>
  <c r="A84" i="9"/>
  <c r="B84" i="9"/>
  <c r="C84" i="9"/>
  <c r="D84" i="9"/>
  <c r="G84" i="9"/>
  <c r="E84" i="9"/>
  <c r="H84" i="9"/>
  <c r="I84" i="9"/>
  <c r="A85" i="9"/>
  <c r="B85" i="9"/>
  <c r="C85" i="9"/>
  <c r="D85" i="9"/>
  <c r="G85" i="9"/>
  <c r="E85" i="9"/>
  <c r="H85" i="9"/>
  <c r="I85" i="9"/>
  <c r="A86" i="9"/>
  <c r="B86" i="9"/>
  <c r="C86" i="9"/>
  <c r="D86" i="9"/>
  <c r="F86" i="9"/>
  <c r="E86" i="9"/>
  <c r="H86" i="9"/>
  <c r="I86" i="9"/>
  <c r="A87" i="9"/>
  <c r="B87" i="9"/>
  <c r="C87" i="9"/>
  <c r="D87" i="9"/>
  <c r="G87" i="9"/>
  <c r="F87" i="9"/>
  <c r="E87" i="9"/>
  <c r="H87" i="9"/>
  <c r="I87" i="9"/>
  <c r="A88" i="9"/>
  <c r="B88" i="9"/>
  <c r="C88" i="9"/>
  <c r="D88" i="9"/>
  <c r="E88" i="9"/>
  <c r="H88" i="9"/>
  <c r="I88" i="9"/>
  <c r="A89" i="9"/>
  <c r="B89" i="9"/>
  <c r="C89" i="9"/>
  <c r="D89" i="9"/>
  <c r="F89" i="9"/>
  <c r="E89" i="9"/>
  <c r="H89" i="9"/>
  <c r="I89" i="9"/>
  <c r="A90" i="9"/>
  <c r="B90" i="9"/>
  <c r="C90" i="9"/>
  <c r="D90" i="9"/>
  <c r="F90" i="9"/>
  <c r="E90" i="9"/>
  <c r="H90" i="9"/>
  <c r="I90" i="9"/>
  <c r="A91" i="9"/>
  <c r="B91" i="9"/>
  <c r="C91" i="9"/>
  <c r="D91" i="9"/>
  <c r="F91" i="9"/>
  <c r="E91" i="9"/>
  <c r="H91" i="9"/>
  <c r="I91" i="9"/>
  <c r="A92" i="9"/>
  <c r="B92" i="9"/>
  <c r="C92" i="9"/>
  <c r="D92" i="9"/>
  <c r="F92" i="9"/>
  <c r="E92" i="9"/>
  <c r="H92" i="9"/>
  <c r="I92" i="9"/>
  <c r="A93" i="9"/>
  <c r="B93" i="9"/>
  <c r="C93" i="9"/>
  <c r="D93" i="9"/>
  <c r="G93" i="9"/>
  <c r="E93" i="9"/>
  <c r="H93" i="9"/>
  <c r="I93" i="9"/>
  <c r="A94" i="9"/>
  <c r="B94" i="9"/>
  <c r="C94" i="9"/>
  <c r="D94" i="9"/>
  <c r="G94" i="9"/>
  <c r="E94" i="9"/>
  <c r="H94" i="9"/>
  <c r="I94" i="9"/>
  <c r="A95" i="9"/>
  <c r="B95" i="9"/>
  <c r="C95" i="9"/>
  <c r="D95" i="9"/>
  <c r="F95" i="9"/>
  <c r="E95" i="9"/>
  <c r="H95" i="9"/>
  <c r="I95" i="9"/>
  <c r="A96" i="9"/>
  <c r="B96" i="9"/>
  <c r="C96" i="9"/>
  <c r="D96" i="9"/>
  <c r="F96" i="9"/>
  <c r="G96" i="9"/>
  <c r="E96" i="9"/>
  <c r="H96" i="9"/>
  <c r="I96" i="9"/>
  <c r="A97" i="9"/>
  <c r="B97" i="9"/>
  <c r="C97" i="9"/>
  <c r="D97" i="9"/>
  <c r="G97" i="9"/>
  <c r="E97" i="9"/>
  <c r="H97" i="9"/>
  <c r="I97" i="9"/>
  <c r="A98" i="9"/>
  <c r="B98" i="9"/>
  <c r="C98" i="9"/>
  <c r="D98" i="9"/>
  <c r="F98" i="9"/>
  <c r="E98" i="9"/>
  <c r="H98" i="9"/>
  <c r="I98" i="9"/>
  <c r="A99" i="9"/>
  <c r="B99" i="9"/>
  <c r="C99" i="9"/>
  <c r="D99" i="9"/>
  <c r="G99" i="9"/>
  <c r="E99" i="9"/>
  <c r="H99" i="9"/>
  <c r="I99" i="9"/>
  <c r="A100" i="9"/>
  <c r="B100" i="9"/>
  <c r="C100" i="9"/>
  <c r="D100" i="9"/>
  <c r="G100" i="9"/>
  <c r="E100" i="9"/>
  <c r="H100" i="9"/>
  <c r="I100" i="9"/>
  <c r="A101" i="9"/>
  <c r="B101" i="9"/>
  <c r="C101" i="9"/>
  <c r="D101" i="9"/>
  <c r="F101" i="9"/>
  <c r="E101" i="9"/>
  <c r="H101" i="9"/>
  <c r="I101" i="9"/>
  <c r="A102" i="9"/>
  <c r="B102" i="9"/>
  <c r="C102" i="9"/>
  <c r="D102" i="9"/>
  <c r="E102" i="9"/>
  <c r="H102" i="9"/>
  <c r="I102" i="9"/>
  <c r="A103" i="9"/>
  <c r="B103" i="9"/>
  <c r="C103" i="9"/>
  <c r="D103" i="9"/>
  <c r="G103" i="9"/>
  <c r="E103" i="9"/>
  <c r="H103" i="9"/>
  <c r="I103" i="9"/>
  <c r="A104" i="9"/>
  <c r="B104" i="9"/>
  <c r="C104" i="9"/>
  <c r="D104" i="9"/>
  <c r="F104" i="9"/>
  <c r="E104" i="9"/>
  <c r="H104" i="9"/>
  <c r="I104" i="9"/>
  <c r="A105" i="9"/>
  <c r="B105" i="9"/>
  <c r="C105" i="9"/>
  <c r="D105" i="9"/>
  <c r="F105" i="9"/>
  <c r="E105" i="9"/>
  <c r="H105" i="9"/>
  <c r="I105" i="9"/>
  <c r="A106" i="9"/>
  <c r="B106" i="9"/>
  <c r="C106" i="9"/>
  <c r="D106" i="9"/>
  <c r="F106" i="9"/>
  <c r="E106" i="9"/>
  <c r="H106" i="9"/>
  <c r="I106" i="9"/>
  <c r="A107" i="9"/>
  <c r="B107" i="9"/>
  <c r="C107" i="9"/>
  <c r="D107" i="9"/>
  <c r="F107" i="9"/>
  <c r="E107" i="9"/>
  <c r="H107" i="9"/>
  <c r="I107" i="9"/>
  <c r="A108" i="9"/>
  <c r="B108" i="9"/>
  <c r="C108" i="9"/>
  <c r="D108" i="9"/>
  <c r="F108" i="9"/>
  <c r="E108" i="9"/>
  <c r="H108" i="9"/>
  <c r="I108" i="9"/>
  <c r="A109" i="9"/>
  <c r="B109" i="9"/>
  <c r="C109" i="9"/>
  <c r="D109" i="9"/>
  <c r="F109" i="9"/>
  <c r="E109" i="9"/>
  <c r="H109" i="9"/>
  <c r="I109" i="9"/>
  <c r="A110" i="9"/>
  <c r="B110" i="9"/>
  <c r="C110" i="9"/>
  <c r="D110" i="9"/>
  <c r="G110" i="9"/>
  <c r="E110" i="9"/>
  <c r="H110" i="9"/>
  <c r="I110" i="9"/>
  <c r="A111" i="9"/>
  <c r="B111" i="9"/>
  <c r="C111" i="9"/>
  <c r="D111" i="9"/>
  <c r="G111" i="9"/>
  <c r="E111" i="9"/>
  <c r="H111" i="9"/>
  <c r="I111" i="9"/>
  <c r="A112" i="9"/>
  <c r="B112" i="9"/>
  <c r="C112" i="9"/>
  <c r="D112" i="9"/>
  <c r="G112" i="9"/>
  <c r="E112" i="9"/>
  <c r="H112" i="9"/>
  <c r="I112" i="9"/>
  <c r="A113" i="9"/>
  <c r="B113" i="9"/>
  <c r="C113" i="9"/>
  <c r="D113" i="9"/>
  <c r="E113" i="9"/>
  <c r="H113" i="9"/>
  <c r="I113" i="9"/>
  <c r="A114" i="9"/>
  <c r="B114" i="9"/>
  <c r="C114" i="9"/>
  <c r="D114" i="9"/>
  <c r="F114" i="9"/>
  <c r="E114" i="9"/>
  <c r="H114" i="9"/>
  <c r="I114" i="9"/>
  <c r="A115" i="9"/>
  <c r="B115" i="9"/>
  <c r="C115" i="9"/>
  <c r="D115" i="9"/>
  <c r="F115" i="9"/>
  <c r="E115" i="9"/>
  <c r="H115" i="9"/>
  <c r="I115" i="9"/>
  <c r="A116" i="9"/>
  <c r="B116" i="9"/>
  <c r="C116" i="9"/>
  <c r="D116" i="9"/>
  <c r="F116" i="9"/>
  <c r="E116" i="9"/>
  <c r="H116" i="9"/>
  <c r="I116" i="9"/>
  <c r="A117" i="9"/>
  <c r="B117" i="9"/>
  <c r="C117" i="9"/>
  <c r="D117" i="9"/>
  <c r="F117" i="9"/>
  <c r="E117" i="9"/>
  <c r="H117" i="9"/>
  <c r="I117" i="9"/>
  <c r="A118" i="9"/>
  <c r="B118" i="9"/>
  <c r="C118" i="9"/>
  <c r="D118" i="9"/>
  <c r="F118" i="9"/>
  <c r="E118" i="9"/>
  <c r="H118" i="9"/>
  <c r="I118" i="9"/>
  <c r="A119" i="9"/>
  <c r="B119" i="9"/>
  <c r="C119" i="9"/>
  <c r="D119" i="9"/>
  <c r="F119" i="9"/>
  <c r="E119" i="9"/>
  <c r="H119" i="9"/>
  <c r="I119" i="9"/>
  <c r="A120" i="9"/>
  <c r="B120" i="9"/>
  <c r="C120" i="9"/>
  <c r="D120" i="9"/>
  <c r="G120" i="9"/>
  <c r="E120" i="9"/>
  <c r="H120" i="9"/>
  <c r="I120" i="9"/>
  <c r="A121" i="9"/>
  <c r="B121" i="9"/>
  <c r="C121" i="9"/>
  <c r="D121" i="9"/>
  <c r="F121" i="9"/>
  <c r="E121" i="9"/>
  <c r="H121" i="9"/>
  <c r="I121" i="9"/>
  <c r="A122" i="9"/>
  <c r="B122" i="9"/>
  <c r="C122" i="9"/>
  <c r="D122" i="9"/>
  <c r="F122" i="9"/>
  <c r="E122" i="9"/>
  <c r="H122" i="9"/>
  <c r="I122" i="9"/>
  <c r="A123" i="9"/>
  <c r="B123" i="9"/>
  <c r="C123" i="9"/>
  <c r="D123" i="9"/>
  <c r="F123" i="9"/>
  <c r="E123" i="9"/>
  <c r="H123" i="9"/>
  <c r="I123" i="9"/>
  <c r="A124" i="9"/>
  <c r="B124" i="9"/>
  <c r="C124" i="9"/>
  <c r="D124" i="9"/>
  <c r="F124" i="9"/>
  <c r="E124" i="9"/>
  <c r="H124" i="9"/>
  <c r="I124" i="9"/>
  <c r="A125" i="9"/>
  <c r="B125" i="9"/>
  <c r="C125" i="9"/>
  <c r="D125" i="9"/>
  <c r="G125" i="9"/>
  <c r="E125" i="9"/>
  <c r="H125" i="9"/>
  <c r="I125" i="9"/>
  <c r="A126" i="9"/>
  <c r="B126" i="9"/>
  <c r="C126" i="9"/>
  <c r="D126" i="9"/>
  <c r="F126" i="9"/>
  <c r="E126" i="9"/>
  <c r="H126" i="9"/>
  <c r="I126" i="9"/>
  <c r="A127" i="9"/>
  <c r="B127" i="9"/>
  <c r="C127" i="9"/>
  <c r="D127" i="9"/>
  <c r="E127" i="9"/>
  <c r="H127" i="9"/>
  <c r="I127" i="9"/>
  <c r="A128" i="9"/>
  <c r="B128" i="9"/>
  <c r="C128" i="9"/>
  <c r="D128" i="9"/>
  <c r="F128" i="9"/>
  <c r="E128" i="9"/>
  <c r="H128" i="9"/>
  <c r="I128" i="9"/>
  <c r="A129" i="9"/>
  <c r="B129" i="9"/>
  <c r="C129" i="9"/>
  <c r="D129" i="9"/>
  <c r="F129" i="9"/>
  <c r="E129" i="9"/>
  <c r="H129" i="9"/>
  <c r="I129" i="9"/>
  <c r="A130" i="9"/>
  <c r="B130" i="9"/>
  <c r="C130" i="9"/>
  <c r="D130" i="9"/>
  <c r="F130" i="9"/>
  <c r="E130" i="9"/>
  <c r="H130" i="9"/>
  <c r="I130" i="9"/>
  <c r="A131" i="9"/>
  <c r="B131" i="9"/>
  <c r="C131" i="9"/>
  <c r="D131" i="9"/>
  <c r="F131" i="9"/>
  <c r="E131" i="9"/>
  <c r="H131" i="9"/>
  <c r="I131" i="9"/>
  <c r="A132" i="9"/>
  <c r="B132" i="9"/>
  <c r="C132" i="9"/>
  <c r="D132" i="9"/>
  <c r="F132" i="9"/>
  <c r="E132" i="9"/>
  <c r="H132" i="9"/>
  <c r="I132" i="9"/>
  <c r="A133" i="9"/>
  <c r="B133" i="9"/>
  <c r="C133" i="9"/>
  <c r="D133" i="9"/>
  <c r="F133" i="9"/>
  <c r="E133" i="9"/>
  <c r="H133" i="9"/>
  <c r="I133" i="9"/>
  <c r="A134" i="9"/>
  <c r="B134" i="9"/>
  <c r="C134" i="9"/>
  <c r="D134" i="9"/>
  <c r="G134" i="9"/>
  <c r="E134" i="9"/>
  <c r="H134" i="9"/>
  <c r="I134" i="9"/>
  <c r="A135" i="9"/>
  <c r="B135" i="9"/>
  <c r="C135" i="9"/>
  <c r="D135" i="9"/>
  <c r="G135" i="9"/>
  <c r="E135" i="9"/>
  <c r="H135" i="9"/>
  <c r="I135" i="9"/>
  <c r="A136" i="9"/>
  <c r="B136" i="9"/>
  <c r="C136" i="9"/>
  <c r="D136" i="9"/>
  <c r="F136" i="9"/>
  <c r="E136" i="9"/>
  <c r="H136" i="9"/>
  <c r="I136" i="9"/>
  <c r="A137" i="9"/>
  <c r="B137" i="9"/>
  <c r="C137" i="9"/>
  <c r="D137" i="9"/>
  <c r="F137" i="9"/>
  <c r="E137" i="9"/>
  <c r="H137" i="9"/>
  <c r="I137" i="9"/>
  <c r="A138" i="9"/>
  <c r="B138" i="9"/>
  <c r="C138" i="9"/>
  <c r="D138" i="9"/>
  <c r="F138" i="9"/>
  <c r="E138" i="9"/>
  <c r="H138" i="9"/>
  <c r="I138" i="9"/>
  <c r="A139" i="9"/>
  <c r="B139" i="9"/>
  <c r="C139" i="9"/>
  <c r="D139" i="9"/>
  <c r="F139" i="9"/>
  <c r="E139" i="9"/>
  <c r="H139" i="9"/>
  <c r="I139" i="9"/>
  <c r="A140" i="9"/>
  <c r="B140" i="9"/>
  <c r="C140" i="9"/>
  <c r="D140" i="9"/>
  <c r="F140" i="9"/>
  <c r="E140" i="9"/>
  <c r="H140" i="9"/>
  <c r="I140" i="9"/>
  <c r="A141" i="9"/>
  <c r="B141" i="9"/>
  <c r="C141" i="9"/>
  <c r="D141" i="9"/>
  <c r="E141" i="9"/>
  <c r="H141" i="9"/>
  <c r="I141" i="9"/>
  <c r="A142" i="9"/>
  <c r="B142" i="9"/>
  <c r="C142" i="9"/>
  <c r="D142" i="9"/>
  <c r="G142" i="9"/>
  <c r="E142" i="9"/>
  <c r="H142" i="9"/>
  <c r="I142" i="9"/>
  <c r="A143" i="9"/>
  <c r="B143" i="9"/>
  <c r="C143" i="9"/>
  <c r="D143" i="9"/>
  <c r="G143" i="9"/>
  <c r="E143" i="9"/>
  <c r="H143" i="9"/>
  <c r="I143" i="9"/>
  <c r="A144" i="9"/>
  <c r="B144" i="9"/>
  <c r="C144" i="9"/>
  <c r="D144" i="9"/>
  <c r="G144" i="9"/>
  <c r="E144" i="9"/>
  <c r="H144" i="9"/>
  <c r="I144" i="9"/>
  <c r="A145" i="9"/>
  <c r="B145" i="9"/>
  <c r="C145" i="9"/>
  <c r="D145" i="9"/>
  <c r="G145" i="9"/>
  <c r="E145" i="9"/>
  <c r="H145" i="9"/>
  <c r="I145" i="9"/>
  <c r="A146" i="9"/>
  <c r="B146" i="9"/>
  <c r="C146" i="9"/>
  <c r="D146" i="9"/>
  <c r="F146" i="9"/>
  <c r="E146" i="9"/>
  <c r="H146" i="9"/>
  <c r="I146" i="9"/>
  <c r="A147" i="9"/>
  <c r="B147" i="9"/>
  <c r="C147" i="9"/>
  <c r="D147" i="9"/>
  <c r="F147" i="9"/>
  <c r="E147" i="9"/>
  <c r="H147" i="9"/>
  <c r="I147" i="9"/>
  <c r="A148" i="9"/>
  <c r="B148" i="9"/>
  <c r="C148" i="9"/>
  <c r="D148" i="9"/>
  <c r="F148" i="9"/>
  <c r="E148" i="9"/>
  <c r="H148" i="9"/>
  <c r="I148" i="9"/>
  <c r="A149" i="9"/>
  <c r="B149" i="9"/>
  <c r="C149" i="9"/>
  <c r="D149" i="9"/>
  <c r="F149" i="9"/>
  <c r="E149" i="9"/>
  <c r="H149" i="9"/>
  <c r="I149" i="9"/>
  <c r="A150" i="9"/>
  <c r="B150" i="9"/>
  <c r="C150" i="9"/>
  <c r="D150" i="9"/>
  <c r="F150" i="9"/>
  <c r="E150" i="9"/>
  <c r="H150" i="9"/>
  <c r="I150" i="9"/>
  <c r="A151" i="9"/>
  <c r="B151" i="9"/>
  <c r="C151" i="9"/>
  <c r="D151" i="9"/>
  <c r="G151" i="9"/>
  <c r="E151" i="9"/>
  <c r="H151" i="9"/>
  <c r="I151" i="9"/>
  <c r="A152" i="9"/>
  <c r="B152" i="9"/>
  <c r="C152" i="9"/>
  <c r="D152" i="9"/>
  <c r="E152" i="9"/>
  <c r="H152" i="9"/>
  <c r="I152" i="9"/>
  <c r="A153" i="9"/>
  <c r="B153" i="9"/>
  <c r="C153" i="9"/>
  <c r="D153" i="9"/>
  <c r="G153" i="9"/>
  <c r="E153" i="9"/>
  <c r="H153" i="9"/>
  <c r="I153" i="9"/>
  <c r="A154" i="9"/>
  <c r="B154" i="9"/>
  <c r="C154" i="9"/>
  <c r="D154" i="9"/>
  <c r="F154" i="9"/>
  <c r="E154" i="9"/>
  <c r="H154" i="9"/>
  <c r="I154" i="9"/>
  <c r="A155" i="9"/>
  <c r="B155" i="9"/>
  <c r="C155" i="9"/>
  <c r="D155" i="9"/>
  <c r="F155" i="9"/>
  <c r="E155" i="9"/>
  <c r="H155" i="9"/>
  <c r="I155" i="9"/>
  <c r="A156" i="9"/>
  <c r="B156" i="9"/>
  <c r="C156" i="9"/>
  <c r="D156" i="9"/>
  <c r="F156" i="9"/>
  <c r="E156" i="9"/>
  <c r="H156" i="9"/>
  <c r="I156" i="9"/>
  <c r="A157" i="9"/>
  <c r="B157" i="9"/>
  <c r="C157" i="9"/>
  <c r="D157" i="9"/>
  <c r="F157" i="9"/>
  <c r="E157" i="9"/>
  <c r="H157" i="9"/>
  <c r="I157" i="9"/>
  <c r="A158" i="9"/>
  <c r="B158" i="9"/>
  <c r="C158" i="9"/>
  <c r="D158" i="9"/>
  <c r="G158" i="9"/>
  <c r="E158" i="9"/>
  <c r="H158" i="9"/>
  <c r="I158" i="9"/>
  <c r="A159" i="9"/>
  <c r="B159" i="9"/>
  <c r="C159" i="9"/>
  <c r="D159" i="9"/>
  <c r="F159" i="9"/>
  <c r="E159" i="9"/>
  <c r="H159" i="9"/>
  <c r="I159" i="9"/>
  <c r="A160" i="9"/>
  <c r="B160" i="9"/>
  <c r="C160" i="9"/>
  <c r="D160" i="9"/>
  <c r="G160" i="9"/>
  <c r="E160" i="9"/>
  <c r="H160" i="9"/>
  <c r="I160" i="9"/>
  <c r="A161" i="9"/>
  <c r="B161" i="9"/>
  <c r="C161" i="9"/>
  <c r="D161" i="9"/>
  <c r="G161" i="9"/>
  <c r="E161" i="9"/>
  <c r="H161" i="9"/>
  <c r="I161" i="9"/>
  <c r="A162" i="9"/>
  <c r="B162" i="9"/>
  <c r="C162" i="9"/>
  <c r="D162" i="9"/>
  <c r="G162" i="9"/>
  <c r="F162" i="9"/>
  <c r="E162" i="9"/>
  <c r="H162" i="9"/>
  <c r="I162" i="9"/>
  <c r="A163" i="9"/>
  <c r="B163" i="9"/>
  <c r="C163" i="9"/>
  <c r="D163" i="9"/>
  <c r="G163" i="9"/>
  <c r="F163" i="9"/>
  <c r="E163" i="9"/>
  <c r="H163" i="9"/>
  <c r="I163" i="9"/>
  <c r="A164" i="9"/>
  <c r="B164" i="9"/>
  <c r="C164" i="9"/>
  <c r="D164" i="9"/>
  <c r="G164" i="9"/>
  <c r="F164" i="9"/>
  <c r="E164" i="9"/>
  <c r="H164" i="9"/>
  <c r="I164" i="9"/>
  <c r="A165" i="9"/>
  <c r="B165" i="9"/>
  <c r="C165" i="9"/>
  <c r="D165" i="9"/>
  <c r="F165" i="9"/>
  <c r="E165" i="9"/>
  <c r="H165" i="9"/>
  <c r="I165" i="9"/>
  <c r="A166" i="9"/>
  <c r="B166" i="9"/>
  <c r="C166" i="9"/>
  <c r="D166" i="9"/>
  <c r="E166" i="9"/>
  <c r="H166" i="9"/>
  <c r="I166" i="9"/>
  <c r="A167" i="9"/>
  <c r="B167" i="9"/>
  <c r="C167" i="9"/>
  <c r="D167" i="9"/>
  <c r="F167" i="9"/>
  <c r="E167" i="9"/>
  <c r="H167" i="9"/>
  <c r="I167" i="9"/>
  <c r="A168" i="9"/>
  <c r="B168" i="9"/>
  <c r="C168" i="9"/>
  <c r="D168" i="9"/>
  <c r="F168" i="9"/>
  <c r="E168" i="9"/>
  <c r="H168" i="9"/>
  <c r="I168" i="9"/>
  <c r="A169" i="9"/>
  <c r="B169" i="9"/>
  <c r="C169" i="9"/>
  <c r="D169" i="9"/>
  <c r="F169" i="9"/>
  <c r="E169" i="9"/>
  <c r="H169" i="9"/>
  <c r="I169" i="9"/>
  <c r="A170" i="9"/>
  <c r="B170" i="9"/>
  <c r="C170" i="9"/>
  <c r="D170" i="9"/>
  <c r="F170" i="9"/>
  <c r="E170" i="9"/>
  <c r="H170" i="9"/>
  <c r="I170" i="9"/>
  <c r="A171" i="9"/>
  <c r="B171" i="9"/>
  <c r="C171" i="9"/>
  <c r="D171" i="9"/>
  <c r="F171" i="9"/>
  <c r="E171" i="9"/>
  <c r="H171" i="9"/>
  <c r="I171" i="9"/>
  <c r="A172" i="9"/>
  <c r="B172" i="9"/>
  <c r="C172" i="9"/>
  <c r="D172" i="9"/>
  <c r="F172" i="9"/>
  <c r="E172" i="9"/>
  <c r="H172" i="9"/>
  <c r="I172" i="9"/>
  <c r="A173" i="9"/>
  <c r="B173" i="9"/>
  <c r="C173" i="9"/>
  <c r="D173" i="9"/>
  <c r="G173" i="9"/>
  <c r="E173" i="9"/>
  <c r="H173" i="9"/>
  <c r="I173" i="9"/>
  <c r="A174" i="9"/>
  <c r="B174" i="9"/>
  <c r="C174" i="9"/>
  <c r="D174" i="9"/>
  <c r="G174" i="9"/>
  <c r="E174" i="9"/>
  <c r="H174" i="9"/>
  <c r="I174" i="9"/>
  <c r="A175" i="9"/>
  <c r="B175" i="9"/>
  <c r="C175" i="9"/>
  <c r="D175" i="9"/>
  <c r="G175" i="9"/>
  <c r="E175" i="9"/>
  <c r="H175" i="9"/>
  <c r="I175" i="9"/>
  <c r="A176" i="9"/>
  <c r="B176" i="9"/>
  <c r="C176" i="9"/>
  <c r="D176" i="9"/>
  <c r="G176" i="9"/>
  <c r="E176" i="9"/>
  <c r="H176" i="9"/>
  <c r="I176" i="9"/>
  <c r="A177" i="9"/>
  <c r="B177" i="9"/>
  <c r="C177" i="9"/>
  <c r="D177" i="9"/>
  <c r="E177" i="9"/>
  <c r="H177" i="9"/>
  <c r="I177" i="9"/>
  <c r="A178" i="9"/>
  <c r="B178" i="9"/>
  <c r="C178" i="9"/>
  <c r="D178" i="9"/>
  <c r="F178" i="9"/>
  <c r="E178" i="9"/>
  <c r="H178" i="9"/>
  <c r="I178" i="9"/>
  <c r="A179" i="9"/>
  <c r="B179" i="9"/>
  <c r="C179" i="9"/>
  <c r="D179" i="9"/>
  <c r="F179" i="9"/>
  <c r="E179" i="9"/>
  <c r="H179" i="9"/>
  <c r="I179" i="9"/>
  <c r="A180" i="9"/>
  <c r="B180" i="9"/>
  <c r="C180" i="9"/>
  <c r="D180" i="9"/>
  <c r="F180" i="9"/>
  <c r="E180" i="9"/>
  <c r="H180" i="9"/>
  <c r="I180" i="9"/>
  <c r="A181" i="9"/>
  <c r="B181" i="9"/>
  <c r="C181" i="9"/>
  <c r="D181" i="9"/>
  <c r="F181" i="9"/>
  <c r="E181" i="9"/>
  <c r="H181" i="9"/>
  <c r="I181" i="9"/>
  <c r="A182" i="9"/>
  <c r="B182" i="9"/>
  <c r="C182" i="9"/>
  <c r="D182" i="9"/>
  <c r="G182" i="9"/>
  <c r="E182" i="9"/>
  <c r="H182" i="9"/>
  <c r="I182" i="9"/>
  <c r="A183" i="9"/>
  <c r="B183" i="9"/>
  <c r="C183" i="9"/>
  <c r="D183" i="9"/>
  <c r="F183" i="9"/>
  <c r="E183" i="9"/>
  <c r="H183" i="9"/>
  <c r="I183" i="9"/>
  <c r="A184" i="9"/>
  <c r="B184" i="9"/>
  <c r="C184" i="9"/>
  <c r="D184" i="9"/>
  <c r="F184" i="9"/>
  <c r="E184" i="9"/>
  <c r="H184" i="9"/>
  <c r="I184" i="9"/>
  <c r="A185" i="9"/>
  <c r="B185" i="9"/>
  <c r="C185" i="9"/>
  <c r="D185" i="9"/>
  <c r="F185" i="9"/>
  <c r="E185" i="9"/>
  <c r="H185" i="9"/>
  <c r="I185" i="9"/>
  <c r="A186" i="9"/>
  <c r="B186" i="9"/>
  <c r="C186" i="9"/>
  <c r="D186" i="9"/>
  <c r="F186" i="9"/>
  <c r="E186" i="9"/>
  <c r="H186" i="9"/>
  <c r="I186" i="9"/>
  <c r="A187" i="9"/>
  <c r="B187" i="9"/>
  <c r="C187" i="9"/>
  <c r="D187" i="9"/>
  <c r="F187" i="9"/>
  <c r="E187" i="9"/>
  <c r="H187" i="9"/>
  <c r="I187" i="9"/>
  <c r="A188" i="9"/>
  <c r="B188" i="9"/>
  <c r="C188" i="9"/>
  <c r="D188" i="9"/>
  <c r="F188" i="9"/>
  <c r="E188" i="9"/>
  <c r="H188" i="9"/>
  <c r="I188" i="9"/>
  <c r="A189" i="9"/>
  <c r="B189" i="9"/>
  <c r="C189" i="9"/>
  <c r="D189" i="9"/>
  <c r="G189" i="9"/>
  <c r="E189" i="9"/>
  <c r="H189" i="9"/>
  <c r="I189" i="9"/>
  <c r="A190" i="9"/>
  <c r="B190" i="9"/>
  <c r="C190" i="9"/>
  <c r="D190" i="9"/>
  <c r="F190" i="9"/>
  <c r="E190" i="9"/>
  <c r="H190" i="9"/>
  <c r="I190" i="9"/>
  <c r="A191" i="9"/>
  <c r="B191" i="9"/>
  <c r="C191" i="9"/>
  <c r="D191" i="9"/>
  <c r="E191" i="9"/>
  <c r="H191" i="9"/>
  <c r="I191" i="9"/>
  <c r="A192" i="9"/>
  <c r="B192" i="9"/>
  <c r="C192" i="9"/>
  <c r="D192" i="9"/>
  <c r="F192" i="9"/>
  <c r="E192" i="9"/>
  <c r="H192" i="9"/>
  <c r="I192" i="9"/>
  <c r="A193" i="9"/>
  <c r="B193" i="9"/>
  <c r="C193" i="9"/>
  <c r="D193" i="9"/>
  <c r="F193" i="9"/>
  <c r="E193" i="9"/>
  <c r="H193" i="9"/>
  <c r="I193" i="9"/>
  <c r="A194" i="9"/>
  <c r="B194" i="9"/>
  <c r="C194" i="9"/>
  <c r="D194" i="9"/>
  <c r="F194" i="9"/>
  <c r="E194" i="9"/>
  <c r="H194" i="9"/>
  <c r="I194" i="9"/>
  <c r="A195" i="9"/>
  <c r="B195" i="9"/>
  <c r="C195" i="9"/>
  <c r="D195" i="9"/>
  <c r="F195" i="9"/>
  <c r="E195" i="9"/>
  <c r="H195" i="9"/>
  <c r="I195" i="9"/>
  <c r="A196" i="9"/>
  <c r="B196" i="9"/>
  <c r="C196" i="9"/>
  <c r="D196" i="9"/>
  <c r="F196" i="9"/>
  <c r="E196" i="9"/>
  <c r="H196" i="9"/>
  <c r="I196" i="9"/>
  <c r="A197" i="9"/>
  <c r="B197" i="9"/>
  <c r="C197" i="9"/>
  <c r="D197" i="9"/>
  <c r="F197" i="9"/>
  <c r="E197" i="9"/>
  <c r="H197" i="9"/>
  <c r="I197" i="9"/>
  <c r="A198" i="9"/>
  <c r="B198" i="9"/>
  <c r="C198" i="9"/>
  <c r="D198" i="9"/>
  <c r="F198" i="9"/>
  <c r="G198" i="9"/>
  <c r="E198" i="9"/>
  <c r="H198" i="9"/>
  <c r="I198" i="9"/>
  <c r="A199" i="9"/>
  <c r="B199" i="9"/>
  <c r="C199" i="9"/>
  <c r="D199" i="9"/>
  <c r="G199" i="9"/>
  <c r="F199" i="9"/>
  <c r="E199" i="9"/>
  <c r="H199" i="9"/>
  <c r="I199" i="9"/>
  <c r="A200" i="9"/>
  <c r="B200" i="9"/>
  <c r="C200" i="9"/>
  <c r="D200" i="9"/>
  <c r="F200" i="9"/>
  <c r="E200" i="9"/>
  <c r="H200" i="9"/>
  <c r="I200" i="9"/>
  <c r="A201" i="9"/>
  <c r="B201" i="9"/>
  <c r="C201" i="9"/>
  <c r="D201" i="9"/>
  <c r="F201" i="9"/>
  <c r="E201" i="9"/>
  <c r="H201" i="9"/>
  <c r="I201" i="9"/>
  <c r="A202" i="9"/>
  <c r="B202" i="9"/>
  <c r="C202" i="9"/>
  <c r="D202" i="9"/>
  <c r="F202" i="9"/>
  <c r="E202" i="9"/>
  <c r="H202" i="9"/>
  <c r="I202" i="9"/>
  <c r="A203" i="9"/>
  <c r="B203" i="9"/>
  <c r="C203" i="9"/>
  <c r="D203" i="9"/>
  <c r="F203" i="9"/>
  <c r="E203" i="9"/>
  <c r="H203" i="9"/>
  <c r="I203" i="9"/>
  <c r="A204" i="9"/>
  <c r="B204" i="9"/>
  <c r="C204" i="9"/>
  <c r="D204" i="9"/>
  <c r="F204" i="9"/>
  <c r="E204" i="9"/>
  <c r="H204" i="9"/>
  <c r="I204" i="9"/>
  <c r="A205" i="9"/>
  <c r="B205" i="9"/>
  <c r="C205" i="9"/>
  <c r="D205" i="9"/>
  <c r="E205" i="9"/>
  <c r="H205" i="9"/>
  <c r="I205" i="9"/>
  <c r="A206" i="9"/>
  <c r="B206" i="9"/>
  <c r="C206" i="9"/>
  <c r="D206" i="9"/>
  <c r="F206" i="9"/>
  <c r="E206" i="9"/>
  <c r="H206" i="9"/>
  <c r="I206" i="9"/>
  <c r="A207" i="9"/>
  <c r="B207" i="9"/>
  <c r="C207" i="9"/>
  <c r="D207" i="9"/>
  <c r="F207" i="9"/>
  <c r="E207" i="9"/>
  <c r="H207" i="9"/>
  <c r="I207" i="9"/>
  <c r="A208" i="9"/>
  <c r="B208" i="9"/>
  <c r="C208" i="9"/>
  <c r="D208" i="9"/>
  <c r="G208" i="9"/>
  <c r="E208" i="9"/>
  <c r="H208" i="9"/>
  <c r="I208" i="9"/>
  <c r="A209" i="9"/>
  <c r="B209" i="9"/>
  <c r="C209" i="9"/>
  <c r="D209" i="9"/>
  <c r="G209" i="9"/>
  <c r="E209" i="9"/>
  <c r="H209" i="9"/>
  <c r="I209" i="9"/>
  <c r="A210" i="9"/>
  <c r="B210" i="9"/>
  <c r="C210" i="9"/>
  <c r="D210" i="9"/>
  <c r="F210" i="9"/>
  <c r="E210" i="9"/>
  <c r="H210" i="9"/>
  <c r="I210" i="9"/>
  <c r="A211" i="9"/>
  <c r="B211" i="9"/>
  <c r="C211" i="9"/>
  <c r="D211" i="9"/>
  <c r="F211" i="9"/>
  <c r="E211" i="9"/>
  <c r="H211" i="9"/>
  <c r="I211" i="9"/>
  <c r="A212" i="9"/>
  <c r="B212" i="9"/>
  <c r="C212" i="9"/>
  <c r="D212" i="9"/>
  <c r="F212" i="9"/>
  <c r="E212" i="9"/>
  <c r="H212" i="9"/>
  <c r="I212" i="9"/>
  <c r="A213" i="9"/>
  <c r="B213" i="9"/>
  <c r="C213" i="9"/>
  <c r="D213" i="9"/>
  <c r="F213" i="9"/>
  <c r="E213" i="9"/>
  <c r="H213" i="9"/>
  <c r="I213" i="9"/>
  <c r="A214" i="9"/>
  <c r="B214" i="9"/>
  <c r="C214" i="9"/>
  <c r="D214" i="9"/>
  <c r="F214" i="9"/>
  <c r="E214" i="9"/>
  <c r="H214" i="9"/>
  <c r="I214" i="9"/>
  <c r="A215" i="9"/>
  <c r="B215" i="9"/>
  <c r="C215" i="9"/>
  <c r="D215" i="9"/>
  <c r="G215" i="9"/>
  <c r="E215" i="9"/>
  <c r="H215" i="9"/>
  <c r="I215" i="9"/>
  <c r="A216" i="9"/>
  <c r="B216" i="9"/>
  <c r="C216" i="9"/>
  <c r="D216" i="9"/>
  <c r="E216" i="9"/>
  <c r="H216" i="9"/>
  <c r="I216" i="9"/>
  <c r="A217" i="9"/>
  <c r="B217" i="9"/>
  <c r="C217" i="9"/>
  <c r="D217" i="9"/>
  <c r="F217" i="9"/>
  <c r="E217" i="9"/>
  <c r="H217" i="9"/>
  <c r="I217" i="9"/>
  <c r="A218" i="9"/>
  <c r="B218" i="9"/>
  <c r="C218" i="9"/>
  <c r="D218" i="9"/>
  <c r="F218" i="9"/>
  <c r="E218" i="9"/>
  <c r="H218" i="9"/>
  <c r="I218" i="9"/>
  <c r="A219" i="9"/>
  <c r="B219" i="9"/>
  <c r="C219" i="9"/>
  <c r="D219" i="9"/>
  <c r="F219" i="9"/>
  <c r="E219" i="9"/>
  <c r="H219" i="9"/>
  <c r="I219" i="9"/>
  <c r="A220" i="9"/>
  <c r="B220" i="9"/>
  <c r="C220" i="9"/>
  <c r="D220" i="9"/>
  <c r="F220" i="9"/>
  <c r="E220" i="9"/>
  <c r="H220" i="9"/>
  <c r="I220" i="9"/>
  <c r="A221" i="9"/>
  <c r="B221" i="9"/>
  <c r="C221" i="9"/>
  <c r="D221" i="9"/>
  <c r="F221" i="9"/>
  <c r="E221" i="9"/>
  <c r="H221" i="9"/>
  <c r="I221" i="9"/>
  <c r="A222" i="9"/>
  <c r="B222" i="9"/>
  <c r="C222" i="9"/>
  <c r="D222" i="9"/>
  <c r="G222" i="9"/>
  <c r="E222" i="9"/>
  <c r="H222" i="9"/>
  <c r="I222" i="9"/>
  <c r="A223" i="9"/>
  <c r="B223" i="9"/>
  <c r="C223" i="9"/>
  <c r="D223" i="9"/>
  <c r="G223" i="9"/>
  <c r="E223" i="9"/>
  <c r="H223" i="9"/>
  <c r="I223" i="9"/>
  <c r="A224" i="9"/>
  <c r="B224" i="9"/>
  <c r="C224" i="9"/>
  <c r="D224" i="9"/>
  <c r="F224" i="9"/>
  <c r="E224" i="9"/>
  <c r="H224" i="9"/>
  <c r="I224" i="9"/>
  <c r="A225" i="9"/>
  <c r="B225" i="9"/>
  <c r="C225" i="9"/>
  <c r="D225" i="9"/>
  <c r="G225" i="9"/>
  <c r="E225" i="9"/>
  <c r="H225" i="9"/>
  <c r="I225" i="9"/>
  <c r="A226" i="9"/>
  <c r="B226" i="9"/>
  <c r="C226" i="9"/>
  <c r="D226" i="9"/>
  <c r="F226" i="9"/>
  <c r="E226" i="9"/>
  <c r="H226" i="9"/>
  <c r="I226" i="9"/>
  <c r="A227" i="9"/>
  <c r="B227" i="9"/>
  <c r="C227" i="9"/>
  <c r="D227" i="9"/>
  <c r="F227" i="9"/>
  <c r="E227" i="9"/>
  <c r="H227" i="9"/>
  <c r="I227" i="9"/>
  <c r="A228" i="9"/>
  <c r="B228" i="9"/>
  <c r="C228" i="9"/>
  <c r="D228" i="9"/>
  <c r="F228" i="9"/>
  <c r="E228" i="9"/>
  <c r="H228" i="9"/>
  <c r="I228" i="9"/>
  <c r="A229" i="9"/>
  <c r="B229" i="9"/>
  <c r="C229" i="9"/>
  <c r="D229" i="9"/>
  <c r="F229" i="9"/>
  <c r="E229" i="9"/>
  <c r="H229" i="9"/>
  <c r="I229" i="9"/>
  <c r="A230" i="9"/>
  <c r="B230" i="9"/>
  <c r="C230" i="9"/>
  <c r="D230" i="9"/>
  <c r="G230" i="9"/>
  <c r="E230" i="9"/>
  <c r="H230" i="9"/>
  <c r="I230" i="9"/>
  <c r="A231" i="9"/>
  <c r="B231" i="9"/>
  <c r="C231" i="9"/>
  <c r="D231" i="9"/>
  <c r="G231" i="9"/>
  <c r="F231" i="9"/>
  <c r="E231" i="9"/>
  <c r="H231" i="9"/>
  <c r="I231" i="9"/>
  <c r="A232" i="9"/>
  <c r="B232" i="9"/>
  <c r="C232" i="9"/>
  <c r="D232" i="9"/>
  <c r="G232" i="9"/>
  <c r="E232" i="9"/>
  <c r="H232" i="9"/>
  <c r="I232" i="9"/>
  <c r="A233" i="9"/>
  <c r="B233" i="9"/>
  <c r="C233" i="9"/>
  <c r="D233" i="9"/>
  <c r="E233" i="9"/>
  <c r="H233" i="9"/>
  <c r="I233" i="9"/>
  <c r="A234" i="9"/>
  <c r="B234" i="9"/>
  <c r="C234" i="9"/>
  <c r="D234" i="9"/>
  <c r="F234" i="9"/>
  <c r="E234" i="9"/>
  <c r="H234" i="9"/>
  <c r="I234" i="9"/>
  <c r="A235" i="9"/>
  <c r="B235" i="9"/>
  <c r="C235" i="9"/>
  <c r="D235" i="9"/>
  <c r="F235" i="9"/>
  <c r="E235" i="9"/>
  <c r="H235" i="9"/>
  <c r="I235" i="9"/>
  <c r="A236" i="9"/>
  <c r="B236" i="9"/>
  <c r="C236" i="9"/>
  <c r="D236" i="9"/>
  <c r="F236" i="9"/>
  <c r="E236" i="9"/>
  <c r="H236" i="9"/>
  <c r="I236" i="9"/>
  <c r="A237" i="9"/>
  <c r="B237" i="9"/>
  <c r="C237" i="9"/>
  <c r="D237" i="9"/>
  <c r="G237" i="9"/>
  <c r="E237" i="9"/>
  <c r="H237" i="9"/>
  <c r="I237" i="9"/>
  <c r="A238" i="9"/>
  <c r="B238" i="9"/>
  <c r="C238" i="9"/>
  <c r="D238" i="9"/>
  <c r="G238" i="9"/>
  <c r="E238" i="9"/>
  <c r="H238" i="9"/>
  <c r="I238" i="9"/>
  <c r="A239" i="9"/>
  <c r="B239" i="9"/>
  <c r="C239" i="9"/>
  <c r="D239" i="9"/>
  <c r="G239" i="9"/>
  <c r="E239" i="9"/>
  <c r="H239" i="9"/>
  <c r="I239" i="9"/>
  <c r="A6" i="7"/>
  <c r="A4" i="9"/>
  <c r="D3" i="12"/>
  <c r="C3" i="12"/>
  <c r="S3" i="12"/>
  <c r="AG10" i="5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" i="9"/>
  <c r="B240" i="9"/>
  <c r="C240" i="9"/>
  <c r="D240" i="9"/>
  <c r="F240" i="9"/>
  <c r="E240" i="9"/>
  <c r="I240" i="9"/>
  <c r="B241" i="9"/>
  <c r="C241" i="9"/>
  <c r="D241" i="9"/>
  <c r="F241" i="9"/>
  <c r="E241" i="9"/>
  <c r="I241" i="9"/>
  <c r="B242" i="9"/>
  <c r="C242" i="9"/>
  <c r="D242" i="9"/>
  <c r="F242" i="9"/>
  <c r="E242" i="9"/>
  <c r="I242" i="9"/>
  <c r="B243" i="9"/>
  <c r="C243" i="9"/>
  <c r="D243" i="9"/>
  <c r="F243" i="9"/>
  <c r="E243" i="9"/>
  <c r="I243" i="9"/>
  <c r="B244" i="9"/>
  <c r="C244" i="9"/>
  <c r="D244" i="9"/>
  <c r="G244" i="9"/>
  <c r="E244" i="9"/>
  <c r="I244" i="9"/>
  <c r="B245" i="9"/>
  <c r="C245" i="9"/>
  <c r="D245" i="9"/>
  <c r="G245" i="9"/>
  <c r="E245" i="9"/>
  <c r="I245" i="9"/>
  <c r="B246" i="9"/>
  <c r="C246" i="9"/>
  <c r="D246" i="9"/>
  <c r="F246" i="9"/>
  <c r="E246" i="9"/>
  <c r="I246" i="9"/>
  <c r="B247" i="9"/>
  <c r="C247" i="9"/>
  <c r="D247" i="9"/>
  <c r="G247" i="9"/>
  <c r="E247" i="9"/>
  <c r="I247" i="9"/>
  <c r="B248" i="9"/>
  <c r="C248" i="9"/>
  <c r="D248" i="9"/>
  <c r="F248" i="9"/>
  <c r="E248" i="9"/>
  <c r="I248" i="9"/>
  <c r="B249" i="9"/>
  <c r="C249" i="9"/>
  <c r="D249" i="9"/>
  <c r="F249" i="9"/>
  <c r="E249" i="9"/>
  <c r="I249" i="9"/>
  <c r="B250" i="9"/>
  <c r="C250" i="9"/>
  <c r="D250" i="9"/>
  <c r="F250" i="9"/>
  <c r="E250" i="9"/>
  <c r="I250" i="9"/>
  <c r="B251" i="9"/>
  <c r="C251" i="9"/>
  <c r="D251" i="9"/>
  <c r="F251" i="9"/>
  <c r="E251" i="9"/>
  <c r="I251" i="9"/>
  <c r="B252" i="9"/>
  <c r="C252" i="9"/>
  <c r="D252" i="9"/>
  <c r="F252" i="9"/>
  <c r="E252" i="9"/>
  <c r="I252" i="9"/>
  <c r="B253" i="9"/>
  <c r="C253" i="9"/>
  <c r="D253" i="9"/>
  <c r="F253" i="9"/>
  <c r="E253" i="9"/>
  <c r="I253" i="9"/>
  <c r="B254" i="9"/>
  <c r="C254" i="9"/>
  <c r="D254" i="9"/>
  <c r="F254" i="9"/>
  <c r="E254" i="9"/>
  <c r="I254" i="9"/>
  <c r="B255" i="9"/>
  <c r="C255" i="9"/>
  <c r="D255" i="9"/>
  <c r="F255" i="9"/>
  <c r="E255" i="9"/>
  <c r="I255" i="9"/>
  <c r="B256" i="9"/>
  <c r="C256" i="9"/>
  <c r="D256" i="9"/>
  <c r="F256" i="9"/>
  <c r="E256" i="9"/>
  <c r="I256" i="9"/>
  <c r="B257" i="9"/>
  <c r="C257" i="9"/>
  <c r="D257" i="9"/>
  <c r="F257" i="9"/>
  <c r="E257" i="9"/>
  <c r="I257" i="9"/>
  <c r="B258" i="9"/>
  <c r="C258" i="9"/>
  <c r="D258" i="9"/>
  <c r="F258" i="9"/>
  <c r="E258" i="9"/>
  <c r="I258" i="9"/>
  <c r="B259" i="9"/>
  <c r="C259" i="9"/>
  <c r="D259" i="9"/>
  <c r="G259" i="9"/>
  <c r="E259" i="9"/>
  <c r="I259" i="9"/>
  <c r="B260" i="9"/>
  <c r="C260" i="9"/>
  <c r="D260" i="9"/>
  <c r="G260" i="9"/>
  <c r="E260" i="9"/>
  <c r="I260" i="9"/>
  <c r="B261" i="9"/>
  <c r="C261" i="9"/>
  <c r="D261" i="9"/>
  <c r="G261" i="9"/>
  <c r="E261" i="9"/>
  <c r="I261" i="9"/>
  <c r="B262" i="9"/>
  <c r="C262" i="9"/>
  <c r="D262" i="9"/>
  <c r="F262" i="9"/>
  <c r="E262" i="9"/>
  <c r="I262" i="9"/>
  <c r="B263" i="9"/>
  <c r="C263" i="9"/>
  <c r="D263" i="9"/>
  <c r="G263" i="9"/>
  <c r="E263" i="9"/>
  <c r="I263" i="9"/>
  <c r="B264" i="9"/>
  <c r="C264" i="9"/>
  <c r="D264" i="9"/>
  <c r="G264" i="9"/>
  <c r="E264" i="9"/>
  <c r="I264" i="9"/>
  <c r="B265" i="9"/>
  <c r="C265" i="9"/>
  <c r="D265" i="9"/>
  <c r="F265" i="9"/>
  <c r="E265" i="9"/>
  <c r="I265" i="9"/>
  <c r="B266" i="9"/>
  <c r="C266" i="9"/>
  <c r="D266" i="9"/>
  <c r="F266" i="9"/>
  <c r="E266" i="9"/>
  <c r="I266" i="9"/>
  <c r="B267" i="9"/>
  <c r="C267" i="9"/>
  <c r="D267" i="9"/>
  <c r="F267" i="9"/>
  <c r="E267" i="9"/>
  <c r="I267" i="9"/>
  <c r="B268" i="9"/>
  <c r="C268" i="9"/>
  <c r="D268" i="9"/>
  <c r="E268" i="9"/>
  <c r="I268" i="9"/>
  <c r="B269" i="9"/>
  <c r="C269" i="9"/>
  <c r="D269" i="9"/>
  <c r="F269" i="9"/>
  <c r="E269" i="9"/>
  <c r="I269" i="9"/>
  <c r="B270" i="9"/>
  <c r="C270" i="9"/>
  <c r="D270" i="9"/>
  <c r="F270" i="9"/>
  <c r="E270" i="9"/>
  <c r="I270" i="9"/>
  <c r="B271" i="9"/>
  <c r="C271" i="9"/>
  <c r="D271" i="9"/>
  <c r="F271" i="9"/>
  <c r="E271" i="9"/>
  <c r="I271" i="9"/>
  <c r="B272" i="9"/>
  <c r="C272" i="9"/>
  <c r="D272" i="9"/>
  <c r="G272" i="9"/>
  <c r="E272" i="9"/>
  <c r="I272" i="9"/>
  <c r="B273" i="9"/>
  <c r="C273" i="9"/>
  <c r="D273" i="9"/>
  <c r="F273" i="9"/>
  <c r="E273" i="9"/>
  <c r="I273" i="9"/>
  <c r="B274" i="9"/>
  <c r="C274" i="9"/>
  <c r="D274" i="9"/>
  <c r="F274" i="9"/>
  <c r="E274" i="9"/>
  <c r="I274" i="9"/>
  <c r="B275" i="9"/>
  <c r="C275" i="9"/>
  <c r="D275" i="9"/>
  <c r="F275" i="9"/>
  <c r="E275" i="9"/>
  <c r="I275" i="9"/>
  <c r="B276" i="9"/>
  <c r="C276" i="9"/>
  <c r="D276" i="9"/>
  <c r="F276" i="9"/>
  <c r="E276" i="9"/>
  <c r="I276" i="9"/>
  <c r="B277" i="9"/>
  <c r="C277" i="9"/>
  <c r="D277" i="9"/>
  <c r="G277" i="9"/>
  <c r="E277" i="9"/>
  <c r="I277" i="9"/>
  <c r="B278" i="9"/>
  <c r="C278" i="9"/>
  <c r="D278" i="9"/>
  <c r="F278" i="9"/>
  <c r="E278" i="9"/>
  <c r="I278" i="9"/>
  <c r="B279" i="9"/>
  <c r="C279" i="9"/>
  <c r="D279" i="9"/>
  <c r="G279" i="9"/>
  <c r="E279" i="9"/>
  <c r="I279" i="9"/>
  <c r="B280" i="9"/>
  <c r="C280" i="9"/>
  <c r="D280" i="9"/>
  <c r="F280" i="9"/>
  <c r="E280" i="9"/>
  <c r="I280" i="9"/>
  <c r="B281" i="9"/>
  <c r="C281" i="9"/>
  <c r="D281" i="9"/>
  <c r="F281" i="9"/>
  <c r="E281" i="9"/>
  <c r="I281" i="9"/>
  <c r="B282" i="9"/>
  <c r="C282" i="9"/>
  <c r="D282" i="9"/>
  <c r="F282" i="9"/>
  <c r="E282" i="9"/>
  <c r="I282" i="9"/>
  <c r="B283" i="9"/>
  <c r="C283" i="9"/>
  <c r="D283" i="9"/>
  <c r="F283" i="9"/>
  <c r="E283" i="9"/>
  <c r="I283" i="9"/>
  <c r="B284" i="9"/>
  <c r="C284" i="9"/>
  <c r="D284" i="9"/>
  <c r="E284" i="9"/>
  <c r="I284" i="9"/>
  <c r="B285" i="9"/>
  <c r="C285" i="9"/>
  <c r="D285" i="9"/>
  <c r="F285" i="9"/>
  <c r="E285" i="9"/>
  <c r="I285" i="9"/>
  <c r="B286" i="9"/>
  <c r="C286" i="9"/>
  <c r="D286" i="9"/>
  <c r="F286" i="9"/>
  <c r="E286" i="9"/>
  <c r="I286" i="9"/>
  <c r="B287" i="9"/>
  <c r="C287" i="9"/>
  <c r="D287" i="9"/>
  <c r="F287" i="9"/>
  <c r="E287" i="9"/>
  <c r="I287" i="9"/>
  <c r="B288" i="9"/>
  <c r="C288" i="9"/>
  <c r="D288" i="9"/>
  <c r="G288" i="9"/>
  <c r="E288" i="9"/>
  <c r="I288" i="9"/>
  <c r="B289" i="9"/>
  <c r="C289" i="9"/>
  <c r="D289" i="9"/>
  <c r="G289" i="9"/>
  <c r="E289" i="9"/>
  <c r="I289" i="9"/>
  <c r="B290" i="9"/>
  <c r="C290" i="9"/>
  <c r="D290" i="9"/>
  <c r="G290" i="9"/>
  <c r="E290" i="9"/>
  <c r="I290" i="9"/>
  <c r="B291" i="9"/>
  <c r="C291" i="9"/>
  <c r="D291" i="9"/>
  <c r="F291" i="9"/>
  <c r="E291" i="9"/>
  <c r="I291" i="9"/>
  <c r="B292" i="9"/>
  <c r="C292" i="9"/>
  <c r="D292" i="9"/>
  <c r="E292" i="9"/>
  <c r="I292" i="9"/>
  <c r="B293" i="9"/>
  <c r="C293" i="9"/>
  <c r="D293" i="9"/>
  <c r="F293" i="9"/>
  <c r="E293" i="9"/>
  <c r="I293" i="9"/>
  <c r="B294" i="9"/>
  <c r="C294" i="9"/>
  <c r="D294" i="9"/>
  <c r="G294" i="9"/>
  <c r="E294" i="9"/>
  <c r="I294" i="9"/>
  <c r="B295" i="9"/>
  <c r="C295" i="9"/>
  <c r="D295" i="9"/>
  <c r="G295" i="9"/>
  <c r="E295" i="9"/>
  <c r="I295" i="9"/>
  <c r="B296" i="9"/>
  <c r="C296" i="9"/>
  <c r="D296" i="9"/>
  <c r="G296" i="9"/>
  <c r="E296" i="9"/>
  <c r="I296" i="9"/>
  <c r="B297" i="9"/>
  <c r="C297" i="9"/>
  <c r="D297" i="9"/>
  <c r="G297" i="9"/>
  <c r="E297" i="9"/>
  <c r="I297" i="9"/>
  <c r="B298" i="9"/>
  <c r="C298" i="9"/>
  <c r="D298" i="9"/>
  <c r="G298" i="9"/>
  <c r="E298" i="9"/>
  <c r="I298" i="9"/>
  <c r="B299" i="9"/>
  <c r="C299" i="9"/>
  <c r="D299" i="9"/>
  <c r="F299" i="9"/>
  <c r="E299" i="9"/>
  <c r="I299" i="9"/>
  <c r="B300" i="9"/>
  <c r="C300" i="9"/>
  <c r="D300" i="9"/>
  <c r="G300" i="9"/>
  <c r="E300" i="9"/>
  <c r="I300" i="9"/>
  <c r="B301" i="9"/>
  <c r="C301" i="9"/>
  <c r="D301" i="9"/>
  <c r="G301" i="9"/>
  <c r="E301" i="9"/>
  <c r="I301" i="9"/>
  <c r="B302" i="9"/>
  <c r="C302" i="9"/>
  <c r="D302" i="9"/>
  <c r="F302" i="9"/>
  <c r="E302" i="9"/>
  <c r="I302" i="9"/>
  <c r="B303" i="9"/>
  <c r="C303" i="9"/>
  <c r="D303" i="9"/>
  <c r="G303" i="9"/>
  <c r="E303" i="9"/>
  <c r="I303" i="9"/>
  <c r="B304" i="9"/>
  <c r="C304" i="9"/>
  <c r="D304" i="9"/>
  <c r="G304" i="9"/>
  <c r="E304" i="9"/>
  <c r="I304" i="9"/>
  <c r="B305" i="9"/>
  <c r="C305" i="9"/>
  <c r="D305" i="9"/>
  <c r="F305" i="9"/>
  <c r="E305" i="9"/>
  <c r="I305" i="9"/>
  <c r="B306" i="9"/>
  <c r="C306" i="9"/>
  <c r="D306" i="9"/>
  <c r="G306" i="9"/>
  <c r="E306" i="9"/>
  <c r="I306" i="9"/>
  <c r="B307" i="9"/>
  <c r="C307" i="9"/>
  <c r="D307" i="9"/>
  <c r="E307" i="9"/>
  <c r="I307" i="9"/>
  <c r="B308" i="9"/>
  <c r="C308" i="9"/>
  <c r="D308" i="9"/>
  <c r="G308" i="9"/>
  <c r="E308" i="9"/>
  <c r="I308" i="9"/>
  <c r="B309" i="9"/>
  <c r="C309" i="9"/>
  <c r="D309" i="9"/>
  <c r="G309" i="9"/>
  <c r="E309" i="9"/>
  <c r="I309" i="9"/>
  <c r="B310" i="9"/>
  <c r="C310" i="9"/>
  <c r="D310" i="9"/>
  <c r="G310" i="9"/>
  <c r="E310" i="9"/>
  <c r="I310" i="9"/>
  <c r="B311" i="9"/>
  <c r="C311" i="9"/>
  <c r="D311" i="9"/>
  <c r="G311" i="9"/>
  <c r="E311" i="9"/>
  <c r="I311" i="9"/>
  <c r="B312" i="9"/>
  <c r="C312" i="9"/>
  <c r="D312" i="9"/>
  <c r="G312" i="9"/>
  <c r="E312" i="9"/>
  <c r="I312" i="9"/>
  <c r="B313" i="9"/>
  <c r="C313" i="9"/>
  <c r="D313" i="9"/>
  <c r="G313" i="9"/>
  <c r="E313" i="9"/>
  <c r="I313" i="9"/>
  <c r="B314" i="9"/>
  <c r="C314" i="9"/>
  <c r="D314" i="9"/>
  <c r="G314" i="9"/>
  <c r="E314" i="9"/>
  <c r="I314" i="9"/>
  <c r="B315" i="9"/>
  <c r="C315" i="9"/>
  <c r="D315" i="9"/>
  <c r="F315" i="9"/>
  <c r="E315" i="9"/>
  <c r="I315" i="9"/>
  <c r="B316" i="9"/>
  <c r="C316" i="9"/>
  <c r="D316" i="9"/>
  <c r="F316" i="9"/>
  <c r="E316" i="9"/>
  <c r="I316" i="9"/>
  <c r="B317" i="9"/>
  <c r="C317" i="9"/>
  <c r="D317" i="9"/>
  <c r="G317" i="9"/>
  <c r="E317" i="9"/>
  <c r="I317" i="9"/>
  <c r="B318" i="9"/>
  <c r="C318" i="9"/>
  <c r="D318" i="9"/>
  <c r="G318" i="9"/>
  <c r="E318" i="9"/>
  <c r="I318" i="9"/>
  <c r="B319" i="9"/>
  <c r="C319" i="9"/>
  <c r="D319" i="9"/>
  <c r="G319" i="9"/>
  <c r="E319" i="9"/>
  <c r="I319" i="9"/>
  <c r="B320" i="9"/>
  <c r="C320" i="9"/>
  <c r="D320" i="9"/>
  <c r="F320" i="9"/>
  <c r="E320" i="9"/>
  <c r="I320" i="9"/>
  <c r="B321" i="9"/>
  <c r="C321" i="9"/>
  <c r="D321" i="9"/>
  <c r="G321" i="9"/>
  <c r="E321" i="9"/>
  <c r="I321" i="9"/>
  <c r="B322" i="9"/>
  <c r="C322" i="9"/>
  <c r="D322" i="9"/>
  <c r="G322" i="9"/>
  <c r="E322" i="9"/>
  <c r="I322" i="9"/>
  <c r="B323" i="9"/>
  <c r="C323" i="9"/>
  <c r="D323" i="9"/>
  <c r="F323" i="9"/>
  <c r="E323" i="9"/>
  <c r="I323" i="9"/>
  <c r="B324" i="9"/>
  <c r="C324" i="9"/>
  <c r="D324" i="9"/>
  <c r="F324" i="9"/>
  <c r="E324" i="9"/>
  <c r="I324" i="9"/>
  <c r="B325" i="9"/>
  <c r="C325" i="9"/>
  <c r="D325" i="9"/>
  <c r="G325" i="9"/>
  <c r="E325" i="9"/>
  <c r="I325" i="9"/>
  <c r="B326" i="9"/>
  <c r="C326" i="9"/>
  <c r="D326" i="9"/>
  <c r="G326" i="9"/>
  <c r="E326" i="9"/>
  <c r="I326" i="9"/>
  <c r="B327" i="9"/>
  <c r="C327" i="9"/>
  <c r="D327" i="9"/>
  <c r="G327" i="9"/>
  <c r="E327" i="9"/>
  <c r="I327" i="9"/>
  <c r="B328" i="9"/>
  <c r="C328" i="9"/>
  <c r="D328" i="9"/>
  <c r="G328" i="9"/>
  <c r="E328" i="9"/>
  <c r="I328" i="9"/>
  <c r="B329" i="9"/>
  <c r="C329" i="9"/>
  <c r="D329" i="9"/>
  <c r="G329" i="9"/>
  <c r="E329" i="9"/>
  <c r="I329" i="9"/>
  <c r="B330" i="9"/>
  <c r="C330" i="9"/>
  <c r="D330" i="9"/>
  <c r="G330" i="9"/>
  <c r="E330" i="9"/>
  <c r="I330" i="9"/>
  <c r="B331" i="9"/>
  <c r="C331" i="9"/>
  <c r="D331" i="9"/>
  <c r="F331" i="9"/>
  <c r="E331" i="9"/>
  <c r="I331" i="9"/>
  <c r="B332" i="9"/>
  <c r="C332" i="9"/>
  <c r="D332" i="9"/>
  <c r="E332" i="9"/>
  <c r="I332" i="9"/>
  <c r="B333" i="9"/>
  <c r="C333" i="9"/>
  <c r="D333" i="9"/>
  <c r="F333" i="9"/>
  <c r="G333" i="9"/>
  <c r="E333" i="9"/>
  <c r="I333" i="9"/>
  <c r="B334" i="9"/>
  <c r="C334" i="9"/>
  <c r="D334" i="9"/>
  <c r="G334" i="9"/>
  <c r="E334" i="9"/>
  <c r="I334" i="9"/>
  <c r="B335" i="9"/>
  <c r="C335" i="9"/>
  <c r="D335" i="9"/>
  <c r="G335" i="9"/>
  <c r="E335" i="9"/>
  <c r="I335" i="9"/>
  <c r="B336" i="9"/>
  <c r="C336" i="9"/>
  <c r="D336" i="9"/>
  <c r="G336" i="9"/>
  <c r="E336" i="9"/>
  <c r="F336" i="9"/>
  <c r="I336" i="9"/>
  <c r="B337" i="9"/>
  <c r="C337" i="9"/>
  <c r="D337" i="9"/>
  <c r="G337" i="9"/>
  <c r="E337" i="9"/>
  <c r="I337" i="9"/>
  <c r="B338" i="9"/>
  <c r="C338" i="9"/>
  <c r="D338" i="9"/>
  <c r="F338" i="9"/>
  <c r="E338" i="9"/>
  <c r="I338" i="9"/>
  <c r="B339" i="9"/>
  <c r="C339" i="9"/>
  <c r="D339" i="9"/>
  <c r="F339" i="9"/>
  <c r="E339" i="9"/>
  <c r="I339" i="9"/>
  <c r="B340" i="9"/>
  <c r="C340" i="9"/>
  <c r="D340" i="9"/>
  <c r="G340" i="9"/>
  <c r="E340" i="9"/>
  <c r="I340" i="9"/>
  <c r="B341" i="9"/>
  <c r="C341" i="9"/>
  <c r="D341" i="9"/>
  <c r="G341" i="9"/>
  <c r="E341" i="9"/>
  <c r="I341" i="9"/>
  <c r="B342" i="9"/>
  <c r="C342" i="9"/>
  <c r="D342" i="9"/>
  <c r="G342" i="9"/>
  <c r="E342" i="9"/>
  <c r="I342" i="9"/>
  <c r="B343" i="9"/>
  <c r="C343" i="9"/>
  <c r="D343" i="9"/>
  <c r="G343" i="9"/>
  <c r="E343" i="9"/>
  <c r="I343" i="9"/>
  <c r="B344" i="9"/>
  <c r="C344" i="9"/>
  <c r="D344" i="9"/>
  <c r="G344" i="9"/>
  <c r="F344" i="9"/>
  <c r="E344" i="9"/>
  <c r="I344" i="9"/>
  <c r="B345" i="9"/>
  <c r="C345" i="9"/>
  <c r="D345" i="9"/>
  <c r="G345" i="9"/>
  <c r="E345" i="9"/>
  <c r="I345" i="9"/>
  <c r="B346" i="9"/>
  <c r="C346" i="9"/>
  <c r="D346" i="9"/>
  <c r="G346" i="9"/>
  <c r="E346" i="9"/>
  <c r="I346" i="9"/>
  <c r="B347" i="9"/>
  <c r="C347" i="9"/>
  <c r="D347" i="9"/>
  <c r="G347" i="9"/>
  <c r="E347" i="9"/>
  <c r="I347" i="9"/>
  <c r="B348" i="9"/>
  <c r="C348" i="9"/>
  <c r="D348" i="9"/>
  <c r="G348" i="9"/>
  <c r="E348" i="9"/>
  <c r="I348" i="9"/>
  <c r="B349" i="9"/>
  <c r="C349" i="9"/>
  <c r="D349" i="9"/>
  <c r="F349" i="9"/>
  <c r="E349" i="9"/>
  <c r="I349" i="9"/>
  <c r="B350" i="9"/>
  <c r="C350" i="9"/>
  <c r="D350" i="9"/>
  <c r="F350" i="9"/>
  <c r="E350" i="9"/>
  <c r="I350" i="9"/>
  <c r="B351" i="9"/>
  <c r="C351" i="9"/>
  <c r="D351" i="9"/>
  <c r="G351" i="9"/>
  <c r="E351" i="9"/>
  <c r="I351" i="9"/>
  <c r="B352" i="9"/>
  <c r="C352" i="9"/>
  <c r="D352" i="9"/>
  <c r="G352" i="9"/>
  <c r="E352" i="9"/>
  <c r="I352" i="9"/>
  <c r="B353" i="9"/>
  <c r="C353" i="9"/>
  <c r="D353" i="9"/>
  <c r="F353" i="9"/>
  <c r="E353" i="9"/>
  <c r="I353" i="9"/>
  <c r="B354" i="9"/>
  <c r="C354" i="9"/>
  <c r="D354" i="9"/>
  <c r="F354" i="9"/>
  <c r="E354" i="9"/>
  <c r="I354" i="9"/>
  <c r="B355" i="9"/>
  <c r="C355" i="9"/>
  <c r="D355" i="9"/>
  <c r="G355" i="9"/>
  <c r="E355" i="9"/>
  <c r="I355" i="9"/>
  <c r="B356" i="9"/>
  <c r="C356" i="9"/>
  <c r="D356" i="9"/>
  <c r="G356" i="9"/>
  <c r="E356" i="9"/>
  <c r="I356" i="9"/>
  <c r="B357" i="9"/>
  <c r="C357" i="9"/>
  <c r="D357" i="9"/>
  <c r="F357" i="9"/>
  <c r="E357" i="9"/>
  <c r="I357" i="9"/>
  <c r="B358" i="9"/>
  <c r="C358" i="9"/>
  <c r="D358" i="9"/>
  <c r="F358" i="9"/>
  <c r="E358" i="9"/>
  <c r="I358" i="9"/>
  <c r="B359" i="9"/>
  <c r="C359" i="9"/>
  <c r="D359" i="9"/>
  <c r="G359" i="9"/>
  <c r="E359" i="9"/>
  <c r="I359" i="9"/>
  <c r="B360" i="9"/>
  <c r="C360" i="9"/>
  <c r="D360" i="9"/>
  <c r="G360" i="9"/>
  <c r="E360" i="9"/>
  <c r="I360" i="9"/>
  <c r="B361" i="9"/>
  <c r="C361" i="9"/>
  <c r="D361" i="9"/>
  <c r="F361" i="9"/>
  <c r="E361" i="9"/>
  <c r="I361" i="9"/>
  <c r="B362" i="9"/>
  <c r="C362" i="9"/>
  <c r="D362" i="9"/>
  <c r="G362" i="9"/>
  <c r="E362" i="9"/>
  <c r="I362" i="9"/>
  <c r="B363" i="9"/>
  <c r="C363" i="9"/>
  <c r="D363" i="9"/>
  <c r="G363" i="9"/>
  <c r="E363" i="9"/>
  <c r="I363" i="9"/>
  <c r="B364" i="9"/>
  <c r="C364" i="9"/>
  <c r="D364" i="9"/>
  <c r="G364" i="9"/>
  <c r="E364" i="9"/>
  <c r="I364" i="9"/>
  <c r="B365" i="9"/>
  <c r="C365" i="9"/>
  <c r="D365" i="9"/>
  <c r="F365" i="9"/>
  <c r="E365" i="9"/>
  <c r="I365" i="9"/>
  <c r="B366" i="9"/>
  <c r="C366" i="9"/>
  <c r="D366" i="9"/>
  <c r="F366" i="9"/>
  <c r="E366" i="9"/>
  <c r="I366" i="9"/>
  <c r="B367" i="9"/>
  <c r="C367" i="9"/>
  <c r="D367" i="9"/>
  <c r="F367" i="9"/>
  <c r="G367" i="9"/>
  <c r="E367" i="9"/>
  <c r="I367" i="9"/>
  <c r="B368" i="9"/>
  <c r="C368" i="9"/>
  <c r="D368" i="9"/>
  <c r="G368" i="9"/>
  <c r="E368" i="9"/>
  <c r="I368" i="9"/>
  <c r="B369" i="9"/>
  <c r="C369" i="9"/>
  <c r="D369" i="9"/>
  <c r="F369" i="9"/>
  <c r="E369" i="9"/>
  <c r="I369" i="9"/>
  <c r="B370" i="9"/>
  <c r="C370" i="9"/>
  <c r="D370" i="9"/>
  <c r="F370" i="9"/>
  <c r="E370" i="9"/>
  <c r="I370" i="9"/>
  <c r="B371" i="9"/>
  <c r="C371" i="9"/>
  <c r="D371" i="9"/>
  <c r="G371" i="9"/>
  <c r="E371" i="9"/>
  <c r="I371" i="9"/>
  <c r="B372" i="9"/>
  <c r="C372" i="9"/>
  <c r="D372" i="9"/>
  <c r="G372" i="9"/>
  <c r="E372" i="9"/>
  <c r="I372" i="9"/>
  <c r="B373" i="9"/>
  <c r="C373" i="9"/>
  <c r="D373" i="9"/>
  <c r="F373" i="9"/>
  <c r="E373" i="9"/>
  <c r="I373" i="9"/>
  <c r="B374" i="9"/>
  <c r="C374" i="9"/>
  <c r="D374" i="9"/>
  <c r="F374" i="9"/>
  <c r="E374" i="9"/>
  <c r="I374" i="9"/>
  <c r="B375" i="9"/>
  <c r="C375" i="9"/>
  <c r="D375" i="9"/>
  <c r="G375" i="9"/>
  <c r="E375" i="9"/>
  <c r="I375" i="9"/>
  <c r="B376" i="9"/>
  <c r="C376" i="9"/>
  <c r="D376" i="9"/>
  <c r="F376" i="9"/>
  <c r="E376" i="9"/>
  <c r="I376" i="9"/>
  <c r="B377" i="9"/>
  <c r="C377" i="9"/>
  <c r="D377" i="9"/>
  <c r="G377" i="9"/>
  <c r="E377" i="9"/>
  <c r="I377" i="9"/>
  <c r="B378" i="9"/>
  <c r="C378" i="9"/>
  <c r="D378" i="9"/>
  <c r="F378" i="9"/>
  <c r="E378" i="9"/>
  <c r="I378" i="9"/>
  <c r="B379" i="9"/>
  <c r="C379" i="9"/>
  <c r="D379" i="9"/>
  <c r="G379" i="9"/>
  <c r="E379" i="9"/>
  <c r="I379" i="9"/>
  <c r="B380" i="9"/>
  <c r="C380" i="9"/>
  <c r="D380" i="9"/>
  <c r="F380" i="9"/>
  <c r="E380" i="9"/>
  <c r="I380" i="9"/>
  <c r="B381" i="9"/>
  <c r="C381" i="9"/>
  <c r="D381" i="9"/>
  <c r="F381" i="9"/>
  <c r="E381" i="9"/>
  <c r="I381" i="9"/>
  <c r="B382" i="9"/>
  <c r="C382" i="9"/>
  <c r="D382" i="9"/>
  <c r="F382" i="9"/>
  <c r="E382" i="9"/>
  <c r="I382" i="9"/>
  <c r="B383" i="9"/>
  <c r="C383" i="9"/>
  <c r="D383" i="9"/>
  <c r="G383" i="9"/>
  <c r="E383" i="9"/>
  <c r="I383" i="9"/>
  <c r="B384" i="9"/>
  <c r="C384" i="9"/>
  <c r="D384" i="9"/>
  <c r="G384" i="9"/>
  <c r="E384" i="9"/>
  <c r="I384" i="9"/>
  <c r="B385" i="9"/>
  <c r="C385" i="9"/>
  <c r="D385" i="9"/>
  <c r="F385" i="9"/>
  <c r="E385" i="9"/>
  <c r="I385" i="9"/>
  <c r="B386" i="9"/>
  <c r="C386" i="9"/>
  <c r="D386" i="9"/>
  <c r="F386" i="9"/>
  <c r="E386" i="9"/>
  <c r="I386" i="9"/>
  <c r="B387" i="9"/>
  <c r="C387" i="9"/>
  <c r="D387" i="9"/>
  <c r="G387" i="9"/>
  <c r="E387" i="9"/>
  <c r="I387" i="9"/>
  <c r="B388" i="9"/>
  <c r="C388" i="9"/>
  <c r="D388" i="9"/>
  <c r="F388" i="9"/>
  <c r="E388" i="9"/>
  <c r="I388" i="9"/>
  <c r="B389" i="9"/>
  <c r="C389" i="9"/>
  <c r="D389" i="9"/>
  <c r="G389" i="9"/>
  <c r="E389" i="9"/>
  <c r="I389" i="9"/>
  <c r="B390" i="9"/>
  <c r="C390" i="9"/>
  <c r="D390" i="9"/>
  <c r="E390" i="9"/>
  <c r="I390" i="9"/>
  <c r="B391" i="9"/>
  <c r="C391" i="9"/>
  <c r="D391" i="9"/>
  <c r="G391" i="9"/>
  <c r="E391" i="9"/>
  <c r="I391" i="9"/>
  <c r="B392" i="9"/>
  <c r="C392" i="9"/>
  <c r="D392" i="9"/>
  <c r="F392" i="9"/>
  <c r="E392" i="9"/>
  <c r="I392" i="9"/>
  <c r="B393" i="9"/>
  <c r="C393" i="9"/>
  <c r="D393" i="9"/>
  <c r="F393" i="9"/>
  <c r="E393" i="9"/>
  <c r="I393" i="9"/>
  <c r="B394" i="9"/>
  <c r="C394" i="9"/>
  <c r="D394" i="9"/>
  <c r="F394" i="9"/>
  <c r="E394" i="9"/>
  <c r="I394" i="9"/>
  <c r="B395" i="9"/>
  <c r="C395" i="9"/>
  <c r="D395" i="9"/>
  <c r="G395" i="9"/>
  <c r="E395" i="9"/>
  <c r="I395" i="9"/>
  <c r="B396" i="9"/>
  <c r="C396" i="9"/>
  <c r="D396" i="9"/>
  <c r="G396" i="9"/>
  <c r="E396" i="9"/>
  <c r="I396" i="9"/>
  <c r="B397" i="9"/>
  <c r="C397" i="9"/>
  <c r="D397" i="9"/>
  <c r="F397" i="9"/>
  <c r="E397" i="9"/>
  <c r="I397" i="9"/>
  <c r="B398" i="9"/>
  <c r="C398" i="9"/>
  <c r="D398" i="9"/>
  <c r="G398" i="9"/>
  <c r="E398" i="9"/>
  <c r="I398" i="9"/>
  <c r="B399" i="9"/>
  <c r="C399" i="9"/>
  <c r="D399" i="9"/>
  <c r="G399" i="9"/>
  <c r="E399" i="9"/>
  <c r="I399" i="9"/>
  <c r="B400" i="9"/>
  <c r="C400" i="9"/>
  <c r="D400" i="9"/>
  <c r="F400" i="9"/>
  <c r="G400" i="9"/>
  <c r="E400" i="9"/>
  <c r="I400" i="9"/>
  <c r="B401" i="9"/>
  <c r="C401" i="9"/>
  <c r="D401" i="9"/>
  <c r="F401" i="9"/>
  <c r="E401" i="9"/>
  <c r="I401" i="9"/>
  <c r="B402" i="9"/>
  <c r="C402" i="9"/>
  <c r="D402" i="9"/>
  <c r="G402" i="9"/>
  <c r="E402" i="9"/>
  <c r="I402" i="9"/>
  <c r="B403" i="9"/>
  <c r="C403" i="9"/>
  <c r="D403" i="9"/>
  <c r="G403" i="9"/>
  <c r="E403" i="9"/>
  <c r="I403" i="9"/>
  <c r="B404" i="9"/>
  <c r="C404" i="9"/>
  <c r="D404" i="9"/>
  <c r="F404" i="9"/>
  <c r="E404" i="9"/>
  <c r="I404" i="9"/>
  <c r="B405" i="9"/>
  <c r="C405" i="9"/>
  <c r="D405" i="9"/>
  <c r="G405" i="9"/>
  <c r="E405" i="9"/>
  <c r="I405" i="9"/>
  <c r="B406" i="9"/>
  <c r="C406" i="9"/>
  <c r="D406" i="9"/>
  <c r="F406" i="9"/>
  <c r="E406" i="9"/>
  <c r="I406" i="9"/>
  <c r="B407" i="9"/>
  <c r="C407" i="9"/>
  <c r="D407" i="9"/>
  <c r="G407" i="9"/>
  <c r="E407" i="9"/>
  <c r="I407" i="9"/>
  <c r="B408" i="9"/>
  <c r="C408" i="9"/>
  <c r="D408" i="9"/>
  <c r="F408" i="9"/>
  <c r="E408" i="9"/>
  <c r="I408" i="9"/>
  <c r="B409" i="9"/>
  <c r="C409" i="9"/>
  <c r="D409" i="9"/>
  <c r="F409" i="9"/>
  <c r="E409" i="9"/>
  <c r="I409" i="9"/>
  <c r="B410" i="9"/>
  <c r="C410" i="9"/>
  <c r="D410" i="9"/>
  <c r="F410" i="9"/>
  <c r="E410" i="9"/>
  <c r="I410" i="9"/>
  <c r="B411" i="9"/>
  <c r="C411" i="9"/>
  <c r="D411" i="9"/>
  <c r="F411" i="9"/>
  <c r="E411" i="9"/>
  <c r="I411" i="9"/>
  <c r="B412" i="9"/>
  <c r="C412" i="9"/>
  <c r="D412" i="9"/>
  <c r="G412" i="9"/>
  <c r="E412" i="9"/>
  <c r="I412" i="9"/>
  <c r="B413" i="9"/>
  <c r="C413" i="9"/>
  <c r="D413" i="9"/>
  <c r="F413" i="9"/>
  <c r="E413" i="9"/>
  <c r="I413" i="9"/>
  <c r="B414" i="9"/>
  <c r="C414" i="9"/>
  <c r="D414" i="9"/>
  <c r="F414" i="9"/>
  <c r="E414" i="9"/>
  <c r="I414" i="9"/>
  <c r="B415" i="9"/>
  <c r="C415" i="9"/>
  <c r="D415" i="9"/>
  <c r="F415" i="9"/>
  <c r="E415" i="9"/>
  <c r="I415" i="9"/>
  <c r="B416" i="9"/>
  <c r="C416" i="9"/>
  <c r="D416" i="9"/>
  <c r="G416" i="9"/>
  <c r="E416" i="9"/>
  <c r="I416" i="9"/>
  <c r="B417" i="9"/>
  <c r="C417" i="9"/>
  <c r="D417" i="9"/>
  <c r="F417" i="9"/>
  <c r="E417" i="9"/>
  <c r="I417" i="9"/>
  <c r="B418" i="9"/>
  <c r="C418" i="9"/>
  <c r="D418" i="9"/>
  <c r="G418" i="9"/>
  <c r="E418" i="9"/>
  <c r="I418" i="9"/>
  <c r="B419" i="9"/>
  <c r="C419" i="9"/>
  <c r="D419" i="9"/>
  <c r="F419" i="9"/>
  <c r="E419" i="9"/>
  <c r="I419" i="9"/>
  <c r="B420" i="9"/>
  <c r="C420" i="9"/>
  <c r="D420" i="9"/>
  <c r="F420" i="9"/>
  <c r="E420" i="9"/>
  <c r="I420" i="9"/>
  <c r="B421" i="9"/>
  <c r="C421" i="9"/>
  <c r="D421" i="9"/>
  <c r="F421" i="9"/>
  <c r="E421" i="9"/>
  <c r="I421" i="9"/>
  <c r="B422" i="9"/>
  <c r="C422" i="9"/>
  <c r="D422" i="9"/>
  <c r="F422" i="9"/>
  <c r="E422" i="9"/>
  <c r="I422" i="9"/>
  <c r="B423" i="9"/>
  <c r="C423" i="9"/>
  <c r="D423" i="9"/>
  <c r="G423" i="9"/>
  <c r="E423" i="9"/>
  <c r="I423" i="9"/>
  <c r="B424" i="9"/>
  <c r="C424" i="9"/>
  <c r="D424" i="9"/>
  <c r="F424" i="9"/>
  <c r="E424" i="9"/>
  <c r="I424" i="9"/>
  <c r="B425" i="9"/>
  <c r="C425" i="9"/>
  <c r="D425" i="9"/>
  <c r="F425" i="9"/>
  <c r="E425" i="9"/>
  <c r="I425" i="9"/>
  <c r="B426" i="9"/>
  <c r="C426" i="9"/>
  <c r="D426" i="9"/>
  <c r="F426" i="9"/>
  <c r="E426" i="9"/>
  <c r="I426" i="9"/>
  <c r="B427" i="9"/>
  <c r="C427" i="9"/>
  <c r="D427" i="9"/>
  <c r="G427" i="9"/>
  <c r="E427" i="9"/>
  <c r="I427" i="9"/>
  <c r="B428" i="9"/>
  <c r="C428" i="9"/>
  <c r="D428" i="9"/>
  <c r="F428" i="9"/>
  <c r="E428" i="9"/>
  <c r="I428" i="9"/>
  <c r="B429" i="9"/>
  <c r="C429" i="9"/>
  <c r="D429" i="9"/>
  <c r="G429" i="9"/>
  <c r="E429" i="9"/>
  <c r="I429" i="9"/>
  <c r="B430" i="9"/>
  <c r="C430" i="9"/>
  <c r="D430" i="9"/>
  <c r="F430" i="9"/>
  <c r="E430" i="9"/>
  <c r="I430" i="9"/>
  <c r="B431" i="9"/>
  <c r="C431" i="9"/>
  <c r="D431" i="9"/>
  <c r="G431" i="9"/>
  <c r="E431" i="9"/>
  <c r="I431" i="9"/>
  <c r="B432" i="9"/>
  <c r="C432" i="9"/>
  <c r="D432" i="9"/>
  <c r="G432" i="9"/>
  <c r="E432" i="9"/>
  <c r="I432" i="9"/>
  <c r="B433" i="9"/>
  <c r="C433" i="9"/>
  <c r="D433" i="9"/>
  <c r="F433" i="9"/>
  <c r="E433" i="9"/>
  <c r="I433" i="9"/>
  <c r="B434" i="9"/>
  <c r="C434" i="9"/>
  <c r="D434" i="9"/>
  <c r="E434" i="9"/>
  <c r="I434" i="9"/>
  <c r="B435" i="9"/>
  <c r="C435" i="9"/>
  <c r="D435" i="9"/>
  <c r="G435" i="9"/>
  <c r="E435" i="9"/>
  <c r="I435" i="9"/>
  <c r="B436" i="9"/>
  <c r="C436" i="9"/>
  <c r="D436" i="9"/>
  <c r="F436" i="9"/>
  <c r="E436" i="9"/>
  <c r="I436" i="9"/>
  <c r="B437" i="9"/>
  <c r="C437" i="9"/>
  <c r="D437" i="9"/>
  <c r="F437" i="9"/>
  <c r="E437" i="9"/>
  <c r="I437" i="9"/>
  <c r="B438" i="9"/>
  <c r="C438" i="9"/>
  <c r="D438" i="9"/>
  <c r="F438" i="9"/>
  <c r="E438" i="9"/>
  <c r="I438" i="9"/>
  <c r="B439" i="9"/>
  <c r="C439" i="9"/>
  <c r="D439" i="9"/>
  <c r="F439" i="9"/>
  <c r="E439" i="9"/>
  <c r="I439" i="9"/>
  <c r="B440" i="9"/>
  <c r="C440" i="9"/>
  <c r="D440" i="9"/>
  <c r="F440" i="9"/>
  <c r="E440" i="9"/>
  <c r="I440" i="9"/>
  <c r="B441" i="9"/>
  <c r="C441" i="9"/>
  <c r="D441" i="9"/>
  <c r="F441" i="9"/>
  <c r="E441" i="9"/>
  <c r="I441" i="9"/>
  <c r="B442" i="9"/>
  <c r="C442" i="9"/>
  <c r="D442" i="9"/>
  <c r="G442" i="9"/>
  <c r="E442" i="9"/>
  <c r="I442" i="9"/>
  <c r="B443" i="9"/>
  <c r="C443" i="9"/>
  <c r="D443" i="9"/>
  <c r="F443" i="9"/>
  <c r="E443" i="9"/>
  <c r="I443" i="9"/>
  <c r="B444" i="9"/>
  <c r="C444" i="9"/>
  <c r="D444" i="9"/>
  <c r="F444" i="9"/>
  <c r="E444" i="9"/>
  <c r="I444" i="9"/>
  <c r="B445" i="9"/>
  <c r="C445" i="9"/>
  <c r="D445" i="9"/>
  <c r="F445" i="9"/>
  <c r="E445" i="9"/>
  <c r="I445" i="9"/>
  <c r="B446" i="9"/>
  <c r="C446" i="9"/>
  <c r="D446" i="9"/>
  <c r="F446" i="9"/>
  <c r="E446" i="9"/>
  <c r="I446" i="9"/>
  <c r="B447" i="9"/>
  <c r="C447" i="9"/>
  <c r="D447" i="9"/>
  <c r="G447" i="9"/>
  <c r="E447" i="9"/>
  <c r="I447" i="9"/>
  <c r="B448" i="9"/>
  <c r="C448" i="9"/>
  <c r="D448" i="9"/>
  <c r="F448" i="9"/>
  <c r="E448" i="9"/>
  <c r="I448" i="9"/>
  <c r="B449" i="9"/>
  <c r="C449" i="9"/>
  <c r="D449" i="9"/>
  <c r="F449" i="9"/>
  <c r="E449" i="9"/>
  <c r="I449" i="9"/>
  <c r="B450" i="9"/>
  <c r="C450" i="9"/>
  <c r="D450" i="9"/>
  <c r="G450" i="9"/>
  <c r="E450" i="9"/>
  <c r="I450" i="9"/>
  <c r="B451" i="9"/>
  <c r="C451" i="9"/>
  <c r="D451" i="9"/>
  <c r="F451" i="9"/>
  <c r="E451" i="9"/>
  <c r="I451" i="9"/>
  <c r="B452" i="9"/>
  <c r="C452" i="9"/>
  <c r="D452" i="9"/>
  <c r="F452" i="9"/>
  <c r="E452" i="9"/>
  <c r="I452" i="9"/>
  <c r="G241" i="9"/>
  <c r="F306" i="9"/>
  <c r="F247" i="9"/>
  <c r="F309" i="9"/>
  <c r="F261" i="9"/>
  <c r="L13" i="5"/>
  <c r="L14" i="5"/>
  <c r="L15" i="5"/>
  <c r="L16" i="5"/>
  <c r="L20" i="5"/>
  <c r="L21" i="5"/>
  <c r="L22" i="5"/>
  <c r="L23" i="5"/>
  <c r="L25" i="5"/>
  <c r="L26" i="5"/>
  <c r="L27" i="5"/>
  <c r="L28" i="5"/>
  <c r="L30" i="5"/>
  <c r="L31" i="5"/>
  <c r="L32" i="5"/>
  <c r="L33" i="5"/>
  <c r="L10" i="5"/>
  <c r="L11" i="5"/>
  <c r="AG30" i="5"/>
  <c r="AG31" i="5"/>
  <c r="AG32" i="5"/>
  <c r="AG28" i="5"/>
  <c r="AG27" i="5"/>
  <c r="AG14" i="5"/>
  <c r="AG13" i="5"/>
  <c r="AG15" i="5"/>
  <c r="AG16" i="5"/>
  <c r="AG20" i="5"/>
  <c r="AG21" i="5"/>
  <c r="AG22" i="5"/>
  <c r="AG23" i="5"/>
  <c r="AG25" i="5"/>
  <c r="AG26" i="5"/>
  <c r="N10" i="5"/>
  <c r="N11" i="5"/>
  <c r="N13" i="5"/>
  <c r="N14" i="5"/>
  <c r="N15" i="5"/>
  <c r="N16" i="5"/>
  <c r="N20" i="5"/>
  <c r="N21" i="5"/>
  <c r="N22" i="5"/>
  <c r="N23" i="5"/>
  <c r="N25" i="5"/>
  <c r="N26" i="5"/>
  <c r="N27" i="5"/>
  <c r="N28" i="5"/>
  <c r="N30" i="5"/>
  <c r="N31" i="5"/>
  <c r="N32" i="5"/>
  <c r="N33" i="5"/>
  <c r="O10" i="5"/>
  <c r="O11" i="5"/>
  <c r="O13" i="5"/>
  <c r="O14" i="5"/>
  <c r="O15" i="5"/>
  <c r="O16" i="5"/>
  <c r="O20" i="5"/>
  <c r="O21" i="5"/>
  <c r="O22" i="5"/>
  <c r="O23" i="5"/>
  <c r="O25" i="5"/>
  <c r="O26" i="5"/>
  <c r="O27" i="5"/>
  <c r="O28" i="5"/>
  <c r="O30" i="5"/>
  <c r="O31" i="5"/>
  <c r="O32" i="5"/>
  <c r="O33" i="5"/>
  <c r="AN10" i="5"/>
  <c r="I4" i="9"/>
  <c r="J32" i="5"/>
  <c r="J27" i="5"/>
  <c r="J10" i="5"/>
  <c r="J11" i="5"/>
  <c r="J13" i="5"/>
  <c r="J14" i="5"/>
  <c r="J15" i="5"/>
  <c r="J16" i="5"/>
  <c r="J20" i="5"/>
  <c r="J21" i="5"/>
  <c r="J22" i="5"/>
  <c r="J23" i="5"/>
  <c r="J25" i="5"/>
  <c r="J26" i="5"/>
  <c r="J28" i="5"/>
  <c r="J30" i="5"/>
  <c r="J31" i="5"/>
  <c r="J33" i="5"/>
  <c r="I33" i="5"/>
  <c r="I26" i="5"/>
  <c r="I10" i="5"/>
  <c r="I13" i="5"/>
  <c r="I14" i="5"/>
  <c r="I15" i="5"/>
  <c r="I16" i="5"/>
  <c r="I20" i="5"/>
  <c r="I21" i="5"/>
  <c r="I22" i="5"/>
  <c r="I23" i="5"/>
  <c r="I25" i="5"/>
  <c r="I27" i="5"/>
  <c r="I28" i="5"/>
  <c r="I30" i="5"/>
  <c r="I31" i="5"/>
  <c r="I32" i="5"/>
  <c r="H25" i="5"/>
  <c r="H10" i="5"/>
  <c r="H11" i="5"/>
  <c r="H13" i="5"/>
  <c r="H14" i="5"/>
  <c r="H15" i="5"/>
  <c r="H16" i="5"/>
  <c r="H20" i="5"/>
  <c r="H21" i="5"/>
  <c r="H22" i="5"/>
  <c r="H23" i="5"/>
  <c r="H27" i="5"/>
  <c r="H26" i="5"/>
  <c r="H28" i="5"/>
  <c r="H30" i="5"/>
  <c r="H31" i="5"/>
  <c r="H32" i="5"/>
  <c r="H33" i="5"/>
  <c r="AH12" i="5"/>
  <c r="AH13" i="5"/>
  <c r="AH14" i="5"/>
  <c r="AH15" i="5"/>
  <c r="AH16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Q11" i="5"/>
  <c r="Q13" i="5"/>
  <c r="Q14" i="5"/>
  <c r="Q15" i="5"/>
  <c r="Q16" i="5"/>
  <c r="Q20" i="5"/>
  <c r="Q21" i="5"/>
  <c r="Q22" i="5"/>
  <c r="Q23" i="5"/>
  <c r="Q25" i="5"/>
  <c r="Q26" i="5"/>
  <c r="Q27" i="5"/>
  <c r="Q28" i="5"/>
  <c r="Q30" i="5"/>
  <c r="Q31" i="5"/>
  <c r="Q32" i="5"/>
  <c r="Q33" i="5"/>
  <c r="Q10" i="5"/>
  <c r="P11" i="5"/>
  <c r="P13" i="5"/>
  <c r="P14" i="5"/>
  <c r="P15" i="5"/>
  <c r="P16" i="5"/>
  <c r="P20" i="5"/>
  <c r="P21" i="5"/>
  <c r="P22" i="5"/>
  <c r="P23" i="5"/>
  <c r="P25" i="5"/>
  <c r="P26" i="5"/>
  <c r="P27" i="5"/>
  <c r="P28" i="5"/>
  <c r="P30" i="5"/>
  <c r="P31" i="5"/>
  <c r="P32" i="5"/>
  <c r="P33" i="5"/>
  <c r="P10" i="5"/>
  <c r="M11" i="5"/>
  <c r="M13" i="5"/>
  <c r="M14" i="5"/>
  <c r="M15" i="5"/>
  <c r="M16" i="5"/>
  <c r="M20" i="5"/>
  <c r="M21" i="5"/>
  <c r="M22" i="5"/>
  <c r="M23" i="5"/>
  <c r="M25" i="5"/>
  <c r="M26" i="5"/>
  <c r="M27" i="5"/>
  <c r="M28" i="5"/>
  <c r="M30" i="5"/>
  <c r="M31" i="5"/>
  <c r="M32" i="5"/>
  <c r="M33" i="5"/>
  <c r="M10" i="5"/>
  <c r="K11" i="5"/>
  <c r="K13" i="5"/>
  <c r="K14" i="5"/>
  <c r="K15" i="5"/>
  <c r="K16" i="5"/>
  <c r="K20" i="5"/>
  <c r="K21" i="5"/>
  <c r="K22" i="5"/>
  <c r="K23" i="5"/>
  <c r="K25" i="5"/>
  <c r="K26" i="5"/>
  <c r="K27" i="5"/>
  <c r="K28" i="5"/>
  <c r="K30" i="5"/>
  <c r="K31" i="5"/>
  <c r="K32" i="5"/>
  <c r="K33" i="5"/>
  <c r="K10" i="5"/>
  <c r="D18" i="11"/>
  <c r="D4" i="9"/>
  <c r="G4" i="9"/>
  <c r="B2" i="9"/>
  <c r="C2" i="9"/>
  <c r="E4" i="9"/>
  <c r="AH10" i="5"/>
  <c r="AH11" i="5"/>
  <c r="I11" i="5"/>
  <c r="AG11" i="5"/>
  <c r="R18" i="7"/>
  <c r="F329" i="9"/>
  <c r="F301" i="9"/>
  <c r="G339" i="9"/>
  <c r="G338" i="9"/>
  <c r="F263" i="9"/>
  <c r="G320" i="9"/>
  <c r="G248" i="9"/>
  <c r="R8" i="7"/>
  <c r="R13" i="7"/>
  <c r="F298" i="9"/>
  <c r="G445" i="9"/>
  <c r="F304" i="9"/>
  <c r="F303" i="9"/>
  <c r="G266" i="9"/>
  <c r="G250" i="9"/>
  <c r="G269" i="9"/>
  <c r="G287" i="9"/>
  <c r="F314" i="9"/>
  <c r="G267" i="9"/>
  <c r="G257" i="9"/>
  <c r="F351" i="9"/>
  <c r="F290" i="9"/>
  <c r="G323" i="9"/>
  <c r="G291" i="9"/>
  <c r="G421" i="9"/>
  <c r="F383" i="9"/>
  <c r="G380" i="9"/>
  <c r="G366" i="9"/>
  <c r="F359" i="9"/>
  <c r="G350" i="9"/>
  <c r="F328" i="9"/>
  <c r="F312" i="9"/>
  <c r="G424" i="9"/>
  <c r="F405" i="9"/>
  <c r="F372" i="9"/>
  <c r="F356" i="9"/>
  <c r="F347" i="9"/>
  <c r="G331" i="9"/>
  <c r="G315" i="9"/>
  <c r="F295" i="9"/>
  <c r="F346" i="9"/>
  <c r="G452" i="9"/>
  <c r="G240" i="9"/>
  <c r="F442" i="9"/>
  <c r="G410" i="9"/>
  <c r="F434" i="9"/>
  <c r="G434" i="9"/>
  <c r="G419" i="9"/>
  <c r="G392" i="9"/>
  <c r="F384" i="9"/>
  <c r="G376" i="9"/>
  <c r="F368" i="9"/>
  <c r="G292" i="9"/>
  <c r="F292" i="9"/>
  <c r="G441" i="9"/>
  <c r="G426" i="9"/>
  <c r="F391" i="9"/>
  <c r="G438" i="9"/>
  <c r="F450" i="9"/>
  <c r="G433" i="9"/>
  <c r="F418" i="9"/>
  <c r="G332" i="9"/>
  <c r="F332" i="9"/>
  <c r="R28" i="7"/>
  <c r="R23" i="7"/>
  <c r="G373" i="9"/>
  <c r="G381" i="9"/>
  <c r="G369" i="9"/>
  <c r="F326" i="9"/>
  <c r="G307" i="9"/>
  <c r="F307" i="9"/>
  <c r="G188" i="9"/>
  <c r="G156" i="9"/>
  <c r="G132" i="9"/>
  <c r="G108" i="9"/>
  <c r="G60" i="9"/>
  <c r="G52" i="9"/>
  <c r="G235" i="9"/>
  <c r="G195" i="9"/>
  <c r="G155" i="9"/>
  <c r="G147" i="9"/>
  <c r="G139" i="9"/>
  <c r="G131" i="9"/>
  <c r="G115" i="9"/>
  <c r="G107" i="9"/>
  <c r="G83" i="9"/>
  <c r="G234" i="9"/>
  <c r="G226" i="9"/>
  <c r="G202" i="9"/>
  <c r="G138" i="9"/>
  <c r="G130" i="9"/>
  <c r="G122" i="9"/>
  <c r="G114" i="9"/>
  <c r="G98" i="9"/>
  <c r="G74" i="9"/>
  <c r="G58" i="9"/>
  <c r="G50" i="9"/>
  <c r="G42" i="9"/>
  <c r="W1" i="5"/>
  <c r="W2" i="5"/>
  <c r="G76" i="9"/>
  <c r="F363" i="9"/>
  <c r="F294" i="9"/>
  <c r="F398" i="9"/>
  <c r="G273" i="9"/>
  <c r="G414" i="9"/>
  <c r="F79" i="9"/>
  <c r="F321" i="9"/>
  <c r="G316" i="9"/>
  <c r="G67" i="9"/>
  <c r="G409" i="9"/>
  <c r="G75" i="9"/>
  <c r="F395" i="9"/>
  <c r="F297" i="9"/>
  <c r="G446" i="9"/>
  <c r="F427" i="9"/>
  <c r="F416" i="9"/>
  <c r="F259" i="9"/>
  <c r="G278" i="9"/>
  <c r="F142" i="9"/>
  <c r="G180" i="9"/>
  <c r="F431" i="9"/>
  <c r="G270" i="9"/>
  <c r="F313" i="9"/>
  <c r="F153" i="9"/>
  <c r="F151" i="9"/>
  <c r="G436" i="9"/>
  <c r="G146" i="9"/>
  <c r="G51" i="9"/>
  <c r="F260" i="9"/>
  <c r="F360" i="9"/>
  <c r="F375" i="9"/>
  <c r="G374" i="9"/>
  <c r="G422" i="9"/>
  <c r="G285" i="9"/>
  <c r="F371" i="9"/>
  <c r="F341" i="9"/>
  <c r="F310" i="9"/>
  <c r="G59" i="9"/>
  <c r="F296" i="9"/>
  <c r="G378" i="9"/>
  <c r="G242" i="9"/>
  <c r="G243" i="9"/>
  <c r="F447" i="9"/>
  <c r="G190" i="9"/>
  <c r="F110" i="9"/>
  <c r="F100" i="9"/>
  <c r="F99" i="9"/>
  <c r="G36" i="9"/>
  <c r="F352" i="9"/>
  <c r="F435" i="9"/>
  <c r="G186" i="9"/>
  <c r="G68" i="9"/>
  <c r="F348" i="9"/>
  <c r="G353" i="9"/>
  <c r="G253" i="9"/>
  <c r="F325" i="9"/>
  <c r="F432" i="9"/>
  <c r="G415" i="9"/>
  <c r="G293" i="9"/>
  <c r="G192" i="9"/>
  <c r="G128" i="9"/>
  <c r="F112" i="9"/>
  <c r="G196" i="9"/>
  <c r="F300" i="9"/>
  <c r="G246" i="9"/>
  <c r="G73" i="9"/>
  <c r="G386" i="9"/>
  <c r="F318" i="9"/>
  <c r="G254" i="9"/>
  <c r="F403" i="9"/>
  <c r="F279" i="9"/>
  <c r="F288" i="9"/>
  <c r="F72" i="9"/>
  <c r="G71" i="9"/>
  <c r="G408" i="9"/>
  <c r="G171" i="9"/>
  <c r="G236" i="9"/>
  <c r="F389" i="9"/>
  <c r="F342" i="9"/>
  <c r="G124" i="9"/>
  <c r="F377" i="9"/>
  <c r="F345" i="9"/>
  <c r="G411" i="9"/>
  <c r="F322" i="9"/>
  <c r="G282" i="9"/>
  <c r="F245" i="9"/>
  <c r="G276" i="9"/>
  <c r="G62" i="9"/>
  <c r="F46" i="9"/>
  <c r="G37" i="9"/>
  <c r="G203" i="9"/>
  <c r="G116" i="9"/>
  <c r="G271" i="9"/>
  <c r="G394" i="9"/>
  <c r="F335" i="9"/>
  <c r="F272" i="9"/>
  <c r="F215" i="9"/>
  <c r="G206" i="9"/>
  <c r="F182" i="9"/>
  <c r="F85" i="9"/>
  <c r="F84" i="9"/>
  <c r="F82" i="9"/>
  <c r="G154" i="9"/>
  <c r="G204" i="9"/>
  <c r="F423" i="9"/>
  <c r="G357" i="9"/>
  <c r="G365" i="9"/>
  <c r="G382" i="9"/>
  <c r="G251" i="9"/>
  <c r="F334" i="9"/>
  <c r="F327" i="9"/>
  <c r="G354" i="9"/>
  <c r="F319" i="9"/>
  <c r="F402" i="9"/>
  <c r="F238" i="9"/>
  <c r="G184" i="9"/>
  <c r="F145" i="9"/>
  <c r="F143" i="9"/>
  <c r="G53" i="9"/>
  <c r="G48" i="9"/>
  <c r="G451" i="9"/>
  <c r="F277" i="9"/>
  <c r="G170" i="9"/>
  <c r="G148" i="9"/>
  <c r="F379" i="9"/>
  <c r="F362" i="9"/>
  <c r="G201" i="9"/>
  <c r="G165" i="9"/>
  <c r="F161" i="9"/>
  <c r="F160" i="9"/>
  <c r="G39" i="9"/>
  <c r="F340" i="9"/>
  <c r="G388" i="9"/>
  <c r="G256" i="9"/>
  <c r="F396" i="9"/>
  <c r="G280" i="9"/>
  <c r="G167" i="9"/>
  <c r="F135" i="9"/>
  <c r="F125" i="9"/>
  <c r="G104" i="9"/>
  <c r="F103" i="9"/>
  <c r="G274" i="9"/>
  <c r="G106" i="9"/>
  <c r="G385" i="9"/>
  <c r="G440" i="9"/>
  <c r="G349" i="9"/>
  <c r="G281" i="9"/>
  <c r="G305" i="9"/>
  <c r="G302" i="9"/>
  <c r="F232" i="9"/>
  <c r="F230" i="9"/>
  <c r="F189" i="9"/>
  <c r="G168" i="9"/>
  <c r="G149" i="9"/>
  <c r="G126" i="9"/>
  <c r="G117" i="9"/>
  <c r="G57" i="9"/>
  <c r="F308" i="9"/>
  <c r="F407" i="9"/>
  <c r="G262" i="9"/>
  <c r="G393" i="9"/>
  <c r="G54" i="9"/>
  <c r="G91" i="9"/>
  <c r="G227" i="9"/>
  <c r="G370" i="9"/>
  <c r="F317" i="9"/>
  <c r="G219" i="9"/>
  <c r="G265" i="9"/>
  <c r="G140" i="9"/>
  <c r="F387" i="9"/>
  <c r="G66" i="9"/>
  <c r="G194" i="9"/>
  <c r="G43" i="9"/>
  <c r="G212" i="9"/>
  <c r="G324" i="9"/>
  <c r="G397" i="9"/>
  <c r="G299" i="9"/>
  <c r="G283" i="9"/>
  <c r="G286" i="9"/>
  <c r="AB7" i="5"/>
  <c r="AE7" i="5"/>
  <c r="X7" i="5"/>
  <c r="F337" i="9"/>
  <c r="F244" i="9"/>
  <c r="F237" i="9"/>
  <c r="G118" i="9"/>
  <c r="G178" i="9"/>
  <c r="G258" i="9"/>
  <c r="G179" i="9"/>
  <c r="G92" i="9"/>
  <c r="G220" i="9"/>
  <c r="F330" i="9"/>
  <c r="G425" i="9"/>
  <c r="G255" i="9"/>
  <c r="G449" i="9"/>
  <c r="G437" i="9"/>
  <c r="G249" i="9"/>
  <c r="F264" i="9"/>
  <c r="G229" i="9"/>
  <c r="G221" i="9"/>
  <c r="G207" i="9"/>
  <c r="G185" i="9"/>
  <c r="G181" i="9"/>
  <c r="F176" i="9"/>
  <c r="F174" i="9"/>
  <c r="G137" i="9"/>
  <c r="G121" i="9"/>
  <c r="F78" i="9"/>
  <c r="G211" i="9"/>
  <c r="F4" i="9"/>
  <c r="F3" i="9"/>
  <c r="G210" i="9"/>
  <c r="G123" i="9"/>
  <c r="G187" i="9"/>
  <c r="G228" i="9"/>
  <c r="G358" i="9"/>
  <c r="F343" i="9"/>
  <c r="F364" i="9"/>
  <c r="F429" i="9"/>
  <c r="F225" i="9"/>
  <c r="G224" i="9"/>
  <c r="G217" i="9"/>
  <c r="G213" i="9"/>
  <c r="F209" i="9"/>
  <c r="F173" i="9"/>
  <c r="G89" i="9"/>
  <c r="G64" i="9"/>
  <c r="G90" i="9"/>
  <c r="G218" i="9"/>
  <c r="G44" i="9"/>
  <c r="G172" i="9"/>
  <c r="G361" i="9"/>
  <c r="F355" i="9"/>
  <c r="G443" i="9"/>
  <c r="G404" i="9"/>
  <c r="F223" i="9"/>
  <c r="G193" i="9"/>
  <c r="G101" i="9"/>
  <c r="F97" i="9"/>
  <c r="F93" i="9"/>
  <c r="W7" i="5"/>
  <c r="Y7" i="5"/>
  <c r="AD7" i="5"/>
  <c r="AC7" i="5"/>
  <c r="AA7" i="5"/>
  <c r="B20" i="12"/>
  <c r="A20" i="12"/>
  <c r="B4" i="12"/>
  <c r="A4" i="12"/>
  <c r="B18" i="12"/>
  <c r="A18" i="12"/>
  <c r="B10" i="12"/>
  <c r="A10" i="12"/>
  <c r="B23" i="12"/>
  <c r="A23" i="12"/>
  <c r="B15" i="12"/>
  <c r="A15" i="12"/>
  <c r="B7" i="12"/>
  <c r="A7" i="12"/>
  <c r="B22" i="12"/>
  <c r="A22" i="12"/>
  <c r="B24" i="12"/>
  <c r="A24" i="12"/>
  <c r="B8" i="12"/>
  <c r="A8" i="12"/>
  <c r="B19" i="12"/>
  <c r="A19" i="12"/>
  <c r="B11" i="12"/>
  <c r="A11" i="12"/>
  <c r="B3" i="12"/>
  <c r="A3" i="12"/>
  <c r="B17" i="12"/>
  <c r="A17" i="12"/>
  <c r="B9" i="12"/>
  <c r="A9" i="12"/>
  <c r="B14" i="12"/>
  <c r="A14" i="12"/>
  <c r="Z7" i="5"/>
  <c r="AF7" i="5"/>
  <c r="R10" i="7"/>
  <c r="R26" i="7"/>
  <c r="L2" i="7"/>
  <c r="R27" i="7"/>
  <c r="H3" i="9"/>
  <c r="E3" i="9"/>
  <c r="R15" i="7"/>
  <c r="I3" i="9"/>
  <c r="O6" i="7"/>
  <c r="G390" i="9"/>
  <c r="F390" i="9"/>
  <c r="G413" i="9"/>
  <c r="G428" i="9"/>
  <c r="G152" i="9"/>
  <c r="F152" i="9"/>
  <c r="F49" i="9"/>
  <c r="G49" i="9"/>
  <c r="G444" i="9"/>
  <c r="F399" i="9"/>
  <c r="G275" i="9"/>
  <c r="G417" i="9"/>
  <c r="G252" i="9"/>
  <c r="G448" i="9"/>
  <c r="F233" i="9"/>
  <c r="G233" i="9"/>
  <c r="G166" i="9"/>
  <c r="F166" i="9"/>
  <c r="F113" i="9"/>
  <c r="G113" i="9"/>
  <c r="G38" i="9"/>
  <c r="F38" i="9"/>
  <c r="G439" i="9"/>
  <c r="G401" i="9"/>
  <c r="F284" i="9"/>
  <c r="G284" i="9"/>
  <c r="C3" i="9"/>
  <c r="K2" i="7"/>
  <c r="G430" i="9"/>
  <c r="F412" i="9"/>
  <c r="F177" i="9"/>
  <c r="G177" i="9"/>
  <c r="F77" i="9"/>
  <c r="G77" i="9"/>
  <c r="F141" i="9"/>
  <c r="G141" i="9"/>
  <c r="D3" i="9"/>
  <c r="G420" i="9"/>
  <c r="G216" i="9"/>
  <c r="F216" i="9"/>
  <c r="F205" i="9"/>
  <c r="G205" i="9"/>
  <c r="G88" i="9"/>
  <c r="F88" i="9"/>
  <c r="F63" i="9"/>
  <c r="G63" i="9"/>
  <c r="B3" i="9"/>
  <c r="J2" i="7"/>
  <c r="F311" i="9"/>
  <c r="G406" i="9"/>
  <c r="F289" i="9"/>
  <c r="G268" i="9"/>
  <c r="F268" i="9"/>
  <c r="F191" i="9"/>
  <c r="G191" i="9"/>
  <c r="F127" i="9"/>
  <c r="G127" i="9"/>
  <c r="G102" i="9"/>
  <c r="F102" i="9"/>
  <c r="F239" i="9"/>
  <c r="G214" i="9"/>
  <c r="G200" i="9"/>
  <c r="F175" i="9"/>
  <c r="G159" i="9"/>
  <c r="G150" i="9"/>
  <c r="G136" i="9"/>
  <c r="F134" i="9"/>
  <c r="F120" i="9"/>
  <c r="F111" i="9"/>
  <c r="G109" i="9"/>
  <c r="G95" i="9"/>
  <c r="G86" i="9"/>
  <c r="G81" i="9"/>
  <c r="F70" i="9"/>
  <c r="F61" i="9"/>
  <c r="G56" i="9"/>
  <c r="F47" i="9"/>
  <c r="G45" i="9"/>
  <c r="F222" i="9"/>
  <c r="F208" i="9"/>
  <c r="G197" i="9"/>
  <c r="G183" i="9"/>
  <c r="G169" i="9"/>
  <c r="F158" i="9"/>
  <c r="F144" i="9"/>
  <c r="G133" i="9"/>
  <c r="G119" i="9"/>
  <c r="G105" i="9"/>
  <c r="F94" i="9"/>
  <c r="G80" i="9"/>
  <c r="G69" i="9"/>
  <c r="G55" i="9"/>
  <c r="G41" i="9"/>
  <c r="G157" i="9"/>
  <c r="G129" i="9"/>
  <c r="G65" i="9"/>
  <c r="G40" i="9"/>
  <c r="E16" i="11"/>
  <c r="E17" i="11"/>
  <c r="F16" i="11"/>
  <c r="F18" i="11"/>
  <c r="R17" i="7"/>
  <c r="R12" i="7"/>
  <c r="R22" i="7"/>
  <c r="G3" i="9"/>
  <c r="R11" i="7"/>
  <c r="R20" i="7"/>
  <c r="R19" i="7"/>
  <c r="I2" i="7"/>
  <c r="R14" i="7"/>
  <c r="R9" i="7"/>
  <c r="R21" i="7"/>
  <c r="R24" i="7"/>
  <c r="R25" i="7"/>
  <c r="R16" i="7"/>
  <c r="R6" i="7"/>
  <c r="S6" i="7"/>
  <c r="U3" i="12"/>
  <c r="N6" i="7"/>
  <c r="O4" i="7"/>
  <c r="R7" i="7"/>
  <c r="F17" i="11"/>
  <c r="F19" i="11"/>
  <c r="F20" i="11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N4" i="7"/>
</calcChain>
</file>

<file path=xl/sharedStrings.xml><?xml version="1.0" encoding="utf-8"?>
<sst xmlns="http://schemas.openxmlformats.org/spreadsheetml/2006/main" count="252" uniqueCount="190">
  <si>
    <t>#</t>
  </si>
  <si>
    <t>Price without VAT</t>
  </si>
  <si>
    <t>black</t>
  </si>
  <si>
    <t>white</t>
  </si>
  <si>
    <t>blue</t>
  </si>
  <si>
    <t xml:space="preserve">Sum </t>
  </si>
  <si>
    <t>kg</t>
  </si>
  <si>
    <t>sum kg</t>
  </si>
  <si>
    <t>Sum Price without VAT</t>
  </si>
  <si>
    <t>EUR</t>
  </si>
  <si>
    <t>NEW</t>
  </si>
  <si>
    <t>no</t>
  </si>
  <si>
    <t>red</t>
  </si>
  <si>
    <t>SUM</t>
  </si>
  <si>
    <t>KG</t>
  </si>
  <si>
    <t>ordered</t>
  </si>
  <si>
    <t>Sum SETS</t>
  </si>
  <si>
    <t>green</t>
  </si>
  <si>
    <t>pink</t>
  </si>
  <si>
    <t>kontrola</t>
  </si>
  <si>
    <t>izdelek</t>
  </si>
  <si>
    <t>purple</t>
  </si>
  <si>
    <t>LES</t>
  </si>
  <si>
    <t>PESKANJE</t>
  </si>
  <si>
    <t>logo - zaščita</t>
  </si>
  <si>
    <t>orange</t>
  </si>
  <si>
    <t>sum set</t>
  </si>
  <si>
    <t>sum KOS</t>
  </si>
  <si>
    <t>mali vol</t>
  </si>
  <si>
    <t>veliki</t>
  </si>
  <si>
    <t>polies/g</t>
  </si>
  <si>
    <t>posip/g</t>
  </si>
  <si>
    <t>sum</t>
  </si>
  <si>
    <t>barva kg</t>
  </si>
  <si>
    <t>posip/kg</t>
  </si>
  <si>
    <t>polies/kg</t>
  </si>
  <si>
    <t>pigment kg</t>
  </si>
  <si>
    <t>unit navadne</t>
  </si>
  <si>
    <t>unitke</t>
  </si>
  <si>
    <t>DISCOUNT</t>
  </si>
  <si>
    <t>%</t>
  </si>
  <si>
    <t>Sum pieces</t>
  </si>
  <si>
    <t xml:space="preserve">SUM without vat </t>
  </si>
  <si>
    <t>SUM including vat</t>
  </si>
  <si>
    <t>Yes</t>
  </si>
  <si>
    <t>yellow</t>
  </si>
  <si>
    <t xml:space="preserve"> </t>
  </si>
  <si>
    <t>Costumer:</t>
  </si>
  <si>
    <t>Delivery address:</t>
  </si>
  <si>
    <t>c</t>
  </si>
  <si>
    <t>formula</t>
  </si>
  <si>
    <t>suma</t>
  </si>
  <si>
    <t>plošče/kos</t>
  </si>
  <si>
    <t>WHITE</t>
  </si>
  <si>
    <t>plosce/m2</t>
  </si>
  <si>
    <t>SUM kg</t>
  </si>
  <si>
    <t>grey</t>
  </si>
  <si>
    <t>št.naročila:</t>
  </si>
  <si>
    <t>SET</t>
  </si>
  <si>
    <t>Responsable for packing:</t>
  </si>
  <si>
    <t>Palette No.:</t>
  </si>
  <si>
    <t>Date:</t>
  </si>
  <si>
    <t>Dimensions:</t>
  </si>
  <si>
    <t>Name:</t>
  </si>
  <si>
    <t>Signature:</t>
  </si>
  <si>
    <t>opombe</t>
  </si>
  <si>
    <t>ramps</t>
  </si>
  <si>
    <t>Sum Price with VAT</t>
  </si>
  <si>
    <t>L1</t>
  </si>
  <si>
    <r>
      <t xml:space="preserve">BLACK            </t>
    </r>
    <r>
      <rPr>
        <sz val="10"/>
        <color theme="0" tint="-4.9989318521683403E-2"/>
        <rFont val="Calibri Light"/>
        <family val="2"/>
      </rPr>
      <t>RAL 9005</t>
    </r>
  </si>
  <si>
    <r>
      <t xml:space="preserve">YELLOW        </t>
    </r>
    <r>
      <rPr>
        <sz val="10"/>
        <color theme="1"/>
        <rFont val="Calibri Light"/>
        <family val="2"/>
      </rPr>
      <t>RAL 1018</t>
    </r>
    <r>
      <rPr>
        <sz val="12"/>
        <color theme="1"/>
        <rFont val="Calibri Light"/>
        <family val="2"/>
      </rPr>
      <t xml:space="preserve"> </t>
    </r>
  </si>
  <si>
    <r>
      <t xml:space="preserve">GREEN.          </t>
    </r>
    <r>
      <rPr>
        <sz val="10"/>
        <color theme="1"/>
        <rFont val="Calibri Light"/>
        <family val="2"/>
      </rPr>
      <t>RAL 6018</t>
    </r>
  </si>
  <si>
    <r>
      <t xml:space="preserve">ORANGE.      </t>
    </r>
    <r>
      <rPr>
        <sz val="10"/>
        <rFont val="Calibri Light"/>
        <family val="2"/>
      </rPr>
      <t>RAL 1033</t>
    </r>
  </si>
  <si>
    <r>
      <t xml:space="preserve">PINK              </t>
    </r>
    <r>
      <rPr>
        <sz val="10"/>
        <rFont val="Calibri Light"/>
        <family val="2"/>
      </rPr>
      <t xml:space="preserve">  RAL 4003</t>
    </r>
  </si>
  <si>
    <r>
      <t xml:space="preserve">GREY.          </t>
    </r>
    <r>
      <rPr>
        <sz val="10"/>
        <rFont val="Calibri Light"/>
        <family val="2"/>
      </rPr>
      <t xml:space="preserve">    RAL 7001</t>
    </r>
  </si>
  <si>
    <r>
      <t xml:space="preserve">PURPLE      </t>
    </r>
    <r>
      <rPr>
        <sz val="8"/>
        <color theme="0"/>
        <rFont val="Calibri Light"/>
        <family val="2"/>
      </rPr>
      <t>S4050-R60B/M</t>
    </r>
  </si>
  <si>
    <t>kites</t>
  </si>
  <si>
    <t>L2</t>
  </si>
  <si>
    <t>L11</t>
  </si>
  <si>
    <t>L12</t>
  </si>
  <si>
    <t>L13</t>
  </si>
  <si>
    <t>L14</t>
  </si>
  <si>
    <t>low-s</t>
  </si>
  <si>
    <t>L21</t>
  </si>
  <si>
    <t>L22</t>
  </si>
  <si>
    <t>L23</t>
  </si>
  <si>
    <t>L24</t>
  </si>
  <si>
    <t>middle-s</t>
  </si>
  <si>
    <t>L31</t>
  </si>
  <si>
    <t>L32</t>
  </si>
  <si>
    <t>L33</t>
  </si>
  <si>
    <t>L34</t>
  </si>
  <si>
    <t>high-s</t>
  </si>
  <si>
    <t>L41</t>
  </si>
  <si>
    <t>L42</t>
  </si>
  <si>
    <t>L43</t>
  </si>
  <si>
    <t>L44</t>
  </si>
  <si>
    <t>dimensions</t>
  </si>
  <si>
    <t>size</t>
  </si>
  <si>
    <t>no. in set</t>
  </si>
  <si>
    <t>no. of t-nuts</t>
  </si>
  <si>
    <t>price without VAT</t>
  </si>
  <si>
    <r>
      <t xml:space="preserve">RED                     </t>
    </r>
    <r>
      <rPr>
        <sz val="10"/>
        <color theme="1"/>
        <rFont val="Calibri Light"/>
        <family val="2"/>
      </rPr>
      <t xml:space="preserve">RAL 3000 </t>
    </r>
  </si>
  <si>
    <r>
      <t xml:space="preserve">BLUE                  </t>
    </r>
    <r>
      <rPr>
        <sz val="10"/>
        <color theme="1"/>
        <rFont val="Calibri Light"/>
        <family val="2"/>
      </rPr>
      <t>RAL 5015</t>
    </r>
  </si>
  <si>
    <t>LYNX WOODEN VOLUMES</t>
  </si>
  <si>
    <t>SUM pcs.</t>
  </si>
  <si>
    <t>new</t>
  </si>
  <si>
    <t>118x40x10cm</t>
  </si>
  <si>
    <t>93x32x8cm; 74x25x6cm, 60x21x4cm</t>
  </si>
  <si>
    <t>120x70x25cm</t>
  </si>
  <si>
    <t>95x60x20cmx2</t>
  </si>
  <si>
    <t>70x50x15cm x2, 50x30x10cm x2</t>
  </si>
  <si>
    <t>87x72x12 cm</t>
  </si>
  <si>
    <t>58x48x8cm x2</t>
  </si>
  <si>
    <t>44x36x6cm x2, 25x23x4cm x2</t>
  </si>
  <si>
    <t>87x72x20 cm</t>
  </si>
  <si>
    <t>58x48x11cm x2</t>
  </si>
  <si>
    <t>44x36x8cm x2, 25x23x6cm x2</t>
  </si>
  <si>
    <t>87x72x30 cm</t>
  </si>
  <si>
    <t>58x48x20cm x2</t>
  </si>
  <si>
    <t>44x36x15cm x2, 25x23x9cm x2</t>
  </si>
  <si>
    <t>Bank details:</t>
  </si>
  <si>
    <t>SI56 3300 0001 0251 921</t>
  </si>
  <si>
    <t>SWIFT: SI56 3300 0001 0251 921</t>
  </si>
  <si>
    <t>Bic: HAABSI22</t>
  </si>
  <si>
    <t>Addiko Bank d.d.</t>
  </si>
  <si>
    <t>Address: Dunajska cesta 117, 1000 Ljubljana</t>
  </si>
  <si>
    <t>COMPANY NAME: 360LINE D.O.O.</t>
  </si>
  <si>
    <t>ADDRESS: Bač 49 A, 6253 Knežak, Slovenia (EU)</t>
  </si>
  <si>
    <t>mali</t>
  </si>
  <si>
    <t>stranka</t>
  </si>
  <si>
    <t>PAKIRANJE</t>
  </si>
  <si>
    <t>št.naročila</t>
  </si>
  <si>
    <t>ODGOVOREN ZA PAKIRANJE IN ODPREMO:</t>
  </si>
  <si>
    <t>ime in priimek</t>
  </si>
  <si>
    <t>podpis</t>
  </si>
  <si>
    <t>datum SPAKIRANO</t>
  </si>
  <si>
    <t>SUM without vat</t>
  </si>
  <si>
    <t>cnc ID</t>
  </si>
  <si>
    <t>22, 23, 24</t>
  </si>
  <si>
    <t>38, 34</t>
  </si>
  <si>
    <t>39, 35, 40, 36</t>
  </si>
  <si>
    <t>47, 52</t>
  </si>
  <si>
    <t>53, 58, 59, 64</t>
  </si>
  <si>
    <t>48, 51</t>
  </si>
  <si>
    <t>54, 57, 60, 63</t>
  </si>
  <si>
    <t>49, 50</t>
  </si>
  <si>
    <t>55, 56, 61, 62</t>
  </si>
  <si>
    <t>CNC ID</t>
  </si>
  <si>
    <t xml:space="preserve">360LINE D.O.O.         BAČ 49A                             SI- 6253 KNEŽAK      VAT: SI32177330    </t>
  </si>
  <si>
    <t>SUM kosov</t>
  </si>
  <si>
    <t>spakirano</t>
  </si>
  <si>
    <t>360 volumes</t>
  </si>
  <si>
    <t>LYNX wood</t>
  </si>
  <si>
    <t>CHEETA vol.</t>
  </si>
  <si>
    <t>360 grifi (PU)</t>
  </si>
  <si>
    <t>NEO vol.</t>
  </si>
  <si>
    <t>ARTLINE vol.</t>
  </si>
  <si>
    <t>360 hangboards</t>
  </si>
  <si>
    <t>READY volumes</t>
  </si>
  <si>
    <t>BLUE PILL vol.</t>
  </si>
  <si>
    <t>360 accessories</t>
  </si>
  <si>
    <t>READY  wood</t>
  </si>
  <si>
    <t>SO ILL wood</t>
  </si>
  <si>
    <t>SIMPL wood</t>
  </si>
  <si>
    <t>ROCK CITY vol.</t>
  </si>
  <si>
    <t>TENTOMEN vol.</t>
  </si>
  <si>
    <t>TTC (les+grifi)</t>
  </si>
  <si>
    <t>ROCK CITY wood</t>
  </si>
  <si>
    <t>ESPACE vol.</t>
  </si>
  <si>
    <t>PALETA Z ŽIGOM</t>
  </si>
  <si>
    <t>DA</t>
  </si>
  <si>
    <t>NE</t>
  </si>
  <si>
    <t>L15</t>
  </si>
  <si>
    <t>L16</t>
  </si>
  <si>
    <t xml:space="preserve">147x108xx36, 108x45x36 cm </t>
  </si>
  <si>
    <t>179x37x36cm, 179x72,5x36cm</t>
  </si>
  <si>
    <t>L51</t>
  </si>
  <si>
    <t>L52</t>
  </si>
  <si>
    <t>L53</t>
  </si>
  <si>
    <t>L54</t>
  </si>
  <si>
    <t>L</t>
  </si>
  <si>
    <t>M-S</t>
  </si>
  <si>
    <t>M</t>
  </si>
  <si>
    <t>S</t>
  </si>
  <si>
    <t>XL</t>
  </si>
  <si>
    <t>2x  100x80x13 cm</t>
  </si>
  <si>
    <t>2x  59x48x7,      2x  38x31x4 cm</t>
  </si>
  <si>
    <t>canvas</t>
  </si>
  <si>
    <t>125x120x25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</si>
</sst>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_ ;\-#,##0.00\ "/>
    <numFmt numFmtId="165" formatCode="_-[$€-2]\ * #,##0.00_-;\-[$€-2]\ * #,##0.00_-;_-[$€-2]\ * &quot;-&quot;??_-;_-@_-"/>
    <numFmt numFmtId="166" formatCode="#,##0_ ;\-#,##0\ "/>
    <numFmt numFmtId="167" formatCode="_-* #,##0.00\ [$€-424]_-;\-* #,##0.00\ [$€-424]_-;_-* &quot;-&quot;??\ [$€-424]_-;_-@_-"/>
  </numFmts>
  <fonts count="7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sz val="16"/>
      <color theme="1"/>
      <name val="Calibri Light"/>
      <family val="2"/>
    </font>
    <font>
      <sz val="12"/>
      <color theme="0"/>
      <name val="Calibri Light"/>
      <family val="2"/>
    </font>
    <font>
      <sz val="12"/>
      <name val="Calibri Light"/>
      <family val="2"/>
    </font>
    <font>
      <sz val="14"/>
      <color theme="1"/>
      <name val="Calibri Light"/>
      <family val="2"/>
    </font>
    <font>
      <b/>
      <sz val="14"/>
      <color theme="1"/>
      <name val="Calibri Light"/>
      <family val="2"/>
    </font>
    <font>
      <sz val="14"/>
      <color theme="0"/>
      <name val="Calibri Light"/>
      <family val="2"/>
    </font>
    <font>
      <sz val="14"/>
      <name val="Calibri Light"/>
      <family val="2"/>
    </font>
    <font>
      <b/>
      <sz val="16"/>
      <color theme="1"/>
      <name val="Calibri Light"/>
      <family val="2"/>
    </font>
    <font>
      <b/>
      <sz val="20"/>
      <color theme="1"/>
      <name val="Calibri Light"/>
      <family val="2"/>
    </font>
    <font>
      <b/>
      <sz val="20"/>
      <color theme="0"/>
      <name val="Calibri Light"/>
      <family val="2"/>
    </font>
    <font>
      <b/>
      <sz val="20"/>
      <name val="Calibri Light"/>
      <family val="2"/>
    </font>
    <font>
      <b/>
      <sz val="12"/>
      <name val="Calibri Light"/>
      <family val="2"/>
    </font>
    <font>
      <sz val="12"/>
      <color theme="0" tint="-4.9989318521683403E-2"/>
      <name val="Calibri Light"/>
      <family val="2"/>
    </font>
    <font>
      <sz val="10"/>
      <color theme="0" tint="-4.9989318521683403E-2"/>
      <name val="Calibri Light"/>
      <family val="2"/>
    </font>
    <font>
      <sz val="10"/>
      <color theme="1"/>
      <name val="Calibri Light"/>
      <family val="2"/>
    </font>
    <font>
      <sz val="10"/>
      <name val="Calibri Light"/>
      <family val="2"/>
    </font>
    <font>
      <sz val="8"/>
      <color theme="0"/>
      <name val="Calibri Light"/>
      <family val="2"/>
    </font>
    <font>
      <sz val="12"/>
      <color rgb="FFFF0000"/>
      <name val="Calibri Light"/>
      <family val="2"/>
    </font>
    <font>
      <b/>
      <sz val="26"/>
      <color theme="1"/>
      <name val="Calibri Light"/>
      <family val="2"/>
    </font>
    <font>
      <b/>
      <sz val="12"/>
      <color theme="0" tint="-4.9989318521683403E-2"/>
      <name val="Calibri Light"/>
      <family val="2"/>
    </font>
    <font>
      <b/>
      <sz val="12"/>
      <color theme="0"/>
      <name val="Calibri Light"/>
      <family val="2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000000"/>
      <name val="Calibri"/>
      <family val="2"/>
      <charset val="238"/>
      <scheme val="minor"/>
    </font>
    <font>
      <sz val="22"/>
      <color theme="1"/>
      <name val="Calibri (Body)_x0000_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72F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3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6" fillId="0" borderId="0" applyNumberFormat="0" applyFill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20" fillId="17" borderId="18" applyNumberFormat="0" applyAlignment="0" applyProtection="0"/>
    <xf numFmtId="0" fontId="21" fillId="18" borderId="19" applyNumberFormat="0" applyAlignment="0" applyProtection="0"/>
    <xf numFmtId="0" fontId="22" fillId="18" borderId="18" applyNumberFormat="0" applyAlignment="0" applyProtection="0"/>
    <xf numFmtId="0" fontId="23" fillId="0" borderId="20" applyNumberFormat="0" applyFill="0" applyAlignment="0" applyProtection="0"/>
    <xf numFmtId="0" fontId="24" fillId="19" borderId="21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3" applyNumberFormat="0" applyFill="0" applyAlignment="0" applyProtection="0"/>
    <xf numFmtId="0" fontId="2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8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8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20" borderId="22" applyNumberFormat="0" applyFont="0" applyAlignment="0" applyProtection="0"/>
  </cellStyleXfs>
  <cellXfs count="431">
    <xf numFmtId="0" fontId="0" fillId="0" borderId="0" xfId="0"/>
    <xf numFmtId="0" fontId="0" fillId="0" borderId="0" xfId="317" applyNumberFormat="1" applyFont="1" applyAlignment="1">
      <alignment horizontal="center" vertical="center"/>
    </xf>
    <xf numFmtId="0" fontId="7" fillId="0" borderId="4" xfId="317" applyNumberFormat="1" applyFont="1" applyBorder="1" applyAlignment="1">
      <alignment horizontal="center" vertical="center"/>
    </xf>
    <xf numFmtId="1" fontId="9" fillId="0" borderId="4" xfId="317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7" fillId="0" borderId="1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4" xfId="317" applyNumberFormat="1" applyFont="1" applyBorder="1" applyAlignment="1">
      <alignment horizontal="center" vertical="center"/>
    </xf>
    <xf numFmtId="0" fontId="2" fillId="0" borderId="0" xfId="317" applyNumberFormat="1" applyFont="1" applyAlignment="1">
      <alignment horizontal="center" vertical="center"/>
    </xf>
    <xf numFmtId="0" fontId="12" fillId="0" borderId="4" xfId="317" applyNumberFormat="1" applyFont="1" applyBorder="1" applyAlignment="1">
      <alignment horizontal="center" vertical="center"/>
    </xf>
    <xf numFmtId="1" fontId="12" fillId="0" borderId="0" xfId="317" applyNumberFormat="1" applyFont="1" applyAlignment="1">
      <alignment horizontal="right" vertical="center"/>
    </xf>
    <xf numFmtId="1" fontId="9" fillId="0" borderId="26" xfId="317" applyNumberFormat="1" applyFont="1" applyBorder="1" applyAlignment="1">
      <alignment horizontal="center" vertical="center"/>
    </xf>
    <xf numFmtId="0" fontId="11" fillId="0" borderId="0" xfId="0" applyFont="1"/>
    <xf numFmtId="0" fontId="0" fillId="0" borderId="0" xfId="317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" fontId="7" fillId="0" borderId="0" xfId="317" applyNumberFormat="1" applyFont="1" applyAlignment="1">
      <alignment horizontal="center" vertical="center"/>
    </xf>
    <xf numFmtId="1" fontId="2" fillId="0" borderId="0" xfId="317" applyNumberFormat="1" applyFont="1" applyAlignment="1">
      <alignment horizontal="center" vertical="center"/>
    </xf>
    <xf numFmtId="1" fontId="2" fillId="0" borderId="0" xfId="317" applyNumberFormat="1" applyFont="1" applyAlignment="1">
      <alignment vertical="center"/>
    </xf>
    <xf numFmtId="1" fontId="2" fillId="0" borderId="4" xfId="317" applyNumberFormat="1" applyFont="1" applyBorder="1" applyAlignment="1">
      <alignment horizontal="center" vertical="center"/>
    </xf>
    <xf numFmtId="0" fontId="2" fillId="0" borderId="0" xfId="317" applyNumberFormat="1" applyFont="1" applyBorder="1" applyAlignment="1">
      <alignment horizontal="center" vertical="center"/>
    </xf>
    <xf numFmtId="1" fontId="2" fillId="0" borderId="0" xfId="317" applyNumberFormat="1" applyFont="1" applyBorder="1" applyAlignment="1">
      <alignment horizontal="center" vertical="center"/>
    </xf>
    <xf numFmtId="0" fontId="2" fillId="0" borderId="0" xfId="317" applyNumberFormat="1" applyFont="1" applyAlignment="1">
      <alignment horizontal="left" vertical="center"/>
    </xf>
    <xf numFmtId="1" fontId="2" fillId="0" borderId="0" xfId="317" applyNumberFormat="1" applyFont="1" applyAlignment="1">
      <alignment horizontal="right" vertical="center"/>
    </xf>
    <xf numFmtId="0" fontId="7" fillId="0" borderId="25" xfId="317" applyNumberFormat="1" applyFont="1" applyBorder="1" applyAlignment="1">
      <alignment horizontal="center" vertical="center"/>
    </xf>
    <xf numFmtId="1" fontId="2" fillId="0" borderId="26" xfId="317" applyNumberFormat="1" applyFont="1" applyBorder="1" applyAlignment="1">
      <alignment horizontal="center" vertical="center"/>
    </xf>
    <xf numFmtId="0" fontId="29" fillId="0" borderId="0" xfId="317" applyNumberFormat="1" applyFont="1" applyAlignment="1">
      <alignment horizontal="center" vertical="center"/>
    </xf>
    <xf numFmtId="0" fontId="33" fillId="0" borderId="0" xfId="317" applyNumberFormat="1" applyFont="1" applyAlignment="1">
      <alignment horizontal="left" vertical="center"/>
    </xf>
    <xf numFmtId="0" fontId="35" fillId="4" borderId="12" xfId="0" applyFont="1" applyFill="1" applyBorder="1" applyAlignment="1" applyProtection="1">
      <alignment horizontal="center" vertical="center"/>
      <protection locked="0"/>
    </xf>
    <xf numFmtId="166" fontId="35" fillId="4" borderId="14" xfId="0" applyNumberFormat="1" applyFont="1" applyFill="1" applyBorder="1" applyAlignment="1" applyProtection="1">
      <alignment horizontal="center" vertical="center"/>
      <protection locked="0"/>
    </xf>
    <xf numFmtId="0" fontId="35" fillId="4" borderId="14" xfId="0" applyFont="1" applyFill="1" applyBorder="1" applyAlignment="1" applyProtection="1">
      <alignment horizontal="center" vertical="center"/>
      <protection locked="0"/>
    </xf>
    <xf numFmtId="0" fontId="35" fillId="4" borderId="33" xfId="0" applyFont="1" applyFill="1" applyBorder="1" applyAlignment="1" applyProtection="1">
      <alignment horizontal="center" vertical="center"/>
      <protection locked="0"/>
    </xf>
    <xf numFmtId="0" fontId="35" fillId="4" borderId="30" xfId="0" applyFont="1" applyFill="1" applyBorder="1" applyAlignment="1" applyProtection="1">
      <alignment horizontal="center" vertical="center"/>
      <protection locked="0"/>
    </xf>
    <xf numFmtId="0" fontId="35" fillId="4" borderId="24" xfId="0" applyFont="1" applyFill="1" applyBorder="1" applyAlignment="1" applyProtection="1">
      <alignment horizontal="center" vertical="center"/>
      <protection locked="0"/>
    </xf>
    <xf numFmtId="0" fontId="35" fillId="4" borderId="40" xfId="0" applyFont="1" applyFill="1" applyBorder="1" applyAlignment="1" applyProtection="1">
      <alignment horizontal="center" vertical="center"/>
      <protection locked="0"/>
    </xf>
    <xf numFmtId="0" fontId="35" fillId="4" borderId="49" xfId="0" applyFont="1" applyFill="1" applyBorder="1" applyAlignment="1" applyProtection="1">
      <alignment horizontal="center" vertical="center"/>
      <protection locked="0"/>
    </xf>
    <xf numFmtId="0" fontId="35" fillId="4" borderId="52" xfId="0" applyFont="1" applyFill="1" applyBorder="1" applyAlignment="1" applyProtection="1">
      <alignment horizontal="center" vertical="center"/>
      <protection locked="0"/>
    </xf>
    <xf numFmtId="0" fontId="35" fillId="4" borderId="54" xfId="0" applyFont="1" applyFill="1" applyBorder="1" applyAlignment="1" applyProtection="1">
      <alignment horizontal="center" vertical="center"/>
      <protection locked="0"/>
    </xf>
    <xf numFmtId="1" fontId="35" fillId="49" borderId="11" xfId="494" applyNumberFormat="1" applyFont="1" applyFill="1" applyBorder="1" applyProtection="1">
      <protection locked="0"/>
    </xf>
    <xf numFmtId="0" fontId="35" fillId="50" borderId="32" xfId="0" applyFont="1" applyFill="1" applyBorder="1" applyAlignment="1" applyProtection="1">
      <alignment horizontal="center" vertical="center"/>
      <protection locked="0"/>
    </xf>
    <xf numFmtId="0" fontId="35" fillId="50" borderId="13" xfId="0" applyFont="1" applyFill="1" applyBorder="1" applyAlignment="1" applyProtection="1">
      <alignment horizontal="center" vertical="center"/>
      <protection locked="0"/>
    </xf>
    <xf numFmtId="0" fontId="35" fillId="50" borderId="27" xfId="0" applyFont="1" applyFill="1" applyBorder="1" applyAlignment="1" applyProtection="1">
      <alignment horizontal="center" vertical="center"/>
      <protection locked="0"/>
    </xf>
    <xf numFmtId="0" fontId="35" fillId="50" borderId="40" xfId="0" applyFont="1" applyFill="1" applyBorder="1" applyAlignment="1" applyProtection="1">
      <alignment horizontal="center" vertical="center"/>
      <protection locked="0"/>
    </xf>
    <xf numFmtId="0" fontId="35" fillId="50" borderId="12" xfId="0" applyFont="1" applyFill="1" applyBorder="1" applyAlignment="1" applyProtection="1">
      <alignment horizontal="center" vertical="center"/>
      <protection locked="0"/>
    </xf>
    <xf numFmtId="0" fontId="35" fillId="50" borderId="24" xfId="0" applyFont="1" applyFill="1" applyBorder="1" applyAlignment="1" applyProtection="1">
      <alignment horizontal="center" vertical="center"/>
      <protection locked="0"/>
    </xf>
    <xf numFmtId="0" fontId="35" fillId="50" borderId="51" xfId="0" applyFont="1" applyFill="1" applyBorder="1" applyAlignment="1" applyProtection="1">
      <alignment horizontal="center" vertical="center"/>
      <protection locked="0"/>
    </xf>
    <xf numFmtId="0" fontId="35" fillId="50" borderId="43" xfId="0" applyFont="1" applyFill="1" applyBorder="1" applyAlignment="1" applyProtection="1">
      <alignment horizontal="center" vertical="center"/>
      <protection locked="0"/>
    </xf>
    <xf numFmtId="0" fontId="35" fillId="50" borderId="53" xfId="0" applyFont="1" applyFill="1" applyBorder="1" applyAlignment="1" applyProtection="1">
      <alignment horizontal="center" vertical="center"/>
      <protection locked="0"/>
    </xf>
    <xf numFmtId="1" fontId="10" fillId="0" borderId="4" xfId="317" applyNumberFormat="1" applyFont="1" applyFill="1" applyBorder="1" applyAlignment="1">
      <alignment horizontal="center" vertical="center"/>
    </xf>
    <xf numFmtId="0" fontId="10" fillId="0" borderId="4" xfId="317" applyNumberFormat="1" applyFont="1" applyFill="1" applyBorder="1" applyAlignment="1">
      <alignment horizontal="center" vertical="center"/>
    </xf>
    <xf numFmtId="0" fontId="10" fillId="0" borderId="0" xfId="317" applyNumberFormat="1" applyFont="1" applyFill="1" applyAlignment="1">
      <alignment horizontal="center" vertical="center"/>
    </xf>
    <xf numFmtId="0" fontId="10" fillId="0" borderId="0" xfId="317" applyNumberFormat="1" applyFont="1" applyFill="1" applyAlignment="1">
      <alignment horizontal="left" vertical="center"/>
    </xf>
    <xf numFmtId="0" fontId="29" fillId="0" borderId="0" xfId="317" applyNumberFormat="1" applyFont="1" applyAlignment="1">
      <alignment horizontal="center" vertical="center"/>
    </xf>
    <xf numFmtId="0" fontId="58" fillId="0" borderId="0" xfId="317" applyNumberFormat="1" applyFont="1" applyAlignment="1">
      <alignment horizontal="left"/>
    </xf>
    <xf numFmtId="2" fontId="2" fillId="0" borderId="4" xfId="317" applyNumberFormat="1" applyFont="1" applyBorder="1" applyAlignment="1">
      <alignment horizontal="center" vertical="center"/>
    </xf>
    <xf numFmtId="1" fontId="7" fillId="0" borderId="0" xfId="317" applyNumberFormat="1" applyFont="1" applyBorder="1" applyAlignment="1">
      <alignment horizontal="center" vertical="center"/>
    </xf>
    <xf numFmtId="166" fontId="2" fillId="0" borderId="0" xfId="317" applyNumberFormat="1" applyFont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9" fillId="0" borderId="0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317" applyNumberFormat="1" applyFont="1" applyAlignment="1">
      <alignment horizontal="left" vertical="center"/>
    </xf>
    <xf numFmtId="0" fontId="60" fillId="0" borderId="0" xfId="0" applyFont="1" applyAlignment="1">
      <alignment horizontal="left" vertical="center"/>
    </xf>
    <xf numFmtId="0" fontId="0" fillId="0" borderId="13" xfId="0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0" borderId="14" xfId="0" applyBorder="1" applyAlignment="1"/>
    <xf numFmtId="0" fontId="2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0" xfId="0" applyAlignment="1"/>
    <xf numFmtId="0" fontId="61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 vertical="center"/>
    </xf>
    <xf numFmtId="0" fontId="2" fillId="0" borderId="25" xfId="317" applyNumberFormat="1" applyFont="1" applyBorder="1" applyAlignment="1">
      <alignment horizontal="center" vertical="center"/>
    </xf>
    <xf numFmtId="0" fontId="11" fillId="0" borderId="55" xfId="317" applyNumberFormat="1" applyFont="1" applyBorder="1" applyAlignment="1">
      <alignment horizontal="center" vertical="center" wrapText="1"/>
    </xf>
    <xf numFmtId="0" fontId="32" fillId="0" borderId="55" xfId="317" applyNumberFormat="1" applyFont="1" applyBorder="1" applyAlignment="1">
      <alignment horizontal="center" vertical="center" wrapText="1"/>
    </xf>
    <xf numFmtId="0" fontId="12" fillId="0" borderId="55" xfId="317" applyNumberFormat="1" applyFont="1" applyBorder="1" applyAlignment="1">
      <alignment horizontal="center" vertical="center"/>
    </xf>
    <xf numFmtId="0" fontId="7" fillId="0" borderId="55" xfId="317" applyNumberFormat="1" applyFont="1" applyBorder="1" applyAlignment="1">
      <alignment horizontal="center" vertical="center"/>
    </xf>
    <xf numFmtId="0" fontId="7" fillId="0" borderId="56" xfId="317" applyNumberFormat="1" applyFont="1" applyBorder="1" applyAlignment="1">
      <alignment horizontal="center" vertical="center"/>
    </xf>
    <xf numFmtId="0" fontId="2" fillId="0" borderId="55" xfId="317" applyNumberFormat="1" applyFont="1" applyBorder="1" applyAlignment="1">
      <alignment horizontal="center" vertical="center"/>
    </xf>
    <xf numFmtId="0" fontId="11" fillId="0" borderId="55" xfId="317" applyNumberFormat="1" applyFont="1" applyBorder="1" applyAlignment="1">
      <alignment horizontal="center" vertical="center"/>
    </xf>
    <xf numFmtId="0" fontId="62" fillId="0" borderId="0" xfId="317" applyNumberFormat="1" applyFont="1" applyAlignment="1">
      <alignment horizontal="left" vertical="center"/>
    </xf>
    <xf numFmtId="0" fontId="62" fillId="0" borderId="55" xfId="317" applyNumberFormat="1" applyFont="1" applyBorder="1" applyAlignment="1">
      <alignment horizontal="left" vertical="center"/>
    </xf>
    <xf numFmtId="0" fontId="63" fillId="0" borderId="55" xfId="317" applyNumberFormat="1" applyFont="1" applyBorder="1" applyAlignment="1">
      <alignment horizontal="left" vertical="center"/>
    </xf>
    <xf numFmtId="1" fontId="7" fillId="0" borderId="55" xfId="317" applyNumberFormat="1" applyFont="1" applyBorder="1" applyAlignment="1">
      <alignment horizontal="center" vertical="center"/>
    </xf>
    <xf numFmtId="0" fontId="35" fillId="0" borderId="0" xfId="0" applyFont="1" applyProtection="1"/>
    <xf numFmtId="0" fontId="36" fillId="0" borderId="0" xfId="0" applyFont="1" applyProtection="1"/>
    <xf numFmtId="0" fontId="35" fillId="0" borderId="0" xfId="0" applyFont="1" applyAlignment="1" applyProtection="1">
      <alignment textRotation="90"/>
    </xf>
    <xf numFmtId="0" fontId="35" fillId="8" borderId="0" xfId="0" applyFont="1" applyFill="1" applyProtection="1"/>
    <xf numFmtId="0" fontId="35" fillId="5" borderId="0" xfId="0" applyFont="1" applyFill="1" applyProtection="1"/>
    <xf numFmtId="0" fontId="37" fillId="6" borderId="0" xfId="0" applyFont="1" applyFill="1" applyProtection="1"/>
    <xf numFmtId="0" fontId="38" fillId="4" borderId="0" xfId="0" applyFont="1" applyFill="1" applyProtection="1"/>
    <xf numFmtId="0" fontId="38" fillId="3" borderId="0" xfId="0" applyFont="1" applyFill="1" applyProtection="1"/>
    <xf numFmtId="0" fontId="38" fillId="13" borderId="0" xfId="0" applyFont="1" applyFill="1" applyProtection="1"/>
    <xf numFmtId="0" fontId="38" fillId="7" borderId="0" xfId="0" applyFont="1" applyFill="1" applyProtection="1"/>
    <xf numFmtId="0" fontId="38" fillId="11" borderId="0" xfId="0" applyFont="1" applyFill="1" applyProtection="1"/>
    <xf numFmtId="0" fontId="38" fillId="45" borderId="0" xfId="0" applyFont="1" applyFill="1" applyProtection="1"/>
    <xf numFmtId="0" fontId="38" fillId="10" borderId="0" xfId="0" applyFont="1" applyFill="1" applyProtection="1"/>
    <xf numFmtId="0" fontId="38" fillId="9" borderId="0" xfId="0" applyFont="1" applyFill="1" applyProtection="1"/>
    <xf numFmtId="0" fontId="38" fillId="12" borderId="0" xfId="0" applyFont="1" applyFill="1" applyProtection="1"/>
    <xf numFmtId="0" fontId="39" fillId="0" borderId="0" xfId="0" applyFont="1" applyProtection="1"/>
    <xf numFmtId="0" fontId="36" fillId="0" borderId="0" xfId="0" applyFont="1" applyBorder="1" applyProtection="1"/>
    <xf numFmtId="0" fontId="39" fillId="0" borderId="0" xfId="0" applyFont="1" applyBorder="1" applyProtection="1"/>
    <xf numFmtId="0" fontId="34" fillId="0" borderId="0" xfId="0" applyFont="1" applyBorder="1" applyAlignment="1" applyProtection="1">
      <alignment horizontal="right"/>
    </xf>
    <xf numFmtId="164" fontId="34" fillId="0" borderId="0" xfId="0" applyNumberFormat="1" applyFont="1" applyBorder="1" applyAlignment="1" applyProtection="1">
      <alignment horizontal="center" vertical="center"/>
    </xf>
    <xf numFmtId="0" fontId="40" fillId="0" borderId="0" xfId="0" applyFont="1" applyBorder="1" applyAlignment="1" applyProtection="1">
      <alignment horizontal="center" vertical="top"/>
    </xf>
    <xf numFmtId="0" fontId="35" fillId="0" borderId="0" xfId="0" applyFont="1" applyBorder="1" applyAlignment="1" applyProtection="1">
      <alignment horizontal="center" vertical="center"/>
    </xf>
    <xf numFmtId="0" fontId="35" fillId="0" borderId="0" xfId="0" applyFont="1" applyAlignment="1" applyProtection="1">
      <alignment horizontal="center"/>
    </xf>
    <xf numFmtId="0" fontId="38" fillId="0" borderId="0" xfId="0" applyFont="1" applyProtection="1"/>
    <xf numFmtId="0" fontId="35" fillId="0" borderId="0" xfId="0" applyFont="1" applyAlignment="1" applyProtection="1">
      <alignment horizontal="center" vertical="center"/>
    </xf>
    <xf numFmtId="0" fontId="18" fillId="15" borderId="0" xfId="505" applyProtection="1"/>
    <xf numFmtId="0" fontId="35" fillId="0" borderId="0" xfId="0" applyFont="1" applyBorder="1" applyAlignment="1" applyProtection="1">
      <alignment horizontal="right"/>
    </xf>
    <xf numFmtId="164" fontId="35" fillId="0" borderId="0" xfId="0" applyNumberFormat="1" applyFont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horizontal="center" vertical="top"/>
    </xf>
    <xf numFmtId="166" fontId="35" fillId="0" borderId="0" xfId="0" applyNumberFormat="1" applyFont="1" applyBorder="1" applyAlignment="1" applyProtection="1">
      <alignment horizontal="center" vertical="center"/>
    </xf>
    <xf numFmtId="0" fontId="39" fillId="8" borderId="0" xfId="0" applyFont="1" applyFill="1" applyProtection="1"/>
    <xf numFmtId="0" fontId="39" fillId="5" borderId="0" xfId="0" applyFont="1" applyFill="1" applyProtection="1"/>
    <xf numFmtId="0" fontId="41" fillId="6" borderId="0" xfId="0" applyFont="1" applyFill="1" applyProtection="1"/>
    <xf numFmtId="0" fontId="42" fillId="4" borderId="0" xfId="0" applyFont="1" applyFill="1" applyProtection="1"/>
    <xf numFmtId="0" fontId="42" fillId="3" borderId="0" xfId="0" applyFont="1" applyFill="1" applyProtection="1"/>
    <xf numFmtId="0" fontId="42" fillId="13" borderId="0" xfId="0" applyFont="1" applyFill="1" applyProtection="1"/>
    <xf numFmtId="0" fontId="42" fillId="7" borderId="0" xfId="0" applyFont="1" applyFill="1" applyProtection="1"/>
    <xf numFmtId="0" fontId="42" fillId="11" borderId="0" xfId="0" applyFont="1" applyFill="1" applyProtection="1"/>
    <xf numFmtId="0" fontId="42" fillId="45" borderId="0" xfId="0" applyFont="1" applyFill="1" applyProtection="1"/>
    <xf numFmtId="0" fontId="42" fillId="10" borderId="0" xfId="0" applyFont="1" applyFill="1" applyProtection="1"/>
    <xf numFmtId="0" fontId="42" fillId="9" borderId="0" xfId="0" applyFont="1" applyFill="1" applyProtection="1"/>
    <xf numFmtId="0" fontId="42" fillId="12" borderId="0" xfId="0" applyFont="1" applyFill="1" applyProtection="1"/>
    <xf numFmtId="2" fontId="35" fillId="0" borderId="0" xfId="0" applyNumberFormat="1" applyFont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horizontal="center" vertical="center"/>
    </xf>
    <xf numFmtId="0" fontId="35" fillId="0" borderId="0" xfId="0" applyFont="1" applyBorder="1" applyProtection="1"/>
    <xf numFmtId="0" fontId="43" fillId="0" borderId="0" xfId="0" applyFont="1" applyBorder="1" applyAlignment="1" applyProtection="1">
      <alignment horizontal="center" vertical="center"/>
    </xf>
    <xf numFmtId="0" fontId="44" fillId="0" borderId="0" xfId="0" applyFont="1" applyBorder="1" applyAlignment="1" applyProtection="1">
      <alignment horizontal="center" vertical="center" textRotation="90"/>
    </xf>
    <xf numFmtId="0" fontId="44" fillId="8" borderId="0" xfId="0" applyFont="1" applyFill="1" applyBorder="1" applyAlignment="1" applyProtection="1">
      <alignment horizontal="center" vertical="center"/>
    </xf>
    <xf numFmtId="0" fontId="44" fillId="5" borderId="0" xfId="0" applyFont="1" applyFill="1" applyBorder="1" applyAlignment="1" applyProtection="1">
      <alignment horizontal="center" vertical="center"/>
    </xf>
    <xf numFmtId="0" fontId="45" fillId="6" borderId="0" xfId="0" applyFont="1" applyFill="1" applyBorder="1" applyAlignment="1" applyProtection="1">
      <alignment horizontal="center" vertical="center"/>
    </xf>
    <xf numFmtId="0" fontId="46" fillId="4" borderId="0" xfId="0" applyFont="1" applyFill="1" applyBorder="1" applyAlignment="1" applyProtection="1">
      <alignment horizontal="center" vertical="center"/>
    </xf>
    <xf numFmtId="0" fontId="46" fillId="3" borderId="0" xfId="0" applyFont="1" applyFill="1" applyBorder="1" applyAlignment="1" applyProtection="1">
      <alignment horizontal="center" vertical="center"/>
    </xf>
    <xf numFmtId="0" fontId="46" fillId="13" borderId="0" xfId="0" applyFont="1" applyFill="1" applyBorder="1" applyAlignment="1" applyProtection="1">
      <alignment horizontal="center" vertical="center"/>
    </xf>
    <xf numFmtId="0" fontId="46" fillId="7" borderId="0" xfId="0" applyFont="1" applyFill="1" applyBorder="1" applyAlignment="1" applyProtection="1">
      <alignment horizontal="center" vertical="center"/>
    </xf>
    <xf numFmtId="0" fontId="46" fillId="11" borderId="0" xfId="0" applyFont="1" applyFill="1" applyBorder="1" applyAlignment="1" applyProtection="1">
      <alignment horizontal="center" vertical="center"/>
    </xf>
    <xf numFmtId="0" fontId="46" fillId="45" borderId="0" xfId="0" applyFont="1" applyFill="1" applyBorder="1" applyAlignment="1" applyProtection="1">
      <alignment horizontal="center" vertical="center"/>
    </xf>
    <xf numFmtId="0" fontId="46" fillId="10" borderId="0" xfId="0" applyFont="1" applyFill="1" applyBorder="1" applyAlignment="1" applyProtection="1">
      <alignment horizontal="center" vertical="center"/>
    </xf>
    <xf numFmtId="0" fontId="46" fillId="9" borderId="0" xfId="0" applyFont="1" applyFill="1" applyBorder="1" applyAlignment="1" applyProtection="1">
      <alignment horizontal="center" vertical="center"/>
    </xf>
    <xf numFmtId="0" fontId="46" fillId="12" borderId="0" xfId="0" applyFont="1" applyFill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right" vertical="center"/>
    </xf>
    <xf numFmtId="0" fontId="34" fillId="0" borderId="0" xfId="0" applyFont="1" applyBorder="1" applyAlignment="1" applyProtection="1">
      <alignment horizontal="center" vertical="center"/>
    </xf>
    <xf numFmtId="0" fontId="44" fillId="0" borderId="0" xfId="0" applyFont="1" applyBorder="1" applyAlignment="1" applyProtection="1">
      <alignment horizontal="center" vertical="center"/>
    </xf>
    <xf numFmtId="0" fontId="47" fillId="0" borderId="0" xfId="0" applyFont="1" applyBorder="1" applyAlignment="1" applyProtection="1">
      <alignment horizontal="center" vertical="center"/>
    </xf>
    <xf numFmtId="0" fontId="36" fillId="0" borderId="0" xfId="0" applyFont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textRotation="90"/>
    </xf>
    <xf numFmtId="0" fontId="35" fillId="8" borderId="0" xfId="0" applyFont="1" applyFill="1" applyBorder="1" applyAlignment="1" applyProtection="1">
      <alignment horizontal="center" vertical="center"/>
    </xf>
    <xf numFmtId="0" fontId="35" fillId="5" borderId="0" xfId="0" applyFont="1" applyFill="1" applyBorder="1" applyAlignment="1" applyProtection="1">
      <alignment horizontal="center" vertical="center"/>
    </xf>
    <xf numFmtId="0" fontId="37" fillId="6" borderId="0" xfId="0" applyFont="1" applyFill="1" applyBorder="1" applyAlignment="1" applyProtection="1">
      <alignment horizontal="center" vertical="center"/>
    </xf>
    <xf numFmtId="0" fontId="38" fillId="4" borderId="0" xfId="0" applyFont="1" applyFill="1" applyBorder="1" applyAlignment="1" applyProtection="1">
      <alignment horizontal="center" vertical="center"/>
    </xf>
    <xf numFmtId="0" fontId="38" fillId="3" borderId="0" xfId="0" applyFont="1" applyFill="1" applyBorder="1" applyAlignment="1" applyProtection="1">
      <alignment horizontal="center" vertical="center"/>
    </xf>
    <xf numFmtId="0" fontId="38" fillId="13" borderId="0" xfId="0" applyFont="1" applyFill="1" applyBorder="1" applyAlignment="1" applyProtection="1">
      <alignment horizontal="center" vertical="center"/>
    </xf>
    <xf numFmtId="0" fontId="38" fillId="7" borderId="0" xfId="0" applyFont="1" applyFill="1" applyBorder="1" applyAlignment="1" applyProtection="1">
      <alignment horizontal="center" vertical="center"/>
    </xf>
    <xf numFmtId="0" fontId="38" fillId="11" borderId="0" xfId="0" applyFont="1" applyFill="1" applyBorder="1" applyAlignment="1" applyProtection="1">
      <alignment horizontal="center" vertical="center"/>
    </xf>
    <xf numFmtId="0" fontId="38" fillId="45" borderId="0" xfId="0" applyFont="1" applyFill="1" applyBorder="1" applyAlignment="1" applyProtection="1">
      <alignment horizontal="center" vertical="center"/>
    </xf>
    <xf numFmtId="0" fontId="38" fillId="10" borderId="0" xfId="0" applyFont="1" applyFill="1" applyBorder="1" applyAlignment="1" applyProtection="1">
      <alignment horizontal="center" vertical="center"/>
    </xf>
    <xf numFmtId="0" fontId="38" fillId="9" borderId="0" xfId="0" applyFont="1" applyFill="1" applyBorder="1" applyAlignment="1" applyProtection="1">
      <alignment horizontal="center" vertical="center"/>
    </xf>
    <xf numFmtId="0" fontId="38" fillId="12" borderId="0" xfId="0" applyFont="1" applyFill="1" applyBorder="1" applyAlignment="1" applyProtection="1">
      <alignment horizontal="center" vertical="center"/>
    </xf>
    <xf numFmtId="0" fontId="35" fillId="0" borderId="0" xfId="0" applyFont="1" applyBorder="1" applyAlignment="1" applyProtection="1">
      <alignment horizontal="center" vertical="center" wrapText="1" shrinkToFit="1"/>
    </xf>
    <xf numFmtId="0" fontId="48" fillId="2" borderId="36" xfId="0" applyFont="1" applyFill="1" applyBorder="1" applyAlignment="1" applyProtection="1">
      <alignment horizontal="center" vertical="center" wrapText="1"/>
    </xf>
    <xf numFmtId="0" fontId="35" fillId="0" borderId="37" xfId="0" applyFont="1" applyBorder="1" applyAlignment="1" applyProtection="1">
      <alignment horizontal="center" vertical="center"/>
    </xf>
    <xf numFmtId="0" fontId="35" fillId="3" borderId="37" xfId="0" applyFont="1" applyFill="1" applyBorder="1" applyAlignment="1" applyProtection="1">
      <alignment horizontal="center" vertical="center" wrapText="1"/>
    </xf>
    <xf numFmtId="0" fontId="35" fillId="13" borderId="37" xfId="0" applyFont="1" applyFill="1" applyBorder="1" applyAlignment="1" applyProtection="1">
      <alignment horizontal="center" vertical="center" wrapText="1"/>
    </xf>
    <xf numFmtId="0" fontId="35" fillId="7" borderId="37" xfId="0" applyFont="1" applyFill="1" applyBorder="1" applyAlignment="1" applyProtection="1">
      <alignment horizontal="center" vertical="center" wrapText="1"/>
    </xf>
    <xf numFmtId="0" fontId="35" fillId="46" borderId="37" xfId="0" applyFont="1" applyFill="1" applyBorder="1" applyAlignment="1" applyProtection="1">
      <alignment horizontal="center" vertical="center" wrapText="1"/>
    </xf>
    <xf numFmtId="0" fontId="38" fillId="47" borderId="37" xfId="0" applyFont="1" applyFill="1" applyBorder="1" applyAlignment="1" applyProtection="1">
      <alignment horizontal="center" vertical="center" wrapText="1"/>
    </xf>
    <xf numFmtId="0" fontId="38" fillId="48" borderId="37" xfId="0" applyFont="1" applyFill="1" applyBorder="1" applyAlignment="1" applyProtection="1">
      <alignment horizontal="center" vertical="center" wrapText="1"/>
    </xf>
    <xf numFmtId="0" fontId="38" fillId="9" borderId="37" xfId="0" applyFont="1" applyFill="1" applyBorder="1" applyAlignment="1" applyProtection="1">
      <alignment horizontal="center" vertical="center" wrapText="1"/>
    </xf>
    <xf numFmtId="0" fontId="37" fillId="12" borderId="38" xfId="0" applyFont="1" applyFill="1" applyBorder="1" applyAlignment="1" applyProtection="1">
      <alignment horizontal="center" vertical="center" wrapText="1"/>
    </xf>
    <xf numFmtId="0" fontId="38" fillId="0" borderId="0" xfId="0" applyFont="1" applyBorder="1" applyAlignment="1" applyProtection="1">
      <alignment horizontal="center" vertical="center"/>
    </xf>
    <xf numFmtId="0" fontId="53" fillId="0" borderId="0" xfId="0" applyFont="1" applyBorder="1" applyAlignment="1" applyProtection="1">
      <alignment horizontal="center" vertical="center"/>
    </xf>
    <xf numFmtId="0" fontId="18" fillId="15" borderId="0" xfId="505" applyAlignment="1" applyProtection="1">
      <alignment horizontal="center" vertical="center"/>
    </xf>
    <xf numFmtId="0" fontId="44" fillId="4" borderId="0" xfId="0" applyFont="1" applyFill="1" applyAlignment="1" applyProtection="1">
      <alignment horizontal="left" vertical="center"/>
    </xf>
    <xf numFmtId="0" fontId="43" fillId="4" borderId="0" xfId="0" applyFont="1" applyFill="1" applyBorder="1" applyAlignment="1" applyProtection="1">
      <alignment horizontal="center" vertical="center"/>
    </xf>
    <xf numFmtId="0" fontId="34" fillId="4" borderId="0" xfId="0" applyFont="1" applyFill="1" applyBorder="1" applyAlignment="1" applyProtection="1">
      <alignment horizontal="center" vertical="center" textRotation="90"/>
    </xf>
    <xf numFmtId="0" fontId="34" fillId="4" borderId="0" xfId="0" applyFont="1" applyFill="1" applyBorder="1" applyAlignment="1" applyProtection="1">
      <alignment horizontal="center" vertical="center"/>
    </xf>
    <xf numFmtId="0" fontId="35" fillId="4" borderId="0" xfId="0" applyFont="1" applyFill="1" applyBorder="1" applyAlignment="1" applyProtection="1">
      <alignment horizontal="center" vertical="center"/>
    </xf>
    <xf numFmtId="0" fontId="40" fillId="4" borderId="0" xfId="0" applyFont="1" applyFill="1" applyBorder="1" applyAlignment="1" applyProtection="1">
      <alignment horizontal="center" vertical="center"/>
    </xf>
    <xf numFmtId="0" fontId="54" fillId="4" borderId="0" xfId="0" applyFont="1" applyFill="1" applyBorder="1" applyAlignment="1" applyProtection="1">
      <alignment horizontal="center" vertical="center"/>
    </xf>
    <xf numFmtId="0" fontId="55" fillId="4" borderId="0" xfId="0" applyFont="1" applyFill="1" applyBorder="1" applyAlignment="1" applyProtection="1">
      <alignment horizontal="center" vertical="center"/>
    </xf>
    <xf numFmtId="0" fontId="56" fillId="4" borderId="0" xfId="0" applyFont="1" applyFill="1" applyBorder="1" applyAlignment="1" applyProtection="1">
      <alignment horizontal="center" vertical="center"/>
    </xf>
    <xf numFmtId="0" fontId="35" fillId="4" borderId="0" xfId="0" applyFont="1" applyFill="1" applyAlignment="1" applyProtection="1">
      <alignment horizontal="center" vertical="center"/>
    </xf>
    <xf numFmtId="0" fontId="35" fillId="0" borderId="27" xfId="0" applyFont="1" applyBorder="1" applyAlignment="1" applyProtection="1">
      <alignment horizontal="center" vertical="center"/>
    </xf>
    <xf numFmtId="0" fontId="36" fillId="50" borderId="28" xfId="0" applyFont="1" applyFill="1" applyBorder="1" applyAlignment="1" applyProtection="1">
      <alignment horizontal="center" vertical="center"/>
    </xf>
    <xf numFmtId="0" fontId="53" fillId="50" borderId="28" xfId="0" applyFont="1" applyFill="1" applyBorder="1" applyAlignment="1" applyProtection="1">
      <alignment horizontal="center" vertical="center" textRotation="90"/>
    </xf>
    <xf numFmtId="2" fontId="35" fillId="50" borderId="28" xfId="0" applyNumberFormat="1" applyFont="1" applyFill="1" applyBorder="1" applyAlignment="1" applyProtection="1">
      <alignment horizontal="center" vertical="center"/>
    </xf>
    <xf numFmtId="0" fontId="35" fillId="50" borderId="28" xfId="0" applyFont="1" applyFill="1" applyBorder="1" applyAlignment="1" applyProtection="1">
      <alignment horizontal="center" vertical="center"/>
    </xf>
    <xf numFmtId="0" fontId="37" fillId="50" borderId="28" xfId="0" applyFont="1" applyFill="1" applyBorder="1" applyAlignment="1" applyProtection="1">
      <alignment horizontal="center" vertical="center"/>
    </xf>
    <xf numFmtId="0" fontId="38" fillId="50" borderId="28" xfId="0" applyFont="1" applyFill="1" applyBorder="1" applyAlignment="1" applyProtection="1">
      <alignment horizontal="center" vertical="center"/>
    </xf>
    <xf numFmtId="0" fontId="39" fillId="50" borderId="28" xfId="0" applyFont="1" applyFill="1" applyBorder="1" applyAlignment="1" applyProtection="1">
      <alignment horizontal="center" vertical="center" wrapText="1" shrinkToFit="1"/>
    </xf>
    <xf numFmtId="0" fontId="36" fillId="50" borderId="28" xfId="0" applyFont="1" applyFill="1" applyBorder="1" applyAlignment="1" applyProtection="1">
      <alignment horizontal="center" vertical="center" wrapText="1" shrinkToFit="1"/>
    </xf>
    <xf numFmtId="0" fontId="39" fillId="50" borderId="28" xfId="0" applyFont="1" applyFill="1" applyBorder="1" applyAlignment="1" applyProtection="1">
      <alignment horizontal="center" vertical="center"/>
    </xf>
    <xf numFmtId="2" fontId="36" fillId="50" borderId="28" xfId="0" applyNumberFormat="1" applyFont="1" applyFill="1" applyBorder="1" applyAlignment="1" applyProtection="1">
      <alignment horizontal="center" vertical="center"/>
    </xf>
    <xf numFmtId="165" fontId="35" fillId="50" borderId="34" xfId="0" applyNumberFormat="1" applyFont="1" applyFill="1" applyBorder="1" applyAlignment="1" applyProtection="1">
      <alignment horizontal="center" vertical="center"/>
    </xf>
    <xf numFmtId="165" fontId="38" fillId="50" borderId="28" xfId="0" applyNumberFormat="1" applyFont="1" applyFill="1" applyBorder="1" applyAlignment="1" applyProtection="1">
      <alignment horizontal="center" vertical="center"/>
    </xf>
    <xf numFmtId="165" fontId="35" fillId="50" borderId="29" xfId="0" applyNumberFormat="1" applyFont="1" applyFill="1" applyBorder="1" applyAlignment="1" applyProtection="1">
      <alignment horizontal="center" vertical="center"/>
    </xf>
    <xf numFmtId="0" fontId="35" fillId="0" borderId="30" xfId="0" applyFont="1" applyBorder="1" applyAlignment="1" applyProtection="1">
      <alignment horizontal="center" vertical="center"/>
    </xf>
    <xf numFmtId="0" fontId="36" fillId="4" borderId="6" xfId="0" applyFont="1" applyFill="1" applyBorder="1" applyAlignment="1" applyProtection="1">
      <alignment horizontal="center" vertical="center"/>
    </xf>
    <xf numFmtId="0" fontId="36" fillId="4" borderId="6" xfId="0" applyFont="1" applyFill="1" applyBorder="1" applyAlignment="1" applyProtection="1">
      <alignment horizontal="center" vertical="center" wrapText="1"/>
    </xf>
    <xf numFmtId="0" fontId="53" fillId="4" borderId="6" xfId="0" applyFont="1" applyFill="1" applyBorder="1" applyAlignment="1" applyProtection="1">
      <alignment horizontal="center" vertical="center" textRotation="90"/>
    </xf>
    <xf numFmtId="2" fontId="35" fillId="4" borderId="6" xfId="0" applyNumberFormat="1" applyFont="1" applyFill="1" applyBorder="1" applyAlignment="1" applyProtection="1">
      <alignment horizontal="center" vertical="center"/>
    </xf>
    <xf numFmtId="0" fontId="35" fillId="4" borderId="6" xfId="0" applyFont="1" applyFill="1" applyBorder="1" applyAlignment="1" applyProtection="1">
      <alignment horizontal="center" vertical="center"/>
    </xf>
    <xf numFmtId="0" fontId="37" fillId="6" borderId="6" xfId="0" applyFont="1" applyFill="1" applyBorder="1" applyAlignment="1" applyProtection="1">
      <alignment horizontal="center" vertical="center"/>
    </xf>
    <xf numFmtId="0" fontId="38" fillId="4" borderId="6" xfId="0" applyFont="1" applyFill="1" applyBorder="1" applyAlignment="1" applyProtection="1">
      <alignment horizontal="center" vertical="center"/>
    </xf>
    <xf numFmtId="0" fontId="38" fillId="3" borderId="6" xfId="0" applyFont="1" applyFill="1" applyBorder="1" applyAlignment="1" applyProtection="1">
      <alignment horizontal="center" vertical="center"/>
    </xf>
    <xf numFmtId="0" fontId="38" fillId="13" borderId="6" xfId="0" applyFont="1" applyFill="1" applyBorder="1" applyAlignment="1" applyProtection="1">
      <alignment horizontal="center" vertical="center"/>
    </xf>
    <xf numFmtId="0" fontId="38" fillId="7" borderId="6" xfId="0" applyFont="1" applyFill="1" applyBorder="1" applyAlignment="1" applyProtection="1">
      <alignment horizontal="center" vertical="center"/>
    </xf>
    <xf numFmtId="0" fontId="38" fillId="11" borderId="6" xfId="0" applyFont="1" applyFill="1" applyBorder="1" applyAlignment="1" applyProtection="1">
      <alignment horizontal="center" vertical="center"/>
    </xf>
    <xf numFmtId="0" fontId="38" fillId="45" borderId="6" xfId="0" applyFont="1" applyFill="1" applyBorder="1" applyAlignment="1" applyProtection="1">
      <alignment horizontal="center" vertical="center"/>
    </xf>
    <xf numFmtId="0" fontId="38" fillId="10" borderId="6" xfId="0" applyFont="1" applyFill="1" applyBorder="1" applyAlignment="1" applyProtection="1">
      <alignment horizontal="center" vertical="center"/>
    </xf>
    <xf numFmtId="0" fontId="38" fillId="9" borderId="6" xfId="0" applyFont="1" applyFill="1" applyBorder="1" applyAlignment="1" applyProtection="1">
      <alignment horizontal="center" vertical="center"/>
    </xf>
    <xf numFmtId="0" fontId="38" fillId="12" borderId="6" xfId="0" applyFont="1" applyFill="1" applyBorder="1" applyAlignment="1" applyProtection="1">
      <alignment horizontal="center" vertical="center"/>
    </xf>
    <xf numFmtId="0" fontId="39" fillId="4" borderId="6" xfId="0" applyFont="1" applyFill="1" applyBorder="1" applyAlignment="1" applyProtection="1">
      <alignment horizontal="center" vertical="center" wrapText="1" shrinkToFit="1"/>
    </xf>
    <xf numFmtId="0" fontId="36" fillId="4" borderId="6" xfId="0" applyFont="1" applyFill="1" applyBorder="1" applyAlignment="1" applyProtection="1">
      <alignment horizontal="center" vertical="center" wrapText="1" shrinkToFit="1"/>
    </xf>
    <xf numFmtId="0" fontId="39" fillId="4" borderId="6" xfId="0" applyFont="1" applyFill="1" applyBorder="1" applyAlignment="1" applyProtection="1">
      <alignment horizontal="center" vertical="center"/>
    </xf>
    <xf numFmtId="2" fontId="36" fillId="4" borderId="6" xfId="0" applyNumberFormat="1" applyFont="1" applyFill="1" applyBorder="1" applyAlignment="1" applyProtection="1">
      <alignment horizontal="center" vertical="center"/>
    </xf>
    <xf numFmtId="165" fontId="35" fillId="0" borderId="35" xfId="0" applyNumberFormat="1" applyFont="1" applyBorder="1" applyAlignment="1" applyProtection="1">
      <alignment horizontal="center" vertical="center"/>
    </xf>
    <xf numFmtId="165" fontId="38" fillId="4" borderId="6" xfId="0" applyNumberFormat="1" applyFont="1" applyFill="1" applyBorder="1" applyAlignment="1" applyProtection="1">
      <alignment horizontal="center" vertical="center"/>
    </xf>
    <xf numFmtId="165" fontId="35" fillId="4" borderId="31" xfId="0" applyNumberFormat="1" applyFont="1" applyFill="1" applyBorder="1" applyAlignment="1" applyProtection="1">
      <alignment horizontal="center" vertical="center"/>
    </xf>
    <xf numFmtId="2" fontId="34" fillId="4" borderId="0" xfId="0" applyNumberFormat="1" applyFont="1" applyFill="1" applyBorder="1" applyAlignment="1" applyProtection="1">
      <alignment horizontal="center" vertical="center"/>
    </xf>
    <xf numFmtId="165" fontId="35" fillId="50" borderId="27" xfId="0" applyNumberFormat="1" applyFont="1" applyFill="1" applyBorder="1" applyAlignment="1" applyProtection="1">
      <alignment horizontal="center" vertical="center"/>
    </xf>
    <xf numFmtId="0" fontId="35" fillId="0" borderId="24" xfId="0" applyFont="1" applyBorder="1" applyAlignment="1" applyProtection="1">
      <alignment horizontal="center" vertical="center"/>
    </xf>
    <xf numFmtId="0" fontId="36" fillId="4" borderId="0" xfId="0" applyFont="1" applyFill="1" applyBorder="1" applyAlignment="1" applyProtection="1">
      <alignment horizontal="center" vertical="center"/>
    </xf>
    <xf numFmtId="0" fontId="53" fillId="4" borderId="0" xfId="0" applyFont="1" applyFill="1" applyBorder="1" applyAlignment="1" applyProtection="1">
      <alignment horizontal="center" vertical="center" textRotation="90"/>
    </xf>
    <xf numFmtId="2" fontId="35" fillId="4" borderId="0" xfId="0" applyNumberFormat="1" applyFont="1" applyFill="1" applyBorder="1" applyAlignment="1" applyProtection="1">
      <alignment horizontal="center" vertical="center"/>
    </xf>
    <xf numFmtId="0" fontId="39" fillId="4" borderId="0" xfId="0" applyFont="1" applyFill="1" applyBorder="1" applyAlignment="1" applyProtection="1">
      <alignment horizontal="center" vertical="center" wrapText="1" shrinkToFit="1"/>
    </xf>
    <xf numFmtId="0" fontId="36" fillId="4" borderId="0" xfId="0" applyFont="1" applyFill="1" applyBorder="1" applyAlignment="1" applyProtection="1">
      <alignment horizontal="center" vertical="center" wrapText="1" shrinkToFit="1"/>
    </xf>
    <xf numFmtId="0" fontId="39" fillId="4" borderId="0" xfId="0" applyFont="1" applyFill="1" applyBorder="1" applyAlignment="1" applyProtection="1">
      <alignment horizontal="center" vertical="center"/>
    </xf>
    <xf numFmtId="2" fontId="36" fillId="4" borderId="0" xfId="0" applyNumberFormat="1" applyFont="1" applyFill="1" applyBorder="1" applyAlignment="1" applyProtection="1">
      <alignment horizontal="center" vertical="center"/>
    </xf>
    <xf numFmtId="165" fontId="35" fillId="0" borderId="24" xfId="0" applyNumberFormat="1" applyFont="1" applyBorder="1" applyAlignment="1" applyProtection="1">
      <alignment horizontal="center" vertical="center"/>
    </xf>
    <xf numFmtId="165" fontId="38" fillId="4" borderId="0" xfId="0" applyNumberFormat="1" applyFont="1" applyFill="1" applyBorder="1" applyAlignment="1" applyProtection="1">
      <alignment horizontal="center" vertical="center"/>
    </xf>
    <xf numFmtId="165" fontId="35" fillId="4" borderId="39" xfId="0" applyNumberFormat="1" applyFont="1" applyFill="1" applyBorder="1" applyAlignment="1" applyProtection="1">
      <alignment horizontal="center" vertical="center"/>
    </xf>
    <xf numFmtId="0" fontId="36" fillId="50" borderId="0" xfId="0" applyFont="1" applyFill="1" applyBorder="1" applyAlignment="1" applyProtection="1">
      <alignment horizontal="center" vertical="center"/>
    </xf>
    <xf numFmtId="0" fontId="53" fillId="50" borderId="0" xfId="0" applyFont="1" applyFill="1" applyBorder="1" applyAlignment="1" applyProtection="1">
      <alignment horizontal="center" vertical="center" textRotation="90"/>
    </xf>
    <xf numFmtId="2" fontId="35" fillId="50" borderId="0" xfId="0" applyNumberFormat="1" applyFont="1" applyFill="1" applyBorder="1" applyAlignment="1" applyProtection="1">
      <alignment horizontal="center" vertical="center"/>
    </xf>
    <xf numFmtId="0" fontId="35" fillId="50" borderId="0" xfId="0" applyFont="1" applyFill="1" applyBorder="1" applyAlignment="1" applyProtection="1">
      <alignment horizontal="center" vertical="center"/>
    </xf>
    <xf numFmtId="0" fontId="37" fillId="50" borderId="0" xfId="0" applyFont="1" applyFill="1" applyBorder="1" applyAlignment="1" applyProtection="1">
      <alignment horizontal="center" vertical="center"/>
    </xf>
    <xf numFmtId="0" fontId="38" fillId="50" borderId="0" xfId="0" applyFont="1" applyFill="1" applyBorder="1" applyAlignment="1" applyProtection="1">
      <alignment horizontal="center" vertical="center"/>
    </xf>
    <xf numFmtId="0" fontId="39" fillId="50" borderId="0" xfId="0" applyFont="1" applyFill="1" applyBorder="1" applyAlignment="1" applyProtection="1">
      <alignment horizontal="center" vertical="center" wrapText="1" shrinkToFit="1"/>
    </xf>
    <xf numFmtId="0" fontId="36" fillId="50" borderId="0" xfId="0" applyFont="1" applyFill="1" applyBorder="1" applyAlignment="1" applyProtection="1">
      <alignment horizontal="center" vertical="center" wrapText="1" shrinkToFit="1"/>
    </xf>
    <xf numFmtId="0" fontId="39" fillId="50" borderId="0" xfId="0" applyFont="1" applyFill="1" applyBorder="1" applyAlignment="1" applyProtection="1">
      <alignment horizontal="center" vertical="center"/>
    </xf>
    <xf numFmtId="2" fontId="36" fillId="50" borderId="0" xfId="0" applyNumberFormat="1" applyFont="1" applyFill="1" applyBorder="1" applyAlignment="1" applyProtection="1">
      <alignment horizontal="center" vertical="center"/>
    </xf>
    <xf numFmtId="165" fontId="35" fillId="50" borderId="24" xfId="0" applyNumberFormat="1" applyFont="1" applyFill="1" applyBorder="1" applyAlignment="1" applyProtection="1">
      <alignment horizontal="center" vertical="center"/>
    </xf>
    <xf numFmtId="165" fontId="38" fillId="50" borderId="0" xfId="0" applyNumberFormat="1" applyFont="1" applyFill="1" applyBorder="1" applyAlignment="1" applyProtection="1">
      <alignment horizontal="center" vertical="center"/>
    </xf>
    <xf numFmtId="165" fontId="35" fillId="50" borderId="39" xfId="0" applyNumberFormat="1" applyFont="1" applyFill="1" applyBorder="1" applyAlignment="1" applyProtection="1">
      <alignment horizontal="center" vertical="center"/>
    </xf>
    <xf numFmtId="165" fontId="35" fillId="0" borderId="30" xfId="0" applyNumberFormat="1" applyFont="1" applyBorder="1" applyAlignment="1" applyProtection="1">
      <alignment horizontal="center" vertical="center"/>
    </xf>
    <xf numFmtId="0" fontId="37" fillId="6" borderId="0" xfId="0" applyFont="1" applyFill="1" applyAlignment="1" applyProtection="1">
      <alignment horizontal="center" vertical="center"/>
    </xf>
    <xf numFmtId="0" fontId="38" fillId="4" borderId="0" xfId="0" applyFont="1" applyFill="1" applyAlignment="1" applyProtection="1">
      <alignment horizontal="center" vertical="center"/>
    </xf>
    <xf numFmtId="0" fontId="38" fillId="3" borderId="0" xfId="0" applyFont="1" applyFill="1" applyAlignment="1" applyProtection="1">
      <alignment horizontal="center" vertical="center"/>
    </xf>
    <xf numFmtId="0" fontId="38" fillId="13" borderId="0" xfId="0" applyFont="1" applyFill="1" applyAlignment="1" applyProtection="1">
      <alignment horizontal="center" vertical="center"/>
    </xf>
    <xf numFmtId="0" fontId="38" fillId="7" borderId="0" xfId="0" applyFont="1" applyFill="1" applyAlignment="1" applyProtection="1">
      <alignment horizontal="center" vertical="center"/>
    </xf>
    <xf numFmtId="0" fontId="38" fillId="11" borderId="0" xfId="0" applyFont="1" applyFill="1" applyAlignment="1" applyProtection="1">
      <alignment horizontal="center" vertical="center"/>
    </xf>
    <xf numFmtId="0" fontId="38" fillId="45" borderId="0" xfId="0" applyFont="1" applyFill="1" applyAlignment="1" applyProtection="1">
      <alignment horizontal="center" vertical="center"/>
    </xf>
    <xf numFmtId="0" fontId="34" fillId="4" borderId="0" xfId="0" applyFont="1" applyFill="1" applyAlignment="1" applyProtection="1">
      <alignment horizontal="center" vertical="center"/>
    </xf>
    <xf numFmtId="0" fontId="35" fillId="0" borderId="41" xfId="0" applyFont="1" applyBorder="1" applyAlignment="1" applyProtection="1">
      <alignment horizontal="center" vertical="center"/>
    </xf>
    <xf numFmtId="0" fontId="36" fillId="50" borderId="42" xfId="0" applyFont="1" applyFill="1" applyBorder="1" applyAlignment="1" applyProtection="1">
      <alignment horizontal="center" vertical="center"/>
    </xf>
    <xf numFmtId="0" fontId="53" fillId="50" borderId="42" xfId="0" applyFont="1" applyFill="1" applyBorder="1" applyAlignment="1" applyProtection="1">
      <alignment horizontal="center" vertical="center" textRotation="90"/>
    </xf>
    <xf numFmtId="2" fontId="35" fillId="50" borderId="42" xfId="0" applyNumberFormat="1" applyFont="1" applyFill="1" applyBorder="1" applyAlignment="1" applyProtection="1">
      <alignment horizontal="center" vertical="center"/>
    </xf>
    <xf numFmtId="0" fontId="35" fillId="50" borderId="42" xfId="0" applyFont="1" applyFill="1" applyBorder="1" applyAlignment="1" applyProtection="1">
      <alignment horizontal="center" vertical="center"/>
    </xf>
    <xf numFmtId="0" fontId="37" fillId="50" borderId="42" xfId="0" applyFont="1" applyFill="1" applyBorder="1" applyAlignment="1" applyProtection="1">
      <alignment horizontal="center" vertical="center"/>
    </xf>
    <xf numFmtId="0" fontId="38" fillId="50" borderId="42" xfId="0" applyFont="1" applyFill="1" applyBorder="1" applyAlignment="1" applyProtection="1">
      <alignment horizontal="center" vertical="center"/>
    </xf>
    <xf numFmtId="0" fontId="39" fillId="50" borderId="42" xfId="0" applyFont="1" applyFill="1" applyBorder="1" applyAlignment="1" applyProtection="1">
      <alignment horizontal="center" vertical="center" wrapText="1" shrinkToFit="1"/>
    </xf>
    <xf numFmtId="0" fontId="36" fillId="50" borderId="42" xfId="0" applyFont="1" applyFill="1" applyBorder="1" applyAlignment="1" applyProtection="1">
      <alignment horizontal="center" vertical="center" wrapText="1" shrinkToFit="1"/>
    </xf>
    <xf numFmtId="0" fontId="39" fillId="50" borderId="42" xfId="0" applyFont="1" applyFill="1" applyBorder="1" applyAlignment="1" applyProtection="1">
      <alignment horizontal="center" vertical="center"/>
    </xf>
    <xf numFmtId="2" fontId="36" fillId="50" borderId="42" xfId="0" applyNumberFormat="1" applyFont="1" applyFill="1" applyBorder="1" applyAlignment="1" applyProtection="1">
      <alignment horizontal="center" vertical="center"/>
    </xf>
    <xf numFmtId="165" fontId="35" fillId="50" borderId="41" xfId="0" applyNumberFormat="1" applyFont="1" applyFill="1" applyBorder="1" applyAlignment="1" applyProtection="1">
      <alignment horizontal="center" vertical="center"/>
    </xf>
    <xf numFmtId="165" fontId="38" fillId="50" borderId="42" xfId="0" applyNumberFormat="1" applyFont="1" applyFill="1" applyBorder="1" applyAlignment="1" applyProtection="1">
      <alignment horizontal="center" vertical="center"/>
    </xf>
    <xf numFmtId="165" fontId="35" fillId="50" borderId="44" xfId="0" applyNumberFormat="1" applyFont="1" applyFill="1" applyBorder="1" applyAlignment="1" applyProtection="1">
      <alignment horizontal="center" vertical="center"/>
    </xf>
    <xf numFmtId="0" fontId="35" fillId="0" borderId="45" xfId="0" applyFont="1" applyBorder="1" applyAlignment="1" applyProtection="1">
      <alignment horizontal="center" vertical="center"/>
    </xf>
    <xf numFmtId="165" fontId="35" fillId="0" borderId="45" xfId="0" applyNumberFormat="1" applyFont="1" applyBorder="1" applyAlignment="1" applyProtection="1">
      <alignment horizontal="center" vertical="center"/>
    </xf>
    <xf numFmtId="165" fontId="35" fillId="4" borderId="46" xfId="0" applyNumberFormat="1" applyFont="1" applyFill="1" applyBorder="1" applyAlignment="1" applyProtection="1">
      <alignment horizontal="center" vertical="center"/>
    </xf>
    <xf numFmtId="0" fontId="36" fillId="50" borderId="0" xfId="0" applyFont="1" applyFill="1" applyBorder="1" applyAlignment="1" applyProtection="1">
      <alignment horizontal="center" vertical="center" wrapText="1"/>
    </xf>
    <xf numFmtId="165" fontId="35" fillId="50" borderId="45" xfId="0" applyNumberFormat="1" applyFont="1" applyFill="1" applyBorder="1" applyAlignment="1" applyProtection="1">
      <alignment horizontal="center" vertical="center"/>
    </xf>
    <xf numFmtId="165" fontId="35" fillId="50" borderId="46" xfId="0" applyNumberFormat="1" applyFont="1" applyFill="1" applyBorder="1" applyAlignment="1" applyProtection="1">
      <alignment horizontal="center" vertical="center"/>
    </xf>
    <xf numFmtId="0" fontId="35" fillId="0" borderId="47" xfId="0" applyFont="1" applyBorder="1" applyAlignment="1" applyProtection="1">
      <alignment horizontal="center" vertical="center"/>
    </xf>
    <xf numFmtId="0" fontId="36" fillId="4" borderId="48" xfId="0" applyFont="1" applyFill="1" applyBorder="1" applyAlignment="1" applyProtection="1">
      <alignment horizontal="center" vertical="center"/>
    </xf>
    <xf numFmtId="0" fontId="36" fillId="4" borderId="48" xfId="0" applyFont="1" applyFill="1" applyBorder="1" applyAlignment="1" applyProtection="1">
      <alignment horizontal="center" vertical="center" wrapText="1"/>
    </xf>
    <xf numFmtId="0" fontId="53" fillId="4" borderId="48" xfId="0" applyFont="1" applyFill="1" applyBorder="1" applyAlignment="1" applyProtection="1">
      <alignment horizontal="center" vertical="center" textRotation="90"/>
    </xf>
    <xf numFmtId="2" fontId="35" fillId="4" borderId="48" xfId="0" applyNumberFormat="1" applyFont="1" applyFill="1" applyBorder="1" applyAlignment="1" applyProtection="1">
      <alignment horizontal="center" vertical="center"/>
    </xf>
    <xf numFmtId="0" fontId="35" fillId="4" borderId="48" xfId="0" applyFont="1" applyFill="1" applyBorder="1" applyAlignment="1" applyProtection="1">
      <alignment horizontal="center" vertical="center"/>
    </xf>
    <xf numFmtId="0" fontId="37" fillId="6" borderId="48" xfId="0" applyFont="1" applyFill="1" applyBorder="1" applyAlignment="1" applyProtection="1">
      <alignment horizontal="center" vertical="center"/>
    </xf>
    <xf numFmtId="0" fontId="38" fillId="4" borderId="48" xfId="0" applyFont="1" applyFill="1" applyBorder="1" applyAlignment="1" applyProtection="1">
      <alignment horizontal="center" vertical="center"/>
    </xf>
    <xf numFmtId="0" fontId="38" fillId="3" borderId="48" xfId="0" applyFont="1" applyFill="1" applyBorder="1" applyAlignment="1" applyProtection="1">
      <alignment horizontal="center" vertical="center"/>
    </xf>
    <xf numFmtId="0" fontId="38" fillId="13" borderId="48" xfId="0" applyFont="1" applyFill="1" applyBorder="1" applyAlignment="1" applyProtection="1">
      <alignment horizontal="center" vertical="center"/>
    </xf>
    <xf numFmtId="0" fontId="38" fillId="7" borderId="48" xfId="0" applyFont="1" applyFill="1" applyBorder="1" applyAlignment="1" applyProtection="1">
      <alignment horizontal="center" vertical="center"/>
    </xf>
    <xf numFmtId="0" fontId="38" fillId="11" borderId="48" xfId="0" applyFont="1" applyFill="1" applyBorder="1" applyAlignment="1" applyProtection="1">
      <alignment horizontal="center" vertical="center"/>
    </xf>
    <xf numFmtId="0" fontId="38" fillId="45" borderId="48" xfId="0" applyFont="1" applyFill="1" applyBorder="1" applyAlignment="1" applyProtection="1">
      <alignment horizontal="center" vertical="center"/>
    </xf>
    <xf numFmtId="0" fontId="38" fillId="10" borderId="48" xfId="0" applyFont="1" applyFill="1" applyBorder="1" applyAlignment="1" applyProtection="1">
      <alignment horizontal="center" vertical="center"/>
    </xf>
    <xf numFmtId="0" fontId="38" fillId="9" borderId="48" xfId="0" applyFont="1" applyFill="1" applyBorder="1" applyAlignment="1" applyProtection="1">
      <alignment horizontal="center" vertical="center"/>
    </xf>
    <xf numFmtId="0" fontId="38" fillId="12" borderId="48" xfId="0" applyFont="1" applyFill="1" applyBorder="1" applyAlignment="1" applyProtection="1">
      <alignment horizontal="center" vertical="center"/>
    </xf>
    <xf numFmtId="0" fontId="39" fillId="4" borderId="48" xfId="0" applyFont="1" applyFill="1" applyBorder="1" applyAlignment="1" applyProtection="1">
      <alignment horizontal="center" vertical="center" wrapText="1" shrinkToFit="1"/>
    </xf>
    <xf numFmtId="0" fontId="36" fillId="4" borderId="48" xfId="0" applyFont="1" applyFill="1" applyBorder="1" applyAlignment="1" applyProtection="1">
      <alignment horizontal="center" vertical="center" wrapText="1" shrinkToFit="1"/>
    </xf>
    <xf numFmtId="0" fontId="39" fillId="4" borderId="48" xfId="0" applyFont="1" applyFill="1" applyBorder="1" applyAlignment="1" applyProtection="1">
      <alignment horizontal="center" vertical="center"/>
    </xf>
    <xf numFmtId="2" fontId="36" fillId="4" borderId="48" xfId="0" applyNumberFormat="1" applyFont="1" applyFill="1" applyBorder="1" applyAlignment="1" applyProtection="1">
      <alignment horizontal="center" vertical="center"/>
    </xf>
    <xf numFmtId="165" fontId="35" fillId="0" borderId="47" xfId="0" applyNumberFormat="1" applyFont="1" applyBorder="1" applyAlignment="1" applyProtection="1">
      <alignment horizontal="center" vertical="center"/>
    </xf>
    <xf numFmtId="165" fontId="38" fillId="4" borderId="48" xfId="0" applyNumberFormat="1" applyFont="1" applyFill="1" applyBorder="1" applyAlignment="1" applyProtection="1">
      <alignment horizontal="center" vertical="center"/>
    </xf>
    <xf numFmtId="165" fontId="35" fillId="4" borderId="50" xfId="0" applyNumberFormat="1" applyFont="1" applyFill="1" applyBorder="1" applyAlignment="1" applyProtection="1">
      <alignment horizontal="center" vertical="center"/>
    </xf>
    <xf numFmtId="0" fontId="43" fillId="4" borderId="0" xfId="0" applyFont="1" applyFill="1" applyAlignment="1" applyProtection="1">
      <alignment horizontal="center" vertical="center"/>
    </xf>
    <xf numFmtId="0" fontId="34" fillId="4" borderId="0" xfId="0" applyFont="1" applyFill="1" applyAlignment="1" applyProtection="1">
      <alignment horizontal="center" vertical="center" textRotation="90"/>
    </xf>
    <xf numFmtId="2" fontId="34" fillId="4" borderId="0" xfId="0" applyNumberFormat="1" applyFont="1" applyFill="1" applyAlignment="1" applyProtection="1">
      <alignment horizontal="center" vertical="center"/>
    </xf>
    <xf numFmtId="0" fontId="40" fillId="4" borderId="0" xfId="0" applyFont="1" applyFill="1" applyAlignment="1" applyProtection="1">
      <alignment horizontal="center" vertical="center"/>
    </xf>
    <xf numFmtId="0" fontId="54" fillId="4" borderId="0" xfId="0" applyFont="1" applyFill="1" applyAlignment="1" applyProtection="1">
      <alignment horizontal="center" vertical="center"/>
    </xf>
    <xf numFmtId="165" fontId="35" fillId="0" borderId="0" xfId="0" applyNumberFormat="1" applyFont="1" applyAlignment="1" applyProtection="1">
      <alignment horizontal="center" vertical="center"/>
    </xf>
    <xf numFmtId="0" fontId="56" fillId="4" borderId="0" xfId="0" applyFont="1" applyFill="1" applyAlignment="1" applyProtection="1">
      <alignment horizontal="center" vertical="center"/>
    </xf>
    <xf numFmtId="0" fontId="38" fillId="12" borderId="0" xfId="0" applyFont="1" applyFill="1" applyAlignment="1" applyProtection="1">
      <alignment horizontal="center" vertical="center"/>
    </xf>
    <xf numFmtId="0" fontId="50" fillId="0" borderId="0" xfId="0" applyFont="1" applyAlignment="1" applyProtection="1">
      <alignment wrapText="1"/>
    </xf>
    <xf numFmtId="9" fontId="35" fillId="0" borderId="0" xfId="494" applyFont="1" applyProtection="1"/>
    <xf numFmtId="0" fontId="35" fillId="0" borderId="2" xfId="0" applyFont="1" applyBorder="1" applyProtection="1"/>
    <xf numFmtId="0" fontId="35" fillId="0" borderId="3" xfId="0" applyFont="1" applyBorder="1" applyAlignment="1" applyProtection="1">
      <alignment horizontal="center" vertical="center"/>
    </xf>
    <xf numFmtId="0" fontId="34" fillId="0" borderId="3" xfId="0" applyFont="1" applyBorder="1" applyAlignment="1" applyProtection="1">
      <alignment horizontal="right" vertical="center"/>
    </xf>
    <xf numFmtId="44" fontId="35" fillId="0" borderId="3" xfId="493" applyFont="1" applyBorder="1" applyAlignment="1" applyProtection="1">
      <alignment horizontal="center" vertical="center"/>
    </xf>
    <xf numFmtId="0" fontId="34" fillId="0" borderId="0" xfId="0" applyFont="1" applyAlignment="1" applyProtection="1">
      <alignment horizontal="center" vertical="center"/>
    </xf>
    <xf numFmtId="44" fontId="35" fillId="0" borderId="0" xfId="493" applyFont="1" applyAlignment="1" applyProtection="1">
      <alignment horizontal="center" vertical="center"/>
    </xf>
    <xf numFmtId="0" fontId="34" fillId="0" borderId="0" xfId="0" applyFont="1" applyAlignment="1" applyProtection="1">
      <alignment horizontal="right" vertical="center"/>
    </xf>
    <xf numFmtId="0" fontId="34" fillId="49" borderId="57" xfId="0" applyFont="1" applyFill="1" applyBorder="1" applyAlignment="1" applyProtection="1">
      <alignment horizontal="center" vertical="center"/>
    </xf>
    <xf numFmtId="0" fontId="34" fillId="49" borderId="58" xfId="0" applyFont="1" applyFill="1" applyBorder="1" applyAlignment="1" applyProtection="1">
      <alignment horizontal="center" vertical="center"/>
    </xf>
    <xf numFmtId="44" fontId="34" fillId="49" borderId="58" xfId="0" applyNumberFormat="1" applyFont="1" applyFill="1" applyBorder="1" applyAlignment="1" applyProtection="1">
      <alignment horizontal="center" vertical="center"/>
    </xf>
    <xf numFmtId="0" fontId="34" fillId="49" borderId="59" xfId="0" applyFont="1" applyFill="1" applyBorder="1" applyAlignment="1" applyProtection="1">
      <alignment horizontal="center" vertical="center"/>
    </xf>
    <xf numFmtId="0" fontId="34" fillId="49" borderId="9" xfId="0" applyFont="1" applyFill="1" applyBorder="1" applyAlignment="1" applyProtection="1">
      <alignment horizontal="center" vertical="center"/>
    </xf>
    <xf numFmtId="0" fontId="34" fillId="49" borderId="2" xfId="0" applyFont="1" applyFill="1" applyBorder="1" applyAlignment="1" applyProtection="1">
      <alignment horizontal="center" vertical="center"/>
    </xf>
    <xf numFmtId="44" fontId="34" fillId="49" borderId="2" xfId="0" applyNumberFormat="1" applyFont="1" applyFill="1" applyBorder="1" applyAlignment="1" applyProtection="1">
      <alignment horizontal="center" vertical="center"/>
    </xf>
    <xf numFmtId="0" fontId="34" fillId="49" borderId="8" xfId="0" applyFont="1" applyFill="1" applyBorder="1" applyAlignment="1" applyProtection="1">
      <alignment horizontal="center" vertical="center"/>
    </xf>
    <xf numFmtId="0" fontId="64" fillId="0" borderId="4" xfId="317" applyNumberFormat="1" applyFont="1" applyBorder="1" applyAlignment="1">
      <alignment horizontal="center" vertical="center" wrapText="1"/>
    </xf>
    <xf numFmtId="0" fontId="11" fillId="0" borderId="26" xfId="317" applyNumberFormat="1" applyFont="1" applyBorder="1" applyAlignment="1">
      <alignment horizontal="center" vertical="center"/>
    </xf>
    <xf numFmtId="0" fontId="30" fillId="0" borderId="13" xfId="317" applyNumberFormat="1" applyFont="1" applyBorder="1" applyAlignment="1">
      <alignment horizontal="center" vertical="center" wrapText="1"/>
    </xf>
    <xf numFmtId="0" fontId="64" fillId="0" borderId="13" xfId="317" applyNumberFormat="1" applyFont="1" applyBorder="1" applyAlignment="1">
      <alignment horizontal="center" vertical="center" wrapText="1"/>
    </xf>
    <xf numFmtId="0" fontId="2" fillId="0" borderId="0" xfId="0" applyFont="1"/>
    <xf numFmtId="0" fontId="66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6" xfId="317" applyNumberFormat="1" applyFont="1" applyBorder="1" applyAlignment="1">
      <alignment horizontal="center" vertical="center"/>
    </xf>
    <xf numFmtId="0" fontId="67" fillId="0" borderId="6" xfId="0" applyFont="1" applyBorder="1"/>
    <xf numFmtId="0" fontId="2" fillId="0" borderId="10" xfId="0" applyFont="1" applyBorder="1"/>
    <xf numFmtId="0" fontId="2" fillId="0" borderId="10" xfId="317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8" fillId="0" borderId="0" xfId="0" applyFont="1" applyAlignment="1">
      <alignment horizontal="center"/>
    </xf>
    <xf numFmtId="0" fontId="69" fillId="0" borderId="13" xfId="0" applyFont="1" applyBorder="1" applyAlignment="1"/>
    <xf numFmtId="0" fontId="69" fillId="0" borderId="0" xfId="0" applyFont="1" applyBorder="1" applyAlignment="1"/>
    <xf numFmtId="0" fontId="69" fillId="0" borderId="14" xfId="0" applyFont="1" applyBorder="1" applyAlignment="1"/>
    <xf numFmtId="0" fontId="69" fillId="0" borderId="13" xfId="0" applyFont="1" applyBorder="1" applyAlignment="1">
      <alignment horizontal="center"/>
    </xf>
    <xf numFmtId="0" fontId="69" fillId="0" borderId="0" xfId="0" applyFont="1" applyBorder="1" applyAlignment="1">
      <alignment horizontal="center"/>
    </xf>
    <xf numFmtId="0" fontId="0" fillId="0" borderId="12" xfId="0" applyBorder="1" applyAlignment="1"/>
    <xf numFmtId="0" fontId="69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9" fillId="0" borderId="12" xfId="0" applyFont="1" applyBorder="1" applyAlignment="1">
      <alignment horizontal="center"/>
    </xf>
    <xf numFmtId="0" fontId="0" fillId="0" borderId="29" xfId="0" applyBorder="1"/>
    <xf numFmtId="0" fontId="0" fillId="0" borderId="31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61" fillId="0" borderId="0" xfId="0" applyFont="1" applyAlignment="1">
      <alignment horizontal="center" vertical="center" wrapText="1"/>
    </xf>
    <xf numFmtId="0" fontId="61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6" xfId="0" applyFont="1" applyBorder="1"/>
    <xf numFmtId="0" fontId="1" fillId="0" borderId="27" xfId="539" applyBorder="1"/>
    <xf numFmtId="0" fontId="1" fillId="0" borderId="28" xfId="539" applyBorder="1"/>
    <xf numFmtId="0" fontId="1" fillId="0" borderId="28" xfId="539" applyBorder="1" applyAlignment="1">
      <alignment horizontal="left" vertical="center"/>
    </xf>
    <xf numFmtId="0" fontId="1" fillId="0" borderId="29" xfId="539" applyBorder="1" applyAlignment="1">
      <alignment horizontal="center"/>
    </xf>
    <xf numFmtId="0" fontId="61" fillId="0" borderId="4" xfId="539" applyFont="1" applyBorder="1" applyAlignment="1">
      <alignment horizontal="center" vertical="center" wrapText="1"/>
    </xf>
    <xf numFmtId="0" fontId="1" fillId="0" borderId="24" xfId="539" applyBorder="1"/>
    <xf numFmtId="0" fontId="61" fillId="0" borderId="0" xfId="539" applyFont="1" applyBorder="1" applyAlignment="1">
      <alignment horizontal="center" wrapText="1"/>
    </xf>
    <xf numFmtId="0" fontId="61" fillId="0" borderId="0" xfId="539" applyFont="1" applyBorder="1" applyAlignment="1">
      <alignment horizontal="left" vertical="center" wrapText="1"/>
    </xf>
    <xf numFmtId="0" fontId="61" fillId="0" borderId="4" xfId="539" applyFont="1" applyBorder="1" applyAlignment="1">
      <alignment horizontal="center" wrapText="1"/>
    </xf>
    <xf numFmtId="0" fontId="61" fillId="0" borderId="30" xfId="539" applyFont="1" applyBorder="1" applyAlignment="1">
      <alignment horizontal="center" wrapText="1"/>
    </xf>
    <xf numFmtId="0" fontId="61" fillId="0" borderId="6" xfId="539" applyFont="1" applyBorder="1" applyAlignment="1">
      <alignment horizontal="center" wrapText="1"/>
    </xf>
    <xf numFmtId="0" fontId="61" fillId="0" borderId="6" xfId="539" applyFont="1" applyBorder="1" applyAlignment="1">
      <alignment horizontal="left" vertical="center" wrapText="1"/>
    </xf>
    <xf numFmtId="0" fontId="61" fillId="0" borderId="31" xfId="539" applyFont="1" applyBorder="1" applyAlignment="1">
      <alignment horizontal="center" wrapText="1"/>
    </xf>
    <xf numFmtId="0" fontId="31" fillId="0" borderId="39" xfId="539" applyFont="1" applyBorder="1" applyAlignment="1">
      <alignment horizontal="center" vertical="center" wrapText="1"/>
    </xf>
    <xf numFmtId="0" fontId="36" fillId="4" borderId="0" xfId="0" applyFont="1" applyFill="1" applyBorder="1" applyAlignment="1" applyProtection="1">
      <alignment horizontal="center" vertical="center" wrapText="1"/>
    </xf>
    <xf numFmtId="0" fontId="12" fillId="0" borderId="0" xfId="317" applyNumberFormat="1" applyFont="1" applyBorder="1" applyAlignment="1">
      <alignment horizontal="center" vertical="center"/>
    </xf>
    <xf numFmtId="0" fontId="7" fillId="0" borderId="0" xfId="317" applyNumberFormat="1" applyFont="1" applyBorder="1" applyAlignment="1">
      <alignment horizontal="center" vertical="center"/>
    </xf>
    <xf numFmtId="0" fontId="48" fillId="4" borderId="0" xfId="0" applyFont="1" applyFill="1" applyBorder="1" applyAlignment="1" applyProtection="1">
      <alignment horizontal="center" vertical="center"/>
      <protection locked="0"/>
    </xf>
    <xf numFmtId="0" fontId="35" fillId="4" borderId="0" xfId="0" applyFont="1" applyFill="1" applyBorder="1" applyAlignment="1" applyProtection="1">
      <alignment horizontal="center" vertical="center"/>
      <protection locked="0"/>
    </xf>
    <xf numFmtId="0" fontId="35" fillId="4" borderId="0" xfId="0" applyFont="1" applyFill="1" applyAlignment="1" applyProtection="1">
      <alignment horizontal="center" vertical="center"/>
      <protection locked="0"/>
    </xf>
    <xf numFmtId="0" fontId="35" fillId="49" borderId="57" xfId="0" applyFont="1" applyFill="1" applyBorder="1" applyAlignment="1" applyProtection="1">
      <alignment horizontal="center" vertical="center"/>
      <protection locked="0"/>
    </xf>
    <xf numFmtId="0" fontId="35" fillId="49" borderId="59" xfId="0" applyFont="1" applyFill="1" applyBorder="1" applyAlignment="1" applyProtection="1">
      <alignment horizontal="center" vertical="center"/>
      <protection locked="0"/>
    </xf>
    <xf numFmtId="0" fontId="35" fillId="49" borderId="60" xfId="0" applyFont="1" applyFill="1" applyBorder="1" applyAlignment="1" applyProtection="1">
      <alignment horizontal="center"/>
      <protection locked="0"/>
    </xf>
    <xf numFmtId="0" fontId="35" fillId="49" borderId="61" xfId="0" applyFont="1" applyFill="1" applyBorder="1" applyAlignment="1" applyProtection="1">
      <alignment horizontal="center"/>
      <protection locked="0"/>
    </xf>
    <xf numFmtId="0" fontId="35" fillId="49" borderId="62" xfId="0" applyFont="1" applyFill="1" applyBorder="1" applyAlignment="1" applyProtection="1">
      <alignment horizontal="center"/>
      <protection locked="0"/>
    </xf>
    <xf numFmtId="0" fontId="35" fillId="49" borderId="63" xfId="0" applyFont="1" applyFill="1" applyBorder="1" applyAlignment="1" applyProtection="1">
      <alignment horizontal="center"/>
      <protection locked="0"/>
    </xf>
    <xf numFmtId="0" fontId="35" fillId="49" borderId="64" xfId="0" applyFont="1" applyFill="1" applyBorder="1" applyAlignment="1" applyProtection="1">
      <alignment horizontal="center"/>
      <protection locked="0"/>
    </xf>
    <xf numFmtId="0" fontId="35" fillId="49" borderId="65" xfId="0" applyFont="1" applyFill="1" applyBorder="1" applyAlignment="1" applyProtection="1">
      <alignment horizontal="center"/>
      <protection locked="0"/>
    </xf>
    <xf numFmtId="1" fontId="2" fillId="0" borderId="6" xfId="317" applyNumberFormat="1" applyFont="1" applyBorder="1" applyAlignment="1">
      <alignment horizontal="center" vertical="center"/>
    </xf>
    <xf numFmtId="1" fontId="59" fillId="0" borderId="0" xfId="317" applyNumberFormat="1" applyFont="1" applyBorder="1" applyAlignment="1">
      <alignment horizontal="left"/>
    </xf>
    <xf numFmtId="1" fontId="31" fillId="0" borderId="0" xfId="317" applyNumberFormat="1" applyFont="1" applyBorder="1" applyAlignment="1">
      <alignment horizontal="center" vertical="center"/>
    </xf>
    <xf numFmtId="1" fontId="65" fillId="0" borderId="0" xfId="317" applyNumberFormat="1" applyFont="1" applyBorder="1" applyAlignment="1">
      <alignment horizontal="left" vertical="center"/>
    </xf>
    <xf numFmtId="1" fontId="2" fillId="0" borderId="0" xfId="317" applyNumberFormat="1" applyFont="1" applyAlignment="1">
      <alignment horizontal="center" vertical="center"/>
    </xf>
    <xf numFmtId="0" fontId="70" fillId="0" borderId="24" xfId="539" applyFont="1" applyBorder="1" applyAlignment="1">
      <alignment horizontal="center" vertical="center" wrapText="1"/>
    </xf>
    <xf numFmtId="0" fontId="70" fillId="0" borderId="0" xfId="539" applyFont="1" applyBorder="1" applyAlignment="1">
      <alignment horizontal="center" vertical="center" wrapText="1"/>
    </xf>
    <xf numFmtId="0" fontId="69" fillId="0" borderId="27" xfId="0" applyFont="1" applyBorder="1" applyAlignment="1">
      <alignment horizontal="left" vertical="center"/>
    </xf>
    <xf numFmtId="0" fontId="69" fillId="0" borderId="29" xfId="0" applyFont="1" applyBorder="1" applyAlignment="1">
      <alignment horizontal="left" vertical="center"/>
    </xf>
    <xf numFmtId="0" fontId="69" fillId="0" borderId="30" xfId="0" applyFont="1" applyBorder="1" applyAlignment="1">
      <alignment horizontal="left" vertical="center"/>
    </xf>
    <xf numFmtId="0" fontId="69" fillId="0" borderId="31" xfId="0" applyFont="1" applyBorder="1" applyAlignment="1">
      <alignment horizontal="left" vertical="center"/>
    </xf>
    <xf numFmtId="0" fontId="69" fillId="0" borderId="24" xfId="0" applyFont="1" applyBorder="1" applyAlignment="1">
      <alignment horizontal="left" vertical="center"/>
    </xf>
    <xf numFmtId="0" fontId="69" fillId="0" borderId="39" xfId="0" applyFont="1" applyBorder="1" applyAlignment="1">
      <alignment horizontal="left" vertical="center"/>
    </xf>
    <xf numFmtId="1" fontId="29" fillId="0" borderId="25" xfId="0" applyNumberFormat="1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0" fontId="29" fillId="0" borderId="26" xfId="0" applyFont="1" applyBorder="1" applyAlignment="1">
      <alignment horizontal="left" vertical="center"/>
    </xf>
    <xf numFmtId="1" fontId="57" fillId="0" borderId="25" xfId="0" applyNumberFormat="1" applyFont="1" applyBorder="1" applyAlignment="1">
      <alignment horizontal="left" vertical="center" wrapText="1"/>
    </xf>
    <xf numFmtId="0" fontId="57" fillId="0" borderId="10" xfId="0" applyFont="1" applyBorder="1" applyAlignment="1">
      <alignment horizontal="left" vertical="center" wrapText="1"/>
    </xf>
    <xf numFmtId="0" fontId="57" fillId="0" borderId="26" xfId="0" applyFont="1" applyBorder="1" applyAlignment="1">
      <alignment horizontal="left" vertical="center" wrapText="1"/>
    </xf>
    <xf numFmtId="0" fontId="69" fillId="13" borderId="27" xfId="0" applyFont="1" applyFill="1" applyBorder="1" applyAlignment="1">
      <alignment horizontal="left" vertical="center"/>
    </xf>
    <xf numFmtId="0" fontId="69" fillId="13" borderId="29" xfId="0" applyFont="1" applyFill="1" applyBorder="1" applyAlignment="1">
      <alignment horizontal="left" vertical="center"/>
    </xf>
    <xf numFmtId="0" fontId="69" fillId="13" borderId="30" xfId="0" applyFont="1" applyFill="1" applyBorder="1" applyAlignment="1">
      <alignment horizontal="left" vertical="center"/>
    </xf>
    <xf numFmtId="0" fontId="69" fillId="13" borderId="31" xfId="0" applyFont="1" applyFill="1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9" fillId="0" borderId="24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30" xfId="0" applyFont="1" applyBorder="1" applyAlignment="1">
      <alignment horizontal="center" vertical="center"/>
    </xf>
    <xf numFmtId="0" fontId="69" fillId="0" borderId="31" xfId="0" applyFont="1" applyBorder="1" applyAlignment="1">
      <alignment horizontal="center" vertical="center"/>
    </xf>
  </cellXfs>
  <cellStyles count="541">
    <cellStyle name="20% - Accent1" xfId="516" builtinId="30" customBuiltin="1"/>
    <cellStyle name="20% - Accent2" xfId="520" builtinId="34" customBuiltin="1"/>
    <cellStyle name="20% - Accent3" xfId="524" builtinId="38" customBuiltin="1"/>
    <cellStyle name="20% - Accent4" xfId="528" builtinId="42" customBuiltin="1"/>
    <cellStyle name="20% - Accent5" xfId="532" builtinId="46" customBuiltin="1"/>
    <cellStyle name="20% - Accent6" xfId="536" builtinId="50" customBuiltin="1"/>
    <cellStyle name="40% - Accent1" xfId="517" builtinId="31" customBuiltin="1"/>
    <cellStyle name="40% - Accent2" xfId="521" builtinId="35" customBuiltin="1"/>
    <cellStyle name="40% - Accent3" xfId="525" builtinId="39" customBuiltin="1"/>
    <cellStyle name="40% - Accent4" xfId="529" builtinId="43" customBuiltin="1"/>
    <cellStyle name="40% - Accent5" xfId="533" builtinId="47" customBuiltin="1"/>
    <cellStyle name="40% - Accent6" xfId="537" builtinId="51" customBuiltin="1"/>
    <cellStyle name="60% - Accent1" xfId="518" builtinId="32" customBuiltin="1"/>
    <cellStyle name="60% - Accent2" xfId="522" builtinId="36" customBuiltin="1"/>
    <cellStyle name="60% - Accent3" xfId="526" builtinId="40" customBuiltin="1"/>
    <cellStyle name="60% - Accent4" xfId="530" builtinId="44" customBuiltin="1"/>
    <cellStyle name="60% - Accent5" xfId="534" builtinId="48" customBuiltin="1"/>
    <cellStyle name="60% - Accent6" xfId="538" builtinId="52" customBuiltin="1"/>
    <cellStyle name="Accent1" xfId="515" builtinId="29" customBuiltin="1"/>
    <cellStyle name="Accent2" xfId="519" builtinId="33" customBuiltin="1"/>
    <cellStyle name="Accent3" xfId="523" builtinId="37" customBuiltin="1"/>
    <cellStyle name="Accent4" xfId="527" builtinId="41" customBuiltin="1"/>
    <cellStyle name="Accent5" xfId="531" builtinId="45" customBuiltin="1"/>
    <cellStyle name="Accent6" xfId="535" builtinId="49" customBuiltin="1"/>
    <cellStyle name="Bad" xfId="505" builtinId="27" customBuiltin="1"/>
    <cellStyle name="Calculation" xfId="509" builtinId="22" customBuiltin="1"/>
    <cellStyle name="Check Cell" xfId="511" builtinId="23" customBuiltin="1"/>
    <cellStyle name="Currency" xfId="493" builtinId="4"/>
    <cellStyle name="Currency 2" xfId="318" xr:uid="{00000000-0005-0000-0000-000000000000}"/>
    <cellStyle name="Explanatory Text" xfId="513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6" builtinId="9" hidden="1"/>
    <cellStyle name="Followed Hyperlink" xfId="498" builtinId="9" hidden="1"/>
    <cellStyle name="Good" xfId="504" builtinId="26" customBuiltin="1"/>
    <cellStyle name="Heading 1" xfId="500" builtinId="16" customBuiltin="1"/>
    <cellStyle name="Heading 2" xfId="501" builtinId="17" customBuiltin="1"/>
    <cellStyle name="Heading 3" xfId="502" builtinId="18" customBuiltin="1"/>
    <cellStyle name="Heading 4" xfId="503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5" builtinId="8" hidden="1"/>
    <cellStyle name="Hyperlink" xfId="497" builtinId="8" hidden="1"/>
    <cellStyle name="Input" xfId="507" builtinId="20" customBuiltin="1"/>
    <cellStyle name="Linked Cell" xfId="510" builtinId="24" customBuiltin="1"/>
    <cellStyle name="Navadno 2" xfId="539" xr:uid="{A5C7CE03-C78E-4763-899C-15E19DB14DB5}"/>
    <cellStyle name="Neutral" xfId="506" builtinId="28" customBuiltin="1"/>
    <cellStyle name="Normal" xfId="0" builtinId="0"/>
    <cellStyle name="Normal 2" xfId="317" xr:uid="{00000000-0005-0000-0000-0000F9000000}"/>
    <cellStyle name="Opomba 2" xfId="540" xr:uid="{D7CF3504-4E46-4054-AC03-0056C5E5C4C0}"/>
    <cellStyle name="Output" xfId="508" builtinId="21" customBuiltin="1"/>
    <cellStyle name="Percent" xfId="494" builtinId="5"/>
    <cellStyle name="Title" xfId="499" builtinId="15" customBuiltin="1"/>
    <cellStyle name="Total" xfId="514" builtinId="25" customBuiltin="1"/>
    <cellStyle name="Warning Text" xfId="512" builtinId="11" customBuiltin="1"/>
  </cellStyles>
  <dxfs count="0"/>
  <tableStyles count="0" defaultTableStyle="TableStyleMedium9" defaultPivotStyle="PivotStyleMedium4"/>
  <colors>
    <mruColors>
      <color rgb="FFFFF4E7"/>
      <color rgb="FFFFF9DA"/>
      <color rgb="FFFFFCEA"/>
      <color rgb="FFFF72FD"/>
      <color rgb="FFFF3399"/>
      <color rgb="FFFF9900"/>
      <color rgb="FF00CC00"/>
      <color rgb="FFFF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jpe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e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27313</xdr:colOff>
      <xdr:row>0</xdr:row>
      <xdr:rowOff>0</xdr:rowOff>
    </xdr:from>
    <xdr:to>
      <xdr:col>3</xdr:col>
      <xdr:colOff>785489</xdr:colOff>
      <xdr:row>5</xdr:row>
      <xdr:rowOff>1457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32F113-FF25-8E4C-B021-86124F0D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313" y="0"/>
          <a:ext cx="3352800" cy="1039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279175</xdr:colOff>
      <xdr:row>0</xdr:row>
      <xdr:rowOff>165922</xdr:rowOff>
    </xdr:from>
    <xdr:to>
      <xdr:col>18</xdr:col>
      <xdr:colOff>659988</xdr:colOff>
      <xdr:row>7</xdr:row>
      <xdr:rowOff>130735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BBD61384-ADDE-A14E-B97C-03EDF994C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475" y="165922"/>
          <a:ext cx="4209536" cy="1294578"/>
        </a:xfrm>
        <a:prstGeom prst="rect">
          <a:avLst/>
        </a:prstGeom>
      </xdr:spPr>
    </xdr:pic>
    <xdr:clientData/>
  </xdr:twoCellAnchor>
  <xdr:twoCellAnchor>
    <xdr:from>
      <xdr:col>1</xdr:col>
      <xdr:colOff>132170</xdr:colOff>
      <xdr:row>9</xdr:row>
      <xdr:rowOff>166784</xdr:rowOff>
    </xdr:from>
    <xdr:to>
      <xdr:col>1</xdr:col>
      <xdr:colOff>1517257</xdr:colOff>
      <xdr:row>9</xdr:row>
      <xdr:rowOff>1090175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5982F7EE-2D0C-4C43-950D-CB5CDDB8C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5090" y="2796696"/>
          <a:ext cx="1385087" cy="923391"/>
        </a:xfrm>
        <a:prstGeom prst="rect">
          <a:avLst/>
        </a:prstGeom>
      </xdr:spPr>
    </xdr:pic>
    <xdr:clientData/>
  </xdr:twoCellAnchor>
  <xdr:twoCellAnchor>
    <xdr:from>
      <xdr:col>1</xdr:col>
      <xdr:colOff>166650</xdr:colOff>
      <xdr:row>10</xdr:row>
      <xdr:rowOff>174787</xdr:rowOff>
    </xdr:from>
    <xdr:to>
      <xdr:col>1</xdr:col>
      <xdr:colOff>1607168</xdr:colOff>
      <xdr:row>10</xdr:row>
      <xdr:rowOff>1135132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C8CE2767-E12F-644A-B3DF-6771BA4DA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7535" y="4097176"/>
          <a:ext cx="1440518" cy="960345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12</xdr:row>
      <xdr:rowOff>165100</xdr:rowOff>
    </xdr:from>
    <xdr:to>
      <xdr:col>1</xdr:col>
      <xdr:colOff>1581150</xdr:colOff>
      <xdr:row>12</xdr:row>
      <xdr:rowOff>1143000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5C2E2666-DC26-D047-855F-085FAAC46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600" y="5956300"/>
          <a:ext cx="1466850" cy="977900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13</xdr:row>
      <xdr:rowOff>122518</xdr:rowOff>
    </xdr:from>
    <xdr:to>
      <xdr:col>1</xdr:col>
      <xdr:colOff>1536700</xdr:colOff>
      <xdr:row>13</xdr:row>
      <xdr:rowOff>1087718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C435389-6098-FE4C-AEA6-C2454F5C1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2429" y="6577106"/>
          <a:ext cx="1447800" cy="965200"/>
        </a:xfrm>
        <a:prstGeom prst="rect">
          <a:avLst/>
        </a:prstGeom>
      </xdr:spPr>
    </xdr:pic>
    <xdr:clientData/>
  </xdr:twoCellAnchor>
  <xdr:twoCellAnchor>
    <xdr:from>
      <xdr:col>1</xdr:col>
      <xdr:colOff>165100</xdr:colOff>
      <xdr:row>14</xdr:row>
      <xdr:rowOff>105336</xdr:rowOff>
    </xdr:from>
    <xdr:to>
      <xdr:col>1</xdr:col>
      <xdr:colOff>1612900</xdr:colOff>
      <xdr:row>14</xdr:row>
      <xdr:rowOff>1070536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EBB2CE3A-0CC4-1842-8A67-906F26CBF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8629" y="7710395"/>
          <a:ext cx="1447800" cy="965200"/>
        </a:xfrm>
        <a:prstGeom prst="rect">
          <a:avLst/>
        </a:prstGeom>
      </xdr:spPr>
    </xdr:pic>
    <xdr:clientData/>
  </xdr:twoCellAnchor>
  <xdr:twoCellAnchor>
    <xdr:from>
      <xdr:col>1</xdr:col>
      <xdr:colOff>177800</xdr:colOff>
      <xdr:row>15</xdr:row>
      <xdr:rowOff>182033</xdr:rowOff>
    </xdr:from>
    <xdr:to>
      <xdr:col>1</xdr:col>
      <xdr:colOff>1485900</xdr:colOff>
      <xdr:row>15</xdr:row>
      <xdr:rowOff>1054100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4851B2ED-A806-FC41-9863-E344B12CD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6100" y="9783233"/>
          <a:ext cx="1308100" cy="872067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19</xdr:row>
      <xdr:rowOff>194733</xdr:rowOff>
    </xdr:from>
    <xdr:to>
      <xdr:col>1</xdr:col>
      <xdr:colOff>1524000</xdr:colOff>
      <xdr:row>19</xdr:row>
      <xdr:rowOff>1083733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E89367C5-D88F-7C43-ACFF-FC0E7BB40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8800" y="11700933"/>
          <a:ext cx="1333500" cy="889000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20</xdr:row>
      <xdr:rowOff>165100</xdr:rowOff>
    </xdr:from>
    <xdr:to>
      <xdr:col>1</xdr:col>
      <xdr:colOff>1524000</xdr:colOff>
      <xdr:row>20</xdr:row>
      <xdr:rowOff>1079500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A2E876-8AF1-334C-A0E3-4DBF17F7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0700" y="12941300"/>
          <a:ext cx="1371600" cy="914400"/>
        </a:xfrm>
        <a:prstGeom prst="rect">
          <a:avLst/>
        </a:prstGeom>
      </xdr:spPr>
    </xdr:pic>
    <xdr:clientData/>
  </xdr:twoCellAnchor>
  <xdr:twoCellAnchor>
    <xdr:from>
      <xdr:col>1</xdr:col>
      <xdr:colOff>177800</xdr:colOff>
      <xdr:row>21</xdr:row>
      <xdr:rowOff>215900</xdr:rowOff>
    </xdr:from>
    <xdr:to>
      <xdr:col>1</xdr:col>
      <xdr:colOff>1511300</xdr:colOff>
      <xdr:row>21</xdr:row>
      <xdr:rowOff>1104900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290F5254-1562-AE4D-8B31-F986912D1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6100" y="14262100"/>
          <a:ext cx="1333500" cy="889000"/>
        </a:xfrm>
        <a:prstGeom prst="rect">
          <a:avLst/>
        </a:prstGeom>
      </xdr:spPr>
    </xdr:pic>
    <xdr:clientData/>
  </xdr:twoCellAnchor>
  <xdr:twoCellAnchor>
    <xdr:from>
      <xdr:col>1</xdr:col>
      <xdr:colOff>177800</xdr:colOff>
      <xdr:row>22</xdr:row>
      <xdr:rowOff>148167</xdr:rowOff>
    </xdr:from>
    <xdr:to>
      <xdr:col>1</xdr:col>
      <xdr:colOff>1498600</xdr:colOff>
      <xdr:row>22</xdr:row>
      <xdr:rowOff>1028700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5FAA54E9-B8FD-444F-B264-8F0760809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6100" y="15464367"/>
          <a:ext cx="1320800" cy="880533"/>
        </a:xfrm>
        <a:prstGeom prst="rect">
          <a:avLst/>
        </a:prstGeom>
      </xdr:spPr>
    </xdr:pic>
    <xdr:clientData/>
  </xdr:twoCellAnchor>
  <xdr:twoCellAnchor>
    <xdr:from>
      <xdr:col>1</xdr:col>
      <xdr:colOff>101600</xdr:colOff>
      <xdr:row>24</xdr:row>
      <xdr:rowOff>114300</xdr:rowOff>
    </xdr:from>
    <xdr:to>
      <xdr:col>1</xdr:col>
      <xdr:colOff>1625600</xdr:colOff>
      <xdr:row>24</xdr:row>
      <xdr:rowOff>1137023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6DEEF08D-9C55-DB48-B9E2-F857E11B0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9900" y="17335500"/>
          <a:ext cx="1524000" cy="1016000"/>
        </a:xfrm>
        <a:prstGeom prst="rect">
          <a:avLst/>
        </a:prstGeom>
      </xdr:spPr>
    </xdr:pic>
    <xdr:clientData/>
  </xdr:twoCellAnchor>
  <xdr:twoCellAnchor>
    <xdr:from>
      <xdr:col>1</xdr:col>
      <xdr:colOff>139700</xdr:colOff>
      <xdr:row>25</xdr:row>
      <xdr:rowOff>177800</xdr:rowOff>
    </xdr:from>
    <xdr:to>
      <xdr:col>1</xdr:col>
      <xdr:colOff>1549400</xdr:colOff>
      <xdr:row>25</xdr:row>
      <xdr:rowOff>1124323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1840896-ABF0-C941-8EB9-795B550A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08000" y="18669000"/>
          <a:ext cx="1409700" cy="939800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26</xdr:row>
      <xdr:rowOff>127000</xdr:rowOff>
    </xdr:from>
    <xdr:to>
      <xdr:col>1</xdr:col>
      <xdr:colOff>1600200</xdr:colOff>
      <xdr:row>26</xdr:row>
      <xdr:rowOff>1124323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6CA484E6-C72A-3041-8178-CC4365F8C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2600" y="19888200"/>
          <a:ext cx="1485900" cy="990600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27</xdr:row>
      <xdr:rowOff>114300</xdr:rowOff>
    </xdr:from>
    <xdr:to>
      <xdr:col>1</xdr:col>
      <xdr:colOff>1600200</xdr:colOff>
      <xdr:row>27</xdr:row>
      <xdr:rowOff>1137023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6B3EBD8D-E951-6547-AAC2-F5C105442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4500" y="21145500"/>
          <a:ext cx="1524000" cy="1016000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29</xdr:row>
      <xdr:rowOff>114300</xdr:rowOff>
    </xdr:from>
    <xdr:to>
      <xdr:col>1</xdr:col>
      <xdr:colOff>1612900</xdr:colOff>
      <xdr:row>29</xdr:row>
      <xdr:rowOff>1137023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6E30DF1F-5286-DF4B-AD7D-F64384E0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7200" y="23050500"/>
          <a:ext cx="1524000" cy="1016000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30</xdr:row>
      <xdr:rowOff>127000</xdr:rowOff>
    </xdr:from>
    <xdr:to>
      <xdr:col>1</xdr:col>
      <xdr:colOff>1631950</xdr:colOff>
      <xdr:row>30</xdr:row>
      <xdr:rowOff>1162423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8DFEDD7-2102-7840-AE0A-B00F5129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7200" y="24333200"/>
          <a:ext cx="1543050" cy="1028700"/>
        </a:xfrm>
        <a:prstGeom prst="rect">
          <a:avLst/>
        </a:prstGeom>
      </xdr:spPr>
    </xdr:pic>
    <xdr:clientData/>
  </xdr:twoCellAnchor>
  <xdr:twoCellAnchor>
    <xdr:from>
      <xdr:col>1</xdr:col>
      <xdr:colOff>165100</xdr:colOff>
      <xdr:row>31</xdr:row>
      <xdr:rowOff>177800</xdr:rowOff>
    </xdr:from>
    <xdr:to>
      <xdr:col>1</xdr:col>
      <xdr:colOff>1536700</xdr:colOff>
      <xdr:row>31</xdr:row>
      <xdr:rowOff>1098923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EEE08363-4EC4-AA4B-BB9C-7246D6C9F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3400" y="25654000"/>
          <a:ext cx="1371600" cy="914400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32</xdr:row>
      <xdr:rowOff>127000</xdr:rowOff>
    </xdr:from>
    <xdr:to>
      <xdr:col>1</xdr:col>
      <xdr:colOff>1612900</xdr:colOff>
      <xdr:row>32</xdr:row>
      <xdr:rowOff>1124323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FA9A9978-5D74-6E43-B3F6-A70294B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95300" y="26873200"/>
          <a:ext cx="1485900" cy="990600"/>
        </a:xfrm>
        <a:prstGeom prst="rect">
          <a:avLst/>
        </a:prstGeom>
      </xdr:spPr>
    </xdr:pic>
    <xdr:clientData/>
  </xdr:twoCellAnchor>
  <xdr:twoCellAnchor>
    <xdr:from>
      <xdr:col>1</xdr:col>
      <xdr:colOff>169831</xdr:colOff>
      <xdr:row>16</xdr:row>
      <xdr:rowOff>120277</xdr:rowOff>
    </xdr:from>
    <xdr:to>
      <xdr:col>1</xdr:col>
      <xdr:colOff>1608168</xdr:colOff>
      <xdr:row>16</xdr:row>
      <xdr:rowOff>1085477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786B54-F0D9-7547-9742-2F6A4809A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3360" y="10026277"/>
          <a:ext cx="1438337" cy="965200"/>
        </a:xfrm>
        <a:prstGeom prst="rect">
          <a:avLst/>
        </a:prstGeom>
      </xdr:spPr>
    </xdr:pic>
    <xdr:clientData/>
  </xdr:twoCellAnchor>
  <xdr:twoCellAnchor>
    <xdr:from>
      <xdr:col>1</xdr:col>
      <xdr:colOff>182075</xdr:colOff>
      <xdr:row>17</xdr:row>
      <xdr:rowOff>137210</xdr:rowOff>
    </xdr:from>
    <xdr:to>
      <xdr:col>1</xdr:col>
      <xdr:colOff>1481625</xdr:colOff>
      <xdr:row>17</xdr:row>
      <xdr:rowOff>1009277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39B5129-4636-B94D-B302-2826DE10B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5604" y="11193681"/>
          <a:ext cx="1299550" cy="872067"/>
        </a:xfrm>
        <a:prstGeom prst="rect">
          <a:avLst/>
        </a:prstGeom>
      </xdr:spPr>
    </xdr:pic>
    <xdr:clientData/>
  </xdr:twoCellAnchor>
  <xdr:twoCellAnchor editAs="oneCell">
    <xdr:from>
      <xdr:col>1</xdr:col>
      <xdr:colOff>194235</xdr:colOff>
      <xdr:row>34</xdr:row>
      <xdr:rowOff>119528</xdr:rowOff>
    </xdr:from>
    <xdr:to>
      <xdr:col>1</xdr:col>
      <xdr:colOff>1557867</xdr:colOff>
      <xdr:row>34</xdr:row>
      <xdr:rowOff>1034597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D2D6A6-FC18-2047-AD85-155AF0D69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66768" y="30176195"/>
          <a:ext cx="1363632" cy="915069"/>
        </a:xfrm>
        <a:prstGeom prst="rect">
          <a:avLst/>
        </a:prstGeom>
      </xdr:spPr>
    </xdr:pic>
    <xdr:clientData/>
  </xdr:twoCellAnchor>
  <xdr:twoCellAnchor editAs="oneCell">
    <xdr:from>
      <xdr:col>1</xdr:col>
      <xdr:colOff>89646</xdr:colOff>
      <xdr:row>35</xdr:row>
      <xdr:rowOff>59765</xdr:rowOff>
    </xdr:from>
    <xdr:to>
      <xdr:col>1</xdr:col>
      <xdr:colOff>1648215</xdr:colOff>
      <xdr:row>35</xdr:row>
      <xdr:rowOff>1105647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BBC1A6-D365-8346-B236-01EAA9A7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63175" y="31346589"/>
          <a:ext cx="1558569" cy="1045882"/>
        </a:xfrm>
        <a:prstGeom prst="rect">
          <a:avLst/>
        </a:prstGeom>
      </xdr:spPr>
    </xdr:pic>
    <xdr:clientData/>
  </xdr:twoCellAnchor>
  <xdr:twoCellAnchor editAs="oneCell">
    <xdr:from>
      <xdr:col>1</xdr:col>
      <xdr:colOff>59764</xdr:colOff>
      <xdr:row>36</xdr:row>
      <xdr:rowOff>59764</xdr:rowOff>
    </xdr:from>
    <xdr:to>
      <xdr:col>1</xdr:col>
      <xdr:colOff>1628588</xdr:colOff>
      <xdr:row>36</xdr:row>
      <xdr:rowOff>1112527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B143BD-28A1-8A49-B668-8D74BC424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33293" y="32616588"/>
          <a:ext cx="1568824" cy="1052763"/>
        </a:xfrm>
        <a:prstGeom prst="rect">
          <a:avLst/>
        </a:prstGeom>
      </xdr:spPr>
    </xdr:pic>
    <xdr:clientData/>
  </xdr:twoCellAnchor>
  <xdr:twoCellAnchor editAs="oneCell">
    <xdr:from>
      <xdr:col>1</xdr:col>
      <xdr:colOff>164353</xdr:colOff>
      <xdr:row>37</xdr:row>
      <xdr:rowOff>89646</xdr:rowOff>
    </xdr:from>
    <xdr:to>
      <xdr:col>1</xdr:col>
      <xdr:colOff>1628589</xdr:colOff>
      <xdr:row>37</xdr:row>
      <xdr:rowOff>1072225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81C586-2FAF-8A45-9E61-74AED40C1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37882" y="33916470"/>
          <a:ext cx="1464236" cy="982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3</xdr:col>
      <xdr:colOff>177800</xdr:colOff>
      <xdr:row>1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2B2B95-69E2-0040-8846-FBDD43EE2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8600" y="203200"/>
          <a:ext cx="16764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theme="9" tint="0.59999389629810485"/>
  </sheetPr>
  <dimension ref="B3:G36"/>
  <sheetViews>
    <sheetView showGridLines="0" showRowColHeaders="0" zoomScale="93" zoomScaleNormal="93" workbookViewId="0">
      <selection activeCell="E16" sqref="E16"/>
    </sheetView>
  </sheetViews>
  <sheetFormatPr baseColWidth="10" defaultColWidth="11" defaultRowHeight="16"/>
  <cols>
    <col min="1" max="1" width="2.5" style="93" customWidth="1"/>
    <col min="2" max="2" width="16.33203125" style="93" customWidth="1"/>
    <col min="3" max="3" width="15.1640625" style="93" bestFit="1" customWidth="1"/>
    <col min="4" max="4" width="15.5" style="93" bestFit="1" customWidth="1"/>
    <col min="5" max="5" width="17.33203125" style="93" customWidth="1"/>
    <col min="6" max="6" width="17.1640625" style="93" customWidth="1"/>
    <col min="7" max="7" width="11.1640625" style="93" customWidth="1"/>
    <col min="8" max="16384" width="11" style="93"/>
  </cols>
  <sheetData>
    <row r="3" spans="2:7">
      <c r="F3" s="93" t="s">
        <v>46</v>
      </c>
    </row>
    <row r="5" spans="2:7" ht="17" thickBot="1">
      <c r="E5" s="93" t="s">
        <v>47</v>
      </c>
    </row>
    <row r="6" spans="2:7" ht="65.25" customHeight="1" thickBot="1">
      <c r="B6" s="317" t="s">
        <v>149</v>
      </c>
      <c r="E6" s="388"/>
      <c r="F6" s="389"/>
    </row>
    <row r="7" spans="2:7" ht="17" thickBot="1">
      <c r="E7" s="93" t="s">
        <v>48</v>
      </c>
    </row>
    <row r="8" spans="2:7">
      <c r="E8" s="390"/>
      <c r="F8" s="391"/>
    </row>
    <row r="9" spans="2:7">
      <c r="E9" s="392"/>
      <c r="F9" s="393"/>
    </row>
    <row r="10" spans="2:7">
      <c r="E10" s="392"/>
      <c r="F10" s="393"/>
    </row>
    <row r="11" spans="2:7" ht="17" thickBot="1">
      <c r="E11" s="394"/>
      <c r="F11" s="395"/>
    </row>
    <row r="12" spans="2:7" ht="17" thickBot="1">
      <c r="B12" s="93" t="s">
        <v>39</v>
      </c>
      <c r="C12" s="40"/>
      <c r="D12" s="318" t="s">
        <v>40</v>
      </c>
    </row>
    <row r="15" spans="2:7" ht="17" thickBot="1">
      <c r="C15" s="319"/>
      <c r="D15" s="319"/>
      <c r="E15" s="319" t="s">
        <v>41</v>
      </c>
      <c r="F15" s="319" t="s">
        <v>1</v>
      </c>
      <c r="G15" s="319"/>
    </row>
    <row r="16" spans="2:7" s="117" customFormat="1" ht="23" customHeight="1" thickBot="1">
      <c r="C16" s="320"/>
      <c r="D16" s="321" t="s">
        <v>104</v>
      </c>
      <c r="E16" s="320">
        <f>SUM('LYNX volumes'!W7:AF7)</f>
        <v>0</v>
      </c>
      <c r="F16" s="322">
        <f>'LYNX volumes'!$W$1</f>
        <v>0</v>
      </c>
      <c r="G16" s="320"/>
    </row>
    <row r="17" spans="2:7" s="117" customFormat="1" ht="23" customHeight="1">
      <c r="D17" s="323" t="s">
        <v>42</v>
      </c>
      <c r="E17" s="117">
        <f>SUM(E16:E16)</f>
        <v>0</v>
      </c>
      <c r="F17" s="324">
        <f>SUM(F16:F16)</f>
        <v>0</v>
      </c>
    </row>
    <row r="18" spans="2:7" s="117" customFormat="1" ht="23" customHeight="1" thickBot="1">
      <c r="D18" s="325" t="str">
        <f>"DISCOUNT "&amp;C12&amp;" %"</f>
        <v>DISCOUNT  %</v>
      </c>
      <c r="F18" s="324">
        <f>SUM(F16:F16)*C12/100</f>
        <v>0</v>
      </c>
    </row>
    <row r="19" spans="2:7" s="117" customFormat="1" ht="23" customHeight="1" thickBot="1">
      <c r="C19" s="326"/>
      <c r="D19" s="327" t="s">
        <v>137</v>
      </c>
      <c r="E19" s="327"/>
      <c r="F19" s="328">
        <f>F17-F18</f>
        <v>0</v>
      </c>
      <c r="G19" s="329"/>
    </row>
    <row r="20" spans="2:7" s="117" customFormat="1" ht="23" hidden="1" customHeight="1" thickBot="1">
      <c r="C20" s="330"/>
      <c r="D20" s="331" t="s">
        <v>43</v>
      </c>
      <c r="E20" s="331"/>
      <c r="F20" s="332">
        <f>F19*1.22</f>
        <v>0</v>
      </c>
      <c r="G20" s="333"/>
    </row>
    <row r="24" spans="2:7">
      <c r="B24" s="93" t="s">
        <v>121</v>
      </c>
    </row>
    <row r="25" spans="2:7">
      <c r="B25" s="93" t="s">
        <v>122</v>
      </c>
    </row>
    <row r="27" spans="2:7">
      <c r="B27" s="93" t="s">
        <v>123</v>
      </c>
    </row>
    <row r="29" spans="2:7">
      <c r="B29" s="93" t="s">
        <v>124</v>
      </c>
    </row>
    <row r="31" spans="2:7">
      <c r="B31" s="93" t="s">
        <v>121</v>
      </c>
    </row>
    <row r="32" spans="2:7">
      <c r="B32" s="93" t="s">
        <v>125</v>
      </c>
    </row>
    <row r="33" spans="2:2">
      <c r="B33" s="93" t="s">
        <v>126</v>
      </c>
    </row>
    <row r="35" spans="2:2">
      <c r="B35" s="93" t="s">
        <v>127</v>
      </c>
    </row>
    <row r="36" spans="2:2">
      <c r="B36" s="93" t="s">
        <v>128</v>
      </c>
    </row>
  </sheetData>
  <sheetProtection algorithmName="SHA-512" hashValue="hk6zrnxfQDom5gTaexLUJC26tIdYPSyEyWvyNe7JpmigBO3OBu+m20d1MWLlozMOdOspPnuFMU+PRI2gGCZ+Vw==" saltValue="6KcJ6DZIgmoW8fZxOHb8iA==" spinCount="100000" sheet="1" objects="1" scenarios="1"/>
  <mergeCells count="2">
    <mergeCell ref="E6:F6"/>
    <mergeCell ref="E8:F11"/>
  </mergeCells>
  <phoneticPr fontId="6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>
    <tabColor theme="1"/>
    <pageSetUpPr fitToPage="1"/>
  </sheetPr>
  <dimension ref="B1:AO39"/>
  <sheetViews>
    <sheetView showGridLines="0" showRowColHeaders="0" tabSelected="1" zoomScale="92" zoomScaleNormal="80" zoomScalePageLayoutView="75" workbookViewId="0">
      <pane ySplit="8" topLeftCell="A9" activePane="bottomLeft" state="frozen"/>
      <selection activeCell="Q1" sqref="Q1"/>
      <selection pane="bottomLeft" activeCell="W10" sqref="W10"/>
    </sheetView>
  </sheetViews>
  <sheetFormatPr baseColWidth="10" defaultColWidth="11" defaultRowHeight="21"/>
  <cols>
    <col min="1" max="1" width="4.83203125" style="93" customWidth="1"/>
    <col min="2" max="2" width="22.1640625" style="93" customWidth="1"/>
    <col min="3" max="3" width="7.5" style="94" customWidth="1"/>
    <col min="4" max="4" width="7.5" style="94" hidden="1" customWidth="1"/>
    <col min="5" max="5" width="3.6640625" style="95" customWidth="1"/>
    <col min="6" max="6" width="6.5" style="96" hidden="1" customWidth="1"/>
    <col min="7" max="7" width="6.5" style="97" hidden="1" customWidth="1"/>
    <col min="8" max="8" width="5" style="98" hidden="1" customWidth="1"/>
    <col min="9" max="9" width="4.6640625" style="99" hidden="1" customWidth="1"/>
    <col min="10" max="10" width="4.83203125" style="100" hidden="1" customWidth="1"/>
    <col min="11" max="11" width="5" style="101" hidden="1" customWidth="1"/>
    <col min="12" max="12" width="5" style="102" hidden="1" customWidth="1"/>
    <col min="13" max="13" width="5" style="103" hidden="1" customWidth="1"/>
    <col min="14" max="14" width="4.33203125" style="104" hidden="1" customWidth="1"/>
    <col min="15" max="15" width="5.6640625" style="105" hidden="1" customWidth="1"/>
    <col min="16" max="16" width="5" style="106" hidden="1" customWidth="1"/>
    <col min="17" max="17" width="5" style="107" hidden="1" customWidth="1"/>
    <col min="18" max="18" width="17" style="108" customWidth="1"/>
    <col min="19" max="19" width="10.1640625" style="94" customWidth="1"/>
    <col min="20" max="20" width="8.33203125" style="94" bestFit="1" customWidth="1"/>
    <col min="21" max="21" width="15.33203125" style="93" customWidth="1"/>
    <col min="22" max="22" width="18.1640625" style="93" customWidth="1"/>
    <col min="23" max="32" width="12.6640625" style="117" customWidth="1"/>
    <col min="33" max="33" width="15.6640625" style="115" customWidth="1"/>
    <col min="34" max="34" width="8.33203125" style="116" customWidth="1"/>
    <col min="35" max="35" width="8" style="93" customWidth="1"/>
    <col min="36" max="37" width="11" style="93" hidden="1" customWidth="1"/>
    <col min="38" max="39" width="11" style="117" hidden="1" customWidth="1"/>
    <col min="40" max="40" width="11" style="93" hidden="1" customWidth="1"/>
    <col min="41" max="41" width="11" style="118" hidden="1" customWidth="1"/>
    <col min="42" max="42" width="11" style="93" customWidth="1"/>
    <col min="43" max="16384" width="11" style="93"/>
  </cols>
  <sheetData>
    <row r="1" spans="2:41">
      <c r="T1" s="109"/>
      <c r="U1" s="110"/>
      <c r="V1" s="111" t="s">
        <v>8</v>
      </c>
      <c r="W1" s="112">
        <f>SUM(AG:AG)</f>
        <v>0</v>
      </c>
      <c r="X1" s="113" t="s">
        <v>9</v>
      </c>
      <c r="Y1" s="114"/>
      <c r="Z1" s="93"/>
      <c r="AA1" s="93"/>
      <c r="AB1" s="93"/>
      <c r="AC1" s="93"/>
      <c r="AD1" s="93"/>
      <c r="AE1" s="93"/>
      <c r="AF1" s="93"/>
    </row>
    <row r="2" spans="2:41" hidden="1">
      <c r="T2" s="109"/>
      <c r="U2" s="110"/>
      <c r="V2" s="119" t="s">
        <v>67</v>
      </c>
      <c r="W2" s="120">
        <f>W1*1.22</f>
        <v>0</v>
      </c>
      <c r="X2" s="121" t="s">
        <v>9</v>
      </c>
      <c r="Y2" s="114"/>
      <c r="Z2" s="93"/>
      <c r="AA2" s="93"/>
      <c r="AB2" s="93"/>
      <c r="AC2" s="93"/>
      <c r="AD2" s="93"/>
      <c r="AE2" s="93"/>
      <c r="AF2" s="93"/>
    </row>
    <row r="3" spans="2:41" ht="16" customHeight="1">
      <c r="T3" s="109"/>
      <c r="U3" s="110"/>
      <c r="V3" s="119" t="s">
        <v>16</v>
      </c>
      <c r="W3" s="122">
        <f>SUM(W10:AF38)</f>
        <v>0</v>
      </c>
      <c r="X3" s="121"/>
      <c r="Y3" s="114"/>
      <c r="Z3" s="93"/>
      <c r="AA3" s="93"/>
      <c r="AB3" s="93"/>
      <c r="AC3" s="93"/>
      <c r="AD3" s="93"/>
      <c r="AE3" s="93"/>
      <c r="AF3" s="93"/>
    </row>
    <row r="4" spans="2:41">
      <c r="F4" s="123"/>
      <c r="G4" s="124"/>
      <c r="H4" s="125"/>
      <c r="I4" s="126"/>
      <c r="J4" s="127"/>
      <c r="K4" s="128"/>
      <c r="L4" s="129"/>
      <c r="M4" s="130"/>
      <c r="N4" s="131"/>
      <c r="O4" s="132"/>
      <c r="P4" s="133"/>
      <c r="Q4" s="134"/>
      <c r="T4" s="109"/>
      <c r="U4" s="110"/>
      <c r="V4" s="119" t="s">
        <v>55</v>
      </c>
      <c r="W4" s="135">
        <f>SUM(G:G)</f>
        <v>0</v>
      </c>
      <c r="X4" s="136" t="s">
        <v>14</v>
      </c>
      <c r="Y4" s="114"/>
      <c r="Z4" s="93"/>
      <c r="AA4" s="93"/>
      <c r="AB4" s="93"/>
      <c r="AC4" s="93"/>
      <c r="AD4" s="93"/>
      <c r="AE4" s="93"/>
      <c r="AF4" s="93"/>
    </row>
    <row r="5" spans="2:41">
      <c r="V5" s="117"/>
      <c r="Z5" s="93"/>
      <c r="AA5" s="93"/>
      <c r="AB5" s="93"/>
      <c r="AC5" s="93"/>
      <c r="AD5" s="93"/>
      <c r="AE5" s="93"/>
      <c r="AF5" s="93"/>
    </row>
    <row r="6" spans="2:41" hidden="1"/>
    <row r="7" spans="2:41" ht="26">
      <c r="B7" s="137"/>
      <c r="C7" s="138"/>
      <c r="D7" s="138"/>
      <c r="E7" s="139"/>
      <c r="F7" s="140"/>
      <c r="G7" s="141"/>
      <c r="H7" s="142"/>
      <c r="I7" s="143"/>
      <c r="J7" s="144"/>
      <c r="K7" s="145"/>
      <c r="L7" s="146"/>
      <c r="M7" s="147"/>
      <c r="N7" s="148"/>
      <c r="O7" s="149"/>
      <c r="P7" s="150"/>
      <c r="Q7" s="151"/>
      <c r="R7" s="110"/>
      <c r="S7" s="109"/>
      <c r="T7" s="109"/>
      <c r="U7" s="137"/>
      <c r="V7" s="152" t="s">
        <v>105</v>
      </c>
      <c r="W7" s="153">
        <f t="shared" ref="W7:AF7" si="0">SUM(H:H)</f>
        <v>0</v>
      </c>
      <c r="X7" s="153">
        <f t="shared" si="0"/>
        <v>0</v>
      </c>
      <c r="Y7" s="153">
        <f t="shared" si="0"/>
        <v>0</v>
      </c>
      <c r="Z7" s="153">
        <f t="shared" si="0"/>
        <v>0</v>
      </c>
      <c r="AA7" s="153">
        <f t="shared" si="0"/>
        <v>0</v>
      </c>
      <c r="AB7" s="153">
        <f t="shared" si="0"/>
        <v>0</v>
      </c>
      <c r="AC7" s="153">
        <f t="shared" si="0"/>
        <v>0</v>
      </c>
      <c r="AD7" s="153">
        <f t="shared" si="0"/>
        <v>0</v>
      </c>
      <c r="AE7" s="153">
        <f t="shared" si="0"/>
        <v>0</v>
      </c>
      <c r="AF7" s="153">
        <f t="shared" si="0"/>
        <v>0</v>
      </c>
      <c r="AG7" s="154"/>
      <c r="AH7" s="155"/>
      <c r="AI7" s="154"/>
    </row>
    <row r="8" spans="2:41" s="117" customFormat="1" ht="38.25" customHeight="1">
      <c r="B8" s="114"/>
      <c r="C8" s="156" t="s">
        <v>0</v>
      </c>
      <c r="D8" s="156" t="s">
        <v>138</v>
      </c>
      <c r="E8" s="157" t="s">
        <v>106</v>
      </c>
      <c r="F8" s="158" t="s">
        <v>6</v>
      </c>
      <c r="G8" s="159" t="s">
        <v>7</v>
      </c>
      <c r="H8" s="160" t="s">
        <v>2</v>
      </c>
      <c r="I8" s="161" t="s">
        <v>3</v>
      </c>
      <c r="J8" s="162" t="s">
        <v>12</v>
      </c>
      <c r="K8" s="163" t="s">
        <v>45</v>
      </c>
      <c r="L8" s="164" t="s">
        <v>4</v>
      </c>
      <c r="M8" s="165" t="s">
        <v>17</v>
      </c>
      <c r="N8" s="166" t="s">
        <v>25</v>
      </c>
      <c r="O8" s="167" t="s">
        <v>18</v>
      </c>
      <c r="P8" s="168" t="s">
        <v>56</v>
      </c>
      <c r="Q8" s="169" t="s">
        <v>21</v>
      </c>
      <c r="R8" s="117" t="s">
        <v>97</v>
      </c>
      <c r="S8" s="136" t="s">
        <v>98</v>
      </c>
      <c r="T8" s="114" t="s">
        <v>99</v>
      </c>
      <c r="U8" s="114" t="s">
        <v>100</v>
      </c>
      <c r="V8" s="170" t="s">
        <v>101</v>
      </c>
      <c r="W8" s="171" t="s">
        <v>69</v>
      </c>
      <c r="X8" s="172" t="s">
        <v>53</v>
      </c>
      <c r="Y8" s="173" t="s">
        <v>102</v>
      </c>
      <c r="Z8" s="174" t="s">
        <v>70</v>
      </c>
      <c r="AA8" s="175" t="s">
        <v>103</v>
      </c>
      <c r="AB8" s="176" t="s">
        <v>71</v>
      </c>
      <c r="AC8" s="177" t="s">
        <v>72</v>
      </c>
      <c r="AD8" s="178" t="s">
        <v>73</v>
      </c>
      <c r="AE8" s="179" t="s">
        <v>74</v>
      </c>
      <c r="AF8" s="180" t="s">
        <v>75</v>
      </c>
      <c r="AG8" s="114" t="s">
        <v>5</v>
      </c>
      <c r="AH8" s="181" t="s">
        <v>15</v>
      </c>
      <c r="AI8" s="182" t="s">
        <v>10</v>
      </c>
      <c r="AJ8" s="117" t="s">
        <v>28</v>
      </c>
      <c r="AK8" s="117" t="s">
        <v>29</v>
      </c>
      <c r="AL8" s="117" t="s">
        <v>30</v>
      </c>
      <c r="AM8" s="117" t="s">
        <v>31</v>
      </c>
      <c r="AN8" s="117" t="s">
        <v>38</v>
      </c>
      <c r="AO8" s="183" t="s">
        <v>54</v>
      </c>
    </row>
    <row r="9" spans="2:41" s="193" customFormat="1" ht="42.75" customHeight="1">
      <c r="B9" s="184" t="s">
        <v>66</v>
      </c>
      <c r="C9" s="185"/>
      <c r="D9" s="185"/>
      <c r="E9" s="186"/>
      <c r="F9" s="187"/>
      <c r="G9" s="188"/>
      <c r="H9" s="160"/>
      <c r="I9" s="161"/>
      <c r="J9" s="162"/>
      <c r="K9" s="163"/>
      <c r="L9" s="164"/>
      <c r="M9" s="165"/>
      <c r="N9" s="166"/>
      <c r="O9" s="167"/>
      <c r="P9" s="168"/>
      <c r="Q9" s="169"/>
      <c r="R9" s="189"/>
      <c r="S9" s="185"/>
      <c r="T9" s="185"/>
      <c r="U9" s="187"/>
      <c r="V9" s="190"/>
      <c r="W9" s="191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92" t="s">
        <v>11</v>
      </c>
      <c r="AI9" s="187"/>
      <c r="AO9" s="183"/>
    </row>
    <row r="10" spans="2:41" s="117" customFormat="1" ht="90" customHeight="1">
      <c r="B10" s="194"/>
      <c r="C10" s="195" t="s">
        <v>68</v>
      </c>
      <c r="D10" s="195">
        <v>21</v>
      </c>
      <c r="E10" s="196"/>
      <c r="F10" s="197">
        <v>5.4</v>
      </c>
      <c r="G10" s="198">
        <f t="shared" ref="G10:G11" si="1">SUM(W10:AF10)*F10</f>
        <v>0</v>
      </c>
      <c r="H10" s="199">
        <f t="shared" ref="H10:H11" si="2">W10*T10</f>
        <v>0</v>
      </c>
      <c r="I10" s="200">
        <f t="shared" ref="I10:I11" si="3">X10*T10</f>
        <v>0</v>
      </c>
      <c r="J10" s="200">
        <f t="shared" ref="J10:J11" si="4">Y10*T10</f>
        <v>0</v>
      </c>
      <c r="K10" s="200">
        <f t="shared" ref="K10:K11" si="5">Z10*T10</f>
        <v>0</v>
      </c>
      <c r="L10" s="200">
        <f t="shared" ref="L10:L11" si="6">AA10*T10</f>
        <v>0</v>
      </c>
      <c r="M10" s="200">
        <f t="shared" ref="M10:M11" si="7">AB10*T10</f>
        <v>0</v>
      </c>
      <c r="N10" s="200">
        <f t="shared" ref="N10:N11" si="8">AC10*T10</f>
        <v>0</v>
      </c>
      <c r="O10" s="200">
        <f t="shared" ref="O10:O11" si="9">AD10*T10</f>
        <v>0</v>
      </c>
      <c r="P10" s="200">
        <f t="shared" ref="P10:P11" si="10">AE10*T10</f>
        <v>0</v>
      </c>
      <c r="Q10" s="200">
        <f t="shared" ref="Q10:Q11" si="11">AF10*T10</f>
        <v>0</v>
      </c>
      <c r="R10" s="201" t="s">
        <v>107</v>
      </c>
      <c r="S10" s="202" t="s">
        <v>181</v>
      </c>
      <c r="T10" s="195">
        <v>1</v>
      </c>
      <c r="U10" s="203">
        <v>0</v>
      </c>
      <c r="V10" s="204">
        <v>175</v>
      </c>
      <c r="W10" s="41"/>
      <c r="X10" s="42"/>
      <c r="Y10" s="42"/>
      <c r="Z10" s="42"/>
      <c r="AA10" s="42"/>
      <c r="AB10" s="42"/>
      <c r="AC10" s="42"/>
      <c r="AD10" s="42"/>
      <c r="AE10" s="42"/>
      <c r="AF10" s="43"/>
      <c r="AG10" s="205">
        <f>V10*W10+V10*X10+V10*Y10+V10*Z10+V10*AA10+V10*AB10+V10*AC10+V10*AD10+V10*AE10+V10*AF10</f>
        <v>0</v>
      </c>
      <c r="AH10" s="206" t="str">
        <f t="shared" ref="AH10:AH33" si="12">IF(SUM(W10:AF10)&gt;0,"Yes","No")</f>
        <v>No</v>
      </c>
      <c r="AI10" s="207" t="str">
        <f t="shared" ref="AI10:AI11" si="13">IF(E10="New","Yes","No")</f>
        <v>No</v>
      </c>
      <c r="AK10" s="117">
        <v>1</v>
      </c>
      <c r="AL10" s="117">
        <v>700</v>
      </c>
      <c r="AM10" s="117">
        <v>80</v>
      </c>
      <c r="AN10" s="117">
        <f>SUM(W10:AF10)*U10</f>
        <v>0</v>
      </c>
      <c r="AO10" s="183">
        <v>0.18</v>
      </c>
    </row>
    <row r="11" spans="2:41" s="193" customFormat="1" ht="90" customHeight="1">
      <c r="B11" s="208"/>
      <c r="C11" s="209" t="s">
        <v>77</v>
      </c>
      <c r="D11" s="210" t="s">
        <v>139</v>
      </c>
      <c r="E11" s="211"/>
      <c r="F11" s="212">
        <f>3.3+2.1+1.5</f>
        <v>6.9</v>
      </c>
      <c r="G11" s="213">
        <f t="shared" si="1"/>
        <v>0</v>
      </c>
      <c r="H11" s="214">
        <f t="shared" si="2"/>
        <v>0</v>
      </c>
      <c r="I11" s="215">
        <f t="shared" si="3"/>
        <v>0</v>
      </c>
      <c r="J11" s="216">
        <f t="shared" si="4"/>
        <v>0</v>
      </c>
      <c r="K11" s="217">
        <f t="shared" si="5"/>
        <v>0</v>
      </c>
      <c r="L11" s="218">
        <f t="shared" si="6"/>
        <v>0</v>
      </c>
      <c r="M11" s="219">
        <f t="shared" si="7"/>
        <v>0</v>
      </c>
      <c r="N11" s="220">
        <f t="shared" si="8"/>
        <v>0</v>
      </c>
      <c r="O11" s="221">
        <f t="shared" si="9"/>
        <v>0</v>
      </c>
      <c r="P11" s="222">
        <f t="shared" si="10"/>
        <v>0</v>
      </c>
      <c r="Q11" s="223">
        <f t="shared" si="11"/>
        <v>0</v>
      </c>
      <c r="R11" s="224" t="s">
        <v>108</v>
      </c>
      <c r="S11" s="225" t="s">
        <v>182</v>
      </c>
      <c r="T11" s="209">
        <v>3</v>
      </c>
      <c r="U11" s="226">
        <v>0</v>
      </c>
      <c r="V11" s="227">
        <v>290</v>
      </c>
      <c r="W11" s="33"/>
      <c r="X11" s="31"/>
      <c r="Y11" s="32"/>
      <c r="Z11" s="32"/>
      <c r="AA11" s="32"/>
      <c r="AB11" s="32"/>
      <c r="AC11" s="32"/>
      <c r="AD11" s="32"/>
      <c r="AE11" s="32"/>
      <c r="AF11" s="34"/>
      <c r="AG11" s="228">
        <f t="shared" ref="AG11:AG33" si="14">V11*W11+V11*X11+V11*Y11+V11*Z11+V11*AA11+V11*AB11+V11*AC11+V11*AD11+V11*AE11+V11*AF11</f>
        <v>0</v>
      </c>
      <c r="AH11" s="229" t="str">
        <f t="shared" si="12"/>
        <v>No</v>
      </c>
      <c r="AI11" s="230" t="str">
        <f t="shared" si="13"/>
        <v>No</v>
      </c>
      <c r="AJ11" s="117">
        <v>3</v>
      </c>
      <c r="AK11" s="117"/>
      <c r="AL11" s="193">
        <v>1000</v>
      </c>
      <c r="AM11" s="193">
        <v>100</v>
      </c>
      <c r="AN11" s="117">
        <f t="shared" ref="AN11:AN33" si="15">SUM(W11:AF11)*U11</f>
        <v>0</v>
      </c>
      <c r="AO11" s="183">
        <v>0.23</v>
      </c>
    </row>
    <row r="12" spans="2:41" s="193" customFormat="1" ht="50" customHeight="1">
      <c r="B12" s="184" t="s">
        <v>76</v>
      </c>
      <c r="C12" s="185"/>
      <c r="D12" s="185"/>
      <c r="E12" s="186"/>
      <c r="F12" s="231"/>
      <c r="G12" s="188"/>
      <c r="H12" s="160"/>
      <c r="I12" s="161"/>
      <c r="J12" s="162"/>
      <c r="K12" s="163"/>
      <c r="L12" s="164"/>
      <c r="M12" s="165"/>
      <c r="N12" s="166"/>
      <c r="O12" s="167"/>
      <c r="P12" s="168"/>
      <c r="Q12" s="169"/>
      <c r="R12" s="189"/>
      <c r="S12" s="185"/>
      <c r="T12" s="185"/>
      <c r="U12" s="189"/>
      <c r="V12" s="190"/>
      <c r="W12" s="385"/>
      <c r="X12" s="386"/>
      <c r="Y12" s="386"/>
      <c r="Z12" s="386"/>
      <c r="AA12" s="386"/>
      <c r="AB12" s="386"/>
      <c r="AC12" s="386"/>
      <c r="AD12" s="386"/>
      <c r="AE12" s="386"/>
      <c r="AF12" s="386"/>
      <c r="AG12" s="187"/>
      <c r="AH12" s="192" t="str">
        <f t="shared" si="12"/>
        <v>No</v>
      </c>
      <c r="AI12" s="187"/>
      <c r="AJ12" s="117">
        <f>T12</f>
        <v>0</v>
      </c>
      <c r="AK12" s="117">
        <f t="shared" ref="AK12" si="16">T12</f>
        <v>0</v>
      </c>
      <c r="AN12" s="117">
        <f t="shared" si="15"/>
        <v>0</v>
      </c>
      <c r="AO12" s="183"/>
    </row>
    <row r="13" spans="2:41" s="117" customFormat="1" ht="90" customHeight="1">
      <c r="B13" s="194"/>
      <c r="C13" s="195" t="s">
        <v>78</v>
      </c>
      <c r="D13" s="195">
        <v>33</v>
      </c>
      <c r="E13" s="196"/>
      <c r="F13" s="197">
        <v>8.4</v>
      </c>
      <c r="G13" s="198">
        <f t="shared" ref="G13:G16" si="17">SUM(W13:AF13)*F13</f>
        <v>0</v>
      </c>
      <c r="H13" s="199">
        <f t="shared" ref="H13:H16" si="18">W13*T13</f>
        <v>0</v>
      </c>
      <c r="I13" s="200">
        <f t="shared" ref="I13:I16" si="19">X13*T13</f>
        <v>0</v>
      </c>
      <c r="J13" s="200">
        <f t="shared" ref="J13:J16" si="20">Y13*T13</f>
        <v>0</v>
      </c>
      <c r="K13" s="200">
        <f t="shared" ref="K13:K16" si="21">Z13*T13</f>
        <v>0</v>
      </c>
      <c r="L13" s="200">
        <f t="shared" ref="L13:L16" si="22">AA13*T13</f>
        <v>0</v>
      </c>
      <c r="M13" s="200">
        <f t="shared" ref="M13:M16" si="23">AB13*T13</f>
        <v>0</v>
      </c>
      <c r="N13" s="200">
        <f t="shared" ref="N13:N16" si="24">AC13*T13</f>
        <v>0</v>
      </c>
      <c r="O13" s="200">
        <f t="shared" ref="O13:O16" si="25">AD13*T13</f>
        <v>0</v>
      </c>
      <c r="P13" s="200">
        <f t="shared" ref="P13:P16" si="26">AE13*T13</f>
        <v>0</v>
      </c>
      <c r="Q13" s="200">
        <f t="shared" ref="Q13:Q16" si="27">AF13*T13</f>
        <v>0</v>
      </c>
      <c r="R13" s="201" t="s">
        <v>109</v>
      </c>
      <c r="S13" s="202" t="s">
        <v>181</v>
      </c>
      <c r="T13" s="195">
        <v>1</v>
      </c>
      <c r="U13" s="203">
        <v>0</v>
      </c>
      <c r="V13" s="204">
        <v>210</v>
      </c>
      <c r="W13" s="41"/>
      <c r="X13" s="42"/>
      <c r="Y13" s="42"/>
      <c r="Z13" s="42"/>
      <c r="AA13" s="42"/>
      <c r="AB13" s="42"/>
      <c r="AC13" s="42"/>
      <c r="AD13" s="42"/>
      <c r="AE13" s="42"/>
      <c r="AF13" s="43"/>
      <c r="AG13" s="232">
        <f t="shared" si="14"/>
        <v>0</v>
      </c>
      <c r="AH13" s="206" t="str">
        <f t="shared" si="12"/>
        <v>No</v>
      </c>
      <c r="AI13" s="207" t="str">
        <f t="shared" ref="AI13:AI16" si="28">IF(E13="New","Yes","No")</f>
        <v>No</v>
      </c>
      <c r="AK13" s="117">
        <v>1</v>
      </c>
      <c r="AL13" s="117">
        <v>500</v>
      </c>
      <c r="AM13" s="117">
        <v>60</v>
      </c>
      <c r="AN13" s="117">
        <f t="shared" si="15"/>
        <v>0</v>
      </c>
      <c r="AO13" s="183">
        <v>0.4</v>
      </c>
    </row>
    <row r="14" spans="2:41" s="193" customFormat="1" ht="90" customHeight="1">
      <c r="B14" s="233"/>
      <c r="C14" s="234" t="s">
        <v>79</v>
      </c>
      <c r="D14" s="234">
        <v>37</v>
      </c>
      <c r="E14" s="235"/>
      <c r="F14" s="236">
        <v>8.4</v>
      </c>
      <c r="G14" s="188">
        <f t="shared" si="17"/>
        <v>0</v>
      </c>
      <c r="H14" s="160">
        <f t="shared" si="18"/>
        <v>0</v>
      </c>
      <c r="I14" s="161">
        <f t="shared" si="19"/>
        <v>0</v>
      </c>
      <c r="J14" s="162">
        <f t="shared" si="20"/>
        <v>0</v>
      </c>
      <c r="K14" s="163">
        <f t="shared" si="21"/>
        <v>0</v>
      </c>
      <c r="L14" s="164">
        <f t="shared" si="22"/>
        <v>0</v>
      </c>
      <c r="M14" s="165">
        <f t="shared" si="23"/>
        <v>0</v>
      </c>
      <c r="N14" s="166">
        <f t="shared" si="24"/>
        <v>0</v>
      </c>
      <c r="O14" s="167">
        <f t="shared" si="25"/>
        <v>0</v>
      </c>
      <c r="P14" s="168">
        <f t="shared" si="26"/>
        <v>0</v>
      </c>
      <c r="Q14" s="169">
        <f t="shared" si="27"/>
        <v>0</v>
      </c>
      <c r="R14" s="237" t="s">
        <v>109</v>
      </c>
      <c r="S14" s="238" t="s">
        <v>181</v>
      </c>
      <c r="T14" s="234">
        <v>1</v>
      </c>
      <c r="U14" s="239">
        <v>0</v>
      </c>
      <c r="V14" s="240">
        <v>210</v>
      </c>
      <c r="W14" s="36"/>
      <c r="X14" s="30"/>
      <c r="Y14" s="30"/>
      <c r="Z14" s="30"/>
      <c r="AA14" s="30"/>
      <c r="AB14" s="30"/>
      <c r="AC14" s="30"/>
      <c r="AD14" s="30"/>
      <c r="AE14" s="30"/>
      <c r="AF14" s="35"/>
      <c r="AG14" s="241">
        <f t="shared" si="14"/>
        <v>0</v>
      </c>
      <c r="AH14" s="242" t="str">
        <f t="shared" si="12"/>
        <v>No</v>
      </c>
      <c r="AI14" s="243" t="str">
        <f t="shared" si="28"/>
        <v>No</v>
      </c>
      <c r="AJ14" s="117"/>
      <c r="AK14" s="117">
        <v>1</v>
      </c>
      <c r="AL14" s="193">
        <v>500</v>
      </c>
      <c r="AM14" s="193">
        <v>60</v>
      </c>
      <c r="AN14" s="117">
        <f t="shared" si="15"/>
        <v>0</v>
      </c>
      <c r="AO14" s="183">
        <v>0.55376000000000003</v>
      </c>
    </row>
    <row r="15" spans="2:41" s="117" customFormat="1" ht="90" customHeight="1">
      <c r="B15" s="233"/>
      <c r="C15" s="244" t="s">
        <v>80</v>
      </c>
      <c r="D15" s="244" t="s">
        <v>140</v>
      </c>
      <c r="E15" s="245"/>
      <c r="F15" s="246">
        <f>5.7*2</f>
        <v>11.4</v>
      </c>
      <c r="G15" s="247">
        <f t="shared" si="17"/>
        <v>0</v>
      </c>
      <c r="H15" s="248">
        <f t="shared" si="18"/>
        <v>0</v>
      </c>
      <c r="I15" s="249">
        <f t="shared" si="19"/>
        <v>0</v>
      </c>
      <c r="J15" s="249">
        <f t="shared" si="20"/>
        <v>0</v>
      </c>
      <c r="K15" s="249">
        <f t="shared" si="21"/>
        <v>0</v>
      </c>
      <c r="L15" s="249">
        <f t="shared" si="22"/>
        <v>0</v>
      </c>
      <c r="M15" s="249">
        <f t="shared" si="23"/>
        <v>0</v>
      </c>
      <c r="N15" s="249">
        <f t="shared" si="24"/>
        <v>0</v>
      </c>
      <c r="O15" s="249">
        <f t="shared" si="25"/>
        <v>0</v>
      </c>
      <c r="P15" s="249">
        <f t="shared" si="26"/>
        <v>0</v>
      </c>
      <c r="Q15" s="249">
        <f t="shared" si="27"/>
        <v>0</v>
      </c>
      <c r="R15" s="250" t="s">
        <v>110</v>
      </c>
      <c r="S15" s="251" t="s">
        <v>183</v>
      </c>
      <c r="T15" s="244">
        <v>2</v>
      </c>
      <c r="U15" s="252">
        <v>0</v>
      </c>
      <c r="V15" s="253">
        <v>250</v>
      </c>
      <c r="W15" s="44"/>
      <c r="X15" s="45"/>
      <c r="Y15" s="45"/>
      <c r="Z15" s="45"/>
      <c r="AA15" s="45"/>
      <c r="AB15" s="45"/>
      <c r="AC15" s="45"/>
      <c r="AD15" s="45"/>
      <c r="AE15" s="45"/>
      <c r="AF15" s="46"/>
      <c r="AG15" s="254">
        <f>V15*W15+V15*X15+V15*Y15+V15*Z15+V15*AA15+V15*AB15+V15*AC15+V15*AD15+V15*AE15+V15*AF15</f>
        <v>0</v>
      </c>
      <c r="AH15" s="255" t="str">
        <f t="shared" si="12"/>
        <v>No</v>
      </c>
      <c r="AI15" s="256" t="str">
        <f t="shared" si="28"/>
        <v>No</v>
      </c>
      <c r="AJ15" s="117">
        <f>T15</f>
        <v>2</v>
      </c>
      <c r="AL15" s="117">
        <v>600</v>
      </c>
      <c r="AM15" s="117">
        <v>70</v>
      </c>
      <c r="AN15" s="117">
        <f t="shared" si="15"/>
        <v>0</v>
      </c>
      <c r="AO15" s="183">
        <v>0.75539999999999996</v>
      </c>
    </row>
    <row r="16" spans="2:41" s="117" customFormat="1" ht="90" customHeight="1">
      <c r="B16" s="233"/>
      <c r="C16" s="234" t="s">
        <v>81</v>
      </c>
      <c r="D16" s="382" t="s">
        <v>141</v>
      </c>
      <c r="E16" s="235"/>
      <c r="F16" s="236">
        <f>(1.2+2.5)*2</f>
        <v>7.4</v>
      </c>
      <c r="G16" s="188">
        <f t="shared" si="17"/>
        <v>0</v>
      </c>
      <c r="H16" s="160">
        <f t="shared" si="18"/>
        <v>0</v>
      </c>
      <c r="I16" s="161">
        <f t="shared" si="19"/>
        <v>0</v>
      </c>
      <c r="J16" s="162">
        <f t="shared" si="20"/>
        <v>0</v>
      </c>
      <c r="K16" s="163">
        <f t="shared" si="21"/>
        <v>0</v>
      </c>
      <c r="L16" s="164">
        <f t="shared" si="22"/>
        <v>0</v>
      </c>
      <c r="M16" s="165">
        <f t="shared" si="23"/>
        <v>0</v>
      </c>
      <c r="N16" s="166">
        <f t="shared" si="24"/>
        <v>0</v>
      </c>
      <c r="O16" s="167">
        <f t="shared" si="25"/>
        <v>0</v>
      </c>
      <c r="P16" s="168">
        <f t="shared" si="26"/>
        <v>0</v>
      </c>
      <c r="Q16" s="169">
        <f t="shared" si="27"/>
        <v>0</v>
      </c>
      <c r="R16" s="237" t="s">
        <v>111</v>
      </c>
      <c r="S16" s="238" t="s">
        <v>184</v>
      </c>
      <c r="T16" s="234">
        <v>4</v>
      </c>
      <c r="U16" s="239">
        <v>0</v>
      </c>
      <c r="V16" s="240">
        <v>370</v>
      </c>
      <c r="W16" s="36"/>
      <c r="X16" s="30"/>
      <c r="Y16" s="30"/>
      <c r="Z16" s="30"/>
      <c r="AA16" s="30"/>
      <c r="AB16" s="30"/>
      <c r="AC16" s="30"/>
      <c r="AD16" s="30"/>
      <c r="AE16" s="30"/>
      <c r="AF16" s="35"/>
      <c r="AG16" s="241">
        <f>V16*W16+V16*X16+V16*Y16+V16*Z16+V16*AA16+V16*AB16+V16*AC16+V16*AD16+V16*AE16+V16*AF16</f>
        <v>0</v>
      </c>
      <c r="AH16" s="242" t="str">
        <f t="shared" si="12"/>
        <v>No</v>
      </c>
      <c r="AI16" s="243" t="str">
        <f t="shared" si="28"/>
        <v>No</v>
      </c>
      <c r="AJ16" s="117">
        <v>4</v>
      </c>
      <c r="AK16" s="117">
        <f>T16</f>
        <v>4</v>
      </c>
      <c r="AL16" s="117">
        <v>800</v>
      </c>
      <c r="AM16" s="117">
        <v>90</v>
      </c>
      <c r="AN16" s="117">
        <f t="shared" si="15"/>
        <v>0</v>
      </c>
      <c r="AO16" s="183">
        <v>1.09378</v>
      </c>
    </row>
    <row r="17" spans="2:41" s="117" customFormat="1" ht="90" customHeight="1">
      <c r="B17" s="233"/>
      <c r="C17" s="244" t="s">
        <v>173</v>
      </c>
      <c r="D17" s="244"/>
      <c r="E17" s="245" t="s">
        <v>106</v>
      </c>
      <c r="F17" s="246">
        <v>23.5</v>
      </c>
      <c r="G17" s="247">
        <f t="shared" ref="G17:G18" si="29">SUM(W17:AF17)*F17</f>
        <v>0</v>
      </c>
      <c r="H17" s="248">
        <f t="shared" ref="H17:H18" si="30">W17*T17</f>
        <v>0</v>
      </c>
      <c r="I17" s="249">
        <f t="shared" ref="I17:I18" si="31">X17*T17</f>
        <v>0</v>
      </c>
      <c r="J17" s="249">
        <f t="shared" ref="J17:J18" si="32">Y17*T17</f>
        <v>0</v>
      </c>
      <c r="K17" s="249">
        <f t="shared" ref="K17:K18" si="33">Z17*T17</f>
        <v>0</v>
      </c>
      <c r="L17" s="249">
        <f t="shared" ref="L17:L18" si="34">AA17*T17</f>
        <v>0</v>
      </c>
      <c r="M17" s="249">
        <f t="shared" ref="M17:M18" si="35">AB17*T17</f>
        <v>0</v>
      </c>
      <c r="N17" s="249">
        <f t="shared" ref="N17:N18" si="36">AC17*T17</f>
        <v>0</v>
      </c>
      <c r="O17" s="249">
        <f t="shared" ref="O17:O18" si="37">AD17*T17</f>
        <v>0</v>
      </c>
      <c r="P17" s="249">
        <f t="shared" ref="P17:P18" si="38">AE17*T17</f>
        <v>0</v>
      </c>
      <c r="Q17" s="249">
        <f t="shared" ref="Q17:Q18" si="39">AF17*T17</f>
        <v>0</v>
      </c>
      <c r="R17" s="250" t="s">
        <v>175</v>
      </c>
      <c r="S17" s="251" t="s">
        <v>185</v>
      </c>
      <c r="T17" s="244">
        <v>2</v>
      </c>
      <c r="U17" s="252">
        <v>0</v>
      </c>
      <c r="V17" s="253">
        <v>490</v>
      </c>
      <c r="W17" s="44"/>
      <c r="X17" s="45"/>
      <c r="Y17" s="45"/>
      <c r="Z17" s="45"/>
      <c r="AA17" s="45"/>
      <c r="AB17" s="45"/>
      <c r="AC17" s="45"/>
      <c r="AD17" s="45"/>
      <c r="AE17" s="45"/>
      <c r="AF17" s="46"/>
      <c r="AG17" s="254">
        <f>V17*W17+V17*X17+V17*Y17+V17*Z17+V17*AA17+V17*AB17+V17*AC17+V17*AD17+V17*AE17+V17*AF17</f>
        <v>0</v>
      </c>
      <c r="AH17" s="255" t="str">
        <f t="shared" ref="AH17:AH18" si="40">IF(SUM(W17:AF17)&gt;0,"Yes","No")</f>
        <v>No</v>
      </c>
      <c r="AI17" s="256" t="str">
        <f t="shared" ref="AI17:AI18" si="41">IF(E17="New","Yes","No")</f>
        <v>Yes</v>
      </c>
      <c r="AK17" s="117">
        <v>2</v>
      </c>
      <c r="AL17" s="117">
        <v>1000</v>
      </c>
      <c r="AM17" s="117">
        <v>100</v>
      </c>
      <c r="AN17" s="117">
        <f t="shared" ref="AN17:AN18" si="42">SUM(W17:AF17)*U17</f>
        <v>0</v>
      </c>
      <c r="AO17" s="183">
        <v>0.75539999999999996</v>
      </c>
    </row>
    <row r="18" spans="2:41" s="117" customFormat="1" ht="90" customHeight="1">
      <c r="B18" s="208"/>
      <c r="C18" s="209" t="s">
        <v>174</v>
      </c>
      <c r="D18" s="210"/>
      <c r="E18" s="211" t="s">
        <v>106</v>
      </c>
      <c r="F18" s="212">
        <v>26.9</v>
      </c>
      <c r="G18" s="213">
        <f t="shared" si="29"/>
        <v>0</v>
      </c>
      <c r="H18" s="214">
        <f t="shared" si="30"/>
        <v>0</v>
      </c>
      <c r="I18" s="215">
        <f t="shared" si="31"/>
        <v>0</v>
      </c>
      <c r="J18" s="216">
        <f t="shared" si="32"/>
        <v>0</v>
      </c>
      <c r="K18" s="217">
        <f t="shared" si="33"/>
        <v>0</v>
      </c>
      <c r="L18" s="218">
        <f t="shared" si="34"/>
        <v>0</v>
      </c>
      <c r="M18" s="219">
        <f t="shared" si="35"/>
        <v>0</v>
      </c>
      <c r="N18" s="220">
        <f t="shared" si="36"/>
        <v>0</v>
      </c>
      <c r="O18" s="221">
        <f t="shared" si="37"/>
        <v>0</v>
      </c>
      <c r="P18" s="222">
        <f t="shared" si="38"/>
        <v>0</v>
      </c>
      <c r="Q18" s="223">
        <f t="shared" si="39"/>
        <v>0</v>
      </c>
      <c r="R18" s="224" t="s">
        <v>176</v>
      </c>
      <c r="S18" s="225" t="s">
        <v>185</v>
      </c>
      <c r="T18" s="209">
        <v>2</v>
      </c>
      <c r="U18" s="226">
        <v>0</v>
      </c>
      <c r="V18" s="227">
        <v>540</v>
      </c>
      <c r="W18" s="33"/>
      <c r="X18" s="32"/>
      <c r="Y18" s="32"/>
      <c r="Z18" s="32"/>
      <c r="AA18" s="32"/>
      <c r="AB18" s="32"/>
      <c r="AC18" s="32"/>
      <c r="AD18" s="32"/>
      <c r="AE18" s="32"/>
      <c r="AF18" s="34"/>
      <c r="AG18" s="257">
        <f>V18*W18+V18*X18+V18*Y18+V18*Z18+V18*AA18+V18*AB18+V18*AC18+V18*AD18+V18*AE18+V18*AF18</f>
        <v>0</v>
      </c>
      <c r="AH18" s="229" t="str">
        <f t="shared" si="40"/>
        <v>No</v>
      </c>
      <c r="AI18" s="230" t="str">
        <f t="shared" si="41"/>
        <v>Yes</v>
      </c>
      <c r="AK18" s="117">
        <f>T18</f>
        <v>2</v>
      </c>
      <c r="AL18" s="117">
        <v>1000</v>
      </c>
      <c r="AM18" s="117">
        <v>100</v>
      </c>
      <c r="AN18" s="117">
        <f t="shared" si="42"/>
        <v>0</v>
      </c>
      <c r="AO18" s="183">
        <v>1.09378</v>
      </c>
    </row>
    <row r="19" spans="2:41" s="193" customFormat="1" ht="50" customHeight="1">
      <c r="B19" s="184" t="s">
        <v>82</v>
      </c>
      <c r="C19" s="185"/>
      <c r="D19" s="185"/>
      <c r="E19" s="186"/>
      <c r="F19" s="231"/>
      <c r="H19" s="258"/>
      <c r="I19" s="259"/>
      <c r="J19" s="260"/>
      <c r="K19" s="261"/>
      <c r="L19" s="262"/>
      <c r="M19" s="263"/>
      <c r="N19" s="264"/>
      <c r="O19" s="167"/>
      <c r="P19" s="168"/>
      <c r="Q19" s="169"/>
      <c r="R19" s="189"/>
      <c r="S19" s="185"/>
      <c r="T19" s="185"/>
      <c r="U19" s="189"/>
      <c r="V19" s="190"/>
      <c r="W19" s="385"/>
      <c r="X19" s="386"/>
      <c r="Y19" s="386"/>
      <c r="Z19" s="386"/>
      <c r="AA19" s="386"/>
      <c r="AB19" s="386"/>
      <c r="AC19" s="386"/>
      <c r="AD19" s="386"/>
      <c r="AE19" s="386"/>
      <c r="AF19" s="386"/>
      <c r="AG19" s="265"/>
      <c r="AH19" s="192" t="str">
        <f t="shared" si="12"/>
        <v>No</v>
      </c>
      <c r="AI19" s="187"/>
      <c r="AJ19" s="117">
        <f>T19</f>
        <v>0</v>
      </c>
      <c r="AK19" s="117">
        <f>T19</f>
        <v>0</v>
      </c>
      <c r="AN19" s="117">
        <f t="shared" si="15"/>
        <v>0</v>
      </c>
      <c r="AO19" s="183"/>
    </row>
    <row r="20" spans="2:41" s="117" customFormat="1" ht="100" customHeight="1">
      <c r="B20" s="266"/>
      <c r="C20" s="267" t="s">
        <v>83</v>
      </c>
      <c r="D20" s="267">
        <v>41</v>
      </c>
      <c r="E20" s="268"/>
      <c r="F20" s="269">
        <v>4.2</v>
      </c>
      <c r="G20" s="270">
        <f t="shared" ref="G20:G23" si="43">SUM(W20:AF20)*F20</f>
        <v>0</v>
      </c>
      <c r="H20" s="271">
        <f t="shared" ref="H20:H23" si="44">W20*T20</f>
        <v>0</v>
      </c>
      <c r="I20" s="272">
        <f t="shared" ref="I20:I23" si="45">X20*T20</f>
        <v>0</v>
      </c>
      <c r="J20" s="272">
        <f t="shared" ref="J20:J23" si="46">Y20*T20</f>
        <v>0</v>
      </c>
      <c r="K20" s="272">
        <f t="shared" ref="K20:K23" si="47">Z20*T20</f>
        <v>0</v>
      </c>
      <c r="L20" s="272">
        <f t="shared" ref="L20:L23" si="48">AA20*T20</f>
        <v>0</v>
      </c>
      <c r="M20" s="272">
        <f t="shared" ref="M20:M23" si="49">AB20*T20</f>
        <v>0</v>
      </c>
      <c r="N20" s="272">
        <f t="shared" ref="N20:N23" si="50">AC20*T20</f>
        <v>0</v>
      </c>
      <c r="O20" s="272">
        <f t="shared" ref="O20:O23" si="51">AD20*T20</f>
        <v>0</v>
      </c>
      <c r="P20" s="272">
        <f t="shared" ref="P20:P23" si="52">AE20*T20</f>
        <v>0</v>
      </c>
      <c r="Q20" s="272">
        <f t="shared" ref="Q20:Q23" si="53">AF20*T20</f>
        <v>0</v>
      </c>
      <c r="R20" s="273" t="s">
        <v>112</v>
      </c>
      <c r="S20" s="274" t="s">
        <v>181</v>
      </c>
      <c r="T20" s="267">
        <v>1</v>
      </c>
      <c r="U20" s="275">
        <v>0</v>
      </c>
      <c r="V20" s="276">
        <v>150</v>
      </c>
      <c r="W20" s="47"/>
      <c r="X20" s="48"/>
      <c r="Y20" s="48"/>
      <c r="Z20" s="48"/>
      <c r="AA20" s="48"/>
      <c r="AB20" s="48"/>
      <c r="AC20" s="48"/>
      <c r="AD20" s="48"/>
      <c r="AE20" s="48"/>
      <c r="AF20" s="49"/>
      <c r="AG20" s="277">
        <f t="shared" si="14"/>
        <v>0</v>
      </c>
      <c r="AH20" s="278" t="str">
        <f t="shared" si="12"/>
        <v>No</v>
      </c>
      <c r="AI20" s="279" t="str">
        <f t="shared" ref="AI20:AI23" si="54">IF(E20="New","Yes","No")</f>
        <v>No</v>
      </c>
      <c r="AK20" s="117">
        <v>1</v>
      </c>
      <c r="AL20" s="117">
        <v>500</v>
      </c>
      <c r="AM20" s="117">
        <v>60</v>
      </c>
      <c r="AN20" s="117">
        <f t="shared" si="15"/>
        <v>0</v>
      </c>
      <c r="AO20" s="183">
        <v>0.57840000000000003</v>
      </c>
    </row>
    <row r="21" spans="2:41" s="193" customFormat="1" ht="100" customHeight="1">
      <c r="B21" s="280"/>
      <c r="C21" s="234" t="s">
        <v>84</v>
      </c>
      <c r="D21" s="234">
        <v>46</v>
      </c>
      <c r="E21" s="235"/>
      <c r="F21" s="236">
        <v>4.2</v>
      </c>
      <c r="G21" s="188">
        <f t="shared" si="43"/>
        <v>0</v>
      </c>
      <c r="H21" s="160">
        <f t="shared" si="44"/>
        <v>0</v>
      </c>
      <c r="I21" s="161">
        <f t="shared" si="45"/>
        <v>0</v>
      </c>
      <c r="J21" s="162">
        <f t="shared" si="46"/>
        <v>0</v>
      </c>
      <c r="K21" s="163">
        <f t="shared" si="47"/>
        <v>0</v>
      </c>
      <c r="L21" s="164">
        <f t="shared" si="48"/>
        <v>0</v>
      </c>
      <c r="M21" s="165">
        <f t="shared" si="49"/>
        <v>0</v>
      </c>
      <c r="N21" s="166">
        <f t="shared" si="50"/>
        <v>0</v>
      </c>
      <c r="O21" s="167">
        <f t="shared" si="51"/>
        <v>0</v>
      </c>
      <c r="P21" s="168">
        <f t="shared" si="52"/>
        <v>0</v>
      </c>
      <c r="Q21" s="169">
        <f t="shared" si="53"/>
        <v>0</v>
      </c>
      <c r="R21" s="237" t="s">
        <v>112</v>
      </c>
      <c r="S21" s="238" t="s">
        <v>181</v>
      </c>
      <c r="T21" s="234">
        <v>1</v>
      </c>
      <c r="U21" s="239">
        <v>0</v>
      </c>
      <c r="V21" s="240">
        <v>150</v>
      </c>
      <c r="W21" s="36"/>
      <c r="X21" s="30"/>
      <c r="Y21" s="30"/>
      <c r="Z21" s="30"/>
      <c r="AA21" s="30"/>
      <c r="AB21" s="30"/>
      <c r="AC21" s="30"/>
      <c r="AD21" s="30"/>
      <c r="AE21" s="30"/>
      <c r="AF21" s="35"/>
      <c r="AG21" s="281">
        <f t="shared" si="14"/>
        <v>0</v>
      </c>
      <c r="AH21" s="242" t="str">
        <f t="shared" si="12"/>
        <v>No</v>
      </c>
      <c r="AI21" s="282" t="str">
        <f t="shared" si="54"/>
        <v>No</v>
      </c>
      <c r="AJ21" s="117"/>
      <c r="AK21" s="117">
        <v>1</v>
      </c>
      <c r="AL21" s="193">
        <v>500</v>
      </c>
      <c r="AM21" s="193">
        <v>60</v>
      </c>
      <c r="AN21" s="117">
        <f t="shared" si="15"/>
        <v>0</v>
      </c>
      <c r="AO21" s="183">
        <v>0.58484000000000003</v>
      </c>
    </row>
    <row r="22" spans="2:41" s="117" customFormat="1" ht="100" customHeight="1">
      <c r="B22" s="280"/>
      <c r="C22" s="244" t="s">
        <v>85</v>
      </c>
      <c r="D22" s="283" t="s">
        <v>142</v>
      </c>
      <c r="E22" s="245"/>
      <c r="F22" s="246">
        <f>1.8*2</f>
        <v>3.6</v>
      </c>
      <c r="G22" s="247">
        <f t="shared" si="43"/>
        <v>0</v>
      </c>
      <c r="H22" s="248">
        <f t="shared" si="44"/>
        <v>0</v>
      </c>
      <c r="I22" s="249">
        <f t="shared" si="45"/>
        <v>0</v>
      </c>
      <c r="J22" s="249">
        <f t="shared" si="46"/>
        <v>0</v>
      </c>
      <c r="K22" s="249">
        <f t="shared" si="47"/>
        <v>0</v>
      </c>
      <c r="L22" s="249">
        <f t="shared" si="48"/>
        <v>0</v>
      </c>
      <c r="M22" s="249">
        <f t="shared" si="49"/>
        <v>0</v>
      </c>
      <c r="N22" s="249">
        <f t="shared" si="50"/>
        <v>0</v>
      </c>
      <c r="O22" s="249">
        <f t="shared" si="51"/>
        <v>0</v>
      </c>
      <c r="P22" s="249">
        <f t="shared" si="52"/>
        <v>0</v>
      </c>
      <c r="Q22" s="249">
        <f t="shared" si="53"/>
        <v>0</v>
      </c>
      <c r="R22" s="250" t="s">
        <v>113</v>
      </c>
      <c r="S22" s="251" t="s">
        <v>183</v>
      </c>
      <c r="T22" s="244">
        <v>2</v>
      </c>
      <c r="U22" s="252">
        <v>0</v>
      </c>
      <c r="V22" s="253">
        <v>190</v>
      </c>
      <c r="W22" s="44"/>
      <c r="X22" s="45"/>
      <c r="Y22" s="45"/>
      <c r="Z22" s="45"/>
      <c r="AA22" s="45"/>
      <c r="AB22" s="45"/>
      <c r="AC22" s="45"/>
      <c r="AD22" s="45"/>
      <c r="AE22" s="45"/>
      <c r="AF22" s="46"/>
      <c r="AG22" s="284">
        <f t="shared" si="14"/>
        <v>0</v>
      </c>
      <c r="AH22" s="255" t="str">
        <f t="shared" si="12"/>
        <v>No</v>
      </c>
      <c r="AI22" s="285" t="str">
        <f t="shared" si="54"/>
        <v>No</v>
      </c>
      <c r="AJ22" s="117">
        <v>2</v>
      </c>
      <c r="AL22" s="117">
        <v>600</v>
      </c>
      <c r="AM22" s="117">
        <v>70</v>
      </c>
      <c r="AN22" s="117">
        <f t="shared" si="15"/>
        <v>0</v>
      </c>
      <c r="AO22" s="183">
        <v>0.39317000000000002</v>
      </c>
    </row>
    <row r="23" spans="2:41" s="117" customFormat="1" ht="100" customHeight="1">
      <c r="B23" s="286"/>
      <c r="C23" s="287" t="s">
        <v>86</v>
      </c>
      <c r="D23" s="288" t="s">
        <v>143</v>
      </c>
      <c r="E23" s="289"/>
      <c r="F23" s="290">
        <f>0.9*2+0.4*2</f>
        <v>2.6</v>
      </c>
      <c r="G23" s="291">
        <f t="shared" si="43"/>
        <v>0</v>
      </c>
      <c r="H23" s="292">
        <f t="shared" si="44"/>
        <v>0</v>
      </c>
      <c r="I23" s="293">
        <f t="shared" si="45"/>
        <v>0</v>
      </c>
      <c r="J23" s="294">
        <f t="shared" si="46"/>
        <v>0</v>
      </c>
      <c r="K23" s="295">
        <f t="shared" si="47"/>
        <v>0</v>
      </c>
      <c r="L23" s="296">
        <f t="shared" si="48"/>
        <v>0</v>
      </c>
      <c r="M23" s="297">
        <f t="shared" si="49"/>
        <v>0</v>
      </c>
      <c r="N23" s="298">
        <f t="shared" si="50"/>
        <v>0</v>
      </c>
      <c r="O23" s="299">
        <f t="shared" si="51"/>
        <v>0</v>
      </c>
      <c r="P23" s="300">
        <f t="shared" si="52"/>
        <v>0</v>
      </c>
      <c r="Q23" s="301">
        <f t="shared" si="53"/>
        <v>0</v>
      </c>
      <c r="R23" s="302" t="s">
        <v>114</v>
      </c>
      <c r="S23" s="303" t="s">
        <v>184</v>
      </c>
      <c r="T23" s="287">
        <v>4</v>
      </c>
      <c r="U23" s="304">
        <v>0</v>
      </c>
      <c r="V23" s="305">
        <v>230</v>
      </c>
      <c r="W23" s="38"/>
      <c r="X23" s="37"/>
      <c r="Y23" s="37"/>
      <c r="Z23" s="37"/>
      <c r="AA23" s="37"/>
      <c r="AB23" s="37"/>
      <c r="AC23" s="37"/>
      <c r="AD23" s="37"/>
      <c r="AE23" s="37"/>
      <c r="AF23" s="39"/>
      <c r="AG23" s="306">
        <f t="shared" si="14"/>
        <v>0</v>
      </c>
      <c r="AH23" s="307" t="str">
        <f t="shared" si="12"/>
        <v>No</v>
      </c>
      <c r="AI23" s="308" t="str">
        <f t="shared" si="54"/>
        <v>No</v>
      </c>
      <c r="AJ23" s="117">
        <v>4</v>
      </c>
      <c r="AL23" s="117">
        <v>800</v>
      </c>
      <c r="AM23" s="117">
        <v>90</v>
      </c>
      <c r="AN23" s="117">
        <f t="shared" si="15"/>
        <v>0</v>
      </c>
      <c r="AO23" s="183">
        <v>0.52339000000000002</v>
      </c>
    </row>
    <row r="24" spans="2:41" s="193" customFormat="1" ht="50" customHeight="1">
      <c r="B24" s="184" t="s">
        <v>87</v>
      </c>
      <c r="C24" s="309"/>
      <c r="D24" s="309"/>
      <c r="E24" s="310"/>
      <c r="F24" s="311"/>
      <c r="H24" s="258"/>
      <c r="I24" s="259"/>
      <c r="J24" s="260"/>
      <c r="K24" s="261"/>
      <c r="L24" s="262"/>
      <c r="M24" s="263"/>
      <c r="N24" s="166"/>
      <c r="O24" s="167"/>
      <c r="P24" s="168"/>
      <c r="Q24" s="169"/>
      <c r="R24" s="189"/>
      <c r="S24" s="185"/>
      <c r="T24" s="185"/>
      <c r="U24" s="189"/>
      <c r="V24" s="190"/>
      <c r="W24" s="385"/>
      <c r="X24" s="386"/>
      <c r="Y24" s="386"/>
      <c r="Z24" s="386"/>
      <c r="AA24" s="386"/>
      <c r="AB24" s="386"/>
      <c r="AC24" s="386"/>
      <c r="AD24" s="386"/>
      <c r="AE24" s="386"/>
      <c r="AF24" s="386"/>
      <c r="AG24" s="265"/>
      <c r="AH24" s="192" t="str">
        <f t="shared" si="12"/>
        <v>No</v>
      </c>
      <c r="AI24" s="187"/>
      <c r="AJ24" s="117">
        <f>T24</f>
        <v>0</v>
      </c>
      <c r="AK24" s="117">
        <f t="shared" ref="AK24:AK26" si="55">T24</f>
        <v>0</v>
      </c>
      <c r="AN24" s="117">
        <f t="shared" si="15"/>
        <v>0</v>
      </c>
      <c r="AO24" s="183"/>
    </row>
    <row r="25" spans="2:41" s="117" customFormat="1" ht="100" customHeight="1">
      <c r="B25" s="266"/>
      <c r="C25" s="267" t="s">
        <v>88</v>
      </c>
      <c r="D25" s="267">
        <v>42</v>
      </c>
      <c r="E25" s="268"/>
      <c r="F25" s="269">
        <v>4.8</v>
      </c>
      <c r="G25" s="270">
        <f t="shared" ref="G25:G28" si="56">SUM(W25:AF25)*F25</f>
        <v>0</v>
      </c>
      <c r="H25" s="271">
        <f t="shared" ref="H25:H28" si="57">W25*T25</f>
        <v>0</v>
      </c>
      <c r="I25" s="272">
        <f t="shared" ref="I25:I28" si="58">X25*T25</f>
        <v>0</v>
      </c>
      <c r="J25" s="272">
        <f t="shared" ref="J25:J28" si="59">Y25*T25</f>
        <v>0</v>
      </c>
      <c r="K25" s="272">
        <f t="shared" ref="K25:K28" si="60">Z25*T25</f>
        <v>0</v>
      </c>
      <c r="L25" s="272">
        <f t="shared" ref="L25:L28" si="61">AA25*T25</f>
        <v>0</v>
      </c>
      <c r="M25" s="272">
        <f t="shared" ref="M25:M28" si="62">AB25*T25</f>
        <v>0</v>
      </c>
      <c r="N25" s="272">
        <f t="shared" ref="N25:N28" si="63">AC25*T25</f>
        <v>0</v>
      </c>
      <c r="O25" s="272">
        <f t="shared" ref="O25:O28" si="64">AD25*T25</f>
        <v>0</v>
      </c>
      <c r="P25" s="272">
        <f t="shared" ref="P25:P28" si="65">AE25*T25</f>
        <v>0</v>
      </c>
      <c r="Q25" s="272">
        <f t="shared" ref="Q25:Q28" si="66">AF25*T25</f>
        <v>0</v>
      </c>
      <c r="R25" s="273" t="s">
        <v>115</v>
      </c>
      <c r="S25" s="274" t="s">
        <v>181</v>
      </c>
      <c r="T25" s="267">
        <v>1</v>
      </c>
      <c r="U25" s="275">
        <v>0</v>
      </c>
      <c r="V25" s="276">
        <v>150</v>
      </c>
      <c r="W25" s="47"/>
      <c r="X25" s="48"/>
      <c r="Y25" s="48"/>
      <c r="Z25" s="48"/>
      <c r="AA25" s="48"/>
      <c r="AB25" s="48"/>
      <c r="AC25" s="48"/>
      <c r="AD25" s="48"/>
      <c r="AE25" s="48"/>
      <c r="AF25" s="49"/>
      <c r="AG25" s="277">
        <f t="shared" si="14"/>
        <v>0</v>
      </c>
      <c r="AH25" s="278" t="str">
        <f t="shared" si="12"/>
        <v>No</v>
      </c>
      <c r="AI25" s="279" t="str">
        <f>IF(E25="New","Yes","No")</f>
        <v>No</v>
      </c>
      <c r="AK25" s="117">
        <f t="shared" si="55"/>
        <v>1</v>
      </c>
      <c r="AL25" s="117">
        <v>500</v>
      </c>
      <c r="AM25" s="117">
        <v>60</v>
      </c>
      <c r="AN25" s="117">
        <f t="shared" si="15"/>
        <v>0</v>
      </c>
      <c r="AO25" s="183">
        <v>0.85131999999999997</v>
      </c>
    </row>
    <row r="26" spans="2:41" s="193" customFormat="1" ht="100" customHeight="1">
      <c r="B26" s="280"/>
      <c r="C26" s="234" t="s">
        <v>89</v>
      </c>
      <c r="D26" s="234">
        <v>45</v>
      </c>
      <c r="E26" s="235"/>
      <c r="F26" s="236">
        <v>4.8</v>
      </c>
      <c r="G26" s="188">
        <f t="shared" si="56"/>
        <v>0</v>
      </c>
      <c r="H26" s="160">
        <f t="shared" si="57"/>
        <v>0</v>
      </c>
      <c r="I26" s="161">
        <f t="shared" si="58"/>
        <v>0</v>
      </c>
      <c r="J26" s="162">
        <f t="shared" si="59"/>
        <v>0</v>
      </c>
      <c r="K26" s="163">
        <f t="shared" si="60"/>
        <v>0</v>
      </c>
      <c r="L26" s="164">
        <f t="shared" si="61"/>
        <v>0</v>
      </c>
      <c r="M26" s="165">
        <f t="shared" si="62"/>
        <v>0</v>
      </c>
      <c r="N26" s="166">
        <f t="shared" si="63"/>
        <v>0</v>
      </c>
      <c r="O26" s="167">
        <f t="shared" si="64"/>
        <v>0</v>
      </c>
      <c r="P26" s="168">
        <f t="shared" si="65"/>
        <v>0</v>
      </c>
      <c r="Q26" s="169">
        <f t="shared" si="66"/>
        <v>0</v>
      </c>
      <c r="R26" s="237" t="s">
        <v>115</v>
      </c>
      <c r="S26" s="238" t="s">
        <v>181</v>
      </c>
      <c r="T26" s="234">
        <v>1</v>
      </c>
      <c r="U26" s="239">
        <v>0</v>
      </c>
      <c r="V26" s="240">
        <v>150</v>
      </c>
      <c r="W26" s="36"/>
      <c r="X26" s="30"/>
      <c r="Y26" s="30"/>
      <c r="Z26" s="30"/>
      <c r="AA26" s="30"/>
      <c r="AB26" s="30"/>
      <c r="AC26" s="30"/>
      <c r="AD26" s="30"/>
      <c r="AE26" s="30"/>
      <c r="AF26" s="35"/>
      <c r="AG26" s="281">
        <f t="shared" si="14"/>
        <v>0</v>
      </c>
      <c r="AH26" s="242" t="str">
        <f t="shared" si="12"/>
        <v>No</v>
      </c>
      <c r="AI26" s="282" t="str">
        <f>IF(E26="New","Yes","No")</f>
        <v>No</v>
      </c>
      <c r="AJ26" s="117"/>
      <c r="AK26" s="117">
        <f t="shared" si="55"/>
        <v>1</v>
      </c>
      <c r="AL26" s="193">
        <v>500</v>
      </c>
      <c r="AM26" s="193">
        <v>60</v>
      </c>
      <c r="AN26" s="117">
        <f t="shared" si="15"/>
        <v>0</v>
      </c>
      <c r="AO26" s="183">
        <v>0.98136000000000001</v>
      </c>
    </row>
    <row r="27" spans="2:41" s="117" customFormat="1" ht="100" customHeight="1">
      <c r="B27" s="280"/>
      <c r="C27" s="244" t="s">
        <v>90</v>
      </c>
      <c r="D27" s="283" t="s">
        <v>144</v>
      </c>
      <c r="E27" s="245"/>
      <c r="F27" s="246">
        <f>2*2</f>
        <v>4</v>
      </c>
      <c r="G27" s="247">
        <f t="shared" si="56"/>
        <v>0</v>
      </c>
      <c r="H27" s="248">
        <f t="shared" si="57"/>
        <v>0</v>
      </c>
      <c r="I27" s="249">
        <f t="shared" si="58"/>
        <v>0</v>
      </c>
      <c r="J27" s="249">
        <f t="shared" si="59"/>
        <v>0</v>
      </c>
      <c r="K27" s="249">
        <f t="shared" si="60"/>
        <v>0</v>
      </c>
      <c r="L27" s="249">
        <f t="shared" si="61"/>
        <v>0</v>
      </c>
      <c r="M27" s="249">
        <f t="shared" si="62"/>
        <v>0</v>
      </c>
      <c r="N27" s="249">
        <f t="shared" si="63"/>
        <v>0</v>
      </c>
      <c r="O27" s="249">
        <f t="shared" si="64"/>
        <v>0</v>
      </c>
      <c r="P27" s="249">
        <f t="shared" si="65"/>
        <v>0</v>
      </c>
      <c r="Q27" s="249">
        <f t="shared" si="66"/>
        <v>0</v>
      </c>
      <c r="R27" s="250" t="s">
        <v>116</v>
      </c>
      <c r="S27" s="251" t="s">
        <v>183</v>
      </c>
      <c r="T27" s="244">
        <v>2</v>
      </c>
      <c r="U27" s="252">
        <v>0</v>
      </c>
      <c r="V27" s="253">
        <v>190</v>
      </c>
      <c r="W27" s="44"/>
      <c r="X27" s="45"/>
      <c r="Y27" s="45"/>
      <c r="Z27" s="45"/>
      <c r="AA27" s="45"/>
      <c r="AB27" s="45"/>
      <c r="AC27" s="45"/>
      <c r="AD27" s="45"/>
      <c r="AE27" s="45"/>
      <c r="AF27" s="46"/>
      <c r="AG27" s="284">
        <f t="shared" si="14"/>
        <v>0</v>
      </c>
      <c r="AH27" s="255" t="str">
        <f t="shared" si="12"/>
        <v>No</v>
      </c>
      <c r="AI27" s="285" t="s">
        <v>44</v>
      </c>
      <c r="AJ27" s="117">
        <v>2</v>
      </c>
      <c r="AL27" s="117">
        <v>600</v>
      </c>
      <c r="AM27" s="117">
        <v>70</v>
      </c>
      <c r="AN27" s="117">
        <f t="shared" si="15"/>
        <v>0</v>
      </c>
      <c r="AO27" s="183">
        <v>0.75538000000000005</v>
      </c>
    </row>
    <row r="28" spans="2:41" s="117" customFormat="1" ht="100" customHeight="1">
      <c r="B28" s="286"/>
      <c r="C28" s="287" t="s">
        <v>91</v>
      </c>
      <c r="D28" s="288" t="s">
        <v>145</v>
      </c>
      <c r="E28" s="289"/>
      <c r="F28" s="290">
        <f>1.1*2 + 0.5*2</f>
        <v>3.2</v>
      </c>
      <c r="G28" s="291">
        <f t="shared" si="56"/>
        <v>0</v>
      </c>
      <c r="H28" s="292">
        <f t="shared" si="57"/>
        <v>0</v>
      </c>
      <c r="I28" s="293">
        <f t="shared" si="58"/>
        <v>0</v>
      </c>
      <c r="J28" s="294">
        <f t="shared" si="59"/>
        <v>0</v>
      </c>
      <c r="K28" s="295">
        <f t="shared" si="60"/>
        <v>0</v>
      </c>
      <c r="L28" s="296">
        <f t="shared" si="61"/>
        <v>0</v>
      </c>
      <c r="M28" s="297">
        <f t="shared" si="62"/>
        <v>0</v>
      </c>
      <c r="N28" s="298">
        <f t="shared" si="63"/>
        <v>0</v>
      </c>
      <c r="O28" s="299">
        <f t="shared" si="64"/>
        <v>0</v>
      </c>
      <c r="P28" s="300">
        <f t="shared" si="65"/>
        <v>0</v>
      </c>
      <c r="Q28" s="301">
        <f t="shared" si="66"/>
        <v>0</v>
      </c>
      <c r="R28" s="302" t="s">
        <v>117</v>
      </c>
      <c r="S28" s="303" t="s">
        <v>184</v>
      </c>
      <c r="T28" s="287">
        <v>4</v>
      </c>
      <c r="U28" s="304">
        <v>0</v>
      </c>
      <c r="V28" s="305">
        <v>230</v>
      </c>
      <c r="W28" s="38"/>
      <c r="X28" s="37"/>
      <c r="Y28" s="37"/>
      <c r="Z28" s="37"/>
      <c r="AA28" s="37"/>
      <c r="AB28" s="37"/>
      <c r="AC28" s="37"/>
      <c r="AD28" s="37"/>
      <c r="AE28" s="37"/>
      <c r="AF28" s="39"/>
      <c r="AG28" s="306">
        <f t="shared" si="14"/>
        <v>0</v>
      </c>
      <c r="AH28" s="307" t="str">
        <f t="shared" si="12"/>
        <v>No</v>
      </c>
      <c r="AI28" s="308" t="str">
        <f t="shared" ref="AI28" si="67">IF(E28="New","Yes","No")</f>
        <v>No</v>
      </c>
      <c r="AJ28" s="117">
        <v>4</v>
      </c>
      <c r="AL28" s="117">
        <v>800</v>
      </c>
      <c r="AM28" s="117">
        <v>90</v>
      </c>
      <c r="AN28" s="117">
        <f t="shared" si="15"/>
        <v>0</v>
      </c>
      <c r="AO28" s="183">
        <v>1.8327</v>
      </c>
    </row>
    <row r="29" spans="2:41" s="193" customFormat="1" ht="50" customHeight="1">
      <c r="B29" s="184" t="s">
        <v>92</v>
      </c>
      <c r="C29" s="309"/>
      <c r="D29" s="309"/>
      <c r="E29" s="310"/>
      <c r="F29" s="311"/>
      <c r="G29" s="188"/>
      <c r="H29" s="160"/>
      <c r="I29" s="161"/>
      <c r="J29" s="162"/>
      <c r="K29" s="163"/>
      <c r="L29" s="164"/>
      <c r="M29" s="165"/>
      <c r="N29" s="166"/>
      <c r="O29" s="167"/>
      <c r="P29" s="168"/>
      <c r="Q29" s="169"/>
      <c r="R29" s="189"/>
      <c r="S29" s="309"/>
      <c r="T29" s="309"/>
      <c r="U29" s="312"/>
      <c r="V29" s="313"/>
      <c r="W29" s="385"/>
      <c r="X29" s="387"/>
      <c r="Y29" s="387"/>
      <c r="Z29" s="387"/>
      <c r="AA29" s="387"/>
      <c r="AB29" s="387"/>
      <c r="AC29" s="387"/>
      <c r="AD29" s="387"/>
      <c r="AE29" s="387"/>
      <c r="AF29" s="387"/>
      <c r="AG29" s="314"/>
      <c r="AH29" s="315" t="str">
        <f t="shared" si="12"/>
        <v>No</v>
      </c>
      <c r="AI29" s="187"/>
      <c r="AJ29" s="117">
        <f>T29</f>
        <v>0</v>
      </c>
      <c r="AK29" s="117">
        <f>T29</f>
        <v>0</v>
      </c>
      <c r="AN29" s="117">
        <f t="shared" si="15"/>
        <v>0</v>
      </c>
      <c r="AO29" s="183"/>
    </row>
    <row r="30" spans="2:41" s="117" customFormat="1" ht="100" customHeight="1">
      <c r="B30" s="266"/>
      <c r="C30" s="267" t="s">
        <v>93</v>
      </c>
      <c r="D30" s="267">
        <v>43</v>
      </c>
      <c r="E30" s="268"/>
      <c r="F30" s="269">
        <v>5.7</v>
      </c>
      <c r="G30" s="270">
        <f t="shared" ref="G30:G33" si="68">SUM(W30:AF30)*F30</f>
        <v>0</v>
      </c>
      <c r="H30" s="271">
        <f t="shared" ref="H30:H33" si="69">W30*T30</f>
        <v>0</v>
      </c>
      <c r="I30" s="272">
        <f t="shared" ref="I30:I33" si="70">X30*T30</f>
        <v>0</v>
      </c>
      <c r="J30" s="272">
        <f t="shared" ref="J30:J33" si="71">Y30*T30</f>
        <v>0</v>
      </c>
      <c r="K30" s="272">
        <f t="shared" ref="K30:K33" si="72">Z30*T30</f>
        <v>0</v>
      </c>
      <c r="L30" s="272">
        <f t="shared" ref="L30:L33" si="73">AA30*T30</f>
        <v>0</v>
      </c>
      <c r="M30" s="272">
        <f t="shared" ref="M30:M33" si="74">AB30*T30</f>
        <v>0</v>
      </c>
      <c r="N30" s="272">
        <f t="shared" ref="N30:N33" si="75">AC30*T30</f>
        <v>0</v>
      </c>
      <c r="O30" s="272">
        <f t="shared" ref="O30:O33" si="76">AD30*T30</f>
        <v>0</v>
      </c>
      <c r="P30" s="272">
        <f t="shared" ref="P30:P33" si="77">AE30*T30</f>
        <v>0</v>
      </c>
      <c r="Q30" s="272">
        <f t="shared" ref="Q30:Q33" si="78">AF30*T30</f>
        <v>0</v>
      </c>
      <c r="R30" s="273" t="s">
        <v>118</v>
      </c>
      <c r="S30" s="274" t="s">
        <v>181</v>
      </c>
      <c r="T30" s="267">
        <v>1</v>
      </c>
      <c r="U30" s="275">
        <v>0</v>
      </c>
      <c r="V30" s="276">
        <v>160</v>
      </c>
      <c r="W30" s="47"/>
      <c r="X30" s="48"/>
      <c r="Y30" s="48"/>
      <c r="Z30" s="48"/>
      <c r="AA30" s="48"/>
      <c r="AB30" s="48"/>
      <c r="AC30" s="48"/>
      <c r="AD30" s="48"/>
      <c r="AE30" s="48"/>
      <c r="AF30" s="49"/>
      <c r="AG30" s="277">
        <f t="shared" si="14"/>
        <v>0</v>
      </c>
      <c r="AH30" s="278" t="str">
        <f t="shared" si="12"/>
        <v>No</v>
      </c>
      <c r="AI30" s="279" t="str">
        <f t="shared" ref="AI30:AI33" si="79">IF(E30="New","Yes","No")</f>
        <v>No</v>
      </c>
      <c r="AK30" s="117">
        <v>1</v>
      </c>
      <c r="AL30" s="117">
        <v>500</v>
      </c>
      <c r="AM30" s="117">
        <v>60</v>
      </c>
      <c r="AN30" s="117">
        <f t="shared" si="15"/>
        <v>0</v>
      </c>
      <c r="AO30" s="183">
        <v>0.19797000000000001</v>
      </c>
    </row>
    <row r="31" spans="2:41" s="193" customFormat="1" ht="100" customHeight="1">
      <c r="B31" s="280"/>
      <c r="C31" s="234" t="s">
        <v>94</v>
      </c>
      <c r="D31" s="234">
        <v>44</v>
      </c>
      <c r="E31" s="235"/>
      <c r="F31" s="236">
        <v>5.7</v>
      </c>
      <c r="G31" s="188">
        <f t="shared" si="68"/>
        <v>0</v>
      </c>
      <c r="H31" s="160">
        <f t="shared" si="69"/>
        <v>0</v>
      </c>
      <c r="I31" s="161">
        <f t="shared" si="70"/>
        <v>0</v>
      </c>
      <c r="J31" s="162">
        <f t="shared" si="71"/>
        <v>0</v>
      </c>
      <c r="K31" s="163">
        <f t="shared" si="72"/>
        <v>0</v>
      </c>
      <c r="L31" s="164">
        <f t="shared" si="73"/>
        <v>0</v>
      </c>
      <c r="M31" s="165">
        <f t="shared" si="74"/>
        <v>0</v>
      </c>
      <c r="N31" s="166">
        <f t="shared" si="75"/>
        <v>0</v>
      </c>
      <c r="O31" s="167">
        <f t="shared" si="76"/>
        <v>0</v>
      </c>
      <c r="P31" s="168">
        <f t="shared" si="77"/>
        <v>0</v>
      </c>
      <c r="Q31" s="169">
        <f t="shared" si="78"/>
        <v>0</v>
      </c>
      <c r="R31" s="237" t="s">
        <v>118</v>
      </c>
      <c r="S31" s="238" t="s">
        <v>181</v>
      </c>
      <c r="T31" s="234">
        <v>1</v>
      </c>
      <c r="U31" s="239">
        <v>0</v>
      </c>
      <c r="V31" s="240">
        <v>160</v>
      </c>
      <c r="W31" s="36"/>
      <c r="X31" s="30"/>
      <c r="Y31" s="30"/>
      <c r="Z31" s="30"/>
      <c r="AA31" s="30"/>
      <c r="AB31" s="30"/>
      <c r="AC31" s="30"/>
      <c r="AD31" s="30"/>
      <c r="AE31" s="30"/>
      <c r="AF31" s="35"/>
      <c r="AG31" s="281">
        <f t="shared" si="14"/>
        <v>0</v>
      </c>
      <c r="AH31" s="242" t="str">
        <f t="shared" si="12"/>
        <v>No</v>
      </c>
      <c r="AI31" s="282" t="str">
        <f t="shared" si="79"/>
        <v>No</v>
      </c>
      <c r="AJ31" s="117"/>
      <c r="AK31" s="117">
        <v>1</v>
      </c>
      <c r="AL31" s="193">
        <v>500</v>
      </c>
      <c r="AM31" s="193">
        <v>60</v>
      </c>
      <c r="AN31" s="117">
        <f t="shared" si="15"/>
        <v>0</v>
      </c>
      <c r="AO31" s="183">
        <v>0.39567000000000002</v>
      </c>
    </row>
    <row r="32" spans="2:41" s="117" customFormat="1" ht="100" customHeight="1">
      <c r="B32" s="280"/>
      <c r="C32" s="244" t="s">
        <v>95</v>
      </c>
      <c r="D32" s="283" t="s">
        <v>146</v>
      </c>
      <c r="E32" s="245"/>
      <c r="F32" s="246">
        <f>2.5*2</f>
        <v>5</v>
      </c>
      <c r="G32" s="247">
        <f t="shared" si="68"/>
        <v>0</v>
      </c>
      <c r="H32" s="248">
        <f t="shared" si="69"/>
        <v>0</v>
      </c>
      <c r="I32" s="249">
        <f t="shared" si="70"/>
        <v>0</v>
      </c>
      <c r="J32" s="249">
        <f t="shared" si="71"/>
        <v>0</v>
      </c>
      <c r="K32" s="249">
        <f t="shared" si="72"/>
        <v>0</v>
      </c>
      <c r="L32" s="249">
        <f t="shared" si="73"/>
        <v>0</v>
      </c>
      <c r="M32" s="249">
        <f t="shared" si="74"/>
        <v>0</v>
      </c>
      <c r="N32" s="249">
        <f t="shared" si="75"/>
        <v>0</v>
      </c>
      <c r="O32" s="249">
        <f t="shared" si="76"/>
        <v>0</v>
      </c>
      <c r="P32" s="249">
        <f t="shared" si="77"/>
        <v>0</v>
      </c>
      <c r="Q32" s="249">
        <f t="shared" si="78"/>
        <v>0</v>
      </c>
      <c r="R32" s="250" t="s">
        <v>119</v>
      </c>
      <c r="S32" s="251" t="s">
        <v>183</v>
      </c>
      <c r="T32" s="244">
        <v>2</v>
      </c>
      <c r="U32" s="252">
        <v>0</v>
      </c>
      <c r="V32" s="253">
        <v>195</v>
      </c>
      <c r="W32" s="44"/>
      <c r="X32" s="45"/>
      <c r="Y32" s="45"/>
      <c r="Z32" s="45"/>
      <c r="AA32" s="45"/>
      <c r="AB32" s="45"/>
      <c r="AC32" s="45"/>
      <c r="AD32" s="45"/>
      <c r="AE32" s="45"/>
      <c r="AF32" s="46"/>
      <c r="AG32" s="284">
        <f t="shared" si="14"/>
        <v>0</v>
      </c>
      <c r="AH32" s="255" t="str">
        <f t="shared" si="12"/>
        <v>No</v>
      </c>
      <c r="AI32" s="285" t="str">
        <f t="shared" si="79"/>
        <v>No</v>
      </c>
      <c r="AJ32" s="117">
        <v>2</v>
      </c>
      <c r="AL32" s="117">
        <v>600</v>
      </c>
      <c r="AM32" s="117">
        <v>70</v>
      </c>
      <c r="AN32" s="117">
        <f t="shared" si="15"/>
        <v>0</v>
      </c>
      <c r="AO32" s="183">
        <v>0.75885000000000002</v>
      </c>
    </row>
    <row r="33" spans="2:41" s="117" customFormat="1" ht="100" customHeight="1">
      <c r="B33" s="286"/>
      <c r="C33" s="287" t="s">
        <v>96</v>
      </c>
      <c r="D33" s="288" t="s">
        <v>147</v>
      </c>
      <c r="E33" s="289"/>
      <c r="F33" s="290">
        <f>(1.3+0.5)*2</f>
        <v>3.6</v>
      </c>
      <c r="G33" s="291">
        <f t="shared" si="68"/>
        <v>0</v>
      </c>
      <c r="H33" s="292">
        <f t="shared" si="69"/>
        <v>0</v>
      </c>
      <c r="I33" s="293">
        <f t="shared" si="70"/>
        <v>0</v>
      </c>
      <c r="J33" s="294">
        <f t="shared" si="71"/>
        <v>0</v>
      </c>
      <c r="K33" s="295">
        <f t="shared" si="72"/>
        <v>0</v>
      </c>
      <c r="L33" s="296">
        <f t="shared" si="73"/>
        <v>0</v>
      </c>
      <c r="M33" s="297">
        <f t="shared" si="74"/>
        <v>0</v>
      </c>
      <c r="N33" s="298">
        <f t="shared" si="75"/>
        <v>0</v>
      </c>
      <c r="O33" s="299">
        <f t="shared" si="76"/>
        <v>0</v>
      </c>
      <c r="P33" s="300">
        <f t="shared" si="77"/>
        <v>0</v>
      </c>
      <c r="Q33" s="301">
        <f t="shared" si="78"/>
        <v>0</v>
      </c>
      <c r="R33" s="302" t="s">
        <v>120</v>
      </c>
      <c r="S33" s="303" t="s">
        <v>184</v>
      </c>
      <c r="T33" s="287">
        <v>4</v>
      </c>
      <c r="U33" s="304">
        <v>0</v>
      </c>
      <c r="V33" s="305">
        <v>240</v>
      </c>
      <c r="W33" s="38"/>
      <c r="X33" s="37"/>
      <c r="Y33" s="37"/>
      <c r="Z33" s="37"/>
      <c r="AA33" s="37"/>
      <c r="AB33" s="37"/>
      <c r="AC33" s="37"/>
      <c r="AD33" s="37"/>
      <c r="AE33" s="37"/>
      <c r="AF33" s="39"/>
      <c r="AG33" s="306">
        <f t="shared" si="14"/>
        <v>0</v>
      </c>
      <c r="AH33" s="307" t="str">
        <f t="shared" si="12"/>
        <v>No</v>
      </c>
      <c r="AI33" s="308" t="str">
        <f t="shared" si="79"/>
        <v>No</v>
      </c>
      <c r="AJ33" s="117">
        <v>4</v>
      </c>
      <c r="AL33" s="117">
        <v>800</v>
      </c>
      <c r="AM33" s="117">
        <v>90</v>
      </c>
      <c r="AN33" s="117">
        <f t="shared" si="15"/>
        <v>0</v>
      </c>
      <c r="AO33" s="183">
        <v>1.1112</v>
      </c>
    </row>
    <row r="34" spans="2:41" s="193" customFormat="1" ht="50" customHeight="1">
      <c r="B34" s="184" t="s">
        <v>188</v>
      </c>
      <c r="C34" s="309"/>
      <c r="D34" s="309"/>
      <c r="E34" s="310"/>
      <c r="F34" s="311"/>
      <c r="G34" s="188"/>
      <c r="H34" s="160"/>
      <c r="I34" s="161"/>
      <c r="J34" s="162"/>
      <c r="K34" s="163"/>
      <c r="L34" s="164"/>
      <c r="M34" s="165"/>
      <c r="N34" s="166"/>
      <c r="O34" s="167"/>
      <c r="P34" s="168"/>
      <c r="Q34" s="169"/>
      <c r="R34" s="189"/>
      <c r="S34" s="309"/>
      <c r="T34" s="309"/>
      <c r="U34" s="312"/>
      <c r="V34" s="313"/>
      <c r="W34" s="385"/>
      <c r="X34" s="387"/>
      <c r="Y34" s="387"/>
      <c r="Z34" s="387"/>
      <c r="AA34" s="387"/>
      <c r="AB34" s="387"/>
      <c r="AC34" s="387"/>
      <c r="AD34" s="387"/>
      <c r="AE34" s="387"/>
      <c r="AF34" s="387"/>
      <c r="AG34" s="314"/>
      <c r="AH34" s="315" t="str">
        <f t="shared" ref="AH34:AH38" si="80">IF(SUM(W34:AF34)&gt;0,"Yes","No")</f>
        <v>No</v>
      </c>
      <c r="AI34" s="187"/>
      <c r="AJ34" s="117">
        <f>T34</f>
        <v>0</v>
      </c>
      <c r="AK34" s="117">
        <f>T34</f>
        <v>0</v>
      </c>
      <c r="AN34" s="117">
        <f t="shared" ref="AN34:AN38" si="81">SUM(W34:AF34)*U34</f>
        <v>0</v>
      </c>
      <c r="AO34" s="183"/>
    </row>
    <row r="35" spans="2:41" s="117" customFormat="1" ht="100" customHeight="1">
      <c r="B35" s="266"/>
      <c r="C35" s="267" t="s">
        <v>177</v>
      </c>
      <c r="D35" s="267"/>
      <c r="E35" s="268" t="s">
        <v>106</v>
      </c>
      <c r="F35" s="269">
        <v>19.5</v>
      </c>
      <c r="G35" s="270">
        <f t="shared" ref="G35:G38" si="82">SUM(W35:AF35)*F35</f>
        <v>0</v>
      </c>
      <c r="H35" s="271">
        <f t="shared" ref="H35:H38" si="83">W35*T35</f>
        <v>0</v>
      </c>
      <c r="I35" s="272">
        <f t="shared" ref="I35:I38" si="84">X35*T35</f>
        <v>0</v>
      </c>
      <c r="J35" s="272">
        <f t="shared" ref="J35:J38" si="85">Y35*T35</f>
        <v>0</v>
      </c>
      <c r="K35" s="272">
        <f t="shared" ref="K35:K38" si="86">Z35*T35</f>
        <v>0</v>
      </c>
      <c r="L35" s="272">
        <f t="shared" ref="L35:L38" si="87">AA35*T35</f>
        <v>0</v>
      </c>
      <c r="M35" s="272">
        <f t="shared" ref="M35:M38" si="88">AB35*T35</f>
        <v>0</v>
      </c>
      <c r="N35" s="272">
        <f t="shared" ref="N35:N38" si="89">AC35*T35</f>
        <v>0</v>
      </c>
      <c r="O35" s="272">
        <f t="shared" ref="O35:O38" si="90">AD35*T35</f>
        <v>0</v>
      </c>
      <c r="P35" s="272">
        <f t="shared" ref="P35:P38" si="91">AE35*T35</f>
        <v>0</v>
      </c>
      <c r="Q35" s="272">
        <f t="shared" ref="Q35:Q38" si="92">AF35*T35</f>
        <v>0</v>
      </c>
      <c r="R35" s="273" t="s">
        <v>189</v>
      </c>
      <c r="S35" s="274" t="s">
        <v>181</v>
      </c>
      <c r="T35" s="267">
        <v>1</v>
      </c>
      <c r="U35" s="275">
        <v>0</v>
      </c>
      <c r="V35" s="276">
        <v>240</v>
      </c>
      <c r="W35" s="47"/>
      <c r="X35" s="48"/>
      <c r="Y35" s="48"/>
      <c r="Z35" s="48"/>
      <c r="AA35" s="48"/>
      <c r="AB35" s="48"/>
      <c r="AC35" s="48"/>
      <c r="AD35" s="48"/>
      <c r="AE35" s="48"/>
      <c r="AF35" s="49"/>
      <c r="AG35" s="277">
        <f t="shared" ref="AG35:AG38" si="93">V35*W35+V35*X35+V35*Y35+V35*Z35+V35*AA35+V35*AB35+V35*AC35+V35*AD35+V35*AE35+V35*AF35</f>
        <v>0</v>
      </c>
      <c r="AH35" s="278" t="str">
        <f t="shared" si="80"/>
        <v>No</v>
      </c>
      <c r="AI35" s="279" t="str">
        <f t="shared" ref="AI35:AI38" si="94">IF(E35="New","Yes","No")</f>
        <v>Yes</v>
      </c>
      <c r="AK35" s="117">
        <v>1</v>
      </c>
      <c r="AL35" s="117">
        <v>500</v>
      </c>
      <c r="AM35" s="117">
        <v>60</v>
      </c>
      <c r="AN35" s="117">
        <f t="shared" si="81"/>
        <v>0</v>
      </c>
      <c r="AO35" s="183">
        <v>0.19797000000000001</v>
      </c>
    </row>
    <row r="36" spans="2:41" s="193" customFormat="1" ht="100" customHeight="1">
      <c r="B36" s="280"/>
      <c r="C36" s="234" t="s">
        <v>178</v>
      </c>
      <c r="D36" s="234"/>
      <c r="E36" s="235" t="s">
        <v>106</v>
      </c>
      <c r="F36" s="236">
        <v>19.5</v>
      </c>
      <c r="G36" s="188">
        <f t="shared" si="82"/>
        <v>0</v>
      </c>
      <c r="H36" s="160">
        <f t="shared" si="83"/>
        <v>0</v>
      </c>
      <c r="I36" s="161">
        <f t="shared" si="84"/>
        <v>0</v>
      </c>
      <c r="J36" s="162">
        <f t="shared" si="85"/>
        <v>0</v>
      </c>
      <c r="K36" s="163">
        <f t="shared" si="86"/>
        <v>0</v>
      </c>
      <c r="L36" s="164">
        <f t="shared" si="87"/>
        <v>0</v>
      </c>
      <c r="M36" s="165">
        <f t="shared" si="88"/>
        <v>0</v>
      </c>
      <c r="N36" s="166">
        <f t="shared" si="89"/>
        <v>0</v>
      </c>
      <c r="O36" s="167">
        <f t="shared" si="90"/>
        <v>0</v>
      </c>
      <c r="P36" s="168">
        <f t="shared" si="91"/>
        <v>0</v>
      </c>
      <c r="Q36" s="169">
        <f t="shared" si="92"/>
        <v>0</v>
      </c>
      <c r="R36" s="237" t="s">
        <v>189</v>
      </c>
      <c r="S36" s="238" t="s">
        <v>181</v>
      </c>
      <c r="T36" s="234">
        <v>1</v>
      </c>
      <c r="U36" s="239">
        <v>0</v>
      </c>
      <c r="V36" s="240">
        <v>240</v>
      </c>
      <c r="W36" s="36"/>
      <c r="X36" s="30"/>
      <c r="Y36" s="30"/>
      <c r="Z36" s="30"/>
      <c r="AA36" s="30"/>
      <c r="AB36" s="30"/>
      <c r="AC36" s="30"/>
      <c r="AD36" s="30"/>
      <c r="AE36" s="30"/>
      <c r="AF36" s="35"/>
      <c r="AG36" s="281">
        <f t="shared" si="93"/>
        <v>0</v>
      </c>
      <c r="AH36" s="242" t="str">
        <f t="shared" si="80"/>
        <v>No</v>
      </c>
      <c r="AI36" s="282" t="str">
        <f t="shared" si="94"/>
        <v>Yes</v>
      </c>
      <c r="AJ36" s="117"/>
      <c r="AK36" s="117">
        <v>1</v>
      </c>
      <c r="AL36" s="193">
        <v>500</v>
      </c>
      <c r="AM36" s="193">
        <v>60</v>
      </c>
      <c r="AN36" s="117">
        <f t="shared" si="81"/>
        <v>0</v>
      </c>
      <c r="AO36" s="183">
        <v>0.39567000000000002</v>
      </c>
    </row>
    <row r="37" spans="2:41" s="117" customFormat="1" ht="100" customHeight="1">
      <c r="B37" s="280"/>
      <c r="C37" s="244" t="s">
        <v>179</v>
      </c>
      <c r="D37" s="283"/>
      <c r="E37" s="245" t="s">
        <v>106</v>
      </c>
      <c r="F37" s="246">
        <v>7.2</v>
      </c>
      <c r="G37" s="247">
        <f t="shared" si="82"/>
        <v>0</v>
      </c>
      <c r="H37" s="248">
        <f t="shared" si="83"/>
        <v>0</v>
      </c>
      <c r="I37" s="249">
        <f t="shared" si="84"/>
        <v>0</v>
      </c>
      <c r="J37" s="249">
        <f t="shared" si="85"/>
        <v>0</v>
      </c>
      <c r="K37" s="249">
        <f t="shared" si="86"/>
        <v>0</v>
      </c>
      <c r="L37" s="249">
        <f t="shared" si="87"/>
        <v>0</v>
      </c>
      <c r="M37" s="249">
        <f t="shared" si="88"/>
        <v>0</v>
      </c>
      <c r="N37" s="249">
        <f t="shared" si="89"/>
        <v>0</v>
      </c>
      <c r="O37" s="249">
        <f t="shared" si="90"/>
        <v>0</v>
      </c>
      <c r="P37" s="249">
        <f t="shared" si="91"/>
        <v>0</v>
      </c>
      <c r="Q37" s="249">
        <f t="shared" si="92"/>
        <v>0</v>
      </c>
      <c r="R37" s="250" t="s">
        <v>186</v>
      </c>
      <c r="S37" s="251" t="s">
        <v>183</v>
      </c>
      <c r="T37" s="244">
        <v>2</v>
      </c>
      <c r="U37" s="252">
        <v>0</v>
      </c>
      <c r="V37" s="253">
        <v>260</v>
      </c>
      <c r="W37" s="44"/>
      <c r="X37" s="45"/>
      <c r="Y37" s="45"/>
      <c r="Z37" s="45"/>
      <c r="AA37" s="45"/>
      <c r="AB37" s="45"/>
      <c r="AC37" s="45"/>
      <c r="AD37" s="45"/>
      <c r="AE37" s="45"/>
      <c r="AF37" s="46"/>
      <c r="AG37" s="284">
        <f t="shared" si="93"/>
        <v>0</v>
      </c>
      <c r="AH37" s="255" t="str">
        <f t="shared" si="80"/>
        <v>No</v>
      </c>
      <c r="AI37" s="285" t="str">
        <f t="shared" si="94"/>
        <v>Yes</v>
      </c>
      <c r="AJ37" s="117">
        <v>2</v>
      </c>
      <c r="AL37" s="117">
        <v>600</v>
      </c>
      <c r="AM37" s="117">
        <v>70</v>
      </c>
      <c r="AN37" s="117">
        <f t="shared" si="81"/>
        <v>0</v>
      </c>
      <c r="AO37" s="183">
        <v>0.75885000000000002</v>
      </c>
    </row>
    <row r="38" spans="2:41" s="117" customFormat="1" ht="100" customHeight="1">
      <c r="B38" s="286"/>
      <c r="C38" s="287" t="s">
        <v>180</v>
      </c>
      <c r="D38" s="288"/>
      <c r="E38" s="289" t="s">
        <v>106</v>
      </c>
      <c r="F38" s="290">
        <v>3.5</v>
      </c>
      <c r="G38" s="291">
        <f t="shared" si="82"/>
        <v>0</v>
      </c>
      <c r="H38" s="292">
        <f t="shared" si="83"/>
        <v>0</v>
      </c>
      <c r="I38" s="293">
        <f t="shared" si="84"/>
        <v>0</v>
      </c>
      <c r="J38" s="294">
        <f t="shared" si="85"/>
        <v>0</v>
      </c>
      <c r="K38" s="295">
        <f t="shared" si="86"/>
        <v>0</v>
      </c>
      <c r="L38" s="296">
        <f t="shared" si="87"/>
        <v>0</v>
      </c>
      <c r="M38" s="297">
        <f t="shared" si="88"/>
        <v>0</v>
      </c>
      <c r="N38" s="298">
        <f t="shared" si="89"/>
        <v>0</v>
      </c>
      <c r="O38" s="299">
        <f t="shared" si="90"/>
        <v>0</v>
      </c>
      <c r="P38" s="300">
        <f t="shared" si="91"/>
        <v>0</v>
      </c>
      <c r="Q38" s="301">
        <f t="shared" si="92"/>
        <v>0</v>
      </c>
      <c r="R38" s="302" t="s">
        <v>187</v>
      </c>
      <c r="S38" s="303" t="s">
        <v>184</v>
      </c>
      <c r="T38" s="287">
        <v>4</v>
      </c>
      <c r="U38" s="304">
        <v>0</v>
      </c>
      <c r="V38" s="305">
        <v>310</v>
      </c>
      <c r="W38" s="38"/>
      <c r="X38" s="37"/>
      <c r="Y38" s="37"/>
      <c r="Z38" s="37"/>
      <c r="AA38" s="37"/>
      <c r="AB38" s="37"/>
      <c r="AC38" s="37"/>
      <c r="AD38" s="37"/>
      <c r="AE38" s="37"/>
      <c r="AF38" s="39"/>
      <c r="AG38" s="306">
        <f t="shared" si="93"/>
        <v>0</v>
      </c>
      <c r="AH38" s="307" t="str">
        <f t="shared" si="80"/>
        <v>No</v>
      </c>
      <c r="AI38" s="308" t="str">
        <f t="shared" si="94"/>
        <v>Yes</v>
      </c>
      <c r="AJ38" s="117">
        <v>4</v>
      </c>
      <c r="AL38" s="117">
        <v>800</v>
      </c>
      <c r="AM38" s="117">
        <v>90</v>
      </c>
      <c r="AN38" s="117">
        <f t="shared" si="81"/>
        <v>0</v>
      </c>
      <c r="AO38" s="183">
        <v>1.1112</v>
      </c>
    </row>
    <row r="39" spans="2:41">
      <c r="Q39" s="316"/>
    </row>
  </sheetData>
  <sheetProtection algorithmName="SHA-512" hashValue="6awY+D5R+SjKv4jw56oovcdP1+Q4ElwqaxEUiMHbxgUpPnxksOtEH1Y/usqN9WiHaLwIhexpPuLdBJwuCcQFUA==" saltValue="QryxHyb8aI9g/B/0Nwb16Q==" spinCount="100000" sheet="1" objects="1" scenarios="1" sort="0" autoFilter="0"/>
  <autoFilter ref="AH8:AI38" xr:uid="{00000000-0009-0000-0000-000001000000}"/>
  <pageMargins left="0.25" right="0.25" top="0.75" bottom="0.75" header="0.3" footer="0.3"/>
  <pageSetup paperSize="9" scale="38" fitToHeight="0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W34"/>
  <sheetViews>
    <sheetView showGridLines="0" zoomScaleNormal="100" workbookViewId="0">
      <selection activeCell="O5" sqref="O5"/>
    </sheetView>
  </sheetViews>
  <sheetFormatPr baseColWidth="10" defaultColWidth="12.33203125" defaultRowHeight="23" customHeight="1"/>
  <cols>
    <col min="1" max="1" width="6.1640625" style="10" customWidth="1"/>
    <col min="2" max="2" width="9.1640625" style="89" customWidth="1"/>
    <col min="3" max="12" width="7.33203125" style="19" customWidth="1"/>
    <col min="13" max="13" width="18.83203125" style="19" customWidth="1"/>
    <col min="14" max="14" width="5.83203125" style="10" customWidth="1"/>
    <col min="15" max="15" width="6.1640625" style="10" customWidth="1"/>
    <col min="16" max="16" width="9.6640625" style="10" hidden="1" customWidth="1"/>
    <col min="17" max="18" width="12.33203125" style="10" hidden="1" customWidth="1"/>
    <col min="19" max="19" width="12.33203125" style="24" hidden="1" customWidth="1"/>
    <col min="20" max="24" width="12.33203125" style="10" customWidth="1"/>
    <col min="25" max="16384" width="12.33203125" style="10"/>
  </cols>
  <sheetData>
    <row r="1" spans="1:23" ht="29" customHeight="1">
      <c r="A1" s="28"/>
      <c r="C1" s="28"/>
      <c r="D1" s="28"/>
      <c r="E1" s="28"/>
      <c r="F1" s="28"/>
      <c r="G1" s="28"/>
      <c r="H1" s="28"/>
      <c r="I1" s="336" t="s">
        <v>150</v>
      </c>
      <c r="J1" s="337" t="s">
        <v>129</v>
      </c>
      <c r="K1" s="334" t="s">
        <v>29</v>
      </c>
      <c r="L1" s="21" t="s">
        <v>6</v>
      </c>
      <c r="M1" s="28"/>
      <c r="N1" s="29"/>
      <c r="O1" s="28"/>
      <c r="P1" s="28"/>
    </row>
    <row r="2" spans="1:23" ht="22" customHeight="1">
      <c r="C2" s="54"/>
      <c r="D2" s="54"/>
      <c r="E2" s="54"/>
      <c r="F2" s="54"/>
      <c r="G2" s="54"/>
      <c r="H2" s="54"/>
      <c r="I2" s="87">
        <f>SUM(J2+K2)</f>
        <v>0</v>
      </c>
      <c r="J2" s="88">
        <f>'sum lynx'!B3</f>
        <v>0</v>
      </c>
      <c r="K2" s="335">
        <f>'sum lynx'!C3</f>
        <v>0</v>
      </c>
      <c r="L2" s="56">
        <f>'LYNX volumes'!W4</f>
        <v>0</v>
      </c>
      <c r="M2" s="54"/>
      <c r="O2" s="54"/>
      <c r="P2" s="54"/>
    </row>
    <row r="3" spans="1:23" ht="44" customHeight="1">
      <c r="A3" s="397"/>
      <c r="B3" s="397"/>
      <c r="C3" s="397"/>
      <c r="D3" s="397"/>
      <c r="E3" s="397"/>
      <c r="F3" s="397"/>
      <c r="G3" s="397"/>
      <c r="H3" s="397"/>
      <c r="I3" s="397"/>
      <c r="J3" s="397"/>
      <c r="K3" s="20"/>
      <c r="L3" s="25" t="s">
        <v>57</v>
      </c>
      <c r="M3" s="398"/>
      <c r="N3" s="398"/>
      <c r="O3" s="398"/>
    </row>
    <row r="4" spans="1:23" ht="21" customHeight="1">
      <c r="A4" s="55" t="s">
        <v>104</v>
      </c>
      <c r="I4" s="12"/>
      <c r="J4" s="396"/>
      <c r="K4" s="396"/>
      <c r="N4" s="19">
        <f>SUM(N6:N34)</f>
        <v>0</v>
      </c>
      <c r="O4" s="18">
        <f>SUM(O6:O35)</f>
        <v>0</v>
      </c>
    </row>
    <row r="5" spans="1:23" ht="23" customHeight="1">
      <c r="A5" s="85" t="s">
        <v>20</v>
      </c>
      <c r="B5" s="91" t="s">
        <v>148</v>
      </c>
      <c r="C5" s="13" t="s">
        <v>2</v>
      </c>
      <c r="D5" s="3" t="s">
        <v>3</v>
      </c>
      <c r="E5" s="3" t="s">
        <v>12</v>
      </c>
      <c r="F5" s="3" t="s">
        <v>45</v>
      </c>
      <c r="G5" s="3" t="s">
        <v>4</v>
      </c>
      <c r="H5" s="3" t="s">
        <v>17</v>
      </c>
      <c r="I5" s="3" t="s">
        <v>25</v>
      </c>
      <c r="J5" s="3" t="s">
        <v>18</v>
      </c>
      <c r="K5" s="3" t="s">
        <v>56</v>
      </c>
      <c r="L5" s="3" t="s">
        <v>21</v>
      </c>
      <c r="M5" s="26" t="s">
        <v>65</v>
      </c>
      <c r="N5" s="82" t="s">
        <v>27</v>
      </c>
      <c r="O5" s="83" t="s">
        <v>26</v>
      </c>
      <c r="Q5" s="10" t="s">
        <v>49</v>
      </c>
      <c r="R5" s="10" t="s">
        <v>50</v>
      </c>
      <c r="S5" s="24" t="s">
        <v>51</v>
      </c>
    </row>
    <row r="6" spans="1:23" ht="23" customHeight="1">
      <c r="A6" s="86" t="str">
        <f>'LYNX volumes'!C10</f>
        <v>L1</v>
      </c>
      <c r="B6" s="90">
        <f>'LYNX volumes'!D10</f>
        <v>21</v>
      </c>
      <c r="C6" s="27" t="str">
        <f>IF('LYNX volumes'!W10=0,"",'LYNX volumes'!W10)</f>
        <v/>
      </c>
      <c r="D6" s="21" t="str">
        <f>IF('LYNX volumes'!X10=0,"",'LYNX volumes'!X10)</f>
        <v/>
      </c>
      <c r="E6" s="21" t="str">
        <f>IF('LYNX volumes'!Y10=0,"",'LYNX volumes'!Y10)</f>
        <v/>
      </c>
      <c r="F6" s="21" t="str">
        <f>IF('LYNX volumes'!Z10=0,"",'LYNX volumes'!Z10)</f>
        <v/>
      </c>
      <c r="G6" s="21" t="str">
        <f>IF('LYNX volumes'!AA10=0,"",'LYNX volumes'!AA10)</f>
        <v/>
      </c>
      <c r="H6" s="21" t="str">
        <f>IF('LYNX volumes'!AB10=0,"",'LYNX volumes'!AB10)</f>
        <v/>
      </c>
      <c r="I6" s="21" t="str">
        <f>IF('LYNX volumes'!AC10=0,"",'LYNX volumes'!AC10)</f>
        <v/>
      </c>
      <c r="J6" s="21" t="str">
        <f>IF('LYNX volumes'!AD10=0,"",'LYNX volumes'!AD10)</f>
        <v/>
      </c>
      <c r="K6" s="21" t="str">
        <f>IF('LYNX volumes'!AE10=0,"",'LYNX volumes'!AE10)</f>
        <v/>
      </c>
      <c r="L6" s="21" t="str">
        <f>IF('LYNX volumes'!AF10=0,"",'LYNX volumes'!AF10)</f>
        <v/>
      </c>
      <c r="M6" s="81"/>
      <c r="N6" s="84">
        <f>O6*'LYNX volumes'!T10</f>
        <v>0</v>
      </c>
      <c r="O6" s="92">
        <f>SUM(C6:L6)</f>
        <v>0</v>
      </c>
      <c r="Q6" s="10">
        <v>1</v>
      </c>
      <c r="R6" s="10" t="str">
        <f t="shared" ref="R6:R28" si="0">IF(Q6=1,REPT(""""&amp;A6&amp;".dwg""",O6),"")</f>
        <v/>
      </c>
      <c r="S6" s="24" t="str">
        <f t="shared" ref="S6:S27" si="1">CONCATENATE(S5,R6)</f>
        <v>suma</v>
      </c>
    </row>
    <row r="7" spans="1:23" ht="23" customHeight="1">
      <c r="A7" s="86" t="str">
        <f>'LYNX volumes'!C11</f>
        <v>L2</v>
      </c>
      <c r="B7" s="90" t="str">
        <f>'LYNX volumes'!D11</f>
        <v>22, 23, 24</v>
      </c>
      <c r="C7" s="27" t="str">
        <f>IF('LYNX volumes'!W11=0,"",'LYNX volumes'!W11)</f>
        <v/>
      </c>
      <c r="D7" s="21" t="str">
        <f>IF('LYNX volumes'!X11=0,"",'LYNX volumes'!X11)</f>
        <v/>
      </c>
      <c r="E7" s="21" t="str">
        <f>IF('LYNX volumes'!Y11=0,"",'LYNX volumes'!Y11)</f>
        <v/>
      </c>
      <c r="F7" s="21" t="str">
        <f>IF('LYNX volumes'!Z11=0,"",'LYNX volumes'!Z11)</f>
        <v/>
      </c>
      <c r="G7" s="21" t="str">
        <f>IF('LYNX volumes'!AA11=0,"",'LYNX volumes'!AA11)</f>
        <v/>
      </c>
      <c r="H7" s="21" t="str">
        <f>IF('LYNX volumes'!AB11=0,"",'LYNX volumes'!AB11)</f>
        <v/>
      </c>
      <c r="I7" s="21" t="str">
        <f>IF('LYNX volumes'!AC11=0,"",'LYNX volumes'!AC11)</f>
        <v/>
      </c>
      <c r="J7" s="21" t="str">
        <f>IF('LYNX volumes'!AD11=0,"",'LYNX volumes'!AD11)</f>
        <v/>
      </c>
      <c r="K7" s="21" t="str">
        <f>IF('LYNX volumes'!AE11=0,"",'LYNX volumes'!AE11)</f>
        <v/>
      </c>
      <c r="L7" s="21" t="str">
        <f>IF('LYNX volumes'!AF11=0,"",'LYNX volumes'!AF11)</f>
        <v/>
      </c>
      <c r="M7" s="81"/>
      <c r="N7" s="84">
        <f>O7*'LYNX volumes'!T11</f>
        <v>0</v>
      </c>
      <c r="O7" s="92">
        <f t="shared" ref="O7:O34" si="2">SUM(C7:L7)</f>
        <v>0</v>
      </c>
      <c r="Q7" s="10">
        <v>1</v>
      </c>
      <c r="R7" s="10" t="str">
        <f t="shared" si="0"/>
        <v/>
      </c>
      <c r="S7" s="24" t="str">
        <f t="shared" si="1"/>
        <v>suma</v>
      </c>
    </row>
    <row r="8" spans="1:23" ht="23" customHeight="1">
      <c r="A8" s="86">
        <f>'LYNX volumes'!C12</f>
        <v>0</v>
      </c>
      <c r="B8" s="90">
        <f>'LYNX volumes'!D12</f>
        <v>0</v>
      </c>
      <c r="C8" s="27" t="str">
        <f>IF('LYNX volumes'!W12=0,"",'LYNX volumes'!W12)</f>
        <v/>
      </c>
      <c r="D8" s="21" t="str">
        <f>IF('LYNX volumes'!X12=0,"",'LYNX volumes'!X12)</f>
        <v/>
      </c>
      <c r="E8" s="21" t="str">
        <f>IF('LYNX volumes'!Y12=0,"",'LYNX volumes'!Y12)</f>
        <v/>
      </c>
      <c r="F8" s="21" t="str">
        <f>IF('LYNX volumes'!Z12=0,"",'LYNX volumes'!Z12)</f>
        <v/>
      </c>
      <c r="G8" s="21" t="str">
        <f>IF('LYNX volumes'!AA12=0,"",'LYNX volumes'!AA12)</f>
        <v/>
      </c>
      <c r="H8" s="21" t="str">
        <f>IF('LYNX volumes'!AB12=0,"",'LYNX volumes'!AB12)</f>
        <v/>
      </c>
      <c r="I8" s="21" t="str">
        <f>IF('LYNX volumes'!AC12=0,"",'LYNX volumes'!AC12)</f>
        <v/>
      </c>
      <c r="J8" s="21" t="str">
        <f>IF('LYNX volumes'!AD12=0,"",'LYNX volumes'!AD12)</f>
        <v/>
      </c>
      <c r="K8" s="21" t="str">
        <f>IF('LYNX volumes'!AE12=0,"",'LYNX volumes'!AE12)</f>
        <v/>
      </c>
      <c r="L8" s="21" t="str">
        <f>IF('LYNX volumes'!AF12=0,"",'LYNX volumes'!AF12)</f>
        <v/>
      </c>
      <c r="M8" s="81"/>
      <c r="N8" s="84">
        <f>O8*'LYNX volumes'!T12</f>
        <v>0</v>
      </c>
      <c r="O8" s="92">
        <f t="shared" si="2"/>
        <v>0</v>
      </c>
      <c r="R8" s="10" t="str">
        <f t="shared" si="0"/>
        <v/>
      </c>
      <c r="S8" s="24" t="str">
        <f t="shared" si="1"/>
        <v>suma</v>
      </c>
    </row>
    <row r="9" spans="1:23" ht="23" customHeight="1">
      <c r="A9" s="86" t="str">
        <f>'LYNX volumes'!C13</f>
        <v>L11</v>
      </c>
      <c r="B9" s="90">
        <f>'LYNX volumes'!D13</f>
        <v>33</v>
      </c>
      <c r="C9" s="27" t="str">
        <f>IF('LYNX volumes'!W13=0,"",'LYNX volumes'!W13)</f>
        <v/>
      </c>
      <c r="D9" s="21" t="str">
        <f>IF('LYNX volumes'!X13=0,"",'LYNX volumes'!X13)</f>
        <v/>
      </c>
      <c r="E9" s="21" t="str">
        <f>IF('LYNX volumes'!Y13=0,"",'LYNX volumes'!Y13)</f>
        <v/>
      </c>
      <c r="F9" s="21" t="str">
        <f>IF('LYNX volumes'!Z13=0,"",'LYNX volumes'!Z13)</f>
        <v/>
      </c>
      <c r="G9" s="21" t="str">
        <f>IF('LYNX volumes'!AA13=0,"",'LYNX volumes'!AA13)</f>
        <v/>
      </c>
      <c r="H9" s="21" t="str">
        <f>IF('LYNX volumes'!AB13=0,"",'LYNX volumes'!AB13)</f>
        <v/>
      </c>
      <c r="I9" s="21" t="str">
        <f>IF('LYNX volumes'!AC13=0,"",'LYNX volumes'!AC13)</f>
        <v/>
      </c>
      <c r="J9" s="21" t="str">
        <f>IF('LYNX volumes'!AD13=0,"",'LYNX volumes'!AD13)</f>
        <v/>
      </c>
      <c r="K9" s="21" t="str">
        <f>IF('LYNX volumes'!AE13=0,"",'LYNX volumes'!AE13)</f>
        <v/>
      </c>
      <c r="L9" s="21" t="str">
        <f>IF('LYNX volumes'!AF13=0,"",'LYNX volumes'!AF13)</f>
        <v/>
      </c>
      <c r="M9" s="81"/>
      <c r="N9" s="84">
        <f>O9*'LYNX volumes'!T13</f>
        <v>0</v>
      </c>
      <c r="O9" s="92">
        <f t="shared" si="2"/>
        <v>0</v>
      </c>
      <c r="Q9" s="10">
        <v>1</v>
      </c>
      <c r="R9" s="10" t="str">
        <f t="shared" si="0"/>
        <v/>
      </c>
      <c r="S9" s="24" t="str">
        <f>CONCATENATE(S8,R9)</f>
        <v>suma</v>
      </c>
    </row>
    <row r="10" spans="1:23" ht="23" customHeight="1">
      <c r="A10" s="86" t="str">
        <f>'LYNX volumes'!C14</f>
        <v>L12</v>
      </c>
      <c r="B10" s="90">
        <f>'LYNX volumes'!D14</f>
        <v>37</v>
      </c>
      <c r="C10" s="27" t="str">
        <f>IF('LYNX volumes'!W14=0,"",'LYNX volumes'!W14)</f>
        <v/>
      </c>
      <c r="D10" s="21" t="str">
        <f>IF('LYNX volumes'!X14=0,"",'LYNX volumes'!X14)</f>
        <v/>
      </c>
      <c r="E10" s="21" t="str">
        <f>IF('LYNX volumes'!Y14=0,"",'LYNX volumes'!Y14)</f>
        <v/>
      </c>
      <c r="F10" s="21" t="str">
        <f>IF('LYNX volumes'!Z14=0,"",'LYNX volumes'!Z14)</f>
        <v/>
      </c>
      <c r="G10" s="21" t="str">
        <f>IF('LYNX volumes'!AA14=0,"",'LYNX volumes'!AA14)</f>
        <v/>
      </c>
      <c r="H10" s="21" t="str">
        <f>IF('LYNX volumes'!AB14=0,"",'LYNX volumes'!AB14)</f>
        <v/>
      </c>
      <c r="I10" s="21" t="str">
        <f>IF('LYNX volumes'!AC14=0,"",'LYNX volumes'!AC14)</f>
        <v/>
      </c>
      <c r="J10" s="21" t="str">
        <f>IF('LYNX volumes'!AD14=0,"",'LYNX volumes'!AD14)</f>
        <v/>
      </c>
      <c r="K10" s="21" t="str">
        <f>IF('LYNX volumes'!AE14=0,"",'LYNX volumes'!AE14)</f>
        <v/>
      </c>
      <c r="L10" s="21" t="str">
        <f>IF('LYNX volumes'!AF14=0,"",'LYNX volumes'!AF14)</f>
        <v/>
      </c>
      <c r="M10" s="81"/>
      <c r="N10" s="84">
        <f>O10*'LYNX volumes'!T14</f>
        <v>0</v>
      </c>
      <c r="O10" s="92">
        <f t="shared" si="2"/>
        <v>0</v>
      </c>
      <c r="Q10" s="10">
        <v>1</v>
      </c>
      <c r="R10" s="10" t="str">
        <f t="shared" si="0"/>
        <v/>
      </c>
      <c r="S10" s="24" t="str">
        <f>CONCATENATE(S9,R10)</f>
        <v>suma</v>
      </c>
    </row>
    <row r="11" spans="1:23" ht="23" customHeight="1">
      <c r="A11" s="86" t="str">
        <f>'LYNX volumes'!C15</f>
        <v>L13</v>
      </c>
      <c r="B11" s="90" t="str">
        <f>'LYNX volumes'!D15</f>
        <v>38, 34</v>
      </c>
      <c r="C11" s="27" t="str">
        <f>IF('LYNX volumes'!W15=0,"",'LYNX volumes'!W15)</f>
        <v/>
      </c>
      <c r="D11" s="21" t="str">
        <f>IF('LYNX volumes'!X15=0,"",'LYNX volumes'!X15)</f>
        <v/>
      </c>
      <c r="E11" s="21" t="str">
        <f>IF('LYNX volumes'!Y15=0,"",'LYNX volumes'!Y15)</f>
        <v/>
      </c>
      <c r="F11" s="21" t="str">
        <f>IF('LYNX volumes'!Z15=0,"",'LYNX volumes'!Z15)</f>
        <v/>
      </c>
      <c r="G11" s="21" t="str">
        <f>IF('LYNX volumes'!AA15=0,"",'LYNX volumes'!AA15)</f>
        <v/>
      </c>
      <c r="H11" s="21" t="str">
        <f>IF('LYNX volumes'!AB15=0,"",'LYNX volumes'!AB15)</f>
        <v/>
      </c>
      <c r="I11" s="21" t="str">
        <f>IF('LYNX volumes'!AC15=0,"",'LYNX volumes'!AC15)</f>
        <v/>
      </c>
      <c r="J11" s="21" t="str">
        <f>IF('LYNX volumes'!AD15=0,"",'LYNX volumes'!AD15)</f>
        <v/>
      </c>
      <c r="K11" s="21" t="str">
        <f>IF('LYNX volumes'!AE15=0,"",'LYNX volumes'!AE15)</f>
        <v/>
      </c>
      <c r="L11" s="21" t="str">
        <f>IF('LYNX volumes'!AF15=0,"",'LYNX volumes'!AF15)</f>
        <v/>
      </c>
      <c r="M11" s="81"/>
      <c r="N11" s="84">
        <f>O11*'LYNX volumes'!T15</f>
        <v>0</v>
      </c>
      <c r="O11" s="92">
        <f t="shared" si="2"/>
        <v>0</v>
      </c>
      <c r="Q11" s="10">
        <v>1</v>
      </c>
      <c r="R11" s="10" t="str">
        <f t="shared" si="0"/>
        <v/>
      </c>
      <c r="S11" s="24" t="str">
        <f t="shared" si="1"/>
        <v>suma</v>
      </c>
      <c r="T11" s="23"/>
      <c r="U11" s="23"/>
      <c r="V11" s="23"/>
      <c r="W11" s="22"/>
    </row>
    <row r="12" spans="1:23" ht="23" customHeight="1">
      <c r="A12" s="86" t="str">
        <f>'LYNX volumes'!C16</f>
        <v>L14</v>
      </c>
      <c r="B12" s="90" t="str">
        <f>'LYNX volumes'!D16</f>
        <v>39, 35, 40, 36</v>
      </c>
      <c r="C12" s="27" t="str">
        <f>IF('LYNX volumes'!W16=0,"",'LYNX volumes'!W16)</f>
        <v/>
      </c>
      <c r="D12" s="21" t="str">
        <f>IF('LYNX volumes'!X16=0,"",'LYNX volumes'!X16)</f>
        <v/>
      </c>
      <c r="E12" s="21" t="str">
        <f>IF('LYNX volumes'!Y16=0,"",'LYNX volumes'!Y16)</f>
        <v/>
      </c>
      <c r="F12" s="21" t="str">
        <f>IF('LYNX volumes'!Z16=0,"",'LYNX volumes'!Z16)</f>
        <v/>
      </c>
      <c r="G12" s="21" t="str">
        <f>IF('LYNX volumes'!AA16=0,"",'LYNX volumes'!AA16)</f>
        <v/>
      </c>
      <c r="H12" s="21" t="str">
        <f>IF('LYNX volumes'!AB16=0,"",'LYNX volumes'!AB16)</f>
        <v/>
      </c>
      <c r="I12" s="21" t="str">
        <f>IF('LYNX volumes'!AC16=0,"",'LYNX volumes'!AC16)</f>
        <v/>
      </c>
      <c r="J12" s="21" t="str">
        <f>IF('LYNX volumes'!AD16=0,"",'LYNX volumes'!AD16)</f>
        <v/>
      </c>
      <c r="K12" s="21" t="str">
        <f>IF('LYNX volumes'!AE16=0,"",'LYNX volumes'!AE16)</f>
        <v/>
      </c>
      <c r="L12" s="21" t="str">
        <f>IF('LYNX volumes'!AF16=0,"",'LYNX volumes'!AF16)</f>
        <v/>
      </c>
      <c r="M12" s="81"/>
      <c r="N12" s="84">
        <f>O12*'LYNX volumes'!T16</f>
        <v>0</v>
      </c>
      <c r="O12" s="92">
        <f t="shared" si="2"/>
        <v>0</v>
      </c>
      <c r="Q12" s="10">
        <v>1</v>
      </c>
      <c r="R12" s="10" t="str">
        <f t="shared" si="0"/>
        <v/>
      </c>
      <c r="S12" s="24" t="str">
        <f t="shared" si="1"/>
        <v>suma</v>
      </c>
      <c r="T12" s="57"/>
      <c r="U12" s="58"/>
      <c r="V12" s="23"/>
      <c r="W12" s="22"/>
    </row>
    <row r="13" spans="1:23" ht="23" customHeight="1">
      <c r="A13" s="86" t="str">
        <f>'LYNX volumes'!C17</f>
        <v>L15</v>
      </c>
      <c r="B13" s="90">
        <f>'LYNX volumes'!D17</f>
        <v>0</v>
      </c>
      <c r="C13" s="27" t="str">
        <f>IF('LYNX volumes'!W17=0,"",'LYNX volumes'!W17)</f>
        <v/>
      </c>
      <c r="D13" s="21" t="str">
        <f>IF('LYNX volumes'!X17=0,"",'LYNX volumes'!X17)</f>
        <v/>
      </c>
      <c r="E13" s="21" t="str">
        <f>IF('LYNX volumes'!Y17=0,"",'LYNX volumes'!Y17)</f>
        <v/>
      </c>
      <c r="F13" s="21" t="str">
        <f>IF('LYNX volumes'!Z17=0,"",'LYNX volumes'!Z17)</f>
        <v/>
      </c>
      <c r="G13" s="21" t="str">
        <f>IF('LYNX volumes'!AA17=0,"",'LYNX volumes'!AA17)</f>
        <v/>
      </c>
      <c r="H13" s="21" t="str">
        <f>IF('LYNX volumes'!AB17=0,"",'LYNX volumes'!AB17)</f>
        <v/>
      </c>
      <c r="I13" s="21" t="str">
        <f>IF('LYNX volumes'!AC17=0,"",'LYNX volumes'!AC17)</f>
        <v/>
      </c>
      <c r="J13" s="21" t="str">
        <f>IF('LYNX volumes'!AD17=0,"",'LYNX volumes'!AD17)</f>
        <v/>
      </c>
      <c r="K13" s="21" t="str">
        <f>IF('LYNX volumes'!AE17=0,"",'LYNX volumes'!AE17)</f>
        <v/>
      </c>
      <c r="L13" s="21" t="str">
        <f>IF('LYNX volumes'!AF17=0,"",'LYNX volumes'!AF17)</f>
        <v/>
      </c>
      <c r="M13" s="81"/>
      <c r="N13" s="84">
        <f>O13*'LYNX volumes'!T17</f>
        <v>0</v>
      </c>
      <c r="O13" s="92">
        <f t="shared" si="2"/>
        <v>0</v>
      </c>
      <c r="R13" s="10" t="str">
        <f t="shared" si="0"/>
        <v/>
      </c>
      <c r="S13" s="24" t="str">
        <f t="shared" si="1"/>
        <v>suma</v>
      </c>
    </row>
    <row r="14" spans="1:23" ht="23" customHeight="1">
      <c r="A14" s="86" t="str">
        <f>'LYNX volumes'!C18</f>
        <v>L16</v>
      </c>
      <c r="B14" s="90">
        <f>'LYNX volumes'!D18</f>
        <v>0</v>
      </c>
      <c r="C14" s="27" t="str">
        <f>IF('LYNX volumes'!W18=0,"",'LYNX volumes'!W18)</f>
        <v/>
      </c>
      <c r="D14" s="21" t="str">
        <f>IF('LYNX volumes'!X18=0,"",'LYNX volumes'!X18)</f>
        <v/>
      </c>
      <c r="E14" s="21" t="str">
        <f>IF('LYNX volumes'!Y18=0,"",'LYNX volumes'!Y18)</f>
        <v/>
      </c>
      <c r="F14" s="21" t="str">
        <f>IF('LYNX volumes'!Z18=0,"",'LYNX volumes'!Z18)</f>
        <v/>
      </c>
      <c r="G14" s="21" t="str">
        <f>IF('LYNX volumes'!AA18=0,"",'LYNX volumes'!AA18)</f>
        <v/>
      </c>
      <c r="H14" s="21" t="str">
        <f>IF('LYNX volumes'!AB18=0,"",'LYNX volumes'!AB18)</f>
        <v/>
      </c>
      <c r="I14" s="21" t="str">
        <f>IF('LYNX volumes'!AC18=0,"",'LYNX volumes'!AC18)</f>
        <v/>
      </c>
      <c r="J14" s="21" t="str">
        <f>IF('LYNX volumes'!AD18=0,"",'LYNX volumes'!AD18)</f>
        <v/>
      </c>
      <c r="K14" s="21" t="str">
        <f>IF('LYNX volumes'!AE18=0,"",'LYNX volumes'!AE18)</f>
        <v/>
      </c>
      <c r="L14" s="21" t="str">
        <f>IF('LYNX volumes'!AF18=0,"",'LYNX volumes'!AF18)</f>
        <v/>
      </c>
      <c r="M14" s="81"/>
      <c r="N14" s="84">
        <f>O14*'LYNX volumes'!T18</f>
        <v>0</v>
      </c>
      <c r="O14" s="92">
        <f t="shared" si="2"/>
        <v>0</v>
      </c>
      <c r="Q14" s="10">
        <v>1</v>
      </c>
      <c r="R14" s="10" t="str">
        <f t="shared" si="0"/>
        <v/>
      </c>
      <c r="S14" s="24" t="str">
        <f t="shared" si="1"/>
        <v>suma</v>
      </c>
      <c r="T14" s="22"/>
      <c r="U14" s="22"/>
      <c r="V14" s="22"/>
      <c r="W14" s="22"/>
    </row>
    <row r="15" spans="1:23" ht="23" customHeight="1">
      <c r="A15" s="86">
        <f>'LYNX volumes'!C19</f>
        <v>0</v>
      </c>
      <c r="B15" s="90">
        <f>'LYNX volumes'!D19</f>
        <v>0</v>
      </c>
      <c r="C15" s="27" t="str">
        <f>IF('LYNX volumes'!W19=0,"",'LYNX volumes'!W19)</f>
        <v/>
      </c>
      <c r="D15" s="21" t="str">
        <f>IF('LYNX volumes'!X19=0,"",'LYNX volumes'!X19)</f>
        <v/>
      </c>
      <c r="E15" s="21" t="str">
        <f>IF('LYNX volumes'!Y19=0,"",'LYNX volumes'!Y19)</f>
        <v/>
      </c>
      <c r="F15" s="21" t="str">
        <f>IF('LYNX volumes'!Z19=0,"",'LYNX volumes'!Z19)</f>
        <v/>
      </c>
      <c r="G15" s="21" t="str">
        <f>IF('LYNX volumes'!AA19=0,"",'LYNX volumes'!AA19)</f>
        <v/>
      </c>
      <c r="H15" s="21" t="str">
        <f>IF('LYNX volumes'!AB19=0,"",'LYNX volumes'!AB19)</f>
        <v/>
      </c>
      <c r="I15" s="21" t="str">
        <f>IF('LYNX volumes'!AC19=0,"",'LYNX volumes'!AC19)</f>
        <v/>
      </c>
      <c r="J15" s="21" t="str">
        <f>IF('LYNX volumes'!AD19=0,"",'LYNX volumes'!AD19)</f>
        <v/>
      </c>
      <c r="K15" s="21" t="str">
        <f>IF('LYNX volumes'!AE19=0,"",'LYNX volumes'!AE19)</f>
        <v/>
      </c>
      <c r="L15" s="21" t="str">
        <f>IF('LYNX volumes'!AF19=0,"",'LYNX volumes'!AF19)</f>
        <v/>
      </c>
      <c r="M15" s="81"/>
      <c r="N15" s="84">
        <f>O15*'LYNX volumes'!T19</f>
        <v>0</v>
      </c>
      <c r="O15" s="92">
        <f t="shared" si="2"/>
        <v>0</v>
      </c>
      <c r="Q15" s="10">
        <v>1</v>
      </c>
      <c r="R15" s="10" t="str">
        <f t="shared" si="0"/>
        <v/>
      </c>
      <c r="S15" s="24" t="str">
        <f t="shared" si="1"/>
        <v>suma</v>
      </c>
    </row>
    <row r="16" spans="1:23" ht="23" customHeight="1">
      <c r="A16" s="86" t="str">
        <f>'LYNX volumes'!C20</f>
        <v>L21</v>
      </c>
      <c r="B16" s="90">
        <f>'LYNX volumes'!D20</f>
        <v>41</v>
      </c>
      <c r="C16" s="27" t="str">
        <f>IF('LYNX volumes'!W20=0,"",'LYNX volumes'!W20)</f>
        <v/>
      </c>
      <c r="D16" s="21" t="str">
        <f>IF('LYNX volumes'!X20=0,"",'LYNX volumes'!X20)</f>
        <v/>
      </c>
      <c r="E16" s="21" t="str">
        <f>IF('LYNX volumes'!Y20=0,"",'LYNX volumes'!Y20)</f>
        <v/>
      </c>
      <c r="F16" s="21" t="str">
        <f>IF('LYNX volumes'!Z20=0,"",'LYNX volumes'!Z20)</f>
        <v/>
      </c>
      <c r="G16" s="21" t="str">
        <f>IF('LYNX volumes'!AA20=0,"",'LYNX volumes'!AA20)</f>
        <v/>
      </c>
      <c r="H16" s="21" t="str">
        <f>IF('LYNX volumes'!AB20=0,"",'LYNX volumes'!AB20)</f>
        <v/>
      </c>
      <c r="I16" s="21" t="str">
        <f>IF('LYNX volumes'!AC20=0,"",'LYNX volumes'!AC20)</f>
        <v/>
      </c>
      <c r="J16" s="21" t="str">
        <f>IF('LYNX volumes'!AD20=0,"",'LYNX volumes'!AD20)</f>
        <v/>
      </c>
      <c r="K16" s="21" t="str">
        <f>IF('LYNX volumes'!AE20=0,"",'LYNX volumes'!AE20)</f>
        <v/>
      </c>
      <c r="L16" s="21" t="str">
        <f>IF('LYNX volumes'!AF20=0,"",'LYNX volumes'!AF20)</f>
        <v/>
      </c>
      <c r="M16" s="81"/>
      <c r="N16" s="84">
        <f>O16*'LYNX volumes'!T20</f>
        <v>0</v>
      </c>
      <c r="O16" s="92">
        <f t="shared" si="2"/>
        <v>0</v>
      </c>
      <c r="Q16" s="10">
        <v>1</v>
      </c>
      <c r="R16" s="10" t="str">
        <f t="shared" si="0"/>
        <v/>
      </c>
      <c r="S16" s="24" t="str">
        <f t="shared" si="1"/>
        <v>suma</v>
      </c>
    </row>
    <row r="17" spans="1:19" ht="23" customHeight="1">
      <c r="A17" s="86" t="str">
        <f>'LYNX volumes'!C21</f>
        <v>L22</v>
      </c>
      <c r="B17" s="90">
        <f>'LYNX volumes'!D21</f>
        <v>46</v>
      </c>
      <c r="C17" s="27" t="str">
        <f>IF('LYNX volumes'!W21=0,"",'LYNX volumes'!W21)</f>
        <v/>
      </c>
      <c r="D17" s="21" t="str">
        <f>IF('LYNX volumes'!X21=0,"",'LYNX volumes'!X21)</f>
        <v/>
      </c>
      <c r="E17" s="21" t="str">
        <f>IF('LYNX volumes'!Y21=0,"",'LYNX volumes'!Y21)</f>
        <v/>
      </c>
      <c r="F17" s="21" t="str">
        <f>IF('LYNX volumes'!Z21=0,"",'LYNX volumes'!Z21)</f>
        <v/>
      </c>
      <c r="G17" s="21" t="str">
        <f>IF('LYNX volumes'!AA21=0,"",'LYNX volumes'!AA21)</f>
        <v/>
      </c>
      <c r="H17" s="21" t="str">
        <f>IF('LYNX volumes'!AB21=0,"",'LYNX volumes'!AB21)</f>
        <v/>
      </c>
      <c r="I17" s="21" t="str">
        <f>IF('LYNX volumes'!AC21=0,"",'LYNX volumes'!AC21)</f>
        <v/>
      </c>
      <c r="J17" s="21" t="str">
        <f>IF('LYNX volumes'!AD21=0,"",'LYNX volumes'!AD21)</f>
        <v/>
      </c>
      <c r="K17" s="21" t="str">
        <f>IF('LYNX volumes'!AE21=0,"",'LYNX volumes'!AE21)</f>
        <v/>
      </c>
      <c r="L17" s="21" t="str">
        <f>IF('LYNX volumes'!AF21=0,"",'LYNX volumes'!AF21)</f>
        <v/>
      </c>
      <c r="M17" s="81"/>
      <c r="N17" s="84">
        <f>O17*'LYNX volumes'!T21</f>
        <v>0</v>
      </c>
      <c r="O17" s="92">
        <f t="shared" si="2"/>
        <v>0</v>
      </c>
      <c r="Q17" s="10">
        <v>1</v>
      </c>
      <c r="R17" s="10" t="str">
        <f t="shared" si="0"/>
        <v/>
      </c>
      <c r="S17" s="24" t="str">
        <f t="shared" si="1"/>
        <v>suma</v>
      </c>
    </row>
    <row r="18" spans="1:19" ht="23" customHeight="1">
      <c r="A18" s="86" t="str">
        <f>'LYNX volumes'!C22</f>
        <v>L23</v>
      </c>
      <c r="B18" s="90" t="str">
        <f>'LYNX volumes'!D22</f>
        <v>47, 52</v>
      </c>
      <c r="C18" s="27" t="str">
        <f>IF('LYNX volumes'!W22=0,"",'LYNX volumes'!W22)</f>
        <v/>
      </c>
      <c r="D18" s="21" t="str">
        <f>IF('LYNX volumes'!X22=0,"",'LYNX volumes'!X22)</f>
        <v/>
      </c>
      <c r="E18" s="21" t="str">
        <f>IF('LYNX volumes'!Y22=0,"",'LYNX volumes'!Y22)</f>
        <v/>
      </c>
      <c r="F18" s="21" t="str">
        <f>IF('LYNX volumes'!Z22=0,"",'LYNX volumes'!Z22)</f>
        <v/>
      </c>
      <c r="G18" s="21" t="str">
        <f>IF('LYNX volumes'!AA22=0,"",'LYNX volumes'!AA22)</f>
        <v/>
      </c>
      <c r="H18" s="21" t="str">
        <f>IF('LYNX volumes'!AB22=0,"",'LYNX volumes'!AB22)</f>
        <v/>
      </c>
      <c r="I18" s="21" t="str">
        <f>IF('LYNX volumes'!AC22=0,"",'LYNX volumes'!AC22)</f>
        <v/>
      </c>
      <c r="J18" s="21" t="str">
        <f>IF('LYNX volumes'!AD22=0,"",'LYNX volumes'!AD22)</f>
        <v/>
      </c>
      <c r="K18" s="21" t="str">
        <f>IF('LYNX volumes'!AE22=0,"",'LYNX volumes'!AE22)</f>
        <v/>
      </c>
      <c r="L18" s="21" t="str">
        <f>IF('LYNX volumes'!AF22=0,"",'LYNX volumes'!AF22)</f>
        <v/>
      </c>
      <c r="M18" s="81"/>
      <c r="N18" s="84">
        <f>O18*'LYNX volumes'!T22</f>
        <v>0</v>
      </c>
      <c r="O18" s="92">
        <f t="shared" si="2"/>
        <v>0</v>
      </c>
      <c r="R18" s="10" t="str">
        <f t="shared" si="0"/>
        <v/>
      </c>
      <c r="S18" s="24" t="str">
        <f t="shared" si="1"/>
        <v>suma</v>
      </c>
    </row>
    <row r="19" spans="1:19" ht="23" customHeight="1">
      <c r="A19" s="86" t="str">
        <f>'LYNX volumes'!C23</f>
        <v>L24</v>
      </c>
      <c r="B19" s="90" t="str">
        <f>'LYNX volumes'!D23</f>
        <v>53, 58, 59, 64</v>
      </c>
      <c r="C19" s="27" t="str">
        <f>IF('LYNX volumes'!W23=0,"",'LYNX volumes'!W23)</f>
        <v/>
      </c>
      <c r="D19" s="21" t="str">
        <f>IF('LYNX volumes'!X23=0,"",'LYNX volumes'!X23)</f>
        <v/>
      </c>
      <c r="E19" s="21" t="str">
        <f>IF('LYNX volumes'!Y23=0,"",'LYNX volumes'!Y23)</f>
        <v/>
      </c>
      <c r="F19" s="21" t="str">
        <f>IF('LYNX volumes'!Z23=0,"",'LYNX volumes'!Z23)</f>
        <v/>
      </c>
      <c r="G19" s="21" t="str">
        <f>IF('LYNX volumes'!AA23=0,"",'LYNX volumes'!AA23)</f>
        <v/>
      </c>
      <c r="H19" s="21" t="str">
        <f>IF('LYNX volumes'!AB23=0,"",'LYNX volumes'!AB23)</f>
        <v/>
      </c>
      <c r="I19" s="21" t="str">
        <f>IF('LYNX volumes'!AC23=0,"",'LYNX volumes'!AC23)</f>
        <v/>
      </c>
      <c r="J19" s="21" t="str">
        <f>IF('LYNX volumes'!AD23=0,"",'LYNX volumes'!AD23)</f>
        <v/>
      </c>
      <c r="K19" s="21" t="str">
        <f>IF('LYNX volumes'!AE23=0,"",'LYNX volumes'!AE23)</f>
        <v/>
      </c>
      <c r="L19" s="21" t="str">
        <f>IF('LYNX volumes'!AF23=0,"",'LYNX volumes'!AF23)</f>
        <v/>
      </c>
      <c r="M19" s="81"/>
      <c r="N19" s="84">
        <f>O19*'LYNX volumes'!T23</f>
        <v>0</v>
      </c>
      <c r="O19" s="92">
        <f t="shared" si="2"/>
        <v>0</v>
      </c>
      <c r="Q19" s="10">
        <v>1</v>
      </c>
      <c r="R19" s="10" t="str">
        <f t="shared" si="0"/>
        <v/>
      </c>
      <c r="S19" s="24" t="str">
        <f t="shared" si="1"/>
        <v>suma</v>
      </c>
    </row>
    <row r="20" spans="1:19" ht="23" customHeight="1">
      <c r="A20" s="86">
        <f>'LYNX volumes'!C24</f>
        <v>0</v>
      </c>
      <c r="B20" s="90">
        <f>'LYNX volumes'!D24</f>
        <v>0</v>
      </c>
      <c r="C20" s="27" t="str">
        <f>IF('LYNX volumes'!W24=0,"",'LYNX volumes'!W24)</f>
        <v/>
      </c>
      <c r="D20" s="21" t="str">
        <f>IF('LYNX volumes'!X24=0,"",'LYNX volumes'!X24)</f>
        <v/>
      </c>
      <c r="E20" s="21" t="str">
        <f>IF('LYNX volumes'!Y24=0,"",'LYNX volumes'!Y24)</f>
        <v/>
      </c>
      <c r="F20" s="21" t="str">
        <f>IF('LYNX volumes'!Z24=0,"",'LYNX volumes'!Z24)</f>
        <v/>
      </c>
      <c r="G20" s="21" t="str">
        <f>IF('LYNX volumes'!AA24=0,"",'LYNX volumes'!AA24)</f>
        <v/>
      </c>
      <c r="H20" s="21" t="str">
        <f>IF('LYNX volumes'!AB24=0,"",'LYNX volumes'!AB24)</f>
        <v/>
      </c>
      <c r="I20" s="21" t="str">
        <f>IF('LYNX volumes'!AC24=0,"",'LYNX volumes'!AC24)</f>
        <v/>
      </c>
      <c r="J20" s="21" t="str">
        <f>IF('LYNX volumes'!AD24=0,"",'LYNX volumes'!AD24)</f>
        <v/>
      </c>
      <c r="K20" s="21" t="str">
        <f>IF('LYNX volumes'!AE24=0,"",'LYNX volumes'!AE24)</f>
        <v/>
      </c>
      <c r="L20" s="21" t="str">
        <f>IF('LYNX volumes'!AF24=0,"",'LYNX volumes'!AF24)</f>
        <v/>
      </c>
      <c r="M20" s="81"/>
      <c r="N20" s="84">
        <f>O20*'LYNX volumes'!T24</f>
        <v>0</v>
      </c>
      <c r="O20" s="92">
        <f t="shared" si="2"/>
        <v>0</v>
      </c>
      <c r="Q20" s="10">
        <v>1</v>
      </c>
      <c r="R20" s="10" t="str">
        <f t="shared" si="0"/>
        <v/>
      </c>
      <c r="S20" s="24" t="str">
        <f t="shared" si="1"/>
        <v>suma</v>
      </c>
    </row>
    <row r="21" spans="1:19" ht="23" customHeight="1">
      <c r="A21" s="86" t="str">
        <f>'LYNX volumes'!C25</f>
        <v>L31</v>
      </c>
      <c r="B21" s="90">
        <f>'LYNX volumes'!D25</f>
        <v>42</v>
      </c>
      <c r="C21" s="27" t="str">
        <f>IF('LYNX volumes'!W25=0,"",'LYNX volumes'!W25)</f>
        <v/>
      </c>
      <c r="D21" s="21" t="str">
        <f>IF('LYNX volumes'!X25=0,"",'LYNX volumes'!X25)</f>
        <v/>
      </c>
      <c r="E21" s="21" t="str">
        <f>IF('LYNX volumes'!Y25=0,"",'LYNX volumes'!Y25)</f>
        <v/>
      </c>
      <c r="F21" s="21" t="str">
        <f>IF('LYNX volumes'!Z25=0,"",'LYNX volumes'!Z25)</f>
        <v/>
      </c>
      <c r="G21" s="21" t="str">
        <f>IF('LYNX volumes'!AA25=0,"",'LYNX volumes'!AA25)</f>
        <v/>
      </c>
      <c r="H21" s="21" t="str">
        <f>IF('LYNX volumes'!AB25=0,"",'LYNX volumes'!AB25)</f>
        <v/>
      </c>
      <c r="I21" s="21" t="str">
        <f>IF('LYNX volumes'!AC25=0,"",'LYNX volumes'!AC25)</f>
        <v/>
      </c>
      <c r="J21" s="21" t="str">
        <f>IF('LYNX volumes'!AD25=0,"",'LYNX volumes'!AD25)</f>
        <v/>
      </c>
      <c r="K21" s="21" t="str">
        <f>IF('LYNX volumes'!AE25=0,"",'LYNX volumes'!AE25)</f>
        <v/>
      </c>
      <c r="L21" s="21" t="str">
        <f>IF('LYNX volumes'!AF25=0,"",'LYNX volumes'!AF25)</f>
        <v/>
      </c>
      <c r="M21" s="81"/>
      <c r="N21" s="84">
        <f>O21*'LYNX volumes'!T25</f>
        <v>0</v>
      </c>
      <c r="O21" s="92">
        <f t="shared" si="2"/>
        <v>0</v>
      </c>
      <c r="Q21" s="10">
        <v>1</v>
      </c>
      <c r="R21" s="10" t="str">
        <f t="shared" si="0"/>
        <v/>
      </c>
      <c r="S21" s="24" t="str">
        <f t="shared" si="1"/>
        <v>suma</v>
      </c>
    </row>
    <row r="22" spans="1:19" ht="23" customHeight="1">
      <c r="A22" s="86" t="str">
        <f>'LYNX volumes'!C26</f>
        <v>L32</v>
      </c>
      <c r="B22" s="90">
        <f>'LYNX volumes'!D26</f>
        <v>45</v>
      </c>
      <c r="C22" s="27" t="str">
        <f>IF('LYNX volumes'!W26=0,"",'LYNX volumes'!W26)</f>
        <v/>
      </c>
      <c r="D22" s="21" t="str">
        <f>IF('LYNX volumes'!X26=0,"",'LYNX volumes'!X26)</f>
        <v/>
      </c>
      <c r="E22" s="21" t="str">
        <f>IF('LYNX volumes'!Y26=0,"",'LYNX volumes'!Y26)</f>
        <v/>
      </c>
      <c r="F22" s="21" t="str">
        <f>IF('LYNX volumes'!Z26=0,"",'LYNX volumes'!Z26)</f>
        <v/>
      </c>
      <c r="G22" s="21" t="str">
        <f>IF('LYNX volumes'!AA26=0,"",'LYNX volumes'!AA26)</f>
        <v/>
      </c>
      <c r="H22" s="21" t="str">
        <f>IF('LYNX volumes'!AB26=0,"",'LYNX volumes'!AB26)</f>
        <v/>
      </c>
      <c r="I22" s="21" t="str">
        <f>IF('LYNX volumes'!AC26=0,"",'LYNX volumes'!AC26)</f>
        <v/>
      </c>
      <c r="J22" s="21" t="str">
        <f>IF('LYNX volumes'!AD26=0,"",'LYNX volumes'!AD26)</f>
        <v/>
      </c>
      <c r="K22" s="21" t="str">
        <f>IF('LYNX volumes'!AE26=0,"",'LYNX volumes'!AE26)</f>
        <v/>
      </c>
      <c r="L22" s="21" t="str">
        <f>IF('LYNX volumes'!AF26=0,"",'LYNX volumes'!AF26)</f>
        <v/>
      </c>
      <c r="M22" s="81"/>
      <c r="N22" s="84">
        <f>O22*'LYNX volumes'!T26</f>
        <v>0</v>
      </c>
      <c r="O22" s="92">
        <f t="shared" si="2"/>
        <v>0</v>
      </c>
      <c r="Q22" s="10">
        <v>1</v>
      </c>
      <c r="R22" s="10" t="str">
        <f t="shared" si="0"/>
        <v/>
      </c>
      <c r="S22" s="24" t="str">
        <f t="shared" si="1"/>
        <v>suma</v>
      </c>
    </row>
    <row r="23" spans="1:19" ht="23" customHeight="1">
      <c r="A23" s="86" t="str">
        <f>'LYNX volumes'!C27</f>
        <v>L33</v>
      </c>
      <c r="B23" s="90" t="str">
        <f>'LYNX volumes'!D27</f>
        <v>48, 51</v>
      </c>
      <c r="C23" s="27" t="str">
        <f>IF('LYNX volumes'!W27=0,"",'LYNX volumes'!W27)</f>
        <v/>
      </c>
      <c r="D23" s="21" t="str">
        <f>IF('LYNX volumes'!X27=0,"",'LYNX volumes'!X27)</f>
        <v/>
      </c>
      <c r="E23" s="21" t="str">
        <f>IF('LYNX volumes'!Y27=0,"",'LYNX volumes'!Y27)</f>
        <v/>
      </c>
      <c r="F23" s="21" t="str">
        <f>IF('LYNX volumes'!Z27=0,"",'LYNX volumes'!Z27)</f>
        <v/>
      </c>
      <c r="G23" s="21" t="str">
        <f>IF('LYNX volumes'!AA27=0,"",'LYNX volumes'!AA27)</f>
        <v/>
      </c>
      <c r="H23" s="21" t="str">
        <f>IF('LYNX volumes'!AB27=0,"",'LYNX volumes'!AB27)</f>
        <v/>
      </c>
      <c r="I23" s="21" t="str">
        <f>IF('LYNX volumes'!AC27=0,"",'LYNX volumes'!AC27)</f>
        <v/>
      </c>
      <c r="J23" s="21" t="str">
        <f>IF('LYNX volumes'!AD27=0,"",'LYNX volumes'!AD27)</f>
        <v/>
      </c>
      <c r="K23" s="21" t="str">
        <f>IF('LYNX volumes'!AE27=0,"",'LYNX volumes'!AE27)</f>
        <v/>
      </c>
      <c r="L23" s="21" t="str">
        <f>IF('LYNX volumes'!AF27=0,"",'LYNX volumes'!AF27)</f>
        <v/>
      </c>
      <c r="M23" s="81"/>
      <c r="N23" s="84">
        <f>O23*'LYNX volumes'!T27</f>
        <v>0</v>
      </c>
      <c r="O23" s="92">
        <f t="shared" si="2"/>
        <v>0</v>
      </c>
      <c r="R23" s="10" t="str">
        <f t="shared" si="0"/>
        <v/>
      </c>
      <c r="S23" s="24" t="str">
        <f t="shared" si="1"/>
        <v>suma</v>
      </c>
    </row>
    <row r="24" spans="1:19" ht="23" customHeight="1">
      <c r="A24" s="86" t="str">
        <f>'LYNX volumes'!C28</f>
        <v>L34</v>
      </c>
      <c r="B24" s="90" t="str">
        <f>'LYNX volumes'!D28</f>
        <v>54, 57, 60, 63</v>
      </c>
      <c r="C24" s="27" t="str">
        <f>IF('LYNX volumes'!W28=0,"",'LYNX volumes'!W28)</f>
        <v/>
      </c>
      <c r="D24" s="21" t="str">
        <f>IF('LYNX volumes'!X28=0,"",'LYNX volumes'!X28)</f>
        <v/>
      </c>
      <c r="E24" s="21" t="str">
        <f>IF('LYNX volumes'!Y28=0,"",'LYNX volumes'!Y28)</f>
        <v/>
      </c>
      <c r="F24" s="21" t="str">
        <f>IF('LYNX volumes'!Z28=0,"",'LYNX volumes'!Z28)</f>
        <v/>
      </c>
      <c r="G24" s="21" t="str">
        <f>IF('LYNX volumes'!AA28=0,"",'LYNX volumes'!AA28)</f>
        <v/>
      </c>
      <c r="H24" s="21" t="str">
        <f>IF('LYNX volumes'!AB28=0,"",'LYNX volumes'!AB28)</f>
        <v/>
      </c>
      <c r="I24" s="21" t="str">
        <f>IF('LYNX volumes'!AC28=0,"",'LYNX volumes'!AC28)</f>
        <v/>
      </c>
      <c r="J24" s="21" t="str">
        <f>IF('LYNX volumes'!AD28=0,"",'LYNX volumes'!AD28)</f>
        <v/>
      </c>
      <c r="K24" s="21" t="str">
        <f>IF('LYNX volumes'!AE28=0,"",'LYNX volumes'!AE28)</f>
        <v/>
      </c>
      <c r="L24" s="21" t="str">
        <f>IF('LYNX volumes'!AF28=0,"",'LYNX volumes'!AF28)</f>
        <v/>
      </c>
      <c r="M24" s="81"/>
      <c r="N24" s="84">
        <f>O24*'LYNX volumes'!T28</f>
        <v>0</v>
      </c>
      <c r="O24" s="92">
        <f t="shared" si="2"/>
        <v>0</v>
      </c>
      <c r="Q24" s="10">
        <v>1</v>
      </c>
      <c r="R24" s="10" t="str">
        <f t="shared" si="0"/>
        <v/>
      </c>
      <c r="S24" s="24" t="str">
        <f t="shared" si="1"/>
        <v>suma</v>
      </c>
    </row>
    <row r="25" spans="1:19" ht="23" customHeight="1">
      <c r="A25" s="86">
        <f>'LYNX volumes'!C29</f>
        <v>0</v>
      </c>
      <c r="B25" s="90">
        <f>'LYNX volumes'!D29</f>
        <v>0</v>
      </c>
      <c r="C25" s="27" t="str">
        <f>IF('LYNX volumes'!W29=0,"",'LYNX volumes'!W29)</f>
        <v/>
      </c>
      <c r="D25" s="21" t="str">
        <f>IF('LYNX volumes'!X29=0,"",'LYNX volumes'!X29)</f>
        <v/>
      </c>
      <c r="E25" s="21" t="str">
        <f>IF('LYNX volumes'!Y29=0,"",'LYNX volumes'!Y29)</f>
        <v/>
      </c>
      <c r="F25" s="21" t="str">
        <f>IF('LYNX volumes'!Z29=0,"",'LYNX volumes'!Z29)</f>
        <v/>
      </c>
      <c r="G25" s="21" t="str">
        <f>IF('LYNX volumes'!AA29=0,"",'LYNX volumes'!AA29)</f>
        <v/>
      </c>
      <c r="H25" s="21" t="str">
        <f>IF('LYNX volumes'!AB29=0,"",'LYNX volumes'!AB29)</f>
        <v/>
      </c>
      <c r="I25" s="21" t="str">
        <f>IF('LYNX volumes'!AC29=0,"",'LYNX volumes'!AC29)</f>
        <v/>
      </c>
      <c r="J25" s="21" t="str">
        <f>IF('LYNX volumes'!AD29=0,"",'LYNX volumes'!AD29)</f>
        <v/>
      </c>
      <c r="K25" s="21" t="str">
        <f>IF('LYNX volumes'!AE29=0,"",'LYNX volumes'!AE29)</f>
        <v/>
      </c>
      <c r="L25" s="21" t="str">
        <f>IF('LYNX volumes'!AF29=0,"",'LYNX volumes'!AF29)</f>
        <v/>
      </c>
      <c r="M25" s="81"/>
      <c r="N25" s="84">
        <f>O25*'LYNX volumes'!T29</f>
        <v>0</v>
      </c>
      <c r="O25" s="92">
        <f t="shared" si="2"/>
        <v>0</v>
      </c>
      <c r="Q25" s="10">
        <v>1</v>
      </c>
      <c r="R25" s="10" t="str">
        <f t="shared" si="0"/>
        <v/>
      </c>
      <c r="S25" s="24" t="str">
        <f t="shared" si="1"/>
        <v>suma</v>
      </c>
    </row>
    <row r="26" spans="1:19" ht="23" customHeight="1">
      <c r="A26" s="86" t="str">
        <f>'LYNX volumes'!C30</f>
        <v>L41</v>
      </c>
      <c r="B26" s="90">
        <f>'LYNX volumes'!D30</f>
        <v>43</v>
      </c>
      <c r="C26" s="27" t="str">
        <f>IF('LYNX volumes'!W30=0,"",'LYNX volumes'!W30)</f>
        <v/>
      </c>
      <c r="D26" s="21" t="str">
        <f>IF('LYNX volumes'!X30=0,"",'LYNX volumes'!X30)</f>
        <v/>
      </c>
      <c r="E26" s="21" t="str">
        <f>IF('LYNX volumes'!Y30=0,"",'LYNX volumes'!Y30)</f>
        <v/>
      </c>
      <c r="F26" s="21" t="str">
        <f>IF('LYNX volumes'!Z30=0,"",'LYNX volumes'!Z30)</f>
        <v/>
      </c>
      <c r="G26" s="21" t="str">
        <f>IF('LYNX volumes'!AA30=0,"",'LYNX volumes'!AA30)</f>
        <v/>
      </c>
      <c r="H26" s="21" t="str">
        <f>IF('LYNX volumes'!AB30=0,"",'LYNX volumes'!AB30)</f>
        <v/>
      </c>
      <c r="I26" s="21" t="str">
        <f>IF('LYNX volumes'!AC30=0,"",'LYNX volumes'!AC30)</f>
        <v/>
      </c>
      <c r="J26" s="21" t="str">
        <f>IF('LYNX volumes'!AD30=0,"",'LYNX volumes'!AD30)</f>
        <v/>
      </c>
      <c r="K26" s="21" t="str">
        <f>IF('LYNX volumes'!AE30=0,"",'LYNX volumes'!AE30)</f>
        <v/>
      </c>
      <c r="L26" s="21" t="str">
        <f>IF('LYNX volumes'!AF30=0,"",'LYNX volumes'!AF30)</f>
        <v/>
      </c>
      <c r="M26" s="81"/>
      <c r="N26" s="84">
        <f>O26*'LYNX volumes'!T30</f>
        <v>0</v>
      </c>
      <c r="O26" s="92">
        <f t="shared" si="2"/>
        <v>0</v>
      </c>
      <c r="Q26" s="10">
        <v>1</v>
      </c>
      <c r="R26" s="10" t="str">
        <f t="shared" si="0"/>
        <v/>
      </c>
      <c r="S26" s="24" t="str">
        <f t="shared" si="1"/>
        <v>suma</v>
      </c>
    </row>
    <row r="27" spans="1:19" ht="23" customHeight="1">
      <c r="A27" s="86" t="str">
        <f>'LYNX volumes'!C31</f>
        <v>L42</v>
      </c>
      <c r="B27" s="90">
        <f>'LYNX volumes'!D31</f>
        <v>44</v>
      </c>
      <c r="C27" s="27" t="str">
        <f>IF('LYNX volumes'!W31=0,"",'LYNX volumes'!W31)</f>
        <v/>
      </c>
      <c r="D27" s="21" t="str">
        <f>IF('LYNX volumes'!X31=0,"",'LYNX volumes'!X31)</f>
        <v/>
      </c>
      <c r="E27" s="21" t="str">
        <f>IF('LYNX volumes'!Y31=0,"",'LYNX volumes'!Y31)</f>
        <v/>
      </c>
      <c r="F27" s="21" t="str">
        <f>IF('LYNX volumes'!Z31=0,"",'LYNX volumes'!Z31)</f>
        <v/>
      </c>
      <c r="G27" s="21" t="str">
        <f>IF('LYNX volumes'!AA31=0,"",'LYNX volumes'!AA31)</f>
        <v/>
      </c>
      <c r="H27" s="21" t="str">
        <f>IF('LYNX volumes'!AB31=0,"",'LYNX volumes'!AB31)</f>
        <v/>
      </c>
      <c r="I27" s="21" t="str">
        <f>IF('LYNX volumes'!AC31=0,"",'LYNX volumes'!AC31)</f>
        <v/>
      </c>
      <c r="J27" s="21" t="str">
        <f>IF('LYNX volumes'!AD31=0,"",'LYNX volumes'!AD31)</f>
        <v/>
      </c>
      <c r="K27" s="21" t="str">
        <f>IF('LYNX volumes'!AE31=0,"",'LYNX volumes'!AE31)</f>
        <v/>
      </c>
      <c r="L27" s="21" t="str">
        <f>IF('LYNX volumes'!AF31=0,"",'LYNX volumes'!AF31)</f>
        <v/>
      </c>
      <c r="M27" s="81"/>
      <c r="N27" s="84">
        <f>O27*'LYNX volumes'!T31</f>
        <v>0</v>
      </c>
      <c r="O27" s="92">
        <f t="shared" si="2"/>
        <v>0</v>
      </c>
      <c r="Q27" s="10">
        <v>1</v>
      </c>
      <c r="R27" s="10" t="str">
        <f t="shared" si="0"/>
        <v/>
      </c>
      <c r="S27" s="24" t="str">
        <f t="shared" si="1"/>
        <v>suma</v>
      </c>
    </row>
    <row r="28" spans="1:19" ht="23" customHeight="1">
      <c r="A28" s="86" t="str">
        <f>'LYNX volumes'!C32</f>
        <v>L43</v>
      </c>
      <c r="B28" s="90" t="str">
        <f>'LYNX volumes'!D32</f>
        <v>49, 50</v>
      </c>
      <c r="C28" s="27" t="str">
        <f>IF('LYNX volumes'!W32=0,"",'LYNX volumes'!W32)</f>
        <v/>
      </c>
      <c r="D28" s="21" t="str">
        <f>IF('LYNX volumes'!X32=0,"",'LYNX volumes'!X32)</f>
        <v/>
      </c>
      <c r="E28" s="21" t="str">
        <f>IF('LYNX volumes'!Y32=0,"",'LYNX volumes'!Y32)</f>
        <v/>
      </c>
      <c r="F28" s="21" t="str">
        <f>IF('LYNX volumes'!Z32=0,"",'LYNX volumes'!Z32)</f>
        <v/>
      </c>
      <c r="G28" s="21" t="str">
        <f>IF('LYNX volumes'!AA32=0,"",'LYNX volumes'!AA32)</f>
        <v/>
      </c>
      <c r="H28" s="21" t="str">
        <f>IF('LYNX volumes'!AB32=0,"",'LYNX volumes'!AB32)</f>
        <v/>
      </c>
      <c r="I28" s="21" t="str">
        <f>IF('LYNX volumes'!AC32=0,"",'LYNX volumes'!AC32)</f>
        <v/>
      </c>
      <c r="J28" s="21" t="str">
        <f>IF('LYNX volumes'!AD32=0,"",'LYNX volumes'!AD32)</f>
        <v/>
      </c>
      <c r="K28" s="21" t="str">
        <f>IF('LYNX volumes'!AE32=0,"",'LYNX volumes'!AE32)</f>
        <v/>
      </c>
      <c r="L28" s="21" t="str">
        <f>IF('LYNX volumes'!AF32=0,"",'LYNX volumes'!AF32)</f>
        <v/>
      </c>
      <c r="M28" s="81"/>
      <c r="N28" s="84">
        <f>O28*'LYNX volumes'!T32</f>
        <v>0</v>
      </c>
      <c r="O28" s="92">
        <f t="shared" si="2"/>
        <v>0</v>
      </c>
      <c r="R28" s="24" t="str">
        <f t="shared" si="0"/>
        <v/>
      </c>
    </row>
    <row r="29" spans="1:19" ht="23" customHeight="1">
      <c r="A29" s="86" t="str">
        <f>'LYNX volumes'!C33</f>
        <v>L44</v>
      </c>
      <c r="B29" s="90" t="str">
        <f>'LYNX volumes'!D33</f>
        <v>55, 56, 61, 62</v>
      </c>
      <c r="C29" s="27" t="str">
        <f>IF('LYNX volumes'!W33=0,"",'LYNX volumes'!W33)</f>
        <v/>
      </c>
      <c r="D29" s="21" t="str">
        <f>IF('LYNX volumes'!X33=0,"",'LYNX volumes'!X33)</f>
        <v/>
      </c>
      <c r="E29" s="21" t="str">
        <f>IF('LYNX volumes'!Y33=0,"",'LYNX volumes'!Y33)</f>
        <v/>
      </c>
      <c r="F29" s="21" t="str">
        <f>IF('LYNX volumes'!Z33=0,"",'LYNX volumes'!Z33)</f>
        <v/>
      </c>
      <c r="G29" s="21" t="str">
        <f>IF('LYNX volumes'!AA33=0,"",'LYNX volumes'!AA33)</f>
        <v/>
      </c>
      <c r="H29" s="21" t="str">
        <f>IF('LYNX volumes'!AB33=0,"",'LYNX volumes'!AB33)</f>
        <v/>
      </c>
      <c r="I29" s="21" t="str">
        <f>IF('LYNX volumes'!AC33=0,"",'LYNX volumes'!AC33)</f>
        <v/>
      </c>
      <c r="J29" s="21" t="str">
        <f>IF('LYNX volumes'!AD33=0,"",'LYNX volumes'!AD33)</f>
        <v/>
      </c>
      <c r="K29" s="21" t="str">
        <f>IF('LYNX volumes'!AE33=0,"",'LYNX volumes'!AE33)</f>
        <v/>
      </c>
      <c r="L29" s="21" t="str">
        <f>IF('LYNX volumes'!AF33=0,"",'LYNX volumes'!AF33)</f>
        <v/>
      </c>
      <c r="M29" s="81"/>
      <c r="N29" s="84">
        <f>O29*'LYNX volumes'!T33</f>
        <v>0</v>
      </c>
      <c r="O29" s="92">
        <f t="shared" si="2"/>
        <v>0</v>
      </c>
    </row>
    <row r="30" spans="1:19" ht="23" customHeight="1">
      <c r="A30" s="86">
        <f>'LYNX volumes'!C34</f>
        <v>0</v>
      </c>
      <c r="B30" s="90">
        <f>'LYNX volumes'!D34</f>
        <v>0</v>
      </c>
      <c r="C30" s="27" t="str">
        <f>IF('LYNX volumes'!W34=0,"",'LYNX volumes'!W34)</f>
        <v/>
      </c>
      <c r="D30" s="21" t="str">
        <f>IF('LYNX volumes'!X34=0,"",'LYNX volumes'!X34)</f>
        <v/>
      </c>
      <c r="E30" s="21" t="str">
        <f>IF('LYNX volumes'!Y34=0,"",'LYNX volumes'!Y34)</f>
        <v/>
      </c>
      <c r="F30" s="21" t="str">
        <f>IF('LYNX volumes'!Z34=0,"",'LYNX volumes'!Z34)</f>
        <v/>
      </c>
      <c r="G30" s="21" t="str">
        <f>IF('LYNX volumes'!AA34=0,"",'LYNX volumes'!AA34)</f>
        <v/>
      </c>
      <c r="H30" s="21" t="str">
        <f>IF('LYNX volumes'!AB34=0,"",'LYNX volumes'!AB34)</f>
        <v/>
      </c>
      <c r="I30" s="21" t="str">
        <f>IF('LYNX volumes'!AC34=0,"",'LYNX volumes'!AC34)</f>
        <v/>
      </c>
      <c r="J30" s="21" t="str">
        <f>IF('LYNX volumes'!AD34=0,"",'LYNX volumes'!AD34)</f>
        <v/>
      </c>
      <c r="K30" s="21" t="str">
        <f>IF('LYNX volumes'!AE34=0,"",'LYNX volumes'!AE34)</f>
        <v/>
      </c>
      <c r="L30" s="21" t="str">
        <f>IF('LYNX volumes'!AF34=0,"",'LYNX volumes'!AF34)</f>
        <v/>
      </c>
      <c r="M30" s="81"/>
      <c r="N30" s="84">
        <f>O30*'LYNX volumes'!T34</f>
        <v>0</v>
      </c>
      <c r="O30" s="92">
        <f t="shared" si="2"/>
        <v>0</v>
      </c>
    </row>
    <row r="31" spans="1:19" ht="23" customHeight="1">
      <c r="A31" s="86" t="str">
        <f>'LYNX volumes'!C35</f>
        <v>L51</v>
      </c>
      <c r="B31" s="90">
        <f>'LYNX volumes'!D35</f>
        <v>0</v>
      </c>
      <c r="C31" s="27" t="str">
        <f>IF('LYNX volumes'!W35=0,"",'LYNX volumes'!W35)</f>
        <v/>
      </c>
      <c r="D31" s="21" t="str">
        <f>IF('LYNX volumes'!X35=0,"",'LYNX volumes'!X35)</f>
        <v/>
      </c>
      <c r="E31" s="21" t="str">
        <f>IF('LYNX volumes'!Y35=0,"",'LYNX volumes'!Y35)</f>
        <v/>
      </c>
      <c r="F31" s="21" t="str">
        <f>IF('LYNX volumes'!Z35=0,"",'LYNX volumes'!Z35)</f>
        <v/>
      </c>
      <c r="G31" s="21" t="str">
        <f>IF('LYNX volumes'!AA35=0,"",'LYNX volumes'!AA35)</f>
        <v/>
      </c>
      <c r="H31" s="21" t="str">
        <f>IF('LYNX volumes'!AB35=0,"",'LYNX volumes'!AB35)</f>
        <v/>
      </c>
      <c r="I31" s="21" t="str">
        <f>IF('LYNX volumes'!AC35=0,"",'LYNX volumes'!AC35)</f>
        <v/>
      </c>
      <c r="J31" s="21" t="str">
        <f>IF('LYNX volumes'!AD35=0,"",'LYNX volumes'!AD35)</f>
        <v/>
      </c>
      <c r="K31" s="21" t="str">
        <f>IF('LYNX volumes'!AE35=0,"",'LYNX volumes'!AE35)</f>
        <v/>
      </c>
      <c r="L31" s="21" t="str">
        <f>IF('LYNX volumes'!AF35=0,"",'LYNX volumes'!AF35)</f>
        <v/>
      </c>
      <c r="M31" s="81"/>
      <c r="N31" s="84">
        <f>O31*'LYNX volumes'!T35</f>
        <v>0</v>
      </c>
      <c r="O31" s="92">
        <f t="shared" si="2"/>
        <v>0</v>
      </c>
    </row>
    <row r="32" spans="1:19" ht="23" customHeight="1">
      <c r="A32" s="86" t="str">
        <f>'LYNX volumes'!C36</f>
        <v>L52</v>
      </c>
      <c r="B32" s="90">
        <f>'LYNX volumes'!D36</f>
        <v>0</v>
      </c>
      <c r="C32" s="27" t="str">
        <f>IF('LYNX volumes'!W36=0,"",'LYNX volumes'!W36)</f>
        <v/>
      </c>
      <c r="D32" s="21" t="str">
        <f>IF('LYNX volumes'!X36=0,"",'LYNX volumes'!X36)</f>
        <v/>
      </c>
      <c r="E32" s="21" t="str">
        <f>IF('LYNX volumes'!Y36=0,"",'LYNX volumes'!Y36)</f>
        <v/>
      </c>
      <c r="F32" s="21" t="str">
        <f>IF('LYNX volumes'!Z36=0,"",'LYNX volumes'!Z36)</f>
        <v/>
      </c>
      <c r="G32" s="21" t="str">
        <f>IF('LYNX volumes'!AA36=0,"",'LYNX volumes'!AA36)</f>
        <v/>
      </c>
      <c r="H32" s="21" t="str">
        <f>IF('LYNX volumes'!AB36=0,"",'LYNX volumes'!AB36)</f>
        <v/>
      </c>
      <c r="I32" s="21" t="str">
        <f>IF('LYNX volumes'!AC36=0,"",'LYNX volumes'!AC36)</f>
        <v/>
      </c>
      <c r="J32" s="21" t="str">
        <f>IF('LYNX volumes'!AD36=0,"",'LYNX volumes'!AD36)</f>
        <v/>
      </c>
      <c r="K32" s="21" t="str">
        <f>IF('LYNX volumes'!AE36=0,"",'LYNX volumes'!AE36)</f>
        <v/>
      </c>
      <c r="L32" s="21" t="str">
        <f>IF('LYNX volumes'!AF36=0,"",'LYNX volumes'!AF36)</f>
        <v/>
      </c>
      <c r="M32" s="81"/>
      <c r="N32" s="84">
        <f>O32*'LYNX volumes'!T36</f>
        <v>0</v>
      </c>
      <c r="O32" s="92">
        <f t="shared" si="2"/>
        <v>0</v>
      </c>
    </row>
    <row r="33" spans="1:15" ht="23" customHeight="1">
      <c r="A33" s="86" t="str">
        <f>'LYNX volumes'!C37</f>
        <v>L53</v>
      </c>
      <c r="B33" s="90">
        <f>'LYNX volumes'!D37</f>
        <v>0</v>
      </c>
      <c r="C33" s="27" t="str">
        <f>IF('LYNX volumes'!W37=0,"",'LYNX volumes'!W37)</f>
        <v/>
      </c>
      <c r="D33" s="21" t="str">
        <f>IF('LYNX volumes'!X37=0,"",'LYNX volumes'!X37)</f>
        <v/>
      </c>
      <c r="E33" s="21" t="str">
        <f>IF('LYNX volumes'!Y37=0,"",'LYNX volumes'!Y37)</f>
        <v/>
      </c>
      <c r="F33" s="21" t="str">
        <f>IF('LYNX volumes'!Z37=0,"",'LYNX volumes'!Z37)</f>
        <v/>
      </c>
      <c r="G33" s="21" t="str">
        <f>IF('LYNX volumes'!AA37=0,"",'LYNX volumes'!AA37)</f>
        <v/>
      </c>
      <c r="H33" s="21" t="str">
        <f>IF('LYNX volumes'!AB37=0,"",'LYNX volumes'!AB37)</f>
        <v/>
      </c>
      <c r="I33" s="21" t="str">
        <f>IF('LYNX volumes'!AC37=0,"",'LYNX volumes'!AC37)</f>
        <v/>
      </c>
      <c r="J33" s="21" t="str">
        <f>IF('LYNX volumes'!AD37=0,"",'LYNX volumes'!AD37)</f>
        <v/>
      </c>
      <c r="K33" s="21" t="str">
        <f>IF('LYNX volumes'!AE37=0,"",'LYNX volumes'!AE37)</f>
        <v/>
      </c>
      <c r="L33" s="21" t="str">
        <f>IF('LYNX volumes'!AF37=0,"",'LYNX volumes'!AF37)</f>
        <v/>
      </c>
      <c r="M33" s="81"/>
      <c r="N33" s="84">
        <f>O33*'LYNX volumes'!T37</f>
        <v>0</v>
      </c>
      <c r="O33" s="92">
        <f t="shared" si="2"/>
        <v>0</v>
      </c>
    </row>
    <row r="34" spans="1:15" ht="23" customHeight="1">
      <c r="A34" s="86" t="str">
        <f>'LYNX volumes'!C38</f>
        <v>L54</v>
      </c>
      <c r="B34" s="90">
        <f>'LYNX volumes'!D38</f>
        <v>0</v>
      </c>
      <c r="C34" s="27" t="str">
        <f>IF('LYNX volumes'!W38=0,"",'LYNX volumes'!W38)</f>
        <v/>
      </c>
      <c r="D34" s="21" t="str">
        <f>IF('LYNX volumes'!X38=0,"",'LYNX volumes'!X38)</f>
        <v/>
      </c>
      <c r="E34" s="21" t="str">
        <f>IF('LYNX volumes'!Y38=0,"",'LYNX volumes'!Y38)</f>
        <v/>
      </c>
      <c r="F34" s="21" t="str">
        <f>IF('LYNX volumes'!Z38=0,"",'LYNX volumes'!Z38)</f>
        <v/>
      </c>
      <c r="G34" s="21" t="str">
        <f>IF('LYNX volumes'!AA38=0,"",'LYNX volumes'!AA38)</f>
        <v/>
      </c>
      <c r="H34" s="21" t="str">
        <f>IF('LYNX volumes'!AB38=0,"",'LYNX volumes'!AB38)</f>
        <v/>
      </c>
      <c r="I34" s="21" t="str">
        <f>IF('LYNX volumes'!AC38=0,"",'LYNX volumes'!AC38)</f>
        <v/>
      </c>
      <c r="J34" s="21" t="str">
        <f>IF('LYNX volumes'!AD38=0,"",'LYNX volumes'!AD38)</f>
        <v/>
      </c>
      <c r="K34" s="21" t="str">
        <f>IF('LYNX volumes'!AE38=0,"",'LYNX volumes'!AE38)</f>
        <v/>
      </c>
      <c r="L34" s="21" t="str">
        <f>IF('LYNX volumes'!AF38=0,"",'LYNX volumes'!AF38)</f>
        <v/>
      </c>
      <c r="M34" s="81"/>
      <c r="N34" s="84">
        <f>O34*'LYNX volumes'!T38</f>
        <v>0</v>
      </c>
      <c r="O34" s="92">
        <f t="shared" si="2"/>
        <v>0</v>
      </c>
    </row>
  </sheetData>
  <sheetProtection selectLockedCells="1" selectUnlockedCells="1"/>
  <autoFilter ref="O5:O34" xr:uid="{00000000-0009-0000-0000-000002000000}"/>
  <mergeCells count="3">
    <mergeCell ref="J4:K4"/>
    <mergeCell ref="A3:J3"/>
    <mergeCell ref="M3:O3"/>
  </mergeCells>
  <phoneticPr fontId="6" type="noConversion"/>
  <conditionalFormatting sqref="A5:M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{6CBF4470-5C01-41B2-89ED-7A3E98072545}</x14:id>
        </ext>
      </extLst>
    </cfRule>
  </conditionalFormatting>
  <pageMargins left="0.74803149606299202" right="0.74803149606299202" top="0.98425196850393704" bottom="0.98425196850393704" header="0.511811023622047" footer="0.511811023622047"/>
  <pageSetup paperSize="9" orientation="landscape" horizontalDpi="1200" verticalDpi="1200" r:id="rId1"/>
  <headerFooter differentFirst="1">
    <oddFooter>Stran &amp;P od &amp;N</oddFooter>
    <firstFooter>&amp;CStran &amp;P od &amp;N</first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BF4470-5C01-41B2-89ED-7A3E98072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A5:M5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4F38-F05C-45D6-87F2-3404FC80E820}">
  <dimension ref="A1:U36"/>
  <sheetViews>
    <sheetView showGridLines="0" topLeftCell="C1" zoomScaleNormal="100" zoomScalePageLayoutView="125" workbookViewId="0">
      <selection activeCell="F32" sqref="F32"/>
    </sheetView>
  </sheetViews>
  <sheetFormatPr baseColWidth="10" defaultColWidth="12.33203125" defaultRowHeight="23" customHeight="1"/>
  <cols>
    <col min="1" max="1" width="7.1640625" style="10" hidden="1" customWidth="1"/>
    <col min="2" max="2" width="6.33203125" style="10" hidden="1" customWidth="1"/>
    <col min="3" max="3" width="5.6640625" style="10" customWidth="1"/>
    <col min="4" max="13" width="6.6640625" style="19" customWidth="1"/>
    <col min="14" max="16" width="10.6640625" style="19" hidden="1" customWidth="1"/>
    <col min="17" max="17" width="10.6640625" style="10" hidden="1" customWidth="1"/>
    <col min="18" max="19" width="12.33203125" style="10" hidden="1" customWidth="1"/>
    <col min="20" max="20" width="12.33203125" style="24" hidden="1" customWidth="1"/>
    <col min="21" max="21" width="5.83203125" style="10" customWidth="1"/>
    <col min="22" max="16384" width="12.33203125" style="10"/>
  </cols>
  <sheetData>
    <row r="1" spans="1:21" ht="32.75" customHeight="1">
      <c r="A1" s="399">
        <f>'PRODUCTION LIST lynx'!A3:J3</f>
        <v>0</v>
      </c>
      <c r="B1" s="399"/>
      <c r="C1" s="399"/>
      <c r="D1" s="399"/>
      <c r="E1" s="399"/>
      <c r="F1" s="399"/>
      <c r="G1" s="399"/>
      <c r="H1" s="20"/>
      <c r="I1" s="400"/>
      <c r="J1" s="400"/>
      <c r="K1" s="20"/>
      <c r="L1" s="20"/>
      <c r="M1" s="400">
        <f>'PRODUCTION LIST lynx'!M3</f>
        <v>0</v>
      </c>
      <c r="N1" s="400"/>
      <c r="O1" s="400"/>
      <c r="P1" s="400"/>
      <c r="Q1" s="400"/>
      <c r="R1" s="400"/>
      <c r="S1" s="400"/>
      <c r="T1" s="400"/>
      <c r="U1" s="400"/>
    </row>
    <row r="2" spans="1:21" ht="23" customHeight="1">
      <c r="A2" s="11" t="s">
        <v>27</v>
      </c>
      <c r="B2" s="9" t="s">
        <v>26</v>
      </c>
      <c r="C2" s="2" t="s">
        <v>58</v>
      </c>
      <c r="D2" s="3" t="s">
        <v>2</v>
      </c>
      <c r="E2" s="3" t="s">
        <v>3</v>
      </c>
      <c r="F2" s="3" t="s">
        <v>12</v>
      </c>
      <c r="G2" s="3" t="s">
        <v>45</v>
      </c>
      <c r="H2" s="3" t="s">
        <v>4</v>
      </c>
      <c r="I2" s="3" t="s">
        <v>17</v>
      </c>
      <c r="J2" s="3" t="s">
        <v>25</v>
      </c>
      <c r="K2" s="3" t="s">
        <v>18</v>
      </c>
      <c r="L2" s="3" t="s">
        <v>56</v>
      </c>
      <c r="M2" s="3" t="s">
        <v>21</v>
      </c>
      <c r="N2" s="2" t="s">
        <v>22</v>
      </c>
      <c r="O2" s="9" t="s">
        <v>24</v>
      </c>
      <c r="P2" s="2" t="s">
        <v>23</v>
      </c>
      <c r="Q2" s="2" t="s">
        <v>19</v>
      </c>
      <c r="R2" s="10" t="s">
        <v>49</v>
      </c>
      <c r="S2" s="10" t="s">
        <v>50</v>
      </c>
      <c r="T2" s="24" t="s">
        <v>51</v>
      </c>
      <c r="U2" s="2" t="s">
        <v>13</v>
      </c>
    </row>
    <row r="3" spans="1:21" ht="23" customHeight="1">
      <c r="A3" s="11">
        <f>B3*'LYNX volumes'!T10</f>
        <v>0</v>
      </c>
      <c r="B3" s="2">
        <f t="shared" ref="B3:B24" si="0">SUM(C3:M3)</f>
        <v>0</v>
      </c>
      <c r="C3" s="2" t="str">
        <f>'LYNX volumes'!C10</f>
        <v>L1</v>
      </c>
      <c r="D3" s="50" t="str">
        <f>IF('LYNX volumes'!W10=0,"",'LYNX volumes'!W10)</f>
        <v/>
      </c>
      <c r="E3" s="50" t="str">
        <f>IF('LYNX volumes'!X10=0,"",'LYNX volumes'!X10)</f>
        <v/>
      </c>
      <c r="F3" s="50" t="str">
        <f>IF('LYNX volumes'!Y10=0,"",'LYNX volumes'!Y10)</f>
        <v/>
      </c>
      <c r="G3" s="50" t="str">
        <f>IF('LYNX volumes'!Z10=0,"",'LYNX volumes'!Z10)</f>
        <v/>
      </c>
      <c r="H3" s="50" t="str">
        <f>IF('LYNX volumes'!AA10=0,"",'LYNX volumes'!AA10)</f>
        <v/>
      </c>
      <c r="I3" s="50" t="str">
        <f>IF('LYNX volumes'!AB10=0,"",'LYNX volumes'!AB10)</f>
        <v/>
      </c>
      <c r="J3" s="50" t="str">
        <f>IF('LYNX volumes'!AC10=0,"",'LYNX volumes'!AC10)</f>
        <v/>
      </c>
      <c r="K3" s="50" t="str">
        <f>IF('LYNX volumes'!AD10=0,"",'LYNX volumes'!AD10)</f>
        <v/>
      </c>
      <c r="L3" s="50" t="str">
        <f>IF('LYNX volumes'!AE10=0,"",'LYNX volumes'!AE10)</f>
        <v/>
      </c>
      <c r="M3" s="50" t="str">
        <f>IF('LYNX volumes'!AF10=0,"",'LYNX volumes'!AF10)</f>
        <v/>
      </c>
      <c r="N3" s="51"/>
      <c r="O3" s="51"/>
      <c r="P3" s="51"/>
      <c r="Q3" s="51"/>
      <c r="R3" s="52"/>
      <c r="S3" s="52" t="str">
        <f t="shared" ref="S3" si="1">IF(R3=1,REPT(""""&amp;C3&amp;".dwg""",B3),"")</f>
        <v/>
      </c>
      <c r="T3" s="53"/>
      <c r="U3" s="51">
        <f>'PRODUCTION LIST lynx'!O6</f>
        <v>0</v>
      </c>
    </row>
    <row r="4" spans="1:21" ht="23" customHeight="1">
      <c r="A4" s="11">
        <f>B4*'LYNX volumes'!T11</f>
        <v>0</v>
      </c>
      <c r="B4" s="2">
        <f t="shared" si="0"/>
        <v>0</v>
      </c>
      <c r="C4" s="2" t="str">
        <f>'LYNX volumes'!C11</f>
        <v>L2</v>
      </c>
      <c r="D4" s="50" t="str">
        <f>IF('LYNX volumes'!W11=0,"",'LYNX volumes'!W11)</f>
        <v/>
      </c>
      <c r="E4" s="50" t="str">
        <f>IF('LYNX volumes'!X11=0,"",'LYNX volumes'!X11)</f>
        <v/>
      </c>
      <c r="F4" s="50" t="str">
        <f>IF('LYNX volumes'!Y11=0,"",'LYNX volumes'!Y11)</f>
        <v/>
      </c>
      <c r="G4" s="50" t="str">
        <f>IF('LYNX volumes'!Z11=0,"",'LYNX volumes'!Z11)</f>
        <v/>
      </c>
      <c r="H4" s="50" t="str">
        <f>IF('LYNX volumes'!AA11=0,"",'LYNX volumes'!AA11)</f>
        <v/>
      </c>
      <c r="I4" s="50" t="str">
        <f>IF('LYNX volumes'!AB11=0,"",'LYNX volumes'!AB11)</f>
        <v/>
      </c>
      <c r="J4" s="50" t="str">
        <f>IF('LYNX volumes'!AC11=0,"",'LYNX volumes'!AC11)</f>
        <v/>
      </c>
      <c r="K4" s="50" t="str">
        <f>IF('LYNX volumes'!AD11=0,"",'LYNX volumes'!AD11)</f>
        <v/>
      </c>
      <c r="L4" s="50" t="str">
        <f>IF('LYNX volumes'!AE11=0,"",'LYNX volumes'!AE11)</f>
        <v/>
      </c>
      <c r="M4" s="50" t="str">
        <f>IF('LYNX volumes'!AF11=0,"",'LYNX volumes'!AF11)</f>
        <v/>
      </c>
      <c r="N4" s="51"/>
      <c r="O4" s="51"/>
      <c r="P4" s="51"/>
      <c r="Q4" s="51"/>
      <c r="R4" s="52"/>
      <c r="S4" s="52" t="str">
        <f t="shared" ref="S4:S31" si="2">IF(R4=1,REPT(""""&amp;C4&amp;".dwg""",B4),"")</f>
        <v/>
      </c>
      <c r="T4" s="53"/>
      <c r="U4" s="51">
        <f>'PRODUCTION LIST lynx'!O7</f>
        <v>0</v>
      </c>
    </row>
    <row r="5" spans="1:21" ht="23" customHeight="1">
      <c r="A5" s="11" t="e">
        <f>B5*'LYNX volumes'!#REF!</f>
        <v>#REF!</v>
      </c>
      <c r="B5" s="2">
        <f t="shared" si="0"/>
        <v>0</v>
      </c>
      <c r="C5" s="2">
        <f>'LYNX volumes'!C12</f>
        <v>0</v>
      </c>
      <c r="D5" s="50" t="str">
        <f>IF('LYNX volumes'!W12=0,"",'LYNX volumes'!W12)</f>
        <v/>
      </c>
      <c r="E5" s="50" t="str">
        <f>IF('LYNX volumes'!X12=0,"",'LYNX volumes'!X12)</f>
        <v/>
      </c>
      <c r="F5" s="50" t="str">
        <f>IF('LYNX volumes'!Y12=0,"",'LYNX volumes'!Y12)</f>
        <v/>
      </c>
      <c r="G5" s="50" t="str">
        <f>IF('LYNX volumes'!Z12=0,"",'LYNX volumes'!Z12)</f>
        <v/>
      </c>
      <c r="H5" s="50" t="str">
        <f>IF('LYNX volumes'!AA12=0,"",'LYNX volumes'!AA12)</f>
        <v/>
      </c>
      <c r="I5" s="50" t="str">
        <f>IF('LYNX volumes'!AB12=0,"",'LYNX volumes'!AB12)</f>
        <v/>
      </c>
      <c r="J5" s="50" t="str">
        <f>IF('LYNX volumes'!AC12=0,"",'LYNX volumes'!AC12)</f>
        <v/>
      </c>
      <c r="K5" s="50" t="str">
        <f>IF('LYNX volumes'!AD12=0,"",'LYNX volumes'!AD12)</f>
        <v/>
      </c>
      <c r="L5" s="50" t="str">
        <f>IF('LYNX volumes'!AE12=0,"",'LYNX volumes'!AE12)</f>
        <v/>
      </c>
      <c r="M5" s="50" t="str">
        <f>IF('LYNX volumes'!AF12=0,"",'LYNX volumes'!AF12)</f>
        <v/>
      </c>
      <c r="N5" s="51"/>
      <c r="O5" s="51"/>
      <c r="P5" s="51"/>
      <c r="Q5" s="51"/>
      <c r="R5" s="52"/>
      <c r="S5" s="52" t="str">
        <f t="shared" si="2"/>
        <v/>
      </c>
      <c r="T5" s="53"/>
      <c r="U5" s="51">
        <f>'PRODUCTION LIST lynx'!O8</f>
        <v>0</v>
      </c>
    </row>
    <row r="6" spans="1:21" ht="23" customHeight="1">
      <c r="A6" s="11" t="e">
        <f>B6*'LYNX volumes'!#REF!</f>
        <v>#REF!</v>
      </c>
      <c r="B6" s="2">
        <f t="shared" si="0"/>
        <v>0</v>
      </c>
      <c r="C6" s="2" t="str">
        <f>'LYNX volumes'!C13</f>
        <v>L11</v>
      </c>
      <c r="D6" s="50" t="str">
        <f>IF('LYNX volumes'!W13=0,"",'LYNX volumes'!W13)</f>
        <v/>
      </c>
      <c r="E6" s="50" t="str">
        <f>IF('LYNX volumes'!X13=0,"",'LYNX volumes'!X13)</f>
        <v/>
      </c>
      <c r="F6" s="50" t="str">
        <f>IF('LYNX volumes'!Y13=0,"",'LYNX volumes'!Y13)</f>
        <v/>
      </c>
      <c r="G6" s="50" t="str">
        <f>IF('LYNX volumes'!Z13=0,"",'LYNX volumes'!Z13)</f>
        <v/>
      </c>
      <c r="H6" s="50" t="str">
        <f>IF('LYNX volumes'!AA13=0,"",'LYNX volumes'!AA13)</f>
        <v/>
      </c>
      <c r="I6" s="50" t="str">
        <f>IF('LYNX volumes'!AB13=0,"",'LYNX volumes'!AB13)</f>
        <v/>
      </c>
      <c r="J6" s="50" t="str">
        <f>IF('LYNX volumes'!AC13=0,"",'LYNX volumes'!AC13)</f>
        <v/>
      </c>
      <c r="K6" s="50" t="str">
        <f>IF('LYNX volumes'!AD13=0,"",'LYNX volumes'!AD13)</f>
        <v/>
      </c>
      <c r="L6" s="50" t="str">
        <f>IF('LYNX volumes'!AE13=0,"",'LYNX volumes'!AE13)</f>
        <v/>
      </c>
      <c r="M6" s="50" t="str">
        <f>IF('LYNX volumes'!AF13=0,"",'LYNX volumes'!AF13)</f>
        <v/>
      </c>
      <c r="N6" s="51"/>
      <c r="O6" s="51"/>
      <c r="P6" s="51"/>
      <c r="Q6" s="51"/>
      <c r="R6" s="52"/>
      <c r="S6" s="52" t="str">
        <f t="shared" si="2"/>
        <v/>
      </c>
      <c r="T6" s="53"/>
      <c r="U6" s="51">
        <f>'PRODUCTION LIST lynx'!O9</f>
        <v>0</v>
      </c>
    </row>
    <row r="7" spans="1:21" ht="23" customHeight="1">
      <c r="A7" s="11" t="e">
        <f>B7*'LYNX volumes'!#REF!</f>
        <v>#REF!</v>
      </c>
      <c r="B7" s="2">
        <f t="shared" si="0"/>
        <v>0</v>
      </c>
      <c r="C7" s="2" t="str">
        <f>'LYNX volumes'!C14</f>
        <v>L12</v>
      </c>
      <c r="D7" s="50" t="str">
        <f>IF('LYNX volumes'!W14=0,"",'LYNX volumes'!W14)</f>
        <v/>
      </c>
      <c r="E7" s="50" t="str">
        <f>IF('LYNX volumes'!X14=0,"",'LYNX volumes'!X14)</f>
        <v/>
      </c>
      <c r="F7" s="50" t="str">
        <f>IF('LYNX volumes'!Y14=0,"",'LYNX volumes'!Y14)</f>
        <v/>
      </c>
      <c r="G7" s="50" t="str">
        <f>IF('LYNX volumes'!Z14=0,"",'LYNX volumes'!Z14)</f>
        <v/>
      </c>
      <c r="H7" s="50" t="str">
        <f>IF('LYNX volumes'!AA14=0,"",'LYNX volumes'!AA14)</f>
        <v/>
      </c>
      <c r="I7" s="50" t="str">
        <f>IF('LYNX volumes'!AB14=0,"",'LYNX volumes'!AB14)</f>
        <v/>
      </c>
      <c r="J7" s="50" t="str">
        <f>IF('LYNX volumes'!AC14=0,"",'LYNX volumes'!AC14)</f>
        <v/>
      </c>
      <c r="K7" s="50" t="str">
        <f>IF('LYNX volumes'!AD14=0,"",'LYNX volumes'!AD14)</f>
        <v/>
      </c>
      <c r="L7" s="50" t="str">
        <f>IF('LYNX volumes'!AE14=0,"",'LYNX volumes'!AE14)</f>
        <v/>
      </c>
      <c r="M7" s="50" t="str">
        <f>IF('LYNX volumes'!AF14=0,"",'LYNX volumes'!AF14)</f>
        <v/>
      </c>
      <c r="N7" s="51"/>
      <c r="O7" s="51"/>
      <c r="P7" s="51"/>
      <c r="Q7" s="51"/>
      <c r="R7" s="52"/>
      <c r="S7" s="52" t="str">
        <f t="shared" si="2"/>
        <v/>
      </c>
      <c r="T7" s="53"/>
      <c r="U7" s="51">
        <f>'PRODUCTION LIST lynx'!O10</f>
        <v>0</v>
      </c>
    </row>
    <row r="8" spans="1:21" ht="23" customHeight="1">
      <c r="A8" s="11" t="e">
        <f>B8*'LYNX volumes'!#REF!</f>
        <v>#REF!</v>
      </c>
      <c r="B8" s="2">
        <f t="shared" si="0"/>
        <v>0</v>
      </c>
      <c r="C8" s="2" t="str">
        <f>'LYNX volumes'!C15</f>
        <v>L13</v>
      </c>
      <c r="D8" s="50" t="str">
        <f>IF('LYNX volumes'!W15=0,"",'LYNX volumes'!W15)</f>
        <v/>
      </c>
      <c r="E8" s="50" t="str">
        <f>IF('LYNX volumes'!X15=0,"",'LYNX volumes'!X15)</f>
        <v/>
      </c>
      <c r="F8" s="50" t="str">
        <f>IF('LYNX volumes'!Y15=0,"",'LYNX volumes'!Y15)</f>
        <v/>
      </c>
      <c r="G8" s="50" t="str">
        <f>IF('LYNX volumes'!Z15=0,"",'LYNX volumes'!Z15)</f>
        <v/>
      </c>
      <c r="H8" s="50" t="str">
        <f>IF('LYNX volumes'!AA15=0,"",'LYNX volumes'!AA15)</f>
        <v/>
      </c>
      <c r="I8" s="50" t="str">
        <f>IF('LYNX volumes'!AB15=0,"",'LYNX volumes'!AB15)</f>
        <v/>
      </c>
      <c r="J8" s="50" t="str">
        <f>IF('LYNX volumes'!AC15=0,"",'LYNX volumes'!AC15)</f>
        <v/>
      </c>
      <c r="K8" s="50" t="str">
        <f>IF('LYNX volumes'!AD15=0,"",'LYNX volumes'!AD15)</f>
        <v/>
      </c>
      <c r="L8" s="50" t="str">
        <f>IF('LYNX volumes'!AE15=0,"",'LYNX volumes'!AE15)</f>
        <v/>
      </c>
      <c r="M8" s="50" t="str">
        <f>IF('LYNX volumes'!AF15=0,"",'LYNX volumes'!AF15)</f>
        <v/>
      </c>
      <c r="N8" s="51"/>
      <c r="O8" s="51"/>
      <c r="P8" s="51"/>
      <c r="Q8" s="51"/>
      <c r="R8" s="52"/>
      <c r="S8" s="52" t="str">
        <f t="shared" si="2"/>
        <v/>
      </c>
      <c r="T8" s="53"/>
      <c r="U8" s="51">
        <f>'PRODUCTION LIST lynx'!O11</f>
        <v>0</v>
      </c>
    </row>
    <row r="9" spans="1:21" ht="23" customHeight="1">
      <c r="A9" s="11" t="e">
        <f>B9*'LYNX volumes'!#REF!</f>
        <v>#REF!</v>
      </c>
      <c r="B9" s="2">
        <f t="shared" si="0"/>
        <v>0</v>
      </c>
      <c r="C9" s="2" t="str">
        <f>'LYNX volumes'!C16</f>
        <v>L14</v>
      </c>
      <c r="D9" s="50" t="str">
        <f>IF('LYNX volumes'!W16=0,"",'LYNX volumes'!W16)</f>
        <v/>
      </c>
      <c r="E9" s="50" t="str">
        <f>IF('LYNX volumes'!X16=0,"",'LYNX volumes'!X16)</f>
        <v/>
      </c>
      <c r="F9" s="50" t="str">
        <f>IF('LYNX volumes'!Y16=0,"",'LYNX volumes'!Y16)</f>
        <v/>
      </c>
      <c r="G9" s="50" t="str">
        <f>IF('LYNX volumes'!Z16=0,"",'LYNX volumes'!Z16)</f>
        <v/>
      </c>
      <c r="H9" s="50" t="str">
        <f>IF('LYNX volumes'!AA16=0,"",'LYNX volumes'!AA16)</f>
        <v/>
      </c>
      <c r="I9" s="50" t="str">
        <f>IF('LYNX volumes'!AB16=0,"",'LYNX volumes'!AB16)</f>
        <v/>
      </c>
      <c r="J9" s="50" t="str">
        <f>IF('LYNX volumes'!AC16=0,"",'LYNX volumes'!AC16)</f>
        <v/>
      </c>
      <c r="K9" s="50" t="str">
        <f>IF('LYNX volumes'!AD16=0,"",'LYNX volumes'!AD16)</f>
        <v/>
      </c>
      <c r="L9" s="50" t="str">
        <f>IF('LYNX volumes'!AE16=0,"",'LYNX volumes'!AE16)</f>
        <v/>
      </c>
      <c r="M9" s="50" t="str">
        <f>IF('LYNX volumes'!AF16=0,"",'LYNX volumes'!AF16)</f>
        <v/>
      </c>
      <c r="N9" s="51"/>
      <c r="O9" s="51"/>
      <c r="P9" s="51"/>
      <c r="Q9" s="51"/>
      <c r="R9" s="52"/>
      <c r="S9" s="52" t="str">
        <f t="shared" si="2"/>
        <v/>
      </c>
      <c r="T9" s="53"/>
      <c r="U9" s="51">
        <f>'PRODUCTION LIST lynx'!O12</f>
        <v>0</v>
      </c>
    </row>
    <row r="10" spans="1:21" ht="23" customHeight="1">
      <c r="A10" s="11" t="e">
        <f>B10*'LYNX volumes'!#REF!</f>
        <v>#REF!</v>
      </c>
      <c r="B10" s="2">
        <f t="shared" si="0"/>
        <v>0</v>
      </c>
      <c r="C10" s="2" t="str">
        <f>'LYNX volumes'!C17</f>
        <v>L15</v>
      </c>
      <c r="D10" s="50" t="str">
        <f>IF('LYNX volumes'!W17=0,"",'LYNX volumes'!W17)</f>
        <v/>
      </c>
      <c r="E10" s="50" t="str">
        <f>IF('LYNX volumes'!X17=0,"",'LYNX volumes'!X17)</f>
        <v/>
      </c>
      <c r="F10" s="50" t="str">
        <f>IF('LYNX volumes'!Y17=0,"",'LYNX volumes'!Y17)</f>
        <v/>
      </c>
      <c r="G10" s="50" t="str">
        <f>IF('LYNX volumes'!Z17=0,"",'LYNX volumes'!Z17)</f>
        <v/>
      </c>
      <c r="H10" s="50" t="str">
        <f>IF('LYNX volumes'!AA17=0,"",'LYNX volumes'!AA17)</f>
        <v/>
      </c>
      <c r="I10" s="50" t="str">
        <f>IF('LYNX volumes'!AB17=0,"",'LYNX volumes'!AB17)</f>
        <v/>
      </c>
      <c r="J10" s="50" t="str">
        <f>IF('LYNX volumes'!AC17=0,"",'LYNX volumes'!AC17)</f>
        <v/>
      </c>
      <c r="K10" s="50" t="str">
        <f>IF('LYNX volumes'!AD17=0,"",'LYNX volumes'!AD17)</f>
        <v/>
      </c>
      <c r="L10" s="50" t="str">
        <f>IF('LYNX volumes'!AE17=0,"",'LYNX volumes'!AE17)</f>
        <v/>
      </c>
      <c r="M10" s="50" t="str">
        <f>IF('LYNX volumes'!AF17=0,"",'LYNX volumes'!AF17)</f>
        <v/>
      </c>
      <c r="N10" s="51"/>
      <c r="O10" s="51"/>
      <c r="P10" s="51"/>
      <c r="Q10" s="51"/>
      <c r="R10" s="52"/>
      <c r="S10" s="52" t="str">
        <f t="shared" si="2"/>
        <v/>
      </c>
      <c r="T10" s="53"/>
      <c r="U10" s="51">
        <f>'PRODUCTION LIST lynx'!O13</f>
        <v>0</v>
      </c>
    </row>
    <row r="11" spans="1:21" ht="23" customHeight="1">
      <c r="A11" s="11" t="e">
        <f>B11*'LYNX volumes'!#REF!</f>
        <v>#REF!</v>
      </c>
      <c r="B11" s="2">
        <f t="shared" si="0"/>
        <v>0</v>
      </c>
      <c r="C11" s="2" t="str">
        <f>'LYNX volumes'!C18</f>
        <v>L16</v>
      </c>
      <c r="D11" s="50" t="str">
        <f>IF('LYNX volumes'!W18=0,"",'LYNX volumes'!W18)</f>
        <v/>
      </c>
      <c r="E11" s="50" t="str">
        <f>IF('LYNX volumes'!X18=0,"",'LYNX volumes'!X18)</f>
        <v/>
      </c>
      <c r="F11" s="50" t="str">
        <f>IF('LYNX volumes'!Y18=0,"",'LYNX volumes'!Y18)</f>
        <v/>
      </c>
      <c r="G11" s="50" t="str">
        <f>IF('LYNX volumes'!Z18=0,"",'LYNX volumes'!Z18)</f>
        <v/>
      </c>
      <c r="H11" s="50" t="str">
        <f>IF('LYNX volumes'!AA18=0,"",'LYNX volumes'!AA18)</f>
        <v/>
      </c>
      <c r="I11" s="50" t="str">
        <f>IF('LYNX volumes'!AB18=0,"",'LYNX volumes'!AB18)</f>
        <v/>
      </c>
      <c r="J11" s="50" t="str">
        <f>IF('LYNX volumes'!AC18=0,"",'LYNX volumes'!AC18)</f>
        <v/>
      </c>
      <c r="K11" s="50" t="str">
        <f>IF('LYNX volumes'!AD18=0,"",'LYNX volumes'!AD18)</f>
        <v/>
      </c>
      <c r="L11" s="50" t="str">
        <f>IF('LYNX volumes'!AE18=0,"",'LYNX volumes'!AE18)</f>
        <v/>
      </c>
      <c r="M11" s="50" t="str">
        <f>IF('LYNX volumes'!AF18=0,"",'LYNX volumes'!AF18)</f>
        <v/>
      </c>
      <c r="N11" s="51"/>
      <c r="O11" s="51"/>
      <c r="P11" s="51"/>
      <c r="Q11" s="51"/>
      <c r="R11" s="52"/>
      <c r="S11" s="52" t="str">
        <f t="shared" si="2"/>
        <v/>
      </c>
      <c r="T11" s="53"/>
      <c r="U11" s="51">
        <f>'PRODUCTION LIST lynx'!O14</f>
        <v>0</v>
      </c>
    </row>
    <row r="12" spans="1:21" ht="23" customHeight="1">
      <c r="A12" s="11">
        <f>B12*'LYNX volumes'!T12</f>
        <v>0</v>
      </c>
      <c r="B12" s="2">
        <f t="shared" si="0"/>
        <v>0</v>
      </c>
      <c r="C12" s="2">
        <f>'LYNX volumes'!C19</f>
        <v>0</v>
      </c>
      <c r="D12" s="50" t="str">
        <f>IF('LYNX volumes'!W19=0,"",'LYNX volumes'!W19)</f>
        <v/>
      </c>
      <c r="E12" s="50" t="str">
        <f>IF('LYNX volumes'!X19=0,"",'LYNX volumes'!X19)</f>
        <v/>
      </c>
      <c r="F12" s="50" t="str">
        <f>IF('LYNX volumes'!Y19=0,"",'LYNX volumes'!Y19)</f>
        <v/>
      </c>
      <c r="G12" s="50" t="str">
        <f>IF('LYNX volumes'!Z19=0,"",'LYNX volumes'!Z19)</f>
        <v/>
      </c>
      <c r="H12" s="50" t="str">
        <f>IF('LYNX volumes'!AA19=0,"",'LYNX volumes'!AA19)</f>
        <v/>
      </c>
      <c r="I12" s="50" t="str">
        <f>IF('LYNX volumes'!AB19=0,"",'LYNX volumes'!AB19)</f>
        <v/>
      </c>
      <c r="J12" s="50" t="str">
        <f>IF('LYNX volumes'!AC19=0,"",'LYNX volumes'!AC19)</f>
        <v/>
      </c>
      <c r="K12" s="50" t="str">
        <f>IF('LYNX volumes'!AD19=0,"",'LYNX volumes'!AD19)</f>
        <v/>
      </c>
      <c r="L12" s="50" t="str">
        <f>IF('LYNX volumes'!AE19=0,"",'LYNX volumes'!AE19)</f>
        <v/>
      </c>
      <c r="M12" s="50" t="str">
        <f>IF('LYNX volumes'!AF19=0,"",'LYNX volumes'!AF19)</f>
        <v/>
      </c>
      <c r="N12" s="51"/>
      <c r="O12" s="51"/>
      <c r="P12" s="51"/>
      <c r="Q12" s="51"/>
      <c r="R12" s="52"/>
      <c r="S12" s="52" t="str">
        <f t="shared" si="2"/>
        <v/>
      </c>
      <c r="T12" s="53"/>
      <c r="U12" s="51">
        <f>'PRODUCTION LIST lynx'!O15</f>
        <v>0</v>
      </c>
    </row>
    <row r="13" spans="1:21" ht="23" customHeight="1">
      <c r="A13" s="11">
        <f>B13*'LYNX volumes'!T13</f>
        <v>0</v>
      </c>
      <c r="B13" s="2">
        <f t="shared" si="0"/>
        <v>0</v>
      </c>
      <c r="C13" s="2" t="str">
        <f>'LYNX volumes'!C20</f>
        <v>L21</v>
      </c>
      <c r="D13" s="50" t="str">
        <f>IF('LYNX volumes'!W20=0,"",'LYNX volumes'!W20)</f>
        <v/>
      </c>
      <c r="E13" s="50" t="str">
        <f>IF('LYNX volumes'!X20=0,"",'LYNX volumes'!X20)</f>
        <v/>
      </c>
      <c r="F13" s="50" t="str">
        <f>IF('LYNX volumes'!Y20=0,"",'LYNX volumes'!Y20)</f>
        <v/>
      </c>
      <c r="G13" s="50" t="str">
        <f>IF('LYNX volumes'!Z20=0,"",'LYNX volumes'!Z20)</f>
        <v/>
      </c>
      <c r="H13" s="50" t="str">
        <f>IF('LYNX volumes'!AA20=0,"",'LYNX volumes'!AA20)</f>
        <v/>
      </c>
      <c r="I13" s="50" t="str">
        <f>IF('LYNX volumes'!AB20=0,"",'LYNX volumes'!AB20)</f>
        <v/>
      </c>
      <c r="J13" s="50" t="str">
        <f>IF('LYNX volumes'!AC20=0,"",'LYNX volumes'!AC20)</f>
        <v/>
      </c>
      <c r="K13" s="50" t="str">
        <f>IF('LYNX volumes'!AD20=0,"",'LYNX volumes'!AD20)</f>
        <v/>
      </c>
      <c r="L13" s="50" t="str">
        <f>IF('LYNX volumes'!AE20=0,"",'LYNX volumes'!AE20)</f>
        <v/>
      </c>
      <c r="M13" s="50" t="str">
        <f>IF('LYNX volumes'!AF20=0,"",'LYNX volumes'!AF20)</f>
        <v/>
      </c>
      <c r="N13" s="51"/>
      <c r="O13" s="51"/>
      <c r="P13" s="51"/>
      <c r="Q13" s="51"/>
      <c r="R13" s="52"/>
      <c r="S13" s="52" t="str">
        <f t="shared" si="2"/>
        <v/>
      </c>
      <c r="T13" s="53"/>
      <c r="U13" s="51">
        <f>'PRODUCTION LIST lynx'!O16</f>
        <v>0</v>
      </c>
    </row>
    <row r="14" spans="1:21" ht="23" customHeight="1">
      <c r="A14" s="11">
        <f>B14*'LYNX volumes'!T14</f>
        <v>0</v>
      </c>
      <c r="B14" s="2">
        <f t="shared" si="0"/>
        <v>0</v>
      </c>
      <c r="C14" s="2" t="str">
        <f>'LYNX volumes'!C21</f>
        <v>L22</v>
      </c>
      <c r="D14" s="50" t="str">
        <f>IF('LYNX volumes'!W21=0,"",'LYNX volumes'!W21)</f>
        <v/>
      </c>
      <c r="E14" s="50" t="str">
        <f>IF('LYNX volumes'!X21=0,"",'LYNX volumes'!X21)</f>
        <v/>
      </c>
      <c r="F14" s="50" t="str">
        <f>IF('LYNX volumes'!Y21=0,"",'LYNX volumes'!Y21)</f>
        <v/>
      </c>
      <c r="G14" s="50" t="str">
        <f>IF('LYNX volumes'!Z21=0,"",'LYNX volumes'!Z21)</f>
        <v/>
      </c>
      <c r="H14" s="50" t="str">
        <f>IF('LYNX volumes'!AA21=0,"",'LYNX volumes'!AA21)</f>
        <v/>
      </c>
      <c r="I14" s="50" t="str">
        <f>IF('LYNX volumes'!AB21=0,"",'LYNX volumes'!AB21)</f>
        <v/>
      </c>
      <c r="J14" s="50" t="str">
        <f>IF('LYNX volumes'!AC21=0,"",'LYNX volumes'!AC21)</f>
        <v/>
      </c>
      <c r="K14" s="50" t="str">
        <f>IF('LYNX volumes'!AD21=0,"",'LYNX volumes'!AD21)</f>
        <v/>
      </c>
      <c r="L14" s="50" t="str">
        <f>IF('LYNX volumes'!AE21=0,"",'LYNX volumes'!AE21)</f>
        <v/>
      </c>
      <c r="M14" s="50" t="str">
        <f>IF('LYNX volumes'!AF21=0,"",'LYNX volumes'!AF21)</f>
        <v/>
      </c>
      <c r="N14" s="51"/>
      <c r="O14" s="51"/>
      <c r="P14" s="51"/>
      <c r="Q14" s="51"/>
      <c r="R14" s="52"/>
      <c r="S14" s="52" t="str">
        <f t="shared" si="2"/>
        <v/>
      </c>
      <c r="T14" s="53"/>
      <c r="U14" s="51">
        <f>'PRODUCTION LIST lynx'!O17</f>
        <v>0</v>
      </c>
    </row>
    <row r="15" spans="1:21" ht="23" customHeight="1">
      <c r="A15" s="11">
        <f>B15*'LYNX volumes'!T15</f>
        <v>0</v>
      </c>
      <c r="B15" s="2">
        <f t="shared" si="0"/>
        <v>0</v>
      </c>
      <c r="C15" s="2" t="str">
        <f>'LYNX volumes'!C22</f>
        <v>L23</v>
      </c>
      <c r="D15" s="50" t="str">
        <f>IF('LYNX volumes'!W22=0,"",'LYNX volumes'!W22)</f>
        <v/>
      </c>
      <c r="E15" s="50" t="str">
        <f>IF('LYNX volumes'!X22=0,"",'LYNX volumes'!X22)</f>
        <v/>
      </c>
      <c r="F15" s="50" t="str">
        <f>IF('LYNX volumes'!Y22=0,"",'LYNX volumes'!Y22)</f>
        <v/>
      </c>
      <c r="G15" s="50" t="str">
        <f>IF('LYNX volumes'!Z22=0,"",'LYNX volumes'!Z22)</f>
        <v/>
      </c>
      <c r="H15" s="50" t="str">
        <f>IF('LYNX volumes'!AA22=0,"",'LYNX volumes'!AA22)</f>
        <v/>
      </c>
      <c r="I15" s="50" t="str">
        <f>IF('LYNX volumes'!AB22=0,"",'LYNX volumes'!AB22)</f>
        <v/>
      </c>
      <c r="J15" s="50" t="str">
        <f>IF('LYNX volumes'!AC22=0,"",'LYNX volumes'!AC22)</f>
        <v/>
      </c>
      <c r="K15" s="50" t="str">
        <f>IF('LYNX volumes'!AD22=0,"",'LYNX volumes'!AD22)</f>
        <v/>
      </c>
      <c r="L15" s="50" t="str">
        <f>IF('LYNX volumes'!AE22=0,"",'LYNX volumes'!AE22)</f>
        <v/>
      </c>
      <c r="M15" s="50" t="str">
        <f>IF('LYNX volumes'!AF22=0,"",'LYNX volumes'!AF22)</f>
        <v/>
      </c>
      <c r="N15" s="51"/>
      <c r="O15" s="51"/>
      <c r="P15" s="51"/>
      <c r="Q15" s="51"/>
      <c r="R15" s="52"/>
      <c r="S15" s="52" t="str">
        <f t="shared" si="2"/>
        <v/>
      </c>
      <c r="T15" s="53"/>
      <c r="U15" s="51">
        <f>'PRODUCTION LIST lynx'!O18</f>
        <v>0</v>
      </c>
    </row>
    <row r="16" spans="1:21" ht="23" customHeight="1">
      <c r="A16" s="11">
        <f>B16*'LYNX volumes'!T16</f>
        <v>0</v>
      </c>
      <c r="B16" s="2">
        <f t="shared" si="0"/>
        <v>0</v>
      </c>
      <c r="C16" s="2" t="str">
        <f>'LYNX volumes'!C23</f>
        <v>L24</v>
      </c>
      <c r="D16" s="50" t="str">
        <f>IF('LYNX volumes'!W23=0,"",'LYNX volumes'!W23)</f>
        <v/>
      </c>
      <c r="E16" s="50" t="str">
        <f>IF('LYNX volumes'!X23=0,"",'LYNX volumes'!X23)</f>
        <v/>
      </c>
      <c r="F16" s="50" t="str">
        <f>IF('LYNX volumes'!Y23=0,"",'LYNX volumes'!Y23)</f>
        <v/>
      </c>
      <c r="G16" s="50" t="str">
        <f>IF('LYNX volumes'!Z23=0,"",'LYNX volumes'!Z23)</f>
        <v/>
      </c>
      <c r="H16" s="50" t="str">
        <f>IF('LYNX volumes'!AA23=0,"",'LYNX volumes'!AA23)</f>
        <v/>
      </c>
      <c r="I16" s="50" t="str">
        <f>IF('LYNX volumes'!AB23=0,"",'LYNX volumes'!AB23)</f>
        <v/>
      </c>
      <c r="J16" s="50" t="str">
        <f>IF('LYNX volumes'!AC23=0,"",'LYNX volumes'!AC23)</f>
        <v/>
      </c>
      <c r="K16" s="50" t="str">
        <f>IF('LYNX volumes'!AD23=0,"",'LYNX volumes'!AD23)</f>
        <v/>
      </c>
      <c r="L16" s="50" t="str">
        <f>IF('LYNX volumes'!AE23=0,"",'LYNX volumes'!AE23)</f>
        <v/>
      </c>
      <c r="M16" s="50" t="str">
        <f>IF('LYNX volumes'!AF23=0,"",'LYNX volumes'!AF23)</f>
        <v/>
      </c>
      <c r="N16" s="51"/>
      <c r="O16" s="51"/>
      <c r="P16" s="51"/>
      <c r="Q16" s="51"/>
      <c r="R16" s="52"/>
      <c r="S16" s="52" t="str">
        <f t="shared" si="2"/>
        <v/>
      </c>
      <c r="T16" s="53"/>
      <c r="U16" s="51">
        <f>'PRODUCTION LIST lynx'!O19</f>
        <v>0</v>
      </c>
    </row>
    <row r="17" spans="1:21" ht="23" customHeight="1">
      <c r="A17" s="11" t="e">
        <f>B17*'LYNX volumes'!#REF!</f>
        <v>#REF!</v>
      </c>
      <c r="B17" s="2">
        <f t="shared" si="0"/>
        <v>0</v>
      </c>
      <c r="C17" s="2">
        <f>'LYNX volumes'!C24</f>
        <v>0</v>
      </c>
      <c r="D17" s="50" t="str">
        <f>IF('LYNX volumes'!W24=0,"",'LYNX volumes'!W24)</f>
        <v/>
      </c>
      <c r="E17" s="50" t="str">
        <f>IF('LYNX volumes'!X24=0,"",'LYNX volumes'!X24)</f>
        <v/>
      </c>
      <c r="F17" s="50" t="str">
        <f>IF('LYNX volumes'!Y24=0,"",'LYNX volumes'!Y24)</f>
        <v/>
      </c>
      <c r="G17" s="50" t="str">
        <f>IF('LYNX volumes'!Z24=0,"",'LYNX volumes'!Z24)</f>
        <v/>
      </c>
      <c r="H17" s="50" t="str">
        <f>IF('LYNX volumes'!AA24=0,"",'LYNX volumes'!AA24)</f>
        <v/>
      </c>
      <c r="I17" s="50" t="str">
        <f>IF('LYNX volumes'!AB24=0,"",'LYNX volumes'!AB24)</f>
        <v/>
      </c>
      <c r="J17" s="50" t="str">
        <f>IF('LYNX volumes'!AC24=0,"",'LYNX volumes'!AC24)</f>
        <v/>
      </c>
      <c r="K17" s="50" t="str">
        <f>IF('LYNX volumes'!AD24=0,"",'LYNX volumes'!AD24)</f>
        <v/>
      </c>
      <c r="L17" s="50" t="str">
        <f>IF('LYNX volumes'!AE24=0,"",'LYNX volumes'!AE24)</f>
        <v/>
      </c>
      <c r="M17" s="50" t="str">
        <f>IF('LYNX volumes'!AF24=0,"",'LYNX volumes'!AF24)</f>
        <v/>
      </c>
      <c r="N17" s="51"/>
      <c r="O17" s="51"/>
      <c r="P17" s="51"/>
      <c r="Q17" s="51"/>
      <c r="R17" s="52"/>
      <c r="S17" s="52" t="str">
        <f t="shared" si="2"/>
        <v/>
      </c>
      <c r="T17" s="53"/>
      <c r="U17" s="51">
        <f>'PRODUCTION LIST lynx'!O20</f>
        <v>0</v>
      </c>
    </row>
    <row r="18" spans="1:21" ht="23" customHeight="1">
      <c r="A18" s="11" t="e">
        <f>B18*'LYNX volumes'!#REF!</f>
        <v>#REF!</v>
      </c>
      <c r="B18" s="2">
        <f t="shared" si="0"/>
        <v>0</v>
      </c>
      <c r="C18" s="2" t="str">
        <f>'LYNX volumes'!C25</f>
        <v>L31</v>
      </c>
      <c r="D18" s="50" t="str">
        <f>IF('LYNX volumes'!W25=0,"",'LYNX volumes'!W25)</f>
        <v/>
      </c>
      <c r="E18" s="50" t="str">
        <f>IF('LYNX volumes'!X25=0,"",'LYNX volumes'!X25)</f>
        <v/>
      </c>
      <c r="F18" s="50" t="str">
        <f>IF('LYNX volumes'!Y25=0,"",'LYNX volumes'!Y25)</f>
        <v/>
      </c>
      <c r="G18" s="50" t="str">
        <f>IF('LYNX volumes'!Z25=0,"",'LYNX volumes'!Z25)</f>
        <v/>
      </c>
      <c r="H18" s="50" t="str">
        <f>IF('LYNX volumes'!AA25=0,"",'LYNX volumes'!AA25)</f>
        <v/>
      </c>
      <c r="I18" s="50" t="str">
        <f>IF('LYNX volumes'!AB25=0,"",'LYNX volumes'!AB25)</f>
        <v/>
      </c>
      <c r="J18" s="50" t="str">
        <f>IF('LYNX volumes'!AC25=0,"",'LYNX volumes'!AC25)</f>
        <v/>
      </c>
      <c r="K18" s="50" t="str">
        <f>IF('LYNX volumes'!AD25=0,"",'LYNX volumes'!AD25)</f>
        <v/>
      </c>
      <c r="L18" s="50" t="str">
        <f>IF('LYNX volumes'!AE25=0,"",'LYNX volumes'!AE25)</f>
        <v/>
      </c>
      <c r="M18" s="50" t="str">
        <f>IF('LYNX volumes'!AF25=0,"",'LYNX volumes'!AF25)</f>
        <v/>
      </c>
      <c r="N18" s="51"/>
      <c r="O18" s="51"/>
      <c r="P18" s="51"/>
      <c r="Q18" s="51"/>
      <c r="R18" s="52"/>
      <c r="S18" s="52" t="str">
        <f t="shared" si="2"/>
        <v/>
      </c>
      <c r="T18" s="53"/>
      <c r="U18" s="51">
        <f>'PRODUCTION LIST lynx'!O21</f>
        <v>0</v>
      </c>
    </row>
    <row r="19" spans="1:21" ht="23" customHeight="1">
      <c r="A19" s="11" t="e">
        <f>B19*'LYNX volumes'!#REF!</f>
        <v>#REF!</v>
      </c>
      <c r="B19" s="2">
        <f t="shared" si="0"/>
        <v>0</v>
      </c>
      <c r="C19" s="2" t="str">
        <f>'LYNX volumes'!C26</f>
        <v>L32</v>
      </c>
      <c r="D19" s="50" t="str">
        <f>IF('LYNX volumes'!W26=0,"",'LYNX volumes'!W26)</f>
        <v/>
      </c>
      <c r="E19" s="50" t="str">
        <f>IF('LYNX volumes'!X26=0,"",'LYNX volumes'!X26)</f>
        <v/>
      </c>
      <c r="F19" s="50" t="str">
        <f>IF('LYNX volumes'!Y26=0,"",'LYNX volumes'!Y26)</f>
        <v/>
      </c>
      <c r="G19" s="50" t="str">
        <f>IF('LYNX volumes'!Z26=0,"",'LYNX volumes'!Z26)</f>
        <v/>
      </c>
      <c r="H19" s="50" t="str">
        <f>IF('LYNX volumes'!AA26=0,"",'LYNX volumes'!AA26)</f>
        <v/>
      </c>
      <c r="I19" s="50" t="str">
        <f>IF('LYNX volumes'!AB26=0,"",'LYNX volumes'!AB26)</f>
        <v/>
      </c>
      <c r="J19" s="50" t="str">
        <f>IF('LYNX volumes'!AC26=0,"",'LYNX volumes'!AC26)</f>
        <v/>
      </c>
      <c r="K19" s="50" t="str">
        <f>IF('LYNX volumes'!AD26=0,"",'LYNX volumes'!AD26)</f>
        <v/>
      </c>
      <c r="L19" s="50" t="str">
        <f>IF('LYNX volumes'!AE26=0,"",'LYNX volumes'!AE26)</f>
        <v/>
      </c>
      <c r="M19" s="50" t="str">
        <f>IF('LYNX volumes'!AF26=0,"",'LYNX volumes'!AF26)</f>
        <v/>
      </c>
      <c r="N19" s="51"/>
      <c r="O19" s="51"/>
      <c r="P19" s="51"/>
      <c r="Q19" s="51"/>
      <c r="R19" s="52"/>
      <c r="S19" s="52" t="str">
        <f t="shared" si="2"/>
        <v/>
      </c>
      <c r="T19" s="53"/>
      <c r="U19" s="51">
        <f>'PRODUCTION LIST lynx'!O22</f>
        <v>0</v>
      </c>
    </row>
    <row r="20" spans="1:21" ht="23" customHeight="1">
      <c r="A20" s="11">
        <f>B20*'LYNX volumes'!T19</f>
        <v>0</v>
      </c>
      <c r="B20" s="2">
        <f t="shared" si="0"/>
        <v>0</v>
      </c>
      <c r="C20" s="2" t="str">
        <f>'LYNX volumes'!C27</f>
        <v>L33</v>
      </c>
      <c r="D20" s="50" t="str">
        <f>IF('LYNX volumes'!W27=0,"",'LYNX volumes'!W27)</f>
        <v/>
      </c>
      <c r="E20" s="50" t="str">
        <f>IF('LYNX volumes'!X27=0,"",'LYNX volumes'!X27)</f>
        <v/>
      </c>
      <c r="F20" s="50" t="str">
        <f>IF('LYNX volumes'!Y27=0,"",'LYNX volumes'!Y27)</f>
        <v/>
      </c>
      <c r="G20" s="50" t="str">
        <f>IF('LYNX volumes'!Z27=0,"",'LYNX volumes'!Z27)</f>
        <v/>
      </c>
      <c r="H20" s="50" t="str">
        <f>IF('LYNX volumes'!AA27=0,"",'LYNX volumes'!AA27)</f>
        <v/>
      </c>
      <c r="I20" s="50" t="str">
        <f>IF('LYNX volumes'!AB27=0,"",'LYNX volumes'!AB27)</f>
        <v/>
      </c>
      <c r="J20" s="50" t="str">
        <f>IF('LYNX volumes'!AC27=0,"",'LYNX volumes'!AC27)</f>
        <v/>
      </c>
      <c r="K20" s="50" t="str">
        <f>IF('LYNX volumes'!AD27=0,"",'LYNX volumes'!AD27)</f>
        <v/>
      </c>
      <c r="L20" s="50" t="str">
        <f>IF('LYNX volumes'!AE27=0,"",'LYNX volumes'!AE27)</f>
        <v/>
      </c>
      <c r="M20" s="50" t="str">
        <f>IF('LYNX volumes'!AF27=0,"",'LYNX volumes'!AF27)</f>
        <v/>
      </c>
      <c r="N20" s="51"/>
      <c r="O20" s="51"/>
      <c r="P20" s="51"/>
      <c r="Q20" s="51"/>
      <c r="R20" s="52"/>
      <c r="S20" s="52" t="str">
        <f t="shared" si="2"/>
        <v/>
      </c>
      <c r="T20" s="53"/>
      <c r="U20" s="51">
        <f>'PRODUCTION LIST lynx'!O23</f>
        <v>0</v>
      </c>
    </row>
    <row r="21" spans="1:21" ht="23" customHeight="1">
      <c r="A21" s="11">
        <f>B21*'LYNX volumes'!T20</f>
        <v>0</v>
      </c>
      <c r="B21" s="2">
        <f t="shared" si="0"/>
        <v>0</v>
      </c>
      <c r="C21" s="2" t="str">
        <f>'LYNX volumes'!C28</f>
        <v>L34</v>
      </c>
      <c r="D21" s="50" t="str">
        <f>IF('LYNX volumes'!W28=0,"",'LYNX volumes'!W28)</f>
        <v/>
      </c>
      <c r="E21" s="50" t="str">
        <f>IF('LYNX volumes'!X28=0,"",'LYNX volumes'!X28)</f>
        <v/>
      </c>
      <c r="F21" s="50" t="str">
        <f>IF('LYNX volumes'!Y28=0,"",'LYNX volumes'!Y28)</f>
        <v/>
      </c>
      <c r="G21" s="50" t="str">
        <f>IF('LYNX volumes'!Z28=0,"",'LYNX volumes'!Z28)</f>
        <v/>
      </c>
      <c r="H21" s="50" t="str">
        <f>IF('LYNX volumes'!AA28=0,"",'LYNX volumes'!AA28)</f>
        <v/>
      </c>
      <c r="I21" s="50" t="str">
        <f>IF('LYNX volumes'!AB28=0,"",'LYNX volumes'!AB28)</f>
        <v/>
      </c>
      <c r="J21" s="50" t="str">
        <f>IF('LYNX volumes'!AC28=0,"",'LYNX volumes'!AC28)</f>
        <v/>
      </c>
      <c r="K21" s="50" t="str">
        <f>IF('LYNX volumes'!AD28=0,"",'LYNX volumes'!AD28)</f>
        <v/>
      </c>
      <c r="L21" s="50" t="str">
        <f>IF('LYNX volumes'!AE28=0,"",'LYNX volumes'!AE28)</f>
        <v/>
      </c>
      <c r="M21" s="50" t="str">
        <f>IF('LYNX volumes'!AF28=0,"",'LYNX volumes'!AF28)</f>
        <v/>
      </c>
      <c r="N21" s="51"/>
      <c r="O21" s="51"/>
      <c r="P21" s="51"/>
      <c r="Q21" s="51"/>
      <c r="R21" s="52"/>
      <c r="S21" s="52" t="str">
        <f t="shared" si="2"/>
        <v/>
      </c>
      <c r="T21" s="53"/>
      <c r="U21" s="51">
        <f>'PRODUCTION LIST lynx'!O24</f>
        <v>0</v>
      </c>
    </row>
    <row r="22" spans="1:21" ht="23" customHeight="1">
      <c r="A22" s="11">
        <f>B22*'LYNX volumes'!T21</f>
        <v>0</v>
      </c>
      <c r="B22" s="2">
        <f t="shared" si="0"/>
        <v>0</v>
      </c>
      <c r="C22" s="2">
        <f>'LYNX volumes'!C29</f>
        <v>0</v>
      </c>
      <c r="D22" s="50" t="str">
        <f>IF('LYNX volumes'!W29=0,"",'LYNX volumes'!W29)</f>
        <v/>
      </c>
      <c r="E22" s="50" t="str">
        <f>IF('LYNX volumes'!X29=0,"",'LYNX volumes'!X29)</f>
        <v/>
      </c>
      <c r="F22" s="50" t="str">
        <f>IF('LYNX volumes'!Y29=0,"",'LYNX volumes'!Y29)</f>
        <v/>
      </c>
      <c r="G22" s="50" t="str">
        <f>IF('LYNX volumes'!Z29=0,"",'LYNX volumes'!Z29)</f>
        <v/>
      </c>
      <c r="H22" s="50" t="str">
        <f>IF('LYNX volumes'!AA29=0,"",'LYNX volumes'!AA29)</f>
        <v/>
      </c>
      <c r="I22" s="50" t="str">
        <f>IF('LYNX volumes'!AB29=0,"",'LYNX volumes'!AB29)</f>
        <v/>
      </c>
      <c r="J22" s="50" t="str">
        <f>IF('LYNX volumes'!AC29=0,"",'LYNX volumes'!AC29)</f>
        <v/>
      </c>
      <c r="K22" s="50" t="str">
        <f>IF('LYNX volumes'!AD29=0,"",'LYNX volumes'!AD29)</f>
        <v/>
      </c>
      <c r="L22" s="50" t="str">
        <f>IF('LYNX volumes'!AE29=0,"",'LYNX volumes'!AE29)</f>
        <v/>
      </c>
      <c r="M22" s="50" t="str">
        <f>IF('LYNX volumes'!AF29=0,"",'LYNX volumes'!AF29)</f>
        <v/>
      </c>
      <c r="N22" s="51"/>
      <c r="O22" s="51"/>
      <c r="P22" s="51"/>
      <c r="Q22" s="51"/>
      <c r="R22" s="52"/>
      <c r="S22" s="52" t="str">
        <f t="shared" si="2"/>
        <v/>
      </c>
      <c r="T22" s="53"/>
      <c r="U22" s="51">
        <f>'PRODUCTION LIST lynx'!O25</f>
        <v>0</v>
      </c>
    </row>
    <row r="23" spans="1:21" ht="23" customHeight="1">
      <c r="A23" s="11">
        <f>B23*'LYNX volumes'!T22</f>
        <v>0</v>
      </c>
      <c r="B23" s="2">
        <f t="shared" si="0"/>
        <v>0</v>
      </c>
      <c r="C23" s="2" t="str">
        <f>'LYNX volumes'!C30</f>
        <v>L41</v>
      </c>
      <c r="D23" s="50" t="str">
        <f>IF('LYNX volumes'!W30=0,"",'LYNX volumes'!W30)</f>
        <v/>
      </c>
      <c r="E23" s="50" t="str">
        <f>IF('LYNX volumes'!X30=0,"",'LYNX volumes'!X30)</f>
        <v/>
      </c>
      <c r="F23" s="50" t="str">
        <f>IF('LYNX volumes'!Y30=0,"",'LYNX volumes'!Y30)</f>
        <v/>
      </c>
      <c r="G23" s="50" t="str">
        <f>IF('LYNX volumes'!Z30=0,"",'LYNX volumes'!Z30)</f>
        <v/>
      </c>
      <c r="H23" s="50" t="str">
        <f>IF('LYNX volumes'!AA30=0,"",'LYNX volumes'!AA30)</f>
        <v/>
      </c>
      <c r="I23" s="50" t="str">
        <f>IF('LYNX volumes'!AB30=0,"",'LYNX volumes'!AB30)</f>
        <v/>
      </c>
      <c r="J23" s="50" t="str">
        <f>IF('LYNX volumes'!AC30=0,"",'LYNX volumes'!AC30)</f>
        <v/>
      </c>
      <c r="K23" s="50" t="str">
        <f>IF('LYNX volumes'!AD30=0,"",'LYNX volumes'!AD30)</f>
        <v/>
      </c>
      <c r="L23" s="50" t="str">
        <f>IF('LYNX volumes'!AE30=0,"",'LYNX volumes'!AE30)</f>
        <v/>
      </c>
      <c r="M23" s="50" t="str">
        <f>IF('LYNX volumes'!AF30=0,"",'LYNX volumes'!AF30)</f>
        <v/>
      </c>
      <c r="N23" s="51"/>
      <c r="O23" s="51"/>
      <c r="P23" s="51"/>
      <c r="Q23" s="51"/>
      <c r="R23" s="52"/>
      <c r="S23" s="52" t="str">
        <f t="shared" si="2"/>
        <v/>
      </c>
      <c r="T23" s="53"/>
      <c r="U23" s="51">
        <f>'PRODUCTION LIST lynx'!O26</f>
        <v>0</v>
      </c>
    </row>
    <row r="24" spans="1:21" ht="23" customHeight="1">
      <c r="A24" s="11">
        <f>B24*'LYNX volumes'!T23</f>
        <v>0</v>
      </c>
      <c r="B24" s="2">
        <f t="shared" si="0"/>
        <v>0</v>
      </c>
      <c r="C24" s="2" t="str">
        <f>'LYNX volumes'!C31</f>
        <v>L42</v>
      </c>
      <c r="D24" s="50" t="str">
        <f>IF('LYNX volumes'!W31=0,"",'LYNX volumes'!W31)</f>
        <v/>
      </c>
      <c r="E24" s="50" t="str">
        <f>IF('LYNX volumes'!X31=0,"",'LYNX volumes'!X31)</f>
        <v/>
      </c>
      <c r="F24" s="50" t="str">
        <f>IF('LYNX volumes'!Y31=0,"",'LYNX volumes'!Y31)</f>
        <v/>
      </c>
      <c r="G24" s="50" t="str">
        <f>IF('LYNX volumes'!Z31=0,"",'LYNX volumes'!Z31)</f>
        <v/>
      </c>
      <c r="H24" s="50" t="str">
        <f>IF('LYNX volumes'!AA31=0,"",'LYNX volumes'!AA31)</f>
        <v/>
      </c>
      <c r="I24" s="50" t="str">
        <f>IF('LYNX volumes'!AB31=0,"",'LYNX volumes'!AB31)</f>
        <v/>
      </c>
      <c r="J24" s="50" t="str">
        <f>IF('LYNX volumes'!AC31=0,"",'LYNX volumes'!AC31)</f>
        <v/>
      </c>
      <c r="K24" s="50" t="str">
        <f>IF('LYNX volumes'!AD31=0,"",'LYNX volumes'!AD31)</f>
        <v/>
      </c>
      <c r="L24" s="50" t="str">
        <f>IF('LYNX volumes'!AE31=0,"",'LYNX volumes'!AE31)</f>
        <v/>
      </c>
      <c r="M24" s="50" t="str">
        <f>IF('LYNX volumes'!AF31=0,"",'LYNX volumes'!AF31)</f>
        <v/>
      </c>
      <c r="N24" s="51"/>
      <c r="O24" s="51"/>
      <c r="P24" s="51"/>
      <c r="Q24" s="51"/>
      <c r="R24" s="52"/>
      <c r="S24" s="52" t="str">
        <f t="shared" si="2"/>
        <v/>
      </c>
      <c r="T24" s="53"/>
      <c r="U24" s="51">
        <f>'PRODUCTION LIST lynx'!O27</f>
        <v>0</v>
      </c>
    </row>
    <row r="25" spans="1:21" ht="23" customHeight="1">
      <c r="A25" s="383"/>
      <c r="B25" s="384"/>
      <c r="C25" s="2" t="str">
        <f>'LYNX volumes'!C32</f>
        <v>L43</v>
      </c>
      <c r="D25" s="50" t="str">
        <f>IF('LYNX volumes'!W32=0,"",'LYNX volumes'!W32)</f>
        <v/>
      </c>
      <c r="E25" s="50" t="str">
        <f>IF('LYNX volumes'!X32=0,"",'LYNX volumes'!X32)</f>
        <v/>
      </c>
      <c r="F25" s="50" t="str">
        <f>IF('LYNX volumes'!Y32=0,"",'LYNX volumes'!Y32)</f>
        <v/>
      </c>
      <c r="G25" s="50" t="str">
        <f>IF('LYNX volumes'!Z32=0,"",'LYNX volumes'!Z32)</f>
        <v/>
      </c>
      <c r="H25" s="50" t="str">
        <f>IF('LYNX volumes'!AA32=0,"",'LYNX volumes'!AA32)</f>
        <v/>
      </c>
      <c r="I25" s="50" t="str">
        <f>IF('LYNX volumes'!AB32=0,"",'LYNX volumes'!AB32)</f>
        <v/>
      </c>
      <c r="J25" s="50" t="str">
        <f>IF('LYNX volumes'!AC32=0,"",'LYNX volumes'!AC32)</f>
        <v/>
      </c>
      <c r="K25" s="50" t="str">
        <f>IF('LYNX volumes'!AD32=0,"",'LYNX volumes'!AD32)</f>
        <v/>
      </c>
      <c r="L25" s="50" t="str">
        <f>IF('LYNX volumes'!AE32=0,"",'LYNX volumes'!AE32)</f>
        <v/>
      </c>
      <c r="M25" s="50" t="str">
        <f>IF('LYNX volumes'!AF32=0,"",'LYNX volumes'!AF32)</f>
        <v/>
      </c>
      <c r="N25" s="51"/>
      <c r="O25" s="51"/>
      <c r="P25" s="51"/>
      <c r="Q25" s="51"/>
      <c r="R25" s="52"/>
      <c r="S25" s="52" t="str">
        <f t="shared" si="2"/>
        <v/>
      </c>
      <c r="T25" s="53"/>
      <c r="U25" s="51">
        <f>'PRODUCTION LIST lynx'!O28</f>
        <v>0</v>
      </c>
    </row>
    <row r="26" spans="1:21" ht="23" customHeight="1">
      <c r="A26" s="383"/>
      <c r="B26" s="384"/>
      <c r="C26" s="2" t="str">
        <f>'LYNX volumes'!C33</f>
        <v>L44</v>
      </c>
      <c r="D26" s="50" t="str">
        <f>IF('LYNX volumes'!W33=0,"",'LYNX volumes'!W33)</f>
        <v/>
      </c>
      <c r="E26" s="50" t="str">
        <f>IF('LYNX volumes'!X33=0,"",'LYNX volumes'!X33)</f>
        <v/>
      </c>
      <c r="F26" s="50" t="str">
        <f>IF('LYNX volumes'!Y33=0,"",'LYNX volumes'!Y33)</f>
        <v/>
      </c>
      <c r="G26" s="50" t="str">
        <f>IF('LYNX volumes'!Z33=0,"",'LYNX volumes'!Z33)</f>
        <v/>
      </c>
      <c r="H26" s="50" t="str">
        <f>IF('LYNX volumes'!AA33=0,"",'LYNX volumes'!AA33)</f>
        <v/>
      </c>
      <c r="I26" s="50" t="str">
        <f>IF('LYNX volumes'!AB33=0,"",'LYNX volumes'!AB33)</f>
        <v/>
      </c>
      <c r="J26" s="50" t="str">
        <f>IF('LYNX volumes'!AC33=0,"",'LYNX volumes'!AC33)</f>
        <v/>
      </c>
      <c r="K26" s="50" t="str">
        <f>IF('LYNX volumes'!AD33=0,"",'LYNX volumes'!AD33)</f>
        <v/>
      </c>
      <c r="L26" s="50" t="str">
        <f>IF('LYNX volumes'!AE33=0,"",'LYNX volumes'!AE33)</f>
        <v/>
      </c>
      <c r="M26" s="50" t="str">
        <f>IF('LYNX volumes'!AF33=0,"",'LYNX volumes'!AF33)</f>
        <v/>
      </c>
      <c r="N26" s="51"/>
      <c r="O26" s="51"/>
      <c r="P26" s="51"/>
      <c r="Q26" s="51"/>
      <c r="R26" s="52"/>
      <c r="S26" s="52" t="str">
        <f t="shared" si="2"/>
        <v/>
      </c>
      <c r="T26" s="53"/>
      <c r="U26" s="51">
        <f>'PRODUCTION LIST lynx'!O29</f>
        <v>0</v>
      </c>
    </row>
    <row r="27" spans="1:21" ht="23" customHeight="1">
      <c r="C27" s="2">
        <f>'LYNX volumes'!C34</f>
        <v>0</v>
      </c>
      <c r="D27" s="50" t="str">
        <f>IF('LYNX volumes'!W34=0,"",'LYNX volumes'!W34)</f>
        <v/>
      </c>
      <c r="E27" s="50" t="str">
        <f>IF('LYNX volumes'!X34=0,"",'LYNX volumes'!X34)</f>
        <v/>
      </c>
      <c r="F27" s="50" t="str">
        <f>IF('LYNX volumes'!Y34=0,"",'LYNX volumes'!Y34)</f>
        <v/>
      </c>
      <c r="G27" s="50" t="str">
        <f>IF('LYNX volumes'!Z34=0,"",'LYNX volumes'!Z34)</f>
        <v/>
      </c>
      <c r="H27" s="50" t="str">
        <f>IF('LYNX volumes'!AA34=0,"",'LYNX volumes'!AA34)</f>
        <v/>
      </c>
      <c r="I27" s="50" t="str">
        <f>IF('LYNX volumes'!AB34=0,"",'LYNX volumes'!AB34)</f>
        <v/>
      </c>
      <c r="J27" s="50" t="str">
        <f>IF('LYNX volumes'!AC34=0,"",'LYNX volumes'!AC34)</f>
        <v/>
      </c>
      <c r="K27" s="50" t="str">
        <f>IF('LYNX volumes'!AD34=0,"",'LYNX volumes'!AD34)</f>
        <v/>
      </c>
      <c r="L27" s="50" t="str">
        <f>IF('LYNX volumes'!AE34=0,"",'LYNX volumes'!AE34)</f>
        <v/>
      </c>
      <c r="M27" s="50" t="str">
        <f>IF('LYNX volumes'!AF34=0,"",'LYNX volumes'!AF34)</f>
        <v/>
      </c>
      <c r="N27" s="51"/>
      <c r="O27" s="51"/>
      <c r="P27" s="51"/>
      <c r="Q27" s="51"/>
      <c r="R27" s="52"/>
      <c r="S27" s="52" t="str">
        <f t="shared" si="2"/>
        <v/>
      </c>
      <c r="T27" s="53"/>
      <c r="U27" s="51">
        <f>'PRODUCTION LIST lynx'!O30</f>
        <v>0</v>
      </c>
    </row>
    <row r="28" spans="1:21" ht="23" customHeight="1">
      <c r="C28" s="2" t="str">
        <f>'LYNX volumes'!C35</f>
        <v>L51</v>
      </c>
      <c r="D28" s="50" t="str">
        <f>IF('LYNX volumes'!W35=0,"",'LYNX volumes'!W35)</f>
        <v/>
      </c>
      <c r="E28" s="50" t="str">
        <f>IF('LYNX volumes'!X35=0,"",'LYNX volumes'!X35)</f>
        <v/>
      </c>
      <c r="F28" s="50" t="str">
        <f>IF('LYNX volumes'!Y35=0,"",'LYNX volumes'!Y35)</f>
        <v/>
      </c>
      <c r="G28" s="50" t="str">
        <f>IF('LYNX volumes'!Z35=0,"",'LYNX volumes'!Z35)</f>
        <v/>
      </c>
      <c r="H28" s="50" t="str">
        <f>IF('LYNX volumes'!AA35=0,"",'LYNX volumes'!AA35)</f>
        <v/>
      </c>
      <c r="I28" s="50" t="str">
        <f>IF('LYNX volumes'!AB35=0,"",'LYNX volumes'!AB35)</f>
        <v/>
      </c>
      <c r="J28" s="50" t="str">
        <f>IF('LYNX volumes'!AC35=0,"",'LYNX volumes'!AC35)</f>
        <v/>
      </c>
      <c r="K28" s="50" t="str">
        <f>IF('LYNX volumes'!AD35=0,"",'LYNX volumes'!AD35)</f>
        <v/>
      </c>
      <c r="L28" s="50" t="str">
        <f>IF('LYNX volumes'!AE35=0,"",'LYNX volumes'!AE35)</f>
        <v/>
      </c>
      <c r="M28" s="50" t="str">
        <f>IF('LYNX volumes'!AF35=0,"",'LYNX volumes'!AF35)</f>
        <v/>
      </c>
      <c r="N28" s="51"/>
      <c r="O28" s="51"/>
      <c r="P28" s="51"/>
      <c r="Q28" s="51"/>
      <c r="R28" s="52"/>
      <c r="S28" s="52" t="str">
        <f t="shared" si="2"/>
        <v/>
      </c>
      <c r="T28" s="53"/>
      <c r="U28" s="51">
        <f>'PRODUCTION LIST lynx'!O31</f>
        <v>0</v>
      </c>
    </row>
    <row r="29" spans="1:21" ht="23" customHeight="1">
      <c r="C29" s="2" t="str">
        <f>'LYNX volumes'!C36</f>
        <v>L52</v>
      </c>
      <c r="D29" s="50" t="str">
        <f>IF('LYNX volumes'!W36=0,"",'LYNX volumes'!W36)</f>
        <v/>
      </c>
      <c r="E29" s="50" t="str">
        <f>IF('LYNX volumes'!X36=0,"",'LYNX volumes'!X36)</f>
        <v/>
      </c>
      <c r="F29" s="50" t="str">
        <f>IF('LYNX volumes'!Y36=0,"",'LYNX volumes'!Y36)</f>
        <v/>
      </c>
      <c r="G29" s="50" t="str">
        <f>IF('LYNX volumes'!Z36=0,"",'LYNX volumes'!Z36)</f>
        <v/>
      </c>
      <c r="H29" s="50" t="str">
        <f>IF('LYNX volumes'!AA36=0,"",'LYNX volumes'!AA36)</f>
        <v/>
      </c>
      <c r="I29" s="50" t="str">
        <f>IF('LYNX volumes'!AB36=0,"",'LYNX volumes'!AB36)</f>
        <v/>
      </c>
      <c r="J29" s="50" t="str">
        <f>IF('LYNX volumes'!AC36=0,"",'LYNX volumes'!AC36)</f>
        <v/>
      </c>
      <c r="K29" s="50" t="str">
        <f>IF('LYNX volumes'!AD36=0,"",'LYNX volumes'!AD36)</f>
        <v/>
      </c>
      <c r="L29" s="50" t="str">
        <f>IF('LYNX volumes'!AE36=0,"",'LYNX volumes'!AE36)</f>
        <v/>
      </c>
      <c r="M29" s="50" t="str">
        <f>IF('LYNX volumes'!AF36=0,"",'LYNX volumes'!AF36)</f>
        <v/>
      </c>
      <c r="N29" s="51"/>
      <c r="O29" s="51"/>
      <c r="P29" s="51"/>
      <c r="Q29" s="51"/>
      <c r="R29" s="52"/>
      <c r="S29" s="52" t="str">
        <f t="shared" si="2"/>
        <v/>
      </c>
      <c r="T29" s="53"/>
      <c r="U29" s="51">
        <f>'PRODUCTION LIST lynx'!O32</f>
        <v>0</v>
      </c>
    </row>
    <row r="30" spans="1:21" ht="23" customHeight="1">
      <c r="C30" s="2" t="str">
        <f>'LYNX volumes'!C37</f>
        <v>L53</v>
      </c>
      <c r="D30" s="50" t="str">
        <f>IF('LYNX volumes'!W37=0,"",'LYNX volumes'!W37)</f>
        <v/>
      </c>
      <c r="E30" s="50" t="str">
        <f>IF('LYNX volumes'!X37=0,"",'LYNX volumes'!X37)</f>
        <v/>
      </c>
      <c r="F30" s="50" t="str">
        <f>IF('LYNX volumes'!Y37=0,"",'LYNX volumes'!Y37)</f>
        <v/>
      </c>
      <c r="G30" s="50" t="str">
        <f>IF('LYNX volumes'!Z37=0,"",'LYNX volumes'!Z37)</f>
        <v/>
      </c>
      <c r="H30" s="50" t="str">
        <f>IF('LYNX volumes'!AA37=0,"",'LYNX volumes'!AA37)</f>
        <v/>
      </c>
      <c r="I30" s="50" t="str">
        <f>IF('LYNX volumes'!AB37=0,"",'LYNX volumes'!AB37)</f>
        <v/>
      </c>
      <c r="J30" s="50" t="str">
        <f>IF('LYNX volumes'!AC37=0,"",'LYNX volumes'!AC37)</f>
        <v/>
      </c>
      <c r="K30" s="50" t="str">
        <f>IF('LYNX volumes'!AD37=0,"",'LYNX volumes'!AD37)</f>
        <v/>
      </c>
      <c r="L30" s="50" t="str">
        <f>IF('LYNX volumes'!AE37=0,"",'LYNX volumes'!AE37)</f>
        <v/>
      </c>
      <c r="M30" s="50" t="str">
        <f>IF('LYNX volumes'!AF37=0,"",'LYNX volumes'!AF37)</f>
        <v/>
      </c>
      <c r="N30" s="51"/>
      <c r="O30" s="51"/>
      <c r="P30" s="51"/>
      <c r="Q30" s="51"/>
      <c r="R30" s="52"/>
      <c r="S30" s="52" t="str">
        <f t="shared" si="2"/>
        <v/>
      </c>
      <c r="T30" s="53"/>
      <c r="U30" s="51">
        <f>'PRODUCTION LIST lynx'!O33</f>
        <v>0</v>
      </c>
    </row>
    <row r="31" spans="1:21" ht="23" customHeight="1">
      <c r="C31" s="2" t="str">
        <f>'LYNX volumes'!C38</f>
        <v>L54</v>
      </c>
      <c r="D31" s="50" t="str">
        <f>IF('LYNX volumes'!W38=0,"",'LYNX volumes'!W38)</f>
        <v/>
      </c>
      <c r="E31" s="50" t="str">
        <f>IF('LYNX volumes'!X38=0,"",'LYNX volumes'!X38)</f>
        <v/>
      </c>
      <c r="F31" s="50" t="str">
        <f>IF('LYNX volumes'!Y38=0,"",'LYNX volumes'!Y38)</f>
        <v/>
      </c>
      <c r="G31" s="50" t="str">
        <f>IF('LYNX volumes'!Z38=0,"",'LYNX volumes'!Z38)</f>
        <v/>
      </c>
      <c r="H31" s="50" t="str">
        <f>IF('LYNX volumes'!AA38=0,"",'LYNX volumes'!AA38)</f>
        <v/>
      </c>
      <c r="I31" s="50" t="str">
        <f>IF('LYNX volumes'!AB38=0,"",'LYNX volumes'!AB38)</f>
        <v/>
      </c>
      <c r="J31" s="50" t="str">
        <f>IF('LYNX volumes'!AC38=0,"",'LYNX volumes'!AC38)</f>
        <v/>
      </c>
      <c r="K31" s="50" t="str">
        <f>IF('LYNX volumes'!AD38=0,"",'LYNX volumes'!AD38)</f>
        <v/>
      </c>
      <c r="L31" s="50" t="str">
        <f>IF('LYNX volumes'!AE38=0,"",'LYNX volumes'!AE38)</f>
        <v/>
      </c>
      <c r="M31" s="50" t="str">
        <f>IF('LYNX volumes'!AF38=0,"",'LYNX volumes'!AF38)</f>
        <v/>
      </c>
      <c r="N31" s="51"/>
      <c r="O31" s="51"/>
      <c r="P31" s="51"/>
      <c r="Q31" s="51"/>
      <c r="R31" s="52"/>
      <c r="S31" s="52" t="str">
        <f t="shared" si="2"/>
        <v/>
      </c>
      <c r="T31" s="53"/>
      <c r="U31" s="51">
        <f>'PRODUCTION LIST lynx'!O34</f>
        <v>0</v>
      </c>
    </row>
    <row r="33" spans="4:13" ht="23" customHeight="1">
      <c r="D33" s="338"/>
      <c r="E33" s="338"/>
      <c r="F33" s="10"/>
      <c r="G33" s="10"/>
      <c r="H33" s="10"/>
      <c r="I33" s="14"/>
      <c r="J33" s="14"/>
      <c r="K33" s="338"/>
      <c r="L33" s="10"/>
      <c r="M33" s="339" t="s">
        <v>59</v>
      </c>
    </row>
    <row r="34" spans="4:13" ht="23" customHeight="1">
      <c r="D34" s="340" t="s">
        <v>60</v>
      </c>
      <c r="E34" s="341"/>
      <c r="F34" s="342"/>
      <c r="G34" s="10"/>
      <c r="H34" s="22"/>
      <c r="I34" s="16" t="s">
        <v>61</v>
      </c>
      <c r="J34" s="343"/>
      <c r="K34" s="343"/>
      <c r="L34" s="342"/>
      <c r="M34" s="342"/>
    </row>
    <row r="35" spans="4:13" ht="23" customHeight="1">
      <c r="D35" s="340" t="s">
        <v>62</v>
      </c>
      <c r="E35" s="341"/>
      <c r="F35" s="342"/>
      <c r="G35" s="22"/>
      <c r="H35" s="22"/>
      <c r="I35" s="16" t="s">
        <v>63</v>
      </c>
      <c r="J35" s="344"/>
      <c r="K35" s="344"/>
      <c r="L35" s="345"/>
      <c r="M35" s="345"/>
    </row>
    <row r="36" spans="4:13" ht="23" customHeight="1">
      <c r="D36" s="338"/>
      <c r="E36" s="338"/>
      <c r="F36" s="10"/>
      <c r="G36" s="10"/>
      <c r="H36" s="22"/>
      <c r="I36" s="17" t="s">
        <v>64</v>
      </c>
      <c r="J36" s="344"/>
      <c r="K36" s="344"/>
      <c r="L36" s="345"/>
      <c r="M36" s="345"/>
    </row>
  </sheetData>
  <sheetProtection selectLockedCells="1" selectUnlockedCells="1"/>
  <autoFilter ref="U2:U31" xr:uid="{F5CB7250-7D75-0B42-8019-7FD39F491F00}"/>
  <mergeCells count="3">
    <mergeCell ref="A1:G1"/>
    <mergeCell ref="I1:J1"/>
    <mergeCell ref="M1:U1"/>
  </mergeCells>
  <conditionalFormatting sqref="C2:Q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{D9AD2B36-0CB7-4578-B841-3FE38F0BBCA3}</x14:id>
        </ext>
      </extLst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1"/>
  <headerFooter differentFirst="1">
    <oddHeader>&amp;L&amp;"-,Krepko"&amp;14SIMPL&amp;Cstranka, št.naročila</oddHeader>
    <oddFooter>Stran &amp;P od &amp;N</oddFooter>
    <firstHeader>&amp;LLYNX VOLUMES - packing list</firstHeader>
    <firstFooter>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AD2B36-0CB7-4578-B841-3FE38F0BB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C2:Q2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5"/>
  <dimension ref="A2:I452"/>
  <sheetViews>
    <sheetView showGridLines="0" workbookViewId="0">
      <selection activeCell="A4" sqref="A4:H35"/>
    </sheetView>
  </sheetViews>
  <sheetFormatPr baseColWidth="10" defaultColWidth="11" defaultRowHeight="16"/>
  <cols>
    <col min="8" max="8" width="11.83203125" bestFit="1" customWidth="1"/>
    <col min="9" max="9" width="11.83203125" hidden="1" customWidth="1"/>
  </cols>
  <sheetData>
    <row r="2" spans="1:9" ht="17" thickBot="1">
      <c r="B2" s="8" t="str">
        <f>'LYNX volumes'!AJ8</f>
        <v>mali vol</v>
      </c>
      <c r="C2" s="8" t="str">
        <f>'LYNX volumes'!AK8</f>
        <v>veliki</v>
      </c>
      <c r="D2" s="8" t="s">
        <v>35</v>
      </c>
      <c r="E2" s="8" t="s">
        <v>34</v>
      </c>
      <c r="F2" s="8" t="s">
        <v>33</v>
      </c>
      <c r="G2" s="8" t="s">
        <v>36</v>
      </c>
      <c r="H2" s="8" t="s">
        <v>52</v>
      </c>
      <c r="I2" s="8" t="s">
        <v>37</v>
      </c>
    </row>
    <row r="3" spans="1:9" ht="34" customHeight="1" thickBot="1">
      <c r="A3" s="4" t="s">
        <v>32</v>
      </c>
      <c r="B3" s="6">
        <f>SUM(B4:B663)</f>
        <v>0</v>
      </c>
      <c r="C3" s="6">
        <f>SUM(C4:C663)</f>
        <v>0</v>
      </c>
      <c r="D3" s="6">
        <f>SUM(D4:D663)/1000</f>
        <v>0</v>
      </c>
      <c r="E3" s="6">
        <f>SUM(E4:E663)/1000</f>
        <v>0</v>
      </c>
      <c r="F3" s="6">
        <f>SUM(F4:F663)/1000</f>
        <v>0</v>
      </c>
      <c r="G3" s="6">
        <f>SUM(G4:G663)/1000</f>
        <v>0</v>
      </c>
      <c r="H3" s="6">
        <f>SUM(H4:H663)</f>
        <v>0</v>
      </c>
      <c r="I3" s="7" t="e">
        <f>SUM(I4:I663)</f>
        <v>#REF!</v>
      </c>
    </row>
    <row r="4" spans="1:9">
      <c r="A4" t="str">
        <f>'PRODUCTION LIST lynx'!A6</f>
        <v>L1</v>
      </c>
      <c r="B4" s="5">
        <f>'LYNX volumes'!AJ10*SUM('LYNX volumes'!W10:AF10)</f>
        <v>0</v>
      </c>
      <c r="C4" s="5">
        <f>'LYNX volumes'!AK10*SUM('LYNX volumes'!W10:AF10)</f>
        <v>0</v>
      </c>
      <c r="D4" s="5">
        <f>'LYNX volumes'!AL10*SUM('LYNX volumes'!W10:AF10)</f>
        <v>0</v>
      </c>
      <c r="E4" s="5">
        <f>'LYNX volumes'!AM10*SUM('LYNX volumes'!W10:AF10)</f>
        <v>0</v>
      </c>
      <c r="F4" s="5">
        <f t="shared" ref="F4" si="0">D4/10</f>
        <v>0</v>
      </c>
      <c r="G4" s="5">
        <f>(3/100)*D4</f>
        <v>0</v>
      </c>
      <c r="H4" s="5">
        <f>'LYNX volumes'!AO10*SUM('LYNX volumes'!W10:AF10)/3.125</f>
        <v>0</v>
      </c>
      <c r="I4" s="5">
        <f>'LYNX volumes'!AN10</f>
        <v>0</v>
      </c>
    </row>
    <row r="5" spans="1:9">
      <c r="A5" t="str">
        <f>'PRODUCTION LIST lynx'!A7</f>
        <v>L2</v>
      </c>
      <c r="B5" s="5">
        <f>'LYNX volumes'!AJ11*SUM('LYNX volumes'!W11:AF11)</f>
        <v>0</v>
      </c>
      <c r="C5" s="5">
        <f>'LYNX volumes'!AK11*SUM('LYNX volumes'!W11:AF11)</f>
        <v>0</v>
      </c>
      <c r="D5" s="5">
        <f>'LYNX volumes'!AL11*SUM('LYNX volumes'!W11:AF11)</f>
        <v>0</v>
      </c>
      <c r="E5" s="5">
        <f>'LYNX volumes'!AM11*SUM('LYNX volumes'!W11:AF11)</f>
        <v>0</v>
      </c>
      <c r="F5" s="5">
        <f t="shared" ref="F5:F35" si="1">D5/10</f>
        <v>0</v>
      </c>
      <c r="G5" s="5">
        <f t="shared" ref="G5:G35" si="2">(3/100)*D5</f>
        <v>0</v>
      </c>
      <c r="H5" s="5">
        <f>'LYNX volumes'!AO11*SUM('LYNX volumes'!W11:AF11)/3.125</f>
        <v>0</v>
      </c>
      <c r="I5" s="5">
        <f>'LYNX volumes'!AN11</f>
        <v>0</v>
      </c>
    </row>
    <row r="6" spans="1:9">
      <c r="A6">
        <f>'PRODUCTION LIST lynx'!A8</f>
        <v>0</v>
      </c>
      <c r="B6" s="5">
        <f>'LYNX volumes'!AJ12*SUM('LYNX volumes'!W12:AF12)</f>
        <v>0</v>
      </c>
      <c r="C6" s="5">
        <f>'LYNX volumes'!AK12*SUM('LYNX volumes'!W12:AF12)</f>
        <v>0</v>
      </c>
      <c r="D6" s="5">
        <f>'LYNX volumes'!AL12*SUM('LYNX volumes'!W12:AF12)</f>
        <v>0</v>
      </c>
      <c r="E6" s="5">
        <f>'LYNX volumes'!AM12*SUM('LYNX volumes'!W12:AF12)</f>
        <v>0</v>
      </c>
      <c r="F6" s="5">
        <f t="shared" si="1"/>
        <v>0</v>
      </c>
      <c r="G6" s="5">
        <f t="shared" si="2"/>
        <v>0</v>
      </c>
      <c r="H6" s="5">
        <f>'LYNX volumes'!AO12*SUM('LYNX volumes'!W12:AF12)/3.125</f>
        <v>0</v>
      </c>
      <c r="I6" s="5">
        <f>'LYNX volumes'!AN12</f>
        <v>0</v>
      </c>
    </row>
    <row r="7" spans="1:9">
      <c r="A7" t="str">
        <f>'PRODUCTION LIST lynx'!A9</f>
        <v>L11</v>
      </c>
      <c r="B7" s="5">
        <f>'LYNX volumes'!AJ13*SUM('LYNX volumes'!W13:AF13)</f>
        <v>0</v>
      </c>
      <c r="C7" s="5">
        <f>'LYNX volumes'!AK13*SUM('LYNX volumes'!W13:AF13)</f>
        <v>0</v>
      </c>
      <c r="D7" s="5">
        <f>'LYNX volumes'!AL13*SUM('LYNX volumes'!W13:AF13)</f>
        <v>0</v>
      </c>
      <c r="E7" s="5">
        <f>'LYNX volumes'!AM13*SUM('LYNX volumes'!W13:AF13)</f>
        <v>0</v>
      </c>
      <c r="F7" s="5">
        <f t="shared" si="1"/>
        <v>0</v>
      </c>
      <c r="G7" s="5">
        <f t="shared" si="2"/>
        <v>0</v>
      </c>
      <c r="H7" s="5">
        <f>'LYNX volumes'!AO13*SUM('LYNX volumes'!W13:AF13)/3.125</f>
        <v>0</v>
      </c>
      <c r="I7" s="5">
        <f>'LYNX volumes'!AN13</f>
        <v>0</v>
      </c>
    </row>
    <row r="8" spans="1:9">
      <c r="A8" t="str">
        <f>'PRODUCTION LIST lynx'!A10</f>
        <v>L12</v>
      </c>
      <c r="B8" s="5">
        <f>'LYNX volumes'!AJ14*SUM('LYNX volumes'!W14:AF14)</f>
        <v>0</v>
      </c>
      <c r="C8" s="5">
        <f>'LYNX volumes'!AK14*SUM('LYNX volumes'!W14:AF14)</f>
        <v>0</v>
      </c>
      <c r="D8" s="5">
        <f>'LYNX volumes'!AL14*SUM('LYNX volumes'!W14:AF14)</f>
        <v>0</v>
      </c>
      <c r="E8" s="5">
        <f>'LYNX volumes'!AM14*SUM('LYNX volumes'!W14:AF14)</f>
        <v>0</v>
      </c>
      <c r="F8" s="5">
        <f t="shared" si="1"/>
        <v>0</v>
      </c>
      <c r="G8" s="5">
        <f t="shared" si="2"/>
        <v>0</v>
      </c>
      <c r="H8" s="5">
        <f>'LYNX volumes'!AO14*SUM('LYNX volumes'!W14:AF14)/3.125</f>
        <v>0</v>
      </c>
      <c r="I8" s="5">
        <f>'LYNX volumes'!AN14</f>
        <v>0</v>
      </c>
    </row>
    <row r="9" spans="1:9">
      <c r="A9" t="str">
        <f>'PRODUCTION LIST lynx'!A11</f>
        <v>L13</v>
      </c>
      <c r="B9" s="5">
        <f>'LYNX volumes'!AJ15*SUM('LYNX volumes'!W15:AF15)</f>
        <v>0</v>
      </c>
      <c r="C9" s="5">
        <f>'LYNX volumes'!AK15*SUM('LYNX volumes'!W15:AF15)</f>
        <v>0</v>
      </c>
      <c r="D9" s="5">
        <f>'LYNX volumes'!AL15*SUM('LYNX volumes'!W15:AF15)</f>
        <v>0</v>
      </c>
      <c r="E9" s="5">
        <f>'LYNX volumes'!AM15*SUM('LYNX volumes'!W15:AF15)</f>
        <v>0</v>
      </c>
      <c r="F9" s="5">
        <f t="shared" si="1"/>
        <v>0</v>
      </c>
      <c r="G9" s="5">
        <f t="shared" si="2"/>
        <v>0</v>
      </c>
      <c r="H9" s="5">
        <f>'LYNX volumes'!AO15*SUM('LYNX volumes'!W15:AF15)/3.125</f>
        <v>0</v>
      </c>
      <c r="I9" s="5">
        <f>'LYNX volumes'!AN15</f>
        <v>0</v>
      </c>
    </row>
    <row r="10" spans="1:9">
      <c r="A10" t="str">
        <f>'PRODUCTION LIST lynx'!A12</f>
        <v>L14</v>
      </c>
      <c r="B10" s="5">
        <f>'LYNX volumes'!AJ16*SUM('LYNX volumes'!W16:AF16)</f>
        <v>0</v>
      </c>
      <c r="C10" s="5">
        <f>'LYNX volumes'!AK16*SUM('LYNX volumes'!W16:AF16)</f>
        <v>0</v>
      </c>
      <c r="D10" s="5">
        <f>'LYNX volumes'!AL16*SUM('LYNX volumes'!W16:AF16)</f>
        <v>0</v>
      </c>
      <c r="E10" s="5">
        <f>'LYNX volumes'!AM16*SUM('LYNX volumes'!W16:AF16)</f>
        <v>0</v>
      </c>
      <c r="F10" s="5">
        <f t="shared" si="1"/>
        <v>0</v>
      </c>
      <c r="G10" s="5">
        <f t="shared" si="2"/>
        <v>0</v>
      </c>
      <c r="H10" s="5">
        <f>'LYNX volumes'!AO16*SUM('LYNX volumes'!W16:AF16)/3.125</f>
        <v>0</v>
      </c>
      <c r="I10" s="5">
        <f>'LYNX volumes'!AN16</f>
        <v>0</v>
      </c>
    </row>
    <row r="11" spans="1:9">
      <c r="A11" t="str">
        <f>'PRODUCTION LIST lynx'!A13</f>
        <v>L15</v>
      </c>
      <c r="B11" s="5">
        <f>'LYNX volumes'!AJ17*SUM('LYNX volumes'!W17:AF17)</f>
        <v>0</v>
      </c>
      <c r="C11" s="5">
        <f>'LYNX volumes'!AK17*SUM('LYNX volumes'!W17:AF17)</f>
        <v>0</v>
      </c>
      <c r="D11" s="5">
        <f>'LYNX volumes'!AL17*SUM('LYNX volumes'!W17:AF17)</f>
        <v>0</v>
      </c>
      <c r="E11" s="5">
        <f>'LYNX volumes'!AM17*SUM('LYNX volumes'!W17:AF17)</f>
        <v>0</v>
      </c>
      <c r="F11" s="5">
        <f t="shared" si="1"/>
        <v>0</v>
      </c>
      <c r="G11" s="5">
        <f t="shared" si="2"/>
        <v>0</v>
      </c>
      <c r="H11" s="5">
        <f>'LYNX volumes'!AO17*SUM('LYNX volumes'!W17:AF17)/3.125</f>
        <v>0</v>
      </c>
      <c r="I11" s="5">
        <f>'LYNX volumes'!AN19</f>
        <v>0</v>
      </c>
    </row>
    <row r="12" spans="1:9">
      <c r="A12" t="str">
        <f>'PRODUCTION LIST lynx'!A14</f>
        <v>L16</v>
      </c>
      <c r="B12" s="5">
        <f>'LYNX volumes'!AJ18*SUM('LYNX volumes'!W18:AF18)</f>
        <v>0</v>
      </c>
      <c r="C12" s="5">
        <f>'LYNX volumes'!AK18*SUM('LYNX volumes'!W18:AF18)</f>
        <v>0</v>
      </c>
      <c r="D12" s="5">
        <f>'LYNX volumes'!AL18*SUM('LYNX volumes'!W18:AF18)</f>
        <v>0</v>
      </c>
      <c r="E12" s="5">
        <f>'LYNX volumes'!AM18*SUM('LYNX volumes'!W18:AF18)</f>
        <v>0</v>
      </c>
      <c r="F12" s="5">
        <f t="shared" si="1"/>
        <v>0</v>
      </c>
      <c r="G12" s="5">
        <f t="shared" si="2"/>
        <v>0</v>
      </c>
      <c r="H12" s="5">
        <f>'LYNX volumes'!AO18*SUM('LYNX volumes'!W18:AF18)/3.125</f>
        <v>0</v>
      </c>
      <c r="I12" s="5">
        <f>'LYNX volumes'!AN20</f>
        <v>0</v>
      </c>
    </row>
    <row r="13" spans="1:9">
      <c r="A13">
        <f>'PRODUCTION LIST lynx'!A15</f>
        <v>0</v>
      </c>
      <c r="B13" s="5">
        <f>'LYNX volumes'!AJ19*SUM('LYNX volumes'!W19:AF19)</f>
        <v>0</v>
      </c>
      <c r="C13" s="5">
        <f>'LYNX volumes'!AK19*SUM('LYNX volumes'!W19:AF19)</f>
        <v>0</v>
      </c>
      <c r="D13" s="5">
        <f>'LYNX volumes'!AL19*SUM('LYNX volumes'!W19:AF19)</f>
        <v>0</v>
      </c>
      <c r="E13" s="5">
        <f>'LYNX volumes'!AM19*SUM('LYNX volumes'!W19:AF19)</f>
        <v>0</v>
      </c>
      <c r="F13" s="5">
        <f t="shared" si="1"/>
        <v>0</v>
      </c>
      <c r="G13" s="5">
        <f t="shared" si="2"/>
        <v>0</v>
      </c>
      <c r="H13" s="5">
        <f>'LYNX volumes'!AO19*SUM('LYNX volumes'!W19:AF19)/3.125</f>
        <v>0</v>
      </c>
      <c r="I13" s="5">
        <f>'LYNX volumes'!AN21</f>
        <v>0</v>
      </c>
    </row>
    <row r="14" spans="1:9">
      <c r="A14" t="str">
        <f>'PRODUCTION LIST lynx'!A16</f>
        <v>L21</v>
      </c>
      <c r="B14" s="5">
        <f>'LYNX volumes'!AJ20*SUM('LYNX volumes'!W20:AF20)</f>
        <v>0</v>
      </c>
      <c r="C14" s="5">
        <f>'LYNX volumes'!AK20*SUM('LYNX volumes'!W20:AF20)</f>
        <v>0</v>
      </c>
      <c r="D14" s="5">
        <f>'LYNX volumes'!AL20*SUM('LYNX volumes'!W20:AF20)</f>
        <v>0</v>
      </c>
      <c r="E14" s="5">
        <f>'LYNX volumes'!AM20*SUM('LYNX volumes'!W20:AF20)</f>
        <v>0</v>
      </c>
      <c r="F14" s="5">
        <f t="shared" si="1"/>
        <v>0</v>
      </c>
      <c r="G14" s="5">
        <f t="shared" si="2"/>
        <v>0</v>
      </c>
      <c r="H14" s="5">
        <f>'LYNX volumes'!AO20*SUM('LYNX volumes'!W20:AF20)/3.125</f>
        <v>0</v>
      </c>
      <c r="I14" s="5">
        <f>'LYNX volumes'!AN22</f>
        <v>0</v>
      </c>
    </row>
    <row r="15" spans="1:9">
      <c r="A15" t="str">
        <f>'PRODUCTION LIST lynx'!A17</f>
        <v>L22</v>
      </c>
      <c r="B15" s="5">
        <f>'LYNX volumes'!AJ21*SUM('LYNX volumes'!W21:AF21)</f>
        <v>0</v>
      </c>
      <c r="C15" s="5">
        <f>'LYNX volumes'!AK21*SUM('LYNX volumes'!W21:AF21)</f>
        <v>0</v>
      </c>
      <c r="D15" s="5">
        <f>'LYNX volumes'!AL21*SUM('LYNX volumes'!W21:AF21)</f>
        <v>0</v>
      </c>
      <c r="E15" s="5">
        <f>'LYNX volumes'!AM21*SUM('LYNX volumes'!W21:AF21)</f>
        <v>0</v>
      </c>
      <c r="F15" s="5">
        <f t="shared" si="1"/>
        <v>0</v>
      </c>
      <c r="G15" s="5">
        <f t="shared" si="2"/>
        <v>0</v>
      </c>
      <c r="H15" s="5">
        <f>'LYNX volumes'!AO21*SUM('LYNX volumes'!W21:AF21)/3.125</f>
        <v>0</v>
      </c>
      <c r="I15" s="5">
        <f>'LYNX volumes'!AN23</f>
        <v>0</v>
      </c>
    </row>
    <row r="16" spans="1:9">
      <c r="A16" t="str">
        <f>'PRODUCTION LIST lynx'!A18</f>
        <v>L23</v>
      </c>
      <c r="B16" s="5">
        <f>'LYNX volumes'!AJ22*SUM('LYNX volumes'!W22:AF22)</f>
        <v>0</v>
      </c>
      <c r="C16" s="5">
        <f>'LYNX volumes'!AK22*SUM('LYNX volumes'!W22:AF22)</f>
        <v>0</v>
      </c>
      <c r="D16" s="5">
        <f>'LYNX volumes'!AL22*SUM('LYNX volumes'!W22:AF22)</f>
        <v>0</v>
      </c>
      <c r="E16" s="5">
        <f>'LYNX volumes'!AM22*SUM('LYNX volumes'!W22:AF22)</f>
        <v>0</v>
      </c>
      <c r="F16" s="5">
        <f t="shared" si="1"/>
        <v>0</v>
      </c>
      <c r="G16" s="5">
        <f t="shared" si="2"/>
        <v>0</v>
      </c>
      <c r="H16" s="5">
        <f>'LYNX volumes'!AO22*SUM('LYNX volumes'!W22:AF22)/3.125</f>
        <v>0</v>
      </c>
      <c r="I16" s="5">
        <f>'LYNX volumes'!AN24</f>
        <v>0</v>
      </c>
    </row>
    <row r="17" spans="1:9">
      <c r="A17" t="str">
        <f>'PRODUCTION LIST lynx'!A19</f>
        <v>L24</v>
      </c>
      <c r="B17" s="5">
        <f>'LYNX volumes'!AJ23*SUM('LYNX volumes'!W23:AF23)</f>
        <v>0</v>
      </c>
      <c r="C17" s="5">
        <f>'LYNX volumes'!AK23*SUM('LYNX volumes'!W23:AF23)</f>
        <v>0</v>
      </c>
      <c r="D17" s="5">
        <f>'LYNX volumes'!AL23*SUM('LYNX volumes'!W23:AF23)</f>
        <v>0</v>
      </c>
      <c r="E17" s="5">
        <f>'LYNX volumes'!AM23*SUM('LYNX volumes'!W23:AF23)</f>
        <v>0</v>
      </c>
      <c r="F17" s="5">
        <f t="shared" si="1"/>
        <v>0</v>
      </c>
      <c r="G17" s="5">
        <f t="shared" si="2"/>
        <v>0</v>
      </c>
      <c r="H17" s="5">
        <f>'LYNX volumes'!AO23*SUM('LYNX volumes'!W23:AF23)/3.125</f>
        <v>0</v>
      </c>
      <c r="I17" s="5">
        <f>'LYNX volumes'!AN25</f>
        <v>0</v>
      </c>
    </row>
    <row r="18" spans="1:9">
      <c r="A18">
        <f>'PRODUCTION LIST lynx'!A20</f>
        <v>0</v>
      </c>
      <c r="B18" s="5">
        <f>'LYNX volumes'!AJ24*SUM('LYNX volumes'!W24:AF24)</f>
        <v>0</v>
      </c>
      <c r="C18" s="5">
        <f>'LYNX volumes'!AK24*SUM('LYNX volumes'!W24:AF24)</f>
        <v>0</v>
      </c>
      <c r="D18" s="5">
        <f>'LYNX volumes'!AL24*SUM('LYNX volumes'!W24:AF24)</f>
        <v>0</v>
      </c>
      <c r="E18" s="5">
        <f>'LYNX volumes'!AM24*SUM('LYNX volumes'!W24:AF24)</f>
        <v>0</v>
      </c>
      <c r="F18" s="5">
        <f t="shared" si="1"/>
        <v>0</v>
      </c>
      <c r="G18" s="5">
        <f t="shared" si="2"/>
        <v>0</v>
      </c>
      <c r="H18" s="5">
        <f>'LYNX volumes'!AO24*SUM('LYNX volumes'!W24:AF24)/3.125</f>
        <v>0</v>
      </c>
      <c r="I18" s="5">
        <f>'LYNX volumes'!AN26</f>
        <v>0</v>
      </c>
    </row>
    <row r="19" spans="1:9">
      <c r="A19" t="str">
        <f>'PRODUCTION LIST lynx'!A21</f>
        <v>L31</v>
      </c>
      <c r="B19" s="5">
        <f>'LYNX volumes'!AJ25*SUM('LYNX volumes'!W25:AF25)</f>
        <v>0</v>
      </c>
      <c r="C19" s="5">
        <f>'LYNX volumes'!AK25*SUM('LYNX volumes'!W25:AF25)</f>
        <v>0</v>
      </c>
      <c r="D19" s="5">
        <f>'LYNX volumes'!AL25*SUM('LYNX volumes'!W25:AF25)</f>
        <v>0</v>
      </c>
      <c r="E19" s="5">
        <f>'LYNX volumes'!AM25*SUM('LYNX volumes'!W25:AF25)</f>
        <v>0</v>
      </c>
      <c r="F19" s="5">
        <f t="shared" si="1"/>
        <v>0</v>
      </c>
      <c r="G19" s="5">
        <f t="shared" si="2"/>
        <v>0</v>
      </c>
      <c r="H19" s="5">
        <f>'LYNX volumes'!AO25*SUM('LYNX volumes'!W25:AF25)/3.125</f>
        <v>0</v>
      </c>
      <c r="I19" s="5">
        <f>'LYNX volumes'!AN27</f>
        <v>0</v>
      </c>
    </row>
    <row r="20" spans="1:9">
      <c r="A20" t="str">
        <f>'PRODUCTION LIST lynx'!A22</f>
        <v>L32</v>
      </c>
      <c r="B20" s="5">
        <f>'LYNX volumes'!AJ26*SUM('LYNX volumes'!W26:AF26)</f>
        <v>0</v>
      </c>
      <c r="C20" s="5">
        <f>'LYNX volumes'!AK26*SUM('LYNX volumes'!W26:AF26)</f>
        <v>0</v>
      </c>
      <c r="D20" s="5">
        <f>'LYNX volumes'!AL26*SUM('LYNX volumes'!W26:AF26)</f>
        <v>0</v>
      </c>
      <c r="E20" s="5">
        <f>'LYNX volumes'!AM26*SUM('LYNX volumes'!W26:AF26)</f>
        <v>0</v>
      </c>
      <c r="F20" s="5">
        <f t="shared" si="1"/>
        <v>0</v>
      </c>
      <c r="G20" s="5">
        <f t="shared" si="2"/>
        <v>0</v>
      </c>
      <c r="H20" s="5">
        <f>'LYNX volumes'!AO26*SUM('LYNX volumes'!W26:AF26)/3.125</f>
        <v>0</v>
      </c>
      <c r="I20" s="5">
        <f>'LYNX volumes'!AN28</f>
        <v>0</v>
      </c>
    </row>
    <row r="21" spans="1:9">
      <c r="A21" t="str">
        <f>'PRODUCTION LIST lynx'!A23</f>
        <v>L33</v>
      </c>
      <c r="B21" s="5">
        <f>'LYNX volumes'!AJ27*SUM('LYNX volumes'!W27:AF27)</f>
        <v>0</v>
      </c>
      <c r="C21" s="5">
        <f>'LYNX volumes'!AK27*SUM('LYNX volumes'!W27:AF27)</f>
        <v>0</v>
      </c>
      <c r="D21" s="5">
        <f>'LYNX volumes'!AL27*SUM('LYNX volumes'!W27:AF27)</f>
        <v>0</v>
      </c>
      <c r="E21" s="5">
        <f>'LYNX volumes'!AM27*SUM('LYNX volumes'!W27:AF27)</f>
        <v>0</v>
      </c>
      <c r="F21" s="5">
        <f t="shared" si="1"/>
        <v>0</v>
      </c>
      <c r="G21" s="5">
        <f t="shared" si="2"/>
        <v>0</v>
      </c>
      <c r="H21" s="5">
        <f>'LYNX volumes'!AO27*SUM('LYNX volumes'!W27:AF27)/3.125</f>
        <v>0</v>
      </c>
      <c r="I21" s="5">
        <f>'LYNX volumes'!AN29</f>
        <v>0</v>
      </c>
    </row>
    <row r="22" spans="1:9">
      <c r="A22" t="str">
        <f>'PRODUCTION LIST lynx'!A24</f>
        <v>L34</v>
      </c>
      <c r="B22" s="5">
        <f>'LYNX volumes'!AJ28*SUM('LYNX volumes'!W28:AF28)</f>
        <v>0</v>
      </c>
      <c r="C22" s="5">
        <f>'LYNX volumes'!AK28*SUM('LYNX volumes'!W28:AF28)</f>
        <v>0</v>
      </c>
      <c r="D22" s="5">
        <f>'LYNX volumes'!AL28*SUM('LYNX volumes'!W28:AF28)</f>
        <v>0</v>
      </c>
      <c r="E22" s="5">
        <f>'LYNX volumes'!AM28*SUM('LYNX volumes'!W28:AF28)</f>
        <v>0</v>
      </c>
      <c r="F22" s="5">
        <f t="shared" si="1"/>
        <v>0</v>
      </c>
      <c r="G22" s="5">
        <f t="shared" si="2"/>
        <v>0</v>
      </c>
      <c r="H22" s="5">
        <f>'LYNX volumes'!AO28*SUM('LYNX volumes'!W28:AF28)/3.125</f>
        <v>0</v>
      </c>
      <c r="I22" s="5">
        <f>'LYNX volumes'!AN30</f>
        <v>0</v>
      </c>
    </row>
    <row r="23" spans="1:9">
      <c r="A23">
        <f>'PRODUCTION LIST lynx'!A25</f>
        <v>0</v>
      </c>
      <c r="B23" s="5">
        <f>'LYNX volumes'!AJ29*SUM('LYNX volumes'!W29:AF29)</f>
        <v>0</v>
      </c>
      <c r="C23" s="5">
        <f>'LYNX volumes'!AK29*SUM('LYNX volumes'!W29:AF29)</f>
        <v>0</v>
      </c>
      <c r="D23" s="5">
        <f>'LYNX volumes'!AL29*SUM('LYNX volumes'!W29:AF29)</f>
        <v>0</v>
      </c>
      <c r="E23" s="5">
        <f>'LYNX volumes'!AM29*SUM('LYNX volumes'!W29:AF29)</f>
        <v>0</v>
      </c>
      <c r="F23" s="5">
        <f t="shared" si="1"/>
        <v>0</v>
      </c>
      <c r="G23" s="5">
        <f t="shared" si="2"/>
        <v>0</v>
      </c>
      <c r="H23" s="5">
        <f>'LYNX volumes'!AO29*SUM('LYNX volumes'!W29:AF29)/3.125</f>
        <v>0</v>
      </c>
      <c r="I23" s="5">
        <f>'LYNX volumes'!AN31</f>
        <v>0</v>
      </c>
    </row>
    <row r="24" spans="1:9">
      <c r="A24" t="str">
        <f>'PRODUCTION LIST lynx'!A26</f>
        <v>L41</v>
      </c>
      <c r="B24" s="5">
        <f>'LYNX volumes'!AJ30*SUM('LYNX volumes'!W30:AF30)</f>
        <v>0</v>
      </c>
      <c r="C24" s="5">
        <f>'LYNX volumes'!AK30*SUM('LYNX volumes'!W30:AF30)</f>
        <v>0</v>
      </c>
      <c r="D24" s="5">
        <f>'LYNX volumes'!AL30*SUM('LYNX volumes'!W30:AF30)</f>
        <v>0</v>
      </c>
      <c r="E24" s="5">
        <f>'LYNX volumes'!AM30*SUM('LYNX volumes'!W30:AF30)</f>
        <v>0</v>
      </c>
      <c r="F24" s="5">
        <f t="shared" si="1"/>
        <v>0</v>
      </c>
      <c r="G24" s="5">
        <f t="shared" si="2"/>
        <v>0</v>
      </c>
      <c r="H24" s="5">
        <f>'LYNX volumes'!AO30*SUM('LYNX volumes'!W30:AF30)/3.125</f>
        <v>0</v>
      </c>
      <c r="I24" s="5">
        <f>'LYNX volumes'!AN32</f>
        <v>0</v>
      </c>
    </row>
    <row r="25" spans="1:9">
      <c r="A25" t="str">
        <f>'PRODUCTION LIST lynx'!A27</f>
        <v>L42</v>
      </c>
      <c r="B25" s="5">
        <f>'LYNX volumes'!AJ31*SUM('LYNX volumes'!W31:AF31)</f>
        <v>0</v>
      </c>
      <c r="C25" s="5">
        <f>'LYNX volumes'!AK31*SUM('LYNX volumes'!W31:AF31)</f>
        <v>0</v>
      </c>
      <c r="D25" s="5">
        <f>'LYNX volumes'!AL31*SUM('LYNX volumes'!W31:AF31)</f>
        <v>0</v>
      </c>
      <c r="E25" s="5">
        <f>'LYNX volumes'!AM31*SUM('LYNX volumes'!W31:AF31)</f>
        <v>0</v>
      </c>
      <c r="F25" s="5">
        <f t="shared" si="1"/>
        <v>0</v>
      </c>
      <c r="G25" s="5">
        <f t="shared" si="2"/>
        <v>0</v>
      </c>
      <c r="H25" s="5">
        <f>'LYNX volumes'!AO31*SUM('LYNX volumes'!W31:AF31)/3.125</f>
        <v>0</v>
      </c>
      <c r="I25" s="5">
        <f>'LYNX volumes'!AN33</f>
        <v>0</v>
      </c>
    </row>
    <row r="26" spans="1:9">
      <c r="A26" t="str">
        <f>'PRODUCTION LIST lynx'!A28</f>
        <v>L43</v>
      </c>
      <c r="B26" s="5">
        <f>'LYNX volumes'!AJ32*SUM('LYNX volumes'!W32:AF32)</f>
        <v>0</v>
      </c>
      <c r="C26" s="5">
        <f>'LYNX volumes'!AK32*SUM('LYNX volumes'!W32:AF32)</f>
        <v>0</v>
      </c>
      <c r="D26" s="5">
        <f>'LYNX volumes'!AL32*SUM('LYNX volumes'!W32:AF32)</f>
        <v>0</v>
      </c>
      <c r="E26" s="5">
        <f>'LYNX volumes'!AM32*SUM('LYNX volumes'!W32:AF32)</f>
        <v>0</v>
      </c>
      <c r="F26" s="5">
        <f t="shared" si="1"/>
        <v>0</v>
      </c>
      <c r="G26" s="5">
        <f t="shared" si="2"/>
        <v>0</v>
      </c>
      <c r="H26" s="5">
        <f>'LYNX volumes'!AO32*SUM('LYNX volumes'!W32:AF32)/3.125</f>
        <v>0</v>
      </c>
      <c r="I26" s="5" t="e">
        <f>'LYNX volumes'!#REF!</f>
        <v>#REF!</v>
      </c>
    </row>
    <row r="27" spans="1:9">
      <c r="A27" t="str">
        <f>'PRODUCTION LIST lynx'!A29</f>
        <v>L44</v>
      </c>
      <c r="B27" s="5">
        <f>'LYNX volumes'!AJ33*SUM('LYNX volumes'!W33:AF33)</f>
        <v>0</v>
      </c>
      <c r="C27" s="5">
        <f>'LYNX volumes'!AK33*SUM('LYNX volumes'!W33:AF33)</f>
        <v>0</v>
      </c>
      <c r="D27" s="5">
        <f>'LYNX volumes'!AL33*SUM('LYNX volumes'!W33:AF33)</f>
        <v>0</v>
      </c>
      <c r="E27" s="5">
        <f>'LYNX volumes'!AM33*SUM('LYNX volumes'!W33:AF33)</f>
        <v>0</v>
      </c>
      <c r="F27" s="5">
        <f t="shared" si="1"/>
        <v>0</v>
      </c>
      <c r="G27" s="5">
        <f t="shared" si="2"/>
        <v>0</v>
      </c>
      <c r="H27" s="5">
        <f>'LYNX volumes'!AO33*SUM('LYNX volumes'!W33:AF33)/3.125</f>
        <v>0</v>
      </c>
      <c r="I27" s="5">
        <f>'LYNX volumes'!AN39</f>
        <v>0</v>
      </c>
    </row>
    <row r="28" spans="1:9">
      <c r="A28">
        <f>'PRODUCTION LIST lynx'!A30</f>
        <v>0</v>
      </c>
      <c r="B28" s="5">
        <f>'LYNX volumes'!AJ34*SUM('LYNX volumes'!W34:AF34)</f>
        <v>0</v>
      </c>
      <c r="C28" s="5">
        <f>'LYNX volumes'!AK34*SUM('LYNX volumes'!W34:AF34)</f>
        <v>0</v>
      </c>
      <c r="D28" s="5">
        <f>'LYNX volumes'!AL34*SUM('LYNX volumes'!W34:AF34)</f>
        <v>0</v>
      </c>
      <c r="E28" s="5">
        <f>'LYNX volumes'!AM34*SUM('LYNX volumes'!W34:AF34)</f>
        <v>0</v>
      </c>
      <c r="F28" s="5">
        <f t="shared" si="1"/>
        <v>0</v>
      </c>
      <c r="G28" s="5">
        <f t="shared" si="2"/>
        <v>0</v>
      </c>
      <c r="H28" s="5">
        <f>'LYNX volumes'!AO34*SUM('LYNX volumes'!W34:AF34)/3.125</f>
        <v>0</v>
      </c>
      <c r="I28" s="5">
        <f>'LYNX volumes'!AN40</f>
        <v>0</v>
      </c>
    </row>
    <row r="29" spans="1:9">
      <c r="A29" t="str">
        <f>'PRODUCTION LIST lynx'!A31</f>
        <v>L51</v>
      </c>
      <c r="B29" s="5">
        <f>'LYNX volumes'!AJ35*SUM('LYNX volumes'!W35:AF35)</f>
        <v>0</v>
      </c>
      <c r="C29" s="5">
        <f>'LYNX volumes'!AK35*SUM('LYNX volumes'!W35:AF35)</f>
        <v>0</v>
      </c>
      <c r="D29" s="5">
        <f>'LYNX volumes'!AL35*SUM('LYNX volumes'!W35:AF35)</f>
        <v>0</v>
      </c>
      <c r="E29" s="5">
        <f>'LYNX volumes'!AM35*SUM('LYNX volumes'!W35:AF35)</f>
        <v>0</v>
      </c>
      <c r="F29" s="5">
        <f t="shared" si="1"/>
        <v>0</v>
      </c>
      <c r="G29" s="5">
        <f t="shared" si="2"/>
        <v>0</v>
      </c>
      <c r="H29" s="5">
        <f>'LYNX volumes'!AO35*SUM('LYNX volumes'!W35:AF35)/3.125</f>
        <v>0</v>
      </c>
      <c r="I29" s="5">
        <f>'LYNX volumes'!AN41</f>
        <v>0</v>
      </c>
    </row>
    <row r="30" spans="1:9">
      <c r="A30" t="str">
        <f>'PRODUCTION LIST lynx'!A32</f>
        <v>L52</v>
      </c>
      <c r="B30" s="5">
        <f>'LYNX volumes'!AJ36*SUM('LYNX volumes'!W36:AF36)</f>
        <v>0</v>
      </c>
      <c r="C30" s="5">
        <f>'LYNX volumes'!AK36*SUM('LYNX volumes'!W36:AF36)</f>
        <v>0</v>
      </c>
      <c r="D30" s="5">
        <f>'LYNX volumes'!AL36*SUM('LYNX volumes'!W36:AF36)</f>
        <v>0</v>
      </c>
      <c r="E30" s="5">
        <f>'LYNX volumes'!AM36*SUM('LYNX volumes'!W36:AF36)</f>
        <v>0</v>
      </c>
      <c r="F30" s="5">
        <f t="shared" si="1"/>
        <v>0</v>
      </c>
      <c r="G30" s="5">
        <f t="shared" si="2"/>
        <v>0</v>
      </c>
      <c r="H30" s="5">
        <f>'LYNX volumes'!AO36*SUM('LYNX volumes'!W36:AF36)/3.125</f>
        <v>0</v>
      </c>
      <c r="I30" s="5">
        <f>'LYNX volumes'!AN42</f>
        <v>0</v>
      </c>
    </row>
    <row r="31" spans="1:9">
      <c r="A31" t="str">
        <f>'PRODUCTION LIST lynx'!A33</f>
        <v>L53</v>
      </c>
      <c r="B31" s="5">
        <f>'LYNX volumes'!AJ37*SUM('LYNX volumes'!W37:AF37)</f>
        <v>0</v>
      </c>
      <c r="C31" s="5">
        <f>'LYNX volumes'!AK37*SUM('LYNX volumes'!W37:AF37)</f>
        <v>0</v>
      </c>
      <c r="D31" s="5">
        <f>'LYNX volumes'!AL37*SUM('LYNX volumes'!W37:AF37)</f>
        <v>0</v>
      </c>
      <c r="E31" s="5">
        <f>'LYNX volumes'!AM37*SUM('LYNX volumes'!W37:AF37)</f>
        <v>0</v>
      </c>
      <c r="F31" s="5">
        <f t="shared" si="1"/>
        <v>0</v>
      </c>
      <c r="G31" s="5">
        <f t="shared" si="2"/>
        <v>0</v>
      </c>
      <c r="H31" s="5">
        <f>'LYNX volumes'!AO37*SUM('LYNX volumes'!W37:AF37)/3.125</f>
        <v>0</v>
      </c>
      <c r="I31" s="5">
        <f>'LYNX volumes'!AN43</f>
        <v>0</v>
      </c>
    </row>
    <row r="32" spans="1:9">
      <c r="A32" t="str">
        <f>'PRODUCTION LIST lynx'!A34</f>
        <v>L54</v>
      </c>
      <c r="B32" s="5">
        <f>'LYNX volumes'!AJ38*SUM('LYNX volumes'!W38:AF38)</f>
        <v>0</v>
      </c>
      <c r="C32" s="5">
        <f>'LYNX volumes'!AK38*SUM('LYNX volumes'!W38:AF38)</f>
        <v>0</v>
      </c>
      <c r="D32" s="5">
        <f>'LYNX volumes'!AL38*SUM('LYNX volumes'!W38:AF38)</f>
        <v>0</v>
      </c>
      <c r="E32" s="5">
        <f>'LYNX volumes'!AM38*SUM('LYNX volumes'!W38:AF38)</f>
        <v>0</v>
      </c>
      <c r="F32" s="5">
        <f t="shared" si="1"/>
        <v>0</v>
      </c>
      <c r="G32" s="5">
        <f t="shared" si="2"/>
        <v>0</v>
      </c>
      <c r="H32" s="5">
        <f>'LYNX volumes'!AO38*SUM('LYNX volumes'!W38:AF38)/3.125</f>
        <v>0</v>
      </c>
      <c r="I32" s="5">
        <f>'LYNX volumes'!AN44</f>
        <v>0</v>
      </c>
    </row>
    <row r="33" spans="1:9">
      <c r="A33">
        <f>'PRODUCTION LIST lynx'!A35</f>
        <v>0</v>
      </c>
      <c r="B33" s="5">
        <f>'LYNX volumes'!AJ39*SUM('LYNX volumes'!W39:AF39)</f>
        <v>0</v>
      </c>
      <c r="C33" s="5">
        <f>'LYNX volumes'!AK39*SUM('LYNX volumes'!W39:AF39)</f>
        <v>0</v>
      </c>
      <c r="D33" s="5">
        <f>'LYNX volumes'!AL39*SUM('LYNX volumes'!W39:AF39)</f>
        <v>0</v>
      </c>
      <c r="E33" s="5">
        <f>'LYNX volumes'!AM39*SUM('LYNX volumes'!W39:AF39)</f>
        <v>0</v>
      </c>
      <c r="F33" s="5">
        <f t="shared" si="1"/>
        <v>0</v>
      </c>
      <c r="G33" s="5">
        <f t="shared" si="2"/>
        <v>0</v>
      </c>
      <c r="H33" s="5">
        <f>'LYNX volumes'!AO39*SUM('LYNX volumes'!W39:AF39)/3.125</f>
        <v>0</v>
      </c>
      <c r="I33" s="5">
        <f>'LYNX volumes'!AN45</f>
        <v>0</v>
      </c>
    </row>
    <row r="34" spans="1:9">
      <c r="A34">
        <f>'PRODUCTION LIST lynx'!A36</f>
        <v>0</v>
      </c>
      <c r="B34" s="5">
        <f>'LYNX volumes'!AJ40*SUM('LYNX volumes'!W40:AF40)</f>
        <v>0</v>
      </c>
      <c r="C34" s="5">
        <f>'LYNX volumes'!AK40*SUM('LYNX volumes'!W40:AF40)</f>
        <v>0</v>
      </c>
      <c r="D34" s="5">
        <f>'LYNX volumes'!AL40*SUM('LYNX volumes'!W40:AF40)</f>
        <v>0</v>
      </c>
      <c r="E34" s="5">
        <f>'LYNX volumes'!AM40*SUM('LYNX volumes'!W40:AF40)</f>
        <v>0</v>
      </c>
      <c r="F34" s="5">
        <f t="shared" si="1"/>
        <v>0</v>
      </c>
      <c r="G34" s="5">
        <f t="shared" si="2"/>
        <v>0</v>
      </c>
      <c r="H34" s="5">
        <f>'LYNX volumes'!AO40*SUM('LYNX volumes'!W40:AF40)/3.125</f>
        <v>0</v>
      </c>
      <c r="I34" s="5">
        <f>'LYNX volumes'!AN46</f>
        <v>0</v>
      </c>
    </row>
    <row r="35" spans="1:9">
      <c r="A35">
        <f>'PRODUCTION LIST lynx'!A37</f>
        <v>0</v>
      </c>
      <c r="B35" s="5">
        <f>'LYNX volumes'!AJ41*SUM('LYNX volumes'!W41:AF41)</f>
        <v>0</v>
      </c>
      <c r="C35" s="5">
        <f>'LYNX volumes'!AK41*SUM('LYNX volumes'!W41:AF41)</f>
        <v>0</v>
      </c>
      <c r="D35" s="5">
        <f>'LYNX volumes'!AL41*SUM('LYNX volumes'!W41:AF41)</f>
        <v>0</v>
      </c>
      <c r="E35" s="5">
        <f>'LYNX volumes'!AM41*SUM('LYNX volumes'!W41:AF41)</f>
        <v>0</v>
      </c>
      <c r="F35" s="5">
        <f t="shared" si="1"/>
        <v>0</v>
      </c>
      <c r="G35" s="5">
        <f t="shared" si="2"/>
        <v>0</v>
      </c>
      <c r="H35" s="5">
        <f>'LYNX volumes'!AO41*SUM('LYNX volumes'!W41:AF41)/3.125</f>
        <v>0</v>
      </c>
      <c r="I35" s="5">
        <f>'LYNX volumes'!AN47</f>
        <v>0</v>
      </c>
    </row>
    <row r="36" spans="1:9">
      <c r="A36">
        <f>'PRODUCTION LIST lynx'!A35</f>
        <v>0</v>
      </c>
      <c r="B36" s="5">
        <f>'LYNX volumes'!AJ48*SUM('LYNX volumes'!W48:AF48)</f>
        <v>0</v>
      </c>
      <c r="C36" s="5">
        <f>'LYNX volumes'!AK48*SUM('LYNX volumes'!W48:AF48)</f>
        <v>0</v>
      </c>
      <c r="D36" s="5">
        <f>'LYNX volumes'!AL48*SUM('LYNX volumes'!W48:AF48)</f>
        <v>0</v>
      </c>
      <c r="E36" s="5">
        <f>'LYNX volumes'!AM48*SUM('LYNX volumes'!W48:AF48)</f>
        <v>0</v>
      </c>
      <c r="F36" s="5">
        <f t="shared" ref="F36:F68" si="3">D36/10</f>
        <v>0</v>
      </c>
      <c r="G36" s="5">
        <f t="shared" ref="G36:G68" si="4">(3/100)*D36</f>
        <v>0</v>
      </c>
      <c r="H36" s="5">
        <f>'LYNX volumes'!AO48*SUM('LYNX volumes'!W48:AF48)/3.125</f>
        <v>0</v>
      </c>
      <c r="I36" s="5">
        <f>'LYNX volumes'!AN48</f>
        <v>0</v>
      </c>
    </row>
    <row r="37" spans="1:9">
      <c r="A37">
        <f>'PRODUCTION LIST lynx'!A36</f>
        <v>0</v>
      </c>
      <c r="B37" s="5">
        <f>'LYNX volumes'!AJ49*SUM('LYNX volumes'!W49:AF49)</f>
        <v>0</v>
      </c>
      <c r="C37" s="5">
        <f>'LYNX volumes'!AK49*SUM('LYNX volumes'!W49:AF49)</f>
        <v>0</v>
      </c>
      <c r="D37" s="5">
        <f>'LYNX volumes'!AL49*SUM('LYNX volumes'!W49:AF49)</f>
        <v>0</v>
      </c>
      <c r="E37" s="5">
        <f>'LYNX volumes'!AM49*SUM('LYNX volumes'!W49:AF49)</f>
        <v>0</v>
      </c>
      <c r="F37" s="5">
        <f t="shared" si="3"/>
        <v>0</v>
      </c>
      <c r="G37" s="5">
        <f t="shared" si="4"/>
        <v>0</v>
      </c>
      <c r="H37" s="5">
        <f>'LYNX volumes'!AO49*SUM('LYNX volumes'!W49:AF49)/3.125</f>
        <v>0</v>
      </c>
      <c r="I37" s="5">
        <f>'LYNX volumes'!AN49</f>
        <v>0</v>
      </c>
    </row>
    <row r="38" spans="1:9">
      <c r="A38">
        <f>'PRODUCTION LIST lynx'!A37</f>
        <v>0</v>
      </c>
      <c r="B38" s="5">
        <f>'LYNX volumes'!AJ50*SUM('LYNX volumes'!W50:AF50)</f>
        <v>0</v>
      </c>
      <c r="C38" s="5">
        <f>'LYNX volumes'!AK50*SUM('LYNX volumes'!W50:AF50)</f>
        <v>0</v>
      </c>
      <c r="D38" s="5">
        <f>'LYNX volumes'!AL50*SUM('LYNX volumes'!W50:AF50)</f>
        <v>0</v>
      </c>
      <c r="E38" s="5">
        <f>'LYNX volumes'!AM50*SUM('LYNX volumes'!W50:AF50)</f>
        <v>0</v>
      </c>
      <c r="F38" s="5">
        <f t="shared" si="3"/>
        <v>0</v>
      </c>
      <c r="G38" s="5">
        <f t="shared" si="4"/>
        <v>0</v>
      </c>
      <c r="H38" s="5">
        <f>'LYNX volumes'!AO50*SUM('LYNX volumes'!W50:AF50)/3.125</f>
        <v>0</v>
      </c>
      <c r="I38" s="5">
        <f>'LYNX volumes'!AN50</f>
        <v>0</v>
      </c>
    </row>
    <row r="39" spans="1:9">
      <c r="A39">
        <f>'PRODUCTION LIST lynx'!A38</f>
        <v>0</v>
      </c>
      <c r="B39" s="5">
        <f>'LYNX volumes'!AJ51*SUM('LYNX volumes'!W51:AF51)</f>
        <v>0</v>
      </c>
      <c r="C39" s="5">
        <f>'LYNX volumes'!AK51*SUM('LYNX volumes'!W51:AF51)</f>
        <v>0</v>
      </c>
      <c r="D39" s="5">
        <f>'LYNX volumes'!AL51*SUM('LYNX volumes'!W51:AF51)</f>
        <v>0</v>
      </c>
      <c r="E39" s="5">
        <f>'LYNX volumes'!AM51*SUM('LYNX volumes'!W51:AF51)</f>
        <v>0</v>
      </c>
      <c r="F39" s="5">
        <f t="shared" si="3"/>
        <v>0</v>
      </c>
      <c r="G39" s="5">
        <f t="shared" si="4"/>
        <v>0</v>
      </c>
      <c r="H39" s="5">
        <f>'LYNX volumes'!AO51*SUM('LYNX volumes'!W51:AF51)/3.125</f>
        <v>0</v>
      </c>
      <c r="I39" s="5">
        <f>'LYNX volumes'!AN51</f>
        <v>0</v>
      </c>
    </row>
    <row r="40" spans="1:9">
      <c r="A40">
        <f>'PRODUCTION LIST lynx'!A39</f>
        <v>0</v>
      </c>
      <c r="B40" s="5">
        <f>'LYNX volumes'!AJ52*SUM('LYNX volumes'!W52:AF52)</f>
        <v>0</v>
      </c>
      <c r="C40" s="5">
        <f>'LYNX volumes'!AK52*SUM('LYNX volumes'!W52:AF52)</f>
        <v>0</v>
      </c>
      <c r="D40" s="5">
        <f>'LYNX volumes'!AL52*SUM('LYNX volumes'!W52:AF52)</f>
        <v>0</v>
      </c>
      <c r="E40" s="5">
        <f>'LYNX volumes'!AM52*SUM('LYNX volumes'!W52:AF52)</f>
        <v>0</v>
      </c>
      <c r="F40" s="5">
        <f t="shared" si="3"/>
        <v>0</v>
      </c>
      <c r="G40" s="5">
        <f t="shared" si="4"/>
        <v>0</v>
      </c>
      <c r="H40" s="5">
        <f>'LYNX volumes'!AO52*SUM('LYNX volumes'!W52:AF52)/3.125</f>
        <v>0</v>
      </c>
      <c r="I40" s="5">
        <f>'LYNX volumes'!AN52</f>
        <v>0</v>
      </c>
    </row>
    <row r="41" spans="1:9">
      <c r="A41">
        <f>'PRODUCTION LIST lynx'!A40</f>
        <v>0</v>
      </c>
      <c r="B41" s="5">
        <f>'LYNX volumes'!AJ53*SUM('LYNX volumes'!W53:AF53)</f>
        <v>0</v>
      </c>
      <c r="C41" s="5">
        <f>'LYNX volumes'!AK53*SUM('LYNX volumes'!W53:AF53)</f>
        <v>0</v>
      </c>
      <c r="D41" s="5">
        <f>'LYNX volumes'!AL53*SUM('LYNX volumes'!W53:AF53)</f>
        <v>0</v>
      </c>
      <c r="E41" s="5">
        <f>'LYNX volumes'!AM53*SUM('LYNX volumes'!W53:AF53)</f>
        <v>0</v>
      </c>
      <c r="F41" s="5">
        <f t="shared" si="3"/>
        <v>0</v>
      </c>
      <c r="G41" s="5">
        <f t="shared" si="4"/>
        <v>0</v>
      </c>
      <c r="H41" s="5">
        <f>'LYNX volumes'!AO53*SUM('LYNX volumes'!W53:AF53)/3.125</f>
        <v>0</v>
      </c>
      <c r="I41" s="5">
        <f>'LYNX volumes'!AN53</f>
        <v>0</v>
      </c>
    </row>
    <row r="42" spans="1:9">
      <c r="A42">
        <f>'PRODUCTION LIST lynx'!A41</f>
        <v>0</v>
      </c>
      <c r="B42" s="5">
        <f>'LYNX volumes'!AJ54*SUM('LYNX volumes'!W54:AF54)</f>
        <v>0</v>
      </c>
      <c r="C42" s="5">
        <f>'LYNX volumes'!AK54*SUM('LYNX volumes'!W54:AF54)</f>
        <v>0</v>
      </c>
      <c r="D42" s="5">
        <f>'LYNX volumes'!AL54*SUM('LYNX volumes'!W54:AF54)</f>
        <v>0</v>
      </c>
      <c r="E42" s="5">
        <f>'LYNX volumes'!AM54*SUM('LYNX volumes'!W54:AF54)</f>
        <v>0</v>
      </c>
      <c r="F42" s="5">
        <f t="shared" si="3"/>
        <v>0</v>
      </c>
      <c r="G42" s="5">
        <f t="shared" si="4"/>
        <v>0</v>
      </c>
      <c r="H42" s="5">
        <f>'LYNX volumes'!AO54*SUM('LYNX volumes'!W54:AF54)/3.125</f>
        <v>0</v>
      </c>
      <c r="I42" s="5">
        <f>'LYNX volumes'!AN54</f>
        <v>0</v>
      </c>
    </row>
    <row r="43" spans="1:9">
      <c r="A43">
        <f>'PRODUCTION LIST lynx'!A42</f>
        <v>0</v>
      </c>
      <c r="B43" s="5">
        <f>'LYNX volumes'!AJ55*SUM('LYNX volumes'!W55:AF55)</f>
        <v>0</v>
      </c>
      <c r="C43" s="5">
        <f>'LYNX volumes'!AK55*SUM('LYNX volumes'!W55:AF55)</f>
        <v>0</v>
      </c>
      <c r="D43" s="5">
        <f>'LYNX volumes'!AL55*SUM('LYNX volumes'!W55:AF55)</f>
        <v>0</v>
      </c>
      <c r="E43" s="5">
        <f>'LYNX volumes'!AM55*SUM('LYNX volumes'!W55:AF55)</f>
        <v>0</v>
      </c>
      <c r="F43" s="5">
        <f t="shared" si="3"/>
        <v>0</v>
      </c>
      <c r="G43" s="5">
        <f t="shared" si="4"/>
        <v>0</v>
      </c>
      <c r="H43" s="5">
        <f>'LYNX volumes'!AO55*SUM('LYNX volumes'!W55:AF55)/3.125</f>
        <v>0</v>
      </c>
      <c r="I43" s="5">
        <f>'LYNX volumes'!AN55</f>
        <v>0</v>
      </c>
    </row>
    <row r="44" spans="1:9">
      <c r="A44">
        <f>'PRODUCTION LIST lynx'!A43</f>
        <v>0</v>
      </c>
      <c r="B44" s="5">
        <f>'LYNX volumes'!AJ56*SUM('LYNX volumes'!W56:AF56)</f>
        <v>0</v>
      </c>
      <c r="C44" s="5">
        <f>'LYNX volumes'!AK56*SUM('LYNX volumes'!W56:AF56)</f>
        <v>0</v>
      </c>
      <c r="D44" s="5">
        <f>'LYNX volumes'!AL56*SUM('LYNX volumes'!W56:AF56)</f>
        <v>0</v>
      </c>
      <c r="E44" s="5">
        <f>'LYNX volumes'!AM56*SUM('LYNX volumes'!W56:AF56)</f>
        <v>0</v>
      </c>
      <c r="F44" s="5">
        <f t="shared" si="3"/>
        <v>0</v>
      </c>
      <c r="G44" s="5">
        <f t="shared" si="4"/>
        <v>0</v>
      </c>
      <c r="H44" s="5">
        <f>'LYNX volumes'!AO56*SUM('LYNX volumes'!W56:AF56)/3.125</f>
        <v>0</v>
      </c>
      <c r="I44" s="5">
        <f>'LYNX volumes'!AN56</f>
        <v>0</v>
      </c>
    </row>
    <row r="45" spans="1:9">
      <c r="A45">
        <f>'PRODUCTION LIST lynx'!A44</f>
        <v>0</v>
      </c>
      <c r="B45" s="5">
        <f>'LYNX volumes'!AJ57*SUM('LYNX volumes'!W57:AF57)</f>
        <v>0</v>
      </c>
      <c r="C45" s="5">
        <f>'LYNX volumes'!AK57*SUM('LYNX volumes'!W57:AF57)</f>
        <v>0</v>
      </c>
      <c r="D45" s="5">
        <f>'LYNX volumes'!AL57*SUM('LYNX volumes'!W57:AF57)</f>
        <v>0</v>
      </c>
      <c r="E45" s="5">
        <f>'LYNX volumes'!AM57*SUM('LYNX volumes'!W57:AF57)</f>
        <v>0</v>
      </c>
      <c r="F45" s="5">
        <f t="shared" si="3"/>
        <v>0</v>
      </c>
      <c r="G45" s="5">
        <f t="shared" si="4"/>
        <v>0</v>
      </c>
      <c r="H45" s="5">
        <f>'LYNX volumes'!AO57*SUM('LYNX volumes'!W57:AF57)/3.125</f>
        <v>0</v>
      </c>
      <c r="I45" s="5">
        <f>'LYNX volumes'!AN57</f>
        <v>0</v>
      </c>
    </row>
    <row r="46" spans="1:9">
      <c r="A46">
        <f>'PRODUCTION LIST lynx'!A45</f>
        <v>0</v>
      </c>
      <c r="B46" s="5">
        <f>'LYNX volumes'!AJ58*SUM('LYNX volumes'!W58:AF58)</f>
        <v>0</v>
      </c>
      <c r="C46" s="5">
        <f>'LYNX volumes'!AK58*SUM('LYNX volumes'!W58:AF58)</f>
        <v>0</v>
      </c>
      <c r="D46" s="5">
        <f>'LYNX volumes'!AL58*SUM('LYNX volumes'!W58:AF58)</f>
        <v>0</v>
      </c>
      <c r="E46" s="5">
        <f>'LYNX volumes'!AM58*SUM('LYNX volumes'!W58:AF58)</f>
        <v>0</v>
      </c>
      <c r="F46" s="5">
        <f t="shared" si="3"/>
        <v>0</v>
      </c>
      <c r="G46" s="5">
        <f t="shared" si="4"/>
        <v>0</v>
      </c>
      <c r="H46" s="5">
        <f>'LYNX volumes'!AO58*SUM('LYNX volumes'!W58:AF58)/3.125</f>
        <v>0</v>
      </c>
      <c r="I46" s="5">
        <f>'LYNX volumes'!AN58</f>
        <v>0</v>
      </c>
    </row>
    <row r="47" spans="1:9">
      <c r="A47">
        <f>'PRODUCTION LIST lynx'!A46</f>
        <v>0</v>
      </c>
      <c r="B47" s="5">
        <f>'LYNX volumes'!AJ59*SUM('LYNX volumes'!W59:AF59)</f>
        <v>0</v>
      </c>
      <c r="C47" s="5">
        <f>'LYNX volumes'!AK59*SUM('LYNX volumes'!W59:AF59)</f>
        <v>0</v>
      </c>
      <c r="D47" s="5">
        <f>'LYNX volumes'!AL59*SUM('LYNX volumes'!W59:AF59)</f>
        <v>0</v>
      </c>
      <c r="E47" s="5">
        <f>'LYNX volumes'!AM59*SUM('LYNX volumes'!W59:AF59)</f>
        <v>0</v>
      </c>
      <c r="F47" s="5">
        <f t="shared" si="3"/>
        <v>0</v>
      </c>
      <c r="G47" s="5">
        <f t="shared" si="4"/>
        <v>0</v>
      </c>
      <c r="H47" s="5">
        <f>'LYNX volumes'!AO59*SUM('LYNX volumes'!W59:AF59)/3.125</f>
        <v>0</v>
      </c>
      <c r="I47" s="5">
        <f>'LYNX volumes'!AN59</f>
        <v>0</v>
      </c>
    </row>
    <row r="48" spans="1:9">
      <c r="A48">
        <f>'PRODUCTION LIST lynx'!A47</f>
        <v>0</v>
      </c>
      <c r="B48" s="5">
        <f>'LYNX volumes'!AJ60*SUM('LYNX volumes'!W60:AF60)</f>
        <v>0</v>
      </c>
      <c r="C48" s="5">
        <f>'LYNX volumes'!AK60*SUM('LYNX volumes'!W60:AF60)</f>
        <v>0</v>
      </c>
      <c r="D48" s="5">
        <f>'LYNX volumes'!AL60*SUM('LYNX volumes'!W60:AF60)</f>
        <v>0</v>
      </c>
      <c r="E48" s="5">
        <f>'LYNX volumes'!AM60*SUM('LYNX volumes'!W60:AF60)</f>
        <v>0</v>
      </c>
      <c r="F48" s="5">
        <f t="shared" si="3"/>
        <v>0</v>
      </c>
      <c r="G48" s="5">
        <f t="shared" si="4"/>
        <v>0</v>
      </c>
      <c r="H48" s="5">
        <f>'LYNX volumes'!AO60*SUM('LYNX volumes'!W60:AF60)/3.125</f>
        <v>0</v>
      </c>
      <c r="I48" s="5">
        <f>'LYNX volumes'!AN60</f>
        <v>0</v>
      </c>
    </row>
    <row r="49" spans="1:9">
      <c r="A49">
        <f>'PRODUCTION LIST lynx'!A48</f>
        <v>0</v>
      </c>
      <c r="B49" s="5">
        <f>'LYNX volumes'!AJ61*SUM('LYNX volumes'!W61:AF61)</f>
        <v>0</v>
      </c>
      <c r="C49" s="5">
        <f>'LYNX volumes'!AK61*SUM('LYNX volumes'!W61:AF61)</f>
        <v>0</v>
      </c>
      <c r="D49" s="5">
        <f>'LYNX volumes'!AL61*SUM('LYNX volumes'!W61:AF61)</f>
        <v>0</v>
      </c>
      <c r="E49" s="5">
        <f>'LYNX volumes'!AM61*SUM('LYNX volumes'!W61:AF61)</f>
        <v>0</v>
      </c>
      <c r="F49" s="5">
        <f t="shared" si="3"/>
        <v>0</v>
      </c>
      <c r="G49" s="5">
        <f t="shared" si="4"/>
        <v>0</v>
      </c>
      <c r="H49" s="5">
        <f>'LYNX volumes'!AO61*SUM('LYNX volumes'!W61:AF61)/3.125</f>
        <v>0</v>
      </c>
      <c r="I49" s="5">
        <f>'LYNX volumes'!AN61</f>
        <v>0</v>
      </c>
    </row>
    <row r="50" spans="1:9">
      <c r="A50">
        <f>'PRODUCTION LIST lynx'!A49</f>
        <v>0</v>
      </c>
      <c r="B50" s="5">
        <f>'LYNX volumes'!AJ62*SUM('LYNX volumes'!W62:AF62)</f>
        <v>0</v>
      </c>
      <c r="C50" s="5">
        <f>'LYNX volumes'!AK62*SUM('LYNX volumes'!W62:AF62)</f>
        <v>0</v>
      </c>
      <c r="D50" s="5">
        <f>'LYNX volumes'!AL62*SUM('LYNX volumes'!W62:AF62)</f>
        <v>0</v>
      </c>
      <c r="E50" s="5">
        <f>'LYNX volumes'!AM62*SUM('LYNX volumes'!W62:AF62)</f>
        <v>0</v>
      </c>
      <c r="F50" s="5">
        <f t="shared" si="3"/>
        <v>0</v>
      </c>
      <c r="G50" s="5">
        <f t="shared" si="4"/>
        <v>0</v>
      </c>
      <c r="H50" s="5">
        <f>'LYNX volumes'!AO62*SUM('LYNX volumes'!W62:AF62)/3.125</f>
        <v>0</v>
      </c>
      <c r="I50" s="5">
        <f>'LYNX volumes'!AN62</f>
        <v>0</v>
      </c>
    </row>
    <row r="51" spans="1:9">
      <c r="A51">
        <f>'PRODUCTION LIST lynx'!A50</f>
        <v>0</v>
      </c>
      <c r="B51" s="5">
        <f>'LYNX volumes'!AJ63*SUM('LYNX volumes'!W63:AF63)</f>
        <v>0</v>
      </c>
      <c r="C51" s="5">
        <f>'LYNX volumes'!AK63*SUM('LYNX volumes'!W63:AF63)</f>
        <v>0</v>
      </c>
      <c r="D51" s="5">
        <f>'LYNX volumes'!AL63*SUM('LYNX volumes'!W63:AF63)</f>
        <v>0</v>
      </c>
      <c r="E51" s="5">
        <f>'LYNX volumes'!AM63*SUM('LYNX volumes'!W63:AF63)</f>
        <v>0</v>
      </c>
      <c r="F51" s="5">
        <f t="shared" si="3"/>
        <v>0</v>
      </c>
      <c r="G51" s="5">
        <f t="shared" si="4"/>
        <v>0</v>
      </c>
      <c r="H51" s="5">
        <f>'LYNX volumes'!AO63*SUM('LYNX volumes'!W63:AF63)/3.125</f>
        <v>0</v>
      </c>
      <c r="I51" s="5">
        <f>'LYNX volumes'!AN63</f>
        <v>0</v>
      </c>
    </row>
    <row r="52" spans="1:9">
      <c r="A52">
        <f>'PRODUCTION LIST lynx'!A51</f>
        <v>0</v>
      </c>
      <c r="B52" s="5">
        <f>'LYNX volumes'!AJ64*SUM('LYNX volumes'!W64:AF64)</f>
        <v>0</v>
      </c>
      <c r="C52" s="5">
        <f>'LYNX volumes'!AK64*SUM('LYNX volumes'!W64:AF64)</f>
        <v>0</v>
      </c>
      <c r="D52" s="5">
        <f>'LYNX volumes'!AL64*SUM('LYNX volumes'!W64:AF64)</f>
        <v>0</v>
      </c>
      <c r="E52" s="5">
        <f>'LYNX volumes'!AM64*SUM('LYNX volumes'!W64:AF64)</f>
        <v>0</v>
      </c>
      <c r="F52" s="5">
        <f t="shared" si="3"/>
        <v>0</v>
      </c>
      <c r="G52" s="5">
        <f t="shared" si="4"/>
        <v>0</v>
      </c>
      <c r="H52" s="5">
        <f>'LYNX volumes'!AO64*SUM('LYNX volumes'!W64:AF64)/3.125</f>
        <v>0</v>
      </c>
      <c r="I52" s="5">
        <f>'LYNX volumes'!AN64</f>
        <v>0</v>
      </c>
    </row>
    <row r="53" spans="1:9">
      <c r="A53">
        <f>'PRODUCTION LIST lynx'!A52</f>
        <v>0</v>
      </c>
      <c r="B53" s="5">
        <f>'LYNX volumes'!AJ65*SUM('LYNX volumes'!W65:AF65)</f>
        <v>0</v>
      </c>
      <c r="C53" s="5">
        <f>'LYNX volumes'!AK65*SUM('LYNX volumes'!W65:AF65)</f>
        <v>0</v>
      </c>
      <c r="D53" s="5">
        <f>'LYNX volumes'!AL65*SUM('LYNX volumes'!W65:AF65)</f>
        <v>0</v>
      </c>
      <c r="E53" s="5">
        <f>'LYNX volumes'!AM65*SUM('LYNX volumes'!W65:AF65)</f>
        <v>0</v>
      </c>
      <c r="F53" s="5">
        <f t="shared" si="3"/>
        <v>0</v>
      </c>
      <c r="G53" s="5">
        <f t="shared" si="4"/>
        <v>0</v>
      </c>
      <c r="H53" s="5">
        <f>'LYNX volumes'!AO65*SUM('LYNX volumes'!W65:AF65)/3.125</f>
        <v>0</v>
      </c>
      <c r="I53" s="5">
        <f>'LYNX volumes'!AN65</f>
        <v>0</v>
      </c>
    </row>
    <row r="54" spans="1:9">
      <c r="A54">
        <f>'PRODUCTION LIST lynx'!A53</f>
        <v>0</v>
      </c>
      <c r="B54" s="5">
        <f>'LYNX volumes'!AJ66*SUM('LYNX volumes'!W66:AF66)</f>
        <v>0</v>
      </c>
      <c r="C54" s="5">
        <f>'LYNX volumes'!AK66*SUM('LYNX volumes'!W66:AF66)</f>
        <v>0</v>
      </c>
      <c r="D54" s="5">
        <f>'LYNX volumes'!AL66*SUM('LYNX volumes'!W66:AF66)</f>
        <v>0</v>
      </c>
      <c r="E54" s="5">
        <f>'LYNX volumes'!AM66*SUM('LYNX volumes'!W66:AF66)</f>
        <v>0</v>
      </c>
      <c r="F54" s="5">
        <f t="shared" si="3"/>
        <v>0</v>
      </c>
      <c r="G54" s="5">
        <f t="shared" si="4"/>
        <v>0</v>
      </c>
      <c r="H54" s="5">
        <f>'LYNX volumes'!AO66*SUM('LYNX volumes'!W66:AF66)/3.125</f>
        <v>0</v>
      </c>
      <c r="I54" s="5">
        <f>'LYNX volumes'!AN66</f>
        <v>0</v>
      </c>
    </row>
    <row r="55" spans="1:9">
      <c r="A55">
        <f>'PRODUCTION LIST lynx'!A54</f>
        <v>0</v>
      </c>
      <c r="B55" s="5">
        <f>'LYNX volumes'!AJ67*SUM('LYNX volumes'!W67:AF67)</f>
        <v>0</v>
      </c>
      <c r="C55" s="5">
        <f>'LYNX volumes'!AK67*SUM('LYNX volumes'!W67:AF67)</f>
        <v>0</v>
      </c>
      <c r="D55" s="5">
        <f>'LYNX volumes'!AL67*SUM('LYNX volumes'!W67:AF67)</f>
        <v>0</v>
      </c>
      <c r="E55" s="5">
        <f>'LYNX volumes'!AM67*SUM('LYNX volumes'!W67:AF67)</f>
        <v>0</v>
      </c>
      <c r="F55" s="5">
        <f t="shared" si="3"/>
        <v>0</v>
      </c>
      <c r="G55" s="5">
        <f t="shared" si="4"/>
        <v>0</v>
      </c>
      <c r="H55" s="5">
        <f>'LYNX volumes'!AO67*SUM('LYNX volumes'!W67:AF67)/3.125</f>
        <v>0</v>
      </c>
      <c r="I55" s="5">
        <f>'LYNX volumes'!AN67</f>
        <v>0</v>
      </c>
    </row>
    <row r="56" spans="1:9">
      <c r="A56">
        <f>'PRODUCTION LIST lynx'!A55</f>
        <v>0</v>
      </c>
      <c r="B56" s="5">
        <f>'LYNX volumes'!AJ68*SUM('LYNX volumes'!W68:AF68)</f>
        <v>0</v>
      </c>
      <c r="C56" s="5">
        <f>'LYNX volumes'!AK68*SUM('LYNX volumes'!W68:AF68)</f>
        <v>0</v>
      </c>
      <c r="D56" s="5">
        <f>'LYNX volumes'!AL68*SUM('LYNX volumes'!W68:AF68)</f>
        <v>0</v>
      </c>
      <c r="E56" s="5">
        <f>'LYNX volumes'!AM68*SUM('LYNX volumes'!W68:AF68)</f>
        <v>0</v>
      </c>
      <c r="F56" s="5">
        <f t="shared" si="3"/>
        <v>0</v>
      </c>
      <c r="G56" s="5">
        <f t="shared" si="4"/>
        <v>0</v>
      </c>
      <c r="H56" s="5">
        <f>'LYNX volumes'!AO68*SUM('LYNX volumes'!W68:AF68)/3.125</f>
        <v>0</v>
      </c>
      <c r="I56" s="5">
        <f>'LYNX volumes'!AN68</f>
        <v>0</v>
      </c>
    </row>
    <row r="57" spans="1:9">
      <c r="A57">
        <f>'PRODUCTION LIST lynx'!A56</f>
        <v>0</v>
      </c>
      <c r="B57" s="5">
        <f>'LYNX volumes'!AJ69*SUM('LYNX volumes'!W69:AF69)</f>
        <v>0</v>
      </c>
      <c r="C57" s="5">
        <f>'LYNX volumes'!AK69*SUM('LYNX volumes'!W69:AF69)</f>
        <v>0</v>
      </c>
      <c r="D57" s="5">
        <f>'LYNX volumes'!AL69*SUM('LYNX volumes'!W69:AF69)</f>
        <v>0</v>
      </c>
      <c r="E57" s="5">
        <f>'LYNX volumes'!AM69*SUM('LYNX volumes'!W69:AF69)</f>
        <v>0</v>
      </c>
      <c r="F57" s="5">
        <f t="shared" si="3"/>
        <v>0</v>
      </c>
      <c r="G57" s="5">
        <f t="shared" si="4"/>
        <v>0</v>
      </c>
      <c r="H57" s="5">
        <f>'LYNX volumes'!AO69*SUM('LYNX volumes'!W69:AF69)/3.125</f>
        <v>0</v>
      </c>
      <c r="I57" s="5">
        <f>'LYNX volumes'!AN69</f>
        <v>0</v>
      </c>
    </row>
    <row r="58" spans="1:9">
      <c r="A58">
        <f>'PRODUCTION LIST lynx'!A57</f>
        <v>0</v>
      </c>
      <c r="B58" s="5">
        <f>'LYNX volumes'!AJ70*SUM('LYNX volumes'!W70:AF70)</f>
        <v>0</v>
      </c>
      <c r="C58" s="5">
        <f>'LYNX volumes'!AK70*SUM('LYNX volumes'!W70:AF70)</f>
        <v>0</v>
      </c>
      <c r="D58" s="5">
        <f>'LYNX volumes'!AL70*SUM('LYNX volumes'!W70:AF70)</f>
        <v>0</v>
      </c>
      <c r="E58" s="5">
        <f>'LYNX volumes'!AM70*SUM('LYNX volumes'!W70:AF70)</f>
        <v>0</v>
      </c>
      <c r="F58" s="5">
        <f t="shared" si="3"/>
        <v>0</v>
      </c>
      <c r="G58" s="5">
        <f t="shared" si="4"/>
        <v>0</v>
      </c>
      <c r="H58" s="5">
        <f>'LYNX volumes'!AO70*SUM('LYNX volumes'!W70:AF70)/3.125</f>
        <v>0</v>
      </c>
      <c r="I58" s="5">
        <f>'LYNX volumes'!AN70</f>
        <v>0</v>
      </c>
    </row>
    <row r="59" spans="1:9">
      <c r="A59">
        <f>'PRODUCTION LIST lynx'!A58</f>
        <v>0</v>
      </c>
      <c r="B59" s="5">
        <f>'LYNX volumes'!AJ71*SUM('LYNX volumes'!W71:AF71)</f>
        <v>0</v>
      </c>
      <c r="C59" s="5">
        <f>'LYNX volumes'!AK71*SUM('LYNX volumes'!W71:AF71)</f>
        <v>0</v>
      </c>
      <c r="D59" s="5">
        <f>'LYNX volumes'!AL71*SUM('LYNX volumes'!W71:AF71)</f>
        <v>0</v>
      </c>
      <c r="E59" s="5">
        <f>'LYNX volumes'!AM71*SUM('LYNX volumes'!W71:AF71)</f>
        <v>0</v>
      </c>
      <c r="F59" s="5">
        <f t="shared" si="3"/>
        <v>0</v>
      </c>
      <c r="G59" s="5">
        <f t="shared" si="4"/>
        <v>0</v>
      </c>
      <c r="H59" s="5">
        <f>'LYNX volumes'!AO71*SUM('LYNX volumes'!W71:AF71)/3.125</f>
        <v>0</v>
      </c>
      <c r="I59" s="5">
        <f>'LYNX volumes'!AN71</f>
        <v>0</v>
      </c>
    </row>
    <row r="60" spans="1:9">
      <c r="A60">
        <f>'PRODUCTION LIST lynx'!A59</f>
        <v>0</v>
      </c>
      <c r="B60" s="5">
        <f>'LYNX volumes'!AJ72*SUM('LYNX volumes'!W72:AF72)</f>
        <v>0</v>
      </c>
      <c r="C60" s="5">
        <f>'LYNX volumes'!AK72*SUM('LYNX volumes'!W72:AF72)</f>
        <v>0</v>
      </c>
      <c r="D60" s="5">
        <f>'LYNX volumes'!AL72*SUM('LYNX volumes'!W72:AF72)</f>
        <v>0</v>
      </c>
      <c r="E60" s="5">
        <f>'LYNX volumes'!AM72*SUM('LYNX volumes'!W72:AF72)</f>
        <v>0</v>
      </c>
      <c r="F60" s="5">
        <f t="shared" si="3"/>
        <v>0</v>
      </c>
      <c r="G60" s="5">
        <f t="shared" si="4"/>
        <v>0</v>
      </c>
      <c r="H60" s="5">
        <f>'LYNX volumes'!AO72*SUM('LYNX volumes'!W72:AF72)/3.125</f>
        <v>0</v>
      </c>
      <c r="I60" s="5">
        <f>'LYNX volumes'!AN72</f>
        <v>0</v>
      </c>
    </row>
    <row r="61" spans="1:9">
      <c r="A61">
        <f>'PRODUCTION LIST lynx'!A60</f>
        <v>0</v>
      </c>
      <c r="B61" s="5">
        <f>'LYNX volumes'!AJ73*SUM('LYNX volumes'!W73:AF73)</f>
        <v>0</v>
      </c>
      <c r="C61" s="5">
        <f>'LYNX volumes'!AK73*SUM('LYNX volumes'!W73:AF73)</f>
        <v>0</v>
      </c>
      <c r="D61" s="5">
        <f>'LYNX volumes'!AL73*SUM('LYNX volumes'!W73:AF73)</f>
        <v>0</v>
      </c>
      <c r="E61" s="5">
        <f>'LYNX volumes'!AM73*SUM('LYNX volumes'!W73:AF73)</f>
        <v>0</v>
      </c>
      <c r="F61" s="5">
        <f t="shared" si="3"/>
        <v>0</v>
      </c>
      <c r="G61" s="5">
        <f t="shared" si="4"/>
        <v>0</v>
      </c>
      <c r="H61" s="5">
        <f>'LYNX volumes'!AO73*SUM('LYNX volumes'!W73:AF73)/3.125</f>
        <v>0</v>
      </c>
      <c r="I61" s="5">
        <f>'LYNX volumes'!AN73</f>
        <v>0</v>
      </c>
    </row>
    <row r="62" spans="1:9">
      <c r="A62">
        <f>'PRODUCTION LIST lynx'!A61</f>
        <v>0</v>
      </c>
      <c r="B62" s="5">
        <f>'LYNX volumes'!AJ74*SUM('LYNX volumes'!W74:AF74)</f>
        <v>0</v>
      </c>
      <c r="C62" s="5">
        <f>'LYNX volumes'!AK74*SUM('LYNX volumes'!W74:AF74)</f>
        <v>0</v>
      </c>
      <c r="D62" s="5">
        <f>'LYNX volumes'!AL74*SUM('LYNX volumes'!W74:AF74)</f>
        <v>0</v>
      </c>
      <c r="E62" s="5">
        <f>'LYNX volumes'!AM74*SUM('LYNX volumes'!W74:AF74)</f>
        <v>0</v>
      </c>
      <c r="F62" s="5">
        <f t="shared" si="3"/>
        <v>0</v>
      </c>
      <c r="G62" s="5">
        <f t="shared" si="4"/>
        <v>0</v>
      </c>
      <c r="H62" s="5">
        <f>'LYNX volumes'!AO74*SUM('LYNX volumes'!W74:AF74)/3.125</f>
        <v>0</v>
      </c>
      <c r="I62" s="5">
        <f>'LYNX volumes'!AN74</f>
        <v>0</v>
      </c>
    </row>
    <row r="63" spans="1:9">
      <c r="A63">
        <f>'PRODUCTION LIST lynx'!A62</f>
        <v>0</v>
      </c>
      <c r="B63" s="5">
        <f>'LYNX volumes'!AJ75*SUM('LYNX volumes'!W75:AF75)</f>
        <v>0</v>
      </c>
      <c r="C63" s="5">
        <f>'LYNX volumes'!AK75*SUM('LYNX volumes'!W75:AF75)</f>
        <v>0</v>
      </c>
      <c r="D63" s="5">
        <f>'LYNX volumes'!AL75*SUM('LYNX volumes'!W75:AF75)</f>
        <v>0</v>
      </c>
      <c r="E63" s="5">
        <f>'LYNX volumes'!AM75*SUM('LYNX volumes'!W75:AF75)</f>
        <v>0</v>
      </c>
      <c r="F63" s="5">
        <f t="shared" si="3"/>
        <v>0</v>
      </c>
      <c r="G63" s="5">
        <f t="shared" si="4"/>
        <v>0</v>
      </c>
      <c r="H63" s="5">
        <f>'LYNX volumes'!AO75*SUM('LYNX volumes'!W75:AF75)/3.125</f>
        <v>0</v>
      </c>
      <c r="I63" s="5">
        <f>'LYNX volumes'!AN75</f>
        <v>0</v>
      </c>
    </row>
    <row r="64" spans="1:9">
      <c r="A64">
        <f>'PRODUCTION LIST lynx'!A63</f>
        <v>0</v>
      </c>
      <c r="B64" s="5">
        <f>'LYNX volumes'!AJ76*SUM('LYNX volumes'!W76:AF76)</f>
        <v>0</v>
      </c>
      <c r="C64" s="5">
        <f>'LYNX volumes'!AK76*SUM('LYNX volumes'!W76:AF76)</f>
        <v>0</v>
      </c>
      <c r="D64" s="5">
        <f>'LYNX volumes'!AL76*SUM('LYNX volumes'!W76:AF76)</f>
        <v>0</v>
      </c>
      <c r="E64" s="5">
        <f>'LYNX volumes'!AM76*SUM('LYNX volumes'!W76:AF76)</f>
        <v>0</v>
      </c>
      <c r="F64" s="5">
        <f t="shared" si="3"/>
        <v>0</v>
      </c>
      <c r="G64" s="5">
        <f t="shared" si="4"/>
        <v>0</v>
      </c>
      <c r="H64" s="5">
        <f>'LYNX volumes'!AO76*SUM('LYNX volumes'!W76:AF76)/3.125</f>
        <v>0</v>
      </c>
      <c r="I64" s="5">
        <f>'LYNX volumes'!AN76</f>
        <v>0</v>
      </c>
    </row>
    <row r="65" spans="1:9">
      <c r="A65">
        <f>'PRODUCTION LIST lynx'!A64</f>
        <v>0</v>
      </c>
      <c r="B65" s="5">
        <f>'LYNX volumes'!AJ77*SUM('LYNX volumes'!W77:AF77)</f>
        <v>0</v>
      </c>
      <c r="C65" s="5">
        <f>'LYNX volumes'!AK77*SUM('LYNX volumes'!W77:AF77)</f>
        <v>0</v>
      </c>
      <c r="D65" s="5">
        <f>'LYNX volumes'!AL77*SUM('LYNX volumes'!W77:AF77)</f>
        <v>0</v>
      </c>
      <c r="E65" s="5">
        <f>'LYNX volumes'!AM77*SUM('LYNX volumes'!W77:AF77)</f>
        <v>0</v>
      </c>
      <c r="F65" s="5">
        <f t="shared" si="3"/>
        <v>0</v>
      </c>
      <c r="G65" s="5">
        <f t="shared" si="4"/>
        <v>0</v>
      </c>
      <c r="H65" s="5">
        <f>'LYNX volumes'!AO77*SUM('LYNX volumes'!W77:AF77)/3.125</f>
        <v>0</v>
      </c>
      <c r="I65" s="5">
        <f>'LYNX volumes'!AN77</f>
        <v>0</v>
      </c>
    </row>
    <row r="66" spans="1:9">
      <c r="A66">
        <f>'PRODUCTION LIST lynx'!A65</f>
        <v>0</v>
      </c>
      <c r="B66" s="5">
        <f>'LYNX volumes'!AJ78*SUM('LYNX volumes'!W78:AF78)</f>
        <v>0</v>
      </c>
      <c r="C66" s="5">
        <f>'LYNX volumes'!AK78*SUM('LYNX volumes'!W78:AF78)</f>
        <v>0</v>
      </c>
      <c r="D66" s="5">
        <f>'LYNX volumes'!AL78*SUM('LYNX volumes'!W78:AF78)</f>
        <v>0</v>
      </c>
      <c r="E66" s="5">
        <f>'LYNX volumes'!AM78*SUM('LYNX volumes'!W78:AF78)</f>
        <v>0</v>
      </c>
      <c r="F66" s="5">
        <f t="shared" si="3"/>
        <v>0</v>
      </c>
      <c r="G66" s="5">
        <f t="shared" si="4"/>
        <v>0</v>
      </c>
      <c r="H66" s="5">
        <f>'LYNX volumes'!AO78*SUM('LYNX volumes'!W78:AF78)/3.125</f>
        <v>0</v>
      </c>
      <c r="I66" s="5">
        <f>'LYNX volumes'!AN78</f>
        <v>0</v>
      </c>
    </row>
    <row r="67" spans="1:9">
      <c r="A67">
        <f>'PRODUCTION LIST lynx'!A66</f>
        <v>0</v>
      </c>
      <c r="B67" s="5">
        <f>'LYNX volumes'!AJ79*SUM('LYNX volumes'!W79:AF79)</f>
        <v>0</v>
      </c>
      <c r="C67" s="5">
        <f>'LYNX volumes'!AK79*SUM('LYNX volumes'!W79:AF79)</f>
        <v>0</v>
      </c>
      <c r="D67" s="5">
        <f>'LYNX volumes'!AL79*SUM('LYNX volumes'!W79:AF79)</f>
        <v>0</v>
      </c>
      <c r="E67" s="5">
        <f>'LYNX volumes'!AM79*SUM('LYNX volumes'!W79:AF79)</f>
        <v>0</v>
      </c>
      <c r="F67" s="5">
        <f t="shared" si="3"/>
        <v>0</v>
      </c>
      <c r="G67" s="5">
        <f t="shared" si="4"/>
        <v>0</v>
      </c>
      <c r="H67" s="5">
        <f>'LYNX volumes'!AO79*SUM('LYNX volumes'!W79:AF79)/3.125</f>
        <v>0</v>
      </c>
      <c r="I67" s="5">
        <f>'LYNX volumes'!AN79</f>
        <v>0</v>
      </c>
    </row>
    <row r="68" spans="1:9">
      <c r="A68">
        <f>'PRODUCTION LIST lynx'!A67</f>
        <v>0</v>
      </c>
      <c r="B68" s="5">
        <f>'LYNX volumes'!AJ80*SUM('LYNX volumes'!W80:AF80)</f>
        <v>0</v>
      </c>
      <c r="C68" s="5">
        <f>'LYNX volumes'!AK80*SUM('LYNX volumes'!W80:AF80)</f>
        <v>0</v>
      </c>
      <c r="D68" s="5">
        <f>'LYNX volumes'!AL80*SUM('LYNX volumes'!W80:AF80)</f>
        <v>0</v>
      </c>
      <c r="E68" s="5">
        <f>'LYNX volumes'!AM80*SUM('LYNX volumes'!W80:AF80)</f>
        <v>0</v>
      </c>
      <c r="F68" s="5">
        <f t="shared" si="3"/>
        <v>0</v>
      </c>
      <c r="G68" s="5">
        <f t="shared" si="4"/>
        <v>0</v>
      </c>
      <c r="H68" s="5">
        <f>'LYNX volumes'!AO80*SUM('LYNX volumes'!W80:AF80)/3.125</f>
        <v>0</v>
      </c>
      <c r="I68" s="5">
        <f>'LYNX volumes'!AN80</f>
        <v>0</v>
      </c>
    </row>
    <row r="69" spans="1:9">
      <c r="A69">
        <f>'PRODUCTION LIST lynx'!A68</f>
        <v>0</v>
      </c>
      <c r="B69" s="5">
        <f>'LYNX volumes'!AJ81*SUM('LYNX volumes'!W81:AF81)</f>
        <v>0</v>
      </c>
      <c r="C69" s="5">
        <f>'LYNX volumes'!AK81*SUM('LYNX volumes'!W81:AF81)</f>
        <v>0</v>
      </c>
      <c r="D69" s="5">
        <f>'LYNX volumes'!AL81*SUM('LYNX volumes'!W81:AF81)</f>
        <v>0</v>
      </c>
      <c r="E69" s="5">
        <f>'LYNX volumes'!AM81*SUM('LYNX volumes'!W81:AF81)</f>
        <v>0</v>
      </c>
      <c r="F69" s="5">
        <f t="shared" ref="F69:F132" si="5">D69/10</f>
        <v>0</v>
      </c>
      <c r="G69" s="5">
        <f t="shared" ref="G69:G132" si="6">(3/100)*D69</f>
        <v>0</v>
      </c>
      <c r="H69" s="5">
        <f>'LYNX volumes'!AO81*SUM('LYNX volumes'!W81:AF81)/3.125</f>
        <v>0</v>
      </c>
      <c r="I69" s="5">
        <f>'LYNX volumes'!AN81</f>
        <v>0</v>
      </c>
    </row>
    <row r="70" spans="1:9">
      <c r="A70">
        <f>'PRODUCTION LIST lynx'!A69</f>
        <v>0</v>
      </c>
      <c r="B70" s="5">
        <f>'LYNX volumes'!AJ82*SUM('LYNX volumes'!W82:AF82)</f>
        <v>0</v>
      </c>
      <c r="C70" s="5">
        <f>'LYNX volumes'!AK82*SUM('LYNX volumes'!W82:AF82)</f>
        <v>0</v>
      </c>
      <c r="D70" s="5">
        <f>'LYNX volumes'!AL82*SUM('LYNX volumes'!W82:AF82)</f>
        <v>0</v>
      </c>
      <c r="E70" s="5">
        <f>'LYNX volumes'!AM82*SUM('LYNX volumes'!W82:AF82)</f>
        <v>0</v>
      </c>
      <c r="F70" s="5">
        <f t="shared" si="5"/>
        <v>0</v>
      </c>
      <c r="G70" s="5">
        <f t="shared" si="6"/>
        <v>0</v>
      </c>
      <c r="H70" s="5">
        <f>'LYNX volumes'!AO82*SUM('LYNX volumes'!W82:AF82)/3.125</f>
        <v>0</v>
      </c>
      <c r="I70" s="5">
        <f>'LYNX volumes'!AN82</f>
        <v>0</v>
      </c>
    </row>
    <row r="71" spans="1:9">
      <c r="A71">
        <f>'PRODUCTION LIST lynx'!A70</f>
        <v>0</v>
      </c>
      <c r="B71" s="5">
        <f>'LYNX volumes'!AJ83*SUM('LYNX volumes'!W83:AF83)</f>
        <v>0</v>
      </c>
      <c r="C71" s="5">
        <f>'LYNX volumes'!AK83*SUM('LYNX volumes'!W83:AF83)</f>
        <v>0</v>
      </c>
      <c r="D71" s="5">
        <f>'LYNX volumes'!AL83*SUM('LYNX volumes'!W83:AF83)</f>
        <v>0</v>
      </c>
      <c r="E71" s="5">
        <f>'LYNX volumes'!AM83*SUM('LYNX volumes'!W83:AF83)</f>
        <v>0</v>
      </c>
      <c r="F71" s="5">
        <f t="shared" si="5"/>
        <v>0</v>
      </c>
      <c r="G71" s="5">
        <f t="shared" si="6"/>
        <v>0</v>
      </c>
      <c r="H71" s="5">
        <f>'LYNX volumes'!AO83*SUM('LYNX volumes'!W83:AF83)/3.125</f>
        <v>0</v>
      </c>
      <c r="I71" s="5">
        <f>'LYNX volumes'!AN83</f>
        <v>0</v>
      </c>
    </row>
    <row r="72" spans="1:9">
      <c r="A72">
        <f>'PRODUCTION LIST lynx'!A71</f>
        <v>0</v>
      </c>
      <c r="B72" s="5">
        <f>'LYNX volumes'!AJ84*SUM('LYNX volumes'!W84:AF84)</f>
        <v>0</v>
      </c>
      <c r="C72" s="5">
        <f>'LYNX volumes'!AK84*SUM('LYNX volumes'!W84:AF84)</f>
        <v>0</v>
      </c>
      <c r="D72" s="5">
        <f>'LYNX volumes'!AL84*SUM('LYNX volumes'!W84:AF84)</f>
        <v>0</v>
      </c>
      <c r="E72" s="5">
        <f>'LYNX volumes'!AM84*SUM('LYNX volumes'!W84:AF84)</f>
        <v>0</v>
      </c>
      <c r="F72" s="5">
        <f t="shared" si="5"/>
        <v>0</v>
      </c>
      <c r="G72" s="5">
        <f t="shared" si="6"/>
        <v>0</v>
      </c>
      <c r="H72" s="5">
        <f>'LYNX volumes'!AO84*SUM('LYNX volumes'!W84:AF84)/3.125</f>
        <v>0</v>
      </c>
      <c r="I72" s="5">
        <f>'LYNX volumes'!AN84</f>
        <v>0</v>
      </c>
    </row>
    <row r="73" spans="1:9">
      <c r="A73">
        <f>'PRODUCTION LIST lynx'!A72</f>
        <v>0</v>
      </c>
      <c r="B73" s="5">
        <f>'LYNX volumes'!AJ85*SUM('LYNX volumes'!W85:AF85)</f>
        <v>0</v>
      </c>
      <c r="C73" s="5">
        <f>'LYNX volumes'!AK85*SUM('LYNX volumes'!W85:AF85)</f>
        <v>0</v>
      </c>
      <c r="D73" s="5">
        <f>'LYNX volumes'!AL85*SUM('LYNX volumes'!W85:AF85)</f>
        <v>0</v>
      </c>
      <c r="E73" s="5">
        <f>'LYNX volumes'!AM85*SUM('LYNX volumes'!W85:AF85)</f>
        <v>0</v>
      </c>
      <c r="F73" s="5">
        <f t="shared" si="5"/>
        <v>0</v>
      </c>
      <c r="G73" s="5">
        <f t="shared" si="6"/>
        <v>0</v>
      </c>
      <c r="H73" s="5">
        <f>'LYNX volumes'!AO85*SUM('LYNX volumes'!W85:AF85)/3.125</f>
        <v>0</v>
      </c>
      <c r="I73" s="5">
        <f>'LYNX volumes'!AN85</f>
        <v>0</v>
      </c>
    </row>
    <row r="74" spans="1:9">
      <c r="A74">
        <f>'PRODUCTION LIST lynx'!A73</f>
        <v>0</v>
      </c>
      <c r="B74" s="5">
        <f>'LYNX volumes'!AJ86*SUM('LYNX volumes'!W86:AF86)</f>
        <v>0</v>
      </c>
      <c r="C74" s="5">
        <f>'LYNX volumes'!AK86*SUM('LYNX volumes'!W86:AF86)</f>
        <v>0</v>
      </c>
      <c r="D74" s="5">
        <f>'LYNX volumes'!AL86*SUM('LYNX volumes'!W86:AF86)</f>
        <v>0</v>
      </c>
      <c r="E74" s="5">
        <f>'LYNX volumes'!AM86*SUM('LYNX volumes'!W86:AF86)</f>
        <v>0</v>
      </c>
      <c r="F74" s="5">
        <f t="shared" si="5"/>
        <v>0</v>
      </c>
      <c r="G74" s="5">
        <f t="shared" si="6"/>
        <v>0</v>
      </c>
      <c r="H74" s="5">
        <f>'LYNX volumes'!AO86*SUM('LYNX volumes'!W86:AF86)/3.125</f>
        <v>0</v>
      </c>
      <c r="I74" s="5">
        <f>'LYNX volumes'!AN86</f>
        <v>0</v>
      </c>
    </row>
    <row r="75" spans="1:9">
      <c r="A75">
        <f>'PRODUCTION LIST lynx'!A74</f>
        <v>0</v>
      </c>
      <c r="B75" s="5">
        <f>'LYNX volumes'!AJ87*SUM('LYNX volumes'!W87:AF87)</f>
        <v>0</v>
      </c>
      <c r="C75" s="5">
        <f>'LYNX volumes'!AK87*SUM('LYNX volumes'!W87:AF87)</f>
        <v>0</v>
      </c>
      <c r="D75" s="5">
        <f>'LYNX volumes'!AL87*SUM('LYNX volumes'!W87:AF87)</f>
        <v>0</v>
      </c>
      <c r="E75" s="5">
        <f>'LYNX volumes'!AM87*SUM('LYNX volumes'!W87:AF87)</f>
        <v>0</v>
      </c>
      <c r="F75" s="5">
        <f t="shared" si="5"/>
        <v>0</v>
      </c>
      <c r="G75" s="5">
        <f t="shared" si="6"/>
        <v>0</v>
      </c>
      <c r="H75" s="5">
        <f>'LYNX volumes'!AO87*SUM('LYNX volumes'!W87:AF87)/3.125</f>
        <v>0</v>
      </c>
      <c r="I75" s="5">
        <f>'LYNX volumes'!AN87</f>
        <v>0</v>
      </c>
    </row>
    <row r="76" spans="1:9">
      <c r="A76">
        <f>'PRODUCTION LIST lynx'!A75</f>
        <v>0</v>
      </c>
      <c r="B76" s="5">
        <f>'LYNX volumes'!AJ88*SUM('LYNX volumes'!W88:AF88)</f>
        <v>0</v>
      </c>
      <c r="C76" s="5">
        <f>'LYNX volumes'!AK88*SUM('LYNX volumes'!W88:AF88)</f>
        <v>0</v>
      </c>
      <c r="D76" s="5">
        <f>'LYNX volumes'!AL88*SUM('LYNX volumes'!W88:AF88)</f>
        <v>0</v>
      </c>
      <c r="E76" s="5">
        <f>'LYNX volumes'!AM88*SUM('LYNX volumes'!W88:AF88)</f>
        <v>0</v>
      </c>
      <c r="F76" s="5">
        <f t="shared" si="5"/>
        <v>0</v>
      </c>
      <c r="G76" s="5">
        <f t="shared" si="6"/>
        <v>0</v>
      </c>
      <c r="H76" s="5">
        <f>'LYNX volumes'!AO88*SUM('LYNX volumes'!W88:AF88)/3.125</f>
        <v>0</v>
      </c>
      <c r="I76" s="5">
        <f>'LYNX volumes'!AN88</f>
        <v>0</v>
      </c>
    </row>
    <row r="77" spans="1:9">
      <c r="A77">
        <f>'PRODUCTION LIST lynx'!A76</f>
        <v>0</v>
      </c>
      <c r="B77" s="5">
        <f>'LYNX volumes'!AJ89*SUM('LYNX volumes'!W89:AF89)</f>
        <v>0</v>
      </c>
      <c r="C77" s="5">
        <f>'LYNX volumes'!AK89*SUM('LYNX volumes'!W89:AF89)</f>
        <v>0</v>
      </c>
      <c r="D77" s="5">
        <f>'LYNX volumes'!AL89*SUM('LYNX volumes'!W89:AF89)</f>
        <v>0</v>
      </c>
      <c r="E77" s="5">
        <f>'LYNX volumes'!AM89*SUM('LYNX volumes'!W89:AF89)</f>
        <v>0</v>
      </c>
      <c r="F77" s="5">
        <f t="shared" si="5"/>
        <v>0</v>
      </c>
      <c r="G77" s="5">
        <f t="shared" si="6"/>
        <v>0</v>
      </c>
      <c r="H77" s="5">
        <f>'LYNX volumes'!AO89*SUM('LYNX volumes'!W89:AF89)/3.125</f>
        <v>0</v>
      </c>
      <c r="I77" s="5">
        <f>'LYNX volumes'!AN89</f>
        <v>0</v>
      </c>
    </row>
    <row r="78" spans="1:9">
      <c r="A78">
        <f>'PRODUCTION LIST lynx'!A77</f>
        <v>0</v>
      </c>
      <c r="B78" s="5">
        <f>'LYNX volumes'!AJ90*SUM('LYNX volumes'!W90:AF90)</f>
        <v>0</v>
      </c>
      <c r="C78" s="5">
        <f>'LYNX volumes'!AK90*SUM('LYNX volumes'!W90:AF90)</f>
        <v>0</v>
      </c>
      <c r="D78" s="5">
        <f>'LYNX volumes'!AL90*SUM('LYNX volumes'!W90:AF90)</f>
        <v>0</v>
      </c>
      <c r="E78" s="5">
        <f>'LYNX volumes'!AM90*SUM('LYNX volumes'!W90:AF90)</f>
        <v>0</v>
      </c>
      <c r="F78" s="5">
        <f t="shared" si="5"/>
        <v>0</v>
      </c>
      <c r="G78" s="5">
        <f t="shared" si="6"/>
        <v>0</v>
      </c>
      <c r="H78" s="5">
        <f>'LYNX volumes'!AO90*SUM('LYNX volumes'!W90:AF90)/3.125</f>
        <v>0</v>
      </c>
      <c r="I78" s="5">
        <f>'LYNX volumes'!AN90</f>
        <v>0</v>
      </c>
    </row>
    <row r="79" spans="1:9">
      <c r="A79">
        <f>'PRODUCTION LIST lynx'!A78</f>
        <v>0</v>
      </c>
      <c r="B79" s="5">
        <f>'LYNX volumes'!AJ91*SUM('LYNX volumes'!W91:AF91)</f>
        <v>0</v>
      </c>
      <c r="C79" s="5">
        <f>'LYNX volumes'!AK91*SUM('LYNX volumes'!W91:AF91)</f>
        <v>0</v>
      </c>
      <c r="D79" s="5">
        <f>'LYNX volumes'!AL91*SUM('LYNX volumes'!W91:AF91)</f>
        <v>0</v>
      </c>
      <c r="E79" s="5">
        <f>'LYNX volumes'!AM91*SUM('LYNX volumes'!W91:AF91)</f>
        <v>0</v>
      </c>
      <c r="F79" s="5">
        <f t="shared" si="5"/>
        <v>0</v>
      </c>
      <c r="G79" s="5">
        <f t="shared" si="6"/>
        <v>0</v>
      </c>
      <c r="H79" s="5">
        <f>'LYNX volumes'!AO91*SUM('LYNX volumes'!W91:AF91)/3.125</f>
        <v>0</v>
      </c>
      <c r="I79" s="5">
        <f>'LYNX volumes'!AN91</f>
        <v>0</v>
      </c>
    </row>
    <row r="80" spans="1:9">
      <c r="A80">
        <f>'PRODUCTION LIST lynx'!A79</f>
        <v>0</v>
      </c>
      <c r="B80" s="5">
        <f>'LYNX volumes'!AJ92*SUM('LYNX volumes'!W92:AF92)</f>
        <v>0</v>
      </c>
      <c r="C80" s="5">
        <f>'LYNX volumes'!AK92*SUM('LYNX volumes'!W92:AF92)</f>
        <v>0</v>
      </c>
      <c r="D80" s="5">
        <f>'LYNX volumes'!AL92*SUM('LYNX volumes'!W92:AF92)</f>
        <v>0</v>
      </c>
      <c r="E80" s="5">
        <f>'LYNX volumes'!AM92*SUM('LYNX volumes'!W92:AF92)</f>
        <v>0</v>
      </c>
      <c r="F80" s="5">
        <f t="shared" si="5"/>
        <v>0</v>
      </c>
      <c r="G80" s="5">
        <f t="shared" si="6"/>
        <v>0</v>
      </c>
      <c r="H80" s="5">
        <f>'LYNX volumes'!AO92*SUM('LYNX volumes'!W92:AF92)/3.125</f>
        <v>0</v>
      </c>
      <c r="I80" s="5">
        <f>'LYNX volumes'!AN92</f>
        <v>0</v>
      </c>
    </row>
    <row r="81" spans="1:9">
      <c r="A81">
        <f>'PRODUCTION LIST lynx'!A80</f>
        <v>0</v>
      </c>
      <c r="B81" s="5">
        <f>'LYNX volumes'!AJ93*SUM('LYNX volumes'!W93:AF93)</f>
        <v>0</v>
      </c>
      <c r="C81" s="5">
        <f>'LYNX volumes'!AK93*SUM('LYNX volumes'!W93:AF93)</f>
        <v>0</v>
      </c>
      <c r="D81" s="5">
        <f>'LYNX volumes'!AL93*SUM('LYNX volumes'!W93:AF93)</f>
        <v>0</v>
      </c>
      <c r="E81" s="5">
        <f>'LYNX volumes'!AM93*SUM('LYNX volumes'!W93:AF93)</f>
        <v>0</v>
      </c>
      <c r="F81" s="5">
        <f t="shared" si="5"/>
        <v>0</v>
      </c>
      <c r="G81" s="5">
        <f t="shared" si="6"/>
        <v>0</v>
      </c>
      <c r="H81" s="5">
        <f>'LYNX volumes'!AO93*SUM('LYNX volumes'!W93:AF93)/3.125</f>
        <v>0</v>
      </c>
      <c r="I81" s="5">
        <f>'LYNX volumes'!AN93</f>
        <v>0</v>
      </c>
    </row>
    <row r="82" spans="1:9">
      <c r="A82">
        <f>'PRODUCTION LIST lynx'!A81</f>
        <v>0</v>
      </c>
      <c r="B82" s="5">
        <f>'LYNX volumes'!AJ94*SUM('LYNX volumes'!W94:AF94)</f>
        <v>0</v>
      </c>
      <c r="C82" s="5">
        <f>'LYNX volumes'!AK94*SUM('LYNX volumes'!W94:AF94)</f>
        <v>0</v>
      </c>
      <c r="D82" s="5">
        <f>'LYNX volumes'!AL94*SUM('LYNX volumes'!W94:AF94)</f>
        <v>0</v>
      </c>
      <c r="E82" s="5">
        <f>'LYNX volumes'!AM94*SUM('LYNX volumes'!W94:AF94)</f>
        <v>0</v>
      </c>
      <c r="F82" s="5">
        <f t="shared" si="5"/>
        <v>0</v>
      </c>
      <c r="G82" s="5">
        <f t="shared" si="6"/>
        <v>0</v>
      </c>
      <c r="H82" s="5">
        <f>'LYNX volumes'!AO94*SUM('LYNX volumes'!W94:AF94)/3.125</f>
        <v>0</v>
      </c>
      <c r="I82" s="5">
        <f>'LYNX volumes'!AN94</f>
        <v>0</v>
      </c>
    </row>
    <row r="83" spans="1:9">
      <c r="A83">
        <f>'PRODUCTION LIST lynx'!A82</f>
        <v>0</v>
      </c>
      <c r="B83" s="5">
        <f>'LYNX volumes'!AJ95*SUM('LYNX volumes'!W95:AF95)</f>
        <v>0</v>
      </c>
      <c r="C83" s="5">
        <f>'LYNX volumes'!AK95*SUM('LYNX volumes'!W95:AF95)</f>
        <v>0</v>
      </c>
      <c r="D83" s="5">
        <f>'LYNX volumes'!AL95*SUM('LYNX volumes'!W95:AF95)</f>
        <v>0</v>
      </c>
      <c r="E83" s="5">
        <f>'LYNX volumes'!AM95*SUM('LYNX volumes'!W95:AF95)</f>
        <v>0</v>
      </c>
      <c r="F83" s="5">
        <f t="shared" si="5"/>
        <v>0</v>
      </c>
      <c r="G83" s="5">
        <f t="shared" si="6"/>
        <v>0</v>
      </c>
      <c r="H83" s="5">
        <f>'LYNX volumes'!AO95*SUM('LYNX volumes'!W95:AF95)/3.125</f>
        <v>0</v>
      </c>
      <c r="I83" s="5">
        <f>'LYNX volumes'!AN95</f>
        <v>0</v>
      </c>
    </row>
    <row r="84" spans="1:9">
      <c r="A84">
        <f>'PRODUCTION LIST lynx'!A83</f>
        <v>0</v>
      </c>
      <c r="B84" s="5">
        <f>'LYNX volumes'!AJ96*SUM('LYNX volumes'!W96:AF96)</f>
        <v>0</v>
      </c>
      <c r="C84" s="5">
        <f>'LYNX volumes'!AK96*SUM('LYNX volumes'!W96:AF96)</f>
        <v>0</v>
      </c>
      <c r="D84" s="5">
        <f>'LYNX volumes'!AL96*SUM('LYNX volumes'!W96:AF96)</f>
        <v>0</v>
      </c>
      <c r="E84" s="5">
        <f>'LYNX volumes'!AM96*SUM('LYNX volumes'!W96:AF96)</f>
        <v>0</v>
      </c>
      <c r="F84" s="5">
        <f t="shared" si="5"/>
        <v>0</v>
      </c>
      <c r="G84" s="5">
        <f t="shared" si="6"/>
        <v>0</v>
      </c>
      <c r="H84" s="5">
        <f>'LYNX volumes'!AO96*SUM('LYNX volumes'!W96:AF96)/3.125</f>
        <v>0</v>
      </c>
      <c r="I84" s="5">
        <f>'LYNX volumes'!AN96</f>
        <v>0</v>
      </c>
    </row>
    <row r="85" spans="1:9">
      <c r="A85">
        <f>'PRODUCTION LIST lynx'!A84</f>
        <v>0</v>
      </c>
      <c r="B85" s="5">
        <f>'LYNX volumes'!AJ97*SUM('LYNX volumes'!W97:AF97)</f>
        <v>0</v>
      </c>
      <c r="C85" s="5">
        <f>'LYNX volumes'!AK97*SUM('LYNX volumes'!W97:AF97)</f>
        <v>0</v>
      </c>
      <c r="D85" s="5">
        <f>'LYNX volumes'!AL97*SUM('LYNX volumes'!W97:AF97)</f>
        <v>0</v>
      </c>
      <c r="E85" s="5">
        <f>'LYNX volumes'!AM97*SUM('LYNX volumes'!W97:AF97)</f>
        <v>0</v>
      </c>
      <c r="F85" s="5">
        <f t="shared" si="5"/>
        <v>0</v>
      </c>
      <c r="G85" s="5">
        <f t="shared" si="6"/>
        <v>0</v>
      </c>
      <c r="H85" s="5">
        <f>'LYNX volumes'!AO97*SUM('LYNX volumes'!W97:AF97)/3.125</f>
        <v>0</v>
      </c>
      <c r="I85" s="5">
        <f>'LYNX volumes'!AN97</f>
        <v>0</v>
      </c>
    </row>
    <row r="86" spans="1:9">
      <c r="A86">
        <f>'PRODUCTION LIST lynx'!A85</f>
        <v>0</v>
      </c>
      <c r="B86" s="5">
        <f>'LYNX volumes'!AJ98*SUM('LYNX volumes'!W98:AF98)</f>
        <v>0</v>
      </c>
      <c r="C86" s="5">
        <f>'LYNX volumes'!AK98*SUM('LYNX volumes'!W98:AF98)</f>
        <v>0</v>
      </c>
      <c r="D86" s="5">
        <f>'LYNX volumes'!AL98*SUM('LYNX volumes'!W98:AF98)</f>
        <v>0</v>
      </c>
      <c r="E86" s="5">
        <f>'LYNX volumes'!AM98*SUM('LYNX volumes'!W98:AF98)</f>
        <v>0</v>
      </c>
      <c r="F86" s="5">
        <f t="shared" si="5"/>
        <v>0</v>
      </c>
      <c r="G86" s="5">
        <f t="shared" si="6"/>
        <v>0</v>
      </c>
      <c r="H86" s="5">
        <f>'LYNX volumes'!AO98*SUM('LYNX volumes'!W98:AF98)/3.125</f>
        <v>0</v>
      </c>
      <c r="I86" s="5">
        <f>'LYNX volumes'!AN98</f>
        <v>0</v>
      </c>
    </row>
    <row r="87" spans="1:9">
      <c r="A87">
        <f>'PRODUCTION LIST lynx'!A86</f>
        <v>0</v>
      </c>
      <c r="B87" s="5">
        <f>'LYNX volumes'!AJ99*SUM('LYNX volumes'!W99:AF99)</f>
        <v>0</v>
      </c>
      <c r="C87" s="5">
        <f>'LYNX volumes'!AK99*SUM('LYNX volumes'!W99:AF99)</f>
        <v>0</v>
      </c>
      <c r="D87" s="5">
        <f>'LYNX volumes'!AL99*SUM('LYNX volumes'!W99:AF99)</f>
        <v>0</v>
      </c>
      <c r="E87" s="5">
        <f>'LYNX volumes'!AM99*SUM('LYNX volumes'!W99:AF99)</f>
        <v>0</v>
      </c>
      <c r="F87" s="5">
        <f t="shared" si="5"/>
        <v>0</v>
      </c>
      <c r="G87" s="5">
        <f t="shared" si="6"/>
        <v>0</v>
      </c>
      <c r="H87" s="5">
        <f>'LYNX volumes'!AO99*SUM('LYNX volumes'!W99:AF99)/3.125</f>
        <v>0</v>
      </c>
      <c r="I87" s="5">
        <f>'LYNX volumes'!AN99</f>
        <v>0</v>
      </c>
    </row>
    <row r="88" spans="1:9">
      <c r="A88">
        <f>'PRODUCTION LIST lynx'!A87</f>
        <v>0</v>
      </c>
      <c r="B88" s="5">
        <f>'LYNX volumes'!AJ100*SUM('LYNX volumes'!W100:AF100)</f>
        <v>0</v>
      </c>
      <c r="C88" s="5">
        <f>'LYNX volumes'!AK100*SUM('LYNX volumes'!W100:AF100)</f>
        <v>0</v>
      </c>
      <c r="D88" s="5">
        <f>'LYNX volumes'!AL100*SUM('LYNX volumes'!W100:AF100)</f>
        <v>0</v>
      </c>
      <c r="E88" s="5">
        <f>'LYNX volumes'!AM100*SUM('LYNX volumes'!W100:AF100)</f>
        <v>0</v>
      </c>
      <c r="F88" s="5">
        <f t="shared" si="5"/>
        <v>0</v>
      </c>
      <c r="G88" s="5">
        <f t="shared" si="6"/>
        <v>0</v>
      </c>
      <c r="H88" s="5">
        <f>'LYNX volumes'!AO100*SUM('LYNX volumes'!W100:AF100)/3.125</f>
        <v>0</v>
      </c>
      <c r="I88" s="5">
        <f>'LYNX volumes'!AN100</f>
        <v>0</v>
      </c>
    </row>
    <row r="89" spans="1:9">
      <c r="A89">
        <f>'PRODUCTION LIST lynx'!A88</f>
        <v>0</v>
      </c>
      <c r="B89" s="5">
        <f>'LYNX volumes'!AJ101*SUM('LYNX volumes'!W101:AF101)</f>
        <v>0</v>
      </c>
      <c r="C89" s="5">
        <f>'LYNX volumes'!AK101*SUM('LYNX volumes'!W101:AF101)</f>
        <v>0</v>
      </c>
      <c r="D89" s="5">
        <f>'LYNX volumes'!AL101*SUM('LYNX volumes'!W101:AF101)</f>
        <v>0</v>
      </c>
      <c r="E89" s="5">
        <f>'LYNX volumes'!AM101*SUM('LYNX volumes'!W101:AF101)</f>
        <v>0</v>
      </c>
      <c r="F89" s="5">
        <f t="shared" si="5"/>
        <v>0</v>
      </c>
      <c r="G89" s="5">
        <f t="shared" si="6"/>
        <v>0</v>
      </c>
      <c r="H89" s="5">
        <f>'LYNX volumes'!AO101*SUM('LYNX volumes'!W101:AF101)/3.125</f>
        <v>0</v>
      </c>
      <c r="I89" s="5">
        <f>'LYNX volumes'!AN101</f>
        <v>0</v>
      </c>
    </row>
    <row r="90" spans="1:9">
      <c r="A90">
        <f>'PRODUCTION LIST lynx'!A89</f>
        <v>0</v>
      </c>
      <c r="B90" s="5">
        <f>'LYNX volumes'!AJ102*SUM('LYNX volumes'!W102:AF102)</f>
        <v>0</v>
      </c>
      <c r="C90" s="5">
        <f>'LYNX volumes'!AK102*SUM('LYNX volumes'!W102:AF102)</f>
        <v>0</v>
      </c>
      <c r="D90" s="5">
        <f>'LYNX volumes'!AL102*SUM('LYNX volumes'!W102:AF102)</f>
        <v>0</v>
      </c>
      <c r="E90" s="5">
        <f>'LYNX volumes'!AM102*SUM('LYNX volumes'!W102:AF102)</f>
        <v>0</v>
      </c>
      <c r="F90" s="5">
        <f t="shared" si="5"/>
        <v>0</v>
      </c>
      <c r="G90" s="5">
        <f t="shared" si="6"/>
        <v>0</v>
      </c>
      <c r="H90" s="5">
        <f>'LYNX volumes'!AO102*SUM('LYNX volumes'!W102:AF102)/3.125</f>
        <v>0</v>
      </c>
      <c r="I90" s="5">
        <f>'LYNX volumes'!AN102</f>
        <v>0</v>
      </c>
    </row>
    <row r="91" spans="1:9">
      <c r="A91">
        <f>'PRODUCTION LIST lynx'!A90</f>
        <v>0</v>
      </c>
      <c r="B91" s="5">
        <f>'LYNX volumes'!AJ103*SUM('LYNX volumes'!W103:AF103)</f>
        <v>0</v>
      </c>
      <c r="C91" s="5">
        <f>'LYNX volumes'!AK103*SUM('LYNX volumes'!W103:AF103)</f>
        <v>0</v>
      </c>
      <c r="D91" s="5">
        <f>'LYNX volumes'!AL103*SUM('LYNX volumes'!W103:AF103)</f>
        <v>0</v>
      </c>
      <c r="E91" s="5">
        <f>'LYNX volumes'!AM103*SUM('LYNX volumes'!W103:AF103)</f>
        <v>0</v>
      </c>
      <c r="F91" s="5">
        <f t="shared" si="5"/>
        <v>0</v>
      </c>
      <c r="G91" s="5">
        <f t="shared" si="6"/>
        <v>0</v>
      </c>
      <c r="H91" s="5">
        <f>'LYNX volumes'!AO103*SUM('LYNX volumes'!W103:AF103)/3.125</f>
        <v>0</v>
      </c>
      <c r="I91" s="5">
        <f>'LYNX volumes'!AN103</f>
        <v>0</v>
      </c>
    </row>
    <row r="92" spans="1:9">
      <c r="A92">
        <f>'PRODUCTION LIST lynx'!A91</f>
        <v>0</v>
      </c>
      <c r="B92" s="5">
        <f>'LYNX volumes'!AJ104*SUM('LYNX volumes'!W104:AF104)</f>
        <v>0</v>
      </c>
      <c r="C92" s="5">
        <f>'LYNX volumes'!AK104*SUM('LYNX volumes'!W104:AF104)</f>
        <v>0</v>
      </c>
      <c r="D92" s="5">
        <f>'LYNX volumes'!AL104*SUM('LYNX volumes'!W104:AF104)</f>
        <v>0</v>
      </c>
      <c r="E92" s="5">
        <f>'LYNX volumes'!AM104*SUM('LYNX volumes'!W104:AF104)</f>
        <v>0</v>
      </c>
      <c r="F92" s="5">
        <f t="shared" si="5"/>
        <v>0</v>
      </c>
      <c r="G92" s="5">
        <f t="shared" si="6"/>
        <v>0</v>
      </c>
      <c r="H92" s="5">
        <f>'LYNX volumes'!AO104*SUM('LYNX volumes'!W104:AF104)/3.125</f>
        <v>0</v>
      </c>
      <c r="I92" s="5">
        <f>'LYNX volumes'!AN104</f>
        <v>0</v>
      </c>
    </row>
    <row r="93" spans="1:9">
      <c r="A93">
        <f>'PRODUCTION LIST lynx'!A92</f>
        <v>0</v>
      </c>
      <c r="B93" s="5">
        <f>'LYNX volumes'!AJ105*SUM('LYNX volumes'!W105:AF105)</f>
        <v>0</v>
      </c>
      <c r="C93" s="5">
        <f>'LYNX volumes'!AK105*SUM('LYNX volumes'!W105:AF105)</f>
        <v>0</v>
      </c>
      <c r="D93" s="5">
        <f>'LYNX volumes'!AL105*SUM('LYNX volumes'!W105:AF105)</f>
        <v>0</v>
      </c>
      <c r="E93" s="5">
        <f>'LYNX volumes'!AM105*SUM('LYNX volumes'!W105:AF105)</f>
        <v>0</v>
      </c>
      <c r="F93" s="5">
        <f t="shared" si="5"/>
        <v>0</v>
      </c>
      <c r="G93" s="5">
        <f t="shared" si="6"/>
        <v>0</v>
      </c>
      <c r="H93" s="5">
        <f>'LYNX volumes'!AO105*SUM('LYNX volumes'!W105:AF105)/3.125</f>
        <v>0</v>
      </c>
      <c r="I93" s="5">
        <f>'LYNX volumes'!AN105</f>
        <v>0</v>
      </c>
    </row>
    <row r="94" spans="1:9">
      <c r="A94">
        <f>'PRODUCTION LIST lynx'!A93</f>
        <v>0</v>
      </c>
      <c r="B94" s="5">
        <f>'LYNX volumes'!AJ106*SUM('LYNX volumes'!W106:AF106)</f>
        <v>0</v>
      </c>
      <c r="C94" s="5">
        <f>'LYNX volumes'!AK106*SUM('LYNX volumes'!W106:AF106)</f>
        <v>0</v>
      </c>
      <c r="D94" s="5">
        <f>'LYNX volumes'!AL106*SUM('LYNX volumes'!W106:AF106)</f>
        <v>0</v>
      </c>
      <c r="E94" s="5">
        <f>'LYNX volumes'!AM106*SUM('LYNX volumes'!W106:AF106)</f>
        <v>0</v>
      </c>
      <c r="F94" s="5">
        <f t="shared" si="5"/>
        <v>0</v>
      </c>
      <c r="G94" s="5">
        <f t="shared" si="6"/>
        <v>0</v>
      </c>
      <c r="H94" s="5">
        <f>'LYNX volumes'!AO106*SUM('LYNX volumes'!W106:AF106)/3.125</f>
        <v>0</v>
      </c>
      <c r="I94" s="5">
        <f>'LYNX volumes'!AN106</f>
        <v>0</v>
      </c>
    </row>
    <row r="95" spans="1:9">
      <c r="A95">
        <f>'PRODUCTION LIST lynx'!A94</f>
        <v>0</v>
      </c>
      <c r="B95" s="5">
        <f>'LYNX volumes'!AJ107*SUM('LYNX volumes'!W107:AF107)</f>
        <v>0</v>
      </c>
      <c r="C95" s="5">
        <f>'LYNX volumes'!AK107*SUM('LYNX volumes'!W107:AF107)</f>
        <v>0</v>
      </c>
      <c r="D95" s="5">
        <f>'LYNX volumes'!AL107*SUM('LYNX volumes'!W107:AF107)</f>
        <v>0</v>
      </c>
      <c r="E95" s="5">
        <f>'LYNX volumes'!AM107*SUM('LYNX volumes'!W107:AF107)</f>
        <v>0</v>
      </c>
      <c r="F95" s="5">
        <f t="shared" si="5"/>
        <v>0</v>
      </c>
      <c r="G95" s="5">
        <f t="shared" si="6"/>
        <v>0</v>
      </c>
      <c r="H95" s="5">
        <f>'LYNX volumes'!AO107*SUM('LYNX volumes'!W107:AF107)/3.125</f>
        <v>0</v>
      </c>
      <c r="I95" s="5">
        <f>'LYNX volumes'!AN107</f>
        <v>0</v>
      </c>
    </row>
    <row r="96" spans="1:9">
      <c r="A96">
        <f>'PRODUCTION LIST lynx'!A95</f>
        <v>0</v>
      </c>
      <c r="B96" s="5">
        <f>'LYNX volumes'!AJ108*SUM('LYNX volumes'!W108:AF108)</f>
        <v>0</v>
      </c>
      <c r="C96" s="5">
        <f>'LYNX volumes'!AK108*SUM('LYNX volumes'!W108:AF108)</f>
        <v>0</v>
      </c>
      <c r="D96" s="5">
        <f>'LYNX volumes'!AL108*SUM('LYNX volumes'!W108:AF108)</f>
        <v>0</v>
      </c>
      <c r="E96" s="5">
        <f>'LYNX volumes'!AM108*SUM('LYNX volumes'!W108:AF108)</f>
        <v>0</v>
      </c>
      <c r="F96" s="5">
        <f t="shared" si="5"/>
        <v>0</v>
      </c>
      <c r="G96" s="5">
        <f t="shared" si="6"/>
        <v>0</v>
      </c>
      <c r="H96" s="5">
        <f>'LYNX volumes'!AO108*SUM('LYNX volumes'!W108:AF108)/3.125</f>
        <v>0</v>
      </c>
      <c r="I96" s="5">
        <f>'LYNX volumes'!AN108</f>
        <v>0</v>
      </c>
    </row>
    <row r="97" spans="1:9">
      <c r="A97">
        <f>'PRODUCTION LIST lynx'!A96</f>
        <v>0</v>
      </c>
      <c r="B97" s="5">
        <f>'LYNX volumes'!AJ109*SUM('LYNX volumes'!W109:AF109)</f>
        <v>0</v>
      </c>
      <c r="C97" s="5">
        <f>'LYNX volumes'!AK109*SUM('LYNX volumes'!W109:AF109)</f>
        <v>0</v>
      </c>
      <c r="D97" s="5">
        <f>'LYNX volumes'!AL109*SUM('LYNX volumes'!W109:AF109)</f>
        <v>0</v>
      </c>
      <c r="E97" s="5">
        <f>'LYNX volumes'!AM109*SUM('LYNX volumes'!W109:AF109)</f>
        <v>0</v>
      </c>
      <c r="F97" s="5">
        <f t="shared" si="5"/>
        <v>0</v>
      </c>
      <c r="G97" s="5">
        <f t="shared" si="6"/>
        <v>0</v>
      </c>
      <c r="H97" s="5">
        <f>'LYNX volumes'!AO109*SUM('LYNX volumes'!W109:AF109)/3.125</f>
        <v>0</v>
      </c>
      <c r="I97" s="5">
        <f>'LYNX volumes'!AN109</f>
        <v>0</v>
      </c>
    </row>
    <row r="98" spans="1:9">
      <c r="A98">
        <f>'PRODUCTION LIST lynx'!A97</f>
        <v>0</v>
      </c>
      <c r="B98" s="5">
        <f>'LYNX volumes'!AJ110*SUM('LYNX volumes'!W110:AF110)</f>
        <v>0</v>
      </c>
      <c r="C98" s="5">
        <f>'LYNX volumes'!AK110*SUM('LYNX volumes'!W110:AF110)</f>
        <v>0</v>
      </c>
      <c r="D98" s="5">
        <f>'LYNX volumes'!AL110*SUM('LYNX volumes'!W110:AF110)</f>
        <v>0</v>
      </c>
      <c r="E98" s="5">
        <f>'LYNX volumes'!AM110*SUM('LYNX volumes'!W110:AF110)</f>
        <v>0</v>
      </c>
      <c r="F98" s="5">
        <f t="shared" si="5"/>
        <v>0</v>
      </c>
      <c r="G98" s="5">
        <f t="shared" si="6"/>
        <v>0</v>
      </c>
      <c r="H98" s="5">
        <f>'LYNX volumes'!AO110*SUM('LYNX volumes'!W110:AF110)/3.125</f>
        <v>0</v>
      </c>
      <c r="I98" s="5">
        <f>'LYNX volumes'!AN110</f>
        <v>0</v>
      </c>
    </row>
    <row r="99" spans="1:9">
      <c r="A99">
        <f>'PRODUCTION LIST lynx'!A98</f>
        <v>0</v>
      </c>
      <c r="B99" s="5">
        <f>'LYNX volumes'!AJ111*SUM('LYNX volumes'!W111:AF111)</f>
        <v>0</v>
      </c>
      <c r="C99" s="5">
        <f>'LYNX volumes'!AK111*SUM('LYNX volumes'!W111:AF111)</f>
        <v>0</v>
      </c>
      <c r="D99" s="5">
        <f>'LYNX volumes'!AL111*SUM('LYNX volumes'!W111:AF111)</f>
        <v>0</v>
      </c>
      <c r="E99" s="5">
        <f>'LYNX volumes'!AM111*SUM('LYNX volumes'!W111:AF111)</f>
        <v>0</v>
      </c>
      <c r="F99" s="5">
        <f t="shared" si="5"/>
        <v>0</v>
      </c>
      <c r="G99" s="5">
        <f t="shared" si="6"/>
        <v>0</v>
      </c>
      <c r="H99" s="5">
        <f>'LYNX volumes'!AO111*SUM('LYNX volumes'!W111:AF111)/3.125</f>
        <v>0</v>
      </c>
      <c r="I99" s="5">
        <f>'LYNX volumes'!AN111</f>
        <v>0</v>
      </c>
    </row>
    <row r="100" spans="1:9">
      <c r="A100">
        <f>'PRODUCTION LIST lynx'!A99</f>
        <v>0</v>
      </c>
      <c r="B100" s="5">
        <f>'LYNX volumes'!AJ112*SUM('LYNX volumes'!W112:AF112)</f>
        <v>0</v>
      </c>
      <c r="C100" s="5">
        <f>'LYNX volumes'!AK112*SUM('LYNX volumes'!W112:AF112)</f>
        <v>0</v>
      </c>
      <c r="D100" s="5">
        <f>'LYNX volumes'!AL112*SUM('LYNX volumes'!W112:AF112)</f>
        <v>0</v>
      </c>
      <c r="E100" s="5">
        <f>'LYNX volumes'!AM112*SUM('LYNX volumes'!W112:AF112)</f>
        <v>0</v>
      </c>
      <c r="F100" s="5">
        <f t="shared" si="5"/>
        <v>0</v>
      </c>
      <c r="G100" s="5">
        <f t="shared" si="6"/>
        <v>0</v>
      </c>
      <c r="H100" s="5">
        <f>'LYNX volumes'!AO112*SUM('LYNX volumes'!W112:AF112)/3.125</f>
        <v>0</v>
      </c>
      <c r="I100" s="5">
        <f>'LYNX volumes'!AN112</f>
        <v>0</v>
      </c>
    </row>
    <row r="101" spans="1:9">
      <c r="A101">
        <f>'PRODUCTION LIST lynx'!A100</f>
        <v>0</v>
      </c>
      <c r="B101" s="5">
        <f>'LYNX volumes'!AJ113*SUM('LYNX volumes'!W113:AF113)</f>
        <v>0</v>
      </c>
      <c r="C101" s="5">
        <f>'LYNX volumes'!AK113*SUM('LYNX volumes'!W113:AF113)</f>
        <v>0</v>
      </c>
      <c r="D101" s="5">
        <f>'LYNX volumes'!AL113*SUM('LYNX volumes'!W113:AF113)</f>
        <v>0</v>
      </c>
      <c r="E101" s="5">
        <f>'LYNX volumes'!AM113*SUM('LYNX volumes'!W113:AF113)</f>
        <v>0</v>
      </c>
      <c r="F101" s="5">
        <f t="shared" si="5"/>
        <v>0</v>
      </c>
      <c r="G101" s="5">
        <f t="shared" si="6"/>
        <v>0</v>
      </c>
      <c r="H101" s="5">
        <f>'LYNX volumes'!AO113*SUM('LYNX volumes'!W113:AF113)/3.125</f>
        <v>0</v>
      </c>
      <c r="I101" s="5">
        <f>'LYNX volumes'!AN113</f>
        <v>0</v>
      </c>
    </row>
    <row r="102" spans="1:9">
      <c r="A102">
        <f>'PRODUCTION LIST lynx'!A101</f>
        <v>0</v>
      </c>
      <c r="B102" s="5">
        <f>'LYNX volumes'!AJ114*SUM('LYNX volumes'!W114:AF114)</f>
        <v>0</v>
      </c>
      <c r="C102" s="5">
        <f>'LYNX volumes'!AK114*SUM('LYNX volumes'!W114:AF114)</f>
        <v>0</v>
      </c>
      <c r="D102" s="5">
        <f>'LYNX volumes'!AL114*SUM('LYNX volumes'!W114:AF114)</f>
        <v>0</v>
      </c>
      <c r="E102" s="5">
        <f>'LYNX volumes'!AM114*SUM('LYNX volumes'!W114:AF114)</f>
        <v>0</v>
      </c>
      <c r="F102" s="5">
        <f t="shared" si="5"/>
        <v>0</v>
      </c>
      <c r="G102" s="5">
        <f t="shared" si="6"/>
        <v>0</v>
      </c>
      <c r="H102" s="5">
        <f>'LYNX volumes'!AO114*SUM('LYNX volumes'!W114:AF114)/3.125</f>
        <v>0</v>
      </c>
      <c r="I102" s="5">
        <f>'LYNX volumes'!AN114</f>
        <v>0</v>
      </c>
    </row>
    <row r="103" spans="1:9">
      <c r="A103">
        <f>'PRODUCTION LIST lynx'!A102</f>
        <v>0</v>
      </c>
      <c r="B103" s="5">
        <f>'LYNX volumes'!AJ115*SUM('LYNX volumes'!W115:AF115)</f>
        <v>0</v>
      </c>
      <c r="C103" s="5">
        <f>'LYNX volumes'!AK115*SUM('LYNX volumes'!W115:AF115)</f>
        <v>0</v>
      </c>
      <c r="D103" s="5">
        <f>'LYNX volumes'!AL115*SUM('LYNX volumes'!W115:AF115)</f>
        <v>0</v>
      </c>
      <c r="E103" s="5">
        <f>'LYNX volumes'!AM115*SUM('LYNX volumes'!W115:AF115)</f>
        <v>0</v>
      </c>
      <c r="F103" s="5">
        <f t="shared" si="5"/>
        <v>0</v>
      </c>
      <c r="G103" s="5">
        <f t="shared" si="6"/>
        <v>0</v>
      </c>
      <c r="H103" s="5">
        <f>'LYNX volumes'!AO115*SUM('LYNX volumes'!W115:AF115)/3.125</f>
        <v>0</v>
      </c>
      <c r="I103" s="5">
        <f>'LYNX volumes'!AN115</f>
        <v>0</v>
      </c>
    </row>
    <row r="104" spans="1:9">
      <c r="A104">
        <f>'PRODUCTION LIST lynx'!A103</f>
        <v>0</v>
      </c>
      <c r="B104" s="5">
        <f>'LYNX volumes'!AJ116*SUM('LYNX volumes'!W116:AF116)</f>
        <v>0</v>
      </c>
      <c r="C104" s="5">
        <f>'LYNX volumes'!AK116*SUM('LYNX volumes'!W116:AF116)</f>
        <v>0</v>
      </c>
      <c r="D104" s="5">
        <f>'LYNX volumes'!AL116*SUM('LYNX volumes'!W116:AF116)</f>
        <v>0</v>
      </c>
      <c r="E104" s="5">
        <f>'LYNX volumes'!AM116*SUM('LYNX volumes'!W116:AF116)</f>
        <v>0</v>
      </c>
      <c r="F104" s="5">
        <f t="shared" si="5"/>
        <v>0</v>
      </c>
      <c r="G104" s="5">
        <f t="shared" si="6"/>
        <v>0</v>
      </c>
      <c r="H104" s="5">
        <f>'LYNX volumes'!AO116*SUM('LYNX volumes'!W116:AF116)/3.125</f>
        <v>0</v>
      </c>
      <c r="I104" s="5">
        <f>'LYNX volumes'!AN116</f>
        <v>0</v>
      </c>
    </row>
    <row r="105" spans="1:9">
      <c r="A105">
        <f>'PRODUCTION LIST lynx'!A104</f>
        <v>0</v>
      </c>
      <c r="B105" s="5">
        <f>'LYNX volumes'!AJ117*SUM('LYNX volumes'!W117:AF117)</f>
        <v>0</v>
      </c>
      <c r="C105" s="5">
        <f>'LYNX volumes'!AK117*SUM('LYNX volumes'!W117:AF117)</f>
        <v>0</v>
      </c>
      <c r="D105" s="5">
        <f>'LYNX volumes'!AL117*SUM('LYNX volumes'!W117:AF117)</f>
        <v>0</v>
      </c>
      <c r="E105" s="5">
        <f>'LYNX volumes'!AM117*SUM('LYNX volumes'!W117:AF117)</f>
        <v>0</v>
      </c>
      <c r="F105" s="5">
        <f t="shared" si="5"/>
        <v>0</v>
      </c>
      <c r="G105" s="5">
        <f t="shared" si="6"/>
        <v>0</v>
      </c>
      <c r="H105" s="5">
        <f>'LYNX volumes'!AO117*SUM('LYNX volumes'!W117:AF117)/3.125</f>
        <v>0</v>
      </c>
      <c r="I105" s="5">
        <f>'LYNX volumes'!AN117</f>
        <v>0</v>
      </c>
    </row>
    <row r="106" spans="1:9">
      <c r="A106">
        <f>'PRODUCTION LIST lynx'!A105</f>
        <v>0</v>
      </c>
      <c r="B106" s="5">
        <f>'LYNX volumes'!AJ118*SUM('LYNX volumes'!W118:AF118)</f>
        <v>0</v>
      </c>
      <c r="C106" s="5">
        <f>'LYNX volumes'!AK118*SUM('LYNX volumes'!W118:AF118)</f>
        <v>0</v>
      </c>
      <c r="D106" s="5">
        <f>'LYNX volumes'!AL118*SUM('LYNX volumes'!W118:AF118)</f>
        <v>0</v>
      </c>
      <c r="E106" s="5">
        <f>'LYNX volumes'!AM118*SUM('LYNX volumes'!W118:AF118)</f>
        <v>0</v>
      </c>
      <c r="F106" s="5">
        <f t="shared" si="5"/>
        <v>0</v>
      </c>
      <c r="G106" s="5">
        <f t="shared" si="6"/>
        <v>0</v>
      </c>
      <c r="H106" s="5">
        <f>'LYNX volumes'!AO118*SUM('LYNX volumes'!W118:AF118)/3.125</f>
        <v>0</v>
      </c>
      <c r="I106" s="5">
        <f>'LYNX volumes'!AN118</f>
        <v>0</v>
      </c>
    </row>
    <row r="107" spans="1:9">
      <c r="A107">
        <f>'PRODUCTION LIST lynx'!A106</f>
        <v>0</v>
      </c>
      <c r="B107" s="5">
        <f>'LYNX volumes'!AJ119*SUM('LYNX volumes'!W119:AF119)</f>
        <v>0</v>
      </c>
      <c r="C107" s="5">
        <f>'LYNX volumes'!AK119*SUM('LYNX volumes'!W119:AF119)</f>
        <v>0</v>
      </c>
      <c r="D107" s="5">
        <f>'LYNX volumes'!AL119*SUM('LYNX volumes'!W119:AF119)</f>
        <v>0</v>
      </c>
      <c r="E107" s="5">
        <f>'LYNX volumes'!AM119*SUM('LYNX volumes'!W119:AF119)</f>
        <v>0</v>
      </c>
      <c r="F107" s="5">
        <f t="shared" si="5"/>
        <v>0</v>
      </c>
      <c r="G107" s="5">
        <f t="shared" si="6"/>
        <v>0</v>
      </c>
      <c r="H107" s="5">
        <f>'LYNX volumes'!AO119*SUM('LYNX volumes'!W119:AF119)/3.125</f>
        <v>0</v>
      </c>
      <c r="I107" s="5">
        <f>'LYNX volumes'!AN119</f>
        <v>0</v>
      </c>
    </row>
    <row r="108" spans="1:9">
      <c r="A108">
        <f>'PRODUCTION LIST lynx'!A107</f>
        <v>0</v>
      </c>
      <c r="B108" s="5">
        <f>'LYNX volumes'!AJ120*SUM('LYNX volumes'!W120:AF120)</f>
        <v>0</v>
      </c>
      <c r="C108" s="5">
        <f>'LYNX volumes'!AK120*SUM('LYNX volumes'!W120:AF120)</f>
        <v>0</v>
      </c>
      <c r="D108" s="5">
        <f>'LYNX volumes'!AL120*SUM('LYNX volumes'!W120:AF120)</f>
        <v>0</v>
      </c>
      <c r="E108" s="5">
        <f>'LYNX volumes'!AM120*SUM('LYNX volumes'!W120:AF120)</f>
        <v>0</v>
      </c>
      <c r="F108" s="5">
        <f t="shared" si="5"/>
        <v>0</v>
      </c>
      <c r="G108" s="5">
        <f t="shared" si="6"/>
        <v>0</v>
      </c>
      <c r="H108" s="5">
        <f>'LYNX volumes'!AO120*SUM('LYNX volumes'!W120:AF120)/3.125</f>
        <v>0</v>
      </c>
      <c r="I108" s="5">
        <f>'LYNX volumes'!AN120</f>
        <v>0</v>
      </c>
    </row>
    <row r="109" spans="1:9">
      <c r="A109">
        <f>'PRODUCTION LIST lynx'!A108</f>
        <v>0</v>
      </c>
      <c r="B109" s="5">
        <f>'LYNX volumes'!AJ121*SUM('LYNX volumes'!W121:AF121)</f>
        <v>0</v>
      </c>
      <c r="C109" s="5">
        <f>'LYNX volumes'!AK121*SUM('LYNX volumes'!W121:AF121)</f>
        <v>0</v>
      </c>
      <c r="D109" s="5">
        <f>'LYNX volumes'!AL121*SUM('LYNX volumes'!W121:AF121)</f>
        <v>0</v>
      </c>
      <c r="E109" s="5">
        <f>'LYNX volumes'!AM121*SUM('LYNX volumes'!W121:AF121)</f>
        <v>0</v>
      </c>
      <c r="F109" s="5">
        <f t="shared" si="5"/>
        <v>0</v>
      </c>
      <c r="G109" s="5">
        <f t="shared" si="6"/>
        <v>0</v>
      </c>
      <c r="H109" s="5">
        <f>'LYNX volumes'!AO121*SUM('LYNX volumes'!W121:AF121)/3.125</f>
        <v>0</v>
      </c>
      <c r="I109" s="5">
        <f>'LYNX volumes'!AN121</f>
        <v>0</v>
      </c>
    </row>
    <row r="110" spans="1:9">
      <c r="A110">
        <f>'PRODUCTION LIST lynx'!A109</f>
        <v>0</v>
      </c>
      <c r="B110" s="5">
        <f>'LYNX volumes'!AJ122*SUM('LYNX volumes'!W122:AF122)</f>
        <v>0</v>
      </c>
      <c r="C110" s="5">
        <f>'LYNX volumes'!AK122*SUM('LYNX volumes'!W122:AF122)</f>
        <v>0</v>
      </c>
      <c r="D110" s="5">
        <f>'LYNX volumes'!AL122*SUM('LYNX volumes'!W122:AF122)</f>
        <v>0</v>
      </c>
      <c r="E110" s="5">
        <f>'LYNX volumes'!AM122*SUM('LYNX volumes'!W122:AF122)</f>
        <v>0</v>
      </c>
      <c r="F110" s="5">
        <f t="shared" si="5"/>
        <v>0</v>
      </c>
      <c r="G110" s="5">
        <f t="shared" si="6"/>
        <v>0</v>
      </c>
      <c r="H110" s="5">
        <f>'LYNX volumes'!AO122*SUM('LYNX volumes'!W122:AF122)/3.125</f>
        <v>0</v>
      </c>
      <c r="I110" s="5">
        <f>'LYNX volumes'!AN122</f>
        <v>0</v>
      </c>
    </row>
    <row r="111" spans="1:9">
      <c r="A111">
        <f>'PRODUCTION LIST lynx'!A110</f>
        <v>0</v>
      </c>
      <c r="B111" s="5">
        <f>'LYNX volumes'!AJ123*SUM('LYNX volumes'!W123:AF123)</f>
        <v>0</v>
      </c>
      <c r="C111" s="5">
        <f>'LYNX volumes'!AK123*SUM('LYNX volumes'!W123:AF123)</f>
        <v>0</v>
      </c>
      <c r="D111" s="5">
        <f>'LYNX volumes'!AL123*SUM('LYNX volumes'!W123:AF123)</f>
        <v>0</v>
      </c>
      <c r="E111" s="5">
        <f>'LYNX volumes'!AM123*SUM('LYNX volumes'!W123:AF123)</f>
        <v>0</v>
      </c>
      <c r="F111" s="5">
        <f t="shared" si="5"/>
        <v>0</v>
      </c>
      <c r="G111" s="5">
        <f t="shared" si="6"/>
        <v>0</v>
      </c>
      <c r="H111" s="5">
        <f>'LYNX volumes'!AO123*SUM('LYNX volumes'!W123:AF123)/3.125</f>
        <v>0</v>
      </c>
      <c r="I111" s="5">
        <f>'LYNX volumes'!AN123</f>
        <v>0</v>
      </c>
    </row>
    <row r="112" spans="1:9">
      <c r="A112">
        <f>'PRODUCTION LIST lynx'!A111</f>
        <v>0</v>
      </c>
      <c r="B112" s="5">
        <f>'LYNX volumes'!AJ124*SUM('LYNX volumes'!W124:AF124)</f>
        <v>0</v>
      </c>
      <c r="C112" s="5">
        <f>'LYNX volumes'!AK124*SUM('LYNX volumes'!W124:AF124)</f>
        <v>0</v>
      </c>
      <c r="D112" s="5">
        <f>'LYNX volumes'!AL124*SUM('LYNX volumes'!W124:AF124)</f>
        <v>0</v>
      </c>
      <c r="E112" s="5">
        <f>'LYNX volumes'!AM124*SUM('LYNX volumes'!W124:AF124)</f>
        <v>0</v>
      </c>
      <c r="F112" s="5">
        <f t="shared" si="5"/>
        <v>0</v>
      </c>
      <c r="G112" s="5">
        <f t="shared" si="6"/>
        <v>0</v>
      </c>
      <c r="H112" s="5">
        <f>'LYNX volumes'!AO124*SUM('LYNX volumes'!W124:AF124)/3.125</f>
        <v>0</v>
      </c>
      <c r="I112" s="5">
        <f>'LYNX volumes'!AN124</f>
        <v>0</v>
      </c>
    </row>
    <row r="113" spans="1:9">
      <c r="A113">
        <f>'PRODUCTION LIST lynx'!A112</f>
        <v>0</v>
      </c>
      <c r="B113" s="5">
        <f>'LYNX volumes'!AJ125*SUM('LYNX volumes'!W125:AF125)</f>
        <v>0</v>
      </c>
      <c r="C113" s="5">
        <f>'LYNX volumes'!AK125*SUM('LYNX volumes'!W125:AF125)</f>
        <v>0</v>
      </c>
      <c r="D113" s="5">
        <f>'LYNX volumes'!AL125*SUM('LYNX volumes'!W125:AF125)</f>
        <v>0</v>
      </c>
      <c r="E113" s="5">
        <f>'LYNX volumes'!AM125*SUM('LYNX volumes'!W125:AF125)</f>
        <v>0</v>
      </c>
      <c r="F113" s="5">
        <f t="shared" si="5"/>
        <v>0</v>
      </c>
      <c r="G113" s="5">
        <f t="shared" si="6"/>
        <v>0</v>
      </c>
      <c r="H113" s="5">
        <f>'LYNX volumes'!AO125*SUM('LYNX volumes'!W125:AF125)/3.125</f>
        <v>0</v>
      </c>
      <c r="I113" s="5">
        <f>'LYNX volumes'!AN125</f>
        <v>0</v>
      </c>
    </row>
    <row r="114" spans="1:9">
      <c r="A114">
        <f>'PRODUCTION LIST lynx'!A113</f>
        <v>0</v>
      </c>
      <c r="B114" s="5">
        <f>'LYNX volumes'!AJ126*SUM('LYNX volumes'!W126:AF126)</f>
        <v>0</v>
      </c>
      <c r="C114" s="5">
        <f>'LYNX volumes'!AK126*SUM('LYNX volumes'!W126:AF126)</f>
        <v>0</v>
      </c>
      <c r="D114" s="5">
        <f>'LYNX volumes'!AL126*SUM('LYNX volumes'!W126:AF126)</f>
        <v>0</v>
      </c>
      <c r="E114" s="5">
        <f>'LYNX volumes'!AM126*SUM('LYNX volumes'!W126:AF126)</f>
        <v>0</v>
      </c>
      <c r="F114" s="5">
        <f t="shared" si="5"/>
        <v>0</v>
      </c>
      <c r="G114" s="5">
        <f t="shared" si="6"/>
        <v>0</v>
      </c>
      <c r="H114" s="5">
        <f>'LYNX volumes'!AO126*SUM('LYNX volumes'!W126:AF126)/3.125</f>
        <v>0</v>
      </c>
      <c r="I114" s="5">
        <f>'LYNX volumes'!AN126</f>
        <v>0</v>
      </c>
    </row>
    <row r="115" spans="1:9">
      <c r="A115">
        <f>'PRODUCTION LIST lynx'!A114</f>
        <v>0</v>
      </c>
      <c r="B115" s="5">
        <f>'LYNX volumes'!AJ127*SUM('LYNX volumes'!W127:AF127)</f>
        <v>0</v>
      </c>
      <c r="C115" s="5">
        <f>'LYNX volumes'!AK127*SUM('LYNX volumes'!W127:AF127)</f>
        <v>0</v>
      </c>
      <c r="D115" s="5">
        <f>'LYNX volumes'!AL127*SUM('LYNX volumes'!W127:AF127)</f>
        <v>0</v>
      </c>
      <c r="E115" s="5">
        <f>'LYNX volumes'!AM127*SUM('LYNX volumes'!W127:AF127)</f>
        <v>0</v>
      </c>
      <c r="F115" s="5">
        <f t="shared" si="5"/>
        <v>0</v>
      </c>
      <c r="G115" s="5">
        <f t="shared" si="6"/>
        <v>0</v>
      </c>
      <c r="H115" s="5">
        <f>'LYNX volumes'!AO127*SUM('LYNX volumes'!W127:AF127)/3.125</f>
        <v>0</v>
      </c>
      <c r="I115" s="5">
        <f>'LYNX volumes'!AN127</f>
        <v>0</v>
      </c>
    </row>
    <row r="116" spans="1:9">
      <c r="A116">
        <f>'PRODUCTION LIST lynx'!A115</f>
        <v>0</v>
      </c>
      <c r="B116" s="5">
        <f>'LYNX volumes'!AJ128*SUM('LYNX volumes'!W128:AF128)</f>
        <v>0</v>
      </c>
      <c r="C116" s="5">
        <f>'LYNX volumes'!AK128*SUM('LYNX volumes'!W128:AF128)</f>
        <v>0</v>
      </c>
      <c r="D116" s="5">
        <f>'LYNX volumes'!AL128*SUM('LYNX volumes'!W128:AF128)</f>
        <v>0</v>
      </c>
      <c r="E116" s="5">
        <f>'LYNX volumes'!AM128*SUM('LYNX volumes'!W128:AF128)</f>
        <v>0</v>
      </c>
      <c r="F116" s="5">
        <f t="shared" si="5"/>
        <v>0</v>
      </c>
      <c r="G116" s="5">
        <f t="shared" si="6"/>
        <v>0</v>
      </c>
      <c r="H116" s="5">
        <f>'LYNX volumes'!AO128*SUM('LYNX volumes'!W128:AF128)/3.125</f>
        <v>0</v>
      </c>
      <c r="I116" s="5">
        <f>'LYNX volumes'!AN128</f>
        <v>0</v>
      </c>
    </row>
    <row r="117" spans="1:9">
      <c r="A117">
        <f>'PRODUCTION LIST lynx'!A116</f>
        <v>0</v>
      </c>
      <c r="B117" s="5">
        <f>'LYNX volumes'!AJ129*SUM('LYNX volumes'!W129:AF129)</f>
        <v>0</v>
      </c>
      <c r="C117" s="5">
        <f>'LYNX volumes'!AK129*SUM('LYNX volumes'!W129:AF129)</f>
        <v>0</v>
      </c>
      <c r="D117" s="5">
        <f>'LYNX volumes'!AL129*SUM('LYNX volumes'!W129:AF129)</f>
        <v>0</v>
      </c>
      <c r="E117" s="5">
        <f>'LYNX volumes'!AM129*SUM('LYNX volumes'!W129:AF129)</f>
        <v>0</v>
      </c>
      <c r="F117" s="5">
        <f t="shared" si="5"/>
        <v>0</v>
      </c>
      <c r="G117" s="5">
        <f t="shared" si="6"/>
        <v>0</v>
      </c>
      <c r="H117" s="5">
        <f>'LYNX volumes'!AO129*SUM('LYNX volumes'!W129:AF129)/3.125</f>
        <v>0</v>
      </c>
      <c r="I117" s="5">
        <f>'LYNX volumes'!AN129</f>
        <v>0</v>
      </c>
    </row>
    <row r="118" spans="1:9">
      <c r="A118">
        <f>'PRODUCTION LIST lynx'!A117</f>
        <v>0</v>
      </c>
      <c r="B118" s="5">
        <f>'LYNX volumes'!AJ130*SUM('LYNX volumes'!W130:AF130)</f>
        <v>0</v>
      </c>
      <c r="C118" s="5">
        <f>'LYNX volumes'!AK130*SUM('LYNX volumes'!W130:AF130)</f>
        <v>0</v>
      </c>
      <c r="D118" s="5">
        <f>'LYNX volumes'!AL130*SUM('LYNX volumes'!W130:AF130)</f>
        <v>0</v>
      </c>
      <c r="E118" s="5">
        <f>'LYNX volumes'!AM130*SUM('LYNX volumes'!W130:AF130)</f>
        <v>0</v>
      </c>
      <c r="F118" s="5">
        <f t="shared" si="5"/>
        <v>0</v>
      </c>
      <c r="G118" s="5">
        <f t="shared" si="6"/>
        <v>0</v>
      </c>
      <c r="H118" s="5">
        <f>'LYNX volumes'!AO130*SUM('LYNX volumes'!W130:AF130)/3.125</f>
        <v>0</v>
      </c>
      <c r="I118" s="5">
        <f>'LYNX volumes'!AN130</f>
        <v>0</v>
      </c>
    </row>
    <row r="119" spans="1:9">
      <c r="A119">
        <f>'PRODUCTION LIST lynx'!A118</f>
        <v>0</v>
      </c>
      <c r="B119" s="5">
        <f>'LYNX volumes'!AJ131*SUM('LYNX volumes'!W131:AF131)</f>
        <v>0</v>
      </c>
      <c r="C119" s="5">
        <f>'LYNX volumes'!AK131*SUM('LYNX volumes'!W131:AF131)</f>
        <v>0</v>
      </c>
      <c r="D119" s="5">
        <f>'LYNX volumes'!AL131*SUM('LYNX volumes'!W131:AF131)</f>
        <v>0</v>
      </c>
      <c r="E119" s="5">
        <f>'LYNX volumes'!AM131*SUM('LYNX volumes'!W131:AF131)</f>
        <v>0</v>
      </c>
      <c r="F119" s="5">
        <f t="shared" si="5"/>
        <v>0</v>
      </c>
      <c r="G119" s="5">
        <f t="shared" si="6"/>
        <v>0</v>
      </c>
      <c r="H119" s="5">
        <f>'LYNX volumes'!AO131*SUM('LYNX volumes'!W131:AF131)/3.125</f>
        <v>0</v>
      </c>
      <c r="I119" s="5">
        <f>'LYNX volumes'!AN131</f>
        <v>0</v>
      </c>
    </row>
    <row r="120" spans="1:9">
      <c r="A120">
        <f>'PRODUCTION LIST lynx'!A119</f>
        <v>0</v>
      </c>
      <c r="B120" s="5">
        <f>'LYNX volumes'!AJ132*SUM('LYNX volumes'!W132:AF132)</f>
        <v>0</v>
      </c>
      <c r="C120" s="5">
        <f>'LYNX volumes'!AK132*SUM('LYNX volumes'!W132:AF132)</f>
        <v>0</v>
      </c>
      <c r="D120" s="5">
        <f>'LYNX volumes'!AL132*SUM('LYNX volumes'!W132:AF132)</f>
        <v>0</v>
      </c>
      <c r="E120" s="5">
        <f>'LYNX volumes'!AM132*SUM('LYNX volumes'!W132:AF132)</f>
        <v>0</v>
      </c>
      <c r="F120" s="5">
        <f t="shared" si="5"/>
        <v>0</v>
      </c>
      <c r="G120" s="5">
        <f t="shared" si="6"/>
        <v>0</v>
      </c>
      <c r="H120" s="5">
        <f>'LYNX volumes'!AO132*SUM('LYNX volumes'!W132:AF132)/3.125</f>
        <v>0</v>
      </c>
      <c r="I120" s="5">
        <f>'LYNX volumes'!AN132</f>
        <v>0</v>
      </c>
    </row>
    <row r="121" spans="1:9">
      <c r="A121">
        <f>'PRODUCTION LIST lynx'!A120</f>
        <v>0</v>
      </c>
      <c r="B121" s="5">
        <f>'LYNX volumes'!AJ133*SUM('LYNX volumes'!W133:AF133)</f>
        <v>0</v>
      </c>
      <c r="C121" s="5">
        <f>'LYNX volumes'!AK133*SUM('LYNX volumes'!W133:AF133)</f>
        <v>0</v>
      </c>
      <c r="D121" s="5">
        <f>'LYNX volumes'!AL133*SUM('LYNX volumes'!W133:AF133)</f>
        <v>0</v>
      </c>
      <c r="E121" s="5">
        <f>'LYNX volumes'!AM133*SUM('LYNX volumes'!W133:AF133)</f>
        <v>0</v>
      </c>
      <c r="F121" s="5">
        <f t="shared" si="5"/>
        <v>0</v>
      </c>
      <c r="G121" s="5">
        <f t="shared" si="6"/>
        <v>0</v>
      </c>
      <c r="H121" s="5">
        <f>'LYNX volumes'!AO133*SUM('LYNX volumes'!W133:AF133)/3.125</f>
        <v>0</v>
      </c>
      <c r="I121" s="5">
        <f>'LYNX volumes'!AN133</f>
        <v>0</v>
      </c>
    </row>
    <row r="122" spans="1:9">
      <c r="A122">
        <f>'PRODUCTION LIST lynx'!A121</f>
        <v>0</v>
      </c>
      <c r="B122" s="5">
        <f>'LYNX volumes'!AJ134*SUM('LYNX volumes'!W134:AF134)</f>
        <v>0</v>
      </c>
      <c r="C122" s="5">
        <f>'LYNX volumes'!AK134*SUM('LYNX volumes'!W134:AF134)</f>
        <v>0</v>
      </c>
      <c r="D122" s="5">
        <f>'LYNX volumes'!AL134*SUM('LYNX volumes'!W134:AF134)</f>
        <v>0</v>
      </c>
      <c r="E122" s="5">
        <f>'LYNX volumes'!AM134*SUM('LYNX volumes'!W134:AF134)</f>
        <v>0</v>
      </c>
      <c r="F122" s="5">
        <f t="shared" si="5"/>
        <v>0</v>
      </c>
      <c r="G122" s="5">
        <f t="shared" si="6"/>
        <v>0</v>
      </c>
      <c r="H122" s="5">
        <f>'LYNX volumes'!AO134*SUM('LYNX volumes'!W134:AF134)/3.125</f>
        <v>0</v>
      </c>
      <c r="I122" s="5">
        <f>'LYNX volumes'!AN134</f>
        <v>0</v>
      </c>
    </row>
    <row r="123" spans="1:9">
      <c r="A123">
        <f>'PRODUCTION LIST lynx'!A122</f>
        <v>0</v>
      </c>
      <c r="B123" s="5">
        <f>'LYNX volumes'!AJ135*SUM('LYNX volumes'!W135:AF135)</f>
        <v>0</v>
      </c>
      <c r="C123" s="5">
        <f>'LYNX volumes'!AK135*SUM('LYNX volumes'!W135:AF135)</f>
        <v>0</v>
      </c>
      <c r="D123" s="5">
        <f>'LYNX volumes'!AL135*SUM('LYNX volumes'!W135:AF135)</f>
        <v>0</v>
      </c>
      <c r="E123" s="5">
        <f>'LYNX volumes'!AM135*SUM('LYNX volumes'!W135:AF135)</f>
        <v>0</v>
      </c>
      <c r="F123" s="5">
        <f t="shared" si="5"/>
        <v>0</v>
      </c>
      <c r="G123" s="5">
        <f t="shared" si="6"/>
        <v>0</v>
      </c>
      <c r="H123" s="5">
        <f>'LYNX volumes'!AO135*SUM('LYNX volumes'!W135:AF135)/3.125</f>
        <v>0</v>
      </c>
      <c r="I123" s="5">
        <f>'LYNX volumes'!AN135</f>
        <v>0</v>
      </c>
    </row>
    <row r="124" spans="1:9">
      <c r="A124">
        <f>'PRODUCTION LIST lynx'!A123</f>
        <v>0</v>
      </c>
      <c r="B124" s="5">
        <f>'LYNX volumes'!AJ136*SUM('LYNX volumes'!W136:AF136)</f>
        <v>0</v>
      </c>
      <c r="C124" s="5">
        <f>'LYNX volumes'!AK136*SUM('LYNX volumes'!W136:AF136)</f>
        <v>0</v>
      </c>
      <c r="D124" s="5">
        <f>'LYNX volumes'!AL136*SUM('LYNX volumes'!W136:AF136)</f>
        <v>0</v>
      </c>
      <c r="E124" s="5">
        <f>'LYNX volumes'!AM136*SUM('LYNX volumes'!W136:AF136)</f>
        <v>0</v>
      </c>
      <c r="F124" s="5">
        <f t="shared" si="5"/>
        <v>0</v>
      </c>
      <c r="G124" s="5">
        <f t="shared" si="6"/>
        <v>0</v>
      </c>
      <c r="H124" s="5">
        <f>'LYNX volumes'!AO136*SUM('LYNX volumes'!W136:AF136)/3.125</f>
        <v>0</v>
      </c>
      <c r="I124" s="5">
        <f>'LYNX volumes'!AN136</f>
        <v>0</v>
      </c>
    </row>
    <row r="125" spans="1:9">
      <c r="A125">
        <f>'PRODUCTION LIST lynx'!A124</f>
        <v>0</v>
      </c>
      <c r="B125" s="5">
        <f>'LYNX volumes'!AJ137*SUM('LYNX volumes'!W137:AF137)</f>
        <v>0</v>
      </c>
      <c r="C125" s="5">
        <f>'LYNX volumes'!AK137*SUM('LYNX volumes'!W137:AF137)</f>
        <v>0</v>
      </c>
      <c r="D125" s="5">
        <f>'LYNX volumes'!AL137*SUM('LYNX volumes'!W137:AF137)</f>
        <v>0</v>
      </c>
      <c r="E125" s="5">
        <f>'LYNX volumes'!AM137*SUM('LYNX volumes'!W137:AF137)</f>
        <v>0</v>
      </c>
      <c r="F125" s="5">
        <f t="shared" si="5"/>
        <v>0</v>
      </c>
      <c r="G125" s="5">
        <f t="shared" si="6"/>
        <v>0</v>
      </c>
      <c r="H125" s="5">
        <f>'LYNX volumes'!AO137*SUM('LYNX volumes'!W137:AF137)/3.125</f>
        <v>0</v>
      </c>
      <c r="I125" s="5">
        <f>'LYNX volumes'!AN137</f>
        <v>0</v>
      </c>
    </row>
    <row r="126" spans="1:9">
      <c r="A126">
        <f>'PRODUCTION LIST lynx'!A125</f>
        <v>0</v>
      </c>
      <c r="B126" s="5">
        <f>'LYNX volumes'!AJ138*SUM('LYNX volumes'!W138:AF138)</f>
        <v>0</v>
      </c>
      <c r="C126" s="5">
        <f>'LYNX volumes'!AK138*SUM('LYNX volumes'!W138:AF138)</f>
        <v>0</v>
      </c>
      <c r="D126" s="5">
        <f>'LYNX volumes'!AL138*SUM('LYNX volumes'!W138:AF138)</f>
        <v>0</v>
      </c>
      <c r="E126" s="5">
        <f>'LYNX volumes'!AM138*SUM('LYNX volumes'!W138:AF138)</f>
        <v>0</v>
      </c>
      <c r="F126" s="5">
        <f t="shared" si="5"/>
        <v>0</v>
      </c>
      <c r="G126" s="5">
        <f t="shared" si="6"/>
        <v>0</v>
      </c>
      <c r="H126" s="5">
        <f>'LYNX volumes'!AO138*SUM('LYNX volumes'!W138:AF138)/3.125</f>
        <v>0</v>
      </c>
      <c r="I126" s="5">
        <f>'LYNX volumes'!AN138</f>
        <v>0</v>
      </c>
    </row>
    <row r="127" spans="1:9">
      <c r="A127">
        <f>'PRODUCTION LIST lynx'!A126</f>
        <v>0</v>
      </c>
      <c r="B127" s="5">
        <f>'LYNX volumes'!AJ139*SUM('LYNX volumes'!W139:AF139)</f>
        <v>0</v>
      </c>
      <c r="C127" s="5">
        <f>'LYNX volumes'!AK139*SUM('LYNX volumes'!W139:AF139)</f>
        <v>0</v>
      </c>
      <c r="D127" s="5">
        <f>'LYNX volumes'!AL139*SUM('LYNX volumes'!W139:AF139)</f>
        <v>0</v>
      </c>
      <c r="E127" s="5">
        <f>'LYNX volumes'!AM139*SUM('LYNX volumes'!W139:AF139)</f>
        <v>0</v>
      </c>
      <c r="F127" s="5">
        <f t="shared" si="5"/>
        <v>0</v>
      </c>
      <c r="G127" s="5">
        <f t="shared" si="6"/>
        <v>0</v>
      </c>
      <c r="H127" s="5">
        <f>'LYNX volumes'!AO139*SUM('LYNX volumes'!W139:AF139)/3.125</f>
        <v>0</v>
      </c>
      <c r="I127" s="5">
        <f>'LYNX volumes'!AN139</f>
        <v>0</v>
      </c>
    </row>
    <row r="128" spans="1:9">
      <c r="A128">
        <f>'PRODUCTION LIST lynx'!A127</f>
        <v>0</v>
      </c>
      <c r="B128" s="5">
        <f>'LYNX volumes'!AJ140*SUM('LYNX volumes'!W140:AF140)</f>
        <v>0</v>
      </c>
      <c r="C128" s="5">
        <f>'LYNX volumes'!AK140*SUM('LYNX volumes'!W140:AF140)</f>
        <v>0</v>
      </c>
      <c r="D128" s="5">
        <f>'LYNX volumes'!AL140*SUM('LYNX volumes'!W140:AF140)</f>
        <v>0</v>
      </c>
      <c r="E128" s="5">
        <f>'LYNX volumes'!AM140*SUM('LYNX volumes'!W140:AF140)</f>
        <v>0</v>
      </c>
      <c r="F128" s="5">
        <f t="shared" si="5"/>
        <v>0</v>
      </c>
      <c r="G128" s="5">
        <f t="shared" si="6"/>
        <v>0</v>
      </c>
      <c r="H128" s="5">
        <f>'LYNX volumes'!AO140*SUM('LYNX volumes'!W140:AF140)/3.125</f>
        <v>0</v>
      </c>
      <c r="I128" s="5">
        <f>'LYNX volumes'!AN140</f>
        <v>0</v>
      </c>
    </row>
    <row r="129" spans="1:9">
      <c r="A129">
        <f>'PRODUCTION LIST lynx'!A128</f>
        <v>0</v>
      </c>
      <c r="B129" s="5">
        <f>'LYNX volumes'!AJ141*SUM('LYNX volumes'!W141:AF141)</f>
        <v>0</v>
      </c>
      <c r="C129" s="5">
        <f>'LYNX volumes'!AK141*SUM('LYNX volumes'!W141:AF141)</f>
        <v>0</v>
      </c>
      <c r="D129" s="5">
        <f>'LYNX volumes'!AL141*SUM('LYNX volumes'!W141:AF141)</f>
        <v>0</v>
      </c>
      <c r="E129" s="5">
        <f>'LYNX volumes'!AM141*SUM('LYNX volumes'!W141:AF141)</f>
        <v>0</v>
      </c>
      <c r="F129" s="5">
        <f t="shared" si="5"/>
        <v>0</v>
      </c>
      <c r="G129" s="5">
        <f t="shared" si="6"/>
        <v>0</v>
      </c>
      <c r="H129" s="5">
        <f>'LYNX volumes'!AO141*SUM('LYNX volumes'!W141:AF141)/3.125</f>
        <v>0</v>
      </c>
      <c r="I129" s="5">
        <f>'LYNX volumes'!AN141</f>
        <v>0</v>
      </c>
    </row>
    <row r="130" spans="1:9">
      <c r="A130">
        <f>'PRODUCTION LIST lynx'!A129</f>
        <v>0</v>
      </c>
      <c r="B130" s="5">
        <f>'LYNX volumes'!AJ142*SUM('LYNX volumes'!W142:AF142)</f>
        <v>0</v>
      </c>
      <c r="C130" s="5">
        <f>'LYNX volumes'!AK142*SUM('LYNX volumes'!W142:AF142)</f>
        <v>0</v>
      </c>
      <c r="D130" s="5">
        <f>'LYNX volumes'!AL142*SUM('LYNX volumes'!W142:AF142)</f>
        <v>0</v>
      </c>
      <c r="E130" s="5">
        <f>'LYNX volumes'!AM142*SUM('LYNX volumes'!W142:AF142)</f>
        <v>0</v>
      </c>
      <c r="F130" s="5">
        <f t="shared" si="5"/>
        <v>0</v>
      </c>
      <c r="G130" s="5">
        <f t="shared" si="6"/>
        <v>0</v>
      </c>
      <c r="H130" s="5">
        <f>'LYNX volumes'!AO142*SUM('LYNX volumes'!W142:AF142)/3.125</f>
        <v>0</v>
      </c>
      <c r="I130" s="5">
        <f>'LYNX volumes'!AN142</f>
        <v>0</v>
      </c>
    </row>
    <row r="131" spans="1:9">
      <c r="A131">
        <f>'PRODUCTION LIST lynx'!A130</f>
        <v>0</v>
      </c>
      <c r="B131" s="5">
        <f>'LYNX volumes'!AJ143*SUM('LYNX volumes'!W143:AF143)</f>
        <v>0</v>
      </c>
      <c r="C131" s="5">
        <f>'LYNX volumes'!AK143*SUM('LYNX volumes'!W143:AF143)</f>
        <v>0</v>
      </c>
      <c r="D131" s="5">
        <f>'LYNX volumes'!AL143*SUM('LYNX volumes'!W143:AF143)</f>
        <v>0</v>
      </c>
      <c r="E131" s="5">
        <f>'LYNX volumes'!AM143*SUM('LYNX volumes'!W143:AF143)</f>
        <v>0</v>
      </c>
      <c r="F131" s="5">
        <f t="shared" si="5"/>
        <v>0</v>
      </c>
      <c r="G131" s="5">
        <f t="shared" si="6"/>
        <v>0</v>
      </c>
      <c r="H131" s="5">
        <f>'LYNX volumes'!AO143*SUM('LYNX volumes'!W143:AF143)/3.125</f>
        <v>0</v>
      </c>
      <c r="I131" s="5">
        <f>'LYNX volumes'!AN143</f>
        <v>0</v>
      </c>
    </row>
    <row r="132" spans="1:9">
      <c r="A132">
        <f>'PRODUCTION LIST lynx'!A131</f>
        <v>0</v>
      </c>
      <c r="B132" s="5">
        <f>'LYNX volumes'!AJ144*SUM('LYNX volumes'!W144:AF144)</f>
        <v>0</v>
      </c>
      <c r="C132" s="5">
        <f>'LYNX volumes'!AK144*SUM('LYNX volumes'!W144:AF144)</f>
        <v>0</v>
      </c>
      <c r="D132" s="5">
        <f>'LYNX volumes'!AL144*SUM('LYNX volumes'!W144:AF144)</f>
        <v>0</v>
      </c>
      <c r="E132" s="5">
        <f>'LYNX volumes'!AM144*SUM('LYNX volumes'!W144:AF144)</f>
        <v>0</v>
      </c>
      <c r="F132" s="5">
        <f t="shared" si="5"/>
        <v>0</v>
      </c>
      <c r="G132" s="5">
        <f t="shared" si="6"/>
        <v>0</v>
      </c>
      <c r="H132" s="5">
        <f>'LYNX volumes'!AO144*SUM('LYNX volumes'!W144:AF144)/3.125</f>
        <v>0</v>
      </c>
      <c r="I132" s="5">
        <f>'LYNX volumes'!AN144</f>
        <v>0</v>
      </c>
    </row>
    <row r="133" spans="1:9">
      <c r="A133">
        <f>'PRODUCTION LIST lynx'!A132</f>
        <v>0</v>
      </c>
      <c r="B133" s="5">
        <f>'LYNX volumes'!AJ145*SUM('LYNX volumes'!W145:AF145)</f>
        <v>0</v>
      </c>
      <c r="C133" s="5">
        <f>'LYNX volumes'!AK145*SUM('LYNX volumes'!W145:AF145)</f>
        <v>0</v>
      </c>
      <c r="D133" s="5">
        <f>'LYNX volumes'!AL145*SUM('LYNX volumes'!W145:AF145)</f>
        <v>0</v>
      </c>
      <c r="E133" s="5">
        <f>'LYNX volumes'!AM145*SUM('LYNX volumes'!W145:AF145)</f>
        <v>0</v>
      </c>
      <c r="F133" s="5">
        <f t="shared" ref="F133:F196" si="7">D133/10</f>
        <v>0</v>
      </c>
      <c r="G133" s="5">
        <f t="shared" ref="G133:G196" si="8">(3/100)*D133</f>
        <v>0</v>
      </c>
      <c r="H133" s="5">
        <f>'LYNX volumes'!AO145*SUM('LYNX volumes'!W145:AF145)/3.125</f>
        <v>0</v>
      </c>
      <c r="I133" s="5">
        <f>'LYNX volumes'!AN145</f>
        <v>0</v>
      </c>
    </row>
    <row r="134" spans="1:9">
      <c r="A134">
        <f>'PRODUCTION LIST lynx'!A133</f>
        <v>0</v>
      </c>
      <c r="B134" s="5">
        <f>'LYNX volumes'!AJ146*SUM('LYNX volumes'!W146:AF146)</f>
        <v>0</v>
      </c>
      <c r="C134" s="5">
        <f>'LYNX volumes'!AK146*SUM('LYNX volumes'!W146:AF146)</f>
        <v>0</v>
      </c>
      <c r="D134" s="5">
        <f>'LYNX volumes'!AL146*SUM('LYNX volumes'!W146:AF146)</f>
        <v>0</v>
      </c>
      <c r="E134" s="5">
        <f>'LYNX volumes'!AM146*SUM('LYNX volumes'!W146:AF146)</f>
        <v>0</v>
      </c>
      <c r="F134" s="5">
        <f t="shared" si="7"/>
        <v>0</v>
      </c>
      <c r="G134" s="5">
        <f t="shared" si="8"/>
        <v>0</v>
      </c>
      <c r="H134" s="5">
        <f>'LYNX volumes'!AO146*SUM('LYNX volumes'!W146:AF146)/3.125</f>
        <v>0</v>
      </c>
      <c r="I134" s="5">
        <f>'LYNX volumes'!AN146</f>
        <v>0</v>
      </c>
    </row>
    <row r="135" spans="1:9">
      <c r="A135">
        <f>'PRODUCTION LIST lynx'!A134</f>
        <v>0</v>
      </c>
      <c r="B135" s="5">
        <f>'LYNX volumes'!AJ147*SUM('LYNX volumes'!W147:AF147)</f>
        <v>0</v>
      </c>
      <c r="C135" s="5">
        <f>'LYNX volumes'!AK147*SUM('LYNX volumes'!W147:AF147)</f>
        <v>0</v>
      </c>
      <c r="D135" s="5">
        <f>'LYNX volumes'!AL147*SUM('LYNX volumes'!W147:AF147)</f>
        <v>0</v>
      </c>
      <c r="E135" s="5">
        <f>'LYNX volumes'!AM147*SUM('LYNX volumes'!W147:AF147)</f>
        <v>0</v>
      </c>
      <c r="F135" s="5">
        <f t="shared" si="7"/>
        <v>0</v>
      </c>
      <c r="G135" s="5">
        <f t="shared" si="8"/>
        <v>0</v>
      </c>
      <c r="H135" s="5">
        <f>'LYNX volumes'!AO147*SUM('LYNX volumes'!W147:AF147)/3.125</f>
        <v>0</v>
      </c>
      <c r="I135" s="5">
        <f>'LYNX volumes'!AN147</f>
        <v>0</v>
      </c>
    </row>
    <row r="136" spans="1:9">
      <c r="A136">
        <f>'PRODUCTION LIST lynx'!A135</f>
        <v>0</v>
      </c>
      <c r="B136" s="5">
        <f>'LYNX volumes'!AJ148*SUM('LYNX volumes'!W148:AF148)</f>
        <v>0</v>
      </c>
      <c r="C136" s="5">
        <f>'LYNX volumes'!AK148*SUM('LYNX volumes'!W148:AF148)</f>
        <v>0</v>
      </c>
      <c r="D136" s="5">
        <f>'LYNX volumes'!AL148*SUM('LYNX volumes'!W148:AF148)</f>
        <v>0</v>
      </c>
      <c r="E136" s="5">
        <f>'LYNX volumes'!AM148*SUM('LYNX volumes'!W148:AF148)</f>
        <v>0</v>
      </c>
      <c r="F136" s="5">
        <f t="shared" si="7"/>
        <v>0</v>
      </c>
      <c r="G136" s="5">
        <f t="shared" si="8"/>
        <v>0</v>
      </c>
      <c r="H136" s="5">
        <f>'LYNX volumes'!AO148*SUM('LYNX volumes'!W148:AF148)/3.125</f>
        <v>0</v>
      </c>
      <c r="I136" s="5">
        <f>'LYNX volumes'!AN148</f>
        <v>0</v>
      </c>
    </row>
    <row r="137" spans="1:9">
      <c r="A137">
        <f>'PRODUCTION LIST lynx'!A136</f>
        <v>0</v>
      </c>
      <c r="B137" s="5">
        <f>'LYNX volumes'!AJ149*SUM('LYNX volumes'!W149:AF149)</f>
        <v>0</v>
      </c>
      <c r="C137" s="5">
        <f>'LYNX volumes'!AK149*SUM('LYNX volumes'!W149:AF149)</f>
        <v>0</v>
      </c>
      <c r="D137" s="5">
        <f>'LYNX volumes'!AL149*SUM('LYNX volumes'!W149:AF149)</f>
        <v>0</v>
      </c>
      <c r="E137" s="5">
        <f>'LYNX volumes'!AM149*SUM('LYNX volumes'!W149:AF149)</f>
        <v>0</v>
      </c>
      <c r="F137" s="5">
        <f t="shared" si="7"/>
        <v>0</v>
      </c>
      <c r="G137" s="5">
        <f t="shared" si="8"/>
        <v>0</v>
      </c>
      <c r="H137" s="5">
        <f>'LYNX volumes'!AO149*SUM('LYNX volumes'!W149:AF149)/3.125</f>
        <v>0</v>
      </c>
      <c r="I137" s="5">
        <f>'LYNX volumes'!AN149</f>
        <v>0</v>
      </c>
    </row>
    <row r="138" spans="1:9">
      <c r="A138">
        <f>'PRODUCTION LIST lynx'!A137</f>
        <v>0</v>
      </c>
      <c r="B138" s="5">
        <f>'LYNX volumes'!AJ150*SUM('LYNX volumes'!W150:AF150)</f>
        <v>0</v>
      </c>
      <c r="C138" s="5">
        <f>'LYNX volumes'!AK150*SUM('LYNX volumes'!W150:AF150)</f>
        <v>0</v>
      </c>
      <c r="D138" s="5">
        <f>'LYNX volumes'!AL150*SUM('LYNX volumes'!W150:AF150)</f>
        <v>0</v>
      </c>
      <c r="E138" s="5">
        <f>'LYNX volumes'!AM150*SUM('LYNX volumes'!W150:AF150)</f>
        <v>0</v>
      </c>
      <c r="F138" s="5">
        <f t="shared" si="7"/>
        <v>0</v>
      </c>
      <c r="G138" s="5">
        <f t="shared" si="8"/>
        <v>0</v>
      </c>
      <c r="H138" s="5">
        <f>'LYNX volumes'!AO150*SUM('LYNX volumes'!W150:AF150)/3.125</f>
        <v>0</v>
      </c>
      <c r="I138" s="5">
        <f>'LYNX volumes'!AN150</f>
        <v>0</v>
      </c>
    </row>
    <row r="139" spans="1:9">
      <c r="A139">
        <f>'PRODUCTION LIST lynx'!A138</f>
        <v>0</v>
      </c>
      <c r="B139" s="5">
        <f>'LYNX volumes'!AJ151*SUM('LYNX volumes'!W151:AF151)</f>
        <v>0</v>
      </c>
      <c r="C139" s="5">
        <f>'LYNX volumes'!AK151*SUM('LYNX volumes'!W151:AF151)</f>
        <v>0</v>
      </c>
      <c r="D139" s="5">
        <f>'LYNX volumes'!AL151*SUM('LYNX volumes'!W151:AF151)</f>
        <v>0</v>
      </c>
      <c r="E139" s="5">
        <f>'LYNX volumes'!AM151*SUM('LYNX volumes'!W151:AF151)</f>
        <v>0</v>
      </c>
      <c r="F139" s="5">
        <f t="shared" si="7"/>
        <v>0</v>
      </c>
      <c r="G139" s="5">
        <f t="shared" si="8"/>
        <v>0</v>
      </c>
      <c r="H139" s="5">
        <f>'LYNX volumes'!AO151*SUM('LYNX volumes'!W151:AF151)/3.125</f>
        <v>0</v>
      </c>
      <c r="I139" s="5">
        <f>'LYNX volumes'!AN151</f>
        <v>0</v>
      </c>
    </row>
    <row r="140" spans="1:9">
      <c r="A140">
        <f>'PRODUCTION LIST lynx'!A139</f>
        <v>0</v>
      </c>
      <c r="B140" s="5">
        <f>'LYNX volumes'!AJ152*SUM('LYNX volumes'!W152:AF152)</f>
        <v>0</v>
      </c>
      <c r="C140" s="5">
        <f>'LYNX volumes'!AK152*SUM('LYNX volumes'!W152:AF152)</f>
        <v>0</v>
      </c>
      <c r="D140" s="5">
        <f>'LYNX volumes'!AL152*SUM('LYNX volumes'!W152:AF152)</f>
        <v>0</v>
      </c>
      <c r="E140" s="5">
        <f>'LYNX volumes'!AM152*SUM('LYNX volumes'!W152:AF152)</f>
        <v>0</v>
      </c>
      <c r="F140" s="5">
        <f t="shared" si="7"/>
        <v>0</v>
      </c>
      <c r="G140" s="5">
        <f t="shared" si="8"/>
        <v>0</v>
      </c>
      <c r="H140" s="5">
        <f>'LYNX volumes'!AO152*SUM('LYNX volumes'!W152:AF152)/3.125</f>
        <v>0</v>
      </c>
      <c r="I140" s="5">
        <f>'LYNX volumes'!AN152</f>
        <v>0</v>
      </c>
    </row>
    <row r="141" spans="1:9">
      <c r="A141">
        <f>'PRODUCTION LIST lynx'!A140</f>
        <v>0</v>
      </c>
      <c r="B141" s="5">
        <f>'LYNX volumes'!AJ153*SUM('LYNX volumes'!W153:AF153)</f>
        <v>0</v>
      </c>
      <c r="C141" s="5">
        <f>'LYNX volumes'!AK153*SUM('LYNX volumes'!W153:AF153)</f>
        <v>0</v>
      </c>
      <c r="D141" s="5">
        <f>'LYNX volumes'!AL153*SUM('LYNX volumes'!W153:AF153)</f>
        <v>0</v>
      </c>
      <c r="E141" s="5">
        <f>'LYNX volumes'!AM153*SUM('LYNX volumes'!W153:AF153)</f>
        <v>0</v>
      </c>
      <c r="F141" s="5">
        <f t="shared" si="7"/>
        <v>0</v>
      </c>
      <c r="G141" s="5">
        <f t="shared" si="8"/>
        <v>0</v>
      </c>
      <c r="H141" s="5">
        <f>'LYNX volumes'!AO153*SUM('LYNX volumes'!W153:AF153)/3.125</f>
        <v>0</v>
      </c>
      <c r="I141" s="5">
        <f>'LYNX volumes'!AN153</f>
        <v>0</v>
      </c>
    </row>
    <row r="142" spans="1:9">
      <c r="A142">
        <f>'PRODUCTION LIST lynx'!A141</f>
        <v>0</v>
      </c>
      <c r="B142" s="5">
        <f>'LYNX volumes'!AJ154*SUM('LYNX volumes'!W154:AF154)</f>
        <v>0</v>
      </c>
      <c r="C142" s="5">
        <f>'LYNX volumes'!AK154*SUM('LYNX volumes'!W154:AF154)</f>
        <v>0</v>
      </c>
      <c r="D142" s="5">
        <f>'LYNX volumes'!AL154*SUM('LYNX volumes'!W154:AF154)</f>
        <v>0</v>
      </c>
      <c r="E142" s="5">
        <f>'LYNX volumes'!AM154*SUM('LYNX volumes'!W154:AF154)</f>
        <v>0</v>
      </c>
      <c r="F142" s="5">
        <f t="shared" si="7"/>
        <v>0</v>
      </c>
      <c r="G142" s="5">
        <f t="shared" si="8"/>
        <v>0</v>
      </c>
      <c r="H142" s="5">
        <f>'LYNX volumes'!AO154*SUM('LYNX volumes'!W154:AF154)/3.125</f>
        <v>0</v>
      </c>
      <c r="I142" s="5">
        <f>'LYNX volumes'!AN154</f>
        <v>0</v>
      </c>
    </row>
    <row r="143" spans="1:9">
      <c r="A143">
        <f>'PRODUCTION LIST lynx'!A142</f>
        <v>0</v>
      </c>
      <c r="B143" s="5">
        <f>'LYNX volumes'!AJ155*SUM('LYNX volumes'!W155:AF155)</f>
        <v>0</v>
      </c>
      <c r="C143" s="5">
        <f>'LYNX volumes'!AK155*SUM('LYNX volumes'!W155:AF155)</f>
        <v>0</v>
      </c>
      <c r="D143" s="5">
        <f>'LYNX volumes'!AL155*SUM('LYNX volumes'!W155:AF155)</f>
        <v>0</v>
      </c>
      <c r="E143" s="5">
        <f>'LYNX volumes'!AM155*SUM('LYNX volumes'!W155:AF155)</f>
        <v>0</v>
      </c>
      <c r="F143" s="5">
        <f t="shared" si="7"/>
        <v>0</v>
      </c>
      <c r="G143" s="5">
        <f t="shared" si="8"/>
        <v>0</v>
      </c>
      <c r="H143" s="5">
        <f>'LYNX volumes'!AO155*SUM('LYNX volumes'!W155:AF155)/3.125</f>
        <v>0</v>
      </c>
      <c r="I143" s="5">
        <f>'LYNX volumes'!AN155</f>
        <v>0</v>
      </c>
    </row>
    <row r="144" spans="1:9">
      <c r="A144">
        <f>'PRODUCTION LIST lynx'!A143</f>
        <v>0</v>
      </c>
      <c r="B144" s="5">
        <f>'LYNX volumes'!AJ156*SUM('LYNX volumes'!W156:AF156)</f>
        <v>0</v>
      </c>
      <c r="C144" s="5">
        <f>'LYNX volumes'!AK156*SUM('LYNX volumes'!W156:AF156)</f>
        <v>0</v>
      </c>
      <c r="D144" s="5">
        <f>'LYNX volumes'!AL156*SUM('LYNX volumes'!W156:AF156)</f>
        <v>0</v>
      </c>
      <c r="E144" s="5">
        <f>'LYNX volumes'!AM156*SUM('LYNX volumes'!W156:AF156)</f>
        <v>0</v>
      </c>
      <c r="F144" s="5">
        <f t="shared" si="7"/>
        <v>0</v>
      </c>
      <c r="G144" s="5">
        <f t="shared" si="8"/>
        <v>0</v>
      </c>
      <c r="H144" s="5">
        <f>'LYNX volumes'!AO156*SUM('LYNX volumes'!W156:AF156)/3.125</f>
        <v>0</v>
      </c>
      <c r="I144" s="5">
        <f>'LYNX volumes'!AN156</f>
        <v>0</v>
      </c>
    </row>
    <row r="145" spans="1:9">
      <c r="A145">
        <f>'PRODUCTION LIST lynx'!A144</f>
        <v>0</v>
      </c>
      <c r="B145" s="5">
        <f>'LYNX volumes'!AJ157*SUM('LYNX volumes'!W157:AF157)</f>
        <v>0</v>
      </c>
      <c r="C145" s="5">
        <f>'LYNX volumes'!AK157*SUM('LYNX volumes'!W157:AF157)</f>
        <v>0</v>
      </c>
      <c r="D145" s="5">
        <f>'LYNX volumes'!AL157*SUM('LYNX volumes'!W157:AF157)</f>
        <v>0</v>
      </c>
      <c r="E145" s="5">
        <f>'LYNX volumes'!AM157*SUM('LYNX volumes'!W157:AF157)</f>
        <v>0</v>
      </c>
      <c r="F145" s="5">
        <f t="shared" si="7"/>
        <v>0</v>
      </c>
      <c r="G145" s="5">
        <f t="shared" si="8"/>
        <v>0</v>
      </c>
      <c r="H145" s="5">
        <f>'LYNX volumes'!AO157*SUM('LYNX volumes'!W157:AF157)/3.125</f>
        <v>0</v>
      </c>
      <c r="I145" s="5">
        <f>'LYNX volumes'!AN157</f>
        <v>0</v>
      </c>
    </row>
    <row r="146" spans="1:9">
      <c r="A146">
        <f>'PRODUCTION LIST lynx'!A145</f>
        <v>0</v>
      </c>
      <c r="B146" s="5">
        <f>'LYNX volumes'!AJ158*SUM('LYNX volumes'!W158:AF158)</f>
        <v>0</v>
      </c>
      <c r="C146" s="5">
        <f>'LYNX volumes'!AK158*SUM('LYNX volumes'!W158:AF158)</f>
        <v>0</v>
      </c>
      <c r="D146" s="5">
        <f>'LYNX volumes'!AL158*SUM('LYNX volumes'!W158:AF158)</f>
        <v>0</v>
      </c>
      <c r="E146" s="5">
        <f>'LYNX volumes'!AM158*SUM('LYNX volumes'!W158:AF158)</f>
        <v>0</v>
      </c>
      <c r="F146" s="5">
        <f t="shared" si="7"/>
        <v>0</v>
      </c>
      <c r="G146" s="5">
        <f t="shared" si="8"/>
        <v>0</v>
      </c>
      <c r="H146" s="5">
        <f>'LYNX volumes'!AO158*SUM('LYNX volumes'!W158:AF158)/3.125</f>
        <v>0</v>
      </c>
      <c r="I146" s="5">
        <f>'LYNX volumes'!AN158</f>
        <v>0</v>
      </c>
    </row>
    <row r="147" spans="1:9">
      <c r="A147">
        <f>'PRODUCTION LIST lynx'!A146</f>
        <v>0</v>
      </c>
      <c r="B147" s="5">
        <f>'LYNX volumes'!AJ159*SUM('LYNX volumes'!W159:AF159)</f>
        <v>0</v>
      </c>
      <c r="C147" s="5">
        <f>'LYNX volumes'!AK159*SUM('LYNX volumes'!W159:AF159)</f>
        <v>0</v>
      </c>
      <c r="D147" s="5">
        <f>'LYNX volumes'!AL159*SUM('LYNX volumes'!W159:AF159)</f>
        <v>0</v>
      </c>
      <c r="E147" s="5">
        <f>'LYNX volumes'!AM159*SUM('LYNX volumes'!W159:AF159)</f>
        <v>0</v>
      </c>
      <c r="F147" s="5">
        <f t="shared" si="7"/>
        <v>0</v>
      </c>
      <c r="G147" s="5">
        <f t="shared" si="8"/>
        <v>0</v>
      </c>
      <c r="H147" s="5">
        <f>'LYNX volumes'!AO159*SUM('LYNX volumes'!W159:AF159)/3.125</f>
        <v>0</v>
      </c>
      <c r="I147" s="5">
        <f>'LYNX volumes'!AN159</f>
        <v>0</v>
      </c>
    </row>
    <row r="148" spans="1:9">
      <c r="A148">
        <f>'PRODUCTION LIST lynx'!A147</f>
        <v>0</v>
      </c>
      <c r="B148" s="5">
        <f>'LYNX volumes'!AJ160*SUM('LYNX volumes'!W160:AF160)</f>
        <v>0</v>
      </c>
      <c r="C148" s="5">
        <f>'LYNX volumes'!AK160*SUM('LYNX volumes'!W160:AF160)</f>
        <v>0</v>
      </c>
      <c r="D148" s="5">
        <f>'LYNX volumes'!AL160*SUM('LYNX volumes'!W160:AF160)</f>
        <v>0</v>
      </c>
      <c r="E148" s="5">
        <f>'LYNX volumes'!AM160*SUM('LYNX volumes'!W160:AF160)</f>
        <v>0</v>
      </c>
      <c r="F148" s="5">
        <f t="shared" si="7"/>
        <v>0</v>
      </c>
      <c r="G148" s="5">
        <f t="shared" si="8"/>
        <v>0</v>
      </c>
      <c r="H148" s="5">
        <f>'LYNX volumes'!AO160*SUM('LYNX volumes'!W160:AF160)/3.125</f>
        <v>0</v>
      </c>
      <c r="I148" s="5">
        <f>'LYNX volumes'!AN160</f>
        <v>0</v>
      </c>
    </row>
    <row r="149" spans="1:9">
      <c r="A149">
        <f>'PRODUCTION LIST lynx'!A148</f>
        <v>0</v>
      </c>
      <c r="B149" s="5">
        <f>'LYNX volumes'!AJ161*SUM('LYNX volumes'!W161:AF161)</f>
        <v>0</v>
      </c>
      <c r="C149" s="5">
        <f>'LYNX volumes'!AK161*SUM('LYNX volumes'!W161:AF161)</f>
        <v>0</v>
      </c>
      <c r="D149" s="5">
        <f>'LYNX volumes'!AL161*SUM('LYNX volumes'!W161:AF161)</f>
        <v>0</v>
      </c>
      <c r="E149" s="5">
        <f>'LYNX volumes'!AM161*SUM('LYNX volumes'!W161:AF161)</f>
        <v>0</v>
      </c>
      <c r="F149" s="5">
        <f t="shared" si="7"/>
        <v>0</v>
      </c>
      <c r="G149" s="5">
        <f t="shared" si="8"/>
        <v>0</v>
      </c>
      <c r="H149" s="5">
        <f>'LYNX volumes'!AO161*SUM('LYNX volumes'!W161:AF161)/3.125</f>
        <v>0</v>
      </c>
      <c r="I149" s="5">
        <f>'LYNX volumes'!AN161</f>
        <v>0</v>
      </c>
    </row>
    <row r="150" spans="1:9">
      <c r="A150">
        <f>'PRODUCTION LIST lynx'!A149</f>
        <v>0</v>
      </c>
      <c r="B150" s="5">
        <f>'LYNX volumes'!AJ162*SUM('LYNX volumes'!W162:AF162)</f>
        <v>0</v>
      </c>
      <c r="C150" s="5">
        <f>'LYNX volumes'!AK162*SUM('LYNX volumes'!W162:AF162)</f>
        <v>0</v>
      </c>
      <c r="D150" s="5">
        <f>'LYNX volumes'!AL162*SUM('LYNX volumes'!W162:AF162)</f>
        <v>0</v>
      </c>
      <c r="E150" s="5">
        <f>'LYNX volumes'!AM162*SUM('LYNX volumes'!W162:AF162)</f>
        <v>0</v>
      </c>
      <c r="F150" s="5">
        <f t="shared" si="7"/>
        <v>0</v>
      </c>
      <c r="G150" s="5">
        <f t="shared" si="8"/>
        <v>0</v>
      </c>
      <c r="H150" s="5">
        <f>'LYNX volumes'!AO162*SUM('LYNX volumes'!W162:AF162)/3.125</f>
        <v>0</v>
      </c>
      <c r="I150" s="5">
        <f>'LYNX volumes'!AN162</f>
        <v>0</v>
      </c>
    </row>
    <row r="151" spans="1:9">
      <c r="A151">
        <f>'PRODUCTION LIST lynx'!A150</f>
        <v>0</v>
      </c>
      <c r="B151" s="5">
        <f>'LYNX volumes'!AJ163*SUM('LYNX volumes'!W163:AF163)</f>
        <v>0</v>
      </c>
      <c r="C151" s="5">
        <f>'LYNX volumes'!AK163*SUM('LYNX volumes'!W163:AF163)</f>
        <v>0</v>
      </c>
      <c r="D151" s="5">
        <f>'LYNX volumes'!AL163*SUM('LYNX volumes'!W163:AF163)</f>
        <v>0</v>
      </c>
      <c r="E151" s="5">
        <f>'LYNX volumes'!AM163*SUM('LYNX volumes'!W163:AF163)</f>
        <v>0</v>
      </c>
      <c r="F151" s="5">
        <f t="shared" si="7"/>
        <v>0</v>
      </c>
      <c r="G151" s="5">
        <f t="shared" si="8"/>
        <v>0</v>
      </c>
      <c r="H151" s="5">
        <f>'LYNX volumes'!AO163*SUM('LYNX volumes'!W163:AF163)/3.125</f>
        <v>0</v>
      </c>
      <c r="I151" s="5">
        <f>'LYNX volumes'!AN163</f>
        <v>0</v>
      </c>
    </row>
    <row r="152" spans="1:9">
      <c r="A152">
        <f>'PRODUCTION LIST lynx'!A151</f>
        <v>0</v>
      </c>
      <c r="B152" s="5">
        <f>'LYNX volumes'!AJ164*SUM('LYNX volumes'!W164:AF164)</f>
        <v>0</v>
      </c>
      <c r="C152" s="5">
        <f>'LYNX volumes'!AK164*SUM('LYNX volumes'!W164:AF164)</f>
        <v>0</v>
      </c>
      <c r="D152" s="5">
        <f>'LYNX volumes'!AL164*SUM('LYNX volumes'!W164:AF164)</f>
        <v>0</v>
      </c>
      <c r="E152" s="5">
        <f>'LYNX volumes'!AM164*SUM('LYNX volumes'!W164:AF164)</f>
        <v>0</v>
      </c>
      <c r="F152" s="5">
        <f t="shared" si="7"/>
        <v>0</v>
      </c>
      <c r="G152" s="5">
        <f t="shared" si="8"/>
        <v>0</v>
      </c>
      <c r="H152" s="5">
        <f>'LYNX volumes'!AO164*SUM('LYNX volumes'!W164:AF164)/3.125</f>
        <v>0</v>
      </c>
      <c r="I152" s="5">
        <f>'LYNX volumes'!AN164</f>
        <v>0</v>
      </c>
    </row>
    <row r="153" spans="1:9">
      <c r="A153">
        <f>'PRODUCTION LIST lynx'!A152</f>
        <v>0</v>
      </c>
      <c r="B153" s="5">
        <f>'LYNX volumes'!AJ165*SUM('LYNX volumes'!W165:AF165)</f>
        <v>0</v>
      </c>
      <c r="C153" s="5">
        <f>'LYNX volumes'!AK165*SUM('LYNX volumes'!W165:AF165)</f>
        <v>0</v>
      </c>
      <c r="D153" s="5">
        <f>'LYNX volumes'!AL165*SUM('LYNX volumes'!W165:AF165)</f>
        <v>0</v>
      </c>
      <c r="E153" s="5">
        <f>'LYNX volumes'!AM165*SUM('LYNX volumes'!W165:AF165)</f>
        <v>0</v>
      </c>
      <c r="F153" s="5">
        <f t="shared" si="7"/>
        <v>0</v>
      </c>
      <c r="G153" s="5">
        <f t="shared" si="8"/>
        <v>0</v>
      </c>
      <c r="H153" s="5">
        <f>'LYNX volumes'!AO165*SUM('LYNX volumes'!W165:AF165)/3.125</f>
        <v>0</v>
      </c>
      <c r="I153" s="5">
        <f>'LYNX volumes'!AN165</f>
        <v>0</v>
      </c>
    </row>
    <row r="154" spans="1:9">
      <c r="A154">
        <f>'PRODUCTION LIST lynx'!A153</f>
        <v>0</v>
      </c>
      <c r="B154" s="5">
        <f>'LYNX volumes'!AJ166*SUM('LYNX volumes'!W166:AF166)</f>
        <v>0</v>
      </c>
      <c r="C154" s="5">
        <f>'LYNX volumes'!AK166*SUM('LYNX volumes'!W166:AF166)</f>
        <v>0</v>
      </c>
      <c r="D154" s="5">
        <f>'LYNX volumes'!AL166*SUM('LYNX volumes'!W166:AF166)</f>
        <v>0</v>
      </c>
      <c r="E154" s="5">
        <f>'LYNX volumes'!AM166*SUM('LYNX volumes'!W166:AF166)</f>
        <v>0</v>
      </c>
      <c r="F154" s="5">
        <f t="shared" si="7"/>
        <v>0</v>
      </c>
      <c r="G154" s="5">
        <f t="shared" si="8"/>
        <v>0</v>
      </c>
      <c r="H154" s="5">
        <f>'LYNX volumes'!AO166*SUM('LYNX volumes'!W166:AF166)/3.125</f>
        <v>0</v>
      </c>
      <c r="I154" s="5">
        <f>'LYNX volumes'!AN166</f>
        <v>0</v>
      </c>
    </row>
    <row r="155" spans="1:9">
      <c r="A155">
        <f>'PRODUCTION LIST lynx'!A154</f>
        <v>0</v>
      </c>
      <c r="B155" s="5">
        <f>'LYNX volumes'!AJ167*SUM('LYNX volumes'!W167:AF167)</f>
        <v>0</v>
      </c>
      <c r="C155" s="5">
        <f>'LYNX volumes'!AK167*SUM('LYNX volumes'!W167:AF167)</f>
        <v>0</v>
      </c>
      <c r="D155" s="5">
        <f>'LYNX volumes'!AL167*SUM('LYNX volumes'!W167:AF167)</f>
        <v>0</v>
      </c>
      <c r="E155" s="5">
        <f>'LYNX volumes'!AM167*SUM('LYNX volumes'!W167:AF167)</f>
        <v>0</v>
      </c>
      <c r="F155" s="5">
        <f t="shared" si="7"/>
        <v>0</v>
      </c>
      <c r="G155" s="5">
        <f t="shared" si="8"/>
        <v>0</v>
      </c>
      <c r="H155" s="5">
        <f>'LYNX volumes'!AO167*SUM('LYNX volumes'!W167:AF167)/3.125</f>
        <v>0</v>
      </c>
      <c r="I155" s="5">
        <f>'LYNX volumes'!AN167</f>
        <v>0</v>
      </c>
    </row>
    <row r="156" spans="1:9">
      <c r="A156">
        <f>'PRODUCTION LIST lynx'!A155</f>
        <v>0</v>
      </c>
      <c r="B156" s="5">
        <f>'LYNX volumes'!AJ168*SUM('LYNX volumes'!W168:AF168)</f>
        <v>0</v>
      </c>
      <c r="C156" s="5">
        <f>'LYNX volumes'!AK168*SUM('LYNX volumes'!W168:AF168)</f>
        <v>0</v>
      </c>
      <c r="D156" s="5">
        <f>'LYNX volumes'!AL168*SUM('LYNX volumes'!W168:AF168)</f>
        <v>0</v>
      </c>
      <c r="E156" s="5">
        <f>'LYNX volumes'!AM168*SUM('LYNX volumes'!W168:AF168)</f>
        <v>0</v>
      </c>
      <c r="F156" s="5">
        <f t="shared" si="7"/>
        <v>0</v>
      </c>
      <c r="G156" s="5">
        <f t="shared" si="8"/>
        <v>0</v>
      </c>
      <c r="H156" s="5">
        <f>'LYNX volumes'!AO168*SUM('LYNX volumes'!W168:AF168)/3.125</f>
        <v>0</v>
      </c>
      <c r="I156" s="5">
        <f>'LYNX volumes'!AN168</f>
        <v>0</v>
      </c>
    </row>
    <row r="157" spans="1:9">
      <c r="A157">
        <f>'PRODUCTION LIST lynx'!A156</f>
        <v>0</v>
      </c>
      <c r="B157" s="5">
        <f>'LYNX volumes'!AJ169*SUM('LYNX volumes'!W169:AF169)</f>
        <v>0</v>
      </c>
      <c r="C157" s="5">
        <f>'LYNX volumes'!AK169*SUM('LYNX volumes'!W169:AF169)</f>
        <v>0</v>
      </c>
      <c r="D157" s="5">
        <f>'LYNX volumes'!AL169*SUM('LYNX volumes'!W169:AF169)</f>
        <v>0</v>
      </c>
      <c r="E157" s="5">
        <f>'LYNX volumes'!AM169*SUM('LYNX volumes'!W169:AF169)</f>
        <v>0</v>
      </c>
      <c r="F157" s="5">
        <f t="shared" si="7"/>
        <v>0</v>
      </c>
      <c r="G157" s="5">
        <f t="shared" si="8"/>
        <v>0</v>
      </c>
      <c r="H157" s="5">
        <f>'LYNX volumes'!AO169*SUM('LYNX volumes'!W169:AF169)/3.125</f>
        <v>0</v>
      </c>
      <c r="I157" s="5">
        <f>'LYNX volumes'!AN169</f>
        <v>0</v>
      </c>
    </row>
    <row r="158" spans="1:9">
      <c r="A158">
        <f>'PRODUCTION LIST lynx'!A157</f>
        <v>0</v>
      </c>
      <c r="B158" s="5">
        <f>'LYNX volumes'!AJ170*SUM('LYNX volumes'!W170:AF170)</f>
        <v>0</v>
      </c>
      <c r="C158" s="5">
        <f>'LYNX volumes'!AK170*SUM('LYNX volumes'!W170:AF170)</f>
        <v>0</v>
      </c>
      <c r="D158" s="5">
        <f>'LYNX volumes'!AL170*SUM('LYNX volumes'!W170:AF170)</f>
        <v>0</v>
      </c>
      <c r="E158" s="5">
        <f>'LYNX volumes'!AM170*SUM('LYNX volumes'!W170:AF170)</f>
        <v>0</v>
      </c>
      <c r="F158" s="5">
        <f t="shared" si="7"/>
        <v>0</v>
      </c>
      <c r="G158" s="5">
        <f t="shared" si="8"/>
        <v>0</v>
      </c>
      <c r="H158" s="5">
        <f>'LYNX volumes'!AO170*SUM('LYNX volumes'!W170:AF170)/3.125</f>
        <v>0</v>
      </c>
      <c r="I158" s="5">
        <f>'LYNX volumes'!AN170</f>
        <v>0</v>
      </c>
    </row>
    <row r="159" spans="1:9">
      <c r="A159">
        <f>'PRODUCTION LIST lynx'!A158</f>
        <v>0</v>
      </c>
      <c r="B159" s="5">
        <f>'LYNX volumes'!AJ171*SUM('LYNX volumes'!W171:AF171)</f>
        <v>0</v>
      </c>
      <c r="C159" s="5">
        <f>'LYNX volumes'!AK171*SUM('LYNX volumes'!W171:AF171)</f>
        <v>0</v>
      </c>
      <c r="D159" s="5">
        <f>'LYNX volumes'!AL171*SUM('LYNX volumes'!W171:AF171)</f>
        <v>0</v>
      </c>
      <c r="E159" s="5">
        <f>'LYNX volumes'!AM171*SUM('LYNX volumes'!W171:AF171)</f>
        <v>0</v>
      </c>
      <c r="F159" s="5">
        <f t="shared" si="7"/>
        <v>0</v>
      </c>
      <c r="G159" s="5">
        <f t="shared" si="8"/>
        <v>0</v>
      </c>
      <c r="H159" s="5">
        <f>'LYNX volumes'!AO171*SUM('LYNX volumes'!W171:AF171)/3.125</f>
        <v>0</v>
      </c>
      <c r="I159" s="5">
        <f>'LYNX volumes'!AN171</f>
        <v>0</v>
      </c>
    </row>
    <row r="160" spans="1:9">
      <c r="A160">
        <f>'PRODUCTION LIST lynx'!A159</f>
        <v>0</v>
      </c>
      <c r="B160" s="5">
        <f>'LYNX volumes'!AJ172*SUM('LYNX volumes'!W172:AF172)</f>
        <v>0</v>
      </c>
      <c r="C160" s="5">
        <f>'LYNX volumes'!AK172*SUM('LYNX volumes'!W172:AF172)</f>
        <v>0</v>
      </c>
      <c r="D160" s="5">
        <f>'LYNX volumes'!AL172*SUM('LYNX volumes'!W172:AF172)</f>
        <v>0</v>
      </c>
      <c r="E160" s="5">
        <f>'LYNX volumes'!AM172*SUM('LYNX volumes'!W172:AF172)</f>
        <v>0</v>
      </c>
      <c r="F160" s="5">
        <f t="shared" si="7"/>
        <v>0</v>
      </c>
      <c r="G160" s="5">
        <f t="shared" si="8"/>
        <v>0</v>
      </c>
      <c r="H160" s="5">
        <f>'LYNX volumes'!AO172*SUM('LYNX volumes'!W172:AF172)/3.125</f>
        <v>0</v>
      </c>
      <c r="I160" s="5">
        <f>'LYNX volumes'!AN172</f>
        <v>0</v>
      </c>
    </row>
    <row r="161" spans="1:9">
      <c r="A161">
        <f>'PRODUCTION LIST lynx'!A160</f>
        <v>0</v>
      </c>
      <c r="B161" s="5">
        <f>'LYNX volumes'!AJ173*SUM('LYNX volumes'!W173:AF173)</f>
        <v>0</v>
      </c>
      <c r="C161" s="5">
        <f>'LYNX volumes'!AK173*SUM('LYNX volumes'!W173:AF173)</f>
        <v>0</v>
      </c>
      <c r="D161" s="5">
        <f>'LYNX volumes'!AL173*SUM('LYNX volumes'!W173:AF173)</f>
        <v>0</v>
      </c>
      <c r="E161" s="5">
        <f>'LYNX volumes'!AM173*SUM('LYNX volumes'!W173:AF173)</f>
        <v>0</v>
      </c>
      <c r="F161" s="5">
        <f t="shared" si="7"/>
        <v>0</v>
      </c>
      <c r="G161" s="5">
        <f t="shared" si="8"/>
        <v>0</v>
      </c>
      <c r="H161" s="5">
        <f>'LYNX volumes'!AO173*SUM('LYNX volumes'!W173:AF173)/3.125</f>
        <v>0</v>
      </c>
      <c r="I161" s="5">
        <f>'LYNX volumes'!AN173</f>
        <v>0</v>
      </c>
    </row>
    <row r="162" spans="1:9">
      <c r="A162">
        <f>'PRODUCTION LIST lynx'!A161</f>
        <v>0</v>
      </c>
      <c r="B162" s="5">
        <f>'LYNX volumes'!AJ174*SUM('LYNX volumes'!W174:AF174)</f>
        <v>0</v>
      </c>
      <c r="C162" s="5">
        <f>'LYNX volumes'!AK174*SUM('LYNX volumes'!W174:AF174)</f>
        <v>0</v>
      </c>
      <c r="D162" s="5">
        <f>'LYNX volumes'!AL174*SUM('LYNX volumes'!W174:AF174)</f>
        <v>0</v>
      </c>
      <c r="E162" s="5">
        <f>'LYNX volumes'!AM174*SUM('LYNX volumes'!W174:AF174)</f>
        <v>0</v>
      </c>
      <c r="F162" s="5">
        <f t="shared" si="7"/>
        <v>0</v>
      </c>
      <c r="G162" s="5">
        <f t="shared" si="8"/>
        <v>0</v>
      </c>
      <c r="H162" s="5">
        <f>'LYNX volumes'!AO174*SUM('LYNX volumes'!W174:AF174)/3.125</f>
        <v>0</v>
      </c>
      <c r="I162" s="5">
        <f>'LYNX volumes'!AN174</f>
        <v>0</v>
      </c>
    </row>
    <row r="163" spans="1:9">
      <c r="A163">
        <f>'PRODUCTION LIST lynx'!A162</f>
        <v>0</v>
      </c>
      <c r="B163" s="5">
        <f>'LYNX volumes'!AJ175*SUM('LYNX volumes'!W175:AF175)</f>
        <v>0</v>
      </c>
      <c r="C163" s="5">
        <f>'LYNX volumes'!AK175*SUM('LYNX volumes'!W175:AF175)</f>
        <v>0</v>
      </c>
      <c r="D163" s="5">
        <f>'LYNX volumes'!AL175*SUM('LYNX volumes'!W175:AF175)</f>
        <v>0</v>
      </c>
      <c r="E163" s="5">
        <f>'LYNX volumes'!AM175*SUM('LYNX volumes'!W175:AF175)</f>
        <v>0</v>
      </c>
      <c r="F163" s="5">
        <f t="shared" si="7"/>
        <v>0</v>
      </c>
      <c r="G163" s="5">
        <f t="shared" si="8"/>
        <v>0</v>
      </c>
      <c r="H163" s="5">
        <f>'LYNX volumes'!AO175*SUM('LYNX volumes'!W175:AF175)/3.125</f>
        <v>0</v>
      </c>
      <c r="I163" s="5">
        <f>'LYNX volumes'!AN175</f>
        <v>0</v>
      </c>
    </row>
    <row r="164" spans="1:9">
      <c r="A164">
        <f>'PRODUCTION LIST lynx'!A163</f>
        <v>0</v>
      </c>
      <c r="B164" s="5">
        <f>'LYNX volumes'!AJ176*SUM('LYNX volumes'!W176:AF176)</f>
        <v>0</v>
      </c>
      <c r="C164" s="5">
        <f>'LYNX volumes'!AK176*SUM('LYNX volumes'!W176:AF176)</f>
        <v>0</v>
      </c>
      <c r="D164" s="5">
        <f>'LYNX volumes'!AL176*SUM('LYNX volumes'!W176:AF176)</f>
        <v>0</v>
      </c>
      <c r="E164" s="5">
        <f>'LYNX volumes'!AM176*SUM('LYNX volumes'!W176:AF176)</f>
        <v>0</v>
      </c>
      <c r="F164" s="5">
        <f t="shared" si="7"/>
        <v>0</v>
      </c>
      <c r="G164" s="5">
        <f t="shared" si="8"/>
        <v>0</v>
      </c>
      <c r="H164" s="5">
        <f>'LYNX volumes'!AO176*SUM('LYNX volumes'!W176:AF176)/3.125</f>
        <v>0</v>
      </c>
      <c r="I164" s="5">
        <f>'LYNX volumes'!AN176</f>
        <v>0</v>
      </c>
    </row>
    <row r="165" spans="1:9">
      <c r="A165">
        <f>'PRODUCTION LIST lynx'!A164</f>
        <v>0</v>
      </c>
      <c r="B165" s="5">
        <f>'LYNX volumes'!AJ177*SUM('LYNX volumes'!W177:AF177)</f>
        <v>0</v>
      </c>
      <c r="C165" s="5">
        <f>'LYNX volumes'!AK177*SUM('LYNX volumes'!W177:AF177)</f>
        <v>0</v>
      </c>
      <c r="D165" s="5">
        <f>'LYNX volumes'!AL177*SUM('LYNX volumes'!W177:AF177)</f>
        <v>0</v>
      </c>
      <c r="E165" s="5">
        <f>'LYNX volumes'!AM177*SUM('LYNX volumes'!W177:AF177)</f>
        <v>0</v>
      </c>
      <c r="F165" s="5">
        <f t="shared" si="7"/>
        <v>0</v>
      </c>
      <c r="G165" s="5">
        <f t="shared" si="8"/>
        <v>0</v>
      </c>
      <c r="H165" s="5">
        <f>'LYNX volumes'!AO177*SUM('LYNX volumes'!W177:AF177)/3.125</f>
        <v>0</v>
      </c>
      <c r="I165" s="5">
        <f>'LYNX volumes'!AN177</f>
        <v>0</v>
      </c>
    </row>
    <row r="166" spans="1:9">
      <c r="A166">
        <f>'PRODUCTION LIST lynx'!A165</f>
        <v>0</v>
      </c>
      <c r="B166" s="5">
        <f>'LYNX volumes'!AJ178*SUM('LYNX volumes'!W178:AF178)</f>
        <v>0</v>
      </c>
      <c r="C166" s="5">
        <f>'LYNX volumes'!AK178*SUM('LYNX volumes'!W178:AF178)</f>
        <v>0</v>
      </c>
      <c r="D166" s="5">
        <f>'LYNX volumes'!AL178*SUM('LYNX volumes'!W178:AF178)</f>
        <v>0</v>
      </c>
      <c r="E166" s="5">
        <f>'LYNX volumes'!AM178*SUM('LYNX volumes'!W178:AF178)</f>
        <v>0</v>
      </c>
      <c r="F166" s="5">
        <f t="shared" si="7"/>
        <v>0</v>
      </c>
      <c r="G166" s="5">
        <f t="shared" si="8"/>
        <v>0</v>
      </c>
      <c r="H166" s="5">
        <f>'LYNX volumes'!AO178*SUM('LYNX volumes'!W178:AF178)/3.125</f>
        <v>0</v>
      </c>
      <c r="I166" s="5">
        <f>'LYNX volumes'!AN178</f>
        <v>0</v>
      </c>
    </row>
    <row r="167" spans="1:9">
      <c r="A167">
        <f>'PRODUCTION LIST lynx'!A166</f>
        <v>0</v>
      </c>
      <c r="B167" s="5">
        <f>'LYNX volumes'!AJ179*SUM('LYNX volumes'!W179:AF179)</f>
        <v>0</v>
      </c>
      <c r="C167" s="5">
        <f>'LYNX volumes'!AK179*SUM('LYNX volumes'!W179:AF179)</f>
        <v>0</v>
      </c>
      <c r="D167" s="5">
        <f>'LYNX volumes'!AL179*SUM('LYNX volumes'!W179:AF179)</f>
        <v>0</v>
      </c>
      <c r="E167" s="5">
        <f>'LYNX volumes'!AM179*SUM('LYNX volumes'!W179:AF179)</f>
        <v>0</v>
      </c>
      <c r="F167" s="5">
        <f t="shared" si="7"/>
        <v>0</v>
      </c>
      <c r="G167" s="5">
        <f t="shared" si="8"/>
        <v>0</v>
      </c>
      <c r="H167" s="5">
        <f>'LYNX volumes'!AO179*SUM('LYNX volumes'!W179:AF179)/3.125</f>
        <v>0</v>
      </c>
      <c r="I167" s="5">
        <f>'LYNX volumes'!AN179</f>
        <v>0</v>
      </c>
    </row>
    <row r="168" spans="1:9">
      <c r="A168">
        <f>'PRODUCTION LIST lynx'!A167</f>
        <v>0</v>
      </c>
      <c r="B168" s="5">
        <f>'LYNX volumes'!AJ180*SUM('LYNX volumes'!W180:AF180)</f>
        <v>0</v>
      </c>
      <c r="C168" s="5">
        <f>'LYNX volumes'!AK180*SUM('LYNX volumes'!W180:AF180)</f>
        <v>0</v>
      </c>
      <c r="D168" s="5">
        <f>'LYNX volumes'!AL180*SUM('LYNX volumes'!W180:AF180)</f>
        <v>0</v>
      </c>
      <c r="E168" s="5">
        <f>'LYNX volumes'!AM180*SUM('LYNX volumes'!W180:AF180)</f>
        <v>0</v>
      </c>
      <c r="F168" s="5">
        <f t="shared" si="7"/>
        <v>0</v>
      </c>
      <c r="G168" s="5">
        <f t="shared" si="8"/>
        <v>0</v>
      </c>
      <c r="H168" s="5">
        <f>'LYNX volumes'!AO180*SUM('LYNX volumes'!W180:AF180)/3.125</f>
        <v>0</v>
      </c>
      <c r="I168" s="5">
        <f>'LYNX volumes'!AN180</f>
        <v>0</v>
      </c>
    </row>
    <row r="169" spans="1:9">
      <c r="A169">
        <f>'PRODUCTION LIST lynx'!A168</f>
        <v>0</v>
      </c>
      <c r="B169" s="5">
        <f>'LYNX volumes'!AJ181*SUM('LYNX volumes'!W181:AF181)</f>
        <v>0</v>
      </c>
      <c r="C169" s="5">
        <f>'LYNX volumes'!AK181*SUM('LYNX volumes'!W181:AF181)</f>
        <v>0</v>
      </c>
      <c r="D169" s="5">
        <f>'LYNX volumes'!AL181*SUM('LYNX volumes'!W181:AF181)</f>
        <v>0</v>
      </c>
      <c r="E169" s="5">
        <f>'LYNX volumes'!AM181*SUM('LYNX volumes'!W181:AF181)</f>
        <v>0</v>
      </c>
      <c r="F169" s="5">
        <f t="shared" si="7"/>
        <v>0</v>
      </c>
      <c r="G169" s="5">
        <f t="shared" si="8"/>
        <v>0</v>
      </c>
      <c r="H169" s="5">
        <f>'LYNX volumes'!AO181*SUM('LYNX volumes'!W181:AF181)/3.125</f>
        <v>0</v>
      </c>
      <c r="I169" s="5">
        <f>'LYNX volumes'!AN181</f>
        <v>0</v>
      </c>
    </row>
    <row r="170" spans="1:9">
      <c r="A170">
        <f>'PRODUCTION LIST lynx'!A169</f>
        <v>0</v>
      </c>
      <c r="B170" s="5">
        <f>'LYNX volumes'!AJ182*SUM('LYNX volumes'!W182:AF182)</f>
        <v>0</v>
      </c>
      <c r="C170" s="5">
        <f>'LYNX volumes'!AK182*SUM('LYNX volumes'!W182:AF182)</f>
        <v>0</v>
      </c>
      <c r="D170" s="5">
        <f>'LYNX volumes'!AL182*SUM('LYNX volumes'!W182:AF182)</f>
        <v>0</v>
      </c>
      <c r="E170" s="5">
        <f>'LYNX volumes'!AM182*SUM('LYNX volumes'!W182:AF182)</f>
        <v>0</v>
      </c>
      <c r="F170" s="5">
        <f t="shared" si="7"/>
        <v>0</v>
      </c>
      <c r="G170" s="5">
        <f t="shared" si="8"/>
        <v>0</v>
      </c>
      <c r="H170" s="5">
        <f>'LYNX volumes'!AO182*SUM('LYNX volumes'!W182:AF182)/3.125</f>
        <v>0</v>
      </c>
      <c r="I170" s="5">
        <f>'LYNX volumes'!AN182</f>
        <v>0</v>
      </c>
    </row>
    <row r="171" spans="1:9">
      <c r="A171">
        <f>'PRODUCTION LIST lynx'!A170</f>
        <v>0</v>
      </c>
      <c r="B171" s="5">
        <f>'LYNX volumes'!AJ183*SUM('LYNX volumes'!W183:AF183)</f>
        <v>0</v>
      </c>
      <c r="C171" s="5">
        <f>'LYNX volumes'!AK183*SUM('LYNX volumes'!W183:AF183)</f>
        <v>0</v>
      </c>
      <c r="D171" s="5">
        <f>'LYNX volumes'!AL183*SUM('LYNX volumes'!W183:AF183)</f>
        <v>0</v>
      </c>
      <c r="E171" s="5">
        <f>'LYNX volumes'!AM183*SUM('LYNX volumes'!W183:AF183)</f>
        <v>0</v>
      </c>
      <c r="F171" s="5">
        <f t="shared" si="7"/>
        <v>0</v>
      </c>
      <c r="G171" s="5">
        <f t="shared" si="8"/>
        <v>0</v>
      </c>
      <c r="H171" s="5">
        <f>'LYNX volumes'!AO183*SUM('LYNX volumes'!W183:AF183)/3.125</f>
        <v>0</v>
      </c>
      <c r="I171" s="5">
        <f>'LYNX volumes'!AN183</f>
        <v>0</v>
      </c>
    </row>
    <row r="172" spans="1:9">
      <c r="A172">
        <f>'PRODUCTION LIST lynx'!A171</f>
        <v>0</v>
      </c>
      <c r="B172" s="5">
        <f>'LYNX volumes'!AJ184*SUM('LYNX volumes'!W184:AF184)</f>
        <v>0</v>
      </c>
      <c r="C172" s="5">
        <f>'LYNX volumes'!AK184*SUM('LYNX volumes'!W184:AF184)</f>
        <v>0</v>
      </c>
      <c r="D172" s="5">
        <f>'LYNX volumes'!AL184*SUM('LYNX volumes'!W184:AF184)</f>
        <v>0</v>
      </c>
      <c r="E172" s="5">
        <f>'LYNX volumes'!AM184*SUM('LYNX volumes'!W184:AF184)</f>
        <v>0</v>
      </c>
      <c r="F172" s="5">
        <f t="shared" si="7"/>
        <v>0</v>
      </c>
      <c r="G172" s="5">
        <f t="shared" si="8"/>
        <v>0</v>
      </c>
      <c r="H172" s="5">
        <f>'LYNX volumes'!AO184*SUM('LYNX volumes'!W184:AF184)/3.125</f>
        <v>0</v>
      </c>
      <c r="I172" s="5">
        <f>'LYNX volumes'!AN184</f>
        <v>0</v>
      </c>
    </row>
    <row r="173" spans="1:9">
      <c r="A173">
        <f>'PRODUCTION LIST lynx'!A172</f>
        <v>0</v>
      </c>
      <c r="B173" s="5">
        <f>'LYNX volumes'!AJ185*SUM('LYNX volumes'!W185:AF185)</f>
        <v>0</v>
      </c>
      <c r="C173" s="5">
        <f>'LYNX volumes'!AK185*SUM('LYNX volumes'!W185:AF185)</f>
        <v>0</v>
      </c>
      <c r="D173" s="5">
        <f>'LYNX volumes'!AL185*SUM('LYNX volumes'!W185:AF185)</f>
        <v>0</v>
      </c>
      <c r="E173" s="5">
        <f>'LYNX volumes'!AM185*SUM('LYNX volumes'!W185:AF185)</f>
        <v>0</v>
      </c>
      <c r="F173" s="5">
        <f t="shared" si="7"/>
        <v>0</v>
      </c>
      <c r="G173" s="5">
        <f t="shared" si="8"/>
        <v>0</v>
      </c>
      <c r="H173" s="5">
        <f>'LYNX volumes'!AO185*SUM('LYNX volumes'!W185:AF185)/3.125</f>
        <v>0</v>
      </c>
      <c r="I173" s="5">
        <f>'LYNX volumes'!AN185</f>
        <v>0</v>
      </c>
    </row>
    <row r="174" spans="1:9">
      <c r="A174">
        <f>'PRODUCTION LIST lynx'!A173</f>
        <v>0</v>
      </c>
      <c r="B174" s="5">
        <f>'LYNX volumes'!AJ186*SUM('LYNX volumes'!W186:AF186)</f>
        <v>0</v>
      </c>
      <c r="C174" s="5">
        <f>'LYNX volumes'!AK186*SUM('LYNX volumes'!W186:AF186)</f>
        <v>0</v>
      </c>
      <c r="D174" s="5">
        <f>'LYNX volumes'!AL186*SUM('LYNX volumes'!W186:AF186)</f>
        <v>0</v>
      </c>
      <c r="E174" s="5">
        <f>'LYNX volumes'!AM186*SUM('LYNX volumes'!W186:AF186)</f>
        <v>0</v>
      </c>
      <c r="F174" s="5">
        <f t="shared" si="7"/>
        <v>0</v>
      </c>
      <c r="G174" s="5">
        <f t="shared" si="8"/>
        <v>0</v>
      </c>
      <c r="H174" s="5">
        <f>'LYNX volumes'!AO186*SUM('LYNX volumes'!W186:AF186)/3.125</f>
        <v>0</v>
      </c>
      <c r="I174" s="5">
        <f>'LYNX volumes'!AN186</f>
        <v>0</v>
      </c>
    </row>
    <row r="175" spans="1:9">
      <c r="A175">
        <f>'PRODUCTION LIST lynx'!A174</f>
        <v>0</v>
      </c>
      <c r="B175" s="5">
        <f>'LYNX volumes'!AJ187*SUM('LYNX volumes'!W187:AF187)</f>
        <v>0</v>
      </c>
      <c r="C175" s="5">
        <f>'LYNX volumes'!AK187*SUM('LYNX volumes'!W187:AF187)</f>
        <v>0</v>
      </c>
      <c r="D175" s="5">
        <f>'LYNX volumes'!AL187*SUM('LYNX volumes'!W187:AF187)</f>
        <v>0</v>
      </c>
      <c r="E175" s="5">
        <f>'LYNX volumes'!AM187*SUM('LYNX volumes'!W187:AF187)</f>
        <v>0</v>
      </c>
      <c r="F175" s="5">
        <f t="shared" si="7"/>
        <v>0</v>
      </c>
      <c r="G175" s="5">
        <f t="shared" si="8"/>
        <v>0</v>
      </c>
      <c r="H175" s="5">
        <f>'LYNX volumes'!AO187*SUM('LYNX volumes'!W187:AF187)/3.125</f>
        <v>0</v>
      </c>
      <c r="I175" s="5">
        <f>'LYNX volumes'!AN187</f>
        <v>0</v>
      </c>
    </row>
    <row r="176" spans="1:9">
      <c r="A176">
        <f>'PRODUCTION LIST lynx'!A175</f>
        <v>0</v>
      </c>
      <c r="B176" s="5">
        <f>'LYNX volumes'!AJ188*SUM('LYNX volumes'!W188:AF188)</f>
        <v>0</v>
      </c>
      <c r="C176" s="5">
        <f>'LYNX volumes'!AK188*SUM('LYNX volumes'!W188:AF188)</f>
        <v>0</v>
      </c>
      <c r="D176" s="5">
        <f>'LYNX volumes'!AL188*SUM('LYNX volumes'!W188:AF188)</f>
        <v>0</v>
      </c>
      <c r="E176" s="5">
        <f>'LYNX volumes'!AM188*SUM('LYNX volumes'!W188:AF188)</f>
        <v>0</v>
      </c>
      <c r="F176" s="5">
        <f t="shared" si="7"/>
        <v>0</v>
      </c>
      <c r="G176" s="5">
        <f t="shared" si="8"/>
        <v>0</v>
      </c>
      <c r="H176" s="5">
        <f>'LYNX volumes'!AO188*SUM('LYNX volumes'!W188:AF188)/3.125</f>
        <v>0</v>
      </c>
      <c r="I176" s="5">
        <f>'LYNX volumes'!AN188</f>
        <v>0</v>
      </c>
    </row>
    <row r="177" spans="1:9">
      <c r="A177">
        <f>'PRODUCTION LIST lynx'!A176</f>
        <v>0</v>
      </c>
      <c r="B177" s="5">
        <f>'LYNX volumes'!AJ189*SUM('LYNX volumes'!W189:AF189)</f>
        <v>0</v>
      </c>
      <c r="C177" s="5">
        <f>'LYNX volumes'!AK189*SUM('LYNX volumes'!W189:AF189)</f>
        <v>0</v>
      </c>
      <c r="D177" s="5">
        <f>'LYNX volumes'!AL189*SUM('LYNX volumes'!W189:AF189)</f>
        <v>0</v>
      </c>
      <c r="E177" s="5">
        <f>'LYNX volumes'!AM189*SUM('LYNX volumes'!W189:AF189)</f>
        <v>0</v>
      </c>
      <c r="F177" s="5">
        <f t="shared" si="7"/>
        <v>0</v>
      </c>
      <c r="G177" s="5">
        <f t="shared" si="8"/>
        <v>0</v>
      </c>
      <c r="H177" s="5">
        <f>'LYNX volumes'!AO189*SUM('LYNX volumes'!W189:AF189)/3.125</f>
        <v>0</v>
      </c>
      <c r="I177" s="5">
        <f>'LYNX volumes'!AN189</f>
        <v>0</v>
      </c>
    </row>
    <row r="178" spans="1:9">
      <c r="A178">
        <f>'PRODUCTION LIST lynx'!A177</f>
        <v>0</v>
      </c>
      <c r="B178" s="5">
        <f>'LYNX volumes'!AJ190*SUM('LYNX volumes'!W190:AF190)</f>
        <v>0</v>
      </c>
      <c r="C178" s="5">
        <f>'LYNX volumes'!AK190*SUM('LYNX volumes'!W190:AF190)</f>
        <v>0</v>
      </c>
      <c r="D178" s="5">
        <f>'LYNX volumes'!AL190*SUM('LYNX volumes'!W190:AF190)</f>
        <v>0</v>
      </c>
      <c r="E178" s="5">
        <f>'LYNX volumes'!AM190*SUM('LYNX volumes'!W190:AF190)</f>
        <v>0</v>
      </c>
      <c r="F178" s="5">
        <f t="shared" si="7"/>
        <v>0</v>
      </c>
      <c r="G178" s="5">
        <f t="shared" si="8"/>
        <v>0</v>
      </c>
      <c r="H178" s="5">
        <f>'LYNX volumes'!AO190*SUM('LYNX volumes'!W190:AF190)/3.125</f>
        <v>0</v>
      </c>
      <c r="I178" s="5">
        <f>'LYNX volumes'!AN190</f>
        <v>0</v>
      </c>
    </row>
    <row r="179" spans="1:9">
      <c r="A179">
        <f>'PRODUCTION LIST lynx'!A178</f>
        <v>0</v>
      </c>
      <c r="B179" s="5">
        <f>'LYNX volumes'!AJ191*SUM('LYNX volumes'!W191:AF191)</f>
        <v>0</v>
      </c>
      <c r="C179" s="5">
        <f>'LYNX volumes'!AK191*SUM('LYNX volumes'!W191:AF191)</f>
        <v>0</v>
      </c>
      <c r="D179" s="5">
        <f>'LYNX volumes'!AL191*SUM('LYNX volumes'!W191:AF191)</f>
        <v>0</v>
      </c>
      <c r="E179" s="5">
        <f>'LYNX volumes'!AM191*SUM('LYNX volumes'!W191:AF191)</f>
        <v>0</v>
      </c>
      <c r="F179" s="5">
        <f t="shared" si="7"/>
        <v>0</v>
      </c>
      <c r="G179" s="5">
        <f t="shared" si="8"/>
        <v>0</v>
      </c>
      <c r="H179" s="5">
        <f>'LYNX volumes'!AO191*SUM('LYNX volumes'!W191:AF191)/3.125</f>
        <v>0</v>
      </c>
      <c r="I179" s="5">
        <f>'LYNX volumes'!AN191</f>
        <v>0</v>
      </c>
    </row>
    <row r="180" spans="1:9">
      <c r="A180">
        <f>'PRODUCTION LIST lynx'!A179</f>
        <v>0</v>
      </c>
      <c r="B180" s="5">
        <f>'LYNX volumes'!AJ192*SUM('LYNX volumes'!W192:AF192)</f>
        <v>0</v>
      </c>
      <c r="C180" s="5">
        <f>'LYNX volumes'!AK192*SUM('LYNX volumes'!W192:AF192)</f>
        <v>0</v>
      </c>
      <c r="D180" s="5">
        <f>'LYNX volumes'!AL192*SUM('LYNX volumes'!W192:AF192)</f>
        <v>0</v>
      </c>
      <c r="E180" s="5">
        <f>'LYNX volumes'!AM192*SUM('LYNX volumes'!W192:AF192)</f>
        <v>0</v>
      </c>
      <c r="F180" s="5">
        <f t="shared" si="7"/>
        <v>0</v>
      </c>
      <c r="G180" s="5">
        <f t="shared" si="8"/>
        <v>0</v>
      </c>
      <c r="H180" s="5">
        <f>'LYNX volumes'!AO192*SUM('LYNX volumes'!W192:AF192)/3.125</f>
        <v>0</v>
      </c>
      <c r="I180" s="5">
        <f>'LYNX volumes'!AN192</f>
        <v>0</v>
      </c>
    </row>
    <row r="181" spans="1:9">
      <c r="A181">
        <f>'PRODUCTION LIST lynx'!A180</f>
        <v>0</v>
      </c>
      <c r="B181" s="5">
        <f>'LYNX volumes'!AJ193*SUM('LYNX volumes'!W193:AF193)</f>
        <v>0</v>
      </c>
      <c r="C181" s="5">
        <f>'LYNX volumes'!AK193*SUM('LYNX volumes'!W193:AF193)</f>
        <v>0</v>
      </c>
      <c r="D181" s="5">
        <f>'LYNX volumes'!AL193*SUM('LYNX volumes'!W193:AF193)</f>
        <v>0</v>
      </c>
      <c r="E181" s="5">
        <f>'LYNX volumes'!AM193*SUM('LYNX volumes'!W193:AF193)</f>
        <v>0</v>
      </c>
      <c r="F181" s="5">
        <f t="shared" si="7"/>
        <v>0</v>
      </c>
      <c r="G181" s="5">
        <f t="shared" si="8"/>
        <v>0</v>
      </c>
      <c r="H181" s="5">
        <f>'LYNX volumes'!AO193*SUM('LYNX volumes'!W193:AF193)/3.125</f>
        <v>0</v>
      </c>
      <c r="I181" s="5">
        <f>'LYNX volumes'!AN193</f>
        <v>0</v>
      </c>
    </row>
    <row r="182" spans="1:9">
      <c r="A182">
        <f>'PRODUCTION LIST lynx'!A181</f>
        <v>0</v>
      </c>
      <c r="B182" s="5">
        <f>'LYNX volumes'!AJ194*SUM('LYNX volumes'!W194:AF194)</f>
        <v>0</v>
      </c>
      <c r="C182" s="5">
        <f>'LYNX volumes'!AK194*SUM('LYNX volumes'!W194:AF194)</f>
        <v>0</v>
      </c>
      <c r="D182" s="5">
        <f>'LYNX volumes'!AL194*SUM('LYNX volumes'!W194:AF194)</f>
        <v>0</v>
      </c>
      <c r="E182" s="5">
        <f>'LYNX volumes'!AM194*SUM('LYNX volumes'!W194:AF194)</f>
        <v>0</v>
      </c>
      <c r="F182" s="5">
        <f t="shared" si="7"/>
        <v>0</v>
      </c>
      <c r="G182" s="5">
        <f t="shared" si="8"/>
        <v>0</v>
      </c>
      <c r="H182" s="5">
        <f>'LYNX volumes'!AO194*SUM('LYNX volumes'!W194:AF194)/3.125</f>
        <v>0</v>
      </c>
      <c r="I182" s="5">
        <f>'LYNX volumes'!AN194</f>
        <v>0</v>
      </c>
    </row>
    <row r="183" spans="1:9">
      <c r="A183">
        <f>'PRODUCTION LIST lynx'!A182</f>
        <v>0</v>
      </c>
      <c r="B183" s="5">
        <f>'LYNX volumes'!AJ195*SUM('LYNX volumes'!W195:AF195)</f>
        <v>0</v>
      </c>
      <c r="C183" s="5">
        <f>'LYNX volumes'!AK195*SUM('LYNX volumes'!W195:AF195)</f>
        <v>0</v>
      </c>
      <c r="D183" s="5">
        <f>'LYNX volumes'!AL195*SUM('LYNX volumes'!W195:AF195)</f>
        <v>0</v>
      </c>
      <c r="E183" s="5">
        <f>'LYNX volumes'!AM195*SUM('LYNX volumes'!W195:AF195)</f>
        <v>0</v>
      </c>
      <c r="F183" s="5">
        <f t="shared" si="7"/>
        <v>0</v>
      </c>
      <c r="G183" s="5">
        <f t="shared" si="8"/>
        <v>0</v>
      </c>
      <c r="H183" s="5">
        <f>'LYNX volumes'!AO195*SUM('LYNX volumes'!W195:AF195)/3.125</f>
        <v>0</v>
      </c>
      <c r="I183" s="5">
        <f>'LYNX volumes'!AN195</f>
        <v>0</v>
      </c>
    </row>
    <row r="184" spans="1:9">
      <c r="A184">
        <f>'PRODUCTION LIST lynx'!A183</f>
        <v>0</v>
      </c>
      <c r="B184" s="5">
        <f>'LYNX volumes'!AJ196*SUM('LYNX volumes'!W196:AF196)</f>
        <v>0</v>
      </c>
      <c r="C184" s="5">
        <f>'LYNX volumes'!AK196*SUM('LYNX volumes'!W196:AF196)</f>
        <v>0</v>
      </c>
      <c r="D184" s="5">
        <f>'LYNX volumes'!AL196*SUM('LYNX volumes'!W196:AF196)</f>
        <v>0</v>
      </c>
      <c r="E184" s="5">
        <f>'LYNX volumes'!AM196*SUM('LYNX volumes'!W196:AF196)</f>
        <v>0</v>
      </c>
      <c r="F184" s="5">
        <f t="shared" si="7"/>
        <v>0</v>
      </c>
      <c r="G184" s="5">
        <f t="shared" si="8"/>
        <v>0</v>
      </c>
      <c r="H184" s="5">
        <f>'LYNX volumes'!AO196*SUM('LYNX volumes'!W196:AF196)/3.125</f>
        <v>0</v>
      </c>
      <c r="I184" s="5">
        <f>'LYNX volumes'!AN196</f>
        <v>0</v>
      </c>
    </row>
    <row r="185" spans="1:9">
      <c r="A185">
        <f>'PRODUCTION LIST lynx'!A184</f>
        <v>0</v>
      </c>
      <c r="B185" s="5">
        <f>'LYNX volumes'!AJ197*SUM('LYNX volumes'!W197:AF197)</f>
        <v>0</v>
      </c>
      <c r="C185" s="5">
        <f>'LYNX volumes'!AK197*SUM('LYNX volumes'!W197:AF197)</f>
        <v>0</v>
      </c>
      <c r="D185" s="5">
        <f>'LYNX volumes'!AL197*SUM('LYNX volumes'!W197:AF197)</f>
        <v>0</v>
      </c>
      <c r="E185" s="5">
        <f>'LYNX volumes'!AM197*SUM('LYNX volumes'!W197:AF197)</f>
        <v>0</v>
      </c>
      <c r="F185" s="5">
        <f t="shared" si="7"/>
        <v>0</v>
      </c>
      <c r="G185" s="5">
        <f t="shared" si="8"/>
        <v>0</v>
      </c>
      <c r="H185" s="5">
        <f>'LYNX volumes'!AO197*SUM('LYNX volumes'!W197:AF197)/3.125</f>
        <v>0</v>
      </c>
      <c r="I185" s="5">
        <f>'LYNX volumes'!AN197</f>
        <v>0</v>
      </c>
    </row>
    <row r="186" spans="1:9">
      <c r="A186">
        <f>'PRODUCTION LIST lynx'!A185</f>
        <v>0</v>
      </c>
      <c r="B186" s="5">
        <f>'LYNX volumes'!AJ198*SUM('LYNX volumes'!W198:AF198)</f>
        <v>0</v>
      </c>
      <c r="C186" s="5">
        <f>'LYNX volumes'!AK198*SUM('LYNX volumes'!W198:AF198)</f>
        <v>0</v>
      </c>
      <c r="D186" s="5">
        <f>'LYNX volumes'!AL198*SUM('LYNX volumes'!W198:AF198)</f>
        <v>0</v>
      </c>
      <c r="E186" s="5">
        <f>'LYNX volumes'!AM198*SUM('LYNX volumes'!W198:AF198)</f>
        <v>0</v>
      </c>
      <c r="F186" s="5">
        <f t="shared" si="7"/>
        <v>0</v>
      </c>
      <c r="G186" s="5">
        <f t="shared" si="8"/>
        <v>0</v>
      </c>
      <c r="H186" s="5">
        <f>'LYNX volumes'!AO198*SUM('LYNX volumes'!W198:AF198)/3.125</f>
        <v>0</v>
      </c>
      <c r="I186" s="5">
        <f>'LYNX volumes'!AN198</f>
        <v>0</v>
      </c>
    </row>
    <row r="187" spans="1:9">
      <c r="A187">
        <f>'PRODUCTION LIST lynx'!A186</f>
        <v>0</v>
      </c>
      <c r="B187" s="5">
        <f>'LYNX volumes'!AJ199*SUM('LYNX volumes'!W199:AF199)</f>
        <v>0</v>
      </c>
      <c r="C187" s="5">
        <f>'LYNX volumes'!AK199*SUM('LYNX volumes'!W199:AF199)</f>
        <v>0</v>
      </c>
      <c r="D187" s="5">
        <f>'LYNX volumes'!AL199*SUM('LYNX volumes'!W199:AF199)</f>
        <v>0</v>
      </c>
      <c r="E187" s="5">
        <f>'LYNX volumes'!AM199*SUM('LYNX volumes'!W199:AF199)</f>
        <v>0</v>
      </c>
      <c r="F187" s="5">
        <f t="shared" si="7"/>
        <v>0</v>
      </c>
      <c r="G187" s="5">
        <f t="shared" si="8"/>
        <v>0</v>
      </c>
      <c r="H187" s="5">
        <f>'LYNX volumes'!AO199*SUM('LYNX volumes'!W199:AF199)/3.125</f>
        <v>0</v>
      </c>
      <c r="I187" s="5">
        <f>'LYNX volumes'!AN199</f>
        <v>0</v>
      </c>
    </row>
    <row r="188" spans="1:9">
      <c r="A188">
        <f>'PRODUCTION LIST lynx'!A187</f>
        <v>0</v>
      </c>
      <c r="B188" s="5">
        <f>'LYNX volumes'!AJ200*SUM('LYNX volumes'!W200:AF200)</f>
        <v>0</v>
      </c>
      <c r="C188" s="5">
        <f>'LYNX volumes'!AK200*SUM('LYNX volumes'!W200:AF200)</f>
        <v>0</v>
      </c>
      <c r="D188" s="5">
        <f>'LYNX volumes'!AL200*SUM('LYNX volumes'!W200:AF200)</f>
        <v>0</v>
      </c>
      <c r="E188" s="5">
        <f>'LYNX volumes'!AM200*SUM('LYNX volumes'!W200:AF200)</f>
        <v>0</v>
      </c>
      <c r="F188" s="5">
        <f t="shared" si="7"/>
        <v>0</v>
      </c>
      <c r="G188" s="5">
        <f t="shared" si="8"/>
        <v>0</v>
      </c>
      <c r="H188" s="5">
        <f>'LYNX volumes'!AO200*SUM('LYNX volumes'!W200:AF200)/3.125</f>
        <v>0</v>
      </c>
      <c r="I188" s="5">
        <f>'LYNX volumes'!AN200</f>
        <v>0</v>
      </c>
    </row>
    <row r="189" spans="1:9">
      <c r="A189">
        <f>'PRODUCTION LIST lynx'!A188</f>
        <v>0</v>
      </c>
      <c r="B189" s="5">
        <f>'LYNX volumes'!AJ201*SUM('LYNX volumes'!W201:AF201)</f>
        <v>0</v>
      </c>
      <c r="C189" s="5">
        <f>'LYNX volumes'!AK201*SUM('LYNX volumes'!W201:AF201)</f>
        <v>0</v>
      </c>
      <c r="D189" s="5">
        <f>'LYNX volumes'!AL201*SUM('LYNX volumes'!W201:AF201)</f>
        <v>0</v>
      </c>
      <c r="E189" s="5">
        <f>'LYNX volumes'!AM201*SUM('LYNX volumes'!W201:AF201)</f>
        <v>0</v>
      </c>
      <c r="F189" s="5">
        <f t="shared" si="7"/>
        <v>0</v>
      </c>
      <c r="G189" s="5">
        <f t="shared" si="8"/>
        <v>0</v>
      </c>
      <c r="H189" s="5">
        <f>'LYNX volumes'!AO201*SUM('LYNX volumes'!W201:AF201)/3.125</f>
        <v>0</v>
      </c>
      <c r="I189" s="5">
        <f>'LYNX volumes'!AN201</f>
        <v>0</v>
      </c>
    </row>
    <row r="190" spans="1:9">
      <c r="A190">
        <f>'PRODUCTION LIST lynx'!A189</f>
        <v>0</v>
      </c>
      <c r="B190" s="5">
        <f>'LYNX volumes'!AJ202*SUM('LYNX volumes'!W202:AF202)</f>
        <v>0</v>
      </c>
      <c r="C190" s="5">
        <f>'LYNX volumes'!AK202*SUM('LYNX volumes'!W202:AF202)</f>
        <v>0</v>
      </c>
      <c r="D190" s="5">
        <f>'LYNX volumes'!AL202*SUM('LYNX volumes'!W202:AF202)</f>
        <v>0</v>
      </c>
      <c r="E190" s="5">
        <f>'LYNX volumes'!AM202*SUM('LYNX volumes'!W202:AF202)</f>
        <v>0</v>
      </c>
      <c r="F190" s="5">
        <f t="shared" si="7"/>
        <v>0</v>
      </c>
      <c r="G190" s="5">
        <f t="shared" si="8"/>
        <v>0</v>
      </c>
      <c r="H190" s="5">
        <f>'LYNX volumes'!AO202*SUM('LYNX volumes'!W202:AF202)/3.125</f>
        <v>0</v>
      </c>
      <c r="I190" s="5">
        <f>'LYNX volumes'!AN202</f>
        <v>0</v>
      </c>
    </row>
    <row r="191" spans="1:9">
      <c r="A191">
        <f>'PRODUCTION LIST lynx'!A190</f>
        <v>0</v>
      </c>
      <c r="B191" s="5">
        <f>'LYNX volumes'!AJ203*SUM('LYNX volumes'!W203:AF203)</f>
        <v>0</v>
      </c>
      <c r="C191" s="5">
        <f>'LYNX volumes'!AK203*SUM('LYNX volumes'!W203:AF203)</f>
        <v>0</v>
      </c>
      <c r="D191" s="5">
        <f>'LYNX volumes'!AL203*SUM('LYNX volumes'!W203:AF203)</f>
        <v>0</v>
      </c>
      <c r="E191" s="5">
        <f>'LYNX volumes'!AM203*SUM('LYNX volumes'!W203:AF203)</f>
        <v>0</v>
      </c>
      <c r="F191" s="5">
        <f t="shared" si="7"/>
        <v>0</v>
      </c>
      <c r="G191" s="5">
        <f t="shared" si="8"/>
        <v>0</v>
      </c>
      <c r="H191" s="5">
        <f>'LYNX volumes'!AO203*SUM('LYNX volumes'!W203:AF203)/3.125</f>
        <v>0</v>
      </c>
      <c r="I191" s="5">
        <f>'LYNX volumes'!AN203</f>
        <v>0</v>
      </c>
    </row>
    <row r="192" spans="1:9">
      <c r="A192">
        <f>'PRODUCTION LIST lynx'!A191</f>
        <v>0</v>
      </c>
      <c r="B192" s="5">
        <f>'LYNX volumes'!AJ204*SUM('LYNX volumes'!W204:AF204)</f>
        <v>0</v>
      </c>
      <c r="C192" s="5">
        <f>'LYNX volumes'!AK204*SUM('LYNX volumes'!W204:AF204)</f>
        <v>0</v>
      </c>
      <c r="D192" s="5">
        <f>'LYNX volumes'!AL204*SUM('LYNX volumes'!W204:AF204)</f>
        <v>0</v>
      </c>
      <c r="E192" s="5">
        <f>'LYNX volumes'!AM204*SUM('LYNX volumes'!W204:AF204)</f>
        <v>0</v>
      </c>
      <c r="F192" s="5">
        <f t="shared" si="7"/>
        <v>0</v>
      </c>
      <c r="G192" s="5">
        <f t="shared" si="8"/>
        <v>0</v>
      </c>
      <c r="H192" s="5">
        <f>'LYNX volumes'!AO204*SUM('LYNX volumes'!W204:AF204)/3.125</f>
        <v>0</v>
      </c>
      <c r="I192" s="5">
        <f>'LYNX volumes'!AN204</f>
        <v>0</v>
      </c>
    </row>
    <row r="193" spans="1:9">
      <c r="A193">
        <f>'PRODUCTION LIST lynx'!A192</f>
        <v>0</v>
      </c>
      <c r="B193" s="5">
        <f>'LYNX volumes'!AJ205*SUM('LYNX volumes'!W205:AF205)</f>
        <v>0</v>
      </c>
      <c r="C193" s="5">
        <f>'LYNX volumes'!AK205*SUM('LYNX volumes'!W205:AF205)</f>
        <v>0</v>
      </c>
      <c r="D193" s="5">
        <f>'LYNX volumes'!AL205*SUM('LYNX volumes'!W205:AF205)</f>
        <v>0</v>
      </c>
      <c r="E193" s="5">
        <f>'LYNX volumes'!AM205*SUM('LYNX volumes'!W205:AF205)</f>
        <v>0</v>
      </c>
      <c r="F193" s="5">
        <f t="shared" si="7"/>
        <v>0</v>
      </c>
      <c r="G193" s="5">
        <f t="shared" si="8"/>
        <v>0</v>
      </c>
      <c r="H193" s="5">
        <f>'LYNX volumes'!AO205*SUM('LYNX volumes'!W205:AF205)/3.125</f>
        <v>0</v>
      </c>
      <c r="I193" s="5">
        <f>'LYNX volumes'!AN205</f>
        <v>0</v>
      </c>
    </row>
    <row r="194" spans="1:9">
      <c r="A194">
        <f>'PRODUCTION LIST lynx'!A193</f>
        <v>0</v>
      </c>
      <c r="B194" s="5">
        <f>'LYNX volumes'!AJ206*SUM('LYNX volumes'!W206:AF206)</f>
        <v>0</v>
      </c>
      <c r="C194" s="5">
        <f>'LYNX volumes'!AK206*SUM('LYNX volumes'!W206:AF206)</f>
        <v>0</v>
      </c>
      <c r="D194" s="5">
        <f>'LYNX volumes'!AL206*SUM('LYNX volumes'!W206:AF206)</f>
        <v>0</v>
      </c>
      <c r="E194" s="5">
        <f>'LYNX volumes'!AM206*SUM('LYNX volumes'!W206:AF206)</f>
        <v>0</v>
      </c>
      <c r="F194" s="5">
        <f t="shared" si="7"/>
        <v>0</v>
      </c>
      <c r="G194" s="5">
        <f t="shared" si="8"/>
        <v>0</v>
      </c>
      <c r="H194" s="5">
        <f>'LYNX volumes'!AO206*SUM('LYNX volumes'!W206:AF206)/3.125</f>
        <v>0</v>
      </c>
      <c r="I194" s="5">
        <f>'LYNX volumes'!AN206</f>
        <v>0</v>
      </c>
    </row>
    <row r="195" spans="1:9">
      <c r="A195">
        <f>'PRODUCTION LIST lynx'!A194</f>
        <v>0</v>
      </c>
      <c r="B195" s="5">
        <f>'LYNX volumes'!AJ207*SUM('LYNX volumes'!W207:AF207)</f>
        <v>0</v>
      </c>
      <c r="C195" s="5">
        <f>'LYNX volumes'!AK207*SUM('LYNX volumes'!W207:AF207)</f>
        <v>0</v>
      </c>
      <c r="D195" s="5">
        <f>'LYNX volumes'!AL207*SUM('LYNX volumes'!W207:AF207)</f>
        <v>0</v>
      </c>
      <c r="E195" s="5">
        <f>'LYNX volumes'!AM207*SUM('LYNX volumes'!W207:AF207)</f>
        <v>0</v>
      </c>
      <c r="F195" s="5">
        <f t="shared" si="7"/>
        <v>0</v>
      </c>
      <c r="G195" s="5">
        <f t="shared" si="8"/>
        <v>0</v>
      </c>
      <c r="H195" s="5">
        <f>'LYNX volumes'!AO207*SUM('LYNX volumes'!W207:AF207)/3.125</f>
        <v>0</v>
      </c>
      <c r="I195" s="5">
        <f>'LYNX volumes'!AN207</f>
        <v>0</v>
      </c>
    </row>
    <row r="196" spans="1:9">
      <c r="A196">
        <f>'PRODUCTION LIST lynx'!A195</f>
        <v>0</v>
      </c>
      <c r="B196" s="5">
        <f>'LYNX volumes'!AJ208*SUM('LYNX volumes'!W208:AF208)</f>
        <v>0</v>
      </c>
      <c r="C196" s="5">
        <f>'LYNX volumes'!AK208*SUM('LYNX volumes'!W208:AF208)</f>
        <v>0</v>
      </c>
      <c r="D196" s="5">
        <f>'LYNX volumes'!AL208*SUM('LYNX volumes'!W208:AF208)</f>
        <v>0</v>
      </c>
      <c r="E196" s="5">
        <f>'LYNX volumes'!AM208*SUM('LYNX volumes'!W208:AF208)</f>
        <v>0</v>
      </c>
      <c r="F196" s="5">
        <f t="shared" si="7"/>
        <v>0</v>
      </c>
      <c r="G196" s="5">
        <f t="shared" si="8"/>
        <v>0</v>
      </c>
      <c r="H196" s="5">
        <f>'LYNX volumes'!AO208*SUM('LYNX volumes'!W208:AF208)/3.125</f>
        <v>0</v>
      </c>
      <c r="I196" s="5">
        <f>'LYNX volumes'!AN208</f>
        <v>0</v>
      </c>
    </row>
    <row r="197" spans="1:9">
      <c r="A197">
        <f>'PRODUCTION LIST lynx'!A196</f>
        <v>0</v>
      </c>
      <c r="B197" s="5">
        <f>'LYNX volumes'!AJ209*SUM('LYNX volumes'!W209:AF209)</f>
        <v>0</v>
      </c>
      <c r="C197" s="5">
        <f>'LYNX volumes'!AK209*SUM('LYNX volumes'!W209:AF209)</f>
        <v>0</v>
      </c>
      <c r="D197" s="5">
        <f>'LYNX volumes'!AL209*SUM('LYNX volumes'!W209:AF209)</f>
        <v>0</v>
      </c>
      <c r="E197" s="5">
        <f>'LYNX volumes'!AM209*SUM('LYNX volumes'!W209:AF209)</f>
        <v>0</v>
      </c>
      <c r="F197" s="5">
        <f t="shared" ref="F197:F239" si="9">D197/10</f>
        <v>0</v>
      </c>
      <c r="G197" s="5">
        <f t="shared" ref="G197:G239" si="10">(3/100)*D197</f>
        <v>0</v>
      </c>
      <c r="H197" s="5">
        <f>'LYNX volumes'!AO209*SUM('LYNX volumes'!W209:AF209)/3.125</f>
        <v>0</v>
      </c>
      <c r="I197" s="5">
        <f>'LYNX volumes'!AN209</f>
        <v>0</v>
      </c>
    </row>
    <row r="198" spans="1:9">
      <c r="A198">
        <f>'PRODUCTION LIST lynx'!A197</f>
        <v>0</v>
      </c>
      <c r="B198" s="5">
        <f>'LYNX volumes'!AJ210*SUM('LYNX volumes'!W210:AF210)</f>
        <v>0</v>
      </c>
      <c r="C198" s="5">
        <f>'LYNX volumes'!AK210*SUM('LYNX volumes'!W210:AF210)</f>
        <v>0</v>
      </c>
      <c r="D198" s="5">
        <f>'LYNX volumes'!AL210*SUM('LYNX volumes'!W210:AF210)</f>
        <v>0</v>
      </c>
      <c r="E198" s="5">
        <f>'LYNX volumes'!AM210*SUM('LYNX volumes'!W210:AF210)</f>
        <v>0</v>
      </c>
      <c r="F198" s="5">
        <f t="shared" si="9"/>
        <v>0</v>
      </c>
      <c r="G198" s="5">
        <f t="shared" si="10"/>
        <v>0</v>
      </c>
      <c r="H198" s="5">
        <f>'LYNX volumes'!AO210*SUM('LYNX volumes'!W210:AF210)/3.125</f>
        <v>0</v>
      </c>
      <c r="I198" s="5">
        <f>'LYNX volumes'!AN210</f>
        <v>0</v>
      </c>
    </row>
    <row r="199" spans="1:9">
      <c r="A199">
        <f>'PRODUCTION LIST lynx'!A198</f>
        <v>0</v>
      </c>
      <c r="B199" s="5">
        <f>'LYNX volumes'!AJ211*SUM('LYNX volumes'!W211:AF211)</f>
        <v>0</v>
      </c>
      <c r="C199" s="5">
        <f>'LYNX volumes'!AK211*SUM('LYNX volumes'!W211:AF211)</f>
        <v>0</v>
      </c>
      <c r="D199" s="5">
        <f>'LYNX volumes'!AL211*SUM('LYNX volumes'!W211:AF211)</f>
        <v>0</v>
      </c>
      <c r="E199" s="5">
        <f>'LYNX volumes'!AM211*SUM('LYNX volumes'!W211:AF211)</f>
        <v>0</v>
      </c>
      <c r="F199" s="5">
        <f t="shared" si="9"/>
        <v>0</v>
      </c>
      <c r="G199" s="5">
        <f t="shared" si="10"/>
        <v>0</v>
      </c>
      <c r="H199" s="5">
        <f>'LYNX volumes'!AO211*SUM('LYNX volumes'!W211:AF211)/3.125</f>
        <v>0</v>
      </c>
      <c r="I199" s="5">
        <f>'LYNX volumes'!AN211</f>
        <v>0</v>
      </c>
    </row>
    <row r="200" spans="1:9">
      <c r="A200">
        <f>'PRODUCTION LIST lynx'!A199</f>
        <v>0</v>
      </c>
      <c r="B200" s="5">
        <f>'LYNX volumes'!AJ212*SUM('LYNX volumes'!W212:AF212)</f>
        <v>0</v>
      </c>
      <c r="C200" s="5">
        <f>'LYNX volumes'!AK212*SUM('LYNX volumes'!W212:AF212)</f>
        <v>0</v>
      </c>
      <c r="D200" s="5">
        <f>'LYNX volumes'!AL212*SUM('LYNX volumes'!W212:AF212)</f>
        <v>0</v>
      </c>
      <c r="E200" s="5">
        <f>'LYNX volumes'!AM212*SUM('LYNX volumes'!W212:AF212)</f>
        <v>0</v>
      </c>
      <c r="F200" s="5">
        <f t="shared" si="9"/>
        <v>0</v>
      </c>
      <c r="G200" s="5">
        <f t="shared" si="10"/>
        <v>0</v>
      </c>
      <c r="H200" s="5">
        <f>'LYNX volumes'!AO212*SUM('LYNX volumes'!W212:AF212)/3.125</f>
        <v>0</v>
      </c>
      <c r="I200" s="5">
        <f>'LYNX volumes'!AN212</f>
        <v>0</v>
      </c>
    </row>
    <row r="201" spans="1:9">
      <c r="A201">
        <f>'PRODUCTION LIST lynx'!A200</f>
        <v>0</v>
      </c>
      <c r="B201" s="5">
        <f>'LYNX volumes'!AJ213*SUM('LYNX volumes'!W213:AF213)</f>
        <v>0</v>
      </c>
      <c r="C201" s="5">
        <f>'LYNX volumes'!AK213*SUM('LYNX volumes'!W213:AF213)</f>
        <v>0</v>
      </c>
      <c r="D201" s="5">
        <f>'LYNX volumes'!AL213*SUM('LYNX volumes'!W213:AF213)</f>
        <v>0</v>
      </c>
      <c r="E201" s="5">
        <f>'LYNX volumes'!AM213*SUM('LYNX volumes'!W213:AF213)</f>
        <v>0</v>
      </c>
      <c r="F201" s="5">
        <f t="shared" si="9"/>
        <v>0</v>
      </c>
      <c r="G201" s="5">
        <f t="shared" si="10"/>
        <v>0</v>
      </c>
      <c r="H201" s="5">
        <f>'LYNX volumes'!AO213*SUM('LYNX volumes'!W213:AF213)/3.125</f>
        <v>0</v>
      </c>
      <c r="I201" s="5">
        <f>'LYNX volumes'!AN213</f>
        <v>0</v>
      </c>
    </row>
    <row r="202" spans="1:9">
      <c r="A202">
        <f>'PRODUCTION LIST lynx'!A201</f>
        <v>0</v>
      </c>
      <c r="B202" s="5">
        <f>'LYNX volumes'!AJ214*SUM('LYNX volumes'!W214:AF214)</f>
        <v>0</v>
      </c>
      <c r="C202" s="5">
        <f>'LYNX volumes'!AK214*SUM('LYNX volumes'!W214:AF214)</f>
        <v>0</v>
      </c>
      <c r="D202" s="5">
        <f>'LYNX volumes'!AL214*SUM('LYNX volumes'!W214:AF214)</f>
        <v>0</v>
      </c>
      <c r="E202" s="5">
        <f>'LYNX volumes'!AM214*SUM('LYNX volumes'!W214:AF214)</f>
        <v>0</v>
      </c>
      <c r="F202" s="5">
        <f t="shared" si="9"/>
        <v>0</v>
      </c>
      <c r="G202" s="5">
        <f t="shared" si="10"/>
        <v>0</v>
      </c>
      <c r="H202" s="5">
        <f>'LYNX volumes'!AO214*SUM('LYNX volumes'!W214:AF214)/3.125</f>
        <v>0</v>
      </c>
      <c r="I202" s="5">
        <f>'LYNX volumes'!AN214</f>
        <v>0</v>
      </c>
    </row>
    <row r="203" spans="1:9">
      <c r="A203">
        <f>'PRODUCTION LIST lynx'!A202</f>
        <v>0</v>
      </c>
      <c r="B203" s="5">
        <f>'LYNX volumes'!AJ215*SUM('LYNX volumes'!W215:AF215)</f>
        <v>0</v>
      </c>
      <c r="C203" s="5">
        <f>'LYNX volumes'!AK215*SUM('LYNX volumes'!W215:AF215)</f>
        <v>0</v>
      </c>
      <c r="D203" s="5">
        <f>'LYNX volumes'!AL215*SUM('LYNX volumes'!W215:AF215)</f>
        <v>0</v>
      </c>
      <c r="E203" s="5">
        <f>'LYNX volumes'!AM215*SUM('LYNX volumes'!W215:AF215)</f>
        <v>0</v>
      </c>
      <c r="F203" s="5">
        <f t="shared" si="9"/>
        <v>0</v>
      </c>
      <c r="G203" s="5">
        <f t="shared" si="10"/>
        <v>0</v>
      </c>
      <c r="H203" s="5">
        <f>'LYNX volumes'!AO215*SUM('LYNX volumes'!W215:AF215)/3.125</f>
        <v>0</v>
      </c>
      <c r="I203" s="5">
        <f>'LYNX volumes'!AN215</f>
        <v>0</v>
      </c>
    </row>
    <row r="204" spans="1:9">
      <c r="A204">
        <f>'PRODUCTION LIST lynx'!A203</f>
        <v>0</v>
      </c>
      <c r="B204" s="5">
        <f>'LYNX volumes'!AJ216*SUM('LYNX volumes'!W216:AF216)</f>
        <v>0</v>
      </c>
      <c r="C204" s="5">
        <f>'LYNX volumes'!AK216*SUM('LYNX volumes'!W216:AF216)</f>
        <v>0</v>
      </c>
      <c r="D204" s="5">
        <f>'LYNX volumes'!AL216*SUM('LYNX volumes'!W216:AF216)</f>
        <v>0</v>
      </c>
      <c r="E204" s="5">
        <f>'LYNX volumes'!AM216*SUM('LYNX volumes'!W216:AF216)</f>
        <v>0</v>
      </c>
      <c r="F204" s="5">
        <f t="shared" si="9"/>
        <v>0</v>
      </c>
      <c r="G204" s="5">
        <f t="shared" si="10"/>
        <v>0</v>
      </c>
      <c r="H204" s="5">
        <f>'LYNX volumes'!AO216*SUM('LYNX volumes'!W216:AF216)/3.125</f>
        <v>0</v>
      </c>
      <c r="I204" s="5">
        <f>'LYNX volumes'!AN216</f>
        <v>0</v>
      </c>
    </row>
    <row r="205" spans="1:9">
      <c r="A205">
        <f>'PRODUCTION LIST lynx'!A204</f>
        <v>0</v>
      </c>
      <c r="B205" s="5">
        <f>'LYNX volumes'!AJ217*SUM('LYNX volumes'!W217:AF217)</f>
        <v>0</v>
      </c>
      <c r="C205" s="5">
        <f>'LYNX volumes'!AK217*SUM('LYNX volumes'!W217:AF217)</f>
        <v>0</v>
      </c>
      <c r="D205" s="5">
        <f>'LYNX volumes'!AL217*SUM('LYNX volumes'!W217:AF217)</f>
        <v>0</v>
      </c>
      <c r="E205" s="5">
        <f>'LYNX volumes'!AM217*SUM('LYNX volumes'!W217:AF217)</f>
        <v>0</v>
      </c>
      <c r="F205" s="5">
        <f t="shared" si="9"/>
        <v>0</v>
      </c>
      <c r="G205" s="5">
        <f t="shared" si="10"/>
        <v>0</v>
      </c>
      <c r="H205" s="5">
        <f>'LYNX volumes'!AO217*SUM('LYNX volumes'!W217:AF217)/3.125</f>
        <v>0</v>
      </c>
      <c r="I205" s="5">
        <f>'LYNX volumes'!AN217</f>
        <v>0</v>
      </c>
    </row>
    <row r="206" spans="1:9">
      <c r="A206">
        <f>'PRODUCTION LIST lynx'!A205</f>
        <v>0</v>
      </c>
      <c r="B206" s="5">
        <f>'LYNX volumes'!AJ218*SUM('LYNX volumes'!W218:AF218)</f>
        <v>0</v>
      </c>
      <c r="C206" s="5">
        <f>'LYNX volumes'!AK218*SUM('LYNX volumes'!W218:AF218)</f>
        <v>0</v>
      </c>
      <c r="D206" s="5">
        <f>'LYNX volumes'!AL218*SUM('LYNX volumes'!W218:AF218)</f>
        <v>0</v>
      </c>
      <c r="E206" s="5">
        <f>'LYNX volumes'!AM218*SUM('LYNX volumes'!W218:AF218)</f>
        <v>0</v>
      </c>
      <c r="F206" s="5">
        <f t="shared" si="9"/>
        <v>0</v>
      </c>
      <c r="G206" s="5">
        <f t="shared" si="10"/>
        <v>0</v>
      </c>
      <c r="H206" s="5">
        <f>'LYNX volumes'!AO218*SUM('LYNX volumes'!W218:AF218)/3.125</f>
        <v>0</v>
      </c>
      <c r="I206" s="5">
        <f>'LYNX volumes'!AN218</f>
        <v>0</v>
      </c>
    </row>
    <row r="207" spans="1:9">
      <c r="A207">
        <f>'PRODUCTION LIST lynx'!A206</f>
        <v>0</v>
      </c>
      <c r="B207" s="5">
        <f>'LYNX volumes'!AJ219*SUM('LYNX volumes'!W219:AF219)</f>
        <v>0</v>
      </c>
      <c r="C207" s="5">
        <f>'LYNX volumes'!AK219*SUM('LYNX volumes'!W219:AF219)</f>
        <v>0</v>
      </c>
      <c r="D207" s="5">
        <f>'LYNX volumes'!AL219*SUM('LYNX volumes'!W219:AF219)</f>
        <v>0</v>
      </c>
      <c r="E207" s="5">
        <f>'LYNX volumes'!AM219*SUM('LYNX volumes'!W219:AF219)</f>
        <v>0</v>
      </c>
      <c r="F207" s="5">
        <f t="shared" si="9"/>
        <v>0</v>
      </c>
      <c r="G207" s="5">
        <f t="shared" si="10"/>
        <v>0</v>
      </c>
      <c r="H207" s="5">
        <f>'LYNX volumes'!AO219*SUM('LYNX volumes'!W219:AF219)/3.125</f>
        <v>0</v>
      </c>
      <c r="I207" s="5">
        <f>'LYNX volumes'!AN219</f>
        <v>0</v>
      </c>
    </row>
    <row r="208" spans="1:9">
      <c r="A208">
        <f>'PRODUCTION LIST lynx'!A207</f>
        <v>0</v>
      </c>
      <c r="B208" s="5">
        <f>'LYNX volumes'!AJ220*SUM('LYNX volumes'!W220:AF220)</f>
        <v>0</v>
      </c>
      <c r="C208" s="5">
        <f>'LYNX volumes'!AK220*SUM('LYNX volumes'!W220:AF220)</f>
        <v>0</v>
      </c>
      <c r="D208" s="5">
        <f>'LYNX volumes'!AL220*SUM('LYNX volumes'!W220:AF220)</f>
        <v>0</v>
      </c>
      <c r="E208" s="5">
        <f>'LYNX volumes'!AM220*SUM('LYNX volumes'!W220:AF220)</f>
        <v>0</v>
      </c>
      <c r="F208" s="5">
        <f t="shared" si="9"/>
        <v>0</v>
      </c>
      <c r="G208" s="5">
        <f t="shared" si="10"/>
        <v>0</v>
      </c>
      <c r="H208" s="5">
        <f>'LYNX volumes'!AO220*SUM('LYNX volumes'!W220:AF220)/3.125</f>
        <v>0</v>
      </c>
      <c r="I208" s="5">
        <f>'LYNX volumes'!AN220</f>
        <v>0</v>
      </c>
    </row>
    <row r="209" spans="1:9">
      <c r="A209">
        <f>'PRODUCTION LIST lynx'!A208</f>
        <v>0</v>
      </c>
      <c r="B209" s="5">
        <f>'LYNX volumes'!AJ221*SUM('LYNX volumes'!W221:AF221)</f>
        <v>0</v>
      </c>
      <c r="C209" s="5">
        <f>'LYNX volumes'!AK221*SUM('LYNX volumes'!W221:AF221)</f>
        <v>0</v>
      </c>
      <c r="D209" s="5">
        <f>'LYNX volumes'!AL221*SUM('LYNX volumes'!W221:AF221)</f>
        <v>0</v>
      </c>
      <c r="E209" s="5">
        <f>'LYNX volumes'!AM221*SUM('LYNX volumes'!W221:AF221)</f>
        <v>0</v>
      </c>
      <c r="F209" s="5">
        <f t="shared" si="9"/>
        <v>0</v>
      </c>
      <c r="G209" s="5">
        <f t="shared" si="10"/>
        <v>0</v>
      </c>
      <c r="H209" s="5">
        <f>'LYNX volumes'!AO221*SUM('LYNX volumes'!W221:AF221)/3.125</f>
        <v>0</v>
      </c>
      <c r="I209" s="5">
        <f>'LYNX volumes'!AN221</f>
        <v>0</v>
      </c>
    </row>
    <row r="210" spans="1:9">
      <c r="A210">
        <f>'PRODUCTION LIST lynx'!A209</f>
        <v>0</v>
      </c>
      <c r="B210" s="5">
        <f>'LYNX volumes'!AJ222*SUM('LYNX volumes'!W222:AF222)</f>
        <v>0</v>
      </c>
      <c r="C210" s="5">
        <f>'LYNX volumes'!AK222*SUM('LYNX volumes'!W222:AF222)</f>
        <v>0</v>
      </c>
      <c r="D210" s="5">
        <f>'LYNX volumes'!AL222*SUM('LYNX volumes'!W222:AF222)</f>
        <v>0</v>
      </c>
      <c r="E210" s="5">
        <f>'LYNX volumes'!AM222*SUM('LYNX volumes'!W222:AF222)</f>
        <v>0</v>
      </c>
      <c r="F210" s="5">
        <f t="shared" si="9"/>
        <v>0</v>
      </c>
      <c r="G210" s="5">
        <f t="shared" si="10"/>
        <v>0</v>
      </c>
      <c r="H210" s="5">
        <f>'LYNX volumes'!AO222*SUM('LYNX volumes'!W222:AF222)/3.125</f>
        <v>0</v>
      </c>
      <c r="I210" s="5">
        <f>'LYNX volumes'!AN222</f>
        <v>0</v>
      </c>
    </row>
    <row r="211" spans="1:9">
      <c r="A211">
        <f>'PRODUCTION LIST lynx'!A210</f>
        <v>0</v>
      </c>
      <c r="B211" s="5">
        <f>'LYNX volumes'!AJ223*SUM('LYNX volumes'!W223:AF223)</f>
        <v>0</v>
      </c>
      <c r="C211" s="5">
        <f>'LYNX volumes'!AK223*SUM('LYNX volumes'!W223:AF223)</f>
        <v>0</v>
      </c>
      <c r="D211" s="5">
        <f>'LYNX volumes'!AL223*SUM('LYNX volumes'!W223:AF223)</f>
        <v>0</v>
      </c>
      <c r="E211" s="5">
        <f>'LYNX volumes'!AM223*SUM('LYNX volumes'!W223:AF223)</f>
        <v>0</v>
      </c>
      <c r="F211" s="5">
        <f t="shared" si="9"/>
        <v>0</v>
      </c>
      <c r="G211" s="5">
        <f t="shared" si="10"/>
        <v>0</v>
      </c>
      <c r="H211" s="5">
        <f>'LYNX volumes'!AO223*SUM('LYNX volumes'!W223:AF223)/3.125</f>
        <v>0</v>
      </c>
      <c r="I211" s="5">
        <f>'LYNX volumes'!AN223</f>
        <v>0</v>
      </c>
    </row>
    <row r="212" spans="1:9">
      <c r="A212">
        <f>'PRODUCTION LIST lynx'!A211</f>
        <v>0</v>
      </c>
      <c r="B212" s="5">
        <f>'LYNX volumes'!AJ224*SUM('LYNX volumes'!W224:AF224)</f>
        <v>0</v>
      </c>
      <c r="C212" s="5">
        <f>'LYNX volumes'!AK224*SUM('LYNX volumes'!W224:AF224)</f>
        <v>0</v>
      </c>
      <c r="D212" s="5">
        <f>'LYNX volumes'!AL224*SUM('LYNX volumes'!W224:AF224)</f>
        <v>0</v>
      </c>
      <c r="E212" s="5">
        <f>'LYNX volumes'!AM224*SUM('LYNX volumes'!W224:AF224)</f>
        <v>0</v>
      </c>
      <c r="F212" s="5">
        <f t="shared" si="9"/>
        <v>0</v>
      </c>
      <c r="G212" s="5">
        <f t="shared" si="10"/>
        <v>0</v>
      </c>
      <c r="H212" s="5">
        <f>'LYNX volumes'!AO224*SUM('LYNX volumes'!W224:AF224)/3.125</f>
        <v>0</v>
      </c>
      <c r="I212" s="5">
        <f>'LYNX volumes'!AN224</f>
        <v>0</v>
      </c>
    </row>
    <row r="213" spans="1:9">
      <c r="A213">
        <f>'PRODUCTION LIST lynx'!A212</f>
        <v>0</v>
      </c>
      <c r="B213" s="5">
        <f>'LYNX volumes'!AJ225*SUM('LYNX volumes'!W225:AF225)</f>
        <v>0</v>
      </c>
      <c r="C213" s="5">
        <f>'LYNX volumes'!AK225*SUM('LYNX volumes'!W225:AF225)</f>
        <v>0</v>
      </c>
      <c r="D213" s="5">
        <f>'LYNX volumes'!AL225*SUM('LYNX volumes'!W225:AF225)</f>
        <v>0</v>
      </c>
      <c r="E213" s="5">
        <f>'LYNX volumes'!AM225*SUM('LYNX volumes'!W225:AF225)</f>
        <v>0</v>
      </c>
      <c r="F213" s="5">
        <f t="shared" si="9"/>
        <v>0</v>
      </c>
      <c r="G213" s="5">
        <f t="shared" si="10"/>
        <v>0</v>
      </c>
      <c r="H213" s="5">
        <f>'LYNX volumes'!AO225*SUM('LYNX volumes'!W225:AF225)/3.125</f>
        <v>0</v>
      </c>
      <c r="I213" s="5">
        <f>'LYNX volumes'!AN225</f>
        <v>0</v>
      </c>
    </row>
    <row r="214" spans="1:9">
      <c r="A214">
        <f>'PRODUCTION LIST lynx'!A213</f>
        <v>0</v>
      </c>
      <c r="B214" s="5">
        <f>'LYNX volumes'!AJ226*SUM('LYNX volumes'!W226:AF226)</f>
        <v>0</v>
      </c>
      <c r="C214" s="5">
        <f>'LYNX volumes'!AK226*SUM('LYNX volumes'!W226:AF226)</f>
        <v>0</v>
      </c>
      <c r="D214" s="5">
        <f>'LYNX volumes'!AL226*SUM('LYNX volumes'!W226:AF226)</f>
        <v>0</v>
      </c>
      <c r="E214" s="5">
        <f>'LYNX volumes'!AM226*SUM('LYNX volumes'!W226:AF226)</f>
        <v>0</v>
      </c>
      <c r="F214" s="5">
        <f t="shared" si="9"/>
        <v>0</v>
      </c>
      <c r="G214" s="5">
        <f t="shared" si="10"/>
        <v>0</v>
      </c>
      <c r="H214" s="5">
        <f>'LYNX volumes'!AO226*SUM('LYNX volumes'!W226:AF226)/3.125</f>
        <v>0</v>
      </c>
      <c r="I214" s="5">
        <f>'LYNX volumes'!AN226</f>
        <v>0</v>
      </c>
    </row>
    <row r="215" spans="1:9">
      <c r="A215">
        <f>'PRODUCTION LIST lynx'!A214</f>
        <v>0</v>
      </c>
      <c r="B215" s="5">
        <f>'LYNX volumes'!AJ227*SUM('LYNX volumes'!W227:AF227)</f>
        <v>0</v>
      </c>
      <c r="C215" s="5">
        <f>'LYNX volumes'!AK227*SUM('LYNX volumes'!W227:AF227)</f>
        <v>0</v>
      </c>
      <c r="D215" s="5">
        <f>'LYNX volumes'!AL227*SUM('LYNX volumes'!W227:AF227)</f>
        <v>0</v>
      </c>
      <c r="E215" s="5">
        <f>'LYNX volumes'!AM227*SUM('LYNX volumes'!W227:AF227)</f>
        <v>0</v>
      </c>
      <c r="F215" s="5">
        <f t="shared" si="9"/>
        <v>0</v>
      </c>
      <c r="G215" s="5">
        <f t="shared" si="10"/>
        <v>0</v>
      </c>
      <c r="H215" s="5">
        <f>'LYNX volumes'!AO227*SUM('LYNX volumes'!W227:AF227)/3.125</f>
        <v>0</v>
      </c>
      <c r="I215" s="5">
        <f>'LYNX volumes'!AN227</f>
        <v>0</v>
      </c>
    </row>
    <row r="216" spans="1:9">
      <c r="A216">
        <f>'PRODUCTION LIST lynx'!A215</f>
        <v>0</v>
      </c>
      <c r="B216" s="5">
        <f>'LYNX volumes'!AJ228*SUM('LYNX volumes'!W228:AF228)</f>
        <v>0</v>
      </c>
      <c r="C216" s="5">
        <f>'LYNX volumes'!AK228*SUM('LYNX volumes'!W228:AF228)</f>
        <v>0</v>
      </c>
      <c r="D216" s="5">
        <f>'LYNX volumes'!AL228*SUM('LYNX volumes'!W228:AF228)</f>
        <v>0</v>
      </c>
      <c r="E216" s="5">
        <f>'LYNX volumes'!AM228*SUM('LYNX volumes'!W228:AF228)</f>
        <v>0</v>
      </c>
      <c r="F216" s="5">
        <f t="shared" si="9"/>
        <v>0</v>
      </c>
      <c r="G216" s="5">
        <f t="shared" si="10"/>
        <v>0</v>
      </c>
      <c r="H216" s="5">
        <f>'LYNX volumes'!AO228*SUM('LYNX volumes'!W228:AF228)/3.125</f>
        <v>0</v>
      </c>
      <c r="I216" s="5">
        <f>'LYNX volumes'!AN228</f>
        <v>0</v>
      </c>
    </row>
    <row r="217" spans="1:9">
      <c r="A217">
        <f>'PRODUCTION LIST lynx'!A216</f>
        <v>0</v>
      </c>
      <c r="B217" s="5">
        <f>'LYNX volumes'!AJ229*SUM('LYNX volumes'!W229:AF229)</f>
        <v>0</v>
      </c>
      <c r="C217" s="5">
        <f>'LYNX volumes'!AK229*SUM('LYNX volumes'!W229:AF229)</f>
        <v>0</v>
      </c>
      <c r="D217" s="5">
        <f>'LYNX volumes'!AL229*SUM('LYNX volumes'!W229:AF229)</f>
        <v>0</v>
      </c>
      <c r="E217" s="5">
        <f>'LYNX volumes'!AM229*SUM('LYNX volumes'!W229:AF229)</f>
        <v>0</v>
      </c>
      <c r="F217" s="5">
        <f t="shared" si="9"/>
        <v>0</v>
      </c>
      <c r="G217" s="5">
        <f t="shared" si="10"/>
        <v>0</v>
      </c>
      <c r="H217" s="5">
        <f>'LYNX volumes'!AO229*SUM('LYNX volumes'!W229:AF229)/3.125</f>
        <v>0</v>
      </c>
      <c r="I217" s="5">
        <f>'LYNX volumes'!AN229</f>
        <v>0</v>
      </c>
    </row>
    <row r="218" spans="1:9">
      <c r="A218">
        <f>'PRODUCTION LIST lynx'!A217</f>
        <v>0</v>
      </c>
      <c r="B218" s="5">
        <f>'LYNX volumes'!AJ230*SUM('LYNX volumes'!W230:AF230)</f>
        <v>0</v>
      </c>
      <c r="C218" s="5">
        <f>'LYNX volumes'!AK230*SUM('LYNX volumes'!W230:AF230)</f>
        <v>0</v>
      </c>
      <c r="D218" s="5">
        <f>'LYNX volumes'!AL230*SUM('LYNX volumes'!W230:AF230)</f>
        <v>0</v>
      </c>
      <c r="E218" s="5">
        <f>'LYNX volumes'!AM230*SUM('LYNX volumes'!W230:AF230)</f>
        <v>0</v>
      </c>
      <c r="F218" s="5">
        <f t="shared" si="9"/>
        <v>0</v>
      </c>
      <c r="G218" s="5">
        <f t="shared" si="10"/>
        <v>0</v>
      </c>
      <c r="H218" s="5">
        <f>'LYNX volumes'!AO230*SUM('LYNX volumes'!W230:AF230)/3.125</f>
        <v>0</v>
      </c>
      <c r="I218" s="5">
        <f>'LYNX volumes'!AN230</f>
        <v>0</v>
      </c>
    </row>
    <row r="219" spans="1:9">
      <c r="A219">
        <f>'PRODUCTION LIST lynx'!A218</f>
        <v>0</v>
      </c>
      <c r="B219" s="5">
        <f>'LYNX volumes'!AJ231*SUM('LYNX volumes'!W231:AF231)</f>
        <v>0</v>
      </c>
      <c r="C219" s="5">
        <f>'LYNX volumes'!AK231*SUM('LYNX volumes'!W231:AF231)</f>
        <v>0</v>
      </c>
      <c r="D219" s="5">
        <f>'LYNX volumes'!AL231*SUM('LYNX volumes'!W231:AF231)</f>
        <v>0</v>
      </c>
      <c r="E219" s="5">
        <f>'LYNX volumes'!AM231*SUM('LYNX volumes'!W231:AF231)</f>
        <v>0</v>
      </c>
      <c r="F219" s="5">
        <f t="shared" si="9"/>
        <v>0</v>
      </c>
      <c r="G219" s="5">
        <f t="shared" si="10"/>
        <v>0</v>
      </c>
      <c r="H219" s="5">
        <f>'LYNX volumes'!AO231*SUM('LYNX volumes'!W231:AF231)/3.125</f>
        <v>0</v>
      </c>
      <c r="I219" s="5">
        <f>'LYNX volumes'!AN231</f>
        <v>0</v>
      </c>
    </row>
    <row r="220" spans="1:9">
      <c r="A220">
        <f>'PRODUCTION LIST lynx'!A219</f>
        <v>0</v>
      </c>
      <c r="B220" s="5">
        <f>'LYNX volumes'!AJ232*SUM('LYNX volumes'!W232:AF232)</f>
        <v>0</v>
      </c>
      <c r="C220" s="5">
        <f>'LYNX volumes'!AK232*SUM('LYNX volumes'!W232:AF232)</f>
        <v>0</v>
      </c>
      <c r="D220" s="5">
        <f>'LYNX volumes'!AL232*SUM('LYNX volumes'!W232:AF232)</f>
        <v>0</v>
      </c>
      <c r="E220" s="5">
        <f>'LYNX volumes'!AM232*SUM('LYNX volumes'!W232:AF232)</f>
        <v>0</v>
      </c>
      <c r="F220" s="5">
        <f t="shared" si="9"/>
        <v>0</v>
      </c>
      <c r="G220" s="5">
        <f t="shared" si="10"/>
        <v>0</v>
      </c>
      <c r="H220" s="5">
        <f>'LYNX volumes'!AO232*SUM('LYNX volumes'!W232:AF232)/3.125</f>
        <v>0</v>
      </c>
      <c r="I220" s="5">
        <f>'LYNX volumes'!AN232</f>
        <v>0</v>
      </c>
    </row>
    <row r="221" spans="1:9">
      <c r="A221">
        <f>'PRODUCTION LIST lynx'!A220</f>
        <v>0</v>
      </c>
      <c r="B221" s="5">
        <f>'LYNX volumes'!AJ233*SUM('LYNX volumes'!W233:AF233)</f>
        <v>0</v>
      </c>
      <c r="C221" s="5">
        <f>'LYNX volumes'!AK233*SUM('LYNX volumes'!W233:AF233)</f>
        <v>0</v>
      </c>
      <c r="D221" s="5">
        <f>'LYNX volumes'!AL233*SUM('LYNX volumes'!W233:AF233)</f>
        <v>0</v>
      </c>
      <c r="E221" s="5">
        <f>'LYNX volumes'!AM233*SUM('LYNX volumes'!W233:AF233)</f>
        <v>0</v>
      </c>
      <c r="F221" s="5">
        <f t="shared" si="9"/>
        <v>0</v>
      </c>
      <c r="G221" s="5">
        <f t="shared" si="10"/>
        <v>0</v>
      </c>
      <c r="H221" s="5">
        <f>'LYNX volumes'!AO233*SUM('LYNX volumes'!W233:AF233)/3.125</f>
        <v>0</v>
      </c>
      <c r="I221" s="5">
        <f>'LYNX volumes'!AN233</f>
        <v>0</v>
      </c>
    </row>
    <row r="222" spans="1:9">
      <c r="A222">
        <f>'PRODUCTION LIST lynx'!A221</f>
        <v>0</v>
      </c>
      <c r="B222" s="5">
        <f>'LYNX volumes'!AJ234*SUM('LYNX volumes'!W234:AF234)</f>
        <v>0</v>
      </c>
      <c r="C222" s="5">
        <f>'LYNX volumes'!AK234*SUM('LYNX volumes'!W234:AF234)</f>
        <v>0</v>
      </c>
      <c r="D222" s="5">
        <f>'LYNX volumes'!AL234*SUM('LYNX volumes'!W234:AF234)</f>
        <v>0</v>
      </c>
      <c r="E222" s="5">
        <f>'LYNX volumes'!AM234*SUM('LYNX volumes'!W234:AF234)</f>
        <v>0</v>
      </c>
      <c r="F222" s="5">
        <f t="shared" si="9"/>
        <v>0</v>
      </c>
      <c r="G222" s="5">
        <f t="shared" si="10"/>
        <v>0</v>
      </c>
      <c r="H222" s="5">
        <f>'LYNX volumes'!AO234*SUM('LYNX volumes'!W234:AF234)/3.125</f>
        <v>0</v>
      </c>
      <c r="I222" s="5">
        <f>'LYNX volumes'!AN234</f>
        <v>0</v>
      </c>
    </row>
    <row r="223" spans="1:9">
      <c r="A223">
        <f>'PRODUCTION LIST lynx'!A222</f>
        <v>0</v>
      </c>
      <c r="B223" s="5">
        <f>'LYNX volumes'!AJ235*SUM('LYNX volumes'!W235:AF235)</f>
        <v>0</v>
      </c>
      <c r="C223" s="5">
        <f>'LYNX volumes'!AK235*SUM('LYNX volumes'!W235:AF235)</f>
        <v>0</v>
      </c>
      <c r="D223" s="5">
        <f>'LYNX volumes'!AL235*SUM('LYNX volumes'!W235:AF235)</f>
        <v>0</v>
      </c>
      <c r="E223" s="5">
        <f>'LYNX volumes'!AM235*SUM('LYNX volumes'!W235:AF235)</f>
        <v>0</v>
      </c>
      <c r="F223" s="5">
        <f t="shared" si="9"/>
        <v>0</v>
      </c>
      <c r="G223" s="5">
        <f t="shared" si="10"/>
        <v>0</v>
      </c>
      <c r="H223" s="5">
        <f>'LYNX volumes'!AO235*SUM('LYNX volumes'!W235:AF235)/3.125</f>
        <v>0</v>
      </c>
      <c r="I223" s="5">
        <f>'LYNX volumes'!AN235</f>
        <v>0</v>
      </c>
    </row>
    <row r="224" spans="1:9">
      <c r="A224">
        <f>'PRODUCTION LIST lynx'!A223</f>
        <v>0</v>
      </c>
      <c r="B224" s="5">
        <f>'LYNX volumes'!AJ236*SUM('LYNX volumes'!W236:AF236)</f>
        <v>0</v>
      </c>
      <c r="C224" s="5">
        <f>'LYNX volumes'!AK236*SUM('LYNX volumes'!W236:AF236)</f>
        <v>0</v>
      </c>
      <c r="D224" s="5">
        <f>'LYNX volumes'!AL236*SUM('LYNX volumes'!W236:AF236)</f>
        <v>0</v>
      </c>
      <c r="E224" s="5">
        <f>'LYNX volumes'!AM236*SUM('LYNX volumes'!W236:AF236)</f>
        <v>0</v>
      </c>
      <c r="F224" s="5">
        <f t="shared" si="9"/>
        <v>0</v>
      </c>
      <c r="G224" s="5">
        <f t="shared" si="10"/>
        <v>0</v>
      </c>
      <c r="H224" s="5">
        <f>'LYNX volumes'!AO236*SUM('LYNX volumes'!W236:AF236)/3.125</f>
        <v>0</v>
      </c>
      <c r="I224" s="5">
        <f>'LYNX volumes'!AN236</f>
        <v>0</v>
      </c>
    </row>
    <row r="225" spans="1:9">
      <c r="A225">
        <f>'PRODUCTION LIST lynx'!A224</f>
        <v>0</v>
      </c>
      <c r="B225" s="5">
        <f>'LYNX volumes'!AJ237*SUM('LYNX volumes'!W237:AF237)</f>
        <v>0</v>
      </c>
      <c r="C225" s="5">
        <f>'LYNX volumes'!AK237*SUM('LYNX volumes'!W237:AF237)</f>
        <v>0</v>
      </c>
      <c r="D225" s="5">
        <f>'LYNX volumes'!AL237*SUM('LYNX volumes'!W237:AF237)</f>
        <v>0</v>
      </c>
      <c r="E225" s="5">
        <f>'LYNX volumes'!AM237*SUM('LYNX volumes'!W237:AF237)</f>
        <v>0</v>
      </c>
      <c r="F225" s="5">
        <f t="shared" si="9"/>
        <v>0</v>
      </c>
      <c r="G225" s="5">
        <f t="shared" si="10"/>
        <v>0</v>
      </c>
      <c r="H225" s="5">
        <f>'LYNX volumes'!AO237*SUM('LYNX volumes'!W237:AF237)/3.125</f>
        <v>0</v>
      </c>
      <c r="I225" s="5">
        <f>'LYNX volumes'!AN237</f>
        <v>0</v>
      </c>
    </row>
    <row r="226" spans="1:9">
      <c r="A226">
        <f>'PRODUCTION LIST lynx'!A225</f>
        <v>0</v>
      </c>
      <c r="B226" s="5">
        <f>'LYNX volumes'!AJ238*SUM('LYNX volumes'!W238:AF238)</f>
        <v>0</v>
      </c>
      <c r="C226" s="5">
        <f>'LYNX volumes'!AK238*SUM('LYNX volumes'!W238:AF238)</f>
        <v>0</v>
      </c>
      <c r="D226" s="5">
        <f>'LYNX volumes'!AL238*SUM('LYNX volumes'!W238:AF238)</f>
        <v>0</v>
      </c>
      <c r="E226" s="5">
        <f>'LYNX volumes'!AM238*SUM('LYNX volumes'!W238:AF238)</f>
        <v>0</v>
      </c>
      <c r="F226" s="5">
        <f t="shared" si="9"/>
        <v>0</v>
      </c>
      <c r="G226" s="5">
        <f t="shared" si="10"/>
        <v>0</v>
      </c>
      <c r="H226" s="5">
        <f>'LYNX volumes'!AO238*SUM('LYNX volumes'!W238:AF238)/3.125</f>
        <v>0</v>
      </c>
      <c r="I226" s="5">
        <f>'LYNX volumes'!AN238</f>
        <v>0</v>
      </c>
    </row>
    <row r="227" spans="1:9">
      <c r="A227">
        <f>'PRODUCTION LIST lynx'!A226</f>
        <v>0</v>
      </c>
      <c r="B227" s="5">
        <f>'LYNX volumes'!AJ239*SUM('LYNX volumes'!W239:AF239)</f>
        <v>0</v>
      </c>
      <c r="C227" s="5">
        <f>'LYNX volumes'!AK239*SUM('LYNX volumes'!W239:AF239)</f>
        <v>0</v>
      </c>
      <c r="D227" s="5">
        <f>'LYNX volumes'!AL239*SUM('LYNX volumes'!W239:AF239)</f>
        <v>0</v>
      </c>
      <c r="E227" s="5">
        <f>'LYNX volumes'!AM239*SUM('LYNX volumes'!W239:AF239)</f>
        <v>0</v>
      </c>
      <c r="F227" s="5">
        <f t="shared" si="9"/>
        <v>0</v>
      </c>
      <c r="G227" s="5">
        <f t="shared" si="10"/>
        <v>0</v>
      </c>
      <c r="H227" s="5">
        <f>'LYNX volumes'!AO239*SUM('LYNX volumes'!W239:AF239)/3.125</f>
        <v>0</v>
      </c>
      <c r="I227" s="5">
        <f>'LYNX volumes'!AN239</f>
        <v>0</v>
      </c>
    </row>
    <row r="228" spans="1:9">
      <c r="A228">
        <f>'PRODUCTION LIST lynx'!A227</f>
        <v>0</v>
      </c>
      <c r="B228" s="5">
        <f>'LYNX volumes'!AJ240*SUM('LYNX volumes'!W240:AF240)</f>
        <v>0</v>
      </c>
      <c r="C228" s="5">
        <f>'LYNX volumes'!AK240*SUM('LYNX volumes'!W240:AF240)</f>
        <v>0</v>
      </c>
      <c r="D228" s="5">
        <f>'LYNX volumes'!AL240*SUM('LYNX volumes'!W240:AF240)</f>
        <v>0</v>
      </c>
      <c r="E228" s="5">
        <f>'LYNX volumes'!AM240*SUM('LYNX volumes'!W240:AF240)</f>
        <v>0</v>
      </c>
      <c r="F228" s="5">
        <f t="shared" si="9"/>
        <v>0</v>
      </c>
      <c r="G228" s="5">
        <f t="shared" si="10"/>
        <v>0</v>
      </c>
      <c r="H228" s="5">
        <f>'LYNX volumes'!AO240*SUM('LYNX volumes'!W240:AF240)/3.125</f>
        <v>0</v>
      </c>
      <c r="I228" s="5">
        <f>'LYNX volumes'!AN240</f>
        <v>0</v>
      </c>
    </row>
    <row r="229" spans="1:9">
      <c r="A229">
        <f>'PRODUCTION LIST lynx'!A228</f>
        <v>0</v>
      </c>
      <c r="B229" s="5">
        <f>'LYNX volumes'!AJ241*SUM('LYNX volumes'!W241:AF241)</f>
        <v>0</v>
      </c>
      <c r="C229" s="5">
        <f>'LYNX volumes'!AK241*SUM('LYNX volumes'!W241:AF241)</f>
        <v>0</v>
      </c>
      <c r="D229" s="5">
        <f>'LYNX volumes'!AL241*SUM('LYNX volumes'!W241:AF241)</f>
        <v>0</v>
      </c>
      <c r="E229" s="5">
        <f>'LYNX volumes'!AM241*SUM('LYNX volumes'!W241:AF241)</f>
        <v>0</v>
      </c>
      <c r="F229" s="5">
        <f t="shared" si="9"/>
        <v>0</v>
      </c>
      <c r="G229" s="5">
        <f t="shared" si="10"/>
        <v>0</v>
      </c>
      <c r="H229" s="5">
        <f>'LYNX volumes'!AO241*SUM('LYNX volumes'!W241:AF241)/3.125</f>
        <v>0</v>
      </c>
      <c r="I229" s="5">
        <f>'LYNX volumes'!AN241</f>
        <v>0</v>
      </c>
    </row>
    <row r="230" spans="1:9">
      <c r="A230">
        <f>'PRODUCTION LIST lynx'!A229</f>
        <v>0</v>
      </c>
      <c r="B230" s="5">
        <f>'LYNX volumes'!AJ242*SUM('LYNX volumes'!W242:AF242)</f>
        <v>0</v>
      </c>
      <c r="C230" s="5">
        <f>'LYNX volumes'!AK242*SUM('LYNX volumes'!W242:AF242)</f>
        <v>0</v>
      </c>
      <c r="D230" s="5">
        <f>'LYNX volumes'!AL242*SUM('LYNX volumes'!W242:AF242)</f>
        <v>0</v>
      </c>
      <c r="E230" s="5">
        <f>'LYNX volumes'!AM242*SUM('LYNX volumes'!W242:AF242)</f>
        <v>0</v>
      </c>
      <c r="F230" s="5">
        <f t="shared" si="9"/>
        <v>0</v>
      </c>
      <c r="G230" s="5">
        <f t="shared" si="10"/>
        <v>0</v>
      </c>
      <c r="H230" s="5">
        <f>'LYNX volumes'!AO242*SUM('LYNX volumes'!W242:AF242)/3.125</f>
        <v>0</v>
      </c>
      <c r="I230" s="5">
        <f>'LYNX volumes'!AN242</f>
        <v>0</v>
      </c>
    </row>
    <row r="231" spans="1:9">
      <c r="A231">
        <f>'PRODUCTION LIST lynx'!A230</f>
        <v>0</v>
      </c>
      <c r="B231" s="5">
        <f>'LYNX volumes'!AJ243*SUM('LYNX volumes'!W243:AF243)</f>
        <v>0</v>
      </c>
      <c r="C231" s="5">
        <f>'LYNX volumes'!AK243*SUM('LYNX volumes'!W243:AF243)</f>
        <v>0</v>
      </c>
      <c r="D231" s="5">
        <f>'LYNX volumes'!AL243*SUM('LYNX volumes'!W243:AF243)</f>
        <v>0</v>
      </c>
      <c r="E231" s="5">
        <f>'LYNX volumes'!AM243*SUM('LYNX volumes'!W243:AF243)</f>
        <v>0</v>
      </c>
      <c r="F231" s="5">
        <f t="shared" si="9"/>
        <v>0</v>
      </c>
      <c r="G231" s="5">
        <f t="shared" si="10"/>
        <v>0</v>
      </c>
      <c r="H231" s="5">
        <f>'LYNX volumes'!AO243*SUM('LYNX volumes'!W243:AF243)/3.125</f>
        <v>0</v>
      </c>
      <c r="I231" s="5">
        <f>'LYNX volumes'!AN243</f>
        <v>0</v>
      </c>
    </row>
    <row r="232" spans="1:9">
      <c r="A232">
        <f>'PRODUCTION LIST lynx'!A231</f>
        <v>0</v>
      </c>
      <c r="B232" s="5">
        <f>'LYNX volumes'!AJ244*SUM('LYNX volumes'!W244:AF244)</f>
        <v>0</v>
      </c>
      <c r="C232" s="5">
        <f>'LYNX volumes'!AK244*SUM('LYNX volumes'!W244:AF244)</f>
        <v>0</v>
      </c>
      <c r="D232" s="5">
        <f>'LYNX volumes'!AL244*SUM('LYNX volumes'!W244:AF244)</f>
        <v>0</v>
      </c>
      <c r="E232" s="5">
        <f>'LYNX volumes'!AM244*SUM('LYNX volumes'!W244:AF244)</f>
        <v>0</v>
      </c>
      <c r="F232" s="5">
        <f t="shared" si="9"/>
        <v>0</v>
      </c>
      <c r="G232" s="5">
        <f t="shared" si="10"/>
        <v>0</v>
      </c>
      <c r="H232" s="5">
        <f>'LYNX volumes'!AO244*SUM('LYNX volumes'!W244:AF244)/3.125</f>
        <v>0</v>
      </c>
      <c r="I232" s="5">
        <f>'LYNX volumes'!AN244</f>
        <v>0</v>
      </c>
    </row>
    <row r="233" spans="1:9">
      <c r="A233">
        <f>'PRODUCTION LIST lynx'!A232</f>
        <v>0</v>
      </c>
      <c r="B233" s="5">
        <f>'LYNX volumes'!AJ245*SUM('LYNX volumes'!W245:AF245)</f>
        <v>0</v>
      </c>
      <c r="C233" s="5">
        <f>'LYNX volumes'!AK245*SUM('LYNX volumes'!W245:AF245)</f>
        <v>0</v>
      </c>
      <c r="D233" s="5">
        <f>'LYNX volumes'!AL245*SUM('LYNX volumes'!W245:AF245)</f>
        <v>0</v>
      </c>
      <c r="E233" s="5">
        <f>'LYNX volumes'!AM245*SUM('LYNX volumes'!W245:AF245)</f>
        <v>0</v>
      </c>
      <c r="F233" s="5">
        <f t="shared" si="9"/>
        <v>0</v>
      </c>
      <c r="G233" s="5">
        <f t="shared" si="10"/>
        <v>0</v>
      </c>
      <c r="H233" s="5">
        <f>'LYNX volumes'!AO245*SUM('LYNX volumes'!W245:AF245)/3.125</f>
        <v>0</v>
      </c>
      <c r="I233" s="5">
        <f>'LYNX volumes'!AN245</f>
        <v>0</v>
      </c>
    </row>
    <row r="234" spans="1:9">
      <c r="A234">
        <f>'PRODUCTION LIST lynx'!A233</f>
        <v>0</v>
      </c>
      <c r="B234" s="5">
        <f>'LYNX volumes'!AJ246*SUM('LYNX volumes'!W246:AF246)</f>
        <v>0</v>
      </c>
      <c r="C234" s="5">
        <f>'LYNX volumes'!AK246*SUM('LYNX volumes'!W246:AF246)</f>
        <v>0</v>
      </c>
      <c r="D234" s="5">
        <f>'LYNX volumes'!AL246*SUM('LYNX volumes'!W246:AF246)</f>
        <v>0</v>
      </c>
      <c r="E234" s="5">
        <f>'LYNX volumes'!AM246*SUM('LYNX volumes'!W246:AF246)</f>
        <v>0</v>
      </c>
      <c r="F234" s="5">
        <f t="shared" si="9"/>
        <v>0</v>
      </c>
      <c r="G234" s="5">
        <f t="shared" si="10"/>
        <v>0</v>
      </c>
      <c r="H234" s="5">
        <f>'LYNX volumes'!AO246*SUM('LYNX volumes'!W246:AF246)/3.125</f>
        <v>0</v>
      </c>
      <c r="I234" s="5">
        <f>'LYNX volumes'!AN246</f>
        <v>0</v>
      </c>
    </row>
    <row r="235" spans="1:9">
      <c r="A235">
        <f>'PRODUCTION LIST lynx'!A234</f>
        <v>0</v>
      </c>
      <c r="B235" s="5">
        <f>'LYNX volumes'!AJ247*SUM('LYNX volumes'!W247:AF247)</f>
        <v>0</v>
      </c>
      <c r="C235" s="5">
        <f>'LYNX volumes'!AK247*SUM('LYNX volumes'!W247:AF247)</f>
        <v>0</v>
      </c>
      <c r="D235" s="5">
        <f>'LYNX volumes'!AL247*SUM('LYNX volumes'!W247:AF247)</f>
        <v>0</v>
      </c>
      <c r="E235" s="5">
        <f>'LYNX volumes'!AM247*SUM('LYNX volumes'!W247:AF247)</f>
        <v>0</v>
      </c>
      <c r="F235" s="5">
        <f t="shared" si="9"/>
        <v>0</v>
      </c>
      <c r="G235" s="5">
        <f t="shared" si="10"/>
        <v>0</v>
      </c>
      <c r="H235" s="5">
        <f>'LYNX volumes'!AO247*SUM('LYNX volumes'!W247:AF247)/3.125</f>
        <v>0</v>
      </c>
      <c r="I235" s="5">
        <f>'LYNX volumes'!AN247</f>
        <v>0</v>
      </c>
    </row>
    <row r="236" spans="1:9">
      <c r="A236">
        <f>'PRODUCTION LIST lynx'!A235</f>
        <v>0</v>
      </c>
      <c r="B236" s="5">
        <f>'LYNX volumes'!AJ248*SUM('LYNX volumes'!W248:AF248)</f>
        <v>0</v>
      </c>
      <c r="C236" s="5">
        <f>'LYNX volumes'!AK248*SUM('LYNX volumes'!W248:AF248)</f>
        <v>0</v>
      </c>
      <c r="D236" s="5">
        <f>'LYNX volumes'!AL248*SUM('LYNX volumes'!W248:AF248)</f>
        <v>0</v>
      </c>
      <c r="E236" s="5">
        <f>'LYNX volumes'!AM248*SUM('LYNX volumes'!W248:AF248)</f>
        <v>0</v>
      </c>
      <c r="F236" s="5">
        <f t="shared" si="9"/>
        <v>0</v>
      </c>
      <c r="G236" s="5">
        <f t="shared" si="10"/>
        <v>0</v>
      </c>
      <c r="H236" s="5">
        <f>'LYNX volumes'!AO248*SUM('LYNX volumes'!W248:AF248)/3.125</f>
        <v>0</v>
      </c>
      <c r="I236" s="5">
        <f>'LYNX volumes'!AN248</f>
        <v>0</v>
      </c>
    </row>
    <row r="237" spans="1:9">
      <c r="A237">
        <f>'PRODUCTION LIST lynx'!A236</f>
        <v>0</v>
      </c>
      <c r="B237" s="5">
        <f>'LYNX volumes'!AJ249*SUM('LYNX volumes'!W249:AF249)</f>
        <v>0</v>
      </c>
      <c r="C237" s="5">
        <f>'LYNX volumes'!AK249*SUM('LYNX volumes'!W249:AF249)</f>
        <v>0</v>
      </c>
      <c r="D237" s="5">
        <f>'LYNX volumes'!AL249*SUM('LYNX volumes'!W249:AF249)</f>
        <v>0</v>
      </c>
      <c r="E237" s="5">
        <f>'LYNX volumes'!AM249*SUM('LYNX volumes'!W249:AF249)</f>
        <v>0</v>
      </c>
      <c r="F237" s="5">
        <f t="shared" si="9"/>
        <v>0</v>
      </c>
      <c r="G237" s="5">
        <f t="shared" si="10"/>
        <v>0</v>
      </c>
      <c r="H237" s="5">
        <f>'LYNX volumes'!AO249*SUM('LYNX volumes'!W249:AF249)/3.125</f>
        <v>0</v>
      </c>
      <c r="I237" s="5">
        <f>'LYNX volumes'!AN249</f>
        <v>0</v>
      </c>
    </row>
    <row r="238" spans="1:9">
      <c r="A238">
        <f>'PRODUCTION LIST lynx'!A237</f>
        <v>0</v>
      </c>
      <c r="B238" s="5">
        <f>'LYNX volumes'!AJ250*SUM('LYNX volumes'!W250:AF250)</f>
        <v>0</v>
      </c>
      <c r="C238" s="5">
        <f>'LYNX volumes'!AK250*SUM('LYNX volumes'!W250:AF250)</f>
        <v>0</v>
      </c>
      <c r="D238" s="5">
        <f>'LYNX volumes'!AL250*SUM('LYNX volumes'!W250:AF250)</f>
        <v>0</v>
      </c>
      <c r="E238" s="5">
        <f>'LYNX volumes'!AM250*SUM('LYNX volumes'!W250:AF250)</f>
        <v>0</v>
      </c>
      <c r="F238" s="5">
        <f t="shared" si="9"/>
        <v>0</v>
      </c>
      <c r="G238" s="5">
        <f t="shared" si="10"/>
        <v>0</v>
      </c>
      <c r="H238" s="5">
        <f>'LYNX volumes'!AO250*SUM('LYNX volumes'!W250:AF250)/3.125</f>
        <v>0</v>
      </c>
      <c r="I238" s="5">
        <f>'LYNX volumes'!AN250</f>
        <v>0</v>
      </c>
    </row>
    <row r="239" spans="1:9">
      <c r="A239">
        <f>'PRODUCTION LIST lynx'!A238</f>
        <v>0</v>
      </c>
      <c r="B239" s="5">
        <f>'LYNX volumes'!AJ251*SUM('LYNX volumes'!W251:AF251)</f>
        <v>0</v>
      </c>
      <c r="C239" s="5">
        <f>'LYNX volumes'!AK251*SUM('LYNX volumes'!W251:AF251)</f>
        <v>0</v>
      </c>
      <c r="D239" s="5">
        <f>'LYNX volumes'!AL251*SUM('LYNX volumes'!W251:AF251)</f>
        <v>0</v>
      </c>
      <c r="E239" s="5">
        <f>'LYNX volumes'!AM251*SUM('LYNX volumes'!W251:AF251)</f>
        <v>0</v>
      </c>
      <c r="F239" s="5">
        <f t="shared" si="9"/>
        <v>0</v>
      </c>
      <c r="G239" s="5">
        <f t="shared" si="10"/>
        <v>0</v>
      </c>
      <c r="H239" s="5">
        <f>'LYNX volumes'!AO251*SUM('LYNX volumes'!W251:AF251)/3.125</f>
        <v>0</v>
      </c>
      <c r="I239" s="5">
        <f>'LYNX volumes'!AN251</f>
        <v>0</v>
      </c>
    </row>
    <row r="240" spans="1:9">
      <c r="B240" s="5">
        <f>'LYNX volumes'!AJ163*SUM('LYNX volumes'!W163:AF163)</f>
        <v>0</v>
      </c>
      <c r="C240" s="5">
        <f>'LYNX volumes'!AK163*SUM('LYNX volumes'!W163:AF163)</f>
        <v>0</v>
      </c>
      <c r="D240" s="5">
        <f>'LYNX volumes'!AL163*SUM('LYNX volumes'!W163:AF163)</f>
        <v>0</v>
      </c>
      <c r="E240" s="5">
        <f>'LYNX volumes'!AM163*SUM('LYNX volumes'!W163:AF163)</f>
        <v>0</v>
      </c>
      <c r="F240" s="5">
        <f t="shared" ref="F240:F258" si="11">D240/10</f>
        <v>0</v>
      </c>
      <c r="G240" s="5">
        <f t="shared" ref="G240:G258" si="12">(3/100)*D240</f>
        <v>0</v>
      </c>
      <c r="H240" s="5">
        <f>'LYNX volumes'!AO163*SUM('LYNX volumes'!W163:AF163)/3.125</f>
        <v>0</v>
      </c>
      <c r="I240" s="5">
        <f>'LYNX volumes'!AN163</f>
        <v>0</v>
      </c>
    </row>
    <row r="241" spans="2:9">
      <c r="B241" s="5">
        <f>'LYNX volumes'!AJ164*SUM('LYNX volumes'!W164:AF164)</f>
        <v>0</v>
      </c>
      <c r="C241" s="5">
        <f>'LYNX volumes'!AK164*SUM('LYNX volumes'!W164:AF164)</f>
        <v>0</v>
      </c>
      <c r="D241" s="5">
        <f>'LYNX volumes'!AL164*SUM('LYNX volumes'!W164:AF164)</f>
        <v>0</v>
      </c>
      <c r="E241" s="5">
        <f>'LYNX volumes'!AM164*SUM('LYNX volumes'!W164:AF164)</f>
        <v>0</v>
      </c>
      <c r="F241" s="5">
        <f t="shared" si="11"/>
        <v>0</v>
      </c>
      <c r="G241" s="5">
        <f t="shared" si="12"/>
        <v>0</v>
      </c>
      <c r="H241" s="5">
        <f>'LYNX volumes'!AO164*SUM('LYNX volumes'!W164:AF164)/3.125</f>
        <v>0</v>
      </c>
      <c r="I241" s="5">
        <f>'LYNX volumes'!AN164</f>
        <v>0</v>
      </c>
    </row>
    <row r="242" spans="2:9">
      <c r="B242" s="5">
        <f>'LYNX volumes'!AJ165*SUM('LYNX volumes'!W165:AF165)</f>
        <v>0</v>
      </c>
      <c r="C242" s="5">
        <f>'LYNX volumes'!AK165*SUM('LYNX volumes'!W165:AF165)</f>
        <v>0</v>
      </c>
      <c r="D242" s="5">
        <f>'LYNX volumes'!AL165*SUM('LYNX volumes'!W165:AF165)</f>
        <v>0</v>
      </c>
      <c r="E242" s="5">
        <f>'LYNX volumes'!AM165*SUM('LYNX volumes'!W165:AF165)</f>
        <v>0</v>
      </c>
      <c r="F242" s="5">
        <f t="shared" si="11"/>
        <v>0</v>
      </c>
      <c r="G242" s="5">
        <f t="shared" si="12"/>
        <v>0</v>
      </c>
      <c r="H242" s="5">
        <f>'LYNX volumes'!AO165*SUM('LYNX volumes'!W165:AF165)/3.125</f>
        <v>0</v>
      </c>
      <c r="I242" s="5">
        <f>'LYNX volumes'!AN165</f>
        <v>0</v>
      </c>
    </row>
    <row r="243" spans="2:9">
      <c r="B243" s="5">
        <f>'LYNX volumes'!AJ166*SUM('LYNX volumes'!W166:AF166)</f>
        <v>0</v>
      </c>
      <c r="C243" s="5">
        <f>'LYNX volumes'!AK166*SUM('LYNX volumes'!W166:AF166)</f>
        <v>0</v>
      </c>
      <c r="D243" s="5">
        <f>'LYNX volumes'!AL166*SUM('LYNX volumes'!W166:AF166)</f>
        <v>0</v>
      </c>
      <c r="E243" s="5">
        <f>'LYNX volumes'!AM166*SUM('LYNX volumes'!W166:AF166)</f>
        <v>0</v>
      </c>
      <c r="F243" s="5">
        <f t="shared" si="11"/>
        <v>0</v>
      </c>
      <c r="G243" s="5">
        <f t="shared" si="12"/>
        <v>0</v>
      </c>
      <c r="H243" s="5">
        <f>'LYNX volumes'!AO166*SUM('LYNX volumes'!W166:AF166)/3.125</f>
        <v>0</v>
      </c>
      <c r="I243" s="5">
        <f>'LYNX volumes'!AN166</f>
        <v>0</v>
      </c>
    </row>
    <row r="244" spans="2:9">
      <c r="B244" s="5">
        <f>'LYNX volumes'!AJ167*SUM('LYNX volumes'!W167:AF167)</f>
        <v>0</v>
      </c>
      <c r="C244" s="5">
        <f>'LYNX volumes'!AK167*SUM('LYNX volumes'!W167:AF167)</f>
        <v>0</v>
      </c>
      <c r="D244" s="5">
        <f>'LYNX volumes'!AL167*SUM('LYNX volumes'!W167:AF167)</f>
        <v>0</v>
      </c>
      <c r="E244" s="5">
        <f>'LYNX volumes'!AM167*SUM('LYNX volumes'!W167:AF167)</f>
        <v>0</v>
      </c>
      <c r="F244" s="5">
        <f t="shared" si="11"/>
        <v>0</v>
      </c>
      <c r="G244" s="5">
        <f t="shared" si="12"/>
        <v>0</v>
      </c>
      <c r="H244" s="5">
        <f>'LYNX volumes'!AO167*SUM('LYNX volumes'!W167:AF167)/3.125</f>
        <v>0</v>
      </c>
      <c r="I244" s="5">
        <f>'LYNX volumes'!AN167</f>
        <v>0</v>
      </c>
    </row>
    <row r="245" spans="2:9">
      <c r="B245" s="5">
        <f>'LYNX volumes'!AJ168*SUM('LYNX volumes'!W168:AF168)</f>
        <v>0</v>
      </c>
      <c r="C245" s="5">
        <f>'LYNX volumes'!AK168*SUM('LYNX volumes'!W168:AF168)</f>
        <v>0</v>
      </c>
      <c r="D245" s="5">
        <f>'LYNX volumes'!AL168*SUM('LYNX volumes'!W168:AF168)</f>
        <v>0</v>
      </c>
      <c r="E245" s="5">
        <f>'LYNX volumes'!AM168*SUM('LYNX volumes'!W168:AF168)</f>
        <v>0</v>
      </c>
      <c r="F245" s="5">
        <f t="shared" si="11"/>
        <v>0</v>
      </c>
      <c r="G245" s="5">
        <f t="shared" si="12"/>
        <v>0</v>
      </c>
      <c r="H245" s="5">
        <f>'LYNX volumes'!AO168*SUM('LYNX volumes'!W168:AF168)/3.125</f>
        <v>0</v>
      </c>
      <c r="I245" s="5">
        <f>'LYNX volumes'!AN168</f>
        <v>0</v>
      </c>
    </row>
    <row r="246" spans="2:9">
      <c r="B246" s="5">
        <f>'LYNX volumes'!AJ169*SUM('LYNX volumes'!W169:AF169)</f>
        <v>0</v>
      </c>
      <c r="C246" s="5">
        <f>'LYNX volumes'!AK169*SUM('LYNX volumes'!W169:AF169)</f>
        <v>0</v>
      </c>
      <c r="D246" s="5">
        <f>'LYNX volumes'!AL169*SUM('LYNX volumes'!W169:AF169)</f>
        <v>0</v>
      </c>
      <c r="E246" s="5">
        <f>'LYNX volumes'!AM169*SUM('LYNX volumes'!W169:AF169)</f>
        <v>0</v>
      </c>
      <c r="F246" s="5">
        <f t="shared" si="11"/>
        <v>0</v>
      </c>
      <c r="G246" s="5">
        <f t="shared" si="12"/>
        <v>0</v>
      </c>
      <c r="H246" s="5">
        <f>'LYNX volumes'!AO169*SUM('LYNX volumes'!W169:AF169)/3.125</f>
        <v>0</v>
      </c>
      <c r="I246" s="5">
        <f>'LYNX volumes'!AN169</f>
        <v>0</v>
      </c>
    </row>
    <row r="247" spans="2:9">
      <c r="B247" s="5">
        <f>'LYNX volumes'!AJ170*SUM('LYNX volumes'!W170:AF170)</f>
        <v>0</v>
      </c>
      <c r="C247" s="5">
        <f>'LYNX volumes'!AK170*SUM('LYNX volumes'!W170:AF170)</f>
        <v>0</v>
      </c>
      <c r="D247" s="5">
        <f>'LYNX volumes'!AL170*SUM('LYNX volumes'!W170:AF170)</f>
        <v>0</v>
      </c>
      <c r="E247" s="5">
        <f>'LYNX volumes'!AM170*SUM('LYNX volumes'!W170:AF170)</f>
        <v>0</v>
      </c>
      <c r="F247" s="5">
        <f t="shared" si="11"/>
        <v>0</v>
      </c>
      <c r="G247" s="5">
        <f t="shared" si="12"/>
        <v>0</v>
      </c>
      <c r="H247" s="5">
        <f>'LYNX volumes'!AO170*SUM('LYNX volumes'!W170:AF170)/3.125</f>
        <v>0</v>
      </c>
      <c r="I247" s="5">
        <f>'LYNX volumes'!AN170</f>
        <v>0</v>
      </c>
    </row>
    <row r="248" spans="2:9">
      <c r="B248" s="5">
        <f>'LYNX volumes'!AJ171*SUM('LYNX volumes'!W171:AF171)</f>
        <v>0</v>
      </c>
      <c r="C248" s="5">
        <f>'LYNX volumes'!AK171*SUM('LYNX volumes'!W171:AF171)</f>
        <v>0</v>
      </c>
      <c r="D248" s="5">
        <f>'LYNX volumes'!AL171*SUM('LYNX volumes'!W171:AF171)</f>
        <v>0</v>
      </c>
      <c r="E248" s="5">
        <f>'LYNX volumes'!AM171*SUM('LYNX volumes'!W171:AF171)</f>
        <v>0</v>
      </c>
      <c r="F248" s="5">
        <f t="shared" si="11"/>
        <v>0</v>
      </c>
      <c r="G248" s="5">
        <f t="shared" si="12"/>
        <v>0</v>
      </c>
      <c r="H248" s="5">
        <f>'LYNX volumes'!AO171*SUM('LYNX volumes'!W171:AF171)/3.125</f>
        <v>0</v>
      </c>
      <c r="I248" s="5">
        <f>'LYNX volumes'!AN171</f>
        <v>0</v>
      </c>
    </row>
    <row r="249" spans="2:9">
      <c r="B249" s="5">
        <f>'LYNX volumes'!AJ172*SUM('LYNX volumes'!W172:AF172)</f>
        <v>0</v>
      </c>
      <c r="C249" s="5">
        <f>'LYNX volumes'!AK172*SUM('LYNX volumes'!W172:AF172)</f>
        <v>0</v>
      </c>
      <c r="D249" s="5">
        <f>'LYNX volumes'!AL172*SUM('LYNX volumes'!W172:AF172)</f>
        <v>0</v>
      </c>
      <c r="E249" s="5">
        <f>'LYNX volumes'!AM172*SUM('LYNX volumes'!W172:AF172)</f>
        <v>0</v>
      </c>
      <c r="F249" s="5">
        <f t="shared" si="11"/>
        <v>0</v>
      </c>
      <c r="G249" s="5">
        <f t="shared" si="12"/>
        <v>0</v>
      </c>
      <c r="H249" s="5">
        <f>'LYNX volumes'!AO172*SUM('LYNX volumes'!W172:AF172)/3.125</f>
        <v>0</v>
      </c>
      <c r="I249" s="5">
        <f>'LYNX volumes'!AN172</f>
        <v>0</v>
      </c>
    </row>
    <row r="250" spans="2:9">
      <c r="B250" s="5">
        <f>'LYNX volumes'!AJ173*SUM('LYNX volumes'!W173:AF173)</f>
        <v>0</v>
      </c>
      <c r="C250" s="5">
        <f>'LYNX volumes'!AK173*SUM('LYNX volumes'!W173:AF173)</f>
        <v>0</v>
      </c>
      <c r="D250" s="5">
        <f>'LYNX volumes'!AL173*SUM('LYNX volumes'!W173:AF173)</f>
        <v>0</v>
      </c>
      <c r="E250" s="5">
        <f>'LYNX volumes'!AM173*SUM('LYNX volumes'!W173:AF173)</f>
        <v>0</v>
      </c>
      <c r="F250" s="5">
        <f t="shared" si="11"/>
        <v>0</v>
      </c>
      <c r="G250" s="5">
        <f t="shared" si="12"/>
        <v>0</v>
      </c>
      <c r="H250" s="5">
        <f>'LYNX volumes'!AO173*SUM('LYNX volumes'!W173:AF173)/3.125</f>
        <v>0</v>
      </c>
      <c r="I250" s="5">
        <f>'LYNX volumes'!AN173</f>
        <v>0</v>
      </c>
    </row>
    <row r="251" spans="2:9">
      <c r="B251" s="5">
        <f>'LYNX volumes'!AJ174*SUM('LYNX volumes'!W174:AF174)</f>
        <v>0</v>
      </c>
      <c r="C251" s="5">
        <f>'LYNX volumes'!AK174*SUM('LYNX volumes'!W174:AF174)</f>
        <v>0</v>
      </c>
      <c r="D251" s="5">
        <f>'LYNX volumes'!AL174*SUM('LYNX volumes'!W174:AF174)</f>
        <v>0</v>
      </c>
      <c r="E251" s="5">
        <f>'LYNX volumes'!AM174*SUM('LYNX volumes'!W174:AF174)</f>
        <v>0</v>
      </c>
      <c r="F251" s="5">
        <f t="shared" si="11"/>
        <v>0</v>
      </c>
      <c r="G251" s="5">
        <f t="shared" si="12"/>
        <v>0</v>
      </c>
      <c r="H251" s="5">
        <f>'LYNX volumes'!AO174*SUM('LYNX volumes'!W174:AF174)/3.125</f>
        <v>0</v>
      </c>
      <c r="I251" s="5">
        <f>'LYNX volumes'!AN174</f>
        <v>0</v>
      </c>
    </row>
    <row r="252" spans="2:9">
      <c r="B252" s="5">
        <f>'LYNX volumes'!AJ175*SUM('LYNX volumes'!W175:AF175)</f>
        <v>0</v>
      </c>
      <c r="C252" s="5">
        <f>'LYNX volumes'!AK175*SUM('LYNX volumes'!W175:AF175)</f>
        <v>0</v>
      </c>
      <c r="D252" s="5">
        <f>'LYNX volumes'!AL175*SUM('LYNX volumes'!W175:AF175)</f>
        <v>0</v>
      </c>
      <c r="E252" s="5">
        <f>'LYNX volumes'!AM175*SUM('LYNX volumes'!W175:AF175)</f>
        <v>0</v>
      </c>
      <c r="F252" s="5">
        <f t="shared" si="11"/>
        <v>0</v>
      </c>
      <c r="G252" s="5">
        <f t="shared" si="12"/>
        <v>0</v>
      </c>
      <c r="H252" s="5">
        <f>'LYNX volumes'!AO175*SUM('LYNX volumes'!W175:AF175)/3.125</f>
        <v>0</v>
      </c>
      <c r="I252" s="5">
        <f>'LYNX volumes'!AN175</f>
        <v>0</v>
      </c>
    </row>
    <row r="253" spans="2:9">
      <c r="B253" s="5">
        <f>'LYNX volumes'!AJ176*SUM('LYNX volumes'!W176:AF176)</f>
        <v>0</v>
      </c>
      <c r="C253" s="5">
        <f>'LYNX volumes'!AK176*SUM('LYNX volumes'!W176:AF176)</f>
        <v>0</v>
      </c>
      <c r="D253" s="5">
        <f>'LYNX volumes'!AL176*SUM('LYNX volumes'!W176:AF176)</f>
        <v>0</v>
      </c>
      <c r="E253" s="5">
        <f>'LYNX volumes'!AM176*SUM('LYNX volumes'!W176:AF176)</f>
        <v>0</v>
      </c>
      <c r="F253" s="5">
        <f t="shared" si="11"/>
        <v>0</v>
      </c>
      <c r="G253" s="5">
        <f t="shared" si="12"/>
        <v>0</v>
      </c>
      <c r="H253" s="5">
        <f>'LYNX volumes'!AO176*SUM('LYNX volumes'!W176:AF176)/3.125</f>
        <v>0</v>
      </c>
      <c r="I253" s="5">
        <f>'LYNX volumes'!AN176</f>
        <v>0</v>
      </c>
    </row>
    <row r="254" spans="2:9">
      <c r="B254" s="5">
        <f>'LYNX volumes'!AJ177*SUM('LYNX volumes'!W177:AF177)</f>
        <v>0</v>
      </c>
      <c r="C254" s="5">
        <f>'LYNX volumes'!AK177*SUM('LYNX volumes'!W177:AF177)</f>
        <v>0</v>
      </c>
      <c r="D254" s="5">
        <f>'LYNX volumes'!AL177*SUM('LYNX volumes'!W177:AF177)</f>
        <v>0</v>
      </c>
      <c r="E254" s="5">
        <f>'LYNX volumes'!AM177*SUM('LYNX volumes'!W177:AF177)</f>
        <v>0</v>
      </c>
      <c r="F254" s="5">
        <f t="shared" si="11"/>
        <v>0</v>
      </c>
      <c r="G254" s="5">
        <f t="shared" si="12"/>
        <v>0</v>
      </c>
      <c r="H254" s="5">
        <f>'LYNX volumes'!AO177*SUM('LYNX volumes'!W177:AF177)/3.125</f>
        <v>0</v>
      </c>
      <c r="I254" s="5">
        <f>'LYNX volumes'!AN177</f>
        <v>0</v>
      </c>
    </row>
    <row r="255" spans="2:9">
      <c r="B255" s="5">
        <f>'LYNX volumes'!AJ178*SUM('LYNX volumes'!W178:AF178)</f>
        <v>0</v>
      </c>
      <c r="C255" s="5">
        <f>'LYNX volumes'!AK178*SUM('LYNX volumes'!W178:AF178)</f>
        <v>0</v>
      </c>
      <c r="D255" s="5">
        <f>'LYNX volumes'!AL178*SUM('LYNX volumes'!W178:AF178)</f>
        <v>0</v>
      </c>
      <c r="E255" s="5">
        <f>'LYNX volumes'!AM178*SUM('LYNX volumes'!W178:AF178)</f>
        <v>0</v>
      </c>
      <c r="F255" s="5">
        <f t="shared" si="11"/>
        <v>0</v>
      </c>
      <c r="G255" s="5">
        <f t="shared" si="12"/>
        <v>0</v>
      </c>
      <c r="H255" s="5">
        <f>'LYNX volumes'!AO178*SUM('LYNX volumes'!W178:AF178)/3.125</f>
        <v>0</v>
      </c>
      <c r="I255" s="5">
        <f>'LYNX volumes'!AN178</f>
        <v>0</v>
      </c>
    </row>
    <row r="256" spans="2:9">
      <c r="B256" s="5">
        <f>'LYNX volumes'!AJ179*SUM('LYNX volumes'!W179:AF179)</f>
        <v>0</v>
      </c>
      <c r="C256" s="5">
        <f>'LYNX volumes'!AK179*SUM('LYNX volumes'!W179:AF179)</f>
        <v>0</v>
      </c>
      <c r="D256" s="5">
        <f>'LYNX volumes'!AL179*SUM('LYNX volumes'!W179:AF179)</f>
        <v>0</v>
      </c>
      <c r="E256" s="5">
        <f>'LYNX volumes'!AM179*SUM('LYNX volumes'!W179:AF179)</f>
        <v>0</v>
      </c>
      <c r="F256" s="5">
        <f t="shared" si="11"/>
        <v>0</v>
      </c>
      <c r="G256" s="5">
        <f t="shared" si="12"/>
        <v>0</v>
      </c>
      <c r="H256" s="5">
        <f>'LYNX volumes'!AO179*SUM('LYNX volumes'!W179:AF179)/3.125</f>
        <v>0</v>
      </c>
      <c r="I256" s="5">
        <f>'LYNX volumes'!AN179</f>
        <v>0</v>
      </c>
    </row>
    <row r="257" spans="2:9">
      <c r="B257" s="5">
        <f>'LYNX volumes'!AJ180*SUM('LYNX volumes'!W180:AF180)</f>
        <v>0</v>
      </c>
      <c r="C257" s="5">
        <f>'LYNX volumes'!AK180*SUM('LYNX volumes'!W180:AF180)</f>
        <v>0</v>
      </c>
      <c r="D257" s="5">
        <f>'LYNX volumes'!AL180*SUM('LYNX volumes'!W180:AF180)</f>
        <v>0</v>
      </c>
      <c r="E257" s="5">
        <f>'LYNX volumes'!AM180*SUM('LYNX volumes'!W180:AF180)</f>
        <v>0</v>
      </c>
      <c r="F257" s="5">
        <f t="shared" si="11"/>
        <v>0</v>
      </c>
      <c r="G257" s="5">
        <f t="shared" si="12"/>
        <v>0</v>
      </c>
      <c r="H257" s="5">
        <f>'LYNX volumes'!AO180*SUM('LYNX volumes'!W180:AF180)/3.125</f>
        <v>0</v>
      </c>
      <c r="I257" s="5">
        <f>'LYNX volumes'!AN180</f>
        <v>0</v>
      </c>
    </row>
    <row r="258" spans="2:9">
      <c r="B258" s="5">
        <f>'LYNX volumes'!AJ181*SUM('LYNX volumes'!W181:AF181)</f>
        <v>0</v>
      </c>
      <c r="C258" s="5">
        <f>'LYNX volumes'!AK181*SUM('LYNX volumes'!W181:AF181)</f>
        <v>0</v>
      </c>
      <c r="D258" s="5">
        <f>'LYNX volumes'!AL181*SUM('LYNX volumes'!W181:AF181)</f>
        <v>0</v>
      </c>
      <c r="E258" s="5">
        <f>'LYNX volumes'!AM181*SUM('LYNX volumes'!W181:AF181)</f>
        <v>0</v>
      </c>
      <c r="F258" s="5">
        <f t="shared" si="11"/>
        <v>0</v>
      </c>
      <c r="G258" s="5">
        <f t="shared" si="12"/>
        <v>0</v>
      </c>
      <c r="H258" s="5">
        <f>'LYNX volumes'!AO181*SUM('LYNX volumes'!W181:AF181)/3.125</f>
        <v>0</v>
      </c>
      <c r="I258" s="5">
        <f>'LYNX volumes'!AN181</f>
        <v>0</v>
      </c>
    </row>
    <row r="259" spans="2:9">
      <c r="B259" s="5">
        <f>'LYNX volumes'!AJ182*SUM('LYNX volumes'!W182:AF182)</f>
        <v>0</v>
      </c>
      <c r="C259" s="5">
        <f>'LYNX volumes'!AK182*SUM('LYNX volumes'!W182:AF182)</f>
        <v>0</v>
      </c>
      <c r="D259" s="5">
        <f>'LYNX volumes'!AL182*SUM('LYNX volumes'!W182:AF182)</f>
        <v>0</v>
      </c>
      <c r="E259" s="5">
        <f>'LYNX volumes'!AM182*SUM('LYNX volumes'!W182:AF182)</f>
        <v>0</v>
      </c>
      <c r="F259" s="5">
        <f t="shared" ref="F259:F322" si="13">D259/10</f>
        <v>0</v>
      </c>
      <c r="G259" s="5">
        <f t="shared" ref="G259:G322" si="14">(3/100)*D259</f>
        <v>0</v>
      </c>
      <c r="H259" s="5">
        <f>'LYNX volumes'!AO182*SUM('LYNX volumes'!W182:AF182)/3.125</f>
        <v>0</v>
      </c>
      <c r="I259" s="5">
        <f>'LYNX volumes'!AN182</f>
        <v>0</v>
      </c>
    </row>
    <row r="260" spans="2:9">
      <c r="B260" s="5">
        <f>'LYNX volumes'!AJ183*SUM('LYNX volumes'!W183:AF183)</f>
        <v>0</v>
      </c>
      <c r="C260" s="5">
        <f>'LYNX volumes'!AK183*SUM('LYNX volumes'!W183:AF183)</f>
        <v>0</v>
      </c>
      <c r="D260" s="5">
        <f>'LYNX volumes'!AL183*SUM('LYNX volumes'!W183:AF183)</f>
        <v>0</v>
      </c>
      <c r="E260" s="5">
        <f>'LYNX volumes'!AM183*SUM('LYNX volumes'!W183:AF183)</f>
        <v>0</v>
      </c>
      <c r="F260" s="5">
        <f t="shared" si="13"/>
        <v>0</v>
      </c>
      <c r="G260" s="5">
        <f t="shared" si="14"/>
        <v>0</v>
      </c>
      <c r="H260" s="5">
        <f>'LYNX volumes'!AO183*SUM('LYNX volumes'!W183:AF183)/3.125</f>
        <v>0</v>
      </c>
      <c r="I260" s="5">
        <f>'LYNX volumes'!AN183</f>
        <v>0</v>
      </c>
    </row>
    <row r="261" spans="2:9">
      <c r="B261" s="5">
        <f>'LYNX volumes'!AJ184*SUM('LYNX volumes'!W184:AF184)</f>
        <v>0</v>
      </c>
      <c r="C261" s="5">
        <f>'LYNX volumes'!AK184*SUM('LYNX volumes'!W184:AF184)</f>
        <v>0</v>
      </c>
      <c r="D261" s="5">
        <f>'LYNX volumes'!AL184*SUM('LYNX volumes'!W184:AF184)</f>
        <v>0</v>
      </c>
      <c r="E261" s="5">
        <f>'LYNX volumes'!AM184*SUM('LYNX volumes'!W184:AF184)</f>
        <v>0</v>
      </c>
      <c r="F261" s="5">
        <f t="shared" si="13"/>
        <v>0</v>
      </c>
      <c r="G261" s="5">
        <f t="shared" si="14"/>
        <v>0</v>
      </c>
      <c r="H261" s="5">
        <f>'LYNX volumes'!AO184*SUM('LYNX volumes'!W184:AF184)/3.125</f>
        <v>0</v>
      </c>
      <c r="I261" s="5">
        <f>'LYNX volumes'!AN184</f>
        <v>0</v>
      </c>
    </row>
    <row r="262" spans="2:9">
      <c r="B262" s="5">
        <f>'LYNX volumes'!AJ185*SUM('LYNX volumes'!W185:AF185)</f>
        <v>0</v>
      </c>
      <c r="C262" s="5">
        <f>'LYNX volumes'!AK185*SUM('LYNX volumes'!W185:AF185)</f>
        <v>0</v>
      </c>
      <c r="D262" s="5">
        <f>'LYNX volumes'!AL185*SUM('LYNX volumes'!W185:AF185)</f>
        <v>0</v>
      </c>
      <c r="E262" s="5">
        <f>'LYNX volumes'!AM185*SUM('LYNX volumes'!W185:AF185)</f>
        <v>0</v>
      </c>
      <c r="F262" s="5">
        <f t="shared" si="13"/>
        <v>0</v>
      </c>
      <c r="G262" s="5">
        <f t="shared" si="14"/>
        <v>0</v>
      </c>
      <c r="H262" s="5">
        <f>'LYNX volumes'!AO185*SUM('LYNX volumes'!W185:AF185)/3.125</f>
        <v>0</v>
      </c>
      <c r="I262" s="5">
        <f>'LYNX volumes'!AN185</f>
        <v>0</v>
      </c>
    </row>
    <row r="263" spans="2:9">
      <c r="B263" s="5">
        <f>'LYNX volumes'!AJ186*SUM('LYNX volumes'!W186:AF186)</f>
        <v>0</v>
      </c>
      <c r="C263" s="5">
        <f>'LYNX volumes'!AK186*SUM('LYNX volumes'!W186:AF186)</f>
        <v>0</v>
      </c>
      <c r="D263" s="5">
        <f>'LYNX volumes'!AL186*SUM('LYNX volumes'!W186:AF186)</f>
        <v>0</v>
      </c>
      <c r="E263" s="5">
        <f>'LYNX volumes'!AM186*SUM('LYNX volumes'!W186:AF186)</f>
        <v>0</v>
      </c>
      <c r="F263" s="5">
        <f t="shared" si="13"/>
        <v>0</v>
      </c>
      <c r="G263" s="5">
        <f t="shared" si="14"/>
        <v>0</v>
      </c>
      <c r="H263" s="5">
        <f>'LYNX volumes'!AO186*SUM('LYNX volumes'!W186:AF186)/3.125</f>
        <v>0</v>
      </c>
      <c r="I263" s="5">
        <f>'LYNX volumes'!AN186</f>
        <v>0</v>
      </c>
    </row>
    <row r="264" spans="2:9">
      <c r="B264" s="5">
        <f>'LYNX volumes'!AJ187*SUM('LYNX volumes'!W187:AF187)</f>
        <v>0</v>
      </c>
      <c r="C264" s="5">
        <f>'LYNX volumes'!AK187*SUM('LYNX volumes'!W187:AF187)</f>
        <v>0</v>
      </c>
      <c r="D264" s="5">
        <f>'LYNX volumes'!AL187*SUM('LYNX volumes'!W187:AF187)</f>
        <v>0</v>
      </c>
      <c r="E264" s="5">
        <f>'LYNX volumes'!AM187*SUM('LYNX volumes'!W187:AF187)</f>
        <v>0</v>
      </c>
      <c r="F264" s="5">
        <f t="shared" si="13"/>
        <v>0</v>
      </c>
      <c r="G264" s="5">
        <f t="shared" si="14"/>
        <v>0</v>
      </c>
      <c r="H264" s="5">
        <f>'LYNX volumes'!AO187*SUM('LYNX volumes'!W187:AF187)/3.125</f>
        <v>0</v>
      </c>
      <c r="I264" s="5">
        <f>'LYNX volumes'!AN187</f>
        <v>0</v>
      </c>
    </row>
    <row r="265" spans="2:9">
      <c r="B265" s="5">
        <f>'LYNX volumes'!AJ188*SUM('LYNX volumes'!W188:AF188)</f>
        <v>0</v>
      </c>
      <c r="C265" s="5">
        <f>'LYNX volumes'!AK188*SUM('LYNX volumes'!W188:AF188)</f>
        <v>0</v>
      </c>
      <c r="D265" s="5">
        <f>'LYNX volumes'!AL188*SUM('LYNX volumes'!W188:AF188)</f>
        <v>0</v>
      </c>
      <c r="E265" s="5">
        <f>'LYNX volumes'!AM188*SUM('LYNX volumes'!W188:AF188)</f>
        <v>0</v>
      </c>
      <c r="F265" s="5">
        <f t="shared" si="13"/>
        <v>0</v>
      </c>
      <c r="G265" s="5">
        <f t="shared" si="14"/>
        <v>0</v>
      </c>
      <c r="H265" s="5">
        <f>'LYNX volumes'!AO188*SUM('LYNX volumes'!W188:AF188)/3.125</f>
        <v>0</v>
      </c>
      <c r="I265" s="5">
        <f>'LYNX volumes'!AN188</f>
        <v>0</v>
      </c>
    </row>
    <row r="266" spans="2:9">
      <c r="B266" s="5">
        <f>'LYNX volumes'!AJ189*SUM('LYNX volumes'!W189:AF189)</f>
        <v>0</v>
      </c>
      <c r="C266" s="5">
        <f>'LYNX volumes'!AK189*SUM('LYNX volumes'!W189:AF189)</f>
        <v>0</v>
      </c>
      <c r="D266" s="5">
        <f>'LYNX volumes'!AL189*SUM('LYNX volumes'!W189:AF189)</f>
        <v>0</v>
      </c>
      <c r="E266" s="5">
        <f>'LYNX volumes'!AM189*SUM('LYNX volumes'!W189:AF189)</f>
        <v>0</v>
      </c>
      <c r="F266" s="5">
        <f t="shared" si="13"/>
        <v>0</v>
      </c>
      <c r="G266" s="5">
        <f t="shared" si="14"/>
        <v>0</v>
      </c>
      <c r="H266" s="5">
        <f>'LYNX volumes'!AO189*SUM('LYNX volumes'!W189:AF189)/3.125</f>
        <v>0</v>
      </c>
      <c r="I266" s="5">
        <f>'LYNX volumes'!AN189</f>
        <v>0</v>
      </c>
    </row>
    <row r="267" spans="2:9">
      <c r="B267" s="5">
        <f>'LYNX volumes'!AJ190*SUM('LYNX volumes'!W190:AF190)</f>
        <v>0</v>
      </c>
      <c r="C267" s="5">
        <f>'LYNX volumes'!AK190*SUM('LYNX volumes'!W190:AF190)</f>
        <v>0</v>
      </c>
      <c r="D267" s="5">
        <f>'LYNX volumes'!AL190*SUM('LYNX volumes'!W190:AF190)</f>
        <v>0</v>
      </c>
      <c r="E267" s="5">
        <f>'LYNX volumes'!AM190*SUM('LYNX volumes'!W190:AF190)</f>
        <v>0</v>
      </c>
      <c r="F267" s="5">
        <f t="shared" si="13"/>
        <v>0</v>
      </c>
      <c r="G267" s="5">
        <f t="shared" si="14"/>
        <v>0</v>
      </c>
      <c r="H267" s="5">
        <f>'LYNX volumes'!AO190*SUM('LYNX volumes'!W190:AF190)/3.125</f>
        <v>0</v>
      </c>
      <c r="I267" s="5">
        <f>'LYNX volumes'!AN190</f>
        <v>0</v>
      </c>
    </row>
    <row r="268" spans="2:9">
      <c r="B268" s="5">
        <f>'LYNX volumes'!AJ191*SUM('LYNX volumes'!W191:AF191)</f>
        <v>0</v>
      </c>
      <c r="C268" s="5">
        <f>'LYNX volumes'!AK191*SUM('LYNX volumes'!W191:AF191)</f>
        <v>0</v>
      </c>
      <c r="D268" s="5">
        <f>'LYNX volumes'!AL191*SUM('LYNX volumes'!W191:AF191)</f>
        <v>0</v>
      </c>
      <c r="E268" s="5">
        <f>'LYNX volumes'!AM191*SUM('LYNX volumes'!W191:AF191)</f>
        <v>0</v>
      </c>
      <c r="F268" s="5">
        <f t="shared" si="13"/>
        <v>0</v>
      </c>
      <c r="G268" s="5">
        <f t="shared" si="14"/>
        <v>0</v>
      </c>
      <c r="H268" s="5">
        <f>'LYNX volumes'!AO191*SUM('LYNX volumes'!W191:AF191)/3.125</f>
        <v>0</v>
      </c>
      <c r="I268" s="5">
        <f>'LYNX volumes'!AN191</f>
        <v>0</v>
      </c>
    </row>
    <row r="269" spans="2:9">
      <c r="B269" s="5">
        <f>'LYNX volumes'!AJ192*SUM('LYNX volumes'!W192:AF192)</f>
        <v>0</v>
      </c>
      <c r="C269" s="5">
        <f>'LYNX volumes'!AK192*SUM('LYNX volumes'!W192:AF192)</f>
        <v>0</v>
      </c>
      <c r="D269" s="5">
        <f>'LYNX volumes'!AL192*SUM('LYNX volumes'!W192:AF192)</f>
        <v>0</v>
      </c>
      <c r="E269" s="5">
        <f>'LYNX volumes'!AM192*SUM('LYNX volumes'!W192:AF192)</f>
        <v>0</v>
      </c>
      <c r="F269" s="5">
        <f t="shared" si="13"/>
        <v>0</v>
      </c>
      <c r="G269" s="5">
        <f t="shared" si="14"/>
        <v>0</v>
      </c>
      <c r="H269" s="5">
        <f>'LYNX volumes'!AO192*SUM('LYNX volumes'!W192:AF192)/3.125</f>
        <v>0</v>
      </c>
      <c r="I269" s="5">
        <f>'LYNX volumes'!AN192</f>
        <v>0</v>
      </c>
    </row>
    <row r="270" spans="2:9">
      <c r="B270" s="5">
        <f>'LYNX volumes'!AJ193*SUM('LYNX volumes'!W193:AF193)</f>
        <v>0</v>
      </c>
      <c r="C270" s="5">
        <f>'LYNX volumes'!AK193*SUM('LYNX volumes'!W193:AF193)</f>
        <v>0</v>
      </c>
      <c r="D270" s="5">
        <f>'LYNX volumes'!AL193*SUM('LYNX volumes'!W193:AF193)</f>
        <v>0</v>
      </c>
      <c r="E270" s="5">
        <f>'LYNX volumes'!AM193*SUM('LYNX volumes'!W193:AF193)</f>
        <v>0</v>
      </c>
      <c r="F270" s="5">
        <f t="shared" si="13"/>
        <v>0</v>
      </c>
      <c r="G270" s="5">
        <f t="shared" si="14"/>
        <v>0</v>
      </c>
      <c r="H270" s="5">
        <f>'LYNX volumes'!AO193*SUM('LYNX volumes'!W193:AF193)/3.125</f>
        <v>0</v>
      </c>
      <c r="I270" s="5">
        <f>'LYNX volumes'!AN193</f>
        <v>0</v>
      </c>
    </row>
    <row r="271" spans="2:9">
      <c r="B271" s="5">
        <f>'LYNX volumes'!AJ194*SUM('LYNX volumes'!W194:AF194)</f>
        <v>0</v>
      </c>
      <c r="C271" s="5">
        <f>'LYNX volumes'!AK194*SUM('LYNX volumes'!W194:AF194)</f>
        <v>0</v>
      </c>
      <c r="D271" s="5">
        <f>'LYNX volumes'!AL194*SUM('LYNX volumes'!W194:AF194)</f>
        <v>0</v>
      </c>
      <c r="E271" s="5">
        <f>'LYNX volumes'!AM194*SUM('LYNX volumes'!W194:AF194)</f>
        <v>0</v>
      </c>
      <c r="F271" s="5">
        <f t="shared" si="13"/>
        <v>0</v>
      </c>
      <c r="G271" s="5">
        <f t="shared" si="14"/>
        <v>0</v>
      </c>
      <c r="H271" s="5">
        <f>'LYNX volumes'!AO194*SUM('LYNX volumes'!W194:AF194)/3.125</f>
        <v>0</v>
      </c>
      <c r="I271" s="5">
        <f>'LYNX volumes'!AN194</f>
        <v>0</v>
      </c>
    </row>
    <row r="272" spans="2:9">
      <c r="B272" s="5">
        <f>'LYNX volumes'!AJ195*SUM('LYNX volumes'!W195:AF195)</f>
        <v>0</v>
      </c>
      <c r="C272" s="5">
        <f>'LYNX volumes'!AK195*SUM('LYNX volumes'!W195:AF195)</f>
        <v>0</v>
      </c>
      <c r="D272" s="5">
        <f>'LYNX volumes'!AL195*SUM('LYNX volumes'!W195:AF195)</f>
        <v>0</v>
      </c>
      <c r="E272" s="5">
        <f>'LYNX volumes'!AM195*SUM('LYNX volumes'!W195:AF195)</f>
        <v>0</v>
      </c>
      <c r="F272" s="5">
        <f t="shared" si="13"/>
        <v>0</v>
      </c>
      <c r="G272" s="5">
        <f t="shared" si="14"/>
        <v>0</v>
      </c>
      <c r="H272" s="5">
        <f>'LYNX volumes'!AO195*SUM('LYNX volumes'!W195:AF195)/3.125</f>
        <v>0</v>
      </c>
      <c r="I272" s="5">
        <f>'LYNX volumes'!AN195</f>
        <v>0</v>
      </c>
    </row>
    <row r="273" spans="2:9">
      <c r="B273" s="5">
        <f>'LYNX volumes'!AJ196*SUM('LYNX volumes'!W196:AF196)</f>
        <v>0</v>
      </c>
      <c r="C273" s="5">
        <f>'LYNX volumes'!AK196*SUM('LYNX volumes'!W196:AF196)</f>
        <v>0</v>
      </c>
      <c r="D273" s="5">
        <f>'LYNX volumes'!AL196*SUM('LYNX volumes'!W196:AF196)</f>
        <v>0</v>
      </c>
      <c r="E273" s="5">
        <f>'LYNX volumes'!AM196*SUM('LYNX volumes'!W196:AF196)</f>
        <v>0</v>
      </c>
      <c r="F273" s="5">
        <f t="shared" si="13"/>
        <v>0</v>
      </c>
      <c r="G273" s="5">
        <f t="shared" si="14"/>
        <v>0</v>
      </c>
      <c r="H273" s="5">
        <f>'LYNX volumes'!AO196*SUM('LYNX volumes'!W196:AF196)/3.125</f>
        <v>0</v>
      </c>
      <c r="I273" s="5">
        <f>'LYNX volumes'!AN196</f>
        <v>0</v>
      </c>
    </row>
    <row r="274" spans="2:9">
      <c r="B274" s="5">
        <f>'LYNX volumes'!AJ197*SUM('LYNX volumes'!W197:AF197)</f>
        <v>0</v>
      </c>
      <c r="C274" s="5">
        <f>'LYNX volumes'!AK197*SUM('LYNX volumes'!W197:AF197)</f>
        <v>0</v>
      </c>
      <c r="D274" s="5">
        <f>'LYNX volumes'!AL197*SUM('LYNX volumes'!W197:AF197)</f>
        <v>0</v>
      </c>
      <c r="E274" s="5">
        <f>'LYNX volumes'!AM197*SUM('LYNX volumes'!W197:AF197)</f>
        <v>0</v>
      </c>
      <c r="F274" s="5">
        <f t="shared" si="13"/>
        <v>0</v>
      </c>
      <c r="G274" s="5">
        <f t="shared" si="14"/>
        <v>0</v>
      </c>
      <c r="H274" s="5">
        <f>'LYNX volumes'!AO197*SUM('LYNX volumes'!W197:AF197)/3.125</f>
        <v>0</v>
      </c>
      <c r="I274" s="5">
        <f>'LYNX volumes'!AN197</f>
        <v>0</v>
      </c>
    </row>
    <row r="275" spans="2:9">
      <c r="B275" s="5">
        <f>'LYNX volumes'!AJ198*SUM('LYNX volumes'!W198:AF198)</f>
        <v>0</v>
      </c>
      <c r="C275" s="5">
        <f>'LYNX volumes'!AK198*SUM('LYNX volumes'!W198:AF198)</f>
        <v>0</v>
      </c>
      <c r="D275" s="5">
        <f>'LYNX volumes'!AL198*SUM('LYNX volumes'!W198:AF198)</f>
        <v>0</v>
      </c>
      <c r="E275" s="5">
        <f>'LYNX volumes'!AM198*SUM('LYNX volumes'!W198:AF198)</f>
        <v>0</v>
      </c>
      <c r="F275" s="5">
        <f t="shared" si="13"/>
        <v>0</v>
      </c>
      <c r="G275" s="5">
        <f t="shared" si="14"/>
        <v>0</v>
      </c>
      <c r="H275" s="5">
        <f>'LYNX volumes'!AO198*SUM('LYNX volumes'!W198:AF198)/3.125</f>
        <v>0</v>
      </c>
      <c r="I275" s="5">
        <f>'LYNX volumes'!AN198</f>
        <v>0</v>
      </c>
    </row>
    <row r="276" spans="2:9">
      <c r="B276" s="5">
        <f>'LYNX volumes'!AJ199*SUM('LYNX volumes'!W199:AF199)</f>
        <v>0</v>
      </c>
      <c r="C276" s="5">
        <f>'LYNX volumes'!AK199*SUM('LYNX volumes'!W199:AF199)</f>
        <v>0</v>
      </c>
      <c r="D276" s="5">
        <f>'LYNX volumes'!AL199*SUM('LYNX volumes'!W199:AF199)</f>
        <v>0</v>
      </c>
      <c r="E276" s="5">
        <f>'LYNX volumes'!AM199*SUM('LYNX volumes'!W199:AF199)</f>
        <v>0</v>
      </c>
      <c r="F276" s="5">
        <f t="shared" si="13"/>
        <v>0</v>
      </c>
      <c r="G276" s="5">
        <f t="shared" si="14"/>
        <v>0</v>
      </c>
      <c r="H276" s="5">
        <f>'LYNX volumes'!AO199*SUM('LYNX volumes'!W199:AF199)/3.125</f>
        <v>0</v>
      </c>
      <c r="I276" s="5">
        <f>'LYNX volumes'!AN199</f>
        <v>0</v>
      </c>
    </row>
    <row r="277" spans="2:9">
      <c r="B277" s="5">
        <f>'LYNX volumes'!AJ200*SUM('LYNX volumes'!W200:AF200)</f>
        <v>0</v>
      </c>
      <c r="C277" s="5">
        <f>'LYNX volumes'!AK200*SUM('LYNX volumes'!W200:AF200)</f>
        <v>0</v>
      </c>
      <c r="D277" s="5">
        <f>'LYNX volumes'!AL200*SUM('LYNX volumes'!W200:AF200)</f>
        <v>0</v>
      </c>
      <c r="E277" s="5">
        <f>'LYNX volumes'!AM200*SUM('LYNX volumes'!W200:AF200)</f>
        <v>0</v>
      </c>
      <c r="F277" s="5">
        <f t="shared" si="13"/>
        <v>0</v>
      </c>
      <c r="G277" s="5">
        <f t="shared" si="14"/>
        <v>0</v>
      </c>
      <c r="H277" s="5">
        <f>'LYNX volumes'!AO200*SUM('LYNX volumes'!W200:AF200)/3.125</f>
        <v>0</v>
      </c>
      <c r="I277" s="5">
        <f>'LYNX volumes'!AN200</f>
        <v>0</v>
      </c>
    </row>
    <row r="278" spans="2:9">
      <c r="B278" s="5">
        <f>'LYNX volumes'!AJ201*SUM('LYNX volumes'!W201:AF201)</f>
        <v>0</v>
      </c>
      <c r="C278" s="5">
        <f>'LYNX volumes'!AK201*SUM('LYNX volumes'!W201:AF201)</f>
        <v>0</v>
      </c>
      <c r="D278" s="5">
        <f>'LYNX volumes'!AL201*SUM('LYNX volumes'!W201:AF201)</f>
        <v>0</v>
      </c>
      <c r="E278" s="5">
        <f>'LYNX volumes'!AM201*SUM('LYNX volumes'!W201:AF201)</f>
        <v>0</v>
      </c>
      <c r="F278" s="5">
        <f t="shared" si="13"/>
        <v>0</v>
      </c>
      <c r="G278" s="5">
        <f t="shared" si="14"/>
        <v>0</v>
      </c>
      <c r="H278" s="5">
        <f>'LYNX volumes'!AO201*SUM('LYNX volumes'!W201:AF201)/3.125</f>
        <v>0</v>
      </c>
      <c r="I278" s="5">
        <f>'LYNX volumes'!AN201</f>
        <v>0</v>
      </c>
    </row>
    <row r="279" spans="2:9">
      <c r="B279" s="5">
        <f>'LYNX volumes'!AJ202*SUM('LYNX volumes'!W202:AF202)</f>
        <v>0</v>
      </c>
      <c r="C279" s="5">
        <f>'LYNX volumes'!AK202*SUM('LYNX volumes'!W202:AF202)</f>
        <v>0</v>
      </c>
      <c r="D279" s="5">
        <f>'LYNX volumes'!AL202*SUM('LYNX volumes'!W202:AF202)</f>
        <v>0</v>
      </c>
      <c r="E279" s="5">
        <f>'LYNX volumes'!AM202*SUM('LYNX volumes'!W202:AF202)</f>
        <v>0</v>
      </c>
      <c r="F279" s="5">
        <f t="shared" si="13"/>
        <v>0</v>
      </c>
      <c r="G279" s="5">
        <f t="shared" si="14"/>
        <v>0</v>
      </c>
      <c r="H279" s="5">
        <f>'LYNX volumes'!AO202*SUM('LYNX volumes'!W202:AF202)/3.125</f>
        <v>0</v>
      </c>
      <c r="I279" s="5">
        <f>'LYNX volumes'!AN202</f>
        <v>0</v>
      </c>
    </row>
    <row r="280" spans="2:9">
      <c r="B280" s="5">
        <f>'LYNX volumes'!AJ203*SUM('LYNX volumes'!W203:AF203)</f>
        <v>0</v>
      </c>
      <c r="C280" s="5">
        <f>'LYNX volumes'!AK203*SUM('LYNX volumes'!W203:AF203)</f>
        <v>0</v>
      </c>
      <c r="D280" s="5">
        <f>'LYNX volumes'!AL203*SUM('LYNX volumes'!W203:AF203)</f>
        <v>0</v>
      </c>
      <c r="E280" s="5">
        <f>'LYNX volumes'!AM203*SUM('LYNX volumes'!W203:AF203)</f>
        <v>0</v>
      </c>
      <c r="F280" s="5">
        <f t="shared" si="13"/>
        <v>0</v>
      </c>
      <c r="G280" s="5">
        <f t="shared" si="14"/>
        <v>0</v>
      </c>
      <c r="H280" s="5">
        <f>'LYNX volumes'!AO203*SUM('LYNX volumes'!W203:AF203)/3.125</f>
        <v>0</v>
      </c>
      <c r="I280" s="5">
        <f>'LYNX volumes'!AN203</f>
        <v>0</v>
      </c>
    </row>
    <row r="281" spans="2:9">
      <c r="B281" s="5">
        <f>'LYNX volumes'!AJ204*SUM('LYNX volumes'!W204:AF204)</f>
        <v>0</v>
      </c>
      <c r="C281" s="5">
        <f>'LYNX volumes'!AK204*SUM('LYNX volumes'!W204:AF204)</f>
        <v>0</v>
      </c>
      <c r="D281" s="5">
        <f>'LYNX volumes'!AL204*SUM('LYNX volumes'!W204:AF204)</f>
        <v>0</v>
      </c>
      <c r="E281" s="5">
        <f>'LYNX volumes'!AM204*SUM('LYNX volumes'!W204:AF204)</f>
        <v>0</v>
      </c>
      <c r="F281" s="5">
        <f t="shared" si="13"/>
        <v>0</v>
      </c>
      <c r="G281" s="5">
        <f t="shared" si="14"/>
        <v>0</v>
      </c>
      <c r="H281" s="5">
        <f>'LYNX volumes'!AO204*SUM('LYNX volumes'!W204:AF204)/3.125</f>
        <v>0</v>
      </c>
      <c r="I281" s="5">
        <f>'LYNX volumes'!AN204</f>
        <v>0</v>
      </c>
    </row>
    <row r="282" spans="2:9">
      <c r="B282" s="5">
        <f>'LYNX volumes'!AJ205*SUM('LYNX volumes'!W205:AF205)</f>
        <v>0</v>
      </c>
      <c r="C282" s="5">
        <f>'LYNX volumes'!AK205*SUM('LYNX volumes'!W205:AF205)</f>
        <v>0</v>
      </c>
      <c r="D282" s="5">
        <f>'LYNX volumes'!AL205*SUM('LYNX volumes'!W205:AF205)</f>
        <v>0</v>
      </c>
      <c r="E282" s="5">
        <f>'LYNX volumes'!AM205*SUM('LYNX volumes'!W205:AF205)</f>
        <v>0</v>
      </c>
      <c r="F282" s="5">
        <f t="shared" si="13"/>
        <v>0</v>
      </c>
      <c r="G282" s="5">
        <f t="shared" si="14"/>
        <v>0</v>
      </c>
      <c r="H282" s="5">
        <f>'LYNX volumes'!AO205*SUM('LYNX volumes'!W205:AF205)/3.125</f>
        <v>0</v>
      </c>
      <c r="I282" s="5">
        <f>'LYNX volumes'!AN205</f>
        <v>0</v>
      </c>
    </row>
    <row r="283" spans="2:9">
      <c r="B283" s="5">
        <f>'LYNX volumes'!AJ206*SUM('LYNX volumes'!W206:AF206)</f>
        <v>0</v>
      </c>
      <c r="C283" s="5">
        <f>'LYNX volumes'!AK206*SUM('LYNX volumes'!W206:AF206)</f>
        <v>0</v>
      </c>
      <c r="D283" s="5">
        <f>'LYNX volumes'!AL206*SUM('LYNX volumes'!W206:AF206)</f>
        <v>0</v>
      </c>
      <c r="E283" s="5">
        <f>'LYNX volumes'!AM206*SUM('LYNX volumes'!W206:AF206)</f>
        <v>0</v>
      </c>
      <c r="F283" s="5">
        <f t="shared" si="13"/>
        <v>0</v>
      </c>
      <c r="G283" s="5">
        <f t="shared" si="14"/>
        <v>0</v>
      </c>
      <c r="H283" s="5">
        <f>'LYNX volumes'!AO206*SUM('LYNX volumes'!W206:AF206)/3.125</f>
        <v>0</v>
      </c>
      <c r="I283" s="5">
        <f>'LYNX volumes'!AN206</f>
        <v>0</v>
      </c>
    </row>
    <row r="284" spans="2:9">
      <c r="B284" s="5">
        <f>'LYNX volumes'!AJ207*SUM('LYNX volumes'!W207:AF207)</f>
        <v>0</v>
      </c>
      <c r="C284" s="5">
        <f>'LYNX volumes'!AK207*SUM('LYNX volumes'!W207:AF207)</f>
        <v>0</v>
      </c>
      <c r="D284" s="5">
        <f>'LYNX volumes'!AL207*SUM('LYNX volumes'!W207:AF207)</f>
        <v>0</v>
      </c>
      <c r="E284" s="5">
        <f>'LYNX volumes'!AM207*SUM('LYNX volumes'!W207:AF207)</f>
        <v>0</v>
      </c>
      <c r="F284" s="5">
        <f t="shared" si="13"/>
        <v>0</v>
      </c>
      <c r="G284" s="5">
        <f t="shared" si="14"/>
        <v>0</v>
      </c>
      <c r="H284" s="5">
        <f>'LYNX volumes'!AO207*SUM('LYNX volumes'!W207:AF207)/3.125</f>
        <v>0</v>
      </c>
      <c r="I284" s="5">
        <f>'LYNX volumes'!AN207</f>
        <v>0</v>
      </c>
    </row>
    <row r="285" spans="2:9">
      <c r="B285" s="5">
        <f>'LYNX volumes'!AJ208*SUM('LYNX volumes'!W208:AF208)</f>
        <v>0</v>
      </c>
      <c r="C285" s="5">
        <f>'LYNX volumes'!AK208*SUM('LYNX volumes'!W208:AF208)</f>
        <v>0</v>
      </c>
      <c r="D285" s="5">
        <f>'LYNX volumes'!AL208*SUM('LYNX volumes'!W208:AF208)</f>
        <v>0</v>
      </c>
      <c r="E285" s="5">
        <f>'LYNX volumes'!AM208*SUM('LYNX volumes'!W208:AF208)</f>
        <v>0</v>
      </c>
      <c r="F285" s="5">
        <f t="shared" si="13"/>
        <v>0</v>
      </c>
      <c r="G285" s="5">
        <f t="shared" si="14"/>
        <v>0</v>
      </c>
      <c r="H285" s="5">
        <f>'LYNX volumes'!AO208*SUM('LYNX volumes'!W208:AF208)/3.125</f>
        <v>0</v>
      </c>
      <c r="I285" s="5">
        <f>'LYNX volumes'!AN208</f>
        <v>0</v>
      </c>
    </row>
    <row r="286" spans="2:9">
      <c r="B286" s="5">
        <f>'LYNX volumes'!AJ209*SUM('LYNX volumes'!W209:AF209)</f>
        <v>0</v>
      </c>
      <c r="C286" s="5">
        <f>'LYNX volumes'!AK209*SUM('LYNX volumes'!W209:AF209)</f>
        <v>0</v>
      </c>
      <c r="D286" s="5">
        <f>'LYNX volumes'!AL209*SUM('LYNX volumes'!W209:AF209)</f>
        <v>0</v>
      </c>
      <c r="E286" s="5">
        <f>'LYNX volumes'!AM209*SUM('LYNX volumes'!W209:AF209)</f>
        <v>0</v>
      </c>
      <c r="F286" s="5">
        <f t="shared" si="13"/>
        <v>0</v>
      </c>
      <c r="G286" s="5">
        <f t="shared" si="14"/>
        <v>0</v>
      </c>
      <c r="H286" s="5">
        <f>'LYNX volumes'!AO209*SUM('LYNX volumes'!W209:AF209)/3.125</f>
        <v>0</v>
      </c>
      <c r="I286" s="5">
        <f>'LYNX volumes'!AN209</f>
        <v>0</v>
      </c>
    </row>
    <row r="287" spans="2:9">
      <c r="B287" s="5">
        <f>'LYNX volumes'!AJ210*SUM('LYNX volumes'!W210:AF210)</f>
        <v>0</v>
      </c>
      <c r="C287" s="5">
        <f>'LYNX volumes'!AK210*SUM('LYNX volumes'!W210:AF210)</f>
        <v>0</v>
      </c>
      <c r="D287" s="5">
        <f>'LYNX volumes'!AL210*SUM('LYNX volumes'!W210:AF210)</f>
        <v>0</v>
      </c>
      <c r="E287" s="5">
        <f>'LYNX volumes'!AM210*SUM('LYNX volumes'!W210:AF210)</f>
        <v>0</v>
      </c>
      <c r="F287" s="5">
        <f t="shared" si="13"/>
        <v>0</v>
      </c>
      <c r="G287" s="5">
        <f t="shared" si="14"/>
        <v>0</v>
      </c>
      <c r="H287" s="5">
        <f>'LYNX volumes'!AO210*SUM('LYNX volumes'!W210:AF210)/3.125</f>
        <v>0</v>
      </c>
      <c r="I287" s="5">
        <f>'LYNX volumes'!AN210</f>
        <v>0</v>
      </c>
    </row>
    <row r="288" spans="2:9">
      <c r="B288" s="5">
        <f>'LYNX volumes'!AJ211*SUM('LYNX volumes'!W211:AF211)</f>
        <v>0</v>
      </c>
      <c r="C288" s="5">
        <f>'LYNX volumes'!AK211*SUM('LYNX volumes'!W211:AF211)</f>
        <v>0</v>
      </c>
      <c r="D288" s="5">
        <f>'LYNX volumes'!AL211*SUM('LYNX volumes'!W211:AF211)</f>
        <v>0</v>
      </c>
      <c r="E288" s="5">
        <f>'LYNX volumes'!AM211*SUM('LYNX volumes'!W211:AF211)</f>
        <v>0</v>
      </c>
      <c r="F288" s="5">
        <f t="shared" si="13"/>
        <v>0</v>
      </c>
      <c r="G288" s="5">
        <f t="shared" si="14"/>
        <v>0</v>
      </c>
      <c r="H288" s="5">
        <f>'LYNX volumes'!AO211*SUM('LYNX volumes'!W211:AF211)/3.125</f>
        <v>0</v>
      </c>
      <c r="I288" s="5">
        <f>'LYNX volumes'!AN211</f>
        <v>0</v>
      </c>
    </row>
    <row r="289" spans="2:9">
      <c r="B289" s="5">
        <f>'LYNX volumes'!AJ212*SUM('LYNX volumes'!W212:AF212)</f>
        <v>0</v>
      </c>
      <c r="C289" s="5">
        <f>'LYNX volumes'!AK212*SUM('LYNX volumes'!W212:AF212)</f>
        <v>0</v>
      </c>
      <c r="D289" s="5">
        <f>'LYNX volumes'!AL212*SUM('LYNX volumes'!W212:AF212)</f>
        <v>0</v>
      </c>
      <c r="E289" s="5">
        <f>'LYNX volumes'!AM212*SUM('LYNX volumes'!W212:AF212)</f>
        <v>0</v>
      </c>
      <c r="F289" s="5">
        <f t="shared" si="13"/>
        <v>0</v>
      </c>
      <c r="G289" s="5">
        <f t="shared" si="14"/>
        <v>0</v>
      </c>
      <c r="H289" s="5">
        <f>'LYNX volumes'!AO212*SUM('LYNX volumes'!W212:AF212)/3.125</f>
        <v>0</v>
      </c>
      <c r="I289" s="5">
        <f>'LYNX volumes'!AN212</f>
        <v>0</v>
      </c>
    </row>
    <row r="290" spans="2:9">
      <c r="B290" s="5">
        <f>'LYNX volumes'!AJ213*SUM('LYNX volumes'!W213:AF213)</f>
        <v>0</v>
      </c>
      <c r="C290" s="5">
        <f>'LYNX volumes'!AK213*SUM('LYNX volumes'!W213:AF213)</f>
        <v>0</v>
      </c>
      <c r="D290" s="5">
        <f>'LYNX volumes'!AL213*SUM('LYNX volumes'!W213:AF213)</f>
        <v>0</v>
      </c>
      <c r="E290" s="5">
        <f>'LYNX volumes'!AM213*SUM('LYNX volumes'!W213:AF213)</f>
        <v>0</v>
      </c>
      <c r="F290" s="5">
        <f t="shared" si="13"/>
        <v>0</v>
      </c>
      <c r="G290" s="5">
        <f t="shared" si="14"/>
        <v>0</v>
      </c>
      <c r="H290" s="5">
        <f>'LYNX volumes'!AO213*SUM('LYNX volumes'!W213:AF213)/3.125</f>
        <v>0</v>
      </c>
      <c r="I290" s="5">
        <f>'LYNX volumes'!AN213</f>
        <v>0</v>
      </c>
    </row>
    <row r="291" spans="2:9">
      <c r="B291" s="5">
        <f>'LYNX volumes'!AJ214*SUM('LYNX volumes'!W214:AF214)</f>
        <v>0</v>
      </c>
      <c r="C291" s="5">
        <f>'LYNX volumes'!AK214*SUM('LYNX volumes'!W214:AF214)</f>
        <v>0</v>
      </c>
      <c r="D291" s="5">
        <f>'LYNX volumes'!AL214*SUM('LYNX volumes'!W214:AF214)</f>
        <v>0</v>
      </c>
      <c r="E291" s="5">
        <f>'LYNX volumes'!AM214*SUM('LYNX volumes'!W214:AF214)</f>
        <v>0</v>
      </c>
      <c r="F291" s="5">
        <f t="shared" si="13"/>
        <v>0</v>
      </c>
      <c r="G291" s="5">
        <f t="shared" si="14"/>
        <v>0</v>
      </c>
      <c r="H291" s="5">
        <f>'LYNX volumes'!AO214*SUM('LYNX volumes'!W214:AF214)/3.125</f>
        <v>0</v>
      </c>
      <c r="I291" s="5">
        <f>'LYNX volumes'!AN214</f>
        <v>0</v>
      </c>
    </row>
    <row r="292" spans="2:9">
      <c r="B292" s="5">
        <f>'LYNX volumes'!AJ215*SUM('LYNX volumes'!W215:AF215)</f>
        <v>0</v>
      </c>
      <c r="C292" s="5">
        <f>'LYNX volumes'!AK215*SUM('LYNX volumes'!W215:AF215)</f>
        <v>0</v>
      </c>
      <c r="D292" s="5">
        <f>'LYNX volumes'!AL215*SUM('LYNX volumes'!W215:AF215)</f>
        <v>0</v>
      </c>
      <c r="E292" s="5">
        <f>'LYNX volumes'!AM215*SUM('LYNX volumes'!W215:AF215)</f>
        <v>0</v>
      </c>
      <c r="F292" s="5">
        <f t="shared" si="13"/>
        <v>0</v>
      </c>
      <c r="G292" s="5">
        <f t="shared" si="14"/>
        <v>0</v>
      </c>
      <c r="H292" s="5">
        <f>'LYNX volumes'!AO215*SUM('LYNX volumes'!W215:AF215)/3.125</f>
        <v>0</v>
      </c>
      <c r="I292" s="5">
        <f>'LYNX volumes'!AN215</f>
        <v>0</v>
      </c>
    </row>
    <row r="293" spans="2:9">
      <c r="B293" s="5">
        <f>'LYNX volumes'!AJ216*SUM('LYNX volumes'!W216:AF216)</f>
        <v>0</v>
      </c>
      <c r="C293" s="5">
        <f>'LYNX volumes'!AK216*SUM('LYNX volumes'!W216:AF216)</f>
        <v>0</v>
      </c>
      <c r="D293" s="5">
        <f>'LYNX volumes'!AL216*SUM('LYNX volumes'!W216:AF216)</f>
        <v>0</v>
      </c>
      <c r="E293" s="5">
        <f>'LYNX volumes'!AM216*SUM('LYNX volumes'!W216:AF216)</f>
        <v>0</v>
      </c>
      <c r="F293" s="5">
        <f t="shared" si="13"/>
        <v>0</v>
      </c>
      <c r="G293" s="5">
        <f t="shared" si="14"/>
        <v>0</v>
      </c>
      <c r="H293" s="5">
        <f>'LYNX volumes'!AO216*SUM('LYNX volumes'!W216:AF216)/3.125</f>
        <v>0</v>
      </c>
      <c r="I293" s="5">
        <f>'LYNX volumes'!AN216</f>
        <v>0</v>
      </c>
    </row>
    <row r="294" spans="2:9">
      <c r="B294" s="5">
        <f>'LYNX volumes'!AJ217*SUM('LYNX volumes'!W217:AF217)</f>
        <v>0</v>
      </c>
      <c r="C294" s="5">
        <f>'LYNX volumes'!AK217*SUM('LYNX volumes'!W217:AF217)</f>
        <v>0</v>
      </c>
      <c r="D294" s="5">
        <f>'LYNX volumes'!AL217*SUM('LYNX volumes'!W217:AF217)</f>
        <v>0</v>
      </c>
      <c r="E294" s="5">
        <f>'LYNX volumes'!AM217*SUM('LYNX volumes'!W217:AF217)</f>
        <v>0</v>
      </c>
      <c r="F294" s="5">
        <f t="shared" si="13"/>
        <v>0</v>
      </c>
      <c r="G294" s="5">
        <f t="shared" si="14"/>
        <v>0</v>
      </c>
      <c r="H294" s="5">
        <f>'LYNX volumes'!AO217*SUM('LYNX volumes'!W217:AF217)/3.125</f>
        <v>0</v>
      </c>
      <c r="I294" s="5">
        <f>'LYNX volumes'!AN217</f>
        <v>0</v>
      </c>
    </row>
    <row r="295" spans="2:9">
      <c r="B295" s="5">
        <f>'LYNX volumes'!AJ218*SUM('LYNX volumes'!W218:AF218)</f>
        <v>0</v>
      </c>
      <c r="C295" s="5">
        <f>'LYNX volumes'!AK218*SUM('LYNX volumes'!W218:AF218)</f>
        <v>0</v>
      </c>
      <c r="D295" s="5">
        <f>'LYNX volumes'!AL218*SUM('LYNX volumes'!W218:AF218)</f>
        <v>0</v>
      </c>
      <c r="E295" s="5">
        <f>'LYNX volumes'!AM218*SUM('LYNX volumes'!W218:AF218)</f>
        <v>0</v>
      </c>
      <c r="F295" s="5">
        <f t="shared" si="13"/>
        <v>0</v>
      </c>
      <c r="G295" s="5">
        <f t="shared" si="14"/>
        <v>0</v>
      </c>
      <c r="H295" s="5">
        <f>'LYNX volumes'!AO218*SUM('LYNX volumes'!W218:AF218)/3.125</f>
        <v>0</v>
      </c>
      <c r="I295" s="5">
        <f>'LYNX volumes'!AN218</f>
        <v>0</v>
      </c>
    </row>
    <row r="296" spans="2:9">
      <c r="B296" s="5">
        <f>'LYNX volumes'!AJ219*SUM('LYNX volumes'!W219:AF219)</f>
        <v>0</v>
      </c>
      <c r="C296" s="5">
        <f>'LYNX volumes'!AK219*SUM('LYNX volumes'!W219:AF219)</f>
        <v>0</v>
      </c>
      <c r="D296" s="5">
        <f>'LYNX volumes'!AL219*SUM('LYNX volumes'!W219:AF219)</f>
        <v>0</v>
      </c>
      <c r="E296" s="5">
        <f>'LYNX volumes'!AM219*SUM('LYNX volumes'!W219:AF219)</f>
        <v>0</v>
      </c>
      <c r="F296" s="5">
        <f t="shared" si="13"/>
        <v>0</v>
      </c>
      <c r="G296" s="5">
        <f t="shared" si="14"/>
        <v>0</v>
      </c>
      <c r="H296" s="5">
        <f>'LYNX volumes'!AO219*SUM('LYNX volumes'!W219:AF219)/3.125</f>
        <v>0</v>
      </c>
      <c r="I296" s="5">
        <f>'LYNX volumes'!AN219</f>
        <v>0</v>
      </c>
    </row>
    <row r="297" spans="2:9">
      <c r="B297" s="5">
        <f>'LYNX volumes'!AJ220*SUM('LYNX volumes'!W220:AF220)</f>
        <v>0</v>
      </c>
      <c r="C297" s="5">
        <f>'LYNX volumes'!AK220*SUM('LYNX volumes'!W220:AF220)</f>
        <v>0</v>
      </c>
      <c r="D297" s="5">
        <f>'LYNX volumes'!AL220*SUM('LYNX volumes'!W220:AF220)</f>
        <v>0</v>
      </c>
      <c r="E297" s="5">
        <f>'LYNX volumes'!AM220*SUM('LYNX volumes'!W220:AF220)</f>
        <v>0</v>
      </c>
      <c r="F297" s="5">
        <f t="shared" si="13"/>
        <v>0</v>
      </c>
      <c r="G297" s="5">
        <f t="shared" si="14"/>
        <v>0</v>
      </c>
      <c r="H297" s="5">
        <f>'LYNX volumes'!AO220*SUM('LYNX volumes'!W220:AF220)/3.125</f>
        <v>0</v>
      </c>
      <c r="I297" s="5">
        <f>'LYNX volumes'!AN220</f>
        <v>0</v>
      </c>
    </row>
    <row r="298" spans="2:9">
      <c r="B298" s="5">
        <f>'LYNX volumes'!AJ221*SUM('LYNX volumes'!W221:AF221)</f>
        <v>0</v>
      </c>
      <c r="C298" s="5">
        <f>'LYNX volumes'!AK221*SUM('LYNX volumes'!W221:AF221)</f>
        <v>0</v>
      </c>
      <c r="D298" s="5">
        <f>'LYNX volumes'!AL221*SUM('LYNX volumes'!W221:AF221)</f>
        <v>0</v>
      </c>
      <c r="E298" s="5">
        <f>'LYNX volumes'!AM221*SUM('LYNX volumes'!W221:AF221)</f>
        <v>0</v>
      </c>
      <c r="F298" s="5">
        <f t="shared" si="13"/>
        <v>0</v>
      </c>
      <c r="G298" s="5">
        <f t="shared" si="14"/>
        <v>0</v>
      </c>
      <c r="H298" s="5">
        <f>'LYNX volumes'!AO221*SUM('LYNX volumes'!W221:AF221)/3.125</f>
        <v>0</v>
      </c>
      <c r="I298" s="5">
        <f>'LYNX volumes'!AN221</f>
        <v>0</v>
      </c>
    </row>
    <row r="299" spans="2:9">
      <c r="B299" s="5">
        <f>'LYNX volumes'!AJ222*SUM('LYNX volumes'!W222:AF222)</f>
        <v>0</v>
      </c>
      <c r="C299" s="5">
        <f>'LYNX volumes'!AK222*SUM('LYNX volumes'!W222:AF222)</f>
        <v>0</v>
      </c>
      <c r="D299" s="5">
        <f>'LYNX volumes'!AL222*SUM('LYNX volumes'!W222:AF222)</f>
        <v>0</v>
      </c>
      <c r="E299" s="5">
        <f>'LYNX volumes'!AM222*SUM('LYNX volumes'!W222:AF222)</f>
        <v>0</v>
      </c>
      <c r="F299" s="5">
        <f t="shared" si="13"/>
        <v>0</v>
      </c>
      <c r="G299" s="5">
        <f t="shared" si="14"/>
        <v>0</v>
      </c>
      <c r="H299" s="5">
        <f>'LYNX volumes'!AO222*SUM('LYNX volumes'!W222:AF222)/3.125</f>
        <v>0</v>
      </c>
      <c r="I299" s="5">
        <f>'LYNX volumes'!AN222</f>
        <v>0</v>
      </c>
    </row>
    <row r="300" spans="2:9">
      <c r="B300" s="5">
        <f>'LYNX volumes'!AJ223*SUM('LYNX volumes'!W223:AF223)</f>
        <v>0</v>
      </c>
      <c r="C300" s="5">
        <f>'LYNX volumes'!AK223*SUM('LYNX volumes'!W223:AF223)</f>
        <v>0</v>
      </c>
      <c r="D300" s="5">
        <f>'LYNX volumes'!AL223*SUM('LYNX volumes'!W223:AF223)</f>
        <v>0</v>
      </c>
      <c r="E300" s="5">
        <f>'LYNX volumes'!AM223*SUM('LYNX volumes'!W223:AF223)</f>
        <v>0</v>
      </c>
      <c r="F300" s="5">
        <f t="shared" si="13"/>
        <v>0</v>
      </c>
      <c r="G300" s="5">
        <f t="shared" si="14"/>
        <v>0</v>
      </c>
      <c r="H300" s="5">
        <f>'LYNX volumes'!AO223*SUM('LYNX volumes'!W223:AF223)/3.125</f>
        <v>0</v>
      </c>
      <c r="I300" s="5">
        <f>'LYNX volumes'!AN223</f>
        <v>0</v>
      </c>
    </row>
    <row r="301" spans="2:9">
      <c r="B301" s="5">
        <f>'LYNX volumes'!AJ224*SUM('LYNX volumes'!W224:AF224)</f>
        <v>0</v>
      </c>
      <c r="C301" s="5">
        <f>'LYNX volumes'!AK224*SUM('LYNX volumes'!W224:AF224)</f>
        <v>0</v>
      </c>
      <c r="D301" s="5">
        <f>'LYNX volumes'!AL224*SUM('LYNX volumes'!W224:AF224)</f>
        <v>0</v>
      </c>
      <c r="E301" s="5">
        <f>'LYNX volumes'!AM224*SUM('LYNX volumes'!W224:AF224)</f>
        <v>0</v>
      </c>
      <c r="F301" s="5">
        <f t="shared" si="13"/>
        <v>0</v>
      </c>
      <c r="G301" s="5">
        <f t="shared" si="14"/>
        <v>0</v>
      </c>
      <c r="H301" s="5">
        <f>'LYNX volumes'!AO224*SUM('LYNX volumes'!W224:AF224)/3.125</f>
        <v>0</v>
      </c>
      <c r="I301" s="5">
        <f>'LYNX volumes'!AN224</f>
        <v>0</v>
      </c>
    </row>
    <row r="302" spans="2:9">
      <c r="B302" s="5">
        <f>'LYNX volumes'!AJ225*SUM('LYNX volumes'!W225:AF225)</f>
        <v>0</v>
      </c>
      <c r="C302" s="5">
        <f>'LYNX volumes'!AK225*SUM('LYNX volumes'!W225:AF225)</f>
        <v>0</v>
      </c>
      <c r="D302" s="5">
        <f>'LYNX volumes'!AL225*SUM('LYNX volumes'!W225:AF225)</f>
        <v>0</v>
      </c>
      <c r="E302" s="5">
        <f>'LYNX volumes'!AM225*SUM('LYNX volumes'!W225:AF225)</f>
        <v>0</v>
      </c>
      <c r="F302" s="5">
        <f t="shared" si="13"/>
        <v>0</v>
      </c>
      <c r="G302" s="5">
        <f t="shared" si="14"/>
        <v>0</v>
      </c>
      <c r="H302" s="5">
        <f>'LYNX volumes'!AO225*SUM('LYNX volumes'!W225:AF225)/3.125</f>
        <v>0</v>
      </c>
      <c r="I302" s="5">
        <f>'LYNX volumes'!AN225</f>
        <v>0</v>
      </c>
    </row>
    <row r="303" spans="2:9">
      <c r="B303" s="5">
        <f>'LYNX volumes'!AJ226*SUM('LYNX volumes'!W226:AF226)</f>
        <v>0</v>
      </c>
      <c r="C303" s="5">
        <f>'LYNX volumes'!AK226*SUM('LYNX volumes'!W226:AF226)</f>
        <v>0</v>
      </c>
      <c r="D303" s="5">
        <f>'LYNX volumes'!AL226*SUM('LYNX volumes'!W226:AF226)</f>
        <v>0</v>
      </c>
      <c r="E303" s="5">
        <f>'LYNX volumes'!AM226*SUM('LYNX volumes'!W226:AF226)</f>
        <v>0</v>
      </c>
      <c r="F303" s="5">
        <f t="shared" si="13"/>
        <v>0</v>
      </c>
      <c r="G303" s="5">
        <f t="shared" si="14"/>
        <v>0</v>
      </c>
      <c r="H303" s="5">
        <f>'LYNX volumes'!AO226*SUM('LYNX volumes'!W226:AF226)/3.125</f>
        <v>0</v>
      </c>
      <c r="I303" s="5">
        <f>'LYNX volumes'!AN226</f>
        <v>0</v>
      </c>
    </row>
    <row r="304" spans="2:9">
      <c r="B304" s="5">
        <f>'LYNX volumes'!AJ227*SUM('LYNX volumes'!W227:AF227)</f>
        <v>0</v>
      </c>
      <c r="C304" s="5">
        <f>'LYNX volumes'!AK227*SUM('LYNX volumes'!W227:AF227)</f>
        <v>0</v>
      </c>
      <c r="D304" s="5">
        <f>'LYNX volumes'!AL227*SUM('LYNX volumes'!W227:AF227)</f>
        <v>0</v>
      </c>
      <c r="E304" s="5">
        <f>'LYNX volumes'!AM227*SUM('LYNX volumes'!W227:AF227)</f>
        <v>0</v>
      </c>
      <c r="F304" s="5">
        <f t="shared" si="13"/>
        <v>0</v>
      </c>
      <c r="G304" s="5">
        <f t="shared" si="14"/>
        <v>0</v>
      </c>
      <c r="H304" s="5">
        <f>'LYNX volumes'!AO227*SUM('LYNX volumes'!W227:AF227)/3.125</f>
        <v>0</v>
      </c>
      <c r="I304" s="5">
        <f>'LYNX volumes'!AN227</f>
        <v>0</v>
      </c>
    </row>
    <row r="305" spans="2:9">
      <c r="B305" s="5">
        <f>'LYNX volumes'!AJ228*SUM('LYNX volumes'!W228:AF228)</f>
        <v>0</v>
      </c>
      <c r="C305" s="5">
        <f>'LYNX volumes'!AK228*SUM('LYNX volumes'!W228:AF228)</f>
        <v>0</v>
      </c>
      <c r="D305" s="5">
        <f>'LYNX volumes'!AL228*SUM('LYNX volumes'!W228:AF228)</f>
        <v>0</v>
      </c>
      <c r="E305" s="5">
        <f>'LYNX volumes'!AM228*SUM('LYNX volumes'!W228:AF228)</f>
        <v>0</v>
      </c>
      <c r="F305" s="5">
        <f t="shared" si="13"/>
        <v>0</v>
      </c>
      <c r="G305" s="5">
        <f t="shared" si="14"/>
        <v>0</v>
      </c>
      <c r="H305" s="5">
        <f>'LYNX volumes'!AO228*SUM('LYNX volumes'!W228:AF228)/3.125</f>
        <v>0</v>
      </c>
      <c r="I305" s="5">
        <f>'LYNX volumes'!AN228</f>
        <v>0</v>
      </c>
    </row>
    <row r="306" spans="2:9">
      <c r="B306" s="5">
        <f>'LYNX volumes'!AJ229*SUM('LYNX volumes'!W229:AF229)</f>
        <v>0</v>
      </c>
      <c r="C306" s="5">
        <f>'LYNX volumes'!AK229*SUM('LYNX volumes'!W229:AF229)</f>
        <v>0</v>
      </c>
      <c r="D306" s="5">
        <f>'LYNX volumes'!AL229*SUM('LYNX volumes'!W229:AF229)</f>
        <v>0</v>
      </c>
      <c r="E306" s="5">
        <f>'LYNX volumes'!AM229*SUM('LYNX volumes'!W229:AF229)</f>
        <v>0</v>
      </c>
      <c r="F306" s="5">
        <f t="shared" si="13"/>
        <v>0</v>
      </c>
      <c r="G306" s="5">
        <f t="shared" si="14"/>
        <v>0</v>
      </c>
      <c r="H306" s="5">
        <f>'LYNX volumes'!AO229*SUM('LYNX volumes'!W229:AF229)/3.125</f>
        <v>0</v>
      </c>
      <c r="I306" s="5">
        <f>'LYNX volumes'!AN229</f>
        <v>0</v>
      </c>
    </row>
    <row r="307" spans="2:9">
      <c r="B307" s="5">
        <f>'LYNX volumes'!AJ230*SUM('LYNX volumes'!W230:AF230)</f>
        <v>0</v>
      </c>
      <c r="C307" s="5">
        <f>'LYNX volumes'!AK230*SUM('LYNX volumes'!W230:AF230)</f>
        <v>0</v>
      </c>
      <c r="D307" s="5">
        <f>'LYNX volumes'!AL230*SUM('LYNX volumes'!W230:AF230)</f>
        <v>0</v>
      </c>
      <c r="E307" s="5">
        <f>'LYNX volumes'!AM230*SUM('LYNX volumes'!W230:AF230)</f>
        <v>0</v>
      </c>
      <c r="F307" s="5">
        <f t="shared" si="13"/>
        <v>0</v>
      </c>
      <c r="G307" s="5">
        <f t="shared" si="14"/>
        <v>0</v>
      </c>
      <c r="H307" s="5">
        <f>'LYNX volumes'!AO230*SUM('LYNX volumes'!W230:AF230)/3.125</f>
        <v>0</v>
      </c>
      <c r="I307" s="5">
        <f>'LYNX volumes'!AN230</f>
        <v>0</v>
      </c>
    </row>
    <row r="308" spans="2:9">
      <c r="B308" s="5">
        <f>'LYNX volumes'!AJ231*SUM('LYNX volumes'!W231:AF231)</f>
        <v>0</v>
      </c>
      <c r="C308" s="5">
        <f>'LYNX volumes'!AK231*SUM('LYNX volumes'!W231:AF231)</f>
        <v>0</v>
      </c>
      <c r="D308" s="5">
        <f>'LYNX volumes'!AL231*SUM('LYNX volumes'!W231:AF231)</f>
        <v>0</v>
      </c>
      <c r="E308" s="5">
        <f>'LYNX volumes'!AM231*SUM('LYNX volumes'!W231:AF231)</f>
        <v>0</v>
      </c>
      <c r="F308" s="5">
        <f t="shared" si="13"/>
        <v>0</v>
      </c>
      <c r="G308" s="5">
        <f t="shared" si="14"/>
        <v>0</v>
      </c>
      <c r="H308" s="5">
        <f>'LYNX volumes'!AO231*SUM('LYNX volumes'!W231:AF231)/3.125</f>
        <v>0</v>
      </c>
      <c r="I308" s="5">
        <f>'LYNX volumes'!AN231</f>
        <v>0</v>
      </c>
    </row>
    <row r="309" spans="2:9">
      <c r="B309" s="5">
        <f>'LYNX volumes'!AJ232*SUM('LYNX volumes'!W232:AF232)</f>
        <v>0</v>
      </c>
      <c r="C309" s="5">
        <f>'LYNX volumes'!AK232*SUM('LYNX volumes'!W232:AF232)</f>
        <v>0</v>
      </c>
      <c r="D309" s="5">
        <f>'LYNX volumes'!AL232*SUM('LYNX volumes'!W232:AF232)</f>
        <v>0</v>
      </c>
      <c r="E309" s="5">
        <f>'LYNX volumes'!AM232*SUM('LYNX volumes'!W232:AF232)</f>
        <v>0</v>
      </c>
      <c r="F309" s="5">
        <f t="shared" si="13"/>
        <v>0</v>
      </c>
      <c r="G309" s="5">
        <f t="shared" si="14"/>
        <v>0</v>
      </c>
      <c r="H309" s="5">
        <f>'LYNX volumes'!AO232*SUM('LYNX volumes'!W232:AF232)/3.125</f>
        <v>0</v>
      </c>
      <c r="I309" s="5">
        <f>'LYNX volumes'!AN232</f>
        <v>0</v>
      </c>
    </row>
    <row r="310" spans="2:9">
      <c r="B310" s="5">
        <f>'LYNX volumes'!AJ233*SUM('LYNX volumes'!W233:AF233)</f>
        <v>0</v>
      </c>
      <c r="C310" s="5">
        <f>'LYNX volumes'!AK233*SUM('LYNX volumes'!W233:AF233)</f>
        <v>0</v>
      </c>
      <c r="D310" s="5">
        <f>'LYNX volumes'!AL233*SUM('LYNX volumes'!W233:AF233)</f>
        <v>0</v>
      </c>
      <c r="E310" s="5">
        <f>'LYNX volumes'!AM233*SUM('LYNX volumes'!W233:AF233)</f>
        <v>0</v>
      </c>
      <c r="F310" s="5">
        <f t="shared" si="13"/>
        <v>0</v>
      </c>
      <c r="G310" s="5">
        <f t="shared" si="14"/>
        <v>0</v>
      </c>
      <c r="H310" s="5">
        <f>'LYNX volumes'!AO233*SUM('LYNX volumes'!W233:AF233)/3.125</f>
        <v>0</v>
      </c>
      <c r="I310" s="5">
        <f>'LYNX volumes'!AN233</f>
        <v>0</v>
      </c>
    </row>
    <row r="311" spans="2:9">
      <c r="B311" s="5">
        <f>'LYNX volumes'!AJ234*SUM('LYNX volumes'!W234:AF234)</f>
        <v>0</v>
      </c>
      <c r="C311" s="5">
        <f>'LYNX volumes'!AK234*SUM('LYNX volumes'!W234:AF234)</f>
        <v>0</v>
      </c>
      <c r="D311" s="5">
        <f>'LYNX volumes'!AL234*SUM('LYNX volumes'!W234:AF234)</f>
        <v>0</v>
      </c>
      <c r="E311" s="5">
        <f>'LYNX volumes'!AM234*SUM('LYNX volumes'!W234:AF234)</f>
        <v>0</v>
      </c>
      <c r="F311" s="5">
        <f t="shared" si="13"/>
        <v>0</v>
      </c>
      <c r="G311" s="5">
        <f t="shared" si="14"/>
        <v>0</v>
      </c>
      <c r="H311" s="5">
        <f>'LYNX volumes'!AO234*SUM('LYNX volumes'!W234:AF234)/3.125</f>
        <v>0</v>
      </c>
      <c r="I311" s="5">
        <f>'LYNX volumes'!AN234</f>
        <v>0</v>
      </c>
    </row>
    <row r="312" spans="2:9">
      <c r="B312" s="5">
        <f>'LYNX volumes'!AJ235*SUM('LYNX volumes'!W235:AF235)</f>
        <v>0</v>
      </c>
      <c r="C312" s="5">
        <f>'LYNX volumes'!AK235*SUM('LYNX volumes'!W235:AF235)</f>
        <v>0</v>
      </c>
      <c r="D312" s="5">
        <f>'LYNX volumes'!AL235*SUM('LYNX volumes'!W235:AF235)</f>
        <v>0</v>
      </c>
      <c r="E312" s="5">
        <f>'LYNX volumes'!AM235*SUM('LYNX volumes'!W235:AF235)</f>
        <v>0</v>
      </c>
      <c r="F312" s="5">
        <f t="shared" si="13"/>
        <v>0</v>
      </c>
      <c r="G312" s="5">
        <f t="shared" si="14"/>
        <v>0</v>
      </c>
      <c r="H312" s="5">
        <f>'LYNX volumes'!AO235*SUM('LYNX volumes'!W235:AF235)/3.125</f>
        <v>0</v>
      </c>
      <c r="I312" s="5">
        <f>'LYNX volumes'!AN235</f>
        <v>0</v>
      </c>
    </row>
    <row r="313" spans="2:9">
      <c r="B313" s="5">
        <f>'LYNX volumes'!AJ236*SUM('LYNX volumes'!W236:AF236)</f>
        <v>0</v>
      </c>
      <c r="C313" s="5">
        <f>'LYNX volumes'!AK236*SUM('LYNX volumes'!W236:AF236)</f>
        <v>0</v>
      </c>
      <c r="D313" s="5">
        <f>'LYNX volumes'!AL236*SUM('LYNX volumes'!W236:AF236)</f>
        <v>0</v>
      </c>
      <c r="E313" s="5">
        <f>'LYNX volumes'!AM236*SUM('LYNX volumes'!W236:AF236)</f>
        <v>0</v>
      </c>
      <c r="F313" s="5">
        <f t="shared" si="13"/>
        <v>0</v>
      </c>
      <c r="G313" s="5">
        <f t="shared" si="14"/>
        <v>0</v>
      </c>
      <c r="H313" s="5">
        <f>'LYNX volumes'!AO236*SUM('LYNX volumes'!W236:AF236)/3.125</f>
        <v>0</v>
      </c>
      <c r="I313" s="5">
        <f>'LYNX volumes'!AN236</f>
        <v>0</v>
      </c>
    </row>
    <row r="314" spans="2:9">
      <c r="B314" s="5">
        <f>'LYNX volumes'!AJ237*SUM('LYNX volumes'!W237:AF237)</f>
        <v>0</v>
      </c>
      <c r="C314" s="5">
        <f>'LYNX volumes'!AK237*SUM('LYNX volumes'!W237:AF237)</f>
        <v>0</v>
      </c>
      <c r="D314" s="5">
        <f>'LYNX volumes'!AL237*SUM('LYNX volumes'!W237:AF237)</f>
        <v>0</v>
      </c>
      <c r="E314" s="5">
        <f>'LYNX volumes'!AM237*SUM('LYNX volumes'!W237:AF237)</f>
        <v>0</v>
      </c>
      <c r="F314" s="5">
        <f t="shared" si="13"/>
        <v>0</v>
      </c>
      <c r="G314" s="5">
        <f t="shared" si="14"/>
        <v>0</v>
      </c>
      <c r="H314" s="5">
        <f>'LYNX volumes'!AO237*SUM('LYNX volumes'!W237:AF237)/3.125</f>
        <v>0</v>
      </c>
      <c r="I314" s="5">
        <f>'LYNX volumes'!AN237</f>
        <v>0</v>
      </c>
    </row>
    <row r="315" spans="2:9">
      <c r="B315" s="5">
        <f>'LYNX volumes'!AJ238*SUM('LYNX volumes'!W238:AF238)</f>
        <v>0</v>
      </c>
      <c r="C315" s="5">
        <f>'LYNX volumes'!AK238*SUM('LYNX volumes'!W238:AF238)</f>
        <v>0</v>
      </c>
      <c r="D315" s="5">
        <f>'LYNX volumes'!AL238*SUM('LYNX volumes'!W238:AF238)</f>
        <v>0</v>
      </c>
      <c r="E315" s="5">
        <f>'LYNX volumes'!AM238*SUM('LYNX volumes'!W238:AF238)</f>
        <v>0</v>
      </c>
      <c r="F315" s="5">
        <f t="shared" si="13"/>
        <v>0</v>
      </c>
      <c r="G315" s="5">
        <f t="shared" si="14"/>
        <v>0</v>
      </c>
      <c r="H315" s="5">
        <f>'LYNX volumes'!AO238*SUM('LYNX volumes'!W238:AF238)/3.125</f>
        <v>0</v>
      </c>
      <c r="I315" s="5">
        <f>'LYNX volumes'!AN238</f>
        <v>0</v>
      </c>
    </row>
    <row r="316" spans="2:9">
      <c r="B316" s="5">
        <f>'LYNX volumes'!AJ239*SUM('LYNX volumes'!W239:AF239)</f>
        <v>0</v>
      </c>
      <c r="C316" s="5">
        <f>'LYNX volumes'!AK239*SUM('LYNX volumes'!W239:AF239)</f>
        <v>0</v>
      </c>
      <c r="D316" s="5">
        <f>'LYNX volumes'!AL239*SUM('LYNX volumes'!W239:AF239)</f>
        <v>0</v>
      </c>
      <c r="E316" s="5">
        <f>'LYNX volumes'!AM239*SUM('LYNX volumes'!W239:AF239)</f>
        <v>0</v>
      </c>
      <c r="F316" s="5">
        <f t="shared" si="13"/>
        <v>0</v>
      </c>
      <c r="G316" s="5">
        <f t="shared" si="14"/>
        <v>0</v>
      </c>
      <c r="H316" s="5">
        <f>'LYNX volumes'!AO239*SUM('LYNX volumes'!W239:AF239)/3.125</f>
        <v>0</v>
      </c>
      <c r="I316" s="5">
        <f>'LYNX volumes'!AN239</f>
        <v>0</v>
      </c>
    </row>
    <row r="317" spans="2:9">
      <c r="B317" s="5">
        <f>'LYNX volumes'!AJ240*SUM('LYNX volumes'!W240:AF240)</f>
        <v>0</v>
      </c>
      <c r="C317" s="5">
        <f>'LYNX volumes'!AK240*SUM('LYNX volumes'!W240:AF240)</f>
        <v>0</v>
      </c>
      <c r="D317" s="5">
        <f>'LYNX volumes'!AL240*SUM('LYNX volumes'!W240:AF240)</f>
        <v>0</v>
      </c>
      <c r="E317" s="5">
        <f>'LYNX volumes'!AM240*SUM('LYNX volumes'!W240:AF240)</f>
        <v>0</v>
      </c>
      <c r="F317" s="5">
        <f t="shared" si="13"/>
        <v>0</v>
      </c>
      <c r="G317" s="5">
        <f t="shared" si="14"/>
        <v>0</v>
      </c>
      <c r="H317" s="5">
        <f>'LYNX volumes'!AO240*SUM('LYNX volumes'!W240:AF240)/3.125</f>
        <v>0</v>
      </c>
      <c r="I317" s="5">
        <f>'LYNX volumes'!AN240</f>
        <v>0</v>
      </c>
    </row>
    <row r="318" spans="2:9">
      <c r="B318" s="5">
        <f>'LYNX volumes'!AJ241*SUM('LYNX volumes'!W241:AF241)</f>
        <v>0</v>
      </c>
      <c r="C318" s="5">
        <f>'LYNX volumes'!AK241*SUM('LYNX volumes'!W241:AF241)</f>
        <v>0</v>
      </c>
      <c r="D318" s="5">
        <f>'LYNX volumes'!AL241*SUM('LYNX volumes'!W241:AF241)</f>
        <v>0</v>
      </c>
      <c r="E318" s="5">
        <f>'LYNX volumes'!AM241*SUM('LYNX volumes'!W241:AF241)</f>
        <v>0</v>
      </c>
      <c r="F318" s="5">
        <f t="shared" si="13"/>
        <v>0</v>
      </c>
      <c r="G318" s="5">
        <f t="shared" si="14"/>
        <v>0</v>
      </c>
      <c r="H318" s="5">
        <f>'LYNX volumes'!AO241*SUM('LYNX volumes'!W241:AF241)/3.125</f>
        <v>0</v>
      </c>
      <c r="I318" s="5">
        <f>'LYNX volumes'!AN241</f>
        <v>0</v>
      </c>
    </row>
    <row r="319" spans="2:9">
      <c r="B319" s="5">
        <f>'LYNX volumes'!AJ242*SUM('LYNX volumes'!W242:AF242)</f>
        <v>0</v>
      </c>
      <c r="C319" s="5">
        <f>'LYNX volumes'!AK242*SUM('LYNX volumes'!W242:AF242)</f>
        <v>0</v>
      </c>
      <c r="D319" s="5">
        <f>'LYNX volumes'!AL242*SUM('LYNX volumes'!W242:AF242)</f>
        <v>0</v>
      </c>
      <c r="E319" s="5">
        <f>'LYNX volumes'!AM242*SUM('LYNX volumes'!W242:AF242)</f>
        <v>0</v>
      </c>
      <c r="F319" s="5">
        <f t="shared" si="13"/>
        <v>0</v>
      </c>
      <c r="G319" s="5">
        <f t="shared" si="14"/>
        <v>0</v>
      </c>
      <c r="H319" s="5">
        <f>'LYNX volumes'!AO242*SUM('LYNX volumes'!W242:AF242)/3.125</f>
        <v>0</v>
      </c>
      <c r="I319" s="5">
        <f>'LYNX volumes'!AN242</f>
        <v>0</v>
      </c>
    </row>
    <row r="320" spans="2:9">
      <c r="B320" s="5">
        <f>'LYNX volumes'!AJ243*SUM('LYNX volumes'!W243:AF243)</f>
        <v>0</v>
      </c>
      <c r="C320" s="5">
        <f>'LYNX volumes'!AK243*SUM('LYNX volumes'!W243:AF243)</f>
        <v>0</v>
      </c>
      <c r="D320" s="5">
        <f>'LYNX volumes'!AL243*SUM('LYNX volumes'!W243:AF243)</f>
        <v>0</v>
      </c>
      <c r="E320" s="5">
        <f>'LYNX volumes'!AM243*SUM('LYNX volumes'!W243:AF243)</f>
        <v>0</v>
      </c>
      <c r="F320" s="5">
        <f t="shared" si="13"/>
        <v>0</v>
      </c>
      <c r="G320" s="5">
        <f t="shared" si="14"/>
        <v>0</v>
      </c>
      <c r="H320" s="5">
        <f>'LYNX volumes'!AO243*SUM('LYNX volumes'!W243:AF243)/3.125</f>
        <v>0</v>
      </c>
      <c r="I320" s="5">
        <f>'LYNX volumes'!AN243</f>
        <v>0</v>
      </c>
    </row>
    <row r="321" spans="2:9">
      <c r="B321" s="5">
        <f>'LYNX volumes'!AJ244*SUM('LYNX volumes'!W244:AF244)</f>
        <v>0</v>
      </c>
      <c r="C321" s="5">
        <f>'LYNX volumes'!AK244*SUM('LYNX volumes'!W244:AF244)</f>
        <v>0</v>
      </c>
      <c r="D321" s="5">
        <f>'LYNX volumes'!AL244*SUM('LYNX volumes'!W244:AF244)</f>
        <v>0</v>
      </c>
      <c r="E321" s="5">
        <f>'LYNX volumes'!AM244*SUM('LYNX volumes'!W244:AF244)</f>
        <v>0</v>
      </c>
      <c r="F321" s="5">
        <f t="shared" si="13"/>
        <v>0</v>
      </c>
      <c r="G321" s="5">
        <f t="shared" si="14"/>
        <v>0</v>
      </c>
      <c r="H321" s="5">
        <f>'LYNX volumes'!AO244*SUM('LYNX volumes'!W244:AF244)/3.125</f>
        <v>0</v>
      </c>
      <c r="I321" s="5">
        <f>'LYNX volumes'!AN244</f>
        <v>0</v>
      </c>
    </row>
    <row r="322" spans="2:9">
      <c r="B322" s="5">
        <f>'LYNX volumes'!AJ245*SUM('LYNX volumes'!W245:AF245)</f>
        <v>0</v>
      </c>
      <c r="C322" s="5">
        <f>'LYNX volumes'!AK245*SUM('LYNX volumes'!W245:AF245)</f>
        <v>0</v>
      </c>
      <c r="D322" s="5">
        <f>'LYNX volumes'!AL245*SUM('LYNX volumes'!W245:AF245)</f>
        <v>0</v>
      </c>
      <c r="E322" s="5">
        <f>'LYNX volumes'!AM245*SUM('LYNX volumes'!W245:AF245)</f>
        <v>0</v>
      </c>
      <c r="F322" s="5">
        <f t="shared" si="13"/>
        <v>0</v>
      </c>
      <c r="G322" s="5">
        <f t="shared" si="14"/>
        <v>0</v>
      </c>
      <c r="H322" s="5">
        <f>'LYNX volumes'!AO245*SUM('LYNX volumes'!W245:AF245)/3.125</f>
        <v>0</v>
      </c>
      <c r="I322" s="5">
        <f>'LYNX volumes'!AN245</f>
        <v>0</v>
      </c>
    </row>
    <row r="323" spans="2:9">
      <c r="B323" s="5">
        <f>'LYNX volumes'!AJ246*SUM('LYNX volumes'!W246:AF246)</f>
        <v>0</v>
      </c>
      <c r="C323" s="5">
        <f>'LYNX volumes'!AK246*SUM('LYNX volumes'!W246:AF246)</f>
        <v>0</v>
      </c>
      <c r="D323" s="5">
        <f>'LYNX volumes'!AL246*SUM('LYNX volumes'!W246:AF246)</f>
        <v>0</v>
      </c>
      <c r="E323" s="5">
        <f>'LYNX volumes'!AM246*SUM('LYNX volumes'!W246:AF246)</f>
        <v>0</v>
      </c>
      <c r="F323" s="5">
        <f t="shared" ref="F323:F386" si="15">D323/10</f>
        <v>0</v>
      </c>
      <c r="G323" s="5">
        <f t="shared" ref="G323:G386" si="16">(3/100)*D323</f>
        <v>0</v>
      </c>
      <c r="H323" s="5">
        <f>'LYNX volumes'!AO246*SUM('LYNX volumes'!W246:AF246)/3.125</f>
        <v>0</v>
      </c>
      <c r="I323" s="5">
        <f>'LYNX volumes'!AN246</f>
        <v>0</v>
      </c>
    </row>
    <row r="324" spans="2:9">
      <c r="B324" s="5">
        <f>'LYNX volumes'!AJ247*SUM('LYNX volumes'!W247:AF247)</f>
        <v>0</v>
      </c>
      <c r="C324" s="5">
        <f>'LYNX volumes'!AK247*SUM('LYNX volumes'!W247:AF247)</f>
        <v>0</v>
      </c>
      <c r="D324" s="5">
        <f>'LYNX volumes'!AL247*SUM('LYNX volumes'!W247:AF247)</f>
        <v>0</v>
      </c>
      <c r="E324" s="5">
        <f>'LYNX volumes'!AM247*SUM('LYNX volumes'!W247:AF247)</f>
        <v>0</v>
      </c>
      <c r="F324" s="5">
        <f t="shared" si="15"/>
        <v>0</v>
      </c>
      <c r="G324" s="5">
        <f t="shared" si="16"/>
        <v>0</v>
      </c>
      <c r="H324" s="5">
        <f>'LYNX volumes'!AO247*SUM('LYNX volumes'!W247:AF247)/3.125</f>
        <v>0</v>
      </c>
      <c r="I324" s="5">
        <f>'LYNX volumes'!AN247</f>
        <v>0</v>
      </c>
    </row>
    <row r="325" spans="2:9">
      <c r="B325" s="5">
        <f>'LYNX volumes'!AJ248*SUM('LYNX volumes'!W248:AF248)</f>
        <v>0</v>
      </c>
      <c r="C325" s="5">
        <f>'LYNX volumes'!AK248*SUM('LYNX volumes'!W248:AF248)</f>
        <v>0</v>
      </c>
      <c r="D325" s="5">
        <f>'LYNX volumes'!AL248*SUM('LYNX volumes'!W248:AF248)</f>
        <v>0</v>
      </c>
      <c r="E325" s="5">
        <f>'LYNX volumes'!AM248*SUM('LYNX volumes'!W248:AF248)</f>
        <v>0</v>
      </c>
      <c r="F325" s="5">
        <f t="shared" si="15"/>
        <v>0</v>
      </c>
      <c r="G325" s="5">
        <f t="shared" si="16"/>
        <v>0</v>
      </c>
      <c r="H325" s="5">
        <f>'LYNX volumes'!AO248*SUM('LYNX volumes'!W248:AF248)/3.125</f>
        <v>0</v>
      </c>
      <c r="I325" s="5">
        <f>'LYNX volumes'!AN248</f>
        <v>0</v>
      </c>
    </row>
    <row r="326" spans="2:9">
      <c r="B326" s="5">
        <f>'LYNX volumes'!AJ249*SUM('LYNX volumes'!W249:AF249)</f>
        <v>0</v>
      </c>
      <c r="C326" s="5">
        <f>'LYNX volumes'!AK249*SUM('LYNX volumes'!W249:AF249)</f>
        <v>0</v>
      </c>
      <c r="D326" s="5">
        <f>'LYNX volumes'!AL249*SUM('LYNX volumes'!W249:AF249)</f>
        <v>0</v>
      </c>
      <c r="E326" s="5">
        <f>'LYNX volumes'!AM249*SUM('LYNX volumes'!W249:AF249)</f>
        <v>0</v>
      </c>
      <c r="F326" s="5">
        <f t="shared" si="15"/>
        <v>0</v>
      </c>
      <c r="G326" s="5">
        <f t="shared" si="16"/>
        <v>0</v>
      </c>
      <c r="H326" s="5">
        <f>'LYNX volumes'!AO249*SUM('LYNX volumes'!W249:AF249)/3.125</f>
        <v>0</v>
      </c>
      <c r="I326" s="5">
        <f>'LYNX volumes'!AN249</f>
        <v>0</v>
      </c>
    </row>
    <row r="327" spans="2:9">
      <c r="B327" s="5">
        <f>'LYNX volumes'!AJ250*SUM('LYNX volumes'!W250:AF250)</f>
        <v>0</v>
      </c>
      <c r="C327" s="5">
        <f>'LYNX volumes'!AK250*SUM('LYNX volumes'!W250:AF250)</f>
        <v>0</v>
      </c>
      <c r="D327" s="5">
        <f>'LYNX volumes'!AL250*SUM('LYNX volumes'!W250:AF250)</f>
        <v>0</v>
      </c>
      <c r="E327" s="5">
        <f>'LYNX volumes'!AM250*SUM('LYNX volumes'!W250:AF250)</f>
        <v>0</v>
      </c>
      <c r="F327" s="5">
        <f t="shared" si="15"/>
        <v>0</v>
      </c>
      <c r="G327" s="5">
        <f t="shared" si="16"/>
        <v>0</v>
      </c>
      <c r="H327" s="5">
        <f>'LYNX volumes'!AO250*SUM('LYNX volumes'!W250:AF250)/3.125</f>
        <v>0</v>
      </c>
      <c r="I327" s="5">
        <f>'LYNX volumes'!AN250</f>
        <v>0</v>
      </c>
    </row>
    <row r="328" spans="2:9">
      <c r="B328" s="5">
        <f>'LYNX volumes'!AJ251*SUM('LYNX volumes'!W251:AF251)</f>
        <v>0</v>
      </c>
      <c r="C328" s="5">
        <f>'LYNX volumes'!AK251*SUM('LYNX volumes'!W251:AF251)</f>
        <v>0</v>
      </c>
      <c r="D328" s="5">
        <f>'LYNX volumes'!AL251*SUM('LYNX volumes'!W251:AF251)</f>
        <v>0</v>
      </c>
      <c r="E328" s="5">
        <f>'LYNX volumes'!AM251*SUM('LYNX volumes'!W251:AF251)</f>
        <v>0</v>
      </c>
      <c r="F328" s="5">
        <f t="shared" si="15"/>
        <v>0</v>
      </c>
      <c r="G328" s="5">
        <f t="shared" si="16"/>
        <v>0</v>
      </c>
      <c r="H328" s="5">
        <f>'LYNX volumes'!AO251*SUM('LYNX volumes'!W251:AF251)/3.125</f>
        <v>0</v>
      </c>
      <c r="I328" s="5">
        <f>'LYNX volumes'!AN251</f>
        <v>0</v>
      </c>
    </row>
    <row r="329" spans="2:9">
      <c r="B329" s="5">
        <f>'LYNX volumes'!AJ252*SUM('LYNX volumes'!W252:AF252)</f>
        <v>0</v>
      </c>
      <c r="C329" s="5">
        <f>'LYNX volumes'!AK252*SUM('LYNX volumes'!W252:AF252)</f>
        <v>0</v>
      </c>
      <c r="D329" s="5">
        <f>'LYNX volumes'!AL252*SUM('LYNX volumes'!W252:AF252)</f>
        <v>0</v>
      </c>
      <c r="E329" s="5">
        <f>'LYNX volumes'!AM252*SUM('LYNX volumes'!W252:AF252)</f>
        <v>0</v>
      </c>
      <c r="F329" s="5">
        <f t="shared" si="15"/>
        <v>0</v>
      </c>
      <c r="G329" s="5">
        <f t="shared" si="16"/>
        <v>0</v>
      </c>
      <c r="H329" s="5">
        <f>'LYNX volumes'!AO252*SUM('LYNX volumes'!W252:AF252)/3.125</f>
        <v>0</v>
      </c>
      <c r="I329" s="5">
        <f>'LYNX volumes'!AN252</f>
        <v>0</v>
      </c>
    </row>
    <row r="330" spans="2:9">
      <c r="B330" s="5">
        <f>'LYNX volumes'!AJ253*SUM('LYNX volumes'!W253:AF253)</f>
        <v>0</v>
      </c>
      <c r="C330" s="5">
        <f>'LYNX volumes'!AK253*SUM('LYNX volumes'!W253:AF253)</f>
        <v>0</v>
      </c>
      <c r="D330" s="5">
        <f>'LYNX volumes'!AL253*SUM('LYNX volumes'!W253:AF253)</f>
        <v>0</v>
      </c>
      <c r="E330" s="5">
        <f>'LYNX volumes'!AM253*SUM('LYNX volumes'!W253:AF253)</f>
        <v>0</v>
      </c>
      <c r="F330" s="5">
        <f t="shared" si="15"/>
        <v>0</v>
      </c>
      <c r="G330" s="5">
        <f t="shared" si="16"/>
        <v>0</v>
      </c>
      <c r="H330" s="5">
        <f>'LYNX volumes'!AO253*SUM('LYNX volumes'!W253:AF253)/3.125</f>
        <v>0</v>
      </c>
      <c r="I330" s="5">
        <f>'LYNX volumes'!AN253</f>
        <v>0</v>
      </c>
    </row>
    <row r="331" spans="2:9">
      <c r="B331" s="5">
        <f>'LYNX volumes'!AJ254*SUM('LYNX volumes'!W254:AF254)</f>
        <v>0</v>
      </c>
      <c r="C331" s="5">
        <f>'LYNX volumes'!AK254*SUM('LYNX volumes'!W254:AF254)</f>
        <v>0</v>
      </c>
      <c r="D331" s="5">
        <f>'LYNX volumes'!AL254*SUM('LYNX volumes'!W254:AF254)</f>
        <v>0</v>
      </c>
      <c r="E331" s="5">
        <f>'LYNX volumes'!AM254*SUM('LYNX volumes'!W254:AF254)</f>
        <v>0</v>
      </c>
      <c r="F331" s="5">
        <f t="shared" si="15"/>
        <v>0</v>
      </c>
      <c r="G331" s="5">
        <f t="shared" si="16"/>
        <v>0</v>
      </c>
      <c r="H331" s="5">
        <f>'LYNX volumes'!AO254*SUM('LYNX volumes'!W254:AF254)/3.125</f>
        <v>0</v>
      </c>
      <c r="I331" s="5">
        <f>'LYNX volumes'!AN254</f>
        <v>0</v>
      </c>
    </row>
    <row r="332" spans="2:9">
      <c r="B332" s="5">
        <f>'LYNX volumes'!AJ255*SUM('LYNX volumes'!W255:AF255)</f>
        <v>0</v>
      </c>
      <c r="C332" s="5">
        <f>'LYNX volumes'!AK255*SUM('LYNX volumes'!W255:AF255)</f>
        <v>0</v>
      </c>
      <c r="D332" s="5">
        <f>'LYNX volumes'!AL255*SUM('LYNX volumes'!W255:AF255)</f>
        <v>0</v>
      </c>
      <c r="E332" s="5">
        <f>'LYNX volumes'!AM255*SUM('LYNX volumes'!W255:AF255)</f>
        <v>0</v>
      </c>
      <c r="F332" s="5">
        <f t="shared" si="15"/>
        <v>0</v>
      </c>
      <c r="G332" s="5">
        <f t="shared" si="16"/>
        <v>0</v>
      </c>
      <c r="H332" s="5">
        <f>'LYNX volumes'!AO255*SUM('LYNX volumes'!W255:AF255)/3.125</f>
        <v>0</v>
      </c>
      <c r="I332" s="5">
        <f>'LYNX volumes'!AN255</f>
        <v>0</v>
      </c>
    </row>
    <row r="333" spans="2:9">
      <c r="B333" s="5">
        <f>'LYNX volumes'!AJ256*SUM('LYNX volumes'!W256:AF256)</f>
        <v>0</v>
      </c>
      <c r="C333" s="5">
        <f>'LYNX volumes'!AK256*SUM('LYNX volumes'!W256:AF256)</f>
        <v>0</v>
      </c>
      <c r="D333" s="5">
        <f>'LYNX volumes'!AL256*SUM('LYNX volumes'!W256:AF256)</f>
        <v>0</v>
      </c>
      <c r="E333" s="5">
        <f>'LYNX volumes'!AM256*SUM('LYNX volumes'!W256:AF256)</f>
        <v>0</v>
      </c>
      <c r="F333" s="5">
        <f t="shared" si="15"/>
        <v>0</v>
      </c>
      <c r="G333" s="5">
        <f t="shared" si="16"/>
        <v>0</v>
      </c>
      <c r="H333" s="5">
        <f>'LYNX volumes'!AO256*SUM('LYNX volumes'!W256:AF256)/3.125</f>
        <v>0</v>
      </c>
      <c r="I333" s="5">
        <f>'LYNX volumes'!AN256</f>
        <v>0</v>
      </c>
    </row>
    <row r="334" spans="2:9">
      <c r="B334" s="5">
        <f>'LYNX volumes'!AJ257*SUM('LYNX volumes'!W257:AF257)</f>
        <v>0</v>
      </c>
      <c r="C334" s="5">
        <f>'LYNX volumes'!AK257*SUM('LYNX volumes'!W257:AF257)</f>
        <v>0</v>
      </c>
      <c r="D334" s="5">
        <f>'LYNX volumes'!AL257*SUM('LYNX volumes'!W257:AF257)</f>
        <v>0</v>
      </c>
      <c r="E334" s="5">
        <f>'LYNX volumes'!AM257*SUM('LYNX volumes'!W257:AF257)</f>
        <v>0</v>
      </c>
      <c r="F334" s="5">
        <f t="shared" si="15"/>
        <v>0</v>
      </c>
      <c r="G334" s="5">
        <f t="shared" si="16"/>
        <v>0</v>
      </c>
      <c r="H334" s="5">
        <f>'LYNX volumes'!AO257*SUM('LYNX volumes'!W257:AF257)/3.125</f>
        <v>0</v>
      </c>
      <c r="I334" s="5">
        <f>'LYNX volumes'!AN257</f>
        <v>0</v>
      </c>
    </row>
    <row r="335" spans="2:9">
      <c r="B335" s="5">
        <f>'LYNX volumes'!AJ258*SUM('LYNX volumes'!W258:AF258)</f>
        <v>0</v>
      </c>
      <c r="C335" s="5">
        <f>'LYNX volumes'!AK258*SUM('LYNX volumes'!W258:AF258)</f>
        <v>0</v>
      </c>
      <c r="D335" s="5">
        <f>'LYNX volumes'!AL258*SUM('LYNX volumes'!W258:AF258)</f>
        <v>0</v>
      </c>
      <c r="E335" s="5">
        <f>'LYNX volumes'!AM258*SUM('LYNX volumes'!W258:AF258)</f>
        <v>0</v>
      </c>
      <c r="F335" s="5">
        <f t="shared" si="15"/>
        <v>0</v>
      </c>
      <c r="G335" s="5">
        <f t="shared" si="16"/>
        <v>0</v>
      </c>
      <c r="H335" s="5">
        <f>'LYNX volumes'!AO258*SUM('LYNX volumes'!W258:AF258)/3.125</f>
        <v>0</v>
      </c>
      <c r="I335" s="5">
        <f>'LYNX volumes'!AN258</f>
        <v>0</v>
      </c>
    </row>
    <row r="336" spans="2:9">
      <c r="B336" s="5">
        <f>'LYNX volumes'!AJ259*SUM('LYNX volumes'!W259:AF259)</f>
        <v>0</v>
      </c>
      <c r="C336" s="5">
        <f>'LYNX volumes'!AK259*SUM('LYNX volumes'!W259:AF259)</f>
        <v>0</v>
      </c>
      <c r="D336" s="5">
        <f>'LYNX volumes'!AL259*SUM('LYNX volumes'!W259:AF259)</f>
        <v>0</v>
      </c>
      <c r="E336" s="5">
        <f>'LYNX volumes'!AM259*SUM('LYNX volumes'!W259:AF259)</f>
        <v>0</v>
      </c>
      <c r="F336" s="5">
        <f t="shared" si="15"/>
        <v>0</v>
      </c>
      <c r="G336" s="5">
        <f t="shared" si="16"/>
        <v>0</v>
      </c>
      <c r="H336" s="5">
        <f>'LYNX volumes'!AO259*SUM('LYNX volumes'!W259:AF259)/3.125</f>
        <v>0</v>
      </c>
      <c r="I336" s="5">
        <f>'LYNX volumes'!AN259</f>
        <v>0</v>
      </c>
    </row>
    <row r="337" spans="2:9">
      <c r="B337" s="5">
        <f>'LYNX volumes'!AJ260*SUM('LYNX volumes'!W260:AF260)</f>
        <v>0</v>
      </c>
      <c r="C337" s="5">
        <f>'LYNX volumes'!AK260*SUM('LYNX volumes'!W260:AF260)</f>
        <v>0</v>
      </c>
      <c r="D337" s="5">
        <f>'LYNX volumes'!AL260*SUM('LYNX volumes'!W260:AF260)</f>
        <v>0</v>
      </c>
      <c r="E337" s="5">
        <f>'LYNX volumes'!AM260*SUM('LYNX volumes'!W260:AF260)</f>
        <v>0</v>
      </c>
      <c r="F337" s="5">
        <f t="shared" si="15"/>
        <v>0</v>
      </c>
      <c r="G337" s="5">
        <f t="shared" si="16"/>
        <v>0</v>
      </c>
      <c r="H337" s="5">
        <f>'LYNX volumes'!AO260*SUM('LYNX volumes'!W260:AF260)/3.125</f>
        <v>0</v>
      </c>
      <c r="I337" s="5">
        <f>'LYNX volumes'!AN260</f>
        <v>0</v>
      </c>
    </row>
    <row r="338" spans="2:9">
      <c r="B338" s="5">
        <f>'LYNX volumes'!AJ261*SUM('LYNX volumes'!W261:AF261)</f>
        <v>0</v>
      </c>
      <c r="C338" s="5">
        <f>'LYNX volumes'!AK261*SUM('LYNX volumes'!W261:AF261)</f>
        <v>0</v>
      </c>
      <c r="D338" s="5">
        <f>'LYNX volumes'!AL261*SUM('LYNX volumes'!W261:AF261)</f>
        <v>0</v>
      </c>
      <c r="E338" s="5">
        <f>'LYNX volumes'!AM261*SUM('LYNX volumes'!W261:AF261)</f>
        <v>0</v>
      </c>
      <c r="F338" s="5">
        <f t="shared" si="15"/>
        <v>0</v>
      </c>
      <c r="G338" s="5">
        <f t="shared" si="16"/>
        <v>0</v>
      </c>
      <c r="H338" s="5">
        <f>'LYNX volumes'!AO261*SUM('LYNX volumes'!W261:AF261)/3.125</f>
        <v>0</v>
      </c>
      <c r="I338" s="5">
        <f>'LYNX volumes'!AN261</f>
        <v>0</v>
      </c>
    </row>
    <row r="339" spans="2:9">
      <c r="B339" s="5">
        <f>'LYNX volumes'!AJ262*SUM('LYNX volumes'!W262:AF262)</f>
        <v>0</v>
      </c>
      <c r="C339" s="5">
        <f>'LYNX volumes'!AK262*SUM('LYNX volumes'!W262:AF262)</f>
        <v>0</v>
      </c>
      <c r="D339" s="5">
        <f>'LYNX volumes'!AL262*SUM('LYNX volumes'!W262:AF262)</f>
        <v>0</v>
      </c>
      <c r="E339" s="5">
        <f>'LYNX volumes'!AM262*SUM('LYNX volumes'!W262:AF262)</f>
        <v>0</v>
      </c>
      <c r="F339" s="5">
        <f t="shared" si="15"/>
        <v>0</v>
      </c>
      <c r="G339" s="5">
        <f t="shared" si="16"/>
        <v>0</v>
      </c>
      <c r="H339" s="5">
        <f>'LYNX volumes'!AO262*SUM('LYNX volumes'!W262:AF262)/3.125</f>
        <v>0</v>
      </c>
      <c r="I339" s="5">
        <f>'LYNX volumes'!AN262</f>
        <v>0</v>
      </c>
    </row>
    <row r="340" spans="2:9">
      <c r="B340" s="5">
        <f>'LYNX volumes'!AJ263*SUM('LYNX volumes'!W263:AF263)</f>
        <v>0</v>
      </c>
      <c r="C340" s="5">
        <f>'LYNX volumes'!AK263*SUM('LYNX volumes'!W263:AF263)</f>
        <v>0</v>
      </c>
      <c r="D340" s="5">
        <f>'LYNX volumes'!AL263*SUM('LYNX volumes'!W263:AF263)</f>
        <v>0</v>
      </c>
      <c r="E340" s="5">
        <f>'LYNX volumes'!AM263*SUM('LYNX volumes'!W263:AF263)</f>
        <v>0</v>
      </c>
      <c r="F340" s="5">
        <f t="shared" si="15"/>
        <v>0</v>
      </c>
      <c r="G340" s="5">
        <f t="shared" si="16"/>
        <v>0</v>
      </c>
      <c r="H340" s="5">
        <f>'LYNX volumes'!AO263*SUM('LYNX volumes'!W263:AF263)/3.125</f>
        <v>0</v>
      </c>
      <c r="I340" s="5">
        <f>'LYNX volumes'!AN263</f>
        <v>0</v>
      </c>
    </row>
    <row r="341" spans="2:9">
      <c r="B341" s="5">
        <f>'LYNX volumes'!AJ264*SUM('LYNX volumes'!W264:AF264)</f>
        <v>0</v>
      </c>
      <c r="C341" s="5">
        <f>'LYNX volumes'!AK264*SUM('LYNX volumes'!W264:AF264)</f>
        <v>0</v>
      </c>
      <c r="D341" s="5">
        <f>'LYNX volumes'!AL264*SUM('LYNX volumes'!W264:AF264)</f>
        <v>0</v>
      </c>
      <c r="E341" s="5">
        <f>'LYNX volumes'!AM264*SUM('LYNX volumes'!W264:AF264)</f>
        <v>0</v>
      </c>
      <c r="F341" s="5">
        <f t="shared" si="15"/>
        <v>0</v>
      </c>
      <c r="G341" s="5">
        <f t="shared" si="16"/>
        <v>0</v>
      </c>
      <c r="H341" s="5">
        <f>'LYNX volumes'!AO264*SUM('LYNX volumes'!W264:AF264)/3.125</f>
        <v>0</v>
      </c>
      <c r="I341" s="5">
        <f>'LYNX volumes'!AN264</f>
        <v>0</v>
      </c>
    </row>
    <row r="342" spans="2:9">
      <c r="B342" s="5">
        <f>'LYNX volumes'!AJ265*SUM('LYNX volumes'!W265:AF265)</f>
        <v>0</v>
      </c>
      <c r="C342" s="5">
        <f>'LYNX volumes'!AK265*SUM('LYNX volumes'!W265:AF265)</f>
        <v>0</v>
      </c>
      <c r="D342" s="5">
        <f>'LYNX volumes'!AL265*SUM('LYNX volumes'!W265:AF265)</f>
        <v>0</v>
      </c>
      <c r="E342" s="5">
        <f>'LYNX volumes'!AM265*SUM('LYNX volumes'!W265:AF265)</f>
        <v>0</v>
      </c>
      <c r="F342" s="5">
        <f t="shared" si="15"/>
        <v>0</v>
      </c>
      <c r="G342" s="5">
        <f t="shared" si="16"/>
        <v>0</v>
      </c>
      <c r="H342" s="5">
        <f>'LYNX volumes'!AO265*SUM('LYNX volumes'!W265:AF265)/3.125</f>
        <v>0</v>
      </c>
      <c r="I342" s="5">
        <f>'LYNX volumes'!AN265</f>
        <v>0</v>
      </c>
    </row>
    <row r="343" spans="2:9">
      <c r="B343" s="5">
        <f>'LYNX volumes'!AJ266*SUM('LYNX volumes'!W266:AF266)</f>
        <v>0</v>
      </c>
      <c r="C343" s="5">
        <f>'LYNX volumes'!AK266*SUM('LYNX volumes'!W266:AF266)</f>
        <v>0</v>
      </c>
      <c r="D343" s="5">
        <f>'LYNX volumes'!AL266*SUM('LYNX volumes'!W266:AF266)</f>
        <v>0</v>
      </c>
      <c r="E343" s="5">
        <f>'LYNX volumes'!AM266*SUM('LYNX volumes'!W266:AF266)</f>
        <v>0</v>
      </c>
      <c r="F343" s="5">
        <f t="shared" si="15"/>
        <v>0</v>
      </c>
      <c r="G343" s="5">
        <f t="shared" si="16"/>
        <v>0</v>
      </c>
      <c r="H343" s="5">
        <f>'LYNX volumes'!AO266*SUM('LYNX volumes'!W266:AF266)/3.125</f>
        <v>0</v>
      </c>
      <c r="I343" s="5">
        <f>'LYNX volumes'!AN266</f>
        <v>0</v>
      </c>
    </row>
    <row r="344" spans="2:9">
      <c r="B344" s="5">
        <f>'LYNX volumes'!AJ267*SUM('LYNX volumes'!W267:AF267)</f>
        <v>0</v>
      </c>
      <c r="C344" s="5">
        <f>'LYNX volumes'!AK267*SUM('LYNX volumes'!W267:AF267)</f>
        <v>0</v>
      </c>
      <c r="D344" s="5">
        <f>'LYNX volumes'!AL267*SUM('LYNX volumes'!W267:AF267)</f>
        <v>0</v>
      </c>
      <c r="E344" s="5">
        <f>'LYNX volumes'!AM267*SUM('LYNX volumes'!W267:AF267)</f>
        <v>0</v>
      </c>
      <c r="F344" s="5">
        <f t="shared" si="15"/>
        <v>0</v>
      </c>
      <c r="G344" s="5">
        <f t="shared" si="16"/>
        <v>0</v>
      </c>
      <c r="H344" s="5">
        <f>'LYNX volumes'!AO267*SUM('LYNX volumes'!W267:AF267)/3.125</f>
        <v>0</v>
      </c>
      <c r="I344" s="5">
        <f>'LYNX volumes'!AN267</f>
        <v>0</v>
      </c>
    </row>
    <row r="345" spans="2:9">
      <c r="B345" s="5">
        <f>'LYNX volumes'!AJ268*SUM('LYNX volumes'!W268:AF268)</f>
        <v>0</v>
      </c>
      <c r="C345" s="5">
        <f>'LYNX volumes'!AK268*SUM('LYNX volumes'!W268:AF268)</f>
        <v>0</v>
      </c>
      <c r="D345" s="5">
        <f>'LYNX volumes'!AL268*SUM('LYNX volumes'!W268:AF268)</f>
        <v>0</v>
      </c>
      <c r="E345" s="5">
        <f>'LYNX volumes'!AM268*SUM('LYNX volumes'!W268:AF268)</f>
        <v>0</v>
      </c>
      <c r="F345" s="5">
        <f t="shared" si="15"/>
        <v>0</v>
      </c>
      <c r="G345" s="5">
        <f t="shared" si="16"/>
        <v>0</v>
      </c>
      <c r="H345" s="5">
        <f>'LYNX volumes'!AO268*SUM('LYNX volumes'!W268:AF268)/3.125</f>
        <v>0</v>
      </c>
      <c r="I345" s="5">
        <f>'LYNX volumes'!AN268</f>
        <v>0</v>
      </c>
    </row>
    <row r="346" spans="2:9">
      <c r="B346" s="5">
        <f>'LYNX volumes'!AJ269*SUM('LYNX volumes'!W269:AF269)</f>
        <v>0</v>
      </c>
      <c r="C346" s="5">
        <f>'LYNX volumes'!AK269*SUM('LYNX volumes'!W269:AF269)</f>
        <v>0</v>
      </c>
      <c r="D346" s="5">
        <f>'LYNX volumes'!AL269*SUM('LYNX volumes'!W269:AF269)</f>
        <v>0</v>
      </c>
      <c r="E346" s="5">
        <f>'LYNX volumes'!AM269*SUM('LYNX volumes'!W269:AF269)</f>
        <v>0</v>
      </c>
      <c r="F346" s="5">
        <f t="shared" si="15"/>
        <v>0</v>
      </c>
      <c r="G346" s="5">
        <f t="shared" si="16"/>
        <v>0</v>
      </c>
      <c r="H346" s="5">
        <f>'LYNX volumes'!AO269*SUM('LYNX volumes'!W269:AF269)/3.125</f>
        <v>0</v>
      </c>
      <c r="I346" s="5">
        <f>'LYNX volumes'!AN269</f>
        <v>0</v>
      </c>
    </row>
    <row r="347" spans="2:9">
      <c r="B347" s="5">
        <f>'LYNX volumes'!AJ270*SUM('LYNX volumes'!W270:AF270)</f>
        <v>0</v>
      </c>
      <c r="C347" s="5">
        <f>'LYNX volumes'!AK270*SUM('LYNX volumes'!W270:AF270)</f>
        <v>0</v>
      </c>
      <c r="D347" s="5">
        <f>'LYNX volumes'!AL270*SUM('LYNX volumes'!W270:AF270)</f>
        <v>0</v>
      </c>
      <c r="E347" s="5">
        <f>'LYNX volumes'!AM270*SUM('LYNX volumes'!W270:AF270)</f>
        <v>0</v>
      </c>
      <c r="F347" s="5">
        <f t="shared" si="15"/>
        <v>0</v>
      </c>
      <c r="G347" s="5">
        <f t="shared" si="16"/>
        <v>0</v>
      </c>
      <c r="H347" s="5">
        <f>'LYNX volumes'!AO270*SUM('LYNX volumes'!W270:AF270)/3.125</f>
        <v>0</v>
      </c>
      <c r="I347" s="5">
        <f>'LYNX volumes'!AN270</f>
        <v>0</v>
      </c>
    </row>
    <row r="348" spans="2:9">
      <c r="B348" s="5">
        <f>'LYNX volumes'!AJ271*SUM('LYNX volumes'!W271:AF271)</f>
        <v>0</v>
      </c>
      <c r="C348" s="5">
        <f>'LYNX volumes'!AK271*SUM('LYNX volumes'!W271:AF271)</f>
        <v>0</v>
      </c>
      <c r="D348" s="5">
        <f>'LYNX volumes'!AL271*SUM('LYNX volumes'!W271:AF271)</f>
        <v>0</v>
      </c>
      <c r="E348" s="5">
        <f>'LYNX volumes'!AM271*SUM('LYNX volumes'!W271:AF271)</f>
        <v>0</v>
      </c>
      <c r="F348" s="5">
        <f t="shared" si="15"/>
        <v>0</v>
      </c>
      <c r="G348" s="5">
        <f t="shared" si="16"/>
        <v>0</v>
      </c>
      <c r="H348" s="5">
        <f>'LYNX volumes'!AO271*SUM('LYNX volumes'!W271:AF271)/3.125</f>
        <v>0</v>
      </c>
      <c r="I348" s="5">
        <f>'LYNX volumes'!AN271</f>
        <v>0</v>
      </c>
    </row>
    <row r="349" spans="2:9">
      <c r="B349" s="5">
        <f>'LYNX volumes'!AJ272*SUM('LYNX volumes'!W272:AF272)</f>
        <v>0</v>
      </c>
      <c r="C349" s="5">
        <f>'LYNX volumes'!AK272*SUM('LYNX volumes'!W272:AF272)</f>
        <v>0</v>
      </c>
      <c r="D349" s="5">
        <f>'LYNX volumes'!AL272*SUM('LYNX volumes'!W272:AF272)</f>
        <v>0</v>
      </c>
      <c r="E349" s="5">
        <f>'LYNX volumes'!AM272*SUM('LYNX volumes'!W272:AF272)</f>
        <v>0</v>
      </c>
      <c r="F349" s="5">
        <f t="shared" si="15"/>
        <v>0</v>
      </c>
      <c r="G349" s="5">
        <f t="shared" si="16"/>
        <v>0</v>
      </c>
      <c r="H349" s="5">
        <f>'LYNX volumes'!AO272*SUM('LYNX volumes'!W272:AF272)/3.125</f>
        <v>0</v>
      </c>
      <c r="I349" s="5">
        <f>'LYNX volumes'!AN272</f>
        <v>0</v>
      </c>
    </row>
    <row r="350" spans="2:9">
      <c r="B350" s="5">
        <f>'LYNX volumes'!AJ273*SUM('LYNX volumes'!W273:AF273)</f>
        <v>0</v>
      </c>
      <c r="C350" s="5">
        <f>'LYNX volumes'!AK273*SUM('LYNX volumes'!W273:AF273)</f>
        <v>0</v>
      </c>
      <c r="D350" s="5">
        <f>'LYNX volumes'!AL273*SUM('LYNX volumes'!W273:AF273)</f>
        <v>0</v>
      </c>
      <c r="E350" s="5">
        <f>'LYNX volumes'!AM273*SUM('LYNX volumes'!W273:AF273)</f>
        <v>0</v>
      </c>
      <c r="F350" s="5">
        <f t="shared" si="15"/>
        <v>0</v>
      </c>
      <c r="G350" s="5">
        <f t="shared" si="16"/>
        <v>0</v>
      </c>
      <c r="H350" s="5">
        <f>'LYNX volumes'!AO273*SUM('LYNX volumes'!W273:AF273)/3.125</f>
        <v>0</v>
      </c>
      <c r="I350" s="5">
        <f>'LYNX volumes'!AN273</f>
        <v>0</v>
      </c>
    </row>
    <row r="351" spans="2:9">
      <c r="B351" s="5">
        <f>'LYNX volumes'!AJ274*SUM('LYNX volumes'!W274:AF274)</f>
        <v>0</v>
      </c>
      <c r="C351" s="5">
        <f>'LYNX volumes'!AK274*SUM('LYNX volumes'!W274:AF274)</f>
        <v>0</v>
      </c>
      <c r="D351" s="5">
        <f>'LYNX volumes'!AL274*SUM('LYNX volumes'!W274:AF274)</f>
        <v>0</v>
      </c>
      <c r="E351" s="5">
        <f>'LYNX volumes'!AM274*SUM('LYNX volumes'!W274:AF274)</f>
        <v>0</v>
      </c>
      <c r="F351" s="5">
        <f t="shared" si="15"/>
        <v>0</v>
      </c>
      <c r="G351" s="5">
        <f t="shared" si="16"/>
        <v>0</v>
      </c>
      <c r="H351" s="5">
        <f>'LYNX volumes'!AO274*SUM('LYNX volumes'!W274:AF274)/3.125</f>
        <v>0</v>
      </c>
      <c r="I351" s="5">
        <f>'LYNX volumes'!AN274</f>
        <v>0</v>
      </c>
    </row>
    <row r="352" spans="2:9">
      <c r="B352" s="5">
        <f>'LYNX volumes'!AJ275*SUM('LYNX volumes'!W275:AF275)</f>
        <v>0</v>
      </c>
      <c r="C352" s="5">
        <f>'LYNX volumes'!AK275*SUM('LYNX volumes'!W275:AF275)</f>
        <v>0</v>
      </c>
      <c r="D352" s="5">
        <f>'LYNX volumes'!AL275*SUM('LYNX volumes'!W275:AF275)</f>
        <v>0</v>
      </c>
      <c r="E352" s="5">
        <f>'LYNX volumes'!AM275*SUM('LYNX volumes'!W275:AF275)</f>
        <v>0</v>
      </c>
      <c r="F352" s="5">
        <f t="shared" si="15"/>
        <v>0</v>
      </c>
      <c r="G352" s="5">
        <f t="shared" si="16"/>
        <v>0</v>
      </c>
      <c r="H352" s="5">
        <f>'LYNX volumes'!AO275*SUM('LYNX volumes'!W275:AF275)/3.125</f>
        <v>0</v>
      </c>
      <c r="I352" s="5">
        <f>'LYNX volumes'!AN275</f>
        <v>0</v>
      </c>
    </row>
    <row r="353" spans="2:9">
      <c r="B353" s="5">
        <f>'LYNX volumes'!AJ276*SUM('LYNX volumes'!W276:AF276)</f>
        <v>0</v>
      </c>
      <c r="C353" s="5">
        <f>'LYNX volumes'!AK276*SUM('LYNX volumes'!W276:AF276)</f>
        <v>0</v>
      </c>
      <c r="D353" s="5">
        <f>'LYNX volumes'!AL276*SUM('LYNX volumes'!W276:AF276)</f>
        <v>0</v>
      </c>
      <c r="E353" s="5">
        <f>'LYNX volumes'!AM276*SUM('LYNX volumes'!W276:AF276)</f>
        <v>0</v>
      </c>
      <c r="F353" s="5">
        <f t="shared" si="15"/>
        <v>0</v>
      </c>
      <c r="G353" s="5">
        <f t="shared" si="16"/>
        <v>0</v>
      </c>
      <c r="H353" s="5">
        <f>'LYNX volumes'!AO276*SUM('LYNX volumes'!W276:AF276)/3.125</f>
        <v>0</v>
      </c>
      <c r="I353" s="5">
        <f>'LYNX volumes'!AN276</f>
        <v>0</v>
      </c>
    </row>
    <row r="354" spans="2:9">
      <c r="B354" s="5">
        <f>'LYNX volumes'!AJ277*SUM('LYNX volumes'!W277:AF277)</f>
        <v>0</v>
      </c>
      <c r="C354" s="5">
        <f>'LYNX volumes'!AK277*SUM('LYNX volumes'!W277:AF277)</f>
        <v>0</v>
      </c>
      <c r="D354" s="5">
        <f>'LYNX volumes'!AL277*SUM('LYNX volumes'!W277:AF277)</f>
        <v>0</v>
      </c>
      <c r="E354" s="5">
        <f>'LYNX volumes'!AM277*SUM('LYNX volumes'!W277:AF277)</f>
        <v>0</v>
      </c>
      <c r="F354" s="5">
        <f t="shared" si="15"/>
        <v>0</v>
      </c>
      <c r="G354" s="5">
        <f t="shared" si="16"/>
        <v>0</v>
      </c>
      <c r="H354" s="5">
        <f>'LYNX volumes'!AO277*SUM('LYNX volumes'!W277:AF277)/3.125</f>
        <v>0</v>
      </c>
      <c r="I354" s="5">
        <f>'LYNX volumes'!AN277</f>
        <v>0</v>
      </c>
    </row>
    <row r="355" spans="2:9">
      <c r="B355" s="5">
        <f>'LYNX volumes'!AJ278*SUM('LYNX volumes'!W278:AF278)</f>
        <v>0</v>
      </c>
      <c r="C355" s="5">
        <f>'LYNX volumes'!AK278*SUM('LYNX volumes'!W278:AF278)</f>
        <v>0</v>
      </c>
      <c r="D355" s="5">
        <f>'LYNX volumes'!AL278*SUM('LYNX volumes'!W278:AF278)</f>
        <v>0</v>
      </c>
      <c r="E355" s="5">
        <f>'LYNX volumes'!AM278*SUM('LYNX volumes'!W278:AF278)</f>
        <v>0</v>
      </c>
      <c r="F355" s="5">
        <f t="shared" si="15"/>
        <v>0</v>
      </c>
      <c r="G355" s="5">
        <f t="shared" si="16"/>
        <v>0</v>
      </c>
      <c r="H355" s="5">
        <f>'LYNX volumes'!AO278*SUM('LYNX volumes'!W278:AF278)/3.125</f>
        <v>0</v>
      </c>
      <c r="I355" s="5">
        <f>'LYNX volumes'!AN278</f>
        <v>0</v>
      </c>
    </row>
    <row r="356" spans="2:9">
      <c r="B356" s="5">
        <f>'LYNX volumes'!AJ279*SUM('LYNX volumes'!W279:AF279)</f>
        <v>0</v>
      </c>
      <c r="C356" s="5">
        <f>'LYNX volumes'!AK279*SUM('LYNX volumes'!W279:AF279)</f>
        <v>0</v>
      </c>
      <c r="D356" s="5">
        <f>'LYNX volumes'!AL279*SUM('LYNX volumes'!W279:AF279)</f>
        <v>0</v>
      </c>
      <c r="E356" s="5">
        <f>'LYNX volumes'!AM279*SUM('LYNX volumes'!W279:AF279)</f>
        <v>0</v>
      </c>
      <c r="F356" s="5">
        <f t="shared" si="15"/>
        <v>0</v>
      </c>
      <c r="G356" s="5">
        <f t="shared" si="16"/>
        <v>0</v>
      </c>
      <c r="H356" s="5">
        <f>'LYNX volumes'!AO279*SUM('LYNX volumes'!W279:AF279)/3.125</f>
        <v>0</v>
      </c>
      <c r="I356" s="5">
        <f>'LYNX volumes'!AN279</f>
        <v>0</v>
      </c>
    </row>
    <row r="357" spans="2:9">
      <c r="B357" s="5">
        <f>'LYNX volumes'!AJ280*SUM('LYNX volumes'!W280:AF280)</f>
        <v>0</v>
      </c>
      <c r="C357" s="5">
        <f>'LYNX volumes'!AK280*SUM('LYNX volumes'!W280:AF280)</f>
        <v>0</v>
      </c>
      <c r="D357" s="5">
        <f>'LYNX volumes'!AL280*SUM('LYNX volumes'!W280:AF280)</f>
        <v>0</v>
      </c>
      <c r="E357" s="5">
        <f>'LYNX volumes'!AM280*SUM('LYNX volumes'!W280:AF280)</f>
        <v>0</v>
      </c>
      <c r="F357" s="5">
        <f t="shared" si="15"/>
        <v>0</v>
      </c>
      <c r="G357" s="5">
        <f t="shared" si="16"/>
        <v>0</v>
      </c>
      <c r="H357" s="5">
        <f>'LYNX volumes'!AO280*SUM('LYNX volumes'!W280:AF280)/3.125</f>
        <v>0</v>
      </c>
      <c r="I357" s="5">
        <f>'LYNX volumes'!AN280</f>
        <v>0</v>
      </c>
    </row>
    <row r="358" spans="2:9">
      <c r="B358" s="5">
        <f>'LYNX volumes'!AJ281*SUM('LYNX volumes'!W281:AF281)</f>
        <v>0</v>
      </c>
      <c r="C358" s="5">
        <f>'LYNX volumes'!AK281*SUM('LYNX volumes'!W281:AF281)</f>
        <v>0</v>
      </c>
      <c r="D358" s="5">
        <f>'LYNX volumes'!AL281*SUM('LYNX volumes'!W281:AF281)</f>
        <v>0</v>
      </c>
      <c r="E358" s="5">
        <f>'LYNX volumes'!AM281*SUM('LYNX volumes'!W281:AF281)</f>
        <v>0</v>
      </c>
      <c r="F358" s="5">
        <f t="shared" si="15"/>
        <v>0</v>
      </c>
      <c r="G358" s="5">
        <f t="shared" si="16"/>
        <v>0</v>
      </c>
      <c r="H358" s="5">
        <f>'LYNX volumes'!AO281*SUM('LYNX volumes'!W281:AF281)/3.125</f>
        <v>0</v>
      </c>
      <c r="I358" s="5">
        <f>'LYNX volumes'!AN281</f>
        <v>0</v>
      </c>
    </row>
    <row r="359" spans="2:9">
      <c r="B359" s="5">
        <f>'LYNX volumes'!AJ282*SUM('LYNX volumes'!W282:AF282)</f>
        <v>0</v>
      </c>
      <c r="C359" s="5">
        <f>'LYNX volumes'!AK282*SUM('LYNX volumes'!W282:AF282)</f>
        <v>0</v>
      </c>
      <c r="D359" s="5">
        <f>'LYNX volumes'!AL282*SUM('LYNX volumes'!W282:AF282)</f>
        <v>0</v>
      </c>
      <c r="E359" s="5">
        <f>'LYNX volumes'!AM282*SUM('LYNX volumes'!W282:AF282)</f>
        <v>0</v>
      </c>
      <c r="F359" s="5">
        <f t="shared" si="15"/>
        <v>0</v>
      </c>
      <c r="G359" s="5">
        <f t="shared" si="16"/>
        <v>0</v>
      </c>
      <c r="H359" s="5">
        <f>'LYNX volumes'!AO282*SUM('LYNX volumes'!W282:AF282)/3.125</f>
        <v>0</v>
      </c>
      <c r="I359" s="5">
        <f>'LYNX volumes'!AN282</f>
        <v>0</v>
      </c>
    </row>
    <row r="360" spans="2:9">
      <c r="B360" s="5">
        <f>'LYNX volumes'!AJ283*SUM('LYNX volumes'!W283:AF283)</f>
        <v>0</v>
      </c>
      <c r="C360" s="5">
        <f>'LYNX volumes'!AK283*SUM('LYNX volumes'!W283:AF283)</f>
        <v>0</v>
      </c>
      <c r="D360" s="5">
        <f>'LYNX volumes'!AL283*SUM('LYNX volumes'!W283:AF283)</f>
        <v>0</v>
      </c>
      <c r="E360" s="5">
        <f>'LYNX volumes'!AM283*SUM('LYNX volumes'!W283:AF283)</f>
        <v>0</v>
      </c>
      <c r="F360" s="5">
        <f t="shared" si="15"/>
        <v>0</v>
      </c>
      <c r="G360" s="5">
        <f t="shared" si="16"/>
        <v>0</v>
      </c>
      <c r="H360" s="5">
        <f>'LYNX volumes'!AO283*SUM('LYNX volumes'!W283:AF283)/3.125</f>
        <v>0</v>
      </c>
      <c r="I360" s="5">
        <f>'LYNX volumes'!AN283</f>
        <v>0</v>
      </c>
    </row>
    <row r="361" spans="2:9">
      <c r="B361" s="5">
        <f>'LYNX volumes'!AJ284*SUM('LYNX volumes'!W284:AF284)</f>
        <v>0</v>
      </c>
      <c r="C361" s="5">
        <f>'LYNX volumes'!AK284*SUM('LYNX volumes'!W284:AF284)</f>
        <v>0</v>
      </c>
      <c r="D361" s="5">
        <f>'LYNX volumes'!AL284*SUM('LYNX volumes'!W284:AF284)</f>
        <v>0</v>
      </c>
      <c r="E361" s="5">
        <f>'LYNX volumes'!AM284*SUM('LYNX volumes'!W284:AF284)</f>
        <v>0</v>
      </c>
      <c r="F361" s="5">
        <f t="shared" si="15"/>
        <v>0</v>
      </c>
      <c r="G361" s="5">
        <f t="shared" si="16"/>
        <v>0</v>
      </c>
      <c r="H361" s="5">
        <f>'LYNX volumes'!AO284*SUM('LYNX volumes'!W284:AF284)/3.125</f>
        <v>0</v>
      </c>
      <c r="I361" s="5">
        <f>'LYNX volumes'!AN284</f>
        <v>0</v>
      </c>
    </row>
    <row r="362" spans="2:9">
      <c r="B362" s="5">
        <f>'LYNX volumes'!AJ285*SUM('LYNX volumes'!W285:AF285)</f>
        <v>0</v>
      </c>
      <c r="C362" s="5">
        <f>'LYNX volumes'!AK285*SUM('LYNX volumes'!W285:AF285)</f>
        <v>0</v>
      </c>
      <c r="D362" s="5">
        <f>'LYNX volumes'!AL285*SUM('LYNX volumes'!W285:AF285)</f>
        <v>0</v>
      </c>
      <c r="E362" s="5">
        <f>'LYNX volumes'!AM285*SUM('LYNX volumes'!W285:AF285)</f>
        <v>0</v>
      </c>
      <c r="F362" s="5">
        <f t="shared" si="15"/>
        <v>0</v>
      </c>
      <c r="G362" s="5">
        <f t="shared" si="16"/>
        <v>0</v>
      </c>
      <c r="H362" s="5">
        <f>'LYNX volumes'!AO285*SUM('LYNX volumes'!W285:AF285)/3.125</f>
        <v>0</v>
      </c>
      <c r="I362" s="5">
        <f>'LYNX volumes'!AN285</f>
        <v>0</v>
      </c>
    </row>
    <row r="363" spans="2:9">
      <c r="B363" s="5">
        <f>'LYNX volumes'!AJ286*SUM('LYNX volumes'!W286:AF286)</f>
        <v>0</v>
      </c>
      <c r="C363" s="5">
        <f>'LYNX volumes'!AK286*SUM('LYNX volumes'!W286:AF286)</f>
        <v>0</v>
      </c>
      <c r="D363" s="5">
        <f>'LYNX volumes'!AL286*SUM('LYNX volumes'!W286:AF286)</f>
        <v>0</v>
      </c>
      <c r="E363" s="5">
        <f>'LYNX volumes'!AM286*SUM('LYNX volumes'!W286:AF286)</f>
        <v>0</v>
      </c>
      <c r="F363" s="5">
        <f t="shared" si="15"/>
        <v>0</v>
      </c>
      <c r="G363" s="5">
        <f t="shared" si="16"/>
        <v>0</v>
      </c>
      <c r="H363" s="5">
        <f>'LYNX volumes'!AO286*SUM('LYNX volumes'!W286:AF286)/3.125</f>
        <v>0</v>
      </c>
      <c r="I363" s="5">
        <f>'LYNX volumes'!AN286</f>
        <v>0</v>
      </c>
    </row>
    <row r="364" spans="2:9">
      <c r="B364" s="5">
        <f>'LYNX volumes'!AJ287*SUM('LYNX volumes'!W287:AF287)</f>
        <v>0</v>
      </c>
      <c r="C364" s="5">
        <f>'LYNX volumes'!AK287*SUM('LYNX volumes'!W287:AF287)</f>
        <v>0</v>
      </c>
      <c r="D364" s="5">
        <f>'LYNX volumes'!AL287*SUM('LYNX volumes'!W287:AF287)</f>
        <v>0</v>
      </c>
      <c r="E364" s="5">
        <f>'LYNX volumes'!AM287*SUM('LYNX volumes'!W287:AF287)</f>
        <v>0</v>
      </c>
      <c r="F364" s="5">
        <f t="shared" si="15"/>
        <v>0</v>
      </c>
      <c r="G364" s="5">
        <f t="shared" si="16"/>
        <v>0</v>
      </c>
      <c r="H364" s="5">
        <f>'LYNX volumes'!AO287*SUM('LYNX volumes'!W287:AF287)/3.125</f>
        <v>0</v>
      </c>
      <c r="I364" s="5">
        <f>'LYNX volumes'!AN287</f>
        <v>0</v>
      </c>
    </row>
    <row r="365" spans="2:9">
      <c r="B365" s="5">
        <f>'LYNX volumes'!AJ288*SUM('LYNX volumes'!W288:AF288)</f>
        <v>0</v>
      </c>
      <c r="C365" s="5">
        <f>'LYNX volumes'!AK288*SUM('LYNX volumes'!W288:AF288)</f>
        <v>0</v>
      </c>
      <c r="D365" s="5">
        <f>'LYNX volumes'!AL288*SUM('LYNX volumes'!W288:AF288)</f>
        <v>0</v>
      </c>
      <c r="E365" s="5">
        <f>'LYNX volumes'!AM288*SUM('LYNX volumes'!W288:AF288)</f>
        <v>0</v>
      </c>
      <c r="F365" s="5">
        <f t="shared" si="15"/>
        <v>0</v>
      </c>
      <c r="G365" s="5">
        <f t="shared" si="16"/>
        <v>0</v>
      </c>
      <c r="H365" s="5">
        <f>'LYNX volumes'!AO288*SUM('LYNX volumes'!W288:AF288)/3.125</f>
        <v>0</v>
      </c>
      <c r="I365" s="5">
        <f>'LYNX volumes'!AN288</f>
        <v>0</v>
      </c>
    </row>
    <row r="366" spans="2:9">
      <c r="B366" s="5">
        <f>'LYNX volumes'!AJ289*SUM('LYNX volumes'!W289:AF289)</f>
        <v>0</v>
      </c>
      <c r="C366" s="5">
        <f>'LYNX volumes'!AK289*SUM('LYNX volumes'!W289:AF289)</f>
        <v>0</v>
      </c>
      <c r="D366" s="5">
        <f>'LYNX volumes'!AL289*SUM('LYNX volumes'!W289:AF289)</f>
        <v>0</v>
      </c>
      <c r="E366" s="5">
        <f>'LYNX volumes'!AM289*SUM('LYNX volumes'!W289:AF289)</f>
        <v>0</v>
      </c>
      <c r="F366" s="5">
        <f t="shared" si="15"/>
        <v>0</v>
      </c>
      <c r="G366" s="5">
        <f t="shared" si="16"/>
        <v>0</v>
      </c>
      <c r="H366" s="5">
        <f>'LYNX volumes'!AO289*SUM('LYNX volumes'!W289:AF289)/3.125</f>
        <v>0</v>
      </c>
      <c r="I366" s="5">
        <f>'LYNX volumes'!AN289</f>
        <v>0</v>
      </c>
    </row>
    <row r="367" spans="2:9">
      <c r="B367" s="5">
        <f>'LYNX volumes'!AJ290*SUM('LYNX volumes'!W290:AF290)</f>
        <v>0</v>
      </c>
      <c r="C367" s="5">
        <f>'LYNX volumes'!AK290*SUM('LYNX volumes'!W290:AF290)</f>
        <v>0</v>
      </c>
      <c r="D367" s="5">
        <f>'LYNX volumes'!AL290*SUM('LYNX volumes'!W290:AF290)</f>
        <v>0</v>
      </c>
      <c r="E367" s="5">
        <f>'LYNX volumes'!AM290*SUM('LYNX volumes'!W290:AF290)</f>
        <v>0</v>
      </c>
      <c r="F367" s="5">
        <f t="shared" si="15"/>
        <v>0</v>
      </c>
      <c r="G367" s="5">
        <f t="shared" si="16"/>
        <v>0</v>
      </c>
      <c r="H367" s="5">
        <f>'LYNX volumes'!AO290*SUM('LYNX volumes'!W290:AF290)/3.125</f>
        <v>0</v>
      </c>
      <c r="I367" s="5">
        <f>'LYNX volumes'!AN290</f>
        <v>0</v>
      </c>
    </row>
    <row r="368" spans="2:9">
      <c r="B368" s="5">
        <f>'LYNX volumes'!AJ291*SUM('LYNX volumes'!W291:AF291)</f>
        <v>0</v>
      </c>
      <c r="C368" s="5">
        <f>'LYNX volumes'!AK291*SUM('LYNX volumes'!W291:AF291)</f>
        <v>0</v>
      </c>
      <c r="D368" s="5">
        <f>'LYNX volumes'!AL291*SUM('LYNX volumes'!W291:AF291)</f>
        <v>0</v>
      </c>
      <c r="E368" s="5">
        <f>'LYNX volumes'!AM291*SUM('LYNX volumes'!W291:AF291)</f>
        <v>0</v>
      </c>
      <c r="F368" s="5">
        <f t="shared" si="15"/>
        <v>0</v>
      </c>
      <c r="G368" s="5">
        <f t="shared" si="16"/>
        <v>0</v>
      </c>
      <c r="H368" s="5">
        <f>'LYNX volumes'!AO291*SUM('LYNX volumes'!W291:AF291)/3.125</f>
        <v>0</v>
      </c>
      <c r="I368" s="5">
        <f>'LYNX volumes'!AN291</f>
        <v>0</v>
      </c>
    </row>
    <row r="369" spans="2:9">
      <c r="B369" s="5">
        <f>'LYNX volumes'!AJ292*SUM('LYNX volumes'!W292:AF292)</f>
        <v>0</v>
      </c>
      <c r="C369" s="5">
        <f>'LYNX volumes'!AK292*SUM('LYNX volumes'!W292:AF292)</f>
        <v>0</v>
      </c>
      <c r="D369" s="5">
        <f>'LYNX volumes'!AL292*SUM('LYNX volumes'!W292:AF292)</f>
        <v>0</v>
      </c>
      <c r="E369" s="5">
        <f>'LYNX volumes'!AM292*SUM('LYNX volumes'!W292:AF292)</f>
        <v>0</v>
      </c>
      <c r="F369" s="5">
        <f t="shared" si="15"/>
        <v>0</v>
      </c>
      <c r="G369" s="5">
        <f t="shared" si="16"/>
        <v>0</v>
      </c>
      <c r="H369" s="5">
        <f>'LYNX volumes'!AO292*SUM('LYNX volumes'!W292:AF292)/3.125</f>
        <v>0</v>
      </c>
      <c r="I369" s="5">
        <f>'LYNX volumes'!AN292</f>
        <v>0</v>
      </c>
    </row>
    <row r="370" spans="2:9">
      <c r="B370" s="5">
        <f>'LYNX volumes'!AJ293*SUM('LYNX volumes'!W293:AF293)</f>
        <v>0</v>
      </c>
      <c r="C370" s="5">
        <f>'LYNX volumes'!AK293*SUM('LYNX volumes'!W293:AF293)</f>
        <v>0</v>
      </c>
      <c r="D370" s="5">
        <f>'LYNX volumes'!AL293*SUM('LYNX volumes'!W293:AF293)</f>
        <v>0</v>
      </c>
      <c r="E370" s="5">
        <f>'LYNX volumes'!AM293*SUM('LYNX volumes'!W293:AF293)</f>
        <v>0</v>
      </c>
      <c r="F370" s="5">
        <f t="shared" si="15"/>
        <v>0</v>
      </c>
      <c r="G370" s="5">
        <f t="shared" si="16"/>
        <v>0</v>
      </c>
      <c r="H370" s="5">
        <f>'LYNX volumes'!AO293*SUM('LYNX volumes'!W293:AF293)/3.125</f>
        <v>0</v>
      </c>
      <c r="I370" s="5">
        <f>'LYNX volumes'!AN293</f>
        <v>0</v>
      </c>
    </row>
    <row r="371" spans="2:9">
      <c r="B371" s="5">
        <f>'LYNX volumes'!AJ294*SUM('LYNX volumes'!W294:AF294)</f>
        <v>0</v>
      </c>
      <c r="C371" s="5">
        <f>'LYNX volumes'!AK294*SUM('LYNX volumes'!W294:AF294)</f>
        <v>0</v>
      </c>
      <c r="D371" s="5">
        <f>'LYNX volumes'!AL294*SUM('LYNX volumes'!W294:AF294)</f>
        <v>0</v>
      </c>
      <c r="E371" s="5">
        <f>'LYNX volumes'!AM294*SUM('LYNX volumes'!W294:AF294)</f>
        <v>0</v>
      </c>
      <c r="F371" s="5">
        <f t="shared" si="15"/>
        <v>0</v>
      </c>
      <c r="G371" s="5">
        <f t="shared" si="16"/>
        <v>0</v>
      </c>
      <c r="H371" s="5">
        <f>'LYNX volumes'!AO294*SUM('LYNX volumes'!W294:AF294)/3.125</f>
        <v>0</v>
      </c>
      <c r="I371" s="5">
        <f>'LYNX volumes'!AN294</f>
        <v>0</v>
      </c>
    </row>
    <row r="372" spans="2:9">
      <c r="B372" s="5">
        <f>'LYNX volumes'!AJ295*SUM('LYNX volumes'!W295:AF295)</f>
        <v>0</v>
      </c>
      <c r="C372" s="5">
        <f>'LYNX volumes'!AK295*SUM('LYNX volumes'!W295:AF295)</f>
        <v>0</v>
      </c>
      <c r="D372" s="5">
        <f>'LYNX volumes'!AL295*SUM('LYNX volumes'!W295:AF295)</f>
        <v>0</v>
      </c>
      <c r="E372" s="5">
        <f>'LYNX volumes'!AM295*SUM('LYNX volumes'!W295:AF295)</f>
        <v>0</v>
      </c>
      <c r="F372" s="5">
        <f t="shared" si="15"/>
        <v>0</v>
      </c>
      <c r="G372" s="5">
        <f t="shared" si="16"/>
        <v>0</v>
      </c>
      <c r="H372" s="5">
        <f>'LYNX volumes'!AO295*SUM('LYNX volumes'!W295:AF295)/3.125</f>
        <v>0</v>
      </c>
      <c r="I372" s="5">
        <f>'LYNX volumes'!AN295</f>
        <v>0</v>
      </c>
    </row>
    <row r="373" spans="2:9">
      <c r="B373" s="5">
        <f>'LYNX volumes'!AJ296*SUM('LYNX volumes'!W296:AF296)</f>
        <v>0</v>
      </c>
      <c r="C373" s="5">
        <f>'LYNX volumes'!AK296*SUM('LYNX volumes'!W296:AF296)</f>
        <v>0</v>
      </c>
      <c r="D373" s="5">
        <f>'LYNX volumes'!AL296*SUM('LYNX volumes'!W296:AF296)</f>
        <v>0</v>
      </c>
      <c r="E373" s="5">
        <f>'LYNX volumes'!AM296*SUM('LYNX volumes'!W296:AF296)</f>
        <v>0</v>
      </c>
      <c r="F373" s="5">
        <f t="shared" si="15"/>
        <v>0</v>
      </c>
      <c r="G373" s="5">
        <f t="shared" si="16"/>
        <v>0</v>
      </c>
      <c r="H373" s="5">
        <f>'LYNX volumes'!AO296*SUM('LYNX volumes'!W296:AF296)/3.125</f>
        <v>0</v>
      </c>
      <c r="I373" s="5">
        <f>'LYNX volumes'!AN296</f>
        <v>0</v>
      </c>
    </row>
    <row r="374" spans="2:9">
      <c r="B374" s="5">
        <f>'LYNX volumes'!AJ297*SUM('LYNX volumes'!W297:AF297)</f>
        <v>0</v>
      </c>
      <c r="C374" s="5">
        <f>'LYNX volumes'!AK297*SUM('LYNX volumes'!W297:AF297)</f>
        <v>0</v>
      </c>
      <c r="D374" s="5">
        <f>'LYNX volumes'!AL297*SUM('LYNX volumes'!W297:AF297)</f>
        <v>0</v>
      </c>
      <c r="E374" s="5">
        <f>'LYNX volumes'!AM297*SUM('LYNX volumes'!W297:AF297)</f>
        <v>0</v>
      </c>
      <c r="F374" s="5">
        <f t="shared" si="15"/>
        <v>0</v>
      </c>
      <c r="G374" s="5">
        <f t="shared" si="16"/>
        <v>0</v>
      </c>
      <c r="H374" s="5">
        <f>'LYNX volumes'!AO297*SUM('LYNX volumes'!W297:AF297)/3.125</f>
        <v>0</v>
      </c>
      <c r="I374" s="5">
        <f>'LYNX volumes'!AN297</f>
        <v>0</v>
      </c>
    </row>
    <row r="375" spans="2:9">
      <c r="B375" s="5">
        <f>'LYNX volumes'!AJ298*SUM('LYNX volumes'!W298:AF298)</f>
        <v>0</v>
      </c>
      <c r="C375" s="5">
        <f>'LYNX volumes'!AK298*SUM('LYNX volumes'!W298:AF298)</f>
        <v>0</v>
      </c>
      <c r="D375" s="5">
        <f>'LYNX volumes'!AL298*SUM('LYNX volumes'!W298:AF298)</f>
        <v>0</v>
      </c>
      <c r="E375" s="5">
        <f>'LYNX volumes'!AM298*SUM('LYNX volumes'!W298:AF298)</f>
        <v>0</v>
      </c>
      <c r="F375" s="5">
        <f t="shared" si="15"/>
        <v>0</v>
      </c>
      <c r="G375" s="5">
        <f t="shared" si="16"/>
        <v>0</v>
      </c>
      <c r="H375" s="5">
        <f>'LYNX volumes'!AO298*SUM('LYNX volumes'!W298:AF298)/3.125</f>
        <v>0</v>
      </c>
      <c r="I375" s="5">
        <f>'LYNX volumes'!AN298</f>
        <v>0</v>
      </c>
    </row>
    <row r="376" spans="2:9">
      <c r="B376" s="5">
        <f>'LYNX volumes'!AJ299*SUM('LYNX volumes'!W299:AF299)</f>
        <v>0</v>
      </c>
      <c r="C376" s="5">
        <f>'LYNX volumes'!AK299*SUM('LYNX volumes'!W299:AF299)</f>
        <v>0</v>
      </c>
      <c r="D376" s="5">
        <f>'LYNX volumes'!AL299*SUM('LYNX volumes'!W299:AF299)</f>
        <v>0</v>
      </c>
      <c r="E376" s="5">
        <f>'LYNX volumes'!AM299*SUM('LYNX volumes'!W299:AF299)</f>
        <v>0</v>
      </c>
      <c r="F376" s="5">
        <f t="shared" si="15"/>
        <v>0</v>
      </c>
      <c r="G376" s="5">
        <f t="shared" si="16"/>
        <v>0</v>
      </c>
      <c r="H376" s="5">
        <f>'LYNX volumes'!AO299*SUM('LYNX volumes'!W299:AF299)/3.125</f>
        <v>0</v>
      </c>
      <c r="I376" s="5">
        <f>'LYNX volumes'!AN299</f>
        <v>0</v>
      </c>
    </row>
    <row r="377" spans="2:9">
      <c r="B377" s="5">
        <f>'LYNX volumes'!AJ300*SUM('LYNX volumes'!W300:AF300)</f>
        <v>0</v>
      </c>
      <c r="C377" s="5">
        <f>'LYNX volumes'!AK300*SUM('LYNX volumes'!W300:AF300)</f>
        <v>0</v>
      </c>
      <c r="D377" s="5">
        <f>'LYNX volumes'!AL300*SUM('LYNX volumes'!W300:AF300)</f>
        <v>0</v>
      </c>
      <c r="E377" s="5">
        <f>'LYNX volumes'!AM300*SUM('LYNX volumes'!W300:AF300)</f>
        <v>0</v>
      </c>
      <c r="F377" s="5">
        <f t="shared" si="15"/>
        <v>0</v>
      </c>
      <c r="G377" s="5">
        <f t="shared" si="16"/>
        <v>0</v>
      </c>
      <c r="H377" s="5">
        <f>'LYNX volumes'!AO300*SUM('LYNX volumes'!W300:AF300)/3.125</f>
        <v>0</v>
      </c>
      <c r="I377" s="5">
        <f>'LYNX volumes'!AN300</f>
        <v>0</v>
      </c>
    </row>
    <row r="378" spans="2:9">
      <c r="B378" s="5">
        <f>'LYNX volumes'!AJ301*SUM('LYNX volumes'!W301:AF301)</f>
        <v>0</v>
      </c>
      <c r="C378" s="5">
        <f>'LYNX volumes'!AK301*SUM('LYNX volumes'!W301:AF301)</f>
        <v>0</v>
      </c>
      <c r="D378" s="5">
        <f>'LYNX volumes'!AL301*SUM('LYNX volumes'!W301:AF301)</f>
        <v>0</v>
      </c>
      <c r="E378" s="5">
        <f>'LYNX volumes'!AM301*SUM('LYNX volumes'!W301:AF301)</f>
        <v>0</v>
      </c>
      <c r="F378" s="5">
        <f t="shared" si="15"/>
        <v>0</v>
      </c>
      <c r="G378" s="5">
        <f t="shared" si="16"/>
        <v>0</v>
      </c>
      <c r="H378" s="5">
        <f>'LYNX volumes'!AO301*SUM('LYNX volumes'!W301:AF301)/3.125</f>
        <v>0</v>
      </c>
      <c r="I378" s="5">
        <f>'LYNX volumes'!AN301</f>
        <v>0</v>
      </c>
    </row>
    <row r="379" spans="2:9">
      <c r="B379" s="5">
        <f>'LYNX volumes'!AJ302*SUM('LYNX volumes'!W302:AF302)</f>
        <v>0</v>
      </c>
      <c r="C379" s="5">
        <f>'LYNX volumes'!AK302*SUM('LYNX volumes'!W302:AF302)</f>
        <v>0</v>
      </c>
      <c r="D379" s="5">
        <f>'LYNX volumes'!AL302*SUM('LYNX volumes'!W302:AF302)</f>
        <v>0</v>
      </c>
      <c r="E379" s="5">
        <f>'LYNX volumes'!AM302*SUM('LYNX volumes'!W302:AF302)</f>
        <v>0</v>
      </c>
      <c r="F379" s="5">
        <f t="shared" si="15"/>
        <v>0</v>
      </c>
      <c r="G379" s="5">
        <f t="shared" si="16"/>
        <v>0</v>
      </c>
      <c r="H379" s="5">
        <f>'LYNX volumes'!AO302*SUM('LYNX volumes'!W302:AF302)/3.125</f>
        <v>0</v>
      </c>
      <c r="I379" s="5">
        <f>'LYNX volumes'!AN302</f>
        <v>0</v>
      </c>
    </row>
    <row r="380" spans="2:9">
      <c r="B380" s="5">
        <f>'LYNX volumes'!AJ303*SUM('LYNX volumes'!W303:AF303)</f>
        <v>0</v>
      </c>
      <c r="C380" s="5">
        <f>'LYNX volumes'!AK303*SUM('LYNX volumes'!W303:AF303)</f>
        <v>0</v>
      </c>
      <c r="D380" s="5">
        <f>'LYNX volumes'!AL303*SUM('LYNX volumes'!W303:AF303)</f>
        <v>0</v>
      </c>
      <c r="E380" s="5">
        <f>'LYNX volumes'!AM303*SUM('LYNX volumes'!W303:AF303)</f>
        <v>0</v>
      </c>
      <c r="F380" s="5">
        <f t="shared" si="15"/>
        <v>0</v>
      </c>
      <c r="G380" s="5">
        <f t="shared" si="16"/>
        <v>0</v>
      </c>
      <c r="H380" s="5">
        <f>'LYNX volumes'!AO303*SUM('LYNX volumes'!W303:AF303)/3.125</f>
        <v>0</v>
      </c>
      <c r="I380" s="5">
        <f>'LYNX volumes'!AN303</f>
        <v>0</v>
      </c>
    </row>
    <row r="381" spans="2:9">
      <c r="B381" s="5">
        <f>'LYNX volumes'!AJ304*SUM('LYNX volumes'!W304:AF304)</f>
        <v>0</v>
      </c>
      <c r="C381" s="5">
        <f>'LYNX volumes'!AK304*SUM('LYNX volumes'!W304:AF304)</f>
        <v>0</v>
      </c>
      <c r="D381" s="5">
        <f>'LYNX volumes'!AL304*SUM('LYNX volumes'!W304:AF304)</f>
        <v>0</v>
      </c>
      <c r="E381" s="5">
        <f>'LYNX volumes'!AM304*SUM('LYNX volumes'!W304:AF304)</f>
        <v>0</v>
      </c>
      <c r="F381" s="5">
        <f t="shared" si="15"/>
        <v>0</v>
      </c>
      <c r="G381" s="5">
        <f t="shared" si="16"/>
        <v>0</v>
      </c>
      <c r="H381" s="5">
        <f>'LYNX volumes'!AO304*SUM('LYNX volumes'!W304:AF304)/3.125</f>
        <v>0</v>
      </c>
      <c r="I381" s="5">
        <f>'LYNX volumes'!AN304</f>
        <v>0</v>
      </c>
    </row>
    <row r="382" spans="2:9">
      <c r="B382" s="5">
        <f>'LYNX volumes'!AJ305*SUM('LYNX volumes'!W305:AF305)</f>
        <v>0</v>
      </c>
      <c r="C382" s="5">
        <f>'LYNX volumes'!AK305*SUM('LYNX volumes'!W305:AF305)</f>
        <v>0</v>
      </c>
      <c r="D382" s="5">
        <f>'LYNX volumes'!AL305*SUM('LYNX volumes'!W305:AF305)</f>
        <v>0</v>
      </c>
      <c r="E382" s="5">
        <f>'LYNX volumes'!AM305*SUM('LYNX volumes'!W305:AF305)</f>
        <v>0</v>
      </c>
      <c r="F382" s="5">
        <f t="shared" si="15"/>
        <v>0</v>
      </c>
      <c r="G382" s="5">
        <f t="shared" si="16"/>
        <v>0</v>
      </c>
      <c r="H382" s="5">
        <f>'LYNX volumes'!AO305*SUM('LYNX volumes'!W305:AF305)/3.125</f>
        <v>0</v>
      </c>
      <c r="I382" s="5">
        <f>'LYNX volumes'!AN305</f>
        <v>0</v>
      </c>
    </row>
    <row r="383" spans="2:9">
      <c r="B383" s="5">
        <f>'LYNX volumes'!AJ306*SUM('LYNX volumes'!W306:AF306)</f>
        <v>0</v>
      </c>
      <c r="C383" s="5">
        <f>'LYNX volumes'!AK306*SUM('LYNX volumes'!W306:AF306)</f>
        <v>0</v>
      </c>
      <c r="D383" s="5">
        <f>'LYNX volumes'!AL306*SUM('LYNX volumes'!W306:AF306)</f>
        <v>0</v>
      </c>
      <c r="E383" s="5">
        <f>'LYNX volumes'!AM306*SUM('LYNX volumes'!W306:AF306)</f>
        <v>0</v>
      </c>
      <c r="F383" s="5">
        <f t="shared" si="15"/>
        <v>0</v>
      </c>
      <c r="G383" s="5">
        <f t="shared" si="16"/>
        <v>0</v>
      </c>
      <c r="H383" s="5">
        <f>'LYNX volumes'!AO306*SUM('LYNX volumes'!W306:AF306)/3.125</f>
        <v>0</v>
      </c>
      <c r="I383" s="5">
        <f>'LYNX volumes'!AN306</f>
        <v>0</v>
      </c>
    </row>
    <row r="384" spans="2:9">
      <c r="B384" s="5">
        <f>'LYNX volumes'!AJ307*SUM('LYNX volumes'!W307:AF307)</f>
        <v>0</v>
      </c>
      <c r="C384" s="5">
        <f>'LYNX volumes'!AK307*SUM('LYNX volumes'!W307:AF307)</f>
        <v>0</v>
      </c>
      <c r="D384" s="5">
        <f>'LYNX volumes'!AL307*SUM('LYNX volumes'!W307:AF307)</f>
        <v>0</v>
      </c>
      <c r="E384" s="5">
        <f>'LYNX volumes'!AM307*SUM('LYNX volumes'!W307:AF307)</f>
        <v>0</v>
      </c>
      <c r="F384" s="5">
        <f t="shared" si="15"/>
        <v>0</v>
      </c>
      <c r="G384" s="5">
        <f t="shared" si="16"/>
        <v>0</v>
      </c>
      <c r="H384" s="5">
        <f>'LYNX volumes'!AO307*SUM('LYNX volumes'!W307:AF307)/3.125</f>
        <v>0</v>
      </c>
      <c r="I384" s="5">
        <f>'LYNX volumes'!AN307</f>
        <v>0</v>
      </c>
    </row>
    <row r="385" spans="2:9">
      <c r="B385" s="5">
        <f>'LYNX volumes'!AJ308*SUM('LYNX volumes'!W308:AF308)</f>
        <v>0</v>
      </c>
      <c r="C385" s="5">
        <f>'LYNX volumes'!AK308*SUM('LYNX volumes'!W308:AF308)</f>
        <v>0</v>
      </c>
      <c r="D385" s="5">
        <f>'LYNX volumes'!AL308*SUM('LYNX volumes'!W308:AF308)</f>
        <v>0</v>
      </c>
      <c r="E385" s="5">
        <f>'LYNX volumes'!AM308*SUM('LYNX volumes'!W308:AF308)</f>
        <v>0</v>
      </c>
      <c r="F385" s="5">
        <f t="shared" si="15"/>
        <v>0</v>
      </c>
      <c r="G385" s="5">
        <f t="shared" si="16"/>
        <v>0</v>
      </c>
      <c r="H385" s="5">
        <f>'LYNX volumes'!AO308*SUM('LYNX volumes'!W308:AF308)/3.125</f>
        <v>0</v>
      </c>
      <c r="I385" s="5">
        <f>'LYNX volumes'!AN308</f>
        <v>0</v>
      </c>
    </row>
    <row r="386" spans="2:9">
      <c r="B386" s="5">
        <f>'LYNX volumes'!AJ309*SUM('LYNX volumes'!W309:AF309)</f>
        <v>0</v>
      </c>
      <c r="C386" s="5">
        <f>'LYNX volumes'!AK309*SUM('LYNX volumes'!W309:AF309)</f>
        <v>0</v>
      </c>
      <c r="D386" s="5">
        <f>'LYNX volumes'!AL309*SUM('LYNX volumes'!W309:AF309)</f>
        <v>0</v>
      </c>
      <c r="E386" s="5">
        <f>'LYNX volumes'!AM309*SUM('LYNX volumes'!W309:AF309)</f>
        <v>0</v>
      </c>
      <c r="F386" s="5">
        <f t="shared" si="15"/>
        <v>0</v>
      </c>
      <c r="G386" s="5">
        <f t="shared" si="16"/>
        <v>0</v>
      </c>
      <c r="H386" s="5">
        <f>'LYNX volumes'!AO309*SUM('LYNX volumes'!W309:AF309)/3.125</f>
        <v>0</v>
      </c>
      <c r="I386" s="5">
        <f>'LYNX volumes'!AN309</f>
        <v>0</v>
      </c>
    </row>
    <row r="387" spans="2:9">
      <c r="B387" s="5">
        <f>'LYNX volumes'!AJ310*SUM('LYNX volumes'!W310:AF310)</f>
        <v>0</v>
      </c>
      <c r="C387" s="5">
        <f>'LYNX volumes'!AK310*SUM('LYNX volumes'!W310:AF310)</f>
        <v>0</v>
      </c>
      <c r="D387" s="5">
        <f>'LYNX volumes'!AL310*SUM('LYNX volumes'!W310:AF310)</f>
        <v>0</v>
      </c>
      <c r="E387" s="5">
        <f>'LYNX volumes'!AM310*SUM('LYNX volumes'!W310:AF310)</f>
        <v>0</v>
      </c>
      <c r="F387" s="5">
        <f t="shared" ref="F387:F450" si="17">D387/10</f>
        <v>0</v>
      </c>
      <c r="G387" s="5">
        <f t="shared" ref="G387:G450" si="18">(3/100)*D387</f>
        <v>0</v>
      </c>
      <c r="H387" s="5">
        <f>'LYNX volumes'!AO310*SUM('LYNX volumes'!W310:AF310)/3.125</f>
        <v>0</v>
      </c>
      <c r="I387" s="5">
        <f>'LYNX volumes'!AN310</f>
        <v>0</v>
      </c>
    </row>
    <row r="388" spans="2:9">
      <c r="B388" s="5">
        <f>'LYNX volumes'!AJ311*SUM('LYNX volumes'!W311:AF311)</f>
        <v>0</v>
      </c>
      <c r="C388" s="5">
        <f>'LYNX volumes'!AK311*SUM('LYNX volumes'!W311:AF311)</f>
        <v>0</v>
      </c>
      <c r="D388" s="5">
        <f>'LYNX volumes'!AL311*SUM('LYNX volumes'!W311:AF311)</f>
        <v>0</v>
      </c>
      <c r="E388" s="5">
        <f>'LYNX volumes'!AM311*SUM('LYNX volumes'!W311:AF311)</f>
        <v>0</v>
      </c>
      <c r="F388" s="5">
        <f t="shared" si="17"/>
        <v>0</v>
      </c>
      <c r="G388" s="5">
        <f t="shared" si="18"/>
        <v>0</v>
      </c>
      <c r="H388" s="5">
        <f>'LYNX volumes'!AO311*SUM('LYNX volumes'!W311:AF311)/3.125</f>
        <v>0</v>
      </c>
      <c r="I388" s="5">
        <f>'LYNX volumes'!AN311</f>
        <v>0</v>
      </c>
    </row>
    <row r="389" spans="2:9">
      <c r="B389" s="5">
        <f>'LYNX volumes'!AJ312*SUM('LYNX volumes'!W312:AF312)</f>
        <v>0</v>
      </c>
      <c r="C389" s="5">
        <f>'LYNX volumes'!AK312*SUM('LYNX volumes'!W312:AF312)</f>
        <v>0</v>
      </c>
      <c r="D389" s="5">
        <f>'LYNX volumes'!AL312*SUM('LYNX volumes'!W312:AF312)</f>
        <v>0</v>
      </c>
      <c r="E389" s="5">
        <f>'LYNX volumes'!AM312*SUM('LYNX volumes'!W312:AF312)</f>
        <v>0</v>
      </c>
      <c r="F389" s="5">
        <f t="shared" si="17"/>
        <v>0</v>
      </c>
      <c r="G389" s="5">
        <f t="shared" si="18"/>
        <v>0</v>
      </c>
      <c r="H389" s="5">
        <f>'LYNX volumes'!AO312*SUM('LYNX volumes'!W312:AF312)/3.125</f>
        <v>0</v>
      </c>
      <c r="I389" s="5">
        <f>'LYNX volumes'!AN312</f>
        <v>0</v>
      </c>
    </row>
    <row r="390" spans="2:9">
      <c r="B390" s="5">
        <f>'LYNX volumes'!AJ313*SUM('LYNX volumes'!W313:AF313)</f>
        <v>0</v>
      </c>
      <c r="C390" s="5">
        <f>'LYNX volumes'!AK313*SUM('LYNX volumes'!W313:AF313)</f>
        <v>0</v>
      </c>
      <c r="D390" s="5">
        <f>'LYNX volumes'!AL313*SUM('LYNX volumes'!W313:AF313)</f>
        <v>0</v>
      </c>
      <c r="E390" s="5">
        <f>'LYNX volumes'!AM313*SUM('LYNX volumes'!W313:AF313)</f>
        <v>0</v>
      </c>
      <c r="F390" s="5">
        <f t="shared" si="17"/>
        <v>0</v>
      </c>
      <c r="G390" s="5">
        <f t="shared" si="18"/>
        <v>0</v>
      </c>
      <c r="H390" s="5">
        <f>'LYNX volumes'!AO313*SUM('LYNX volumes'!W313:AF313)/3.125</f>
        <v>0</v>
      </c>
      <c r="I390" s="5">
        <f>'LYNX volumes'!AN313</f>
        <v>0</v>
      </c>
    </row>
    <row r="391" spans="2:9">
      <c r="B391" s="5">
        <f>'LYNX volumes'!AJ314*SUM('LYNX volumes'!W314:AF314)</f>
        <v>0</v>
      </c>
      <c r="C391" s="5">
        <f>'LYNX volumes'!AK314*SUM('LYNX volumes'!W314:AF314)</f>
        <v>0</v>
      </c>
      <c r="D391" s="5">
        <f>'LYNX volumes'!AL314*SUM('LYNX volumes'!W314:AF314)</f>
        <v>0</v>
      </c>
      <c r="E391" s="5">
        <f>'LYNX volumes'!AM314*SUM('LYNX volumes'!W314:AF314)</f>
        <v>0</v>
      </c>
      <c r="F391" s="5">
        <f t="shared" si="17"/>
        <v>0</v>
      </c>
      <c r="G391" s="5">
        <f t="shared" si="18"/>
        <v>0</v>
      </c>
      <c r="H391" s="5">
        <f>'LYNX volumes'!AO314*SUM('LYNX volumes'!W314:AF314)/3.125</f>
        <v>0</v>
      </c>
      <c r="I391" s="5">
        <f>'LYNX volumes'!AN314</f>
        <v>0</v>
      </c>
    </row>
    <row r="392" spans="2:9">
      <c r="B392" s="5">
        <f>'LYNX volumes'!AJ315*SUM('LYNX volumes'!W315:AF315)</f>
        <v>0</v>
      </c>
      <c r="C392" s="5">
        <f>'LYNX volumes'!AK315*SUM('LYNX volumes'!W315:AF315)</f>
        <v>0</v>
      </c>
      <c r="D392" s="5">
        <f>'LYNX volumes'!AL315*SUM('LYNX volumes'!W315:AF315)</f>
        <v>0</v>
      </c>
      <c r="E392" s="5">
        <f>'LYNX volumes'!AM315*SUM('LYNX volumes'!W315:AF315)</f>
        <v>0</v>
      </c>
      <c r="F392" s="5">
        <f t="shared" si="17"/>
        <v>0</v>
      </c>
      <c r="G392" s="5">
        <f t="shared" si="18"/>
        <v>0</v>
      </c>
      <c r="H392" s="5">
        <f>'LYNX volumes'!AO315*SUM('LYNX volumes'!W315:AF315)/3.125</f>
        <v>0</v>
      </c>
      <c r="I392" s="5">
        <f>'LYNX volumes'!AN315</f>
        <v>0</v>
      </c>
    </row>
    <row r="393" spans="2:9">
      <c r="B393" s="5">
        <f>'LYNX volumes'!AJ316*SUM('LYNX volumes'!W316:AF316)</f>
        <v>0</v>
      </c>
      <c r="C393" s="5">
        <f>'LYNX volumes'!AK316*SUM('LYNX volumes'!W316:AF316)</f>
        <v>0</v>
      </c>
      <c r="D393" s="5">
        <f>'LYNX volumes'!AL316*SUM('LYNX volumes'!W316:AF316)</f>
        <v>0</v>
      </c>
      <c r="E393" s="5">
        <f>'LYNX volumes'!AM316*SUM('LYNX volumes'!W316:AF316)</f>
        <v>0</v>
      </c>
      <c r="F393" s="5">
        <f t="shared" si="17"/>
        <v>0</v>
      </c>
      <c r="G393" s="5">
        <f t="shared" si="18"/>
        <v>0</v>
      </c>
      <c r="H393" s="5">
        <f>'LYNX volumes'!AO316*SUM('LYNX volumes'!W316:AF316)/3.125</f>
        <v>0</v>
      </c>
      <c r="I393" s="5">
        <f>'LYNX volumes'!AN316</f>
        <v>0</v>
      </c>
    </row>
    <row r="394" spans="2:9">
      <c r="B394" s="5">
        <f>'LYNX volumes'!AJ317*SUM('LYNX volumes'!W317:AF317)</f>
        <v>0</v>
      </c>
      <c r="C394" s="5">
        <f>'LYNX volumes'!AK317*SUM('LYNX volumes'!W317:AF317)</f>
        <v>0</v>
      </c>
      <c r="D394" s="5">
        <f>'LYNX volumes'!AL317*SUM('LYNX volumes'!W317:AF317)</f>
        <v>0</v>
      </c>
      <c r="E394" s="5">
        <f>'LYNX volumes'!AM317*SUM('LYNX volumes'!W317:AF317)</f>
        <v>0</v>
      </c>
      <c r="F394" s="5">
        <f t="shared" si="17"/>
        <v>0</v>
      </c>
      <c r="G394" s="5">
        <f t="shared" si="18"/>
        <v>0</v>
      </c>
      <c r="H394" s="5">
        <f>'LYNX volumes'!AO317*SUM('LYNX volumes'!W317:AF317)/3.125</f>
        <v>0</v>
      </c>
      <c r="I394" s="5">
        <f>'LYNX volumes'!AN317</f>
        <v>0</v>
      </c>
    </row>
    <row r="395" spans="2:9">
      <c r="B395" s="5">
        <f>'LYNX volumes'!AJ318*SUM('LYNX volumes'!W318:AF318)</f>
        <v>0</v>
      </c>
      <c r="C395" s="5">
        <f>'LYNX volumes'!AK318*SUM('LYNX volumes'!W318:AF318)</f>
        <v>0</v>
      </c>
      <c r="D395" s="5">
        <f>'LYNX volumes'!AL318*SUM('LYNX volumes'!W318:AF318)</f>
        <v>0</v>
      </c>
      <c r="E395" s="5">
        <f>'LYNX volumes'!AM318*SUM('LYNX volumes'!W318:AF318)</f>
        <v>0</v>
      </c>
      <c r="F395" s="5">
        <f t="shared" si="17"/>
        <v>0</v>
      </c>
      <c r="G395" s="5">
        <f t="shared" si="18"/>
        <v>0</v>
      </c>
      <c r="H395" s="5">
        <f>'LYNX volumes'!AO318*SUM('LYNX volumes'!W318:AF318)/3.125</f>
        <v>0</v>
      </c>
      <c r="I395" s="5">
        <f>'LYNX volumes'!AN318</f>
        <v>0</v>
      </c>
    </row>
    <row r="396" spans="2:9">
      <c r="B396" s="5">
        <f>'LYNX volumes'!AJ319*SUM('LYNX volumes'!W319:AF319)</f>
        <v>0</v>
      </c>
      <c r="C396" s="5">
        <f>'LYNX volumes'!AK319*SUM('LYNX volumes'!W319:AF319)</f>
        <v>0</v>
      </c>
      <c r="D396" s="5">
        <f>'LYNX volumes'!AL319*SUM('LYNX volumes'!W319:AF319)</f>
        <v>0</v>
      </c>
      <c r="E396" s="5">
        <f>'LYNX volumes'!AM319*SUM('LYNX volumes'!W319:AF319)</f>
        <v>0</v>
      </c>
      <c r="F396" s="5">
        <f t="shared" si="17"/>
        <v>0</v>
      </c>
      <c r="G396" s="5">
        <f t="shared" si="18"/>
        <v>0</v>
      </c>
      <c r="H396" s="5">
        <f>'LYNX volumes'!AO319*SUM('LYNX volumes'!W319:AF319)/3.125</f>
        <v>0</v>
      </c>
      <c r="I396" s="5">
        <f>'LYNX volumes'!AN319</f>
        <v>0</v>
      </c>
    </row>
    <row r="397" spans="2:9">
      <c r="B397" s="5">
        <f>'LYNX volumes'!AJ320*SUM('LYNX volumes'!W320:AF320)</f>
        <v>0</v>
      </c>
      <c r="C397" s="5">
        <f>'LYNX volumes'!AK320*SUM('LYNX volumes'!W320:AF320)</f>
        <v>0</v>
      </c>
      <c r="D397" s="5">
        <f>'LYNX volumes'!AL320*SUM('LYNX volumes'!W320:AF320)</f>
        <v>0</v>
      </c>
      <c r="E397" s="5">
        <f>'LYNX volumes'!AM320*SUM('LYNX volumes'!W320:AF320)</f>
        <v>0</v>
      </c>
      <c r="F397" s="5">
        <f t="shared" si="17"/>
        <v>0</v>
      </c>
      <c r="G397" s="5">
        <f t="shared" si="18"/>
        <v>0</v>
      </c>
      <c r="H397" s="5">
        <f>'LYNX volumes'!AO320*SUM('LYNX volumes'!W320:AF320)/3.125</f>
        <v>0</v>
      </c>
      <c r="I397" s="5">
        <f>'LYNX volumes'!AN320</f>
        <v>0</v>
      </c>
    </row>
    <row r="398" spans="2:9">
      <c r="B398" s="5">
        <f>'LYNX volumes'!AJ321*SUM('LYNX volumes'!W321:AF321)</f>
        <v>0</v>
      </c>
      <c r="C398" s="5">
        <f>'LYNX volumes'!AK321*SUM('LYNX volumes'!W321:AF321)</f>
        <v>0</v>
      </c>
      <c r="D398" s="5">
        <f>'LYNX volumes'!AL321*SUM('LYNX volumes'!W321:AF321)</f>
        <v>0</v>
      </c>
      <c r="E398" s="5">
        <f>'LYNX volumes'!AM321*SUM('LYNX volumes'!W321:AF321)</f>
        <v>0</v>
      </c>
      <c r="F398" s="5">
        <f t="shared" si="17"/>
        <v>0</v>
      </c>
      <c r="G398" s="5">
        <f t="shared" si="18"/>
        <v>0</v>
      </c>
      <c r="H398" s="5">
        <f>'LYNX volumes'!AO321*SUM('LYNX volumes'!W321:AF321)/3.125</f>
        <v>0</v>
      </c>
      <c r="I398" s="5">
        <f>'LYNX volumes'!AN321</f>
        <v>0</v>
      </c>
    </row>
    <row r="399" spans="2:9">
      <c r="B399" s="5">
        <f>'LYNX volumes'!AJ322*SUM('LYNX volumes'!W322:AF322)</f>
        <v>0</v>
      </c>
      <c r="C399" s="5">
        <f>'LYNX volumes'!AK322*SUM('LYNX volumes'!W322:AF322)</f>
        <v>0</v>
      </c>
      <c r="D399" s="5">
        <f>'LYNX volumes'!AL322*SUM('LYNX volumes'!W322:AF322)</f>
        <v>0</v>
      </c>
      <c r="E399" s="5">
        <f>'LYNX volumes'!AM322*SUM('LYNX volumes'!W322:AF322)</f>
        <v>0</v>
      </c>
      <c r="F399" s="5">
        <f t="shared" si="17"/>
        <v>0</v>
      </c>
      <c r="G399" s="5">
        <f t="shared" si="18"/>
        <v>0</v>
      </c>
      <c r="H399" s="5">
        <f>'LYNX volumes'!AO322*SUM('LYNX volumes'!W322:AF322)/3.125</f>
        <v>0</v>
      </c>
      <c r="I399" s="5">
        <f>'LYNX volumes'!AN322</f>
        <v>0</v>
      </c>
    </row>
    <row r="400" spans="2:9">
      <c r="B400" s="5">
        <f>'LYNX volumes'!AJ323*SUM('LYNX volumes'!W323:AF323)</f>
        <v>0</v>
      </c>
      <c r="C400" s="5">
        <f>'LYNX volumes'!AK323*SUM('LYNX volumes'!W323:AF323)</f>
        <v>0</v>
      </c>
      <c r="D400" s="5">
        <f>'LYNX volumes'!AL323*SUM('LYNX volumes'!W323:AF323)</f>
        <v>0</v>
      </c>
      <c r="E400" s="5">
        <f>'LYNX volumes'!AM323*SUM('LYNX volumes'!W323:AF323)</f>
        <v>0</v>
      </c>
      <c r="F400" s="5">
        <f t="shared" si="17"/>
        <v>0</v>
      </c>
      <c r="G400" s="5">
        <f t="shared" si="18"/>
        <v>0</v>
      </c>
      <c r="H400" s="5">
        <f>'LYNX volumes'!AO323*SUM('LYNX volumes'!W323:AF323)/3.125</f>
        <v>0</v>
      </c>
      <c r="I400" s="5">
        <f>'LYNX volumes'!AN323</f>
        <v>0</v>
      </c>
    </row>
    <row r="401" spans="2:9">
      <c r="B401" s="5">
        <f>'LYNX volumes'!AJ324*SUM('LYNX volumes'!W324:AF324)</f>
        <v>0</v>
      </c>
      <c r="C401" s="5">
        <f>'LYNX volumes'!AK324*SUM('LYNX volumes'!W324:AF324)</f>
        <v>0</v>
      </c>
      <c r="D401" s="5">
        <f>'LYNX volumes'!AL324*SUM('LYNX volumes'!W324:AF324)</f>
        <v>0</v>
      </c>
      <c r="E401" s="5">
        <f>'LYNX volumes'!AM324*SUM('LYNX volumes'!W324:AF324)</f>
        <v>0</v>
      </c>
      <c r="F401" s="5">
        <f t="shared" si="17"/>
        <v>0</v>
      </c>
      <c r="G401" s="5">
        <f t="shared" si="18"/>
        <v>0</v>
      </c>
      <c r="H401" s="5">
        <f>'LYNX volumes'!AO324*SUM('LYNX volumes'!W324:AF324)/3.125</f>
        <v>0</v>
      </c>
      <c r="I401" s="5">
        <f>'LYNX volumes'!AN324</f>
        <v>0</v>
      </c>
    </row>
    <row r="402" spans="2:9">
      <c r="B402" s="5">
        <f>'LYNX volumes'!AJ325*SUM('LYNX volumes'!W325:AF325)</f>
        <v>0</v>
      </c>
      <c r="C402" s="5">
        <f>'LYNX volumes'!AK325*SUM('LYNX volumes'!W325:AF325)</f>
        <v>0</v>
      </c>
      <c r="D402" s="5">
        <f>'LYNX volumes'!AL325*SUM('LYNX volumes'!W325:AF325)</f>
        <v>0</v>
      </c>
      <c r="E402" s="5">
        <f>'LYNX volumes'!AM325*SUM('LYNX volumes'!W325:AF325)</f>
        <v>0</v>
      </c>
      <c r="F402" s="5">
        <f t="shared" si="17"/>
        <v>0</v>
      </c>
      <c r="G402" s="5">
        <f t="shared" si="18"/>
        <v>0</v>
      </c>
      <c r="H402" s="5">
        <f>'LYNX volumes'!AO325*SUM('LYNX volumes'!W325:AF325)/3.125</f>
        <v>0</v>
      </c>
      <c r="I402" s="5">
        <f>'LYNX volumes'!AN325</f>
        <v>0</v>
      </c>
    </row>
    <row r="403" spans="2:9">
      <c r="B403" s="5">
        <f>'LYNX volumes'!AJ326*SUM('LYNX volumes'!W326:AF326)</f>
        <v>0</v>
      </c>
      <c r="C403" s="5">
        <f>'LYNX volumes'!AK326*SUM('LYNX volumes'!W326:AF326)</f>
        <v>0</v>
      </c>
      <c r="D403" s="5">
        <f>'LYNX volumes'!AL326*SUM('LYNX volumes'!W326:AF326)</f>
        <v>0</v>
      </c>
      <c r="E403" s="5">
        <f>'LYNX volumes'!AM326*SUM('LYNX volumes'!W326:AF326)</f>
        <v>0</v>
      </c>
      <c r="F403" s="5">
        <f t="shared" si="17"/>
        <v>0</v>
      </c>
      <c r="G403" s="5">
        <f t="shared" si="18"/>
        <v>0</v>
      </c>
      <c r="H403" s="5">
        <f>'LYNX volumes'!AO326*SUM('LYNX volumes'!W326:AF326)/3.125</f>
        <v>0</v>
      </c>
      <c r="I403" s="5">
        <f>'LYNX volumes'!AN326</f>
        <v>0</v>
      </c>
    </row>
    <row r="404" spans="2:9">
      <c r="B404" s="5">
        <f>'LYNX volumes'!AJ327*SUM('LYNX volumes'!W327:AF327)</f>
        <v>0</v>
      </c>
      <c r="C404" s="5">
        <f>'LYNX volumes'!AK327*SUM('LYNX volumes'!W327:AF327)</f>
        <v>0</v>
      </c>
      <c r="D404" s="5">
        <f>'LYNX volumes'!AL327*SUM('LYNX volumes'!W327:AF327)</f>
        <v>0</v>
      </c>
      <c r="E404" s="5">
        <f>'LYNX volumes'!AM327*SUM('LYNX volumes'!W327:AF327)</f>
        <v>0</v>
      </c>
      <c r="F404" s="5">
        <f t="shared" si="17"/>
        <v>0</v>
      </c>
      <c r="G404" s="5">
        <f t="shared" si="18"/>
        <v>0</v>
      </c>
      <c r="H404" s="5">
        <f>'LYNX volumes'!AO327*SUM('LYNX volumes'!W327:AF327)/3.125</f>
        <v>0</v>
      </c>
      <c r="I404" s="5">
        <f>'LYNX volumes'!AN327</f>
        <v>0</v>
      </c>
    </row>
    <row r="405" spans="2:9">
      <c r="B405" s="5">
        <f>'LYNX volumes'!AJ328*SUM('LYNX volumes'!W328:AF328)</f>
        <v>0</v>
      </c>
      <c r="C405" s="5">
        <f>'LYNX volumes'!AK328*SUM('LYNX volumes'!W328:AF328)</f>
        <v>0</v>
      </c>
      <c r="D405" s="5">
        <f>'LYNX volumes'!AL328*SUM('LYNX volumes'!W328:AF328)</f>
        <v>0</v>
      </c>
      <c r="E405" s="5">
        <f>'LYNX volumes'!AM328*SUM('LYNX volumes'!W328:AF328)</f>
        <v>0</v>
      </c>
      <c r="F405" s="5">
        <f t="shared" si="17"/>
        <v>0</v>
      </c>
      <c r="G405" s="5">
        <f t="shared" si="18"/>
        <v>0</v>
      </c>
      <c r="H405" s="5">
        <f>'LYNX volumes'!AO328*SUM('LYNX volumes'!W328:AF328)/3.125</f>
        <v>0</v>
      </c>
      <c r="I405" s="5">
        <f>'LYNX volumes'!AN328</f>
        <v>0</v>
      </c>
    </row>
    <row r="406" spans="2:9">
      <c r="B406" s="5">
        <f>'LYNX volumes'!AJ329*SUM('LYNX volumes'!W329:AF329)</f>
        <v>0</v>
      </c>
      <c r="C406" s="5">
        <f>'LYNX volumes'!AK329*SUM('LYNX volumes'!W329:AF329)</f>
        <v>0</v>
      </c>
      <c r="D406" s="5">
        <f>'LYNX volumes'!AL329*SUM('LYNX volumes'!W329:AF329)</f>
        <v>0</v>
      </c>
      <c r="E406" s="5">
        <f>'LYNX volumes'!AM329*SUM('LYNX volumes'!W329:AF329)</f>
        <v>0</v>
      </c>
      <c r="F406" s="5">
        <f t="shared" si="17"/>
        <v>0</v>
      </c>
      <c r="G406" s="5">
        <f t="shared" si="18"/>
        <v>0</v>
      </c>
      <c r="H406" s="5">
        <f>'LYNX volumes'!AO329*SUM('LYNX volumes'!W329:AF329)/3.125</f>
        <v>0</v>
      </c>
      <c r="I406" s="5">
        <f>'LYNX volumes'!AN329</f>
        <v>0</v>
      </c>
    </row>
    <row r="407" spans="2:9">
      <c r="B407" s="5">
        <f>'LYNX volumes'!AJ330*SUM('LYNX volumes'!W330:AF330)</f>
        <v>0</v>
      </c>
      <c r="C407" s="5">
        <f>'LYNX volumes'!AK330*SUM('LYNX volumes'!W330:AF330)</f>
        <v>0</v>
      </c>
      <c r="D407" s="5">
        <f>'LYNX volumes'!AL330*SUM('LYNX volumes'!W330:AF330)</f>
        <v>0</v>
      </c>
      <c r="E407" s="5">
        <f>'LYNX volumes'!AM330*SUM('LYNX volumes'!W330:AF330)</f>
        <v>0</v>
      </c>
      <c r="F407" s="5">
        <f t="shared" si="17"/>
        <v>0</v>
      </c>
      <c r="G407" s="5">
        <f t="shared" si="18"/>
        <v>0</v>
      </c>
      <c r="H407" s="5">
        <f>'LYNX volumes'!AO330*SUM('LYNX volumes'!W330:AF330)/3.125</f>
        <v>0</v>
      </c>
      <c r="I407" s="5">
        <f>'LYNX volumes'!AN330</f>
        <v>0</v>
      </c>
    </row>
    <row r="408" spans="2:9">
      <c r="B408" s="5">
        <f>'LYNX volumes'!AJ331*SUM('LYNX volumes'!W331:AF331)</f>
        <v>0</v>
      </c>
      <c r="C408" s="5">
        <f>'LYNX volumes'!AK331*SUM('LYNX volumes'!W331:AF331)</f>
        <v>0</v>
      </c>
      <c r="D408" s="5">
        <f>'LYNX volumes'!AL331*SUM('LYNX volumes'!W331:AF331)</f>
        <v>0</v>
      </c>
      <c r="E408" s="5">
        <f>'LYNX volumes'!AM331*SUM('LYNX volumes'!W331:AF331)</f>
        <v>0</v>
      </c>
      <c r="F408" s="5">
        <f t="shared" si="17"/>
        <v>0</v>
      </c>
      <c r="G408" s="5">
        <f t="shared" si="18"/>
        <v>0</v>
      </c>
      <c r="H408" s="5">
        <f>'LYNX volumes'!AO331*SUM('LYNX volumes'!W331:AF331)/3.125</f>
        <v>0</v>
      </c>
      <c r="I408" s="5">
        <f>'LYNX volumes'!AN331</f>
        <v>0</v>
      </c>
    </row>
    <row r="409" spans="2:9">
      <c r="B409" s="5">
        <f>'LYNX volumes'!AJ332*SUM('LYNX volumes'!W332:AF332)</f>
        <v>0</v>
      </c>
      <c r="C409" s="5">
        <f>'LYNX volumes'!AK332*SUM('LYNX volumes'!W332:AF332)</f>
        <v>0</v>
      </c>
      <c r="D409" s="5">
        <f>'LYNX volumes'!AL332*SUM('LYNX volumes'!W332:AF332)</f>
        <v>0</v>
      </c>
      <c r="E409" s="5">
        <f>'LYNX volumes'!AM332*SUM('LYNX volumes'!W332:AF332)</f>
        <v>0</v>
      </c>
      <c r="F409" s="5">
        <f t="shared" si="17"/>
        <v>0</v>
      </c>
      <c r="G409" s="5">
        <f t="shared" si="18"/>
        <v>0</v>
      </c>
      <c r="H409" s="5">
        <f>'LYNX volumes'!AO332*SUM('LYNX volumes'!W332:AF332)/3.125</f>
        <v>0</v>
      </c>
      <c r="I409" s="5">
        <f>'LYNX volumes'!AN332</f>
        <v>0</v>
      </c>
    </row>
    <row r="410" spans="2:9">
      <c r="B410" s="5">
        <f>'LYNX volumes'!AJ333*SUM('LYNX volumes'!W333:AF333)</f>
        <v>0</v>
      </c>
      <c r="C410" s="5">
        <f>'LYNX volumes'!AK333*SUM('LYNX volumes'!W333:AF333)</f>
        <v>0</v>
      </c>
      <c r="D410" s="5">
        <f>'LYNX volumes'!AL333*SUM('LYNX volumes'!W333:AF333)</f>
        <v>0</v>
      </c>
      <c r="E410" s="5">
        <f>'LYNX volumes'!AM333*SUM('LYNX volumes'!W333:AF333)</f>
        <v>0</v>
      </c>
      <c r="F410" s="5">
        <f t="shared" si="17"/>
        <v>0</v>
      </c>
      <c r="G410" s="5">
        <f t="shared" si="18"/>
        <v>0</v>
      </c>
      <c r="H410" s="5">
        <f>'LYNX volumes'!AO333*SUM('LYNX volumes'!W333:AF333)/3.125</f>
        <v>0</v>
      </c>
      <c r="I410" s="5">
        <f>'LYNX volumes'!AN333</f>
        <v>0</v>
      </c>
    </row>
    <row r="411" spans="2:9">
      <c r="B411" s="5">
        <f>'LYNX volumes'!AJ334*SUM('LYNX volumes'!W334:AF334)</f>
        <v>0</v>
      </c>
      <c r="C411" s="5">
        <f>'LYNX volumes'!AK334*SUM('LYNX volumes'!W334:AF334)</f>
        <v>0</v>
      </c>
      <c r="D411" s="5">
        <f>'LYNX volumes'!AL334*SUM('LYNX volumes'!W334:AF334)</f>
        <v>0</v>
      </c>
      <c r="E411" s="5">
        <f>'LYNX volumes'!AM334*SUM('LYNX volumes'!W334:AF334)</f>
        <v>0</v>
      </c>
      <c r="F411" s="5">
        <f t="shared" si="17"/>
        <v>0</v>
      </c>
      <c r="G411" s="5">
        <f t="shared" si="18"/>
        <v>0</v>
      </c>
      <c r="H411" s="5">
        <f>'LYNX volumes'!AO334*SUM('LYNX volumes'!W334:AF334)/3.125</f>
        <v>0</v>
      </c>
      <c r="I411" s="5">
        <f>'LYNX volumes'!AN334</f>
        <v>0</v>
      </c>
    </row>
    <row r="412" spans="2:9">
      <c r="B412" s="5">
        <f>'LYNX volumes'!AJ335*SUM('LYNX volumes'!W335:AF335)</f>
        <v>0</v>
      </c>
      <c r="C412" s="5">
        <f>'LYNX volumes'!AK335*SUM('LYNX volumes'!W335:AF335)</f>
        <v>0</v>
      </c>
      <c r="D412" s="5">
        <f>'LYNX volumes'!AL335*SUM('LYNX volumes'!W335:AF335)</f>
        <v>0</v>
      </c>
      <c r="E412" s="5">
        <f>'LYNX volumes'!AM335*SUM('LYNX volumes'!W335:AF335)</f>
        <v>0</v>
      </c>
      <c r="F412" s="5">
        <f t="shared" si="17"/>
        <v>0</v>
      </c>
      <c r="G412" s="5">
        <f t="shared" si="18"/>
        <v>0</v>
      </c>
      <c r="H412" s="5">
        <f>'LYNX volumes'!AO335*SUM('LYNX volumes'!W335:AF335)/3.125</f>
        <v>0</v>
      </c>
      <c r="I412" s="5">
        <f>'LYNX volumes'!AN335</f>
        <v>0</v>
      </c>
    </row>
    <row r="413" spans="2:9">
      <c r="B413" s="5">
        <f>'LYNX volumes'!AJ336*SUM('LYNX volumes'!W336:AF336)</f>
        <v>0</v>
      </c>
      <c r="C413" s="5">
        <f>'LYNX volumes'!AK336*SUM('LYNX volumes'!W336:AF336)</f>
        <v>0</v>
      </c>
      <c r="D413" s="5">
        <f>'LYNX volumes'!AL336*SUM('LYNX volumes'!W336:AF336)</f>
        <v>0</v>
      </c>
      <c r="E413" s="5">
        <f>'LYNX volumes'!AM336*SUM('LYNX volumes'!W336:AF336)</f>
        <v>0</v>
      </c>
      <c r="F413" s="5">
        <f t="shared" si="17"/>
        <v>0</v>
      </c>
      <c r="G413" s="5">
        <f t="shared" si="18"/>
        <v>0</v>
      </c>
      <c r="H413" s="5">
        <f>'LYNX volumes'!AO336*SUM('LYNX volumes'!W336:AF336)/3.125</f>
        <v>0</v>
      </c>
      <c r="I413" s="5">
        <f>'LYNX volumes'!AN336</f>
        <v>0</v>
      </c>
    </row>
    <row r="414" spans="2:9">
      <c r="B414" s="5">
        <f>'LYNX volumes'!AJ337*SUM('LYNX volumes'!W337:AF337)</f>
        <v>0</v>
      </c>
      <c r="C414" s="5">
        <f>'LYNX volumes'!AK337*SUM('LYNX volumes'!W337:AF337)</f>
        <v>0</v>
      </c>
      <c r="D414" s="5">
        <f>'LYNX volumes'!AL337*SUM('LYNX volumes'!W337:AF337)</f>
        <v>0</v>
      </c>
      <c r="E414" s="5">
        <f>'LYNX volumes'!AM337*SUM('LYNX volumes'!W337:AF337)</f>
        <v>0</v>
      </c>
      <c r="F414" s="5">
        <f t="shared" si="17"/>
        <v>0</v>
      </c>
      <c r="G414" s="5">
        <f t="shared" si="18"/>
        <v>0</v>
      </c>
      <c r="H414" s="5">
        <f>'LYNX volumes'!AO337*SUM('LYNX volumes'!W337:AF337)/3.125</f>
        <v>0</v>
      </c>
      <c r="I414" s="5">
        <f>'LYNX volumes'!AN337</f>
        <v>0</v>
      </c>
    </row>
    <row r="415" spans="2:9">
      <c r="B415" s="5">
        <f>'LYNX volumes'!AJ338*SUM('LYNX volumes'!W338:AF338)</f>
        <v>0</v>
      </c>
      <c r="C415" s="5">
        <f>'LYNX volumes'!AK338*SUM('LYNX volumes'!W338:AF338)</f>
        <v>0</v>
      </c>
      <c r="D415" s="5">
        <f>'LYNX volumes'!AL338*SUM('LYNX volumes'!W338:AF338)</f>
        <v>0</v>
      </c>
      <c r="E415" s="5">
        <f>'LYNX volumes'!AM338*SUM('LYNX volumes'!W338:AF338)</f>
        <v>0</v>
      </c>
      <c r="F415" s="5">
        <f t="shared" si="17"/>
        <v>0</v>
      </c>
      <c r="G415" s="5">
        <f t="shared" si="18"/>
        <v>0</v>
      </c>
      <c r="H415" s="5">
        <f>'LYNX volumes'!AO338*SUM('LYNX volumes'!W338:AF338)/3.125</f>
        <v>0</v>
      </c>
      <c r="I415" s="5">
        <f>'LYNX volumes'!AN338</f>
        <v>0</v>
      </c>
    </row>
    <row r="416" spans="2:9">
      <c r="B416" s="5">
        <f>'LYNX volumes'!AJ339*SUM('LYNX volumes'!W339:AF339)</f>
        <v>0</v>
      </c>
      <c r="C416" s="5">
        <f>'LYNX volumes'!AK339*SUM('LYNX volumes'!W339:AF339)</f>
        <v>0</v>
      </c>
      <c r="D416" s="5">
        <f>'LYNX volumes'!AL339*SUM('LYNX volumes'!W339:AF339)</f>
        <v>0</v>
      </c>
      <c r="E416" s="5">
        <f>'LYNX volumes'!AM339*SUM('LYNX volumes'!W339:AF339)</f>
        <v>0</v>
      </c>
      <c r="F416" s="5">
        <f t="shared" si="17"/>
        <v>0</v>
      </c>
      <c r="G416" s="5">
        <f t="shared" si="18"/>
        <v>0</v>
      </c>
      <c r="H416" s="5">
        <f>'LYNX volumes'!AO339*SUM('LYNX volumes'!W339:AF339)/3.125</f>
        <v>0</v>
      </c>
      <c r="I416" s="5">
        <f>'LYNX volumes'!AN339</f>
        <v>0</v>
      </c>
    </row>
    <row r="417" spans="2:9">
      <c r="B417" s="5">
        <f>'LYNX volumes'!AJ340*SUM('LYNX volumes'!W340:AF340)</f>
        <v>0</v>
      </c>
      <c r="C417" s="5">
        <f>'LYNX volumes'!AK340*SUM('LYNX volumes'!W340:AF340)</f>
        <v>0</v>
      </c>
      <c r="D417" s="5">
        <f>'LYNX volumes'!AL340*SUM('LYNX volumes'!W340:AF340)</f>
        <v>0</v>
      </c>
      <c r="E417" s="5">
        <f>'LYNX volumes'!AM340*SUM('LYNX volumes'!W340:AF340)</f>
        <v>0</v>
      </c>
      <c r="F417" s="5">
        <f t="shared" si="17"/>
        <v>0</v>
      </c>
      <c r="G417" s="5">
        <f t="shared" si="18"/>
        <v>0</v>
      </c>
      <c r="H417" s="5">
        <f>'LYNX volumes'!AO340*SUM('LYNX volumes'!W340:AF340)/3.125</f>
        <v>0</v>
      </c>
      <c r="I417" s="5">
        <f>'LYNX volumes'!AN340</f>
        <v>0</v>
      </c>
    </row>
    <row r="418" spans="2:9">
      <c r="B418" s="5">
        <f>'LYNX volumes'!AJ341*SUM('LYNX volumes'!W341:AF341)</f>
        <v>0</v>
      </c>
      <c r="C418" s="5">
        <f>'LYNX volumes'!AK341*SUM('LYNX volumes'!W341:AF341)</f>
        <v>0</v>
      </c>
      <c r="D418" s="5">
        <f>'LYNX volumes'!AL341*SUM('LYNX volumes'!W341:AF341)</f>
        <v>0</v>
      </c>
      <c r="E418" s="5">
        <f>'LYNX volumes'!AM341*SUM('LYNX volumes'!W341:AF341)</f>
        <v>0</v>
      </c>
      <c r="F418" s="5">
        <f t="shared" si="17"/>
        <v>0</v>
      </c>
      <c r="G418" s="5">
        <f t="shared" si="18"/>
        <v>0</v>
      </c>
      <c r="H418" s="5">
        <f>'LYNX volumes'!AO341*SUM('LYNX volumes'!W341:AF341)/3.125</f>
        <v>0</v>
      </c>
      <c r="I418" s="5">
        <f>'LYNX volumes'!AN341</f>
        <v>0</v>
      </c>
    </row>
    <row r="419" spans="2:9">
      <c r="B419" s="5">
        <f>'LYNX volumes'!AJ342*SUM('LYNX volumes'!W342:AF342)</f>
        <v>0</v>
      </c>
      <c r="C419" s="5">
        <f>'LYNX volumes'!AK342*SUM('LYNX volumes'!W342:AF342)</f>
        <v>0</v>
      </c>
      <c r="D419" s="5">
        <f>'LYNX volumes'!AL342*SUM('LYNX volumes'!W342:AF342)</f>
        <v>0</v>
      </c>
      <c r="E419" s="5">
        <f>'LYNX volumes'!AM342*SUM('LYNX volumes'!W342:AF342)</f>
        <v>0</v>
      </c>
      <c r="F419" s="5">
        <f t="shared" si="17"/>
        <v>0</v>
      </c>
      <c r="G419" s="5">
        <f t="shared" si="18"/>
        <v>0</v>
      </c>
      <c r="H419" s="5">
        <f>'LYNX volumes'!AO342*SUM('LYNX volumes'!W342:AF342)/3.125</f>
        <v>0</v>
      </c>
      <c r="I419" s="5">
        <f>'LYNX volumes'!AN342</f>
        <v>0</v>
      </c>
    </row>
    <row r="420" spans="2:9">
      <c r="B420" s="5">
        <f>'LYNX volumes'!AJ343*SUM('LYNX volumes'!W343:AF343)</f>
        <v>0</v>
      </c>
      <c r="C420" s="5">
        <f>'LYNX volumes'!AK343*SUM('LYNX volumes'!W343:AF343)</f>
        <v>0</v>
      </c>
      <c r="D420" s="5">
        <f>'LYNX volumes'!AL343*SUM('LYNX volumes'!W343:AF343)</f>
        <v>0</v>
      </c>
      <c r="E420" s="5">
        <f>'LYNX volumes'!AM343*SUM('LYNX volumes'!W343:AF343)</f>
        <v>0</v>
      </c>
      <c r="F420" s="5">
        <f t="shared" si="17"/>
        <v>0</v>
      </c>
      <c r="G420" s="5">
        <f t="shared" si="18"/>
        <v>0</v>
      </c>
      <c r="H420" s="5">
        <f>'LYNX volumes'!AO343*SUM('LYNX volumes'!W343:AF343)/3.125</f>
        <v>0</v>
      </c>
      <c r="I420" s="5">
        <f>'LYNX volumes'!AN343</f>
        <v>0</v>
      </c>
    </row>
    <row r="421" spans="2:9">
      <c r="B421" s="5">
        <f>'LYNX volumes'!AJ344*SUM('LYNX volumes'!W344:AF344)</f>
        <v>0</v>
      </c>
      <c r="C421" s="5">
        <f>'LYNX volumes'!AK344*SUM('LYNX volumes'!W344:AF344)</f>
        <v>0</v>
      </c>
      <c r="D421" s="5">
        <f>'LYNX volumes'!AL344*SUM('LYNX volumes'!W344:AF344)</f>
        <v>0</v>
      </c>
      <c r="E421" s="5">
        <f>'LYNX volumes'!AM344*SUM('LYNX volumes'!W344:AF344)</f>
        <v>0</v>
      </c>
      <c r="F421" s="5">
        <f t="shared" si="17"/>
        <v>0</v>
      </c>
      <c r="G421" s="5">
        <f t="shared" si="18"/>
        <v>0</v>
      </c>
      <c r="H421" s="5">
        <f>'LYNX volumes'!AO344*SUM('LYNX volumes'!W344:AF344)/3.125</f>
        <v>0</v>
      </c>
      <c r="I421" s="5">
        <f>'LYNX volumes'!AN344</f>
        <v>0</v>
      </c>
    </row>
    <row r="422" spans="2:9">
      <c r="B422" s="5">
        <f>'LYNX volumes'!AJ345*SUM('LYNX volumes'!W345:AF345)</f>
        <v>0</v>
      </c>
      <c r="C422" s="5">
        <f>'LYNX volumes'!AK345*SUM('LYNX volumes'!W345:AF345)</f>
        <v>0</v>
      </c>
      <c r="D422" s="5">
        <f>'LYNX volumes'!AL345*SUM('LYNX volumes'!W345:AF345)</f>
        <v>0</v>
      </c>
      <c r="E422" s="5">
        <f>'LYNX volumes'!AM345*SUM('LYNX volumes'!W345:AF345)</f>
        <v>0</v>
      </c>
      <c r="F422" s="5">
        <f t="shared" si="17"/>
        <v>0</v>
      </c>
      <c r="G422" s="5">
        <f t="shared" si="18"/>
        <v>0</v>
      </c>
      <c r="H422" s="5">
        <f>'LYNX volumes'!AO345*SUM('LYNX volumes'!W345:AF345)/3.125</f>
        <v>0</v>
      </c>
      <c r="I422" s="5">
        <f>'LYNX volumes'!AN345</f>
        <v>0</v>
      </c>
    </row>
    <row r="423" spans="2:9">
      <c r="B423" s="5">
        <f>'LYNX volumes'!AJ346*SUM('LYNX volumes'!W346:AF346)</f>
        <v>0</v>
      </c>
      <c r="C423" s="5">
        <f>'LYNX volumes'!AK346*SUM('LYNX volumes'!W346:AF346)</f>
        <v>0</v>
      </c>
      <c r="D423" s="5">
        <f>'LYNX volumes'!AL346*SUM('LYNX volumes'!W346:AF346)</f>
        <v>0</v>
      </c>
      <c r="E423" s="5">
        <f>'LYNX volumes'!AM346*SUM('LYNX volumes'!W346:AF346)</f>
        <v>0</v>
      </c>
      <c r="F423" s="5">
        <f t="shared" si="17"/>
        <v>0</v>
      </c>
      <c r="G423" s="5">
        <f t="shared" si="18"/>
        <v>0</v>
      </c>
      <c r="H423" s="5">
        <f>'LYNX volumes'!AO346*SUM('LYNX volumes'!W346:AF346)/3.125</f>
        <v>0</v>
      </c>
      <c r="I423" s="5">
        <f>'LYNX volumes'!AN346</f>
        <v>0</v>
      </c>
    </row>
    <row r="424" spans="2:9">
      <c r="B424" s="5">
        <f>'LYNX volumes'!AJ347*SUM('LYNX volumes'!W347:AF347)</f>
        <v>0</v>
      </c>
      <c r="C424" s="5">
        <f>'LYNX volumes'!AK347*SUM('LYNX volumes'!W347:AF347)</f>
        <v>0</v>
      </c>
      <c r="D424" s="5">
        <f>'LYNX volumes'!AL347*SUM('LYNX volumes'!W347:AF347)</f>
        <v>0</v>
      </c>
      <c r="E424" s="5">
        <f>'LYNX volumes'!AM347*SUM('LYNX volumes'!W347:AF347)</f>
        <v>0</v>
      </c>
      <c r="F424" s="5">
        <f t="shared" si="17"/>
        <v>0</v>
      </c>
      <c r="G424" s="5">
        <f t="shared" si="18"/>
        <v>0</v>
      </c>
      <c r="H424" s="5">
        <f>'LYNX volumes'!AO347*SUM('LYNX volumes'!W347:AF347)/3.125</f>
        <v>0</v>
      </c>
      <c r="I424" s="5">
        <f>'LYNX volumes'!AN347</f>
        <v>0</v>
      </c>
    </row>
    <row r="425" spans="2:9">
      <c r="B425" s="5">
        <f>'LYNX volumes'!AJ348*SUM('LYNX volumes'!W348:AF348)</f>
        <v>0</v>
      </c>
      <c r="C425" s="5">
        <f>'LYNX volumes'!AK348*SUM('LYNX volumes'!W348:AF348)</f>
        <v>0</v>
      </c>
      <c r="D425" s="5">
        <f>'LYNX volumes'!AL348*SUM('LYNX volumes'!W348:AF348)</f>
        <v>0</v>
      </c>
      <c r="E425" s="5">
        <f>'LYNX volumes'!AM348*SUM('LYNX volumes'!W348:AF348)</f>
        <v>0</v>
      </c>
      <c r="F425" s="5">
        <f t="shared" si="17"/>
        <v>0</v>
      </c>
      <c r="G425" s="5">
        <f t="shared" si="18"/>
        <v>0</v>
      </c>
      <c r="H425" s="5">
        <f>'LYNX volumes'!AO348*SUM('LYNX volumes'!W348:AF348)/3.125</f>
        <v>0</v>
      </c>
      <c r="I425" s="5">
        <f>'LYNX volumes'!AN348</f>
        <v>0</v>
      </c>
    </row>
    <row r="426" spans="2:9">
      <c r="B426" s="5">
        <f>'LYNX volumes'!AJ349*SUM('LYNX volumes'!W349:AF349)</f>
        <v>0</v>
      </c>
      <c r="C426" s="5">
        <f>'LYNX volumes'!AK349*SUM('LYNX volumes'!W349:AF349)</f>
        <v>0</v>
      </c>
      <c r="D426" s="5">
        <f>'LYNX volumes'!AL349*SUM('LYNX volumes'!W349:AF349)</f>
        <v>0</v>
      </c>
      <c r="E426" s="5">
        <f>'LYNX volumes'!AM349*SUM('LYNX volumes'!W349:AF349)</f>
        <v>0</v>
      </c>
      <c r="F426" s="5">
        <f t="shared" si="17"/>
        <v>0</v>
      </c>
      <c r="G426" s="5">
        <f t="shared" si="18"/>
        <v>0</v>
      </c>
      <c r="H426" s="5">
        <f>'LYNX volumes'!AO349*SUM('LYNX volumes'!W349:AF349)/3.125</f>
        <v>0</v>
      </c>
      <c r="I426" s="5">
        <f>'LYNX volumes'!AN349</f>
        <v>0</v>
      </c>
    </row>
    <row r="427" spans="2:9">
      <c r="B427" s="5">
        <f>'LYNX volumes'!AJ350*SUM('LYNX volumes'!W350:AF350)</f>
        <v>0</v>
      </c>
      <c r="C427" s="5">
        <f>'LYNX volumes'!AK350*SUM('LYNX volumes'!W350:AF350)</f>
        <v>0</v>
      </c>
      <c r="D427" s="5">
        <f>'LYNX volumes'!AL350*SUM('LYNX volumes'!W350:AF350)</f>
        <v>0</v>
      </c>
      <c r="E427" s="5">
        <f>'LYNX volumes'!AM350*SUM('LYNX volumes'!W350:AF350)</f>
        <v>0</v>
      </c>
      <c r="F427" s="5">
        <f t="shared" si="17"/>
        <v>0</v>
      </c>
      <c r="G427" s="5">
        <f t="shared" si="18"/>
        <v>0</v>
      </c>
      <c r="H427" s="5">
        <f>'LYNX volumes'!AO350*SUM('LYNX volumes'!W350:AF350)/3.125</f>
        <v>0</v>
      </c>
      <c r="I427" s="5">
        <f>'LYNX volumes'!AN350</f>
        <v>0</v>
      </c>
    </row>
    <row r="428" spans="2:9">
      <c r="B428" s="5">
        <f>'LYNX volumes'!AJ351*SUM('LYNX volumes'!W351:AF351)</f>
        <v>0</v>
      </c>
      <c r="C428" s="5">
        <f>'LYNX volumes'!AK351*SUM('LYNX volumes'!W351:AF351)</f>
        <v>0</v>
      </c>
      <c r="D428" s="5">
        <f>'LYNX volumes'!AL351*SUM('LYNX volumes'!W351:AF351)</f>
        <v>0</v>
      </c>
      <c r="E428" s="5">
        <f>'LYNX volumes'!AM351*SUM('LYNX volumes'!W351:AF351)</f>
        <v>0</v>
      </c>
      <c r="F428" s="5">
        <f t="shared" si="17"/>
        <v>0</v>
      </c>
      <c r="G428" s="5">
        <f t="shared" si="18"/>
        <v>0</v>
      </c>
      <c r="H428" s="5">
        <f>'LYNX volumes'!AO351*SUM('LYNX volumes'!W351:AF351)/3.125</f>
        <v>0</v>
      </c>
      <c r="I428" s="5">
        <f>'LYNX volumes'!AN351</f>
        <v>0</v>
      </c>
    </row>
    <row r="429" spans="2:9">
      <c r="B429" s="5">
        <f>'LYNX volumes'!AJ352*SUM('LYNX volumes'!W352:AF352)</f>
        <v>0</v>
      </c>
      <c r="C429" s="5">
        <f>'LYNX volumes'!AK352*SUM('LYNX volumes'!W352:AF352)</f>
        <v>0</v>
      </c>
      <c r="D429" s="5">
        <f>'LYNX volumes'!AL352*SUM('LYNX volumes'!W352:AF352)</f>
        <v>0</v>
      </c>
      <c r="E429" s="5">
        <f>'LYNX volumes'!AM352*SUM('LYNX volumes'!W352:AF352)</f>
        <v>0</v>
      </c>
      <c r="F429" s="5">
        <f t="shared" si="17"/>
        <v>0</v>
      </c>
      <c r="G429" s="5">
        <f t="shared" si="18"/>
        <v>0</v>
      </c>
      <c r="H429" s="5">
        <f>'LYNX volumes'!AO352*SUM('LYNX volumes'!W352:AF352)/3.125</f>
        <v>0</v>
      </c>
      <c r="I429" s="5">
        <f>'LYNX volumes'!AN352</f>
        <v>0</v>
      </c>
    </row>
    <row r="430" spans="2:9">
      <c r="B430" s="5">
        <f>'LYNX volumes'!AJ353*SUM('LYNX volumes'!W353:AF353)</f>
        <v>0</v>
      </c>
      <c r="C430" s="5">
        <f>'LYNX volumes'!AK353*SUM('LYNX volumes'!W353:AF353)</f>
        <v>0</v>
      </c>
      <c r="D430" s="5">
        <f>'LYNX volumes'!AL353*SUM('LYNX volumes'!W353:AF353)</f>
        <v>0</v>
      </c>
      <c r="E430" s="5">
        <f>'LYNX volumes'!AM353*SUM('LYNX volumes'!W353:AF353)</f>
        <v>0</v>
      </c>
      <c r="F430" s="5">
        <f t="shared" si="17"/>
        <v>0</v>
      </c>
      <c r="G430" s="5">
        <f t="shared" si="18"/>
        <v>0</v>
      </c>
      <c r="H430" s="5">
        <f>'LYNX volumes'!AO353*SUM('LYNX volumes'!W353:AF353)/3.125</f>
        <v>0</v>
      </c>
      <c r="I430" s="5">
        <f>'LYNX volumes'!AN353</f>
        <v>0</v>
      </c>
    </row>
    <row r="431" spans="2:9">
      <c r="B431" s="5">
        <f>'LYNX volumes'!AJ354*SUM('LYNX volumes'!W354:AF354)</f>
        <v>0</v>
      </c>
      <c r="C431" s="5">
        <f>'LYNX volumes'!AK354*SUM('LYNX volumes'!W354:AF354)</f>
        <v>0</v>
      </c>
      <c r="D431" s="5">
        <f>'LYNX volumes'!AL354*SUM('LYNX volumes'!W354:AF354)</f>
        <v>0</v>
      </c>
      <c r="E431" s="5">
        <f>'LYNX volumes'!AM354*SUM('LYNX volumes'!W354:AF354)</f>
        <v>0</v>
      </c>
      <c r="F431" s="5">
        <f t="shared" si="17"/>
        <v>0</v>
      </c>
      <c r="G431" s="5">
        <f t="shared" si="18"/>
        <v>0</v>
      </c>
      <c r="H431" s="5">
        <f>'LYNX volumes'!AO354*SUM('LYNX volumes'!W354:AF354)/3.125</f>
        <v>0</v>
      </c>
      <c r="I431" s="5">
        <f>'LYNX volumes'!AN354</f>
        <v>0</v>
      </c>
    </row>
    <row r="432" spans="2:9">
      <c r="B432" s="5">
        <f>'LYNX volumes'!AJ355*SUM('LYNX volumes'!W355:AF355)</f>
        <v>0</v>
      </c>
      <c r="C432" s="5">
        <f>'LYNX volumes'!AK355*SUM('LYNX volumes'!W355:AF355)</f>
        <v>0</v>
      </c>
      <c r="D432" s="5">
        <f>'LYNX volumes'!AL355*SUM('LYNX volumes'!W355:AF355)</f>
        <v>0</v>
      </c>
      <c r="E432" s="5">
        <f>'LYNX volumes'!AM355*SUM('LYNX volumes'!W355:AF355)</f>
        <v>0</v>
      </c>
      <c r="F432" s="5">
        <f t="shared" si="17"/>
        <v>0</v>
      </c>
      <c r="G432" s="5">
        <f t="shared" si="18"/>
        <v>0</v>
      </c>
      <c r="H432" s="5">
        <f>'LYNX volumes'!AO355*SUM('LYNX volumes'!W355:AF355)/3.125</f>
        <v>0</v>
      </c>
      <c r="I432" s="5">
        <f>'LYNX volumes'!AN355</f>
        <v>0</v>
      </c>
    </row>
    <row r="433" spans="2:9">
      <c r="B433" s="5">
        <f>'LYNX volumes'!AJ356*SUM('LYNX volumes'!W356:AF356)</f>
        <v>0</v>
      </c>
      <c r="C433" s="5">
        <f>'LYNX volumes'!AK356*SUM('LYNX volumes'!W356:AF356)</f>
        <v>0</v>
      </c>
      <c r="D433" s="5">
        <f>'LYNX volumes'!AL356*SUM('LYNX volumes'!W356:AF356)</f>
        <v>0</v>
      </c>
      <c r="E433" s="5">
        <f>'LYNX volumes'!AM356*SUM('LYNX volumes'!W356:AF356)</f>
        <v>0</v>
      </c>
      <c r="F433" s="5">
        <f t="shared" si="17"/>
        <v>0</v>
      </c>
      <c r="G433" s="5">
        <f t="shared" si="18"/>
        <v>0</v>
      </c>
      <c r="H433" s="5">
        <f>'LYNX volumes'!AO356*SUM('LYNX volumes'!W356:AF356)/3.125</f>
        <v>0</v>
      </c>
      <c r="I433" s="5">
        <f>'LYNX volumes'!AN356</f>
        <v>0</v>
      </c>
    </row>
    <row r="434" spans="2:9">
      <c r="B434" s="5">
        <f>'LYNX volumes'!AJ357*SUM('LYNX volumes'!W357:AF357)</f>
        <v>0</v>
      </c>
      <c r="C434" s="5">
        <f>'LYNX volumes'!AK357*SUM('LYNX volumes'!W357:AF357)</f>
        <v>0</v>
      </c>
      <c r="D434" s="5">
        <f>'LYNX volumes'!AL357*SUM('LYNX volumes'!W357:AF357)</f>
        <v>0</v>
      </c>
      <c r="E434" s="5">
        <f>'LYNX volumes'!AM357*SUM('LYNX volumes'!W357:AF357)</f>
        <v>0</v>
      </c>
      <c r="F434" s="5">
        <f t="shared" si="17"/>
        <v>0</v>
      </c>
      <c r="G434" s="5">
        <f t="shared" si="18"/>
        <v>0</v>
      </c>
      <c r="H434" s="5">
        <f>'LYNX volumes'!AO357*SUM('LYNX volumes'!W357:AF357)/3.125</f>
        <v>0</v>
      </c>
      <c r="I434" s="5">
        <f>'LYNX volumes'!AN357</f>
        <v>0</v>
      </c>
    </row>
    <row r="435" spans="2:9">
      <c r="B435" s="5">
        <f>'LYNX volumes'!AJ358*SUM('LYNX volumes'!W358:AF358)</f>
        <v>0</v>
      </c>
      <c r="C435" s="5">
        <f>'LYNX volumes'!AK358*SUM('LYNX volumes'!W358:AF358)</f>
        <v>0</v>
      </c>
      <c r="D435" s="5">
        <f>'LYNX volumes'!AL358*SUM('LYNX volumes'!W358:AF358)</f>
        <v>0</v>
      </c>
      <c r="E435" s="5">
        <f>'LYNX volumes'!AM358*SUM('LYNX volumes'!W358:AF358)</f>
        <v>0</v>
      </c>
      <c r="F435" s="5">
        <f t="shared" si="17"/>
        <v>0</v>
      </c>
      <c r="G435" s="5">
        <f t="shared" si="18"/>
        <v>0</v>
      </c>
      <c r="H435" s="5">
        <f>'LYNX volumes'!AO358*SUM('LYNX volumes'!W358:AF358)/3.125</f>
        <v>0</v>
      </c>
      <c r="I435" s="5">
        <f>'LYNX volumes'!AN358</f>
        <v>0</v>
      </c>
    </row>
    <row r="436" spans="2:9">
      <c r="B436" s="5">
        <f>'LYNX volumes'!AJ359*SUM('LYNX volumes'!W359:AF359)</f>
        <v>0</v>
      </c>
      <c r="C436" s="5">
        <f>'LYNX volumes'!AK359*SUM('LYNX volumes'!W359:AF359)</f>
        <v>0</v>
      </c>
      <c r="D436" s="5">
        <f>'LYNX volumes'!AL359*SUM('LYNX volumes'!W359:AF359)</f>
        <v>0</v>
      </c>
      <c r="E436" s="5">
        <f>'LYNX volumes'!AM359*SUM('LYNX volumes'!W359:AF359)</f>
        <v>0</v>
      </c>
      <c r="F436" s="5">
        <f t="shared" si="17"/>
        <v>0</v>
      </c>
      <c r="G436" s="5">
        <f t="shared" si="18"/>
        <v>0</v>
      </c>
      <c r="H436" s="5">
        <f>'LYNX volumes'!AO359*SUM('LYNX volumes'!W359:AF359)/3.125</f>
        <v>0</v>
      </c>
      <c r="I436" s="5">
        <f>'LYNX volumes'!AN359</f>
        <v>0</v>
      </c>
    </row>
    <row r="437" spans="2:9">
      <c r="B437" s="5">
        <f>'LYNX volumes'!AJ360*SUM('LYNX volumes'!W360:AF360)</f>
        <v>0</v>
      </c>
      <c r="C437" s="5">
        <f>'LYNX volumes'!AK360*SUM('LYNX volumes'!W360:AF360)</f>
        <v>0</v>
      </c>
      <c r="D437" s="5">
        <f>'LYNX volumes'!AL360*SUM('LYNX volumes'!W360:AF360)</f>
        <v>0</v>
      </c>
      <c r="E437" s="5">
        <f>'LYNX volumes'!AM360*SUM('LYNX volumes'!W360:AF360)</f>
        <v>0</v>
      </c>
      <c r="F437" s="5">
        <f t="shared" si="17"/>
        <v>0</v>
      </c>
      <c r="G437" s="5">
        <f t="shared" si="18"/>
        <v>0</v>
      </c>
      <c r="H437" s="5">
        <f>'LYNX volumes'!AO360*SUM('LYNX volumes'!W360:AF360)/3.125</f>
        <v>0</v>
      </c>
      <c r="I437" s="5">
        <f>'LYNX volumes'!AN360</f>
        <v>0</v>
      </c>
    </row>
    <row r="438" spans="2:9">
      <c r="B438" s="5">
        <f>'LYNX volumes'!AJ361*SUM('LYNX volumes'!W361:AF361)</f>
        <v>0</v>
      </c>
      <c r="C438" s="5">
        <f>'LYNX volumes'!AK361*SUM('LYNX volumes'!W361:AF361)</f>
        <v>0</v>
      </c>
      <c r="D438" s="5">
        <f>'LYNX volumes'!AL361*SUM('LYNX volumes'!W361:AF361)</f>
        <v>0</v>
      </c>
      <c r="E438" s="5">
        <f>'LYNX volumes'!AM361*SUM('LYNX volumes'!W361:AF361)</f>
        <v>0</v>
      </c>
      <c r="F438" s="5">
        <f t="shared" si="17"/>
        <v>0</v>
      </c>
      <c r="G438" s="5">
        <f t="shared" si="18"/>
        <v>0</v>
      </c>
      <c r="H438" s="5">
        <f>'LYNX volumes'!AO361*SUM('LYNX volumes'!W361:AF361)/3.125</f>
        <v>0</v>
      </c>
      <c r="I438" s="5">
        <f>'LYNX volumes'!AN361</f>
        <v>0</v>
      </c>
    </row>
    <row r="439" spans="2:9">
      <c r="B439" s="5">
        <f>'LYNX volumes'!AJ362*SUM('LYNX volumes'!W362:AF362)</f>
        <v>0</v>
      </c>
      <c r="C439" s="5">
        <f>'LYNX volumes'!AK362*SUM('LYNX volumes'!W362:AF362)</f>
        <v>0</v>
      </c>
      <c r="D439" s="5">
        <f>'LYNX volumes'!AL362*SUM('LYNX volumes'!W362:AF362)</f>
        <v>0</v>
      </c>
      <c r="E439" s="5">
        <f>'LYNX volumes'!AM362*SUM('LYNX volumes'!W362:AF362)</f>
        <v>0</v>
      </c>
      <c r="F439" s="5">
        <f t="shared" si="17"/>
        <v>0</v>
      </c>
      <c r="G439" s="5">
        <f t="shared" si="18"/>
        <v>0</v>
      </c>
      <c r="H439" s="5">
        <f>'LYNX volumes'!AO362*SUM('LYNX volumes'!W362:AF362)/3.125</f>
        <v>0</v>
      </c>
      <c r="I439" s="5">
        <f>'LYNX volumes'!AN362</f>
        <v>0</v>
      </c>
    </row>
    <row r="440" spans="2:9">
      <c r="B440" s="5">
        <f>'LYNX volumes'!AJ363*SUM('LYNX volumes'!W363:AF363)</f>
        <v>0</v>
      </c>
      <c r="C440" s="5">
        <f>'LYNX volumes'!AK363*SUM('LYNX volumes'!W363:AF363)</f>
        <v>0</v>
      </c>
      <c r="D440" s="5">
        <f>'LYNX volumes'!AL363*SUM('LYNX volumes'!W363:AF363)</f>
        <v>0</v>
      </c>
      <c r="E440" s="5">
        <f>'LYNX volumes'!AM363*SUM('LYNX volumes'!W363:AF363)</f>
        <v>0</v>
      </c>
      <c r="F440" s="5">
        <f t="shared" si="17"/>
        <v>0</v>
      </c>
      <c r="G440" s="5">
        <f t="shared" si="18"/>
        <v>0</v>
      </c>
      <c r="H440" s="5">
        <f>'LYNX volumes'!AO363*SUM('LYNX volumes'!W363:AF363)/3.125</f>
        <v>0</v>
      </c>
      <c r="I440" s="5">
        <f>'LYNX volumes'!AN363</f>
        <v>0</v>
      </c>
    </row>
    <row r="441" spans="2:9">
      <c r="B441" s="5">
        <f>'LYNX volumes'!AJ364*SUM('LYNX volumes'!W364:AF364)</f>
        <v>0</v>
      </c>
      <c r="C441" s="5">
        <f>'LYNX volumes'!AK364*SUM('LYNX volumes'!W364:AF364)</f>
        <v>0</v>
      </c>
      <c r="D441" s="5">
        <f>'LYNX volumes'!AL364*SUM('LYNX volumes'!W364:AF364)</f>
        <v>0</v>
      </c>
      <c r="E441" s="5">
        <f>'LYNX volumes'!AM364*SUM('LYNX volumes'!W364:AF364)</f>
        <v>0</v>
      </c>
      <c r="F441" s="5">
        <f t="shared" si="17"/>
        <v>0</v>
      </c>
      <c r="G441" s="5">
        <f t="shared" si="18"/>
        <v>0</v>
      </c>
      <c r="H441" s="5">
        <f>'LYNX volumes'!AO364*SUM('LYNX volumes'!W364:AF364)/3.125</f>
        <v>0</v>
      </c>
      <c r="I441" s="5">
        <f>'LYNX volumes'!AN364</f>
        <v>0</v>
      </c>
    </row>
    <row r="442" spans="2:9">
      <c r="B442" s="5">
        <f>'LYNX volumes'!AJ365*SUM('LYNX volumes'!W365:AF365)</f>
        <v>0</v>
      </c>
      <c r="C442" s="5">
        <f>'LYNX volumes'!AK365*SUM('LYNX volumes'!W365:AF365)</f>
        <v>0</v>
      </c>
      <c r="D442" s="5">
        <f>'LYNX volumes'!AL365*SUM('LYNX volumes'!W365:AF365)</f>
        <v>0</v>
      </c>
      <c r="E442" s="5">
        <f>'LYNX volumes'!AM365*SUM('LYNX volumes'!W365:AF365)</f>
        <v>0</v>
      </c>
      <c r="F442" s="5">
        <f t="shared" si="17"/>
        <v>0</v>
      </c>
      <c r="G442" s="5">
        <f t="shared" si="18"/>
        <v>0</v>
      </c>
      <c r="H442" s="5">
        <f>'LYNX volumes'!AO365*SUM('LYNX volumes'!W365:AF365)/3.125</f>
        <v>0</v>
      </c>
      <c r="I442" s="5">
        <f>'LYNX volumes'!AN365</f>
        <v>0</v>
      </c>
    </row>
    <row r="443" spans="2:9">
      <c r="B443" s="5">
        <f>'LYNX volumes'!AJ366*SUM('LYNX volumes'!W366:AF366)</f>
        <v>0</v>
      </c>
      <c r="C443" s="5">
        <f>'LYNX volumes'!AK366*SUM('LYNX volumes'!W366:AF366)</f>
        <v>0</v>
      </c>
      <c r="D443" s="5">
        <f>'LYNX volumes'!AL366*SUM('LYNX volumes'!W366:AF366)</f>
        <v>0</v>
      </c>
      <c r="E443" s="5">
        <f>'LYNX volumes'!AM366*SUM('LYNX volumes'!W366:AF366)</f>
        <v>0</v>
      </c>
      <c r="F443" s="5">
        <f t="shared" si="17"/>
        <v>0</v>
      </c>
      <c r="G443" s="5">
        <f t="shared" si="18"/>
        <v>0</v>
      </c>
      <c r="H443" s="5">
        <f>'LYNX volumes'!AO366*SUM('LYNX volumes'!W366:AF366)/3.125</f>
        <v>0</v>
      </c>
      <c r="I443" s="5">
        <f>'LYNX volumes'!AN366</f>
        <v>0</v>
      </c>
    </row>
    <row r="444" spans="2:9">
      <c r="B444" s="5">
        <f>'LYNX volumes'!AJ367*SUM('LYNX volumes'!W367:AF367)</f>
        <v>0</v>
      </c>
      <c r="C444" s="5">
        <f>'LYNX volumes'!AK367*SUM('LYNX volumes'!W367:AF367)</f>
        <v>0</v>
      </c>
      <c r="D444" s="5">
        <f>'LYNX volumes'!AL367*SUM('LYNX volumes'!W367:AF367)</f>
        <v>0</v>
      </c>
      <c r="E444" s="5">
        <f>'LYNX volumes'!AM367*SUM('LYNX volumes'!W367:AF367)</f>
        <v>0</v>
      </c>
      <c r="F444" s="5">
        <f t="shared" si="17"/>
        <v>0</v>
      </c>
      <c r="G444" s="5">
        <f t="shared" si="18"/>
        <v>0</v>
      </c>
      <c r="H444" s="5">
        <f>'LYNX volumes'!AO367*SUM('LYNX volumes'!W367:AF367)/3.125</f>
        <v>0</v>
      </c>
      <c r="I444" s="5">
        <f>'LYNX volumes'!AN367</f>
        <v>0</v>
      </c>
    </row>
    <row r="445" spans="2:9">
      <c r="B445" s="5">
        <f>'LYNX volumes'!AJ368*SUM('LYNX volumes'!W368:AF368)</f>
        <v>0</v>
      </c>
      <c r="C445" s="5">
        <f>'LYNX volumes'!AK368*SUM('LYNX volumes'!W368:AF368)</f>
        <v>0</v>
      </c>
      <c r="D445" s="5">
        <f>'LYNX volumes'!AL368*SUM('LYNX volumes'!W368:AF368)</f>
        <v>0</v>
      </c>
      <c r="E445" s="5">
        <f>'LYNX volumes'!AM368*SUM('LYNX volumes'!W368:AF368)</f>
        <v>0</v>
      </c>
      <c r="F445" s="5">
        <f t="shared" si="17"/>
        <v>0</v>
      </c>
      <c r="G445" s="5">
        <f t="shared" si="18"/>
        <v>0</v>
      </c>
      <c r="H445" s="5">
        <f>'LYNX volumes'!AO368*SUM('LYNX volumes'!W368:AF368)/3.125</f>
        <v>0</v>
      </c>
      <c r="I445" s="5">
        <f>'LYNX volumes'!AN368</f>
        <v>0</v>
      </c>
    </row>
    <row r="446" spans="2:9">
      <c r="B446" s="5">
        <f>'LYNX volumes'!AJ369*SUM('LYNX volumes'!W369:AF369)</f>
        <v>0</v>
      </c>
      <c r="C446" s="5">
        <f>'LYNX volumes'!AK369*SUM('LYNX volumes'!W369:AF369)</f>
        <v>0</v>
      </c>
      <c r="D446" s="5">
        <f>'LYNX volumes'!AL369*SUM('LYNX volumes'!W369:AF369)</f>
        <v>0</v>
      </c>
      <c r="E446" s="5">
        <f>'LYNX volumes'!AM369*SUM('LYNX volumes'!W369:AF369)</f>
        <v>0</v>
      </c>
      <c r="F446" s="5">
        <f t="shared" si="17"/>
        <v>0</v>
      </c>
      <c r="G446" s="5">
        <f t="shared" si="18"/>
        <v>0</v>
      </c>
      <c r="H446" s="5">
        <f>'LYNX volumes'!AO369*SUM('LYNX volumes'!W369:AF369)/3.125</f>
        <v>0</v>
      </c>
      <c r="I446" s="5">
        <f>'LYNX volumes'!AN369</f>
        <v>0</v>
      </c>
    </row>
    <row r="447" spans="2:9">
      <c r="B447" s="5">
        <f>'LYNX volumes'!AJ370*SUM('LYNX volumes'!W370:AF370)</f>
        <v>0</v>
      </c>
      <c r="C447" s="5">
        <f>'LYNX volumes'!AK370*SUM('LYNX volumes'!W370:AF370)</f>
        <v>0</v>
      </c>
      <c r="D447" s="5">
        <f>'LYNX volumes'!AL370*SUM('LYNX volumes'!W370:AF370)</f>
        <v>0</v>
      </c>
      <c r="E447" s="5">
        <f>'LYNX volumes'!AM370*SUM('LYNX volumes'!W370:AF370)</f>
        <v>0</v>
      </c>
      <c r="F447" s="5">
        <f t="shared" si="17"/>
        <v>0</v>
      </c>
      <c r="G447" s="5">
        <f t="shared" si="18"/>
        <v>0</v>
      </c>
      <c r="H447" s="5">
        <f>'LYNX volumes'!AO370*SUM('LYNX volumes'!W370:AF370)/3.125</f>
        <v>0</v>
      </c>
      <c r="I447" s="5">
        <f>'LYNX volumes'!AN370</f>
        <v>0</v>
      </c>
    </row>
    <row r="448" spans="2:9">
      <c r="B448" s="5">
        <f>'LYNX volumes'!AJ371*SUM('LYNX volumes'!W371:AF371)</f>
        <v>0</v>
      </c>
      <c r="C448" s="5">
        <f>'LYNX volumes'!AK371*SUM('LYNX volumes'!W371:AF371)</f>
        <v>0</v>
      </c>
      <c r="D448" s="5">
        <f>'LYNX volumes'!AL371*SUM('LYNX volumes'!W371:AF371)</f>
        <v>0</v>
      </c>
      <c r="E448" s="5">
        <f>'LYNX volumes'!AM371*SUM('LYNX volumes'!W371:AF371)</f>
        <v>0</v>
      </c>
      <c r="F448" s="5">
        <f t="shared" si="17"/>
        <v>0</v>
      </c>
      <c r="G448" s="5">
        <f t="shared" si="18"/>
        <v>0</v>
      </c>
      <c r="H448" s="5">
        <f>'LYNX volumes'!AO371*SUM('LYNX volumes'!W371:AF371)/3.125</f>
        <v>0</v>
      </c>
      <c r="I448" s="5">
        <f>'LYNX volumes'!AN371</f>
        <v>0</v>
      </c>
    </row>
    <row r="449" spans="2:9">
      <c r="B449" s="5">
        <f>'LYNX volumes'!AJ372*SUM('LYNX volumes'!W372:AF372)</f>
        <v>0</v>
      </c>
      <c r="C449" s="5">
        <f>'LYNX volumes'!AK372*SUM('LYNX volumes'!W372:AF372)</f>
        <v>0</v>
      </c>
      <c r="D449" s="5">
        <f>'LYNX volumes'!AL372*SUM('LYNX volumes'!W372:AF372)</f>
        <v>0</v>
      </c>
      <c r="E449" s="5">
        <f>'LYNX volumes'!AM372*SUM('LYNX volumes'!W372:AF372)</f>
        <v>0</v>
      </c>
      <c r="F449" s="5">
        <f t="shared" si="17"/>
        <v>0</v>
      </c>
      <c r="G449" s="5">
        <f t="shared" si="18"/>
        <v>0</v>
      </c>
      <c r="H449" s="5">
        <f>'LYNX volumes'!AO372*SUM('LYNX volumes'!W372:AF372)/3.125</f>
        <v>0</v>
      </c>
      <c r="I449" s="5">
        <f>'LYNX volumes'!AN372</f>
        <v>0</v>
      </c>
    </row>
    <row r="450" spans="2:9">
      <c r="B450" s="5">
        <f>'LYNX volumes'!AJ373*SUM('LYNX volumes'!W373:AF373)</f>
        <v>0</v>
      </c>
      <c r="C450" s="5">
        <f>'LYNX volumes'!AK373*SUM('LYNX volumes'!W373:AF373)</f>
        <v>0</v>
      </c>
      <c r="D450" s="5">
        <f>'LYNX volumes'!AL373*SUM('LYNX volumes'!W373:AF373)</f>
        <v>0</v>
      </c>
      <c r="E450" s="5">
        <f>'LYNX volumes'!AM373*SUM('LYNX volumes'!W373:AF373)</f>
        <v>0</v>
      </c>
      <c r="F450" s="5">
        <f t="shared" si="17"/>
        <v>0</v>
      </c>
      <c r="G450" s="5">
        <f t="shared" si="18"/>
        <v>0</v>
      </c>
      <c r="H450" s="5">
        <f>'LYNX volumes'!AO373*SUM('LYNX volumes'!W373:AF373)/3.125</f>
        <v>0</v>
      </c>
      <c r="I450" s="5">
        <f>'LYNX volumes'!AN373</f>
        <v>0</v>
      </c>
    </row>
    <row r="451" spans="2:9">
      <c r="B451" s="5">
        <f>'LYNX volumes'!AJ374*SUM('LYNX volumes'!W374:AF374)</f>
        <v>0</v>
      </c>
      <c r="C451" s="5">
        <f>'LYNX volumes'!AK374*SUM('LYNX volumes'!W374:AF374)</f>
        <v>0</v>
      </c>
      <c r="D451" s="5">
        <f>'LYNX volumes'!AL374*SUM('LYNX volumes'!W374:AF374)</f>
        <v>0</v>
      </c>
      <c r="E451" s="5">
        <f>'LYNX volumes'!AM374*SUM('LYNX volumes'!W374:AF374)</f>
        <v>0</v>
      </c>
      <c r="F451" s="5">
        <f t="shared" ref="F451:F452" si="19">D451/10</f>
        <v>0</v>
      </c>
      <c r="G451" s="5">
        <f t="shared" ref="G451:G452" si="20">(3/100)*D451</f>
        <v>0</v>
      </c>
      <c r="H451" s="5">
        <f>'LYNX volumes'!AO374*SUM('LYNX volumes'!W374:AF374)/3.125</f>
        <v>0</v>
      </c>
      <c r="I451" s="5">
        <f>'LYNX volumes'!AN374</f>
        <v>0</v>
      </c>
    </row>
    <row r="452" spans="2:9">
      <c r="B452" s="5">
        <f>'LYNX volumes'!AJ375*SUM('LYNX volumes'!W375:AF375)</f>
        <v>0</v>
      </c>
      <c r="C452" s="5">
        <f>'LYNX volumes'!AK375*SUM('LYNX volumes'!W375:AF375)</f>
        <v>0</v>
      </c>
      <c r="D452" s="5">
        <f>'LYNX volumes'!AL375*SUM('LYNX volumes'!W375:AF375)</f>
        <v>0</v>
      </c>
      <c r="E452" s="5">
        <f>'LYNX volumes'!AM375*SUM('LYNX volumes'!W375:AF375)</f>
        <v>0</v>
      </c>
      <c r="F452" s="5">
        <f t="shared" si="19"/>
        <v>0</v>
      </c>
      <c r="G452" s="5">
        <f t="shared" si="20"/>
        <v>0</v>
      </c>
      <c r="H452" s="5">
        <f>'LYNX volumes'!AO375*SUM('LYNX volumes'!W375:AF375)/3.125</f>
        <v>0</v>
      </c>
      <c r="I452" s="5">
        <f>'LYNX volumes'!AN375</f>
        <v>0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6AE4-AB91-C04D-B1B0-AC421D144D15}">
  <dimension ref="A1:T37"/>
  <sheetViews>
    <sheetView workbookViewId="0">
      <selection activeCell="D12" sqref="D12"/>
    </sheetView>
  </sheetViews>
  <sheetFormatPr baseColWidth="10" defaultColWidth="11" defaultRowHeight="16"/>
  <cols>
    <col min="2" max="2" width="7.33203125" customWidth="1"/>
    <col min="3" max="3" width="8.6640625" customWidth="1"/>
    <col min="4" max="4" width="11.1640625" customWidth="1"/>
    <col min="5" max="5" width="10.83203125" customWidth="1"/>
    <col min="6" max="6" width="9.83203125" customWidth="1"/>
    <col min="7" max="7" width="9" customWidth="1"/>
    <col min="8" max="8" width="11.33203125" customWidth="1"/>
    <col min="9" max="9" width="11" style="346"/>
    <col min="10" max="10" width="7.6640625" customWidth="1"/>
    <col min="11" max="11" width="8.33203125" customWidth="1"/>
  </cols>
  <sheetData>
    <row r="1" spans="1:20" ht="31">
      <c r="A1" s="59" t="s">
        <v>131</v>
      </c>
      <c r="B1" s="60"/>
      <c r="C1" s="60"/>
      <c r="D1" s="60"/>
      <c r="E1" s="60"/>
      <c r="F1" s="60"/>
      <c r="G1" s="60"/>
      <c r="H1" s="60"/>
      <c r="J1" s="60"/>
      <c r="K1" s="60"/>
      <c r="T1" s="60"/>
    </row>
    <row r="2" spans="1:20">
      <c r="A2" s="61" t="s">
        <v>130</v>
      </c>
      <c r="B2" s="60"/>
      <c r="C2" s="60"/>
      <c r="D2" s="60"/>
      <c r="E2" s="60"/>
      <c r="F2" s="60"/>
      <c r="H2" s="60"/>
      <c r="I2" s="61" t="s">
        <v>132</v>
      </c>
      <c r="M2" s="61"/>
      <c r="T2" s="60"/>
    </row>
    <row r="3" spans="1:20" ht="47">
      <c r="A3" s="409">
        <f>'PRODUCTION LIST lynx'!A3:J3</f>
        <v>0</v>
      </c>
      <c r="B3" s="410"/>
      <c r="C3" s="410"/>
      <c r="D3" s="410"/>
      <c r="E3" s="410"/>
      <c r="F3" s="410"/>
      <c r="G3" s="410"/>
      <c r="H3" s="411"/>
      <c r="I3" s="412">
        <f>'PRODUCTION LIST lynx'!M3</f>
        <v>0</v>
      </c>
      <c r="J3" s="413"/>
      <c r="K3" s="414"/>
      <c r="N3" s="62"/>
      <c r="O3" s="62"/>
      <c r="P3" s="62"/>
      <c r="Q3" s="62"/>
      <c r="R3" s="62"/>
    </row>
    <row r="4" spans="1:20">
      <c r="A4" s="61"/>
      <c r="B4" s="60"/>
      <c r="C4" s="348" t="s">
        <v>151</v>
      </c>
      <c r="D4" s="348"/>
      <c r="E4" s="63"/>
      <c r="F4" s="80"/>
      <c r="G4" s="348" t="s">
        <v>151</v>
      </c>
      <c r="H4" s="348"/>
      <c r="I4" s="347"/>
      <c r="J4" s="60"/>
      <c r="K4" s="348" t="s">
        <v>151</v>
      </c>
      <c r="L4" s="348"/>
      <c r="P4" s="64"/>
      <c r="Q4" s="64"/>
      <c r="R4" s="1"/>
      <c r="S4" s="65"/>
      <c r="T4" s="60"/>
    </row>
    <row r="5" spans="1:20" ht="23" customHeight="1">
      <c r="A5" s="403" t="s">
        <v>152</v>
      </c>
      <c r="B5" s="404"/>
      <c r="C5" s="349"/>
      <c r="D5" s="350"/>
      <c r="E5" s="415" t="s">
        <v>153</v>
      </c>
      <c r="F5" s="416"/>
      <c r="G5" s="66"/>
      <c r="H5" s="67"/>
      <c r="I5" s="403" t="s">
        <v>154</v>
      </c>
      <c r="J5" s="404"/>
      <c r="K5" s="66"/>
      <c r="P5" s="68"/>
      <c r="Q5" s="68"/>
      <c r="R5" s="68"/>
      <c r="S5" s="1"/>
      <c r="T5" s="60"/>
    </row>
    <row r="6" spans="1:20" ht="23" customHeight="1">
      <c r="A6" s="405"/>
      <c r="B6" s="406"/>
      <c r="C6" s="351"/>
      <c r="D6" s="350"/>
      <c r="E6" s="417"/>
      <c r="F6" s="418"/>
      <c r="G6" s="69"/>
      <c r="H6" s="67"/>
      <c r="I6" s="405"/>
      <c r="J6" s="406"/>
      <c r="K6" s="69"/>
      <c r="P6" s="68"/>
      <c r="Q6" s="68"/>
      <c r="R6" s="68"/>
      <c r="S6" s="1"/>
      <c r="T6" s="60"/>
    </row>
    <row r="7" spans="1:20" ht="23" customHeight="1">
      <c r="A7" s="403" t="s">
        <v>155</v>
      </c>
      <c r="B7" s="404"/>
      <c r="C7" s="352"/>
      <c r="D7" s="353"/>
      <c r="E7" s="407" t="s">
        <v>156</v>
      </c>
      <c r="F7" s="408"/>
      <c r="G7" s="354"/>
      <c r="H7" s="67"/>
      <c r="I7" s="407" t="s">
        <v>157</v>
      </c>
      <c r="J7" s="408"/>
      <c r="K7" s="354"/>
      <c r="P7" s="71"/>
      <c r="Q7" s="71"/>
      <c r="R7" s="71"/>
      <c r="S7" s="71"/>
      <c r="T7" s="71"/>
    </row>
    <row r="8" spans="1:20" s="73" customFormat="1" ht="23" customHeight="1">
      <c r="A8" s="405"/>
      <c r="B8" s="406"/>
      <c r="C8" s="355"/>
      <c r="D8" s="353"/>
      <c r="E8" s="405"/>
      <c r="F8" s="406"/>
      <c r="G8" s="69"/>
      <c r="H8" s="67"/>
      <c r="I8" s="405"/>
      <c r="J8" s="406"/>
      <c r="K8" s="69"/>
      <c r="P8" s="74"/>
      <c r="Q8" s="74"/>
      <c r="R8" s="74"/>
      <c r="S8" s="15"/>
      <c r="T8" s="71"/>
    </row>
    <row r="9" spans="1:20" ht="23" customHeight="1">
      <c r="A9" s="403" t="s">
        <v>158</v>
      </c>
      <c r="B9" s="404"/>
      <c r="C9" s="349"/>
      <c r="D9" s="350"/>
      <c r="E9" s="407" t="s">
        <v>159</v>
      </c>
      <c r="F9" s="408"/>
      <c r="G9" s="356"/>
      <c r="H9" s="67"/>
      <c r="I9" s="407" t="s">
        <v>160</v>
      </c>
      <c r="J9" s="408"/>
      <c r="K9" s="354"/>
      <c r="P9" s="68"/>
      <c r="Q9" s="68"/>
      <c r="R9" s="68"/>
      <c r="S9" s="1"/>
      <c r="T9" s="60"/>
    </row>
    <row r="10" spans="1:20" ht="23" customHeight="1">
      <c r="A10" s="405"/>
      <c r="B10" s="406"/>
      <c r="C10" s="351"/>
      <c r="D10" s="350"/>
      <c r="E10" s="405"/>
      <c r="F10" s="406"/>
      <c r="G10" s="72"/>
      <c r="H10" s="67"/>
      <c r="I10" s="405"/>
      <c r="J10" s="406"/>
      <c r="K10" s="69"/>
      <c r="P10" s="68"/>
      <c r="Q10" s="68"/>
      <c r="R10" s="68"/>
      <c r="S10" s="1"/>
      <c r="T10" s="60"/>
    </row>
    <row r="11" spans="1:20" ht="23" customHeight="1">
      <c r="A11" s="403" t="s">
        <v>161</v>
      </c>
      <c r="B11" s="404"/>
      <c r="C11" s="352"/>
      <c r="D11" s="353"/>
      <c r="E11" s="403" t="s">
        <v>162</v>
      </c>
      <c r="F11" s="404"/>
      <c r="G11" s="70"/>
      <c r="H11" s="67"/>
      <c r="I11" s="407" t="s">
        <v>163</v>
      </c>
      <c r="J11" s="408"/>
      <c r="K11" s="354"/>
      <c r="P11" s="68"/>
      <c r="Q11" s="68"/>
      <c r="R11" s="68"/>
      <c r="S11" s="1"/>
      <c r="T11" s="60"/>
    </row>
    <row r="12" spans="1:20" ht="23" customHeight="1">
      <c r="A12" s="407"/>
      <c r="B12" s="408"/>
      <c r="C12" s="357"/>
      <c r="D12" s="353"/>
      <c r="E12" s="405"/>
      <c r="F12" s="406"/>
      <c r="G12" s="72"/>
      <c r="H12" s="67"/>
      <c r="I12" s="405"/>
      <c r="J12" s="406"/>
      <c r="K12" s="69"/>
      <c r="P12" s="68"/>
      <c r="Q12" s="68"/>
      <c r="R12" s="68"/>
      <c r="S12" s="1"/>
      <c r="T12" s="60"/>
    </row>
    <row r="13" spans="1:20" s="73" customFormat="1" ht="23" customHeight="1">
      <c r="A13" s="403" t="s">
        <v>164</v>
      </c>
      <c r="B13" s="404"/>
      <c r="C13" s="66"/>
      <c r="E13" s="407" t="s">
        <v>165</v>
      </c>
      <c r="F13" s="408"/>
      <c r="G13" s="356"/>
      <c r="I13" s="427" t="s">
        <v>166</v>
      </c>
      <c r="J13" s="428"/>
      <c r="K13" s="354"/>
    </row>
    <row r="14" spans="1:20" ht="23" customHeight="1">
      <c r="A14" s="405"/>
      <c r="B14" s="406"/>
      <c r="C14" s="69"/>
      <c r="E14" s="405"/>
      <c r="F14" s="406"/>
      <c r="G14" s="72"/>
      <c r="H14" s="67"/>
      <c r="I14" s="429"/>
      <c r="J14" s="430"/>
      <c r="K14" s="69"/>
    </row>
    <row r="15" spans="1:20" ht="23" customHeight="1">
      <c r="A15" s="407" t="s">
        <v>167</v>
      </c>
      <c r="B15" s="408"/>
      <c r="C15" s="354"/>
      <c r="E15" s="403" t="s">
        <v>168</v>
      </c>
      <c r="F15" s="404"/>
      <c r="G15" s="70"/>
      <c r="H15" s="67"/>
      <c r="I15" s="407" t="s">
        <v>169</v>
      </c>
      <c r="J15" s="408"/>
      <c r="K15" s="354"/>
    </row>
    <row r="16" spans="1:20" ht="23" customHeight="1">
      <c r="A16" s="405"/>
      <c r="B16" s="406"/>
      <c r="C16" s="69"/>
      <c r="E16" s="405"/>
      <c r="F16" s="406"/>
      <c r="G16" s="72"/>
      <c r="H16" s="67"/>
      <c r="I16" s="405"/>
      <c r="J16" s="406"/>
      <c r="K16" s="69"/>
    </row>
    <row r="17" spans="1:20" ht="23" customHeight="1">
      <c r="A17" s="419"/>
      <c r="B17" s="420"/>
      <c r="C17" s="358"/>
      <c r="E17" s="419"/>
      <c r="F17" s="420"/>
      <c r="G17" s="358"/>
      <c r="H17" s="67"/>
      <c r="I17" s="423"/>
      <c r="J17" s="424"/>
      <c r="K17" s="358"/>
      <c r="L17" s="60"/>
      <c r="M17" s="60"/>
    </row>
    <row r="18" spans="1:20" ht="23" customHeight="1">
      <c r="A18" s="421"/>
      <c r="B18" s="422"/>
      <c r="C18" s="359"/>
      <c r="E18" s="421"/>
      <c r="F18" s="422"/>
      <c r="G18" s="359"/>
      <c r="H18" s="71"/>
      <c r="I18" s="425"/>
      <c r="J18" s="426"/>
      <c r="K18" s="359"/>
      <c r="L18" s="60"/>
      <c r="M18" s="60"/>
    </row>
    <row r="19" spans="1:20">
      <c r="H19" s="73"/>
      <c r="I19" s="360"/>
      <c r="J19" s="73"/>
      <c r="K19" s="71"/>
      <c r="L19" s="73"/>
      <c r="T19" s="60"/>
    </row>
    <row r="20" spans="1:20" s="362" customFormat="1" ht="16" customHeight="1">
      <c r="A20" s="361"/>
      <c r="B20" s="346" t="s">
        <v>133</v>
      </c>
      <c r="C20" s="68"/>
      <c r="D20" s="68"/>
      <c r="E20" s="68"/>
      <c r="G20" s="368"/>
      <c r="H20" s="369"/>
      <c r="I20" s="370"/>
      <c r="J20" s="369"/>
      <c r="K20" s="371"/>
      <c r="L20" s="363"/>
      <c r="M20" s="363"/>
    </row>
    <row r="21" spans="1:20" ht="16" customHeight="1">
      <c r="B21" s="365" t="s">
        <v>134</v>
      </c>
      <c r="C21" s="75"/>
      <c r="D21" s="76"/>
      <c r="E21" s="77"/>
      <c r="G21" s="401" t="s">
        <v>170</v>
      </c>
      <c r="H21" s="402"/>
      <c r="I21" s="402"/>
      <c r="J21" s="372"/>
      <c r="K21" s="381" t="s">
        <v>171</v>
      </c>
      <c r="L21" s="79"/>
      <c r="M21" s="79"/>
    </row>
    <row r="22" spans="1:20" ht="16" customHeight="1">
      <c r="B22" s="365" t="s">
        <v>135</v>
      </c>
      <c r="C22" s="76"/>
      <c r="D22" s="76"/>
      <c r="E22" s="77"/>
      <c r="G22" s="373"/>
      <c r="H22" s="374"/>
      <c r="I22" s="375"/>
      <c r="J22" s="376"/>
      <c r="K22" s="381" t="s">
        <v>172</v>
      </c>
      <c r="L22" s="79"/>
      <c r="M22" s="79"/>
    </row>
    <row r="23" spans="1:20" ht="16" customHeight="1">
      <c r="A23" s="79"/>
      <c r="B23" s="366" t="s">
        <v>136</v>
      </c>
      <c r="C23" s="367"/>
      <c r="D23" s="367"/>
      <c r="E23" s="367"/>
      <c r="F23" s="79"/>
      <c r="G23" s="377"/>
      <c r="H23" s="378"/>
      <c r="I23" s="379"/>
      <c r="J23" s="378"/>
      <c r="K23" s="380"/>
      <c r="L23" s="79"/>
      <c r="M23" s="79"/>
    </row>
    <row r="24" spans="1:20" ht="16" customHeight="1">
      <c r="A24" s="79"/>
      <c r="B24" s="79"/>
      <c r="C24" s="364"/>
      <c r="D24" s="79"/>
      <c r="E24" s="79"/>
      <c r="F24" s="79"/>
      <c r="G24" s="79"/>
      <c r="H24" s="79"/>
      <c r="I24" s="364"/>
      <c r="J24" s="79"/>
      <c r="K24" s="79"/>
      <c r="L24" s="79"/>
      <c r="M24" s="79"/>
    </row>
    <row r="25" spans="1:20" ht="16" customHeight="1">
      <c r="A25" s="79"/>
      <c r="B25" s="79"/>
      <c r="C25" s="79"/>
      <c r="D25" s="79"/>
      <c r="E25" s="79"/>
      <c r="F25" s="79"/>
      <c r="G25" s="79"/>
      <c r="H25" s="79"/>
      <c r="I25" s="364"/>
      <c r="J25" s="79"/>
      <c r="K25" s="79"/>
      <c r="L25" s="79"/>
      <c r="M25" s="79"/>
    </row>
    <row r="26" spans="1:20" ht="16" customHeight="1">
      <c r="A26" s="79"/>
      <c r="B26" s="79"/>
      <c r="C26" s="79"/>
      <c r="D26" s="79"/>
      <c r="E26" s="79"/>
      <c r="F26" s="79"/>
      <c r="G26" s="79"/>
      <c r="H26" s="79"/>
      <c r="I26" s="364"/>
      <c r="J26" s="79"/>
      <c r="K26" s="79"/>
      <c r="L26" s="79"/>
      <c r="M26" s="79"/>
    </row>
    <row r="27" spans="1:20" ht="16" customHeight="1">
      <c r="A27" s="79"/>
      <c r="B27" s="79"/>
      <c r="C27" s="79"/>
      <c r="D27" s="79"/>
      <c r="E27" s="79"/>
      <c r="F27" s="79"/>
      <c r="G27" s="79"/>
      <c r="H27" s="79"/>
      <c r="I27" s="364"/>
      <c r="J27" s="79"/>
      <c r="K27" s="79"/>
      <c r="L27" s="79"/>
      <c r="M27" s="79"/>
    </row>
    <row r="28" spans="1:20" ht="16" customHeight="1">
      <c r="A28" s="79"/>
      <c r="B28" s="79"/>
      <c r="C28" s="79"/>
      <c r="D28" s="79"/>
      <c r="E28" s="79"/>
      <c r="F28" s="79"/>
      <c r="G28" s="79"/>
      <c r="H28" s="79"/>
      <c r="I28" s="364"/>
      <c r="J28" s="79"/>
      <c r="K28" s="79"/>
      <c r="L28" s="79"/>
      <c r="M28" s="79"/>
    </row>
    <row r="29" spans="1:20" ht="16" customHeight="1">
      <c r="A29" s="79"/>
      <c r="B29" s="79"/>
      <c r="C29" s="79"/>
      <c r="D29" s="79"/>
      <c r="E29" s="79"/>
      <c r="F29" s="79"/>
      <c r="G29" s="79"/>
      <c r="H29" s="79"/>
      <c r="I29" s="364"/>
      <c r="J29" s="79"/>
      <c r="K29" s="79"/>
      <c r="L29" s="79"/>
      <c r="M29" s="79"/>
    </row>
    <row r="30" spans="1:20" ht="16" customHeight="1">
      <c r="A30" s="79"/>
      <c r="B30" s="79"/>
      <c r="C30" s="79"/>
      <c r="D30" s="79"/>
      <c r="E30" s="79"/>
      <c r="F30" s="79"/>
      <c r="G30" s="79"/>
      <c r="H30" s="79"/>
      <c r="I30" s="364"/>
      <c r="J30" s="79"/>
      <c r="K30" s="79"/>
      <c r="L30" s="79"/>
      <c r="M30" s="79"/>
    </row>
    <row r="31" spans="1:20" ht="16" customHeight="1">
      <c r="A31" s="79"/>
      <c r="B31" s="79"/>
      <c r="C31" s="79"/>
      <c r="D31" s="79"/>
      <c r="E31" s="79"/>
      <c r="F31" s="79"/>
      <c r="G31" s="79"/>
      <c r="H31" s="79"/>
      <c r="I31" s="364"/>
      <c r="J31" s="79"/>
      <c r="K31" s="79"/>
      <c r="L31" s="79"/>
      <c r="M31" s="79"/>
    </row>
    <row r="32" spans="1:20" ht="16" customHeight="1">
      <c r="A32" s="79"/>
      <c r="B32" s="79"/>
      <c r="C32" s="79"/>
      <c r="D32" s="79"/>
      <c r="E32" s="78"/>
      <c r="F32" s="78"/>
      <c r="G32" s="78"/>
      <c r="H32" s="78"/>
      <c r="J32" s="78"/>
      <c r="K32" s="78"/>
      <c r="L32" s="78"/>
      <c r="M32" s="78"/>
    </row>
    <row r="33" spans="1:13" ht="29">
      <c r="A33" s="79"/>
      <c r="B33" s="79"/>
      <c r="C33" s="79"/>
      <c r="D33" s="79"/>
      <c r="E33" s="78"/>
      <c r="F33" s="78"/>
      <c r="G33" s="78"/>
      <c r="H33" s="78"/>
      <c r="J33" s="78"/>
      <c r="K33" s="78"/>
      <c r="L33" s="78"/>
      <c r="M33" s="78"/>
    </row>
    <row r="34" spans="1:13" ht="29">
      <c r="A34" s="79"/>
      <c r="B34" s="79"/>
      <c r="C34" s="79"/>
      <c r="D34" s="79"/>
    </row>
    <row r="35" spans="1:13" ht="29">
      <c r="A35" s="79"/>
      <c r="B35" s="79"/>
      <c r="C35" s="79"/>
      <c r="D35" s="79"/>
    </row>
    <row r="36" spans="1:13">
      <c r="A36" s="78"/>
      <c r="B36" s="78"/>
      <c r="C36" s="78"/>
      <c r="D36" s="78"/>
    </row>
    <row r="37" spans="1:13">
      <c r="A37" s="78"/>
      <c r="B37" s="78"/>
      <c r="C37" s="78"/>
      <c r="D37" s="78"/>
    </row>
  </sheetData>
  <mergeCells count="24">
    <mergeCell ref="E17:F18"/>
    <mergeCell ref="I17:J18"/>
    <mergeCell ref="A13:B14"/>
    <mergeCell ref="A15:B16"/>
    <mergeCell ref="E13:F14"/>
    <mergeCell ref="I13:J14"/>
    <mergeCell ref="E15:F16"/>
    <mergeCell ref="I15:J16"/>
    <mergeCell ref="G21:I21"/>
    <mergeCell ref="E11:F12"/>
    <mergeCell ref="I11:J12"/>
    <mergeCell ref="A3:H3"/>
    <mergeCell ref="I3:K3"/>
    <mergeCell ref="E5:F6"/>
    <mergeCell ref="I5:J6"/>
    <mergeCell ref="E7:F8"/>
    <mergeCell ref="I7:J8"/>
    <mergeCell ref="E9:F10"/>
    <mergeCell ref="I9:J10"/>
    <mergeCell ref="A17:B18"/>
    <mergeCell ref="A5:B6"/>
    <mergeCell ref="A7:B8"/>
    <mergeCell ref="A9:B10"/>
    <mergeCell ref="A11:B12"/>
  </mergeCells>
  <pageMargins left="0.7" right="0.7" top="0.75" bottom="0.75" header="0.3" footer="0.3"/>
  <pageSetup paperSize="9" orientation="landscape" horizontalDpi="0" verticalDpi="0" copies="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 of order</vt:lpstr>
      <vt:lpstr>LYNX volumes</vt:lpstr>
      <vt:lpstr>PRODUCTION LIST lynx</vt:lpstr>
      <vt:lpstr>PACKING LIST lynx</vt:lpstr>
      <vt:lpstr>sum lynx</vt:lpstr>
      <vt:lpstr>PAKIRANJE</vt:lpstr>
      <vt:lpstr>'PACKING LIST lynx'!Print_Titles</vt:lpstr>
      <vt:lpstr>'PRODUCTION LIST lynx'!Print_Titles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Matevy</dc:creator>
  <cp:lastModifiedBy>Microsoft Office User</cp:lastModifiedBy>
  <cp:lastPrinted>2019-08-05T14:51:28Z</cp:lastPrinted>
  <dcterms:created xsi:type="dcterms:W3CDTF">2016-12-08T21:22:33Z</dcterms:created>
  <dcterms:modified xsi:type="dcterms:W3CDTF">2021-02-16T11:32:22Z</dcterms:modified>
</cp:coreProperties>
</file>