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NAS360\marketing\ORDER LISTE - DELOVNE\"/>
    </mc:Choice>
  </mc:AlternateContent>
  <xr:revisionPtr revIDLastSave="0" documentId="13_ncr:1_{763392B2-3B9F-486C-B747-17DDB7F6F4C7}" xr6:coauthVersionLast="47" xr6:coauthVersionMax="47" xr10:uidLastSave="{00000000-0000-0000-0000-000000000000}"/>
  <workbookProtection workbookAlgorithmName="SHA-512" workbookHashValue="LiL2cHEl3QhrqSciTP3ieB+evAOdtFoidUOC3nkT2B5X8wj9RPg10NTSRgQpMTyvcN42t5PEjK9XQvZLWEZvkA==" workbookSaltValue="MUKqvlu3ErR0K1rLttgcIg==" workbookSpinCount="100000" lockStructure="1"/>
  <bookViews>
    <workbookView xWindow="28680" yWindow="-120" windowWidth="29040" windowHeight="15840" tabRatio="696" xr2:uid="{00000000-000D-0000-FFFF-FFFF00000000}"/>
  </bookViews>
  <sheets>
    <sheet name="Summary of order" sheetId="12" r:id="rId1"/>
    <sheet name="READY GRP" sheetId="5" r:id="rId2"/>
    <sheet name="Uvoz za Vasco" sheetId="23" state="hidden" r:id="rId3"/>
    <sheet name="READY PU" sheetId="22" state="hidden" r:id="rId4"/>
    <sheet name="Ready Wood" sheetId="18" state="hidden" r:id="rId5"/>
    <sheet name="PRODUCTION LIST READY GRP" sheetId="7" state="hidden" r:id="rId6"/>
    <sheet name="PAKIRANJE " sheetId="24" state="hidden" r:id="rId7"/>
    <sheet name="PRODUCTION LIST READY WOOD" sheetId="19" state="hidden" r:id="rId8"/>
    <sheet name="PACKING LIST READY GRP" sheetId="14" state="hidden" r:id="rId9"/>
    <sheet name="PACKING LIST READY WOOD" sheetId="20" state="hidden" r:id="rId10"/>
    <sheet name="sum ready" sheetId="10" state="hidden" r:id="rId11"/>
  </sheets>
  <definedNames>
    <definedName name="_xlnm._FilterDatabase" localSheetId="8" hidden="1">'PACKING LIST READY GRP'!$Q$3:$Q$27</definedName>
    <definedName name="_xlnm._FilterDatabase" localSheetId="9" hidden="1">'PACKING LIST READY WOOD'!$Q$3:$Q$13</definedName>
    <definedName name="_xlnm._FilterDatabase" localSheetId="5" hidden="1">'PRODUCTION LIST READY GRP'!$Q$6:$Q$31</definedName>
    <definedName name="_xlnm._FilterDatabase" localSheetId="7" hidden="1">'PRODUCTION LIST READY WOOD'!$Q$6:$Q$18</definedName>
    <definedName name="_xlnm._FilterDatabase" localSheetId="1" hidden="1">'READY GRP'!$AW$9:$AX$35</definedName>
    <definedName name="_xlnm._FilterDatabase" localSheetId="3" hidden="1">'READY PU'!$AQ$9:$AR$12</definedName>
    <definedName name="_xlnm._FilterDatabase" localSheetId="4" hidden="1">'Ready Wood'!$AR$8:$AS$19</definedName>
    <definedName name="_xlnm.Print_Titles" localSheetId="8">'PACKING LIST READY GRP'!$1:$3</definedName>
    <definedName name="_xlnm.Print_Titles" localSheetId="9">'PACKING LIST READY WOOD'!$1:$3</definedName>
    <definedName name="_xlnm.Print_Titles" localSheetId="5">'PRODUCTION LIST READY GRP'!$1:$6</definedName>
    <definedName name="_xlnm.Print_Titles" localSheetId="7">'PRODUCTION LIST READY WOOD'!$1:$6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4" l="1"/>
  <c r="A3" i="24"/>
  <c r="B241" i="23"/>
  <c r="A241" i="23"/>
  <c r="B240" i="23"/>
  <c r="A240" i="23"/>
  <c r="B239" i="23"/>
  <c r="A239" i="23"/>
  <c r="B238" i="23"/>
  <c r="A238" i="23"/>
  <c r="B237" i="23"/>
  <c r="A237" i="23"/>
  <c r="B236" i="23"/>
  <c r="A236" i="23"/>
  <c r="B235" i="23"/>
  <c r="A235" i="23"/>
  <c r="B234" i="23"/>
  <c r="A234" i="23"/>
  <c r="B233" i="23"/>
  <c r="A233" i="23"/>
  <c r="B232" i="23"/>
  <c r="A232" i="23"/>
  <c r="B231" i="23"/>
  <c r="A231" i="23"/>
  <c r="B230" i="23"/>
  <c r="A230" i="23"/>
  <c r="B229" i="23"/>
  <c r="A229" i="23"/>
  <c r="B228" i="23"/>
  <c r="A228" i="23"/>
  <c r="B227" i="23"/>
  <c r="A227" i="23"/>
  <c r="B226" i="23"/>
  <c r="A226" i="23"/>
  <c r="B225" i="23"/>
  <c r="A225" i="23"/>
  <c r="B224" i="23"/>
  <c r="A224" i="23"/>
  <c r="B223" i="23"/>
  <c r="A223" i="23"/>
  <c r="B222" i="23"/>
  <c r="A222" i="23"/>
  <c r="B221" i="23"/>
  <c r="A221" i="23"/>
  <c r="B220" i="23"/>
  <c r="A220" i="23"/>
  <c r="B219" i="23"/>
  <c r="A219" i="23"/>
  <c r="B218" i="23"/>
  <c r="A218" i="23"/>
  <c r="B217" i="23"/>
  <c r="A217" i="23"/>
  <c r="B216" i="23"/>
  <c r="A216" i="23"/>
  <c r="B215" i="23"/>
  <c r="A215" i="23"/>
  <c r="B214" i="23"/>
  <c r="A214" i="23"/>
  <c r="B213" i="23"/>
  <c r="A213" i="23"/>
  <c r="B212" i="23"/>
  <c r="A212" i="23"/>
  <c r="B211" i="23"/>
  <c r="A211" i="23"/>
  <c r="B210" i="23"/>
  <c r="A210" i="23"/>
  <c r="B209" i="23"/>
  <c r="A209" i="23"/>
  <c r="B208" i="23"/>
  <c r="A208" i="23"/>
  <c r="B207" i="23"/>
  <c r="A207" i="23"/>
  <c r="B206" i="23"/>
  <c r="A206" i="23"/>
  <c r="B205" i="23"/>
  <c r="A205" i="23"/>
  <c r="B204" i="23"/>
  <c r="A204" i="23"/>
  <c r="B203" i="23"/>
  <c r="A203" i="23"/>
  <c r="B202" i="23"/>
  <c r="A202" i="23"/>
  <c r="B201" i="23"/>
  <c r="A201" i="23"/>
  <c r="B200" i="23"/>
  <c r="A200" i="23"/>
  <c r="B199" i="23"/>
  <c r="A199" i="23"/>
  <c r="B198" i="23"/>
  <c r="A198" i="23"/>
  <c r="B197" i="23"/>
  <c r="A197" i="23"/>
  <c r="B196" i="23"/>
  <c r="A196" i="23"/>
  <c r="B195" i="23"/>
  <c r="A195" i="23"/>
  <c r="B194" i="23"/>
  <c r="A194" i="23"/>
  <c r="B193" i="23"/>
  <c r="A193" i="23"/>
  <c r="B192" i="23"/>
  <c r="A192" i="23"/>
  <c r="B191" i="23"/>
  <c r="A191" i="23"/>
  <c r="B190" i="23"/>
  <c r="A190" i="23"/>
  <c r="B189" i="23"/>
  <c r="A189" i="23"/>
  <c r="B188" i="23"/>
  <c r="A188" i="23"/>
  <c r="B187" i="23"/>
  <c r="A187" i="23"/>
  <c r="B186" i="23"/>
  <c r="A186" i="23"/>
  <c r="B185" i="23"/>
  <c r="A185" i="23"/>
  <c r="B184" i="23"/>
  <c r="A184" i="23"/>
  <c r="B183" i="23"/>
  <c r="A183" i="23"/>
  <c r="B182" i="23"/>
  <c r="A182" i="23"/>
  <c r="B181" i="23"/>
  <c r="A181" i="23"/>
  <c r="B180" i="23"/>
  <c r="A180" i="23"/>
  <c r="B179" i="23"/>
  <c r="A179" i="23"/>
  <c r="B178" i="23"/>
  <c r="A178" i="23"/>
  <c r="B177" i="23"/>
  <c r="A177" i="23"/>
  <c r="B176" i="23"/>
  <c r="A176" i="23"/>
  <c r="B175" i="23"/>
  <c r="A175" i="23"/>
  <c r="B174" i="23"/>
  <c r="A174" i="23"/>
  <c r="B173" i="23"/>
  <c r="A173" i="23"/>
  <c r="B172" i="23"/>
  <c r="A172" i="23"/>
  <c r="B171" i="23"/>
  <c r="A171" i="23"/>
  <c r="B170" i="23"/>
  <c r="A170" i="23"/>
  <c r="B169" i="23"/>
  <c r="A169" i="23"/>
  <c r="B168" i="23"/>
  <c r="A168" i="23"/>
  <c r="B167" i="23"/>
  <c r="A167" i="23"/>
  <c r="B166" i="23"/>
  <c r="A166" i="23"/>
  <c r="B165" i="23"/>
  <c r="A165" i="23"/>
  <c r="B164" i="23"/>
  <c r="A164" i="23"/>
  <c r="B163" i="23"/>
  <c r="A163" i="23"/>
  <c r="B162" i="23"/>
  <c r="A162" i="23"/>
  <c r="B161" i="23"/>
  <c r="A161" i="23"/>
  <c r="B160" i="23"/>
  <c r="A160" i="23"/>
  <c r="B159" i="23"/>
  <c r="A159" i="23"/>
  <c r="B158" i="23"/>
  <c r="A158" i="23"/>
  <c r="B157" i="23"/>
  <c r="A157" i="23"/>
  <c r="B156" i="23"/>
  <c r="A156" i="23"/>
  <c r="B155" i="23"/>
  <c r="A155" i="23"/>
  <c r="B154" i="23"/>
  <c r="A154" i="23"/>
  <c r="B153" i="23"/>
  <c r="A153" i="23"/>
  <c r="B152" i="23"/>
  <c r="A152" i="23"/>
  <c r="B151" i="23"/>
  <c r="A151" i="23"/>
  <c r="B150" i="23"/>
  <c r="A150" i="23"/>
  <c r="B149" i="23"/>
  <c r="A149" i="23"/>
  <c r="B148" i="23"/>
  <c r="A148" i="23"/>
  <c r="B147" i="23"/>
  <c r="A147" i="23"/>
  <c r="B146" i="23"/>
  <c r="A146" i="23"/>
  <c r="B145" i="23"/>
  <c r="A145" i="23"/>
  <c r="B144" i="23"/>
  <c r="A144" i="23"/>
  <c r="B143" i="23"/>
  <c r="A143" i="23"/>
  <c r="B142" i="23"/>
  <c r="A142" i="23"/>
  <c r="B141" i="23"/>
  <c r="A141" i="23"/>
  <c r="B140" i="23"/>
  <c r="A140" i="23"/>
  <c r="B139" i="23"/>
  <c r="A139" i="23"/>
  <c r="B138" i="23"/>
  <c r="A138" i="23"/>
  <c r="B137" i="23"/>
  <c r="A137" i="23"/>
  <c r="B136" i="23"/>
  <c r="A136" i="23"/>
  <c r="B135" i="23"/>
  <c r="A135" i="23"/>
  <c r="B134" i="23"/>
  <c r="A134" i="23"/>
  <c r="B133" i="23"/>
  <c r="A133" i="23"/>
  <c r="B132" i="23"/>
  <c r="A132" i="23"/>
  <c r="B131" i="23"/>
  <c r="A131" i="23"/>
  <c r="B130" i="23"/>
  <c r="A130" i="23"/>
  <c r="B129" i="23"/>
  <c r="A129" i="23"/>
  <c r="B128" i="23"/>
  <c r="A128" i="23"/>
  <c r="B127" i="23"/>
  <c r="A127" i="23"/>
  <c r="B126" i="23"/>
  <c r="A126" i="23"/>
  <c r="B125" i="23"/>
  <c r="A125" i="23"/>
  <c r="B124" i="23"/>
  <c r="A124" i="23"/>
  <c r="B123" i="23"/>
  <c r="A123" i="23"/>
  <c r="B122" i="23"/>
  <c r="A122" i="23"/>
  <c r="B121" i="23"/>
  <c r="A121" i="23"/>
  <c r="B120" i="23"/>
  <c r="A120" i="23"/>
  <c r="B119" i="23"/>
  <c r="A119" i="23"/>
  <c r="B118" i="23"/>
  <c r="A118" i="23"/>
  <c r="B117" i="23"/>
  <c r="A117" i="23"/>
  <c r="B116" i="23"/>
  <c r="A116" i="23"/>
  <c r="B115" i="23"/>
  <c r="A115" i="23"/>
  <c r="B114" i="23"/>
  <c r="A114" i="23"/>
  <c r="B113" i="23"/>
  <c r="A113" i="23"/>
  <c r="B112" i="23"/>
  <c r="A112" i="23"/>
  <c r="B111" i="23"/>
  <c r="A111" i="23"/>
  <c r="B110" i="23"/>
  <c r="A110" i="23"/>
  <c r="B109" i="23"/>
  <c r="A109" i="23"/>
  <c r="B108" i="23"/>
  <c r="A108" i="23"/>
  <c r="B107" i="23"/>
  <c r="A107" i="23"/>
  <c r="B106" i="23"/>
  <c r="A106" i="23"/>
  <c r="B105" i="23"/>
  <c r="A105" i="23"/>
  <c r="B104" i="23"/>
  <c r="A104" i="23"/>
  <c r="B103" i="23"/>
  <c r="A103" i="23"/>
  <c r="B102" i="23"/>
  <c r="A102" i="23"/>
  <c r="B101" i="23"/>
  <c r="A101" i="23"/>
  <c r="B100" i="23"/>
  <c r="A100" i="23"/>
  <c r="B99" i="23"/>
  <c r="A99" i="23"/>
  <c r="B98" i="23"/>
  <c r="A98" i="23"/>
  <c r="B97" i="23"/>
  <c r="A97" i="23"/>
  <c r="B96" i="23"/>
  <c r="A96" i="23"/>
  <c r="B95" i="23"/>
  <c r="A95" i="23"/>
  <c r="B94" i="23"/>
  <c r="A94" i="23"/>
  <c r="B93" i="23"/>
  <c r="A93" i="23"/>
  <c r="B92" i="23"/>
  <c r="A92" i="23"/>
  <c r="B91" i="23"/>
  <c r="A91" i="23"/>
  <c r="B90" i="23"/>
  <c r="A90" i="23"/>
  <c r="B89" i="23"/>
  <c r="A89" i="23"/>
  <c r="B88" i="23"/>
  <c r="A88" i="23"/>
  <c r="B87" i="23"/>
  <c r="A87" i="23"/>
  <c r="B86" i="23"/>
  <c r="A86" i="23"/>
  <c r="B85" i="23"/>
  <c r="A85" i="23"/>
  <c r="B84" i="23"/>
  <c r="A84" i="23"/>
  <c r="B83" i="23"/>
  <c r="A83" i="23"/>
  <c r="B82" i="23"/>
  <c r="A82" i="23"/>
  <c r="B81" i="23"/>
  <c r="A81" i="23"/>
  <c r="B80" i="23"/>
  <c r="A80" i="23"/>
  <c r="B79" i="23"/>
  <c r="A79" i="23"/>
  <c r="B78" i="23"/>
  <c r="A78" i="23"/>
  <c r="B77" i="23"/>
  <c r="A77" i="23"/>
  <c r="B76" i="23"/>
  <c r="A76" i="23"/>
  <c r="B75" i="23"/>
  <c r="A75" i="23"/>
  <c r="B74" i="23"/>
  <c r="A74" i="23"/>
  <c r="B73" i="23"/>
  <c r="A73" i="23"/>
  <c r="B72" i="23"/>
  <c r="A72" i="23"/>
  <c r="B71" i="23"/>
  <c r="A71" i="23"/>
  <c r="B70" i="23"/>
  <c r="A70" i="23"/>
  <c r="B69" i="23"/>
  <c r="A69" i="23"/>
  <c r="B68" i="23"/>
  <c r="A68" i="23"/>
  <c r="B67" i="23"/>
  <c r="A67" i="23"/>
  <c r="B66" i="23"/>
  <c r="A66" i="23"/>
  <c r="B65" i="23"/>
  <c r="A65" i="23"/>
  <c r="B64" i="23"/>
  <c r="A64" i="23"/>
  <c r="B63" i="23"/>
  <c r="A63" i="23"/>
  <c r="B62" i="23"/>
  <c r="A62" i="23"/>
  <c r="B61" i="23"/>
  <c r="A61" i="23"/>
  <c r="B60" i="23"/>
  <c r="A60" i="23"/>
  <c r="B59" i="23"/>
  <c r="A59" i="23"/>
  <c r="B58" i="23"/>
  <c r="A58" i="23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AM3" i="5"/>
  <c r="E217" i="23"/>
  <c r="E73" i="23"/>
  <c r="E61" i="23"/>
  <c r="E9" i="23"/>
  <c r="E143" i="23"/>
  <c r="E167" i="23"/>
  <c r="E81" i="23"/>
  <c r="E213" i="23"/>
  <c r="E36" i="23"/>
  <c r="E68" i="23"/>
  <c r="E156" i="23"/>
  <c r="E183" i="23"/>
  <c r="E170" i="23"/>
  <c r="E25" i="23"/>
  <c r="E104" i="23"/>
  <c r="E43" i="23"/>
  <c r="E78" i="23"/>
  <c r="E82" i="23"/>
  <c r="E157" i="23"/>
  <c r="E96" i="23"/>
  <c r="E102" i="23"/>
  <c r="E149" i="23"/>
  <c r="E236" i="23"/>
  <c r="E232" i="23"/>
  <c r="E218" i="23"/>
  <c r="E231" i="23"/>
  <c r="E15" i="23"/>
  <c r="E51" i="23"/>
  <c r="E79" i="23"/>
  <c r="E35" i="23"/>
  <c r="E19" i="23"/>
  <c r="E23" i="23"/>
  <c r="E228" i="23"/>
  <c r="E184" i="23"/>
  <c r="E233" i="23"/>
  <c r="E136" i="23"/>
  <c r="E230" i="23"/>
  <c r="E171" i="23"/>
  <c r="E225" i="23"/>
  <c r="E118" i="23"/>
  <c r="E66" i="23"/>
  <c r="E186" i="23"/>
  <c r="E114" i="23"/>
  <c r="E52" i="23"/>
  <c r="E195" i="23"/>
  <c r="E27" i="23"/>
  <c r="E130" i="23"/>
  <c r="E105" i="23"/>
  <c r="E56" i="23"/>
  <c r="E155" i="23"/>
  <c r="E169" i="23"/>
  <c r="E209" i="23"/>
  <c r="E39" i="23"/>
  <c r="E85" i="23"/>
  <c r="E174" i="23"/>
  <c r="E241" i="23"/>
  <c r="E10" i="23"/>
  <c r="E203" i="23"/>
  <c r="E148" i="23"/>
  <c r="E110" i="23"/>
  <c r="E16" i="23"/>
  <c r="E113" i="23"/>
  <c r="E53" i="23"/>
  <c r="E220" i="23"/>
  <c r="E163" i="23"/>
  <c r="E70" i="23"/>
  <c r="E132" i="23"/>
  <c r="E194" i="23"/>
  <c r="E154" i="23"/>
  <c r="E106" i="23"/>
  <c r="E62" i="23"/>
  <c r="E93" i="23"/>
  <c r="E94" i="23"/>
  <c r="E74" i="23"/>
  <c r="E86" i="23"/>
  <c r="E33" i="23"/>
  <c r="E224" i="23"/>
  <c r="E210" i="23"/>
  <c r="E219" i="23"/>
  <c r="E235" i="23"/>
  <c r="E55" i="23"/>
  <c r="E18" i="23"/>
  <c r="E164" i="23"/>
  <c r="E128" i="23"/>
  <c r="E45" i="23"/>
  <c r="E226" i="23"/>
  <c r="E158" i="23"/>
  <c r="E28" i="23"/>
  <c r="E69" i="23"/>
  <c r="E193" i="23"/>
  <c r="E142" i="23"/>
  <c r="E26" i="23"/>
  <c r="E152" i="23"/>
  <c r="E211" i="23"/>
  <c r="E239" i="23"/>
  <c r="E178" i="23"/>
  <c r="E133" i="23"/>
  <c r="E99" i="23"/>
  <c r="E103" i="23"/>
  <c r="E180" i="23"/>
  <c r="E31" i="23"/>
  <c r="E63" i="23"/>
  <c r="E181" i="23"/>
  <c r="E42" i="23"/>
  <c r="E129" i="23"/>
  <c r="E160" i="23"/>
  <c r="E65" i="23"/>
  <c r="E83" i="23"/>
  <c r="E123" i="23"/>
  <c r="E12" i="23"/>
  <c r="E17" i="23"/>
  <c r="E120" i="23"/>
  <c r="E98" i="23"/>
  <c r="E124" i="23"/>
  <c r="E109" i="23"/>
  <c r="E199" i="23"/>
  <c r="E72" i="23"/>
  <c r="E207" i="23"/>
  <c r="E38" i="23"/>
  <c r="E101" i="23"/>
  <c r="E54" i="23"/>
  <c r="E40" i="23"/>
  <c r="E175" i="23"/>
  <c r="E229" i="23"/>
  <c r="E84" i="23"/>
  <c r="E137" i="23"/>
  <c r="E196" i="23"/>
  <c r="E179" i="23"/>
  <c r="E159" i="23"/>
  <c r="E187" i="23"/>
  <c r="E215" i="23"/>
  <c r="E223" i="23"/>
  <c r="E222" i="23"/>
  <c r="E153" i="23"/>
  <c r="E46" i="23"/>
  <c r="E237" i="23"/>
  <c r="E161" i="23"/>
  <c r="E50" i="23"/>
  <c r="E134" i="23"/>
  <c r="E115" i="23"/>
  <c r="E177" i="23"/>
  <c r="E162" i="23"/>
  <c r="E145" i="23"/>
  <c r="E76" i="23"/>
  <c r="E41" i="23"/>
  <c r="E30" i="23"/>
  <c r="E107" i="23"/>
  <c r="E8" i="23"/>
  <c r="E57" i="23"/>
  <c r="E117" i="23"/>
  <c r="D2" i="23"/>
  <c r="E77" i="23"/>
  <c r="E48" i="23"/>
  <c r="E119" i="23"/>
  <c r="E146" i="23"/>
  <c r="E100" i="23"/>
  <c r="E182" i="23"/>
  <c r="E150" i="23"/>
  <c r="E216" i="23"/>
  <c r="E34" i="23"/>
  <c r="E189" i="23"/>
  <c r="E234" i="23"/>
  <c r="E90" i="23"/>
  <c r="E116" i="23"/>
  <c r="E97" i="23"/>
  <c r="E166" i="23"/>
  <c r="E227" i="23"/>
  <c r="E127" i="23"/>
  <c r="E135" i="23"/>
  <c r="E191" i="23"/>
  <c r="E151" i="23"/>
  <c r="E108" i="23"/>
  <c r="E44" i="23"/>
  <c r="E238" i="23"/>
  <c r="E138" i="23"/>
  <c r="E205" i="23"/>
  <c r="E202" i="23"/>
  <c r="E188" i="23"/>
  <c r="E139" i="23"/>
  <c r="E198" i="23"/>
  <c r="E20" i="23"/>
  <c r="E126" i="23"/>
  <c r="E80" i="23"/>
  <c r="E111" i="23"/>
  <c r="E221" i="23"/>
  <c r="E67" i="23"/>
  <c r="E140" i="23"/>
  <c r="E240" i="23"/>
  <c r="E125" i="23"/>
  <c r="E60" i="23"/>
  <c r="E165" i="23"/>
  <c r="E37" i="23"/>
  <c r="E208" i="23"/>
  <c r="E64" i="23"/>
  <c r="E122" i="23"/>
  <c r="E88" i="23"/>
  <c r="E58" i="23"/>
  <c r="E214" i="23"/>
  <c r="E11" i="23"/>
  <c r="E13" i="23"/>
  <c r="E47" i="23"/>
  <c r="E212" i="23"/>
  <c r="E201" i="23"/>
  <c r="E24" i="23"/>
  <c r="E29" i="23"/>
  <c r="E190" i="23"/>
  <c r="E92" i="23"/>
  <c r="E14" i="23"/>
  <c r="E204" i="23"/>
  <c r="E206" i="23"/>
  <c r="E59" i="23"/>
  <c r="E71" i="23"/>
  <c r="E87" i="23"/>
  <c r="E131" i="23"/>
  <c r="E91" i="23"/>
  <c r="E22" i="23"/>
  <c r="E192" i="23"/>
  <c r="E121" i="23"/>
  <c r="E173" i="23"/>
  <c r="E168" i="23"/>
  <c r="E75" i="23"/>
  <c r="E200" i="23"/>
  <c r="E89" i="23"/>
  <c r="E141" i="23"/>
  <c r="E112" i="23"/>
  <c r="E32" i="23"/>
  <c r="E172" i="23"/>
  <c r="E147" i="23"/>
  <c r="E144" i="23"/>
  <c r="E21" i="23"/>
  <c r="E197" i="23"/>
  <c r="E49" i="23"/>
  <c r="E176" i="23"/>
  <c r="E185" i="23"/>
  <c r="E95" i="23"/>
  <c r="G1" i="23" l="1"/>
  <c r="G2" i="23"/>
  <c r="J2" i="23" s="1"/>
  <c r="AO3" i="5"/>
  <c r="AN3" i="5"/>
  <c r="AN3" i="22" l="1"/>
  <c r="AM3" i="22"/>
  <c r="AL3" i="22"/>
  <c r="AS3" i="22"/>
  <c r="AI2" i="22"/>
  <c r="BG12" i="22" l="1"/>
  <c r="BG8" i="22" s="1"/>
  <c r="AP12" i="22"/>
  <c r="AI1" i="22" s="1"/>
  <c r="AR12" i="22" l="1"/>
  <c r="AQ12" i="22"/>
  <c r="O12" i="22"/>
  <c r="AO8" i="22" s="1"/>
  <c r="N12" i="22"/>
  <c r="AN8" i="22" s="1"/>
  <c r="M12" i="22"/>
  <c r="AM8" i="22" s="1"/>
  <c r="L12" i="22"/>
  <c r="AL8" i="22" s="1"/>
  <c r="K12" i="22"/>
  <c r="AK8" i="22" s="1"/>
  <c r="J12" i="22"/>
  <c r="AJ8" i="22" s="1"/>
  <c r="I12" i="22"/>
  <c r="H12" i="22"/>
  <c r="G12" i="22"/>
  <c r="AI3" i="22" s="1"/>
  <c r="AH8" i="22" l="1"/>
  <c r="AI8" i="22"/>
  <c r="AJ2" i="5"/>
  <c r="AX34" i="5"/>
  <c r="AX35" i="5"/>
  <c r="AV16" i="5"/>
  <c r="AV12" i="5"/>
  <c r="BM16" i="5"/>
  <c r="BM12" i="5"/>
  <c r="A9" i="7"/>
  <c r="B9" i="7"/>
  <c r="B5" i="14" s="1"/>
  <c r="C9" i="7"/>
  <c r="D9" i="7"/>
  <c r="D5" i="14" s="1"/>
  <c r="E9" i="7"/>
  <c r="E5" i="14" s="1"/>
  <c r="F9" i="7"/>
  <c r="F5" i="14" s="1"/>
  <c r="G9" i="7"/>
  <c r="G5" i="14" s="1"/>
  <c r="H9" i="7"/>
  <c r="H5" i="14" s="1"/>
  <c r="I9" i="7"/>
  <c r="I5" i="14" s="1"/>
  <c r="J9" i="7"/>
  <c r="J5" i="14" s="1"/>
  <c r="K9" i="7"/>
  <c r="K5" i="14" s="1"/>
  <c r="L9" i="7"/>
  <c r="L5" i="14" s="1"/>
  <c r="M9" i="7"/>
  <c r="M5" i="14" s="1"/>
  <c r="N9" i="7"/>
  <c r="O9" i="7"/>
  <c r="O5" i="14" s="1"/>
  <c r="P9" i="7"/>
  <c r="P5" i="14" s="1"/>
  <c r="A10" i="7"/>
  <c r="B10" i="7"/>
  <c r="B6" i="14" s="1"/>
  <c r="C10" i="7"/>
  <c r="D10" i="7"/>
  <c r="E10" i="7"/>
  <c r="E6" i="14" s="1"/>
  <c r="F10" i="7"/>
  <c r="F6" i="14" s="1"/>
  <c r="G10" i="7"/>
  <c r="G6" i="14" s="1"/>
  <c r="H10" i="7"/>
  <c r="H6" i="14" s="1"/>
  <c r="I10" i="7"/>
  <c r="I6" i="14" s="1"/>
  <c r="J10" i="7"/>
  <c r="J6" i="14" s="1"/>
  <c r="K10" i="7"/>
  <c r="K6" i="14" s="1"/>
  <c r="L10" i="7"/>
  <c r="L6" i="14" s="1"/>
  <c r="M10" i="7"/>
  <c r="M6" i="14" s="1"/>
  <c r="N10" i="7"/>
  <c r="N6" i="14" s="1"/>
  <c r="O10" i="7"/>
  <c r="O6" i="14" s="1"/>
  <c r="P10" i="7"/>
  <c r="P6" i="14" s="1"/>
  <c r="A11" i="7"/>
  <c r="B11" i="7"/>
  <c r="B7" i="14" s="1"/>
  <c r="C11" i="7"/>
  <c r="D11" i="7"/>
  <c r="D7" i="14" s="1"/>
  <c r="E11" i="7"/>
  <c r="E7" i="14" s="1"/>
  <c r="F11" i="7"/>
  <c r="F7" i="14" s="1"/>
  <c r="G11" i="7"/>
  <c r="G7" i="14" s="1"/>
  <c r="H11" i="7"/>
  <c r="H7" i="14" s="1"/>
  <c r="I11" i="7"/>
  <c r="I7" i="14" s="1"/>
  <c r="J11" i="7"/>
  <c r="J7" i="14" s="1"/>
  <c r="K11" i="7"/>
  <c r="K7" i="14" s="1"/>
  <c r="L11" i="7"/>
  <c r="L7" i="14" s="1"/>
  <c r="M11" i="7"/>
  <c r="M7" i="14" s="1"/>
  <c r="N11" i="7"/>
  <c r="N7" i="14" s="1"/>
  <c r="O11" i="7"/>
  <c r="O7" i="14" s="1"/>
  <c r="P11" i="7"/>
  <c r="P7" i="14" s="1"/>
  <c r="A12" i="7"/>
  <c r="B12" i="7"/>
  <c r="B8" i="14" s="1"/>
  <c r="C12" i="7"/>
  <c r="D12" i="7"/>
  <c r="D8" i="14" s="1"/>
  <c r="E12" i="7"/>
  <c r="E8" i="14" s="1"/>
  <c r="F12" i="7"/>
  <c r="F8" i="14" s="1"/>
  <c r="G12" i="7"/>
  <c r="G8" i="14" s="1"/>
  <c r="H12" i="7"/>
  <c r="H8" i="14" s="1"/>
  <c r="I12" i="7"/>
  <c r="I8" i="14" s="1"/>
  <c r="J12" i="7"/>
  <c r="J8" i="14" s="1"/>
  <c r="K12" i="7"/>
  <c r="K8" i="14" s="1"/>
  <c r="L12" i="7"/>
  <c r="L8" i="14" s="1"/>
  <c r="M12" i="7"/>
  <c r="M8" i="14" s="1"/>
  <c r="N12" i="7"/>
  <c r="N8" i="14" s="1"/>
  <c r="O12" i="7"/>
  <c r="O8" i="14" s="1"/>
  <c r="P12" i="7"/>
  <c r="P8" i="14" s="1"/>
  <c r="E8" i="7"/>
  <c r="E4" i="14" s="1"/>
  <c r="F8" i="7"/>
  <c r="F4" i="14" s="1"/>
  <c r="G8" i="7"/>
  <c r="G4" i="14" s="1"/>
  <c r="H8" i="7"/>
  <c r="H4" i="14" s="1"/>
  <c r="I8" i="7"/>
  <c r="I4" i="14" s="1"/>
  <c r="J8" i="7"/>
  <c r="J4" i="14" s="1"/>
  <c r="K8" i="7"/>
  <c r="K4" i="14" s="1"/>
  <c r="L8" i="7"/>
  <c r="L4" i="14" s="1"/>
  <c r="M8" i="7"/>
  <c r="M4" i="14" s="1"/>
  <c r="N8" i="7"/>
  <c r="N4" i="14" s="1"/>
  <c r="O8" i="7"/>
  <c r="O4" i="14" s="1"/>
  <c r="P8" i="7"/>
  <c r="P4" i="14" s="1"/>
  <c r="D8" i="7"/>
  <c r="D4" i="14" s="1"/>
  <c r="C8" i="7"/>
  <c r="B8" i="7"/>
  <c r="B4" i="14" s="1"/>
  <c r="A8" i="7"/>
  <c r="AX16" i="5"/>
  <c r="AW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BM15" i="5"/>
  <c r="AX15" i="5"/>
  <c r="AW15" i="5"/>
  <c r="AV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BM14" i="5"/>
  <c r="AX14" i="5"/>
  <c r="AW14" i="5"/>
  <c r="AV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BM13" i="5"/>
  <c r="AX13" i="5"/>
  <c r="AW13" i="5"/>
  <c r="AV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X12" i="5"/>
  <c r="AW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B2" i="14"/>
  <c r="J1" i="14"/>
  <c r="D17" i="19"/>
  <c r="E17" i="19"/>
  <c r="E13" i="20" s="1"/>
  <c r="F17" i="19"/>
  <c r="G17" i="19"/>
  <c r="Q17" i="19" s="1"/>
  <c r="H17" i="19"/>
  <c r="H13" i="20" s="1"/>
  <c r="I17" i="19"/>
  <c r="J17" i="19"/>
  <c r="K17" i="19"/>
  <c r="L17" i="19"/>
  <c r="M17" i="19"/>
  <c r="N17" i="19"/>
  <c r="O17" i="19"/>
  <c r="O13" i="20" s="1"/>
  <c r="P17" i="19"/>
  <c r="P13" i="20" s="1"/>
  <c r="D9" i="19"/>
  <c r="D5" i="20" s="1"/>
  <c r="R5" i="20" s="1"/>
  <c r="E9" i="19"/>
  <c r="E5" i="20"/>
  <c r="F9" i="19"/>
  <c r="F5" i="20"/>
  <c r="G9" i="19"/>
  <c r="G5" i="20" s="1"/>
  <c r="H9" i="19"/>
  <c r="H5" i="20" s="1"/>
  <c r="I9" i="19"/>
  <c r="I5" i="20"/>
  <c r="J9" i="19"/>
  <c r="J5" i="20"/>
  <c r="K9" i="19"/>
  <c r="K5" i="20" s="1"/>
  <c r="L9" i="19"/>
  <c r="L5" i="20" s="1"/>
  <c r="M9" i="19"/>
  <c r="M5" i="20"/>
  <c r="N9" i="19"/>
  <c r="N5" i="20"/>
  <c r="O9" i="19"/>
  <c r="O5" i="20" s="1"/>
  <c r="P9" i="19"/>
  <c r="P5" i="20" s="1"/>
  <c r="D10" i="19"/>
  <c r="D6" i="20"/>
  <c r="E10" i="19"/>
  <c r="E6" i="20"/>
  <c r="F10" i="19"/>
  <c r="F6" i="20" s="1"/>
  <c r="G10" i="19"/>
  <c r="G6" i="20" s="1"/>
  <c r="H10" i="19"/>
  <c r="H6" i="20"/>
  <c r="I10" i="19"/>
  <c r="I6" i="20"/>
  <c r="J10" i="19"/>
  <c r="J6" i="20" s="1"/>
  <c r="K10" i="19"/>
  <c r="K6" i="20" s="1"/>
  <c r="L10" i="19"/>
  <c r="L6" i="20"/>
  <c r="M10" i="19"/>
  <c r="M6" i="20"/>
  <c r="N10" i="19"/>
  <c r="N6" i="20" s="1"/>
  <c r="O10" i="19"/>
  <c r="O6" i="20" s="1"/>
  <c r="P10" i="19"/>
  <c r="P6" i="20"/>
  <c r="D11" i="19"/>
  <c r="D7" i="20"/>
  <c r="E11" i="19"/>
  <c r="E7" i="20" s="1"/>
  <c r="F11" i="19"/>
  <c r="F7" i="20" s="1"/>
  <c r="G11" i="19"/>
  <c r="G7" i="20"/>
  <c r="H11" i="19"/>
  <c r="H7" i="20"/>
  <c r="I11" i="19"/>
  <c r="I7" i="20" s="1"/>
  <c r="J11" i="19"/>
  <c r="J7" i="20" s="1"/>
  <c r="K11" i="19"/>
  <c r="K7" i="20"/>
  <c r="L11" i="19"/>
  <c r="L7" i="20"/>
  <c r="M11" i="19"/>
  <c r="M7" i="20" s="1"/>
  <c r="N11" i="19"/>
  <c r="N7" i="20" s="1"/>
  <c r="O11" i="19"/>
  <c r="O7" i="20"/>
  <c r="P11" i="19"/>
  <c r="P7" i="20"/>
  <c r="D12" i="19"/>
  <c r="D8" i="20" s="1"/>
  <c r="R8" i="20" s="1"/>
  <c r="E12" i="19"/>
  <c r="E8" i="20" s="1"/>
  <c r="F12" i="19"/>
  <c r="F8" i="20"/>
  <c r="G12" i="19"/>
  <c r="G8" i="20"/>
  <c r="H12" i="19"/>
  <c r="H8" i="20" s="1"/>
  <c r="I12" i="19"/>
  <c r="I8" i="20" s="1"/>
  <c r="J12" i="19"/>
  <c r="J8" i="20"/>
  <c r="K12" i="19"/>
  <c r="K8" i="20"/>
  <c r="L12" i="19"/>
  <c r="L8" i="20" s="1"/>
  <c r="M12" i="19"/>
  <c r="M8" i="20" s="1"/>
  <c r="N12" i="19"/>
  <c r="N8" i="20"/>
  <c r="O12" i="19"/>
  <c r="O8" i="20"/>
  <c r="P12" i="19"/>
  <c r="P8" i="20" s="1"/>
  <c r="D13" i="19"/>
  <c r="D9" i="20" s="1"/>
  <c r="E13" i="19"/>
  <c r="E9" i="20"/>
  <c r="F13" i="19"/>
  <c r="F9" i="20"/>
  <c r="G13" i="19"/>
  <c r="G9" i="20" s="1"/>
  <c r="H13" i="19"/>
  <c r="H9" i="20" s="1"/>
  <c r="I13" i="19"/>
  <c r="I9" i="20"/>
  <c r="J13" i="19"/>
  <c r="J9" i="20"/>
  <c r="K13" i="19"/>
  <c r="K9" i="20" s="1"/>
  <c r="L13" i="19"/>
  <c r="L9" i="20" s="1"/>
  <c r="M13" i="19"/>
  <c r="M9" i="20"/>
  <c r="N13" i="19"/>
  <c r="N9" i="20"/>
  <c r="O13" i="19"/>
  <c r="O9" i="20" s="1"/>
  <c r="P13" i="19"/>
  <c r="P9" i="20" s="1"/>
  <c r="D14" i="19"/>
  <c r="D10" i="20"/>
  <c r="E14" i="19"/>
  <c r="E10" i="20"/>
  <c r="F14" i="19"/>
  <c r="F10" i="20" s="1"/>
  <c r="G14" i="19"/>
  <c r="G10" i="20" s="1"/>
  <c r="H14" i="19"/>
  <c r="H10" i="20"/>
  <c r="I14" i="19"/>
  <c r="I10" i="20"/>
  <c r="J14" i="19"/>
  <c r="J10" i="20" s="1"/>
  <c r="K14" i="19"/>
  <c r="K10" i="20" s="1"/>
  <c r="L14" i="19"/>
  <c r="L10" i="20"/>
  <c r="M14" i="19"/>
  <c r="M10" i="20"/>
  <c r="N14" i="19"/>
  <c r="N10" i="20" s="1"/>
  <c r="O14" i="19"/>
  <c r="O10" i="20" s="1"/>
  <c r="P14" i="19"/>
  <c r="P10" i="20"/>
  <c r="D15" i="19"/>
  <c r="D11" i="20"/>
  <c r="E15" i="19"/>
  <c r="E11" i="20" s="1"/>
  <c r="F15" i="19"/>
  <c r="F11" i="20" s="1"/>
  <c r="G15" i="19"/>
  <c r="G11" i="20"/>
  <c r="H15" i="19"/>
  <c r="H11" i="20"/>
  <c r="I15" i="19"/>
  <c r="I11" i="20" s="1"/>
  <c r="J15" i="19"/>
  <c r="J11" i="20" s="1"/>
  <c r="K15" i="19"/>
  <c r="K11" i="20"/>
  <c r="L15" i="19"/>
  <c r="L11" i="20"/>
  <c r="M15" i="19"/>
  <c r="M11" i="20" s="1"/>
  <c r="N15" i="19"/>
  <c r="N11" i="20" s="1"/>
  <c r="O15" i="19"/>
  <c r="O11" i="20"/>
  <c r="P15" i="19"/>
  <c r="P11" i="20"/>
  <c r="D16" i="19"/>
  <c r="D12" i="20" s="1"/>
  <c r="E16" i="19"/>
  <c r="E12" i="20" s="1"/>
  <c r="F16" i="19"/>
  <c r="F12" i="20"/>
  <c r="G16" i="19"/>
  <c r="G12" i="20"/>
  <c r="H16" i="19"/>
  <c r="H12" i="20" s="1"/>
  <c r="I16" i="19"/>
  <c r="I12" i="20" s="1"/>
  <c r="J16" i="19"/>
  <c r="J12" i="20"/>
  <c r="K16" i="19"/>
  <c r="K12" i="20"/>
  <c r="L16" i="19"/>
  <c r="L12" i="20" s="1"/>
  <c r="M16" i="19"/>
  <c r="M12" i="20" s="1"/>
  <c r="N16" i="19"/>
  <c r="N12" i="20"/>
  <c r="O16" i="19"/>
  <c r="O12" i="20"/>
  <c r="P16" i="19"/>
  <c r="P12" i="20" s="1"/>
  <c r="D13" i="20"/>
  <c r="F13" i="20"/>
  <c r="I13" i="20"/>
  <c r="J13" i="20"/>
  <c r="K13" i="20"/>
  <c r="L13" i="20"/>
  <c r="M13" i="20"/>
  <c r="N13" i="20"/>
  <c r="E8" i="19"/>
  <c r="E4" i="20" s="1"/>
  <c r="F8" i="19"/>
  <c r="F4" i="20" s="1"/>
  <c r="G8" i="19"/>
  <c r="G4" i="20" s="1"/>
  <c r="H8" i="19"/>
  <c r="H4" i="20" s="1"/>
  <c r="I8" i="19"/>
  <c r="I4" i="20" s="1"/>
  <c r="J8" i="19"/>
  <c r="J4" i="20" s="1"/>
  <c r="K8" i="19"/>
  <c r="K4" i="20" s="1"/>
  <c r="L8" i="19"/>
  <c r="L4" i="20" s="1"/>
  <c r="M8" i="19"/>
  <c r="M4" i="20" s="1"/>
  <c r="N8" i="19"/>
  <c r="N4" i="20" s="1"/>
  <c r="O8" i="19"/>
  <c r="O4" i="20" s="1"/>
  <c r="P8" i="19"/>
  <c r="P4" i="20" s="1"/>
  <c r="D8" i="19"/>
  <c r="Q13" i="19"/>
  <c r="R13" i="19" s="1"/>
  <c r="G19" i="18"/>
  <c r="G17" i="18"/>
  <c r="G10" i="18"/>
  <c r="G11" i="18"/>
  <c r="G12" i="18"/>
  <c r="G13" i="18"/>
  <c r="AG3" i="18" s="1"/>
  <c r="G14" i="18"/>
  <c r="G15" i="18"/>
  <c r="G16" i="18"/>
  <c r="G18" i="18"/>
  <c r="D13" i="7"/>
  <c r="E13" i="7"/>
  <c r="E9" i="14" s="1"/>
  <c r="F13" i="7"/>
  <c r="F9" i="14" s="1"/>
  <c r="G13" i="7"/>
  <c r="G9" i="14" s="1"/>
  <c r="H13" i="7"/>
  <c r="H9" i="14" s="1"/>
  <c r="I13" i="7"/>
  <c r="I9" i="14" s="1"/>
  <c r="J13" i="7"/>
  <c r="J9" i="14" s="1"/>
  <c r="K13" i="7"/>
  <c r="K9" i="14" s="1"/>
  <c r="L13" i="7"/>
  <c r="L9" i="14" s="1"/>
  <c r="M13" i="7"/>
  <c r="M9" i="14" s="1"/>
  <c r="N13" i="7"/>
  <c r="N9" i="14" s="1"/>
  <c r="O13" i="7"/>
  <c r="O9" i="14" s="1"/>
  <c r="P13" i="7"/>
  <c r="P9" i="14" s="1"/>
  <c r="AQ19" i="18"/>
  <c r="AQ17" i="18"/>
  <c r="AQ10" i="18"/>
  <c r="AQ11" i="18"/>
  <c r="AQ12" i="18"/>
  <c r="AQ13" i="18"/>
  <c r="AQ14" i="18"/>
  <c r="AQ15" i="18"/>
  <c r="AQ16" i="18"/>
  <c r="AQ18" i="18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4" i="5"/>
  <c r="AV35" i="5"/>
  <c r="BH19" i="18"/>
  <c r="BH17" i="18"/>
  <c r="BH10" i="18"/>
  <c r="BH7" i="18" s="1"/>
  <c r="H17" i="12" s="1"/>
  <c r="BH11" i="18"/>
  <c r="BH12" i="18"/>
  <c r="BH13" i="18"/>
  <c r="BH14" i="18"/>
  <c r="BH15" i="18"/>
  <c r="BH16" i="18"/>
  <c r="BH18" i="18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4" i="5"/>
  <c r="BM35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4" i="5"/>
  <c r="F35" i="5"/>
  <c r="G35" i="5" s="1"/>
  <c r="T19" i="18"/>
  <c r="T10" i="18"/>
  <c r="T11" i="18"/>
  <c r="T12" i="18"/>
  <c r="T13" i="18"/>
  <c r="T14" i="18"/>
  <c r="T15" i="18"/>
  <c r="T16" i="18"/>
  <c r="T17" i="18"/>
  <c r="T18" i="18"/>
  <c r="O17" i="18"/>
  <c r="O10" i="18"/>
  <c r="AK7" i="18" s="1"/>
  <c r="O11" i="18"/>
  <c r="O12" i="18"/>
  <c r="O13" i="18"/>
  <c r="O14" i="18"/>
  <c r="O15" i="18"/>
  <c r="O16" i="18"/>
  <c r="O18" i="18"/>
  <c r="O19" i="18"/>
  <c r="H10" i="18"/>
  <c r="H11" i="18"/>
  <c r="H12" i="18"/>
  <c r="H13" i="18"/>
  <c r="H14" i="18"/>
  <c r="H15" i="18"/>
  <c r="H16" i="18"/>
  <c r="H17" i="18"/>
  <c r="H18" i="18"/>
  <c r="H19" i="18"/>
  <c r="I10" i="18"/>
  <c r="I11" i="18"/>
  <c r="I12" i="18"/>
  <c r="I13" i="18"/>
  <c r="I14" i="18"/>
  <c r="I15" i="18"/>
  <c r="I16" i="18"/>
  <c r="I17" i="18"/>
  <c r="I18" i="18"/>
  <c r="I19" i="18"/>
  <c r="J10" i="18"/>
  <c r="J11" i="18"/>
  <c r="J12" i="18"/>
  <c r="J13" i="18"/>
  <c r="J14" i="18"/>
  <c r="J15" i="18"/>
  <c r="J16" i="18"/>
  <c r="J17" i="18"/>
  <c r="J18" i="18"/>
  <c r="J19" i="18"/>
  <c r="K10" i="18"/>
  <c r="AG7" i="18" s="1"/>
  <c r="K11" i="18"/>
  <c r="K12" i="18"/>
  <c r="K13" i="18"/>
  <c r="K14" i="18"/>
  <c r="K15" i="18"/>
  <c r="K16" i="18"/>
  <c r="K17" i="18"/>
  <c r="K18" i="18"/>
  <c r="K19" i="18"/>
  <c r="L10" i="18"/>
  <c r="L11" i="18"/>
  <c r="L12" i="18"/>
  <c r="L13" i="18"/>
  <c r="L14" i="18"/>
  <c r="L15" i="18"/>
  <c r="L16" i="18"/>
  <c r="L17" i="18"/>
  <c r="L18" i="18"/>
  <c r="L19" i="18"/>
  <c r="M10" i="18"/>
  <c r="M11" i="18"/>
  <c r="M12" i="18"/>
  <c r="M13" i="18"/>
  <c r="M14" i="18"/>
  <c r="M15" i="18"/>
  <c r="M16" i="18"/>
  <c r="M17" i="18"/>
  <c r="M18" i="18"/>
  <c r="M19" i="18"/>
  <c r="N10" i="18"/>
  <c r="N11" i="18"/>
  <c r="AJ7" i="18" s="1"/>
  <c r="N12" i="18"/>
  <c r="N13" i="18"/>
  <c r="N14" i="18"/>
  <c r="N15" i="18"/>
  <c r="N16" i="18"/>
  <c r="N17" i="18"/>
  <c r="N18" i="18"/>
  <c r="N19" i="18"/>
  <c r="P10" i="18"/>
  <c r="AL7" i="18" s="1"/>
  <c r="P11" i="18"/>
  <c r="P12" i="18"/>
  <c r="P13" i="18"/>
  <c r="P14" i="18"/>
  <c r="P15" i="18"/>
  <c r="P16" i="18"/>
  <c r="P17" i="18"/>
  <c r="P18" i="18"/>
  <c r="P19" i="18"/>
  <c r="Q10" i="18"/>
  <c r="Q11" i="18"/>
  <c r="Q12" i="18"/>
  <c r="Q13" i="18"/>
  <c r="Q14" i="18"/>
  <c r="Q15" i="18"/>
  <c r="Q16" i="18"/>
  <c r="Q17" i="18"/>
  <c r="Q18" i="18"/>
  <c r="Q19" i="18"/>
  <c r="R10" i="18"/>
  <c r="R11" i="18"/>
  <c r="R12" i="18"/>
  <c r="R13" i="18"/>
  <c r="R14" i="18"/>
  <c r="R15" i="18"/>
  <c r="R16" i="18"/>
  <c r="R17" i="18"/>
  <c r="R18" i="18"/>
  <c r="R19" i="18"/>
  <c r="S10" i="18"/>
  <c r="S11" i="18"/>
  <c r="S12" i="18"/>
  <c r="S13" i="18"/>
  <c r="S14" i="18"/>
  <c r="S15" i="18"/>
  <c r="S16" i="18"/>
  <c r="S17" i="18"/>
  <c r="S18" i="18"/>
  <c r="S19" i="18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4" i="5"/>
  <c r="H35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4" i="5"/>
  <c r="I35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4" i="5"/>
  <c r="J35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4" i="5"/>
  <c r="K35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4" i="5"/>
  <c r="L35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4" i="5"/>
  <c r="M35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4" i="5"/>
  <c r="N35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4" i="5"/>
  <c r="O35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4" i="5"/>
  <c r="P35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4" i="5"/>
  <c r="Q35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4" i="5"/>
  <c r="R35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4" i="5"/>
  <c r="S35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4" i="5"/>
  <c r="T35" i="5"/>
  <c r="AG2" i="18"/>
  <c r="Q9" i="20"/>
  <c r="D4" i="20"/>
  <c r="B5" i="20"/>
  <c r="B6" i="20"/>
  <c r="B7" i="20"/>
  <c r="B8" i="20"/>
  <c r="B9" i="20"/>
  <c r="B10" i="20"/>
  <c r="B11" i="20"/>
  <c r="B12" i="20"/>
  <c r="B13" i="20"/>
  <c r="B4" i="20"/>
  <c r="J1" i="20"/>
  <c r="C9" i="19"/>
  <c r="C10" i="19"/>
  <c r="C11" i="19"/>
  <c r="C12" i="19"/>
  <c r="C13" i="19"/>
  <c r="C14" i="19"/>
  <c r="C15" i="19"/>
  <c r="C16" i="19"/>
  <c r="C17" i="19"/>
  <c r="C8" i="19"/>
  <c r="B9" i="19"/>
  <c r="B10" i="19"/>
  <c r="B11" i="19"/>
  <c r="B12" i="19"/>
  <c r="B13" i="19"/>
  <c r="B14" i="19"/>
  <c r="B15" i="19"/>
  <c r="B16" i="19"/>
  <c r="B17" i="19"/>
  <c r="B8" i="19"/>
  <c r="A9" i="19"/>
  <c r="A10" i="19"/>
  <c r="A11" i="19"/>
  <c r="A12" i="19"/>
  <c r="A13" i="19"/>
  <c r="A14" i="19"/>
  <c r="A15" i="19"/>
  <c r="A16" i="19"/>
  <c r="A17" i="19"/>
  <c r="A8" i="19"/>
  <c r="D14" i="7"/>
  <c r="D10" i="14" s="1"/>
  <c r="E14" i="7"/>
  <c r="E10" i="14" s="1"/>
  <c r="F14" i="7"/>
  <c r="F10" i="14" s="1"/>
  <c r="G14" i="7"/>
  <c r="G10" i="14" s="1"/>
  <c r="H14" i="7"/>
  <c r="H10" i="14" s="1"/>
  <c r="I14" i="7"/>
  <c r="I10" i="14" s="1"/>
  <c r="J14" i="7"/>
  <c r="J10" i="14" s="1"/>
  <c r="K14" i="7"/>
  <c r="K10" i="14" s="1"/>
  <c r="L14" i="7"/>
  <c r="L10" i="14" s="1"/>
  <c r="M14" i="7"/>
  <c r="M10" i="14" s="1"/>
  <c r="N14" i="7"/>
  <c r="N10" i="14" s="1"/>
  <c r="O14" i="7"/>
  <c r="O10" i="14" s="1"/>
  <c r="P14" i="7"/>
  <c r="P10" i="14" s="1"/>
  <c r="D15" i="7"/>
  <c r="D11" i="14" s="1"/>
  <c r="E15" i="7"/>
  <c r="E11" i="14" s="1"/>
  <c r="F15" i="7"/>
  <c r="F11" i="14" s="1"/>
  <c r="G15" i="7"/>
  <c r="G11" i="14" s="1"/>
  <c r="H15" i="7"/>
  <c r="H11" i="14" s="1"/>
  <c r="I15" i="7"/>
  <c r="I11" i="14" s="1"/>
  <c r="J15" i="7"/>
  <c r="K15" i="7"/>
  <c r="K11" i="14" s="1"/>
  <c r="L15" i="7"/>
  <c r="L11" i="14" s="1"/>
  <c r="M15" i="7"/>
  <c r="M11" i="14" s="1"/>
  <c r="N15" i="7"/>
  <c r="N11" i="14" s="1"/>
  <c r="O15" i="7"/>
  <c r="O11" i="14" s="1"/>
  <c r="P15" i="7"/>
  <c r="P11" i="14" s="1"/>
  <c r="D16" i="7"/>
  <c r="D12" i="14" s="1"/>
  <c r="E16" i="7"/>
  <c r="E12" i="14" s="1"/>
  <c r="F16" i="7"/>
  <c r="F12" i="14" s="1"/>
  <c r="G16" i="7"/>
  <c r="G12" i="14" s="1"/>
  <c r="H16" i="7"/>
  <c r="H12" i="14" s="1"/>
  <c r="I16" i="7"/>
  <c r="I12" i="14" s="1"/>
  <c r="J16" i="7"/>
  <c r="J12" i="14" s="1"/>
  <c r="K16" i="7"/>
  <c r="K12" i="14" s="1"/>
  <c r="L16" i="7"/>
  <c r="L12" i="14" s="1"/>
  <c r="M16" i="7"/>
  <c r="M12" i="14" s="1"/>
  <c r="N16" i="7"/>
  <c r="N12" i="14" s="1"/>
  <c r="O16" i="7"/>
  <c r="O12" i="14" s="1"/>
  <c r="P16" i="7"/>
  <c r="P12" i="14" s="1"/>
  <c r="D17" i="7"/>
  <c r="D13" i="14" s="1"/>
  <c r="E17" i="7"/>
  <c r="F17" i="7"/>
  <c r="F13" i="14" s="1"/>
  <c r="G17" i="7"/>
  <c r="G13" i="14" s="1"/>
  <c r="H17" i="7"/>
  <c r="H13" i="14" s="1"/>
  <c r="I17" i="7"/>
  <c r="I13" i="14" s="1"/>
  <c r="J17" i="7"/>
  <c r="J13" i="14" s="1"/>
  <c r="K17" i="7"/>
  <c r="K13" i="14" s="1"/>
  <c r="L17" i="7"/>
  <c r="L13" i="14" s="1"/>
  <c r="M17" i="7"/>
  <c r="M13" i="14" s="1"/>
  <c r="N17" i="7"/>
  <c r="N13" i="14" s="1"/>
  <c r="O17" i="7"/>
  <c r="O13" i="14" s="1"/>
  <c r="P17" i="7"/>
  <c r="P13" i="14" s="1"/>
  <c r="D18" i="7"/>
  <c r="D14" i="14" s="1"/>
  <c r="E18" i="7"/>
  <c r="E14" i="14" s="1"/>
  <c r="F18" i="7"/>
  <c r="F14" i="14" s="1"/>
  <c r="G18" i="7"/>
  <c r="G14" i="14" s="1"/>
  <c r="H18" i="7"/>
  <c r="H14" i="14" s="1"/>
  <c r="I18" i="7"/>
  <c r="I14" i="14" s="1"/>
  <c r="J18" i="7"/>
  <c r="J14" i="14" s="1"/>
  <c r="K18" i="7"/>
  <c r="K14" i="14" s="1"/>
  <c r="L18" i="7"/>
  <c r="L14" i="14" s="1"/>
  <c r="M18" i="7"/>
  <c r="M14" i="14" s="1"/>
  <c r="N18" i="7"/>
  <c r="N14" i="14" s="1"/>
  <c r="O18" i="7"/>
  <c r="O14" i="14" s="1"/>
  <c r="P18" i="7"/>
  <c r="P14" i="14" s="1"/>
  <c r="D19" i="7"/>
  <c r="D15" i="14" s="1"/>
  <c r="E19" i="7"/>
  <c r="E15" i="14" s="1"/>
  <c r="F19" i="7"/>
  <c r="F15" i="14" s="1"/>
  <c r="G19" i="7"/>
  <c r="G15" i="14" s="1"/>
  <c r="H19" i="7"/>
  <c r="H15" i="14" s="1"/>
  <c r="I19" i="7"/>
  <c r="I15" i="14" s="1"/>
  <c r="J19" i="7"/>
  <c r="J15" i="14" s="1"/>
  <c r="K19" i="7"/>
  <c r="K15" i="14" s="1"/>
  <c r="L19" i="7"/>
  <c r="L15" i="14" s="1"/>
  <c r="M19" i="7"/>
  <c r="M15" i="14" s="1"/>
  <c r="N19" i="7"/>
  <c r="N15" i="14" s="1"/>
  <c r="O19" i="7"/>
  <c r="O15" i="14" s="1"/>
  <c r="P19" i="7"/>
  <c r="P15" i="14" s="1"/>
  <c r="D20" i="7"/>
  <c r="D16" i="14" s="1"/>
  <c r="E20" i="7"/>
  <c r="E16" i="14" s="1"/>
  <c r="F20" i="7"/>
  <c r="F16" i="14" s="1"/>
  <c r="G20" i="7"/>
  <c r="G16" i="14" s="1"/>
  <c r="H20" i="7"/>
  <c r="H16" i="14" s="1"/>
  <c r="I20" i="7"/>
  <c r="I16" i="14" s="1"/>
  <c r="J20" i="7"/>
  <c r="J16" i="14" s="1"/>
  <c r="K20" i="7"/>
  <c r="K16" i="14" s="1"/>
  <c r="L20" i="7"/>
  <c r="L16" i="14" s="1"/>
  <c r="M20" i="7"/>
  <c r="M16" i="14" s="1"/>
  <c r="N20" i="7"/>
  <c r="N16" i="14" s="1"/>
  <c r="O20" i="7"/>
  <c r="O16" i="14" s="1"/>
  <c r="P20" i="7"/>
  <c r="P16" i="14" s="1"/>
  <c r="D21" i="7"/>
  <c r="D17" i="14" s="1"/>
  <c r="E21" i="7"/>
  <c r="E17" i="14" s="1"/>
  <c r="F21" i="7"/>
  <c r="F17" i="14" s="1"/>
  <c r="G21" i="7"/>
  <c r="G17" i="14" s="1"/>
  <c r="H21" i="7"/>
  <c r="H17" i="14" s="1"/>
  <c r="I21" i="7"/>
  <c r="I17" i="14" s="1"/>
  <c r="J21" i="7"/>
  <c r="J17" i="14" s="1"/>
  <c r="K21" i="7"/>
  <c r="K17" i="14" s="1"/>
  <c r="L21" i="7"/>
  <c r="L17" i="14" s="1"/>
  <c r="M21" i="7"/>
  <c r="M17" i="14" s="1"/>
  <c r="N21" i="7"/>
  <c r="N17" i="14" s="1"/>
  <c r="O21" i="7"/>
  <c r="O17" i="14" s="1"/>
  <c r="P21" i="7"/>
  <c r="P17" i="14" s="1"/>
  <c r="D22" i="7"/>
  <c r="D18" i="14" s="1"/>
  <c r="E22" i="7"/>
  <c r="E18" i="14" s="1"/>
  <c r="F22" i="7"/>
  <c r="F18" i="14" s="1"/>
  <c r="G22" i="7"/>
  <c r="G18" i="14" s="1"/>
  <c r="H22" i="7"/>
  <c r="H18" i="14" s="1"/>
  <c r="I22" i="7"/>
  <c r="I18" i="14" s="1"/>
  <c r="J22" i="7"/>
  <c r="J18" i="14" s="1"/>
  <c r="K22" i="7"/>
  <c r="K18" i="14" s="1"/>
  <c r="L22" i="7"/>
  <c r="L18" i="14" s="1"/>
  <c r="M22" i="7"/>
  <c r="M18" i="14" s="1"/>
  <c r="N22" i="7"/>
  <c r="N18" i="14" s="1"/>
  <c r="O22" i="7"/>
  <c r="O18" i="14" s="1"/>
  <c r="P22" i="7"/>
  <c r="P18" i="14" s="1"/>
  <c r="D23" i="7"/>
  <c r="D19" i="14" s="1"/>
  <c r="E23" i="7"/>
  <c r="E19" i="14" s="1"/>
  <c r="F23" i="7"/>
  <c r="F19" i="14" s="1"/>
  <c r="G23" i="7"/>
  <c r="G19" i="14" s="1"/>
  <c r="H23" i="7"/>
  <c r="H19" i="14" s="1"/>
  <c r="I23" i="7"/>
  <c r="I19" i="14" s="1"/>
  <c r="J23" i="7"/>
  <c r="J19" i="14" s="1"/>
  <c r="K23" i="7"/>
  <c r="K19" i="14" s="1"/>
  <c r="L23" i="7"/>
  <c r="L19" i="14" s="1"/>
  <c r="M23" i="7"/>
  <c r="M19" i="14" s="1"/>
  <c r="N23" i="7"/>
  <c r="N19" i="14" s="1"/>
  <c r="O23" i="7"/>
  <c r="O19" i="14" s="1"/>
  <c r="P23" i="7"/>
  <c r="P19" i="14" s="1"/>
  <c r="D24" i="7"/>
  <c r="D20" i="14" s="1"/>
  <c r="E24" i="7"/>
  <c r="E20" i="14" s="1"/>
  <c r="F24" i="7"/>
  <c r="F20" i="14" s="1"/>
  <c r="G24" i="7"/>
  <c r="G20" i="14" s="1"/>
  <c r="H24" i="7"/>
  <c r="H20" i="14" s="1"/>
  <c r="I24" i="7"/>
  <c r="I20" i="14" s="1"/>
  <c r="J24" i="7"/>
  <c r="J20" i="14" s="1"/>
  <c r="K24" i="7"/>
  <c r="K20" i="14" s="1"/>
  <c r="L24" i="7"/>
  <c r="L20" i="14" s="1"/>
  <c r="M24" i="7"/>
  <c r="M20" i="14" s="1"/>
  <c r="N24" i="7"/>
  <c r="N20" i="14" s="1"/>
  <c r="O24" i="7"/>
  <c r="O20" i="14" s="1"/>
  <c r="P24" i="7"/>
  <c r="P20" i="14" s="1"/>
  <c r="D25" i="7"/>
  <c r="D21" i="14" s="1"/>
  <c r="E25" i="7"/>
  <c r="E21" i="14" s="1"/>
  <c r="F25" i="7"/>
  <c r="F21" i="14" s="1"/>
  <c r="G25" i="7"/>
  <c r="G21" i="14" s="1"/>
  <c r="H25" i="7"/>
  <c r="H21" i="14" s="1"/>
  <c r="I25" i="7"/>
  <c r="I21" i="14" s="1"/>
  <c r="J25" i="7"/>
  <c r="J21" i="14" s="1"/>
  <c r="K25" i="7"/>
  <c r="K21" i="14" s="1"/>
  <c r="L25" i="7"/>
  <c r="L21" i="14" s="1"/>
  <c r="M25" i="7"/>
  <c r="M21" i="14" s="1"/>
  <c r="N25" i="7"/>
  <c r="N21" i="14" s="1"/>
  <c r="O25" i="7"/>
  <c r="O21" i="14" s="1"/>
  <c r="P25" i="7"/>
  <c r="P21" i="14" s="1"/>
  <c r="D26" i="7"/>
  <c r="D22" i="14" s="1"/>
  <c r="E26" i="7"/>
  <c r="E22" i="14" s="1"/>
  <c r="F26" i="7"/>
  <c r="F22" i="14" s="1"/>
  <c r="G26" i="7"/>
  <c r="G22" i="14" s="1"/>
  <c r="H26" i="7"/>
  <c r="H22" i="14" s="1"/>
  <c r="I26" i="7"/>
  <c r="I22" i="14" s="1"/>
  <c r="J26" i="7"/>
  <c r="J22" i="14" s="1"/>
  <c r="K26" i="7"/>
  <c r="K22" i="14" s="1"/>
  <c r="L26" i="7"/>
  <c r="L22" i="14" s="1"/>
  <c r="M26" i="7"/>
  <c r="M22" i="14" s="1"/>
  <c r="N26" i="7"/>
  <c r="N22" i="14" s="1"/>
  <c r="O26" i="7"/>
  <c r="O22" i="14" s="1"/>
  <c r="P26" i="7"/>
  <c r="P22" i="14" s="1"/>
  <c r="D27" i="7"/>
  <c r="D23" i="14" s="1"/>
  <c r="E27" i="7"/>
  <c r="E23" i="14" s="1"/>
  <c r="F27" i="7"/>
  <c r="F23" i="14" s="1"/>
  <c r="G27" i="7"/>
  <c r="G23" i="14" s="1"/>
  <c r="H27" i="7"/>
  <c r="H23" i="14" s="1"/>
  <c r="I27" i="7"/>
  <c r="I23" i="14" s="1"/>
  <c r="J27" i="7"/>
  <c r="J23" i="14" s="1"/>
  <c r="K27" i="7"/>
  <c r="K23" i="14" s="1"/>
  <c r="L27" i="7"/>
  <c r="L23" i="14" s="1"/>
  <c r="M27" i="7"/>
  <c r="M23" i="14" s="1"/>
  <c r="N27" i="7"/>
  <c r="N23" i="14" s="1"/>
  <c r="O27" i="7"/>
  <c r="O23" i="14" s="1"/>
  <c r="P27" i="7"/>
  <c r="P23" i="14" s="1"/>
  <c r="D28" i="7"/>
  <c r="D24" i="14" s="1"/>
  <c r="E28" i="7"/>
  <c r="E24" i="14" s="1"/>
  <c r="F28" i="7"/>
  <c r="F24" i="14" s="1"/>
  <c r="G28" i="7"/>
  <c r="G24" i="14" s="1"/>
  <c r="H28" i="7"/>
  <c r="H24" i="14" s="1"/>
  <c r="I28" i="7"/>
  <c r="I24" i="14" s="1"/>
  <c r="J28" i="7"/>
  <c r="J24" i="14" s="1"/>
  <c r="K28" i="7"/>
  <c r="K24" i="14" s="1"/>
  <c r="L28" i="7"/>
  <c r="L24" i="14" s="1"/>
  <c r="M28" i="7"/>
  <c r="M24" i="14" s="1"/>
  <c r="N28" i="7"/>
  <c r="N24" i="14" s="1"/>
  <c r="O28" i="7"/>
  <c r="O24" i="14" s="1"/>
  <c r="P28" i="7"/>
  <c r="P24" i="14" s="1"/>
  <c r="D30" i="7"/>
  <c r="D26" i="14" s="1"/>
  <c r="E30" i="7"/>
  <c r="E26" i="14" s="1"/>
  <c r="F30" i="7"/>
  <c r="F26" i="14" s="1"/>
  <c r="G30" i="7"/>
  <c r="G26" i="14" s="1"/>
  <c r="H30" i="7"/>
  <c r="H26" i="14" s="1"/>
  <c r="I30" i="7"/>
  <c r="I26" i="14" s="1"/>
  <c r="J30" i="7"/>
  <c r="J26" i="14" s="1"/>
  <c r="K30" i="7"/>
  <c r="K26" i="14" s="1"/>
  <c r="L30" i="7"/>
  <c r="L26" i="14" s="1"/>
  <c r="M30" i="7"/>
  <c r="M26" i="14" s="1"/>
  <c r="N30" i="7"/>
  <c r="N26" i="14" s="1"/>
  <c r="O30" i="7"/>
  <c r="O26" i="14" s="1"/>
  <c r="P30" i="7"/>
  <c r="P26" i="14" s="1"/>
  <c r="D31" i="7"/>
  <c r="D27" i="14" s="1"/>
  <c r="E31" i="7"/>
  <c r="E27" i="14" s="1"/>
  <c r="F31" i="7"/>
  <c r="F27" i="14" s="1"/>
  <c r="G31" i="7"/>
  <c r="G27" i="14" s="1"/>
  <c r="H31" i="7"/>
  <c r="H27" i="14" s="1"/>
  <c r="I31" i="7"/>
  <c r="I27" i="14" s="1"/>
  <c r="J31" i="7"/>
  <c r="J27" i="14" s="1"/>
  <c r="K31" i="7"/>
  <c r="K27" i="14" s="1"/>
  <c r="L31" i="7"/>
  <c r="L27" i="14" s="1"/>
  <c r="M31" i="7"/>
  <c r="M27" i="14" s="1"/>
  <c r="N31" i="7"/>
  <c r="N27" i="14" s="1"/>
  <c r="O31" i="7"/>
  <c r="O27" i="14" s="1"/>
  <c r="P31" i="7"/>
  <c r="P27" i="14" s="1"/>
  <c r="K4" i="19"/>
  <c r="B4" i="19"/>
  <c r="B31" i="7"/>
  <c r="B27" i="14" s="1"/>
  <c r="B30" i="7"/>
  <c r="B26" i="14" s="1"/>
  <c r="B28" i="7"/>
  <c r="B24" i="14" s="1"/>
  <c r="B27" i="7"/>
  <c r="B23" i="14" s="1"/>
  <c r="B26" i="7"/>
  <c r="B22" i="14" s="1"/>
  <c r="B25" i="7"/>
  <c r="B21" i="14" s="1"/>
  <c r="B24" i="7"/>
  <c r="B20" i="14" s="1"/>
  <c r="B23" i="7"/>
  <c r="B19" i="14" s="1"/>
  <c r="B22" i="7"/>
  <c r="B18" i="14" s="1"/>
  <c r="B21" i="7"/>
  <c r="B17" i="14" s="1"/>
  <c r="B20" i="7"/>
  <c r="B16" i="14" s="1"/>
  <c r="B19" i="7"/>
  <c r="B15" i="14" s="1"/>
  <c r="B18" i="7"/>
  <c r="B14" i="14" s="1"/>
  <c r="B17" i="7"/>
  <c r="B13" i="14" s="1"/>
  <c r="B16" i="7"/>
  <c r="B12" i="14" s="1"/>
  <c r="B15" i="7"/>
  <c r="B11" i="14" s="1"/>
  <c r="B14" i="7"/>
  <c r="B10" i="14" s="1"/>
  <c r="B13" i="7"/>
  <c r="B9" i="14" s="1"/>
  <c r="B2" i="20"/>
  <c r="BD19" i="18"/>
  <c r="BC19" i="18"/>
  <c r="BB19" i="18"/>
  <c r="AS19" i="18"/>
  <c r="AR19" i="18"/>
  <c r="BD18" i="18"/>
  <c r="BC18" i="18"/>
  <c r="BB18" i="18"/>
  <c r="AS18" i="18"/>
  <c r="AR18" i="18"/>
  <c r="BD17" i="18"/>
  <c r="BC17" i="18"/>
  <c r="BB17" i="18"/>
  <c r="AS17" i="18"/>
  <c r="AR17" i="18"/>
  <c r="BD16" i="18"/>
  <c r="BC16" i="18"/>
  <c r="BB16" i="18"/>
  <c r="AS16" i="18"/>
  <c r="AR16" i="18"/>
  <c r="BD15" i="18"/>
  <c r="BC15" i="18"/>
  <c r="BB15" i="18"/>
  <c r="AS15" i="18"/>
  <c r="AR15" i="18"/>
  <c r="BD14" i="18"/>
  <c r="BC14" i="18"/>
  <c r="BB14" i="18"/>
  <c r="AS14" i="18"/>
  <c r="AR14" i="18"/>
  <c r="BD13" i="18"/>
  <c r="BC13" i="18"/>
  <c r="BB13" i="18"/>
  <c r="AS13" i="18"/>
  <c r="AR13" i="18"/>
  <c r="BD12" i="18"/>
  <c r="BC12" i="18"/>
  <c r="BB12" i="18"/>
  <c r="AS12" i="18"/>
  <c r="AR12" i="18"/>
  <c r="BD11" i="18"/>
  <c r="BC11" i="18"/>
  <c r="BB11" i="18"/>
  <c r="AS11" i="18"/>
  <c r="AR11" i="18"/>
  <c r="BD10" i="18"/>
  <c r="BC10" i="18"/>
  <c r="BB10" i="18"/>
  <c r="AS10" i="18"/>
  <c r="AR10" i="18"/>
  <c r="C19" i="7"/>
  <c r="C14" i="7"/>
  <c r="C15" i="7"/>
  <c r="C16" i="7"/>
  <c r="C17" i="7"/>
  <c r="C18" i="7"/>
  <c r="C13" i="7"/>
  <c r="A30" i="7"/>
  <c r="C30" i="7"/>
  <c r="A31" i="7"/>
  <c r="C31" i="7"/>
  <c r="A14" i="7"/>
  <c r="A15" i="7"/>
  <c r="A16" i="7"/>
  <c r="A17" i="7"/>
  <c r="A18" i="7"/>
  <c r="A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13" i="7"/>
  <c r="AW34" i="5"/>
  <c r="BG34" i="5"/>
  <c r="BH34" i="5"/>
  <c r="BH35" i="5"/>
  <c r="BG35" i="5"/>
  <c r="AW35" i="5"/>
  <c r="AX19" i="5"/>
  <c r="AX17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18" i="5"/>
  <c r="AW19" i="5"/>
  <c r="AW17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18" i="5"/>
  <c r="BI34" i="5"/>
  <c r="M21" i="10"/>
  <c r="M22" i="10"/>
  <c r="M23" i="10"/>
  <c r="M24" i="10"/>
  <c r="M25" i="10"/>
  <c r="M26" i="10"/>
  <c r="M27" i="10"/>
  <c r="M28" i="10"/>
  <c r="M29" i="10"/>
  <c r="M20" i="10"/>
  <c r="M8" i="10" s="1"/>
  <c r="G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BH24" i="5"/>
  <c r="J10" i="10" s="1"/>
  <c r="BH25" i="5"/>
  <c r="J11" i="10" s="1"/>
  <c r="BH26" i="5"/>
  <c r="J12" i="10" s="1"/>
  <c r="BH27" i="5"/>
  <c r="J13" i="10" s="1"/>
  <c r="BH28" i="5"/>
  <c r="J14" i="10" s="1"/>
  <c r="BH29" i="5"/>
  <c r="J15" i="10" s="1"/>
  <c r="BH30" i="5"/>
  <c r="J16" i="10" s="1"/>
  <c r="BH31" i="5"/>
  <c r="J17" i="10" s="1"/>
  <c r="BH32" i="5"/>
  <c r="J18" i="10" s="1"/>
  <c r="J19" i="10"/>
  <c r="J20" i="10"/>
  <c r="J21" i="10"/>
  <c r="J22" i="10"/>
  <c r="J23" i="10"/>
  <c r="J24" i="10"/>
  <c r="J25" i="10"/>
  <c r="J26" i="10"/>
  <c r="J27" i="10"/>
  <c r="J28" i="10"/>
  <c r="J29" i="10"/>
  <c r="BH23" i="5"/>
  <c r="J9" i="10" s="1"/>
  <c r="BG24" i="5"/>
  <c r="I10" i="10" s="1"/>
  <c r="BG25" i="5"/>
  <c r="I11" i="10" s="1"/>
  <c r="BG26" i="5"/>
  <c r="I12" i="10" s="1"/>
  <c r="BG27" i="5"/>
  <c r="I13" i="10" s="1"/>
  <c r="BG28" i="5"/>
  <c r="I14" i="10" s="1"/>
  <c r="BG29" i="5"/>
  <c r="I15" i="10" s="1"/>
  <c r="BG30" i="5"/>
  <c r="I16" i="10" s="1"/>
  <c r="BG31" i="5"/>
  <c r="I17" i="10" s="1"/>
  <c r="BG32" i="5"/>
  <c r="I18" i="10" s="1"/>
  <c r="I19" i="10"/>
  <c r="I20" i="10"/>
  <c r="I21" i="10"/>
  <c r="I22" i="10"/>
  <c r="I23" i="10"/>
  <c r="I24" i="10"/>
  <c r="I25" i="10"/>
  <c r="I26" i="10"/>
  <c r="I27" i="10"/>
  <c r="I28" i="10"/>
  <c r="I29" i="10"/>
  <c r="I30" i="10"/>
  <c r="BG23" i="5"/>
  <c r="I9" i="10" s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C27" i="10"/>
  <c r="C28" i="10"/>
  <c r="C29" i="10"/>
  <c r="C26" i="10"/>
  <c r="B26" i="10"/>
  <c r="B25" i="10"/>
  <c r="B21" i="10"/>
  <c r="B22" i="10"/>
  <c r="B23" i="10"/>
  <c r="B24" i="10"/>
  <c r="B27" i="10"/>
  <c r="B28" i="10"/>
  <c r="B29" i="10"/>
  <c r="B20" i="10"/>
  <c r="B10" i="10"/>
  <c r="B11" i="10"/>
  <c r="B12" i="10"/>
  <c r="B13" i="10"/>
  <c r="B14" i="10"/>
  <c r="B15" i="10"/>
  <c r="B16" i="10"/>
  <c r="B17" i="10"/>
  <c r="B18" i="10"/>
  <c r="B19" i="10"/>
  <c r="B9" i="10"/>
  <c r="B30" i="10"/>
  <c r="B31" i="10"/>
  <c r="B32" i="10"/>
  <c r="B33" i="10"/>
  <c r="B34" i="10"/>
  <c r="B35" i="10"/>
  <c r="L30" i="10"/>
  <c r="L31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9" i="10"/>
  <c r="K29" i="10"/>
  <c r="K28" i="10"/>
  <c r="K27" i="10"/>
  <c r="K26" i="10"/>
  <c r="K25" i="10"/>
  <c r="K24" i="10"/>
  <c r="K23" i="10"/>
  <c r="K22" i="10"/>
  <c r="K21" i="10"/>
  <c r="K20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K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C30" i="10"/>
  <c r="D30" i="10"/>
  <c r="E30" i="10"/>
  <c r="F30" i="10"/>
  <c r="G30" i="10"/>
  <c r="J30" i="10"/>
  <c r="K30" i="10"/>
  <c r="C31" i="10"/>
  <c r="D31" i="10"/>
  <c r="E31" i="10"/>
  <c r="F31" i="10"/>
  <c r="G31" i="10"/>
  <c r="I31" i="10"/>
  <c r="J31" i="10"/>
  <c r="K31" i="10"/>
  <c r="C32" i="10"/>
  <c r="D32" i="10"/>
  <c r="E32" i="10"/>
  <c r="F32" i="10"/>
  <c r="G32" i="10"/>
  <c r="H32" i="10"/>
  <c r="I32" i="10"/>
  <c r="J32" i="10"/>
  <c r="K32" i="10"/>
  <c r="L32" i="10"/>
  <c r="C33" i="10"/>
  <c r="D33" i="10"/>
  <c r="E33" i="10"/>
  <c r="F33" i="10"/>
  <c r="G33" i="10"/>
  <c r="H33" i="10"/>
  <c r="I33" i="10"/>
  <c r="J33" i="10"/>
  <c r="K33" i="10"/>
  <c r="L33" i="10"/>
  <c r="C34" i="10"/>
  <c r="D34" i="10"/>
  <c r="E34" i="10"/>
  <c r="F34" i="10"/>
  <c r="G34" i="10"/>
  <c r="H34" i="10"/>
  <c r="I34" i="10"/>
  <c r="J34" i="10"/>
  <c r="K34" i="10"/>
  <c r="L34" i="10"/>
  <c r="C35" i="10"/>
  <c r="D35" i="10"/>
  <c r="E35" i="10"/>
  <c r="F35" i="10"/>
  <c r="G35" i="10"/>
  <c r="H35" i="10"/>
  <c r="I35" i="10"/>
  <c r="J35" i="10"/>
  <c r="K35" i="10"/>
  <c r="L35" i="10"/>
  <c r="A24" i="14"/>
  <c r="A23" i="14"/>
  <c r="A22" i="14"/>
  <c r="A21" i="14"/>
  <c r="A20" i="14"/>
  <c r="A19" i="14"/>
  <c r="A18" i="14"/>
  <c r="A17" i="14"/>
  <c r="A16" i="14"/>
  <c r="A15" i="14"/>
  <c r="BI24" i="5"/>
  <c r="K10" i="10" s="1"/>
  <c r="BI25" i="5"/>
  <c r="K11" i="10" s="1"/>
  <c r="BI26" i="5"/>
  <c r="K12" i="10" s="1"/>
  <c r="BI28" i="5"/>
  <c r="K13" i="10" s="1"/>
  <c r="BI30" i="5"/>
  <c r="K14" i="10" s="1"/>
  <c r="BI32" i="5"/>
  <c r="K15" i="10" s="1"/>
  <c r="BI27" i="5"/>
  <c r="K16" i="10" s="1"/>
  <c r="BI29" i="5"/>
  <c r="K17" i="10" s="1"/>
  <c r="BI31" i="5"/>
  <c r="K18" i="10" s="1"/>
  <c r="BI23" i="5"/>
  <c r="K9" i="10" s="1"/>
  <c r="F9" i="10"/>
  <c r="E9" i="10"/>
  <c r="D9" i="10"/>
  <c r="C9" i="10"/>
  <c r="D19" i="12"/>
  <c r="D1" i="23"/>
  <c r="R9" i="20" l="1"/>
  <c r="R6" i="20"/>
  <c r="Q13" i="20"/>
  <c r="R17" i="19"/>
  <c r="S17" i="19"/>
  <c r="R11" i="20"/>
  <c r="R10" i="20"/>
  <c r="R12" i="20"/>
  <c r="R7" i="20"/>
  <c r="AN7" i="18"/>
  <c r="AP7" i="18"/>
  <c r="AG1" i="18"/>
  <c r="G17" i="12" s="1"/>
  <c r="Q11" i="19"/>
  <c r="AF7" i="18"/>
  <c r="AI7" i="18"/>
  <c r="Q10" i="19"/>
  <c r="R13" i="20"/>
  <c r="Q12" i="19"/>
  <c r="AM7" i="18"/>
  <c r="AE7" i="18"/>
  <c r="AQ7" i="18" s="1"/>
  <c r="E17" i="12" s="1"/>
  <c r="Q9" i="19"/>
  <c r="G13" i="20"/>
  <c r="AH7" i="18"/>
  <c r="Q8" i="19"/>
  <c r="Q5" i="19" s="1"/>
  <c r="S13" i="19"/>
  <c r="AD7" i="18"/>
  <c r="Q16" i="19"/>
  <c r="Q15" i="19"/>
  <c r="R15" i="19" s="1"/>
  <c r="AO7" i="18"/>
  <c r="Q14" i="19"/>
  <c r="J1" i="23"/>
  <c r="AP8" i="22"/>
  <c r="BI35" i="5"/>
  <c r="AI8" i="5"/>
  <c r="AJ1" i="5"/>
  <c r="G16" i="12" s="1"/>
  <c r="AJ3" i="5"/>
  <c r="Q8" i="7"/>
  <c r="Q4" i="14" s="1"/>
  <c r="Q12" i="7"/>
  <c r="BM8" i="5"/>
  <c r="H16" i="12" s="1"/>
  <c r="H18" i="12" s="1"/>
  <c r="E8" i="10"/>
  <c r="Q4" i="20"/>
  <c r="S8" i="19"/>
  <c r="R4" i="20"/>
  <c r="F17" i="12"/>
  <c r="K1" i="19"/>
  <c r="Q11" i="20"/>
  <c r="L8" i="10"/>
  <c r="F8" i="10"/>
  <c r="Q11" i="7"/>
  <c r="S11" i="7" s="1"/>
  <c r="Q10" i="7"/>
  <c r="Q6" i="14" s="1"/>
  <c r="D6" i="14"/>
  <c r="Q9" i="7"/>
  <c r="R9" i="7" s="1"/>
  <c r="N5" i="14"/>
  <c r="AU8" i="5"/>
  <c r="C8" i="10"/>
  <c r="D8" i="10"/>
  <c r="B8" i="10"/>
  <c r="G8" i="10"/>
  <c r="H8" i="10"/>
  <c r="I8" i="10"/>
  <c r="J8" i="10"/>
  <c r="R21" i="14"/>
  <c r="R19" i="14"/>
  <c r="R16" i="14"/>
  <c r="Q31" i="7"/>
  <c r="R31" i="7" s="1"/>
  <c r="Q22" i="7"/>
  <c r="R22" i="7" s="1"/>
  <c r="R18" i="14"/>
  <c r="Q17" i="7"/>
  <c r="S17" i="7" s="1"/>
  <c r="Q16" i="7"/>
  <c r="R16" i="7" s="1"/>
  <c r="R23" i="14"/>
  <c r="R15" i="14"/>
  <c r="R22" i="14"/>
  <c r="Q26" i="7"/>
  <c r="R26" i="7" s="1"/>
  <c r="Q18" i="7"/>
  <c r="Q14" i="14" s="1"/>
  <c r="Q14" i="7"/>
  <c r="R14" i="7" s="1"/>
  <c r="R24" i="14"/>
  <c r="R17" i="14"/>
  <c r="R20" i="14"/>
  <c r="Q21" i="7"/>
  <c r="Q17" i="14" s="1"/>
  <c r="Q15" i="7"/>
  <c r="R15" i="7" s="1"/>
  <c r="AT8" i="5"/>
  <c r="AM8" i="5"/>
  <c r="AO8" i="5"/>
  <c r="AK8" i="5"/>
  <c r="Q13" i="7"/>
  <c r="Q9" i="14" s="1"/>
  <c r="AS8" i="5"/>
  <c r="D9" i="14"/>
  <c r="AQ8" i="5"/>
  <c r="AP8" i="5"/>
  <c r="AN8" i="5"/>
  <c r="AL8" i="5"/>
  <c r="AJ8" i="5"/>
  <c r="AR8" i="5"/>
  <c r="K8" i="10"/>
  <c r="Q23" i="7"/>
  <c r="Q28" i="7"/>
  <c r="Q24" i="7"/>
  <c r="Q20" i="7"/>
  <c r="E13" i="14"/>
  <c r="Q27" i="7"/>
  <c r="Q19" i="7"/>
  <c r="J11" i="14"/>
  <c r="Q30" i="7"/>
  <c r="Q25" i="7"/>
  <c r="Q6" i="20" l="1"/>
  <c r="S10" i="19"/>
  <c r="R10" i="19"/>
  <c r="Q10" i="20"/>
  <c r="R14" i="19"/>
  <c r="S14" i="19"/>
  <c r="Q5" i="20"/>
  <c r="R9" i="19"/>
  <c r="S9" i="19"/>
  <c r="S5" i="19" s="1"/>
  <c r="S11" i="19"/>
  <c r="R11" i="19"/>
  <c r="Q7" i="20"/>
  <c r="R8" i="19"/>
  <c r="G18" i="12"/>
  <c r="Q12" i="20"/>
  <c r="R16" i="19"/>
  <c r="S16" i="19"/>
  <c r="S15" i="19"/>
  <c r="R12" i="19"/>
  <c r="S12" i="19"/>
  <c r="Q8" i="20"/>
  <c r="AV8" i="5"/>
  <c r="E16" i="12" s="1"/>
  <c r="E18" i="12" s="1"/>
  <c r="S8" i="7"/>
  <c r="Q5" i="7"/>
  <c r="Q27" i="14"/>
  <c r="R17" i="7"/>
  <c r="S13" i="7"/>
  <c r="Q13" i="14"/>
  <c r="R12" i="7"/>
  <c r="S12" i="7"/>
  <c r="Q8" i="14"/>
  <c r="R11" i="7"/>
  <c r="Q7" i="14"/>
  <c r="S10" i="7"/>
  <c r="R10" i="7"/>
  <c r="S9" i="7"/>
  <c r="Q5" i="14"/>
  <c r="R8" i="7"/>
  <c r="S31" i="7"/>
  <c r="Q10" i="14"/>
  <c r="Q22" i="14"/>
  <c r="S26" i="7"/>
  <c r="Q11" i="14"/>
  <c r="S18" i="7"/>
  <c r="R18" i="7"/>
  <c r="S22" i="7"/>
  <c r="S15" i="7"/>
  <c r="S21" i="7"/>
  <c r="Q18" i="14"/>
  <c r="R21" i="7"/>
  <c r="Q12" i="14"/>
  <c r="S16" i="7"/>
  <c r="R13" i="7"/>
  <c r="S14" i="7"/>
  <c r="G19" i="12"/>
  <c r="S24" i="7"/>
  <c r="R24" i="7"/>
  <c r="Q20" i="14"/>
  <c r="S25" i="7"/>
  <c r="Q21" i="14"/>
  <c r="R25" i="7"/>
  <c r="R30" i="7"/>
  <c r="Q26" i="14"/>
  <c r="S30" i="7"/>
  <c r="F16" i="12"/>
  <c r="F18" i="12" s="1"/>
  <c r="K1" i="7"/>
  <c r="R20" i="7"/>
  <c r="S20" i="7"/>
  <c r="Q16" i="14"/>
  <c r="R28" i="7"/>
  <c r="S28" i="7"/>
  <c r="Q24" i="14"/>
  <c r="S19" i="7"/>
  <c r="Q15" i="14"/>
  <c r="R19" i="7"/>
  <c r="S27" i="7"/>
  <c r="Q23" i="14"/>
  <c r="R27" i="7"/>
  <c r="Q19" i="14"/>
  <c r="S23" i="7"/>
  <c r="R23" i="7"/>
  <c r="G20" i="12" l="1"/>
  <c r="R5" i="19"/>
  <c r="H1" i="19" s="1"/>
  <c r="R5" i="7"/>
  <c r="H1" i="7" s="1"/>
  <c r="H3" i="7" s="1"/>
  <c r="S5" i="7"/>
</calcChain>
</file>

<file path=xl/sharedStrings.xml><?xml version="1.0" encoding="utf-8"?>
<sst xmlns="http://schemas.openxmlformats.org/spreadsheetml/2006/main" count="1227" uniqueCount="593">
  <si>
    <t>Size</t>
  </si>
  <si>
    <t>Price without VAT</t>
  </si>
  <si>
    <t>black</t>
  </si>
  <si>
    <t>blue</t>
  </si>
  <si>
    <t xml:space="preserve">Sum </t>
  </si>
  <si>
    <t>kg</t>
  </si>
  <si>
    <t>sum kg</t>
  </si>
  <si>
    <t>Sum Price without VAT</t>
  </si>
  <si>
    <t>EUR</t>
  </si>
  <si>
    <t>red</t>
  </si>
  <si>
    <t>yellow</t>
  </si>
  <si>
    <t>SUM</t>
  </si>
  <si>
    <t>KG</t>
  </si>
  <si>
    <t>ordered</t>
  </si>
  <si>
    <t>Sum SETS</t>
  </si>
  <si>
    <t>green</t>
  </si>
  <si>
    <t>gray</t>
  </si>
  <si>
    <t>Dimensions</t>
  </si>
  <si>
    <t>screw-ons</t>
  </si>
  <si>
    <t>greenn</t>
  </si>
  <si>
    <t>CUSTOMER</t>
  </si>
  <si>
    <t>izdelek</t>
  </si>
  <si>
    <t>wood</t>
  </si>
  <si>
    <t>mali volumni</t>
  </si>
  <si>
    <t>veliki volumni</t>
  </si>
  <si>
    <t>logo mali</t>
  </si>
  <si>
    <t>logo velik</t>
  </si>
  <si>
    <t>ploščica</t>
  </si>
  <si>
    <t>pesek/g</t>
  </si>
  <si>
    <t>polie pes</t>
  </si>
  <si>
    <t>barva</t>
  </si>
  <si>
    <t>pigment</t>
  </si>
  <si>
    <t>pesek/Kg</t>
  </si>
  <si>
    <t>polie  KG</t>
  </si>
  <si>
    <t>barva Kg</t>
  </si>
  <si>
    <t>pigment Kg</t>
  </si>
  <si>
    <t>surov.poli kg</t>
  </si>
  <si>
    <t>poli sur kg</t>
  </si>
  <si>
    <t>unit matice</t>
  </si>
  <si>
    <t>Sum pieces</t>
  </si>
  <si>
    <t>DISCOUNT</t>
  </si>
  <si>
    <t xml:space="preserve">SUM </t>
  </si>
  <si>
    <t>%</t>
  </si>
  <si>
    <t>Costumer:</t>
  </si>
  <si>
    <t>Delivery address:</t>
  </si>
  <si>
    <t>Dual Tex.</t>
  </si>
  <si>
    <t>Sum kg</t>
  </si>
  <si>
    <t>Nr. of pcs.</t>
  </si>
  <si>
    <t>Price without VAT in €</t>
  </si>
  <si>
    <t>T-nuts</t>
  </si>
  <si>
    <t>Fixing</t>
  </si>
  <si>
    <t>sum kos</t>
  </si>
  <si>
    <t>grey</t>
  </si>
  <si>
    <t xml:space="preserve">360LINE D.O.O.                   BAČ 49A                              6235 KNEŽAK              SLOVENIA                             VAT: SI32177330 </t>
  </si>
  <si>
    <t>Palette No.:</t>
  </si>
  <si>
    <t>Name:</t>
  </si>
  <si>
    <t>Dimensions:</t>
  </si>
  <si>
    <t>Date:</t>
  </si>
  <si>
    <t>Signature:</t>
  </si>
  <si>
    <t>NAME</t>
  </si>
  <si>
    <t>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</si>
  <si>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</si>
  <si>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</si>
  <si>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</si>
  <si>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</si>
  <si>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</si>
  <si>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</si>
  <si>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</si>
  <si>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</si>
  <si>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</si>
  <si>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</si>
  <si>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Name</t>
  </si>
  <si>
    <t xml:space="preserve"> PACKING LIST -  READY holds</t>
  </si>
  <si>
    <t>GRP</t>
  </si>
  <si>
    <t>hut</t>
  </si>
  <si>
    <t>house</t>
  </si>
  <si>
    <t>bakery</t>
  </si>
  <si>
    <t>library</t>
  </si>
  <si>
    <t>gallery</t>
  </si>
  <si>
    <t>palace</t>
  </si>
  <si>
    <t>bank</t>
  </si>
  <si>
    <t>pool</t>
  </si>
  <si>
    <t>plaza</t>
  </si>
  <si>
    <t>stadium</t>
  </si>
  <si>
    <t>25x25x11cm</t>
  </si>
  <si>
    <t>25x25x18cm</t>
  </si>
  <si>
    <t>25x50x11cm</t>
  </si>
  <si>
    <t>25x50x18cm</t>
  </si>
  <si>
    <t>50x50x11cm</t>
  </si>
  <si>
    <t>50x50x18cm</t>
  </si>
  <si>
    <t>100x50x11cm</t>
  </si>
  <si>
    <t>100x50x18cm</t>
  </si>
  <si>
    <t>transparent</t>
  </si>
  <si>
    <t>150x75x18cm</t>
  </si>
  <si>
    <t>transp.</t>
  </si>
  <si>
    <r>
      <rPr>
        <b/>
        <sz val="16"/>
        <color theme="1"/>
        <rFont val="Al Nile"/>
        <charset val="178"/>
      </rPr>
      <t>CITY LINE</t>
    </r>
    <r>
      <rPr>
        <sz val="16"/>
        <color theme="1"/>
        <rFont val="Al Nile"/>
        <charset val="178"/>
      </rPr>
      <t xml:space="preserve"> - bolt-on WOODEN VOLUMES</t>
    </r>
  </si>
  <si>
    <t>Ready GRP</t>
  </si>
  <si>
    <t>Ready  Wood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</si>
  <si>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</si>
  <si>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</si>
  <si>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</si>
  <si>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</si>
  <si>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</si>
  <si>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</si>
  <si>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</si>
  <si>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</si>
  <si>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t>PAKIRANJE</t>
  </si>
  <si>
    <t>stranka</t>
  </si>
  <si>
    <t>št.naročila</t>
  </si>
  <si>
    <t>ODGOVOREN ZA PAKIRANJE IN ODPREMO:</t>
  </si>
  <si>
    <t>ime in priimek</t>
  </si>
  <si>
    <t>podpis</t>
  </si>
  <si>
    <t>datum SPAKIRANO</t>
  </si>
  <si>
    <t xml:space="preserve">WHITE               </t>
  </si>
  <si>
    <t>white</t>
  </si>
  <si>
    <t>plosce/m2</t>
  </si>
  <si>
    <t>plošče m2</t>
  </si>
  <si>
    <t>R11</t>
  </si>
  <si>
    <t>R12</t>
  </si>
  <si>
    <t>#</t>
  </si>
  <si>
    <t>kos GRP</t>
  </si>
  <si>
    <t>kos WOOD</t>
  </si>
  <si>
    <t>spakirano</t>
  </si>
  <si>
    <t>360 volumes</t>
  </si>
  <si>
    <t>LYNX wood</t>
  </si>
  <si>
    <t>360 grifi (PU)</t>
  </si>
  <si>
    <t>360 hangboards</t>
  </si>
  <si>
    <t>READY volumes</t>
  </si>
  <si>
    <t>360 accessories</t>
  </si>
  <si>
    <t>SO ILL wood</t>
  </si>
  <si>
    <t>SIMPL wood</t>
  </si>
  <si>
    <t>TENTOMEN vol.</t>
  </si>
  <si>
    <t>TTC (les+grifi)</t>
  </si>
  <si>
    <t>ROCK CITY wood</t>
  </si>
  <si>
    <t>bolt-on / screw.ons</t>
  </si>
  <si>
    <t>10cm CUBE or PYRAMID symbol for sizing is representing GRP or WOOD  material</t>
  </si>
  <si>
    <t>DT</t>
  </si>
  <si>
    <t>Dual. Tex.</t>
  </si>
  <si>
    <t>PALETA Z ŽIGOM</t>
  </si>
  <si>
    <t>DA</t>
  </si>
  <si>
    <t>NE</t>
  </si>
  <si>
    <t>mint</t>
  </si>
  <si>
    <t>deep rose</t>
  </si>
  <si>
    <t>new</t>
  </si>
  <si>
    <t>SUM of pieces:</t>
  </si>
  <si>
    <r>
      <t xml:space="preserve">BLACK            </t>
    </r>
    <r>
      <rPr>
        <sz val="10"/>
        <color theme="0" tint="-4.9989318521683403E-2"/>
        <rFont val="Al Nile"/>
        <charset val="238"/>
      </rPr>
      <t>RAL 9005</t>
    </r>
  </si>
  <si>
    <r>
      <t xml:space="preserve">RED              </t>
    </r>
    <r>
      <rPr>
        <sz val="10"/>
        <color theme="1"/>
        <rFont val="Al Nile"/>
        <charset val="238"/>
      </rPr>
      <t xml:space="preserve">RAL 3000 </t>
    </r>
  </si>
  <si>
    <r>
      <t xml:space="preserve">YELLOW   </t>
    </r>
    <r>
      <rPr>
        <sz val="10"/>
        <color theme="1"/>
        <rFont val="Al Nile"/>
        <charset val="238"/>
      </rPr>
      <t>RAL 1018</t>
    </r>
    <r>
      <rPr>
        <sz val="12"/>
        <color theme="1"/>
        <rFont val="Al Nile"/>
        <charset val="238"/>
      </rPr>
      <t xml:space="preserve"> </t>
    </r>
  </si>
  <si>
    <r>
      <t xml:space="preserve">BLUE              </t>
    </r>
    <r>
      <rPr>
        <sz val="10"/>
        <color theme="1"/>
        <rFont val="Al Nile"/>
        <charset val="238"/>
      </rPr>
      <t>RAL 5015</t>
    </r>
  </si>
  <si>
    <r>
      <t xml:space="preserve">GREEN        </t>
    </r>
    <r>
      <rPr>
        <sz val="10"/>
        <color theme="1"/>
        <rFont val="Al Nile"/>
        <charset val="238"/>
      </rPr>
      <t>RAL 6018</t>
    </r>
  </si>
  <si>
    <r>
      <t xml:space="preserve">GREY </t>
    </r>
    <r>
      <rPr>
        <sz val="10"/>
        <rFont val="Al Nile"/>
        <charset val="238"/>
      </rPr>
      <t xml:space="preserve">               RAL 7001</t>
    </r>
  </si>
  <si>
    <r>
      <rPr>
        <sz val="12"/>
        <color theme="1"/>
        <rFont val="Calibri"/>
        <family val="2"/>
        <scheme val="minor"/>
      </rPr>
      <t xml:space="preserve">MINT   </t>
    </r>
    <r>
      <rPr>
        <sz val="10"/>
        <color theme="1"/>
        <rFont val="Calibri (Body)_x0000_"/>
      </rPr>
      <t>RAL6027</t>
    </r>
  </si>
  <si>
    <r>
      <rPr>
        <sz val="10"/>
        <color theme="0"/>
        <rFont val="Calibri (Body)_x0000_"/>
      </rPr>
      <t>DEEP ROSE</t>
    </r>
    <r>
      <rPr>
        <sz val="12"/>
        <color theme="0"/>
        <rFont val="Calibri"/>
        <family val="2"/>
        <scheme val="minor"/>
      </rPr>
      <t xml:space="preserve"> </t>
    </r>
    <r>
      <rPr>
        <sz val="8"/>
        <color theme="0"/>
        <rFont val="Calibri (Body)_x0000_"/>
        <charset val="238"/>
      </rPr>
      <t>RAL4008</t>
    </r>
  </si>
  <si>
    <t xml:space="preserve">mint </t>
  </si>
  <si>
    <t>95x72x20 cm</t>
  </si>
  <si>
    <t>33,5x22x11 cm</t>
  </si>
  <si>
    <t>33,5x23,5x11 cm</t>
  </si>
  <si>
    <t>56,5x36x16,5 cm</t>
  </si>
  <si>
    <t>55,5x34x15 cm</t>
  </si>
  <si>
    <t>61,5x44x12 cm</t>
  </si>
  <si>
    <t>62,5x43x24 cm</t>
  </si>
  <si>
    <t>Materal</t>
  </si>
  <si>
    <t>orange</t>
  </si>
  <si>
    <t>pink</t>
  </si>
  <si>
    <t>purple</t>
  </si>
  <si>
    <r>
      <rPr>
        <b/>
        <sz val="12"/>
        <color theme="0"/>
        <rFont val="Calibri"/>
        <family val="2"/>
        <scheme val="minor"/>
      </rPr>
      <t>PURPLE</t>
    </r>
    <r>
      <rPr>
        <sz val="12"/>
        <color theme="0"/>
        <rFont val="Calibri"/>
        <family val="2"/>
        <scheme val="minor"/>
      </rPr>
      <t xml:space="preserve">      </t>
    </r>
    <r>
      <rPr>
        <sz val="8"/>
        <color theme="0"/>
        <rFont val="Calibri"/>
        <family val="2"/>
        <scheme val="minor"/>
      </rPr>
      <t>S4050-R60B/M</t>
    </r>
  </si>
  <si>
    <r>
      <rPr>
        <b/>
        <sz val="12"/>
        <rFont val="Calibri"/>
        <family val="2"/>
        <scheme val="minor"/>
      </rPr>
      <t xml:space="preserve">PINK </t>
    </r>
    <r>
      <rPr>
        <sz val="12"/>
        <rFont val="Calibri"/>
        <family val="2"/>
        <scheme val="minor"/>
      </rPr>
      <t xml:space="preserve">        </t>
    </r>
    <r>
      <rPr>
        <sz val="10"/>
        <rFont val="Calibri"/>
        <family val="2"/>
        <scheme val="minor"/>
      </rPr>
      <t xml:space="preserve">  RAL 4003</t>
    </r>
  </si>
  <si>
    <r>
      <rPr>
        <b/>
        <sz val="12"/>
        <rFont val="Calibri"/>
        <family val="2"/>
        <scheme val="minor"/>
      </rPr>
      <t>ORANGE</t>
    </r>
    <r>
      <rPr>
        <sz val="12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RAL 1033</t>
    </r>
  </si>
  <si>
    <t>ON ORDER</t>
  </si>
  <si>
    <t>IN STOCK (3 sets of each)</t>
  </si>
  <si>
    <t>skupaj kos:</t>
  </si>
  <si>
    <t>R13</t>
  </si>
  <si>
    <t>R14</t>
  </si>
  <si>
    <t>R15</t>
  </si>
  <si>
    <t>R16</t>
  </si>
  <si>
    <t>R17</t>
  </si>
  <si>
    <t>R18</t>
  </si>
  <si>
    <t>R19</t>
  </si>
  <si>
    <t>R20</t>
  </si>
  <si>
    <t>55x29x13 cm</t>
  </si>
  <si>
    <t>54x28x5 cm</t>
  </si>
  <si>
    <t>62x36x17 cm</t>
  </si>
  <si>
    <t>61x30x16 cm</t>
  </si>
  <si>
    <t>60x35x24 cm</t>
  </si>
  <si>
    <t>61x36x21 cm</t>
  </si>
  <si>
    <t>53x29x21 cm</t>
  </si>
  <si>
    <t>73x47x25 cm</t>
  </si>
  <si>
    <t>73x49x33 cm</t>
  </si>
  <si>
    <t>62x35x20 cm</t>
  </si>
  <si>
    <t>95x72x17 cm</t>
  </si>
  <si>
    <t>XL</t>
  </si>
  <si>
    <t>LYNX volumes</t>
  </si>
  <si>
    <t>ARTLINE PU</t>
  </si>
  <si>
    <t>INDOOR VOLUMES</t>
  </si>
  <si>
    <t>norma</t>
  </si>
  <si>
    <t>SUM:</t>
  </si>
  <si>
    <t>Production quota pet set</t>
  </si>
  <si>
    <t xml:space="preserve">Ordered production quota </t>
  </si>
  <si>
    <r>
      <rPr>
        <b/>
        <sz val="10"/>
        <rFont val="Calibri"/>
        <family val="2"/>
        <scheme val="minor"/>
      </rPr>
      <t>DEEP ORANGE</t>
    </r>
    <r>
      <rPr>
        <sz val="10"/>
        <rFont val="Calibri"/>
        <family val="2"/>
        <scheme val="minor"/>
      </rPr>
      <t xml:space="preserve">          RAL 2011</t>
    </r>
  </si>
  <si>
    <t>deppe orange</t>
  </si>
  <si>
    <t>deep orange</t>
  </si>
  <si>
    <t>sum set</t>
  </si>
  <si>
    <t>READY GRP CITY LINE</t>
  </si>
  <si>
    <t>READY GRP BASES</t>
  </si>
  <si>
    <t>READY WOOD CITY LINE</t>
  </si>
  <si>
    <t>sum kos norma</t>
  </si>
  <si>
    <t>PACKING LIST - READY GRP</t>
  </si>
  <si>
    <t>PACKING LIST - READY WOOD</t>
  </si>
  <si>
    <t>NEW</t>
  </si>
  <si>
    <t>2XL</t>
  </si>
  <si>
    <t>4XL</t>
  </si>
  <si>
    <t>IN STOCK</t>
  </si>
  <si>
    <t>R21</t>
  </si>
  <si>
    <t>R22</t>
  </si>
  <si>
    <t>PREORDER</t>
  </si>
  <si>
    <t>BLACK            RAL 9005</t>
  </si>
  <si>
    <t xml:space="preserve">RED              RAL 3000 </t>
  </si>
  <si>
    <t xml:space="preserve">YELLOW   RAL 1018 </t>
  </si>
  <si>
    <t>BLUE              RAL 5015</t>
  </si>
  <si>
    <t>GREEN        RAL 6018</t>
  </si>
  <si>
    <t>GREY                RAL 7001</t>
  </si>
  <si>
    <t>SO ILL accessories</t>
  </si>
  <si>
    <t>DELTA wood</t>
  </si>
  <si>
    <t>sloper</t>
  </si>
  <si>
    <t>jug</t>
  </si>
  <si>
    <t>pinch</t>
  </si>
  <si>
    <t>crimp</t>
  </si>
  <si>
    <t>edge</t>
  </si>
  <si>
    <t>sloper/jug</t>
  </si>
  <si>
    <t>sloper/
positive</t>
  </si>
  <si>
    <t>pinch/
sloper</t>
  </si>
  <si>
    <t>71x52,5x29 cm</t>
  </si>
  <si>
    <t>34,5x23,5x8 cm</t>
  </si>
  <si>
    <t>35x24,5x12 cm</t>
  </si>
  <si>
    <t>72x53,5x11,5 cm</t>
  </si>
  <si>
    <t>52x35x17 cm</t>
  </si>
  <si>
    <t>screws 
50 mm</t>
  </si>
  <si>
    <t>screws
70 mm</t>
  </si>
  <si>
    <t>screws
longer mm</t>
  </si>
  <si>
    <t>CITY LINE</t>
  </si>
  <si>
    <t>BASES</t>
  </si>
  <si>
    <t>order list: October 2022</t>
  </si>
  <si>
    <t>M</t>
  </si>
  <si>
    <t>DUAL TEXTURE</t>
  </si>
  <si>
    <t>MATERIAL</t>
  </si>
  <si>
    <t>DIMENSIONS</t>
  </si>
  <si>
    <t>TYPE</t>
  </si>
  <si>
    <t>T-NUTS</t>
  </si>
  <si>
    <t>FIXING</t>
  </si>
  <si>
    <t>PRICE WITHOUT VAT</t>
  </si>
  <si>
    <r>
      <rPr>
        <sz val="12"/>
        <rFont val="Calibri"/>
        <family val="2"/>
        <scheme val="minor"/>
      </rPr>
      <t>ORANGE RAL 1033</t>
    </r>
  </si>
  <si>
    <r>
      <rPr>
        <sz val="12"/>
        <rFont val="Calibri"/>
        <family val="2"/>
        <scheme val="minor"/>
      </rPr>
      <t>PINK           RAL 4003</t>
    </r>
  </si>
  <si>
    <t>SIZE</t>
  </si>
  <si>
    <t>PCS. IN SET</t>
  </si>
  <si>
    <t>10cm CUBE symbol for sizing is representing GRP material</t>
  </si>
  <si>
    <t>SUM of pcs.</t>
  </si>
  <si>
    <t xml:space="preserve">Sum pcs. by colour: </t>
  </si>
  <si>
    <r>
      <rPr>
        <sz val="12"/>
        <rFont val="Calibri"/>
        <family val="2"/>
        <scheme val="minor"/>
      </rPr>
      <t>DEEP ORANGE          RAL 2011</t>
    </r>
  </si>
  <si>
    <r>
      <rPr>
        <sz val="12"/>
        <color theme="1"/>
        <rFont val="Calibri"/>
        <family val="2"/>
        <scheme val="minor"/>
      </rPr>
      <t xml:space="preserve">MINT   </t>
    </r>
    <r>
      <rPr>
        <sz val="12"/>
        <color theme="1"/>
        <rFont val="Calibri (Body)_x0000_"/>
      </rPr>
      <t>RAL6027</t>
    </r>
  </si>
  <si>
    <r>
      <rPr>
        <sz val="12"/>
        <color theme="0"/>
        <rFont val="Calibri (Body)_x0000_"/>
      </rPr>
      <t>DEEP ROSE</t>
    </r>
    <r>
      <rPr>
        <sz val="12"/>
        <color theme="0"/>
        <rFont val="Calibri"/>
        <family val="2"/>
        <scheme val="minor"/>
      </rPr>
      <t xml:space="preserve"> </t>
    </r>
    <r>
      <rPr>
        <sz val="12"/>
        <color theme="0"/>
        <rFont val="Calibri (Body)_x0000_"/>
        <charset val="238"/>
      </rPr>
      <t>RAL4008</t>
    </r>
  </si>
  <si>
    <r>
      <t xml:space="preserve">PURPLE      </t>
    </r>
    <r>
      <rPr>
        <sz val="11"/>
        <color theme="0"/>
        <rFont val="Calibri"/>
        <family val="2"/>
        <scheme val="minor"/>
      </rPr>
      <t>S4050-R60B/M</t>
    </r>
  </si>
  <si>
    <t>10cm BALL symbol for sizing is representing PU material</t>
  </si>
  <si>
    <t>PU</t>
  </si>
  <si>
    <t>R-1PU</t>
  </si>
  <si>
    <t>T</t>
  </si>
  <si>
    <t>S</t>
  </si>
  <si>
    <t>2x 9x7x2 cm, 
2x 8,5x5,5x2 cm,
 2x 8,5x6x2,5 cm, 8,5x6,5x2 cm, 8,5x6x3 cm, 9x7x2,5 cm,
8,5x5,5x3 cm</t>
  </si>
  <si>
    <t>SCREW-ON ORDER TOTAL</t>
  </si>
  <si>
    <t>BOLT-ON ORDER TOTAL</t>
  </si>
  <si>
    <t>50mm</t>
  </si>
  <si>
    <t>70mm</t>
  </si>
  <si>
    <t>longer</t>
  </si>
  <si>
    <t>30mm</t>
  </si>
  <si>
    <t>40mm</t>
  </si>
  <si>
    <t xml:space="preserve"> 70mm</t>
  </si>
  <si>
    <t xml:space="preserve"> 90mm</t>
  </si>
  <si>
    <t xml:space="preserve"> 100mm</t>
  </si>
  <si>
    <t>120mm</t>
  </si>
  <si>
    <t xml:space="preserve"> 140mm</t>
  </si>
  <si>
    <t>160mm</t>
  </si>
  <si>
    <t xml:space="preserve"> 180mm</t>
  </si>
  <si>
    <t xml:space="preserve"> 200mm</t>
  </si>
  <si>
    <t>bolt 30</t>
  </si>
  <si>
    <t>bolt 40</t>
  </si>
  <si>
    <t>bolt 50</t>
  </si>
  <si>
    <t>bolt 70</t>
  </si>
  <si>
    <t>bolt 90</t>
  </si>
  <si>
    <t>01</t>
  </si>
  <si>
    <t>03</t>
  </si>
  <si>
    <t>05</t>
  </si>
  <si>
    <t>04</t>
  </si>
  <si>
    <t>06</t>
  </si>
  <si>
    <t>02</t>
  </si>
  <si>
    <t>09</t>
  </si>
  <si>
    <t>07</t>
  </si>
  <si>
    <t>08</t>
  </si>
  <si>
    <t>RE-CAIRO-DT</t>
  </si>
  <si>
    <t>RE-HAVANA-DT</t>
  </si>
  <si>
    <t>RE-JAKARTA-DT</t>
  </si>
  <si>
    <t>RE-LONDON-DT</t>
  </si>
  <si>
    <t>RE-MUMBAI-DT</t>
  </si>
  <si>
    <t>RE-L.A.-DT</t>
  </si>
  <si>
    <t>RE-TOKYO-DT</t>
  </si>
  <si>
    <t>RE-CHONGQING-DT</t>
  </si>
  <si>
    <t>RE-CAPE TOWN-DT</t>
  </si>
  <si>
    <t>RE-RIO-DT</t>
  </si>
  <si>
    <t>RE-BARCELONA-DT</t>
  </si>
  <si>
    <t>RE-SYDNEY-DT</t>
  </si>
  <si>
    <t>RE-NYC-DT</t>
  </si>
  <si>
    <t>RE-PARIS-DT</t>
  </si>
  <si>
    <t>RE-LIMA-DT</t>
  </si>
  <si>
    <t>RE-PHOENIX-DT</t>
  </si>
  <si>
    <t>RE-BERLIN-DT</t>
  </si>
  <si>
    <t>RE-SEOUL-DT</t>
  </si>
  <si>
    <t>RE-VENICE-DT</t>
  </si>
  <si>
    <t>RE-LA PAZ-DT</t>
  </si>
  <si>
    <t>RE-MONTREAL-DT</t>
  </si>
  <si>
    <t>RE-BASE1-WI</t>
  </si>
  <si>
    <t>RE-BASE2-WI</t>
  </si>
  <si>
    <t>NOTES</t>
  </si>
  <si>
    <t>wood inserts</t>
  </si>
  <si>
    <t>12</t>
  </si>
  <si>
    <t>11</t>
  </si>
  <si>
    <t>13</t>
  </si>
  <si>
    <t>GRP ORDER LIST</t>
  </si>
  <si>
    <t>GRP - SUMMARY</t>
  </si>
  <si>
    <t>DIFF GRP</t>
  </si>
  <si>
    <t>'ARTLINE PU'!</t>
  </si>
  <si>
    <t>AA3</t>
  </si>
  <si>
    <t>PU - ORDER LIST</t>
  </si>
  <si>
    <t>PU SUMMARY</t>
  </si>
  <si>
    <t>DIFF PU</t>
  </si>
  <si>
    <t>C:AN</t>
  </si>
  <si>
    <t>C9:AN9</t>
  </si>
  <si>
    <t>Barva</t>
  </si>
  <si>
    <t>PU/non PU</t>
  </si>
  <si>
    <t>ŠIFRA BREZ BARVE</t>
  </si>
  <si>
    <t>SIFRA Z BARVO</t>
  </si>
  <si>
    <t>ŠTEVILO NAROČENIH</t>
  </si>
  <si>
    <t>'READY GRP'!</t>
  </si>
  <si>
    <t>AJ2</t>
  </si>
  <si>
    <t>D:AU</t>
  </si>
  <si>
    <t>D10:AU10</t>
  </si>
  <si>
    <t>N/A za Ready ker nima PU</t>
  </si>
  <si>
    <t>RE-BARCELONA-DT-01</t>
  </si>
  <si>
    <t>RE-BARCELONA-DT-02</t>
  </si>
  <si>
    <t>RE-BARCELONA-DT-03</t>
  </si>
  <si>
    <t>RE-BARCELONA-DT-04</t>
  </si>
  <si>
    <t>RE-BARCELONA-DT-05</t>
  </si>
  <si>
    <t>RE-BARCELONA-DT-06</t>
  </si>
  <si>
    <t>RE-BARCELONA-DT-07</t>
  </si>
  <si>
    <t>RE-BARCELONA-DT-08</t>
  </si>
  <si>
    <t>RE-BARCELONA-DT-09</t>
  </si>
  <si>
    <t>RE-BARCELONA-DT-10</t>
  </si>
  <si>
    <t>RE-BARCELONA-DT-11</t>
  </si>
  <si>
    <t>RE-BARCELONA-DT-12</t>
  </si>
  <si>
    <t>RE-BARCELONA-DT-13</t>
  </si>
  <si>
    <t>RE-CAIRO-DT-01</t>
  </si>
  <si>
    <t>RE-CAIRO-DT-02</t>
  </si>
  <si>
    <t>RE-CAIRO-DT-03</t>
  </si>
  <si>
    <t>RE-CAIRO-DT-04</t>
  </si>
  <si>
    <t>RE-CAIRO-DT-05</t>
  </si>
  <si>
    <t>RE-CAIRO-DT-06</t>
  </si>
  <si>
    <t>RE-CAIRO-DT-07</t>
  </si>
  <si>
    <t>RE-CAIRO-DT-08</t>
  </si>
  <si>
    <t>RE-CAIRO-DT-09</t>
  </si>
  <si>
    <t>RE-CAIRO-DT-10</t>
  </si>
  <si>
    <t>RE-CAIRO-DT-11</t>
  </si>
  <si>
    <t>RE-CAIRO-DT-12</t>
  </si>
  <si>
    <t>RE-CAIRO-DT-13</t>
  </si>
  <si>
    <t>RE-CAPE TOWN-DT-01</t>
  </si>
  <si>
    <t>RE-CAPE TOWN-DT-02</t>
  </si>
  <si>
    <t>RE-CAPE TOWN-DT-03</t>
  </si>
  <si>
    <t>RE-CAPE TOWN-DT-04</t>
  </si>
  <si>
    <t>RE-CAPE TOWN-DT-05</t>
  </si>
  <si>
    <t>RE-CAPE TOWN-DT-06</t>
  </si>
  <si>
    <t>RE-CAPE TOWN-DT-07</t>
  </si>
  <si>
    <t>RE-CAPE TOWN-DT-08</t>
  </si>
  <si>
    <t>RE-CAPE TOWN-DT-09</t>
  </si>
  <si>
    <t>RE-CAPE TOWN-DT-10</t>
  </si>
  <si>
    <t>RE-CAPE TOWN-DT-11</t>
  </si>
  <si>
    <t>RE-CAPE TOWN-DT-12</t>
  </si>
  <si>
    <t>RE-CAPE TOWN-DT-13</t>
  </si>
  <si>
    <t>RE-CHONGQING-DT-01</t>
  </si>
  <si>
    <t>RE-CHONGQING-DT-02</t>
  </si>
  <si>
    <t>RE-CHONGQING-DT-03</t>
  </si>
  <si>
    <t>RE-CHONGQING-DT-04</t>
  </si>
  <si>
    <t>RE-CHONGQING-DT-05</t>
  </si>
  <si>
    <t>RE-CHONGQING-DT-06</t>
  </si>
  <si>
    <t>RE-CHONGQING-DT-07</t>
  </si>
  <si>
    <t>RE-CHONGQING-DT-08</t>
  </si>
  <si>
    <t>RE-CHONGQING-DT-09</t>
  </si>
  <si>
    <t>RE-CHONGQING-DT-10</t>
  </si>
  <si>
    <t>RE-CHONGQING-DT-11</t>
  </si>
  <si>
    <t>RE-CHONGQING-DT-12</t>
  </si>
  <si>
    <t>RE-CHONGQING-DT-13</t>
  </si>
  <si>
    <t>RE-HAVANA-DT-01</t>
  </si>
  <si>
    <t>RE-HAVANA-DT-02</t>
  </si>
  <si>
    <t>RE-HAVANA-DT-03</t>
  </si>
  <si>
    <t>RE-HAVANA-DT-04</t>
  </si>
  <si>
    <t>RE-HAVANA-DT-05</t>
  </si>
  <si>
    <t>RE-HAVANA-DT-06</t>
  </si>
  <si>
    <t>RE-HAVANA-DT-07</t>
  </si>
  <si>
    <t>RE-HAVANA-DT-08</t>
  </si>
  <si>
    <t>RE-HAVANA-DT-09</t>
  </si>
  <si>
    <t>RE-HAVANA-DT-10</t>
  </si>
  <si>
    <t>RE-HAVANA-DT-11</t>
  </si>
  <si>
    <t>RE-HAVANA-DT-12</t>
  </si>
  <si>
    <t>RE-HAVANA-DT-13</t>
  </si>
  <si>
    <t>RE-JAKARTA-DT-01</t>
  </si>
  <si>
    <t>RE-JAKARTA-DT-02</t>
  </si>
  <si>
    <t>RE-JAKARTA-DT-03</t>
  </si>
  <si>
    <t>RE-JAKARTA-DT-04</t>
  </si>
  <si>
    <t>RE-JAKARTA-DT-05</t>
  </si>
  <si>
    <t>RE-JAKARTA-DT-06</t>
  </si>
  <si>
    <t>RE-JAKARTA-DT-07</t>
  </si>
  <si>
    <t>RE-JAKARTA-DT-08</t>
  </si>
  <si>
    <t>RE-JAKARTA-DT-09</t>
  </si>
  <si>
    <t>RE-JAKARTA-DT-10</t>
  </si>
  <si>
    <t>RE-JAKARTA-DT-11</t>
  </si>
  <si>
    <t>RE-JAKARTA-DT-12</t>
  </si>
  <si>
    <t>RE-JAKARTA-DT-13</t>
  </si>
  <si>
    <t>RE-L.A.-DT-01</t>
  </si>
  <si>
    <t>RE-L.A.-DT-02</t>
  </si>
  <si>
    <t>RE-L.A.-DT-03</t>
  </si>
  <si>
    <t>RE-L.A.-DT-04</t>
  </si>
  <si>
    <t>RE-L.A.-DT-05</t>
  </si>
  <si>
    <t>RE-L.A.-DT-06</t>
  </si>
  <si>
    <t>RE-L.A.-DT-07</t>
  </si>
  <si>
    <t>RE-L.A.-DT-08</t>
  </si>
  <si>
    <t>RE-L.A.-DT-09</t>
  </si>
  <si>
    <t>RE-L.A.-DT-10</t>
  </si>
  <si>
    <t>RE-L.A.-DT-11</t>
  </si>
  <si>
    <t>RE-L.A.-DT-12</t>
  </si>
  <si>
    <t>RE-L.A.-DT-13</t>
  </si>
  <si>
    <t>RE-LIMA-DT-01</t>
  </si>
  <si>
    <t>RE-LIMA-DT-02</t>
  </si>
  <si>
    <t>RE-LIMA-DT-03</t>
  </si>
  <si>
    <t>RE-LIMA-DT-04</t>
  </si>
  <si>
    <t>RE-LIMA-DT-05</t>
  </si>
  <si>
    <t>RE-LIMA-DT-06</t>
  </si>
  <si>
    <t>RE-LIMA-DT-07</t>
  </si>
  <si>
    <t>RE-LIMA-DT-08</t>
  </si>
  <si>
    <t>RE-LIMA-DT-09</t>
  </si>
  <si>
    <t>RE-LIMA-DT-10</t>
  </si>
  <si>
    <t>RE-LIMA-DT-11</t>
  </si>
  <si>
    <t>RE-LIMA-DT-12</t>
  </si>
  <si>
    <t>RE-LIMA-DT-13</t>
  </si>
  <si>
    <t>RE-LONDON-DT-01</t>
  </si>
  <si>
    <t>RE-LONDON-DT-02</t>
  </si>
  <si>
    <t>RE-LONDON-DT-03</t>
  </si>
  <si>
    <t>RE-LONDON-DT-04</t>
  </si>
  <si>
    <t>RE-LONDON-DT-05</t>
  </si>
  <si>
    <t>RE-LONDON-DT-06</t>
  </si>
  <si>
    <t>RE-LONDON-DT-07</t>
  </si>
  <si>
    <t>RE-LONDON-DT-08</t>
  </si>
  <si>
    <t>RE-LONDON-DT-09</t>
  </si>
  <si>
    <t>RE-LONDON-DT-10</t>
  </si>
  <si>
    <t>RE-LONDON-DT-11</t>
  </si>
  <si>
    <t>RE-LONDON-DT-12</t>
  </si>
  <si>
    <t>RE-LONDON-DT-13</t>
  </si>
  <si>
    <t>RE-MUMBAI-DT-01</t>
  </si>
  <si>
    <t>RE-MUMBAI-DT-02</t>
  </si>
  <si>
    <t>RE-MUMBAI-DT-03</t>
  </si>
  <si>
    <t>RE-MUMBAI-DT-04</t>
  </si>
  <si>
    <t>RE-MUMBAI-DT-05</t>
  </si>
  <si>
    <t>RE-MUMBAI-DT-06</t>
  </si>
  <si>
    <t>RE-MUMBAI-DT-07</t>
  </si>
  <si>
    <t>RE-MUMBAI-DT-08</t>
  </si>
  <si>
    <t>RE-MUMBAI-DT-09</t>
  </si>
  <si>
    <t>RE-MUMBAI-DT-10</t>
  </si>
  <si>
    <t>RE-MUMBAI-DT-11</t>
  </si>
  <si>
    <t>RE-MUMBAI-DT-12</t>
  </si>
  <si>
    <t>RE-MUMBAI-DT-13</t>
  </si>
  <si>
    <t>RE-NYC-DT-01</t>
  </si>
  <si>
    <t>RE-NYC-DT-02</t>
  </si>
  <si>
    <t>RE-NYC-DT-03</t>
  </si>
  <si>
    <t>RE-NYC-DT-04</t>
  </si>
  <si>
    <t>RE-NYC-DT-05</t>
  </si>
  <si>
    <t>RE-NYC-DT-06</t>
  </si>
  <si>
    <t>RE-NYC-DT-07</t>
  </si>
  <si>
    <t>RE-NYC-DT-08</t>
  </si>
  <si>
    <t>RE-NYC-DT-09</t>
  </si>
  <si>
    <t>RE-NYC-DT-10</t>
  </si>
  <si>
    <t>RE-NYC-DT-11</t>
  </si>
  <si>
    <t>RE-NYC-DT-12</t>
  </si>
  <si>
    <t>RE-NYC-DT-13</t>
  </si>
  <si>
    <t>RE-PARIS-DT-01</t>
  </si>
  <si>
    <t>RE-PARIS-DT-02</t>
  </si>
  <si>
    <t>RE-PARIS-DT-03</t>
  </si>
  <si>
    <t>RE-PARIS-DT-04</t>
  </si>
  <si>
    <t>RE-PARIS-DT-05</t>
  </si>
  <si>
    <t>RE-PARIS-DT-06</t>
  </si>
  <si>
    <t>RE-PARIS-DT-07</t>
  </si>
  <si>
    <t>RE-PARIS-DT-08</t>
  </si>
  <si>
    <t>RE-PARIS-DT-09</t>
  </si>
  <si>
    <t>RE-PARIS-DT-10</t>
  </si>
  <si>
    <t>RE-PARIS-DT-11</t>
  </si>
  <si>
    <t>RE-PARIS-DT-12</t>
  </si>
  <si>
    <t>RE-PARIS-DT-13</t>
  </si>
  <si>
    <t>RE-PHOENIX-DT-01</t>
  </si>
  <si>
    <t>RE-PHOENIX-DT-02</t>
  </si>
  <si>
    <t>RE-PHOENIX-DT-03</t>
  </si>
  <si>
    <t>RE-PHOENIX-DT-04</t>
  </si>
  <si>
    <t>RE-PHOENIX-DT-05</t>
  </si>
  <si>
    <t>RE-PHOENIX-DT-06</t>
  </si>
  <si>
    <t>RE-PHOENIX-DT-07</t>
  </si>
  <si>
    <t>RE-PHOENIX-DT-08</t>
  </si>
  <si>
    <t>RE-PHOENIX-DT-09</t>
  </si>
  <si>
    <t>RE-PHOENIX-DT-10</t>
  </si>
  <si>
    <t>RE-PHOENIX-DT-11</t>
  </si>
  <si>
    <t>RE-PHOENIX-DT-12</t>
  </si>
  <si>
    <t>RE-PHOENIX-DT-13</t>
  </si>
  <si>
    <t>RE-BASE2-WI-01</t>
  </si>
  <si>
    <t>RE-BASE2-WI-02</t>
  </si>
  <si>
    <t>RE-BASE2-WI-03</t>
  </si>
  <si>
    <t>RE-BASE2-WI-04</t>
  </si>
  <si>
    <t>RE-BASE2-WI-05</t>
  </si>
  <si>
    <t>RE-BASE2-WI-06</t>
  </si>
  <si>
    <t>RE-BASE2-WI-07</t>
  </si>
  <si>
    <t>RE-BASE2-WI-08</t>
  </si>
  <si>
    <t>RE-BASE2-WI-09</t>
  </si>
  <si>
    <t>RE-BASE2-WI-10</t>
  </si>
  <si>
    <t>RE-BASE2-WI-11</t>
  </si>
  <si>
    <t>RE-BASE2-WI-12</t>
  </si>
  <si>
    <t>RE-BASE2-WI-13</t>
  </si>
  <si>
    <t>RE-BASE1-WI-01</t>
  </si>
  <si>
    <t>RE-BASE1-WI-02</t>
  </si>
  <si>
    <t>RE-BASE1-WI-03</t>
  </si>
  <si>
    <t>RE-BASE1-WI-04</t>
  </si>
  <si>
    <t>RE-BASE1-WI-05</t>
  </si>
  <si>
    <t>RE-BASE1-WI-06</t>
  </si>
  <si>
    <t>RE-BASE1-WI-07</t>
  </si>
  <si>
    <t>RE-BASE1-WI-08</t>
  </si>
  <si>
    <t>RE-BASE1-WI-09</t>
  </si>
  <si>
    <t>RE-BASE1-WI-10</t>
  </si>
  <si>
    <t>RE-BASE1-WI-11</t>
  </si>
  <si>
    <t>RE-BASE1-WI-12</t>
  </si>
  <si>
    <t>RE-BASE1-WI-13</t>
  </si>
  <si>
    <t>RE-RIO-DT-01</t>
  </si>
  <si>
    <t>RE-RIO-DT-02</t>
  </si>
  <si>
    <t>RE-RIO-DT-03</t>
  </si>
  <si>
    <t>RE-RIO-DT-04</t>
  </si>
  <si>
    <t>RE-RIO-DT-05</t>
  </si>
  <si>
    <t>RE-RIO-DT-06</t>
  </si>
  <si>
    <t>RE-RIO-DT-07</t>
  </si>
  <si>
    <t>RE-RIO-DT-08</t>
  </si>
  <si>
    <t>RE-RIO-DT-09</t>
  </si>
  <si>
    <t>RE-RIO-DT-10</t>
  </si>
  <si>
    <t>RE-RIO-DT-11</t>
  </si>
  <si>
    <t>RE-RIO-DT-12</t>
  </si>
  <si>
    <t>RE-RIO-DT-13</t>
  </si>
  <si>
    <t>RE-SYDNEY-DT-01</t>
  </si>
  <si>
    <t>RE-SYDNEY-DT-02</t>
  </si>
  <si>
    <t>RE-SYDNEY-DT-03</t>
  </si>
  <si>
    <t>RE-SYDNEY-DT-04</t>
  </si>
  <si>
    <t>RE-SYDNEY-DT-05</t>
  </si>
  <si>
    <t>RE-SYDNEY-DT-06</t>
  </si>
  <si>
    <t>RE-SYDNEY-DT-07</t>
  </si>
  <si>
    <t>RE-SYDNEY-DT-08</t>
  </si>
  <si>
    <t>RE-SYDNEY-DT-09</t>
  </si>
  <si>
    <t>RE-SYDNEY-DT-10</t>
  </si>
  <si>
    <t>RE-SYDNEY-DT-11</t>
  </si>
  <si>
    <t>RE-SYDNEY-DT-12</t>
  </si>
  <si>
    <t>RE-SYDNEY-DT-13</t>
  </si>
  <si>
    <t>RE-TOKYO-DT-01</t>
  </si>
  <si>
    <t>RE-TOKYO-DT-02</t>
  </si>
  <si>
    <t>RE-TOKYO-DT-03</t>
  </si>
  <si>
    <t>RE-TOKYO-DT-04</t>
  </si>
  <si>
    <t>RE-TOKYO-DT-05</t>
  </si>
  <si>
    <t>RE-TOKYO-DT-06</t>
  </si>
  <si>
    <t>RE-TOKYO-DT-07</t>
  </si>
  <si>
    <t>RE-TOKYO-DT-08</t>
  </si>
  <si>
    <t>RE-TOKYO-DT-09</t>
  </si>
  <si>
    <t>RE-TOKYO-DT-10</t>
  </si>
  <si>
    <t>RE-TOKYO-DT-11</t>
  </si>
  <si>
    <t>RE-TOKYO-DT-12</t>
  </si>
  <si>
    <t>RE-TOKYO-DT-13</t>
  </si>
  <si>
    <t>ARTLINE volumes</t>
  </si>
  <si>
    <t>LYNX grifi (PU)</t>
  </si>
  <si>
    <t>BLUE PILL voluumes</t>
  </si>
  <si>
    <t>READY  wood</t>
  </si>
  <si>
    <t>ROCK CITY volumes</t>
  </si>
  <si>
    <t>ESPACE volumes</t>
  </si>
  <si>
    <t>TENTOMEN PU</t>
  </si>
  <si>
    <t>ROCK CITY PU</t>
  </si>
  <si>
    <t>VEZI volumes</t>
  </si>
  <si>
    <t>SNAP volumes</t>
  </si>
  <si>
    <t>VEZI PU</t>
  </si>
  <si>
    <t>CHEETA volumes</t>
  </si>
  <si>
    <t>DELTA volumes</t>
  </si>
  <si>
    <t>NEO volumes</t>
  </si>
  <si>
    <t>NEO grifi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</si>
</sst>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_-[$€-2]\ * #,##0.00_-;\-[$€-2]\ * #,##0.00_-;_-[$€-2]\ * &quot;-&quot;??_-;_-@_-"/>
    <numFmt numFmtId="166" formatCode="#,##0_ ;\-#,##0\ "/>
    <numFmt numFmtId="167" formatCode="_-* #,##0.00\ [$€-424]_-;\-* #,##0.00\ [$€-424]_-;_-* &quot;-&quot;??\ [$€-424]_-;_-@_-"/>
  </numFmts>
  <fonts count="10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 Techn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sz val="12"/>
      <color theme="1"/>
      <name val="AR Techni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Al Nile"/>
      <charset val="178"/>
    </font>
    <font>
      <b/>
      <sz val="11"/>
      <color theme="1"/>
      <name val="Al Nile"/>
      <charset val="178"/>
    </font>
    <font>
      <b/>
      <sz val="12"/>
      <color theme="1"/>
      <name val="Al Nile"/>
      <charset val="178"/>
    </font>
    <font>
      <b/>
      <sz val="12"/>
      <name val="Al Nile"/>
      <charset val="178"/>
    </font>
    <font>
      <sz val="12"/>
      <name val="Al Nile"/>
      <charset val="178"/>
    </font>
    <font>
      <sz val="11"/>
      <color theme="1"/>
      <name val="Al Nile"/>
      <charset val="178"/>
    </font>
    <font>
      <sz val="10"/>
      <color theme="1"/>
      <name val="Al Nile"/>
      <charset val="178"/>
    </font>
    <font>
      <sz val="14"/>
      <color theme="1"/>
      <name val="Al Nile"/>
      <charset val="178"/>
    </font>
    <font>
      <b/>
      <sz val="14"/>
      <color theme="1"/>
      <name val="Al Nile"/>
      <charset val="178"/>
    </font>
    <font>
      <sz val="9"/>
      <color theme="1"/>
      <name val="Al Nile"/>
      <charset val="178"/>
    </font>
    <font>
      <sz val="16"/>
      <color theme="1"/>
      <name val="Al Nile"/>
      <charset val="178"/>
    </font>
    <font>
      <b/>
      <sz val="16"/>
      <color theme="1"/>
      <name val="Al Nile"/>
      <charset val="178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 (Body)_x0000_"/>
    </font>
    <font>
      <sz val="12"/>
      <color theme="9"/>
      <name val="Calibri"/>
      <family val="2"/>
      <scheme val="minor"/>
    </font>
    <font>
      <sz val="12"/>
      <color theme="9"/>
      <name val="Al Nile"/>
      <charset val="178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0"/>
      <color theme="1"/>
      <name val="Calibri (Body)_x0000_"/>
    </font>
    <font>
      <sz val="8"/>
      <color theme="0"/>
      <name val="Calibri (Body)_x0000_"/>
      <charset val="238"/>
    </font>
    <font>
      <sz val="10"/>
      <color theme="1"/>
      <name val="Al Nile"/>
      <charset val="238"/>
    </font>
    <font>
      <sz val="10"/>
      <name val="Al Nile"/>
      <charset val="238"/>
    </font>
    <font>
      <sz val="12"/>
      <color theme="1"/>
      <name val="Al Nile"/>
      <charset val="238"/>
    </font>
    <font>
      <sz val="12"/>
      <name val="Al Nile"/>
      <charset val="238"/>
    </font>
    <font>
      <sz val="12"/>
      <color theme="0" tint="-4.9989318521683403E-2"/>
      <name val="Al Nile"/>
      <charset val="238"/>
    </font>
    <font>
      <sz val="10"/>
      <color theme="0" tint="-4.9989318521683403E-2"/>
      <name val="Al Nile"/>
      <charset val="238"/>
    </font>
    <font>
      <sz val="12"/>
      <color theme="0"/>
      <name val="Calibri"/>
      <family val="2"/>
      <charset val="238"/>
      <scheme val="minor"/>
    </font>
    <font>
      <sz val="10"/>
      <color theme="0"/>
      <name val="Calibri (Body)_x0000_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Al Nile"/>
      <charset val="238"/>
    </font>
    <font>
      <sz val="9"/>
      <color theme="0"/>
      <name val="Calibri"/>
      <family val="2"/>
      <scheme val="minor"/>
    </font>
    <font>
      <sz val="12"/>
      <color theme="0"/>
      <name val="Al Nile"/>
      <charset val="238"/>
    </font>
    <font>
      <sz val="2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b/>
      <sz val="12"/>
      <name val="Al Nile"/>
      <charset val="238"/>
    </font>
    <font>
      <sz val="11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color theme="1"/>
      <name val="Calibri (Body)_x0000_"/>
    </font>
    <font>
      <sz val="11"/>
      <color theme="0"/>
      <name val="Calibri"/>
      <family val="2"/>
      <scheme val="minor"/>
    </font>
    <font>
      <b/>
      <sz val="12"/>
      <name val="Al Nile"/>
    </font>
    <font>
      <b/>
      <sz val="11"/>
      <color rgb="FFFF0000"/>
      <name val="Al Nile"/>
      <charset val="238"/>
    </font>
    <font>
      <b/>
      <sz val="12"/>
      <color theme="1"/>
      <name val="Al Nile"/>
    </font>
    <font>
      <sz val="14"/>
      <color theme="1"/>
      <name val="Al Nile"/>
    </font>
    <font>
      <b/>
      <sz val="16"/>
      <color theme="1"/>
      <name val="Al Nile"/>
    </font>
    <font>
      <b/>
      <sz val="9"/>
      <color theme="1"/>
      <name val="Al Nile"/>
      <charset val="178"/>
    </font>
    <font>
      <b/>
      <sz val="14"/>
      <color theme="1"/>
      <name val="Calibri"/>
      <family val="2"/>
      <scheme val="minor"/>
    </font>
    <font>
      <b/>
      <sz val="12"/>
      <color theme="1"/>
      <name val="AR Techni"/>
      <charset val="238"/>
    </font>
    <font>
      <sz val="12"/>
      <color theme="0"/>
      <name val="Calibri (Body)_x0000_"/>
    </font>
    <font>
      <sz val="12"/>
      <color theme="0"/>
      <name val="Calibri (Body)_x0000_"/>
      <charset val="238"/>
    </font>
    <font>
      <sz val="8"/>
      <color rgb="FF000000"/>
      <name val="Calibri"/>
      <family val="2"/>
      <scheme val="minor"/>
    </font>
    <font>
      <sz val="11"/>
      <color rgb="FFFF0000"/>
      <name val="Al Nile"/>
    </font>
    <font>
      <sz val="12"/>
      <color theme="1"/>
      <name val="Al Nile"/>
    </font>
    <font>
      <sz val="14"/>
      <name val="Calibri"/>
      <family val="2"/>
      <scheme val="minor"/>
    </font>
    <font>
      <b/>
      <sz val="11"/>
      <color theme="1"/>
      <name val="Al Nile"/>
    </font>
  </fonts>
  <fills count="3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CBD9"/>
        <bgColor indexed="64"/>
      </patternFill>
    </fill>
    <fill>
      <patternFill patternType="solid">
        <fgColor rgb="FFC21AA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77F2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6E0E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70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7" fontId="7" fillId="0" borderId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4" fillId="9" borderId="36" applyNumberFormat="0" applyAlignment="0" applyProtection="0"/>
    <xf numFmtId="0" fontId="6" fillId="0" borderId="0"/>
    <xf numFmtId="167" fontId="6" fillId="0" borderId="0"/>
    <xf numFmtId="0" fontId="80" fillId="24" borderId="0" applyNumberFormat="0" applyBorder="0" applyAlignment="0" applyProtection="0"/>
    <xf numFmtId="0" fontId="6" fillId="0" borderId="0"/>
  </cellStyleXfs>
  <cellXfs count="6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0" fillId="0" borderId="0" xfId="0" applyProtection="1">
      <protection hidden="1"/>
    </xf>
    <xf numFmtId="0" fontId="0" fillId="0" borderId="18" xfId="0" applyBorder="1" applyProtection="1">
      <protection hidden="1"/>
    </xf>
    <xf numFmtId="0" fontId="16" fillId="0" borderId="22" xfId="0" applyFont="1" applyBorder="1" applyAlignment="1" applyProtection="1">
      <alignment horizontal="center" vertical="center"/>
      <protection hidden="1"/>
    </xf>
    <xf numFmtId="0" fontId="16" fillId="0" borderId="23" xfId="0" applyFont="1" applyBorder="1" applyAlignment="1" applyProtection="1">
      <alignment horizontal="center" vertical="center"/>
      <protection hidden="1"/>
    </xf>
    <xf numFmtId="0" fontId="16" fillId="0" borderId="24" xfId="0" applyFont="1" applyBorder="1" applyAlignment="1" applyProtection="1">
      <alignment horizontal="center" vertical="center"/>
      <protection hidden="1"/>
    </xf>
    <xf numFmtId="0" fontId="16" fillId="0" borderId="25" xfId="0" applyFont="1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12" fillId="5" borderId="29" xfId="0" applyFont="1" applyFill="1" applyBorder="1" applyAlignment="1" applyProtection="1">
      <alignment horizontal="center" vertical="center"/>
      <protection hidden="1"/>
    </xf>
    <xf numFmtId="0" fontId="12" fillId="5" borderId="30" xfId="0" applyFont="1" applyFill="1" applyBorder="1" applyAlignment="1" applyProtection="1">
      <alignment horizontal="center" vertical="center"/>
      <protection hidden="1"/>
    </xf>
    <xf numFmtId="0" fontId="12" fillId="5" borderId="6" xfId="0" applyFont="1" applyFill="1" applyBorder="1" applyAlignment="1">
      <alignment horizontal="center" vertical="center"/>
    </xf>
    <xf numFmtId="0" fontId="20" fillId="0" borderId="31" xfId="0" applyFont="1" applyBorder="1"/>
    <xf numFmtId="0" fontId="16" fillId="0" borderId="0" xfId="317" applyNumberFormat="1" applyFont="1" applyAlignment="1">
      <alignment horizontal="left" vertical="center"/>
    </xf>
    <xf numFmtId="0" fontId="19" fillId="0" borderId="6" xfId="317" applyNumberFormat="1" applyFont="1" applyBorder="1" applyAlignment="1">
      <alignment horizontal="center" vertical="center"/>
    </xf>
    <xf numFmtId="0" fontId="28" fillId="0" borderId="0" xfId="317" applyNumberFormat="1" applyFont="1" applyAlignment="1">
      <alignment horizontal="center" vertical="center"/>
    </xf>
    <xf numFmtId="0" fontId="25" fillId="0" borderId="0" xfId="317" applyNumberFormat="1" applyFont="1" applyAlignment="1">
      <alignment vertical="center"/>
    </xf>
    <xf numFmtId="14" fontId="0" fillId="0" borderId="0" xfId="317" applyNumberFormat="1" applyFont="1" applyAlignment="1">
      <alignment vertical="center"/>
    </xf>
    <xf numFmtId="0" fontId="24" fillId="0" borderId="6" xfId="317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right"/>
    </xf>
    <xf numFmtId="0" fontId="0" fillId="0" borderId="14" xfId="317" applyNumberFormat="1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14" fontId="23" fillId="0" borderId="11" xfId="317" applyNumberFormat="1" applyFont="1" applyBorder="1" applyAlignment="1">
      <alignment horizontal="center" vertical="center"/>
    </xf>
    <xf numFmtId="0" fontId="6" fillId="0" borderId="11" xfId="317" applyNumberFormat="1" applyFont="1" applyBorder="1" applyAlignment="1">
      <alignment horizontal="left" vertical="center"/>
    </xf>
    <xf numFmtId="0" fontId="6" fillId="0" borderId="6" xfId="317" applyNumberFormat="1" applyFont="1" applyBorder="1" applyAlignment="1">
      <alignment horizontal="center" vertical="center"/>
    </xf>
    <xf numFmtId="0" fontId="24" fillId="0" borderId="6" xfId="317" applyNumberFormat="1" applyFont="1" applyBorder="1" applyAlignment="1">
      <alignment horizontal="center" vertical="center"/>
    </xf>
    <xf numFmtId="0" fontId="26" fillId="0" borderId="6" xfId="317" applyNumberFormat="1" applyFont="1" applyBorder="1" applyAlignment="1">
      <alignment horizontal="center" vertical="center" wrapText="1"/>
    </xf>
    <xf numFmtId="0" fontId="6" fillId="0" borderId="0" xfId="317" applyNumberFormat="1" applyFont="1" applyAlignment="1">
      <alignment horizontal="center" vertical="center"/>
    </xf>
    <xf numFmtId="0" fontId="19" fillId="0" borderId="19" xfId="317" applyNumberFormat="1" applyFont="1" applyBorder="1" applyAlignment="1">
      <alignment horizontal="center" vertical="center"/>
    </xf>
    <xf numFmtId="0" fontId="35" fillId="0" borderId="1" xfId="0" applyFont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5" fillId="0" borderId="12" xfId="0" applyFont="1" applyBorder="1" applyAlignment="1" applyProtection="1">
      <alignment horizontal="center" vertical="center"/>
      <protection locked="0"/>
    </xf>
    <xf numFmtId="0" fontId="35" fillId="5" borderId="1" xfId="0" applyFont="1" applyFill="1" applyBorder="1" applyAlignment="1" applyProtection="1">
      <alignment horizontal="center" vertical="center"/>
      <protection locked="0"/>
    </xf>
    <xf numFmtId="0" fontId="35" fillId="5" borderId="12" xfId="0" applyFont="1" applyFill="1" applyBorder="1" applyAlignment="1" applyProtection="1">
      <alignment horizontal="center" vertical="center"/>
      <protection locked="0"/>
    </xf>
    <xf numFmtId="0" fontId="35" fillId="5" borderId="0" xfId="0" applyFont="1" applyFill="1" applyAlignment="1" applyProtection="1">
      <alignment horizontal="center" vertical="center"/>
      <protection locked="0"/>
    </xf>
    <xf numFmtId="0" fontId="35" fillId="11" borderId="1" xfId="0" applyFont="1" applyFill="1" applyBorder="1" applyAlignment="1" applyProtection="1">
      <alignment horizontal="center" vertical="center"/>
      <protection locked="0"/>
    </xf>
    <xf numFmtId="0" fontId="35" fillId="11" borderId="12" xfId="0" applyFont="1" applyFill="1" applyBorder="1" applyAlignment="1" applyProtection="1">
      <alignment horizontal="center" vertical="center"/>
      <protection locked="0"/>
    </xf>
    <xf numFmtId="0" fontId="35" fillId="11" borderId="0" xfId="0" applyFont="1" applyFill="1" applyAlignment="1" applyProtection="1">
      <alignment horizontal="center" vertical="center"/>
      <protection locked="0"/>
    </xf>
    <xf numFmtId="0" fontId="35" fillId="5" borderId="22" xfId="0" applyFont="1" applyFill="1" applyBorder="1" applyAlignment="1" applyProtection="1">
      <alignment horizontal="center" vertical="center"/>
      <protection locked="0"/>
    </xf>
    <xf numFmtId="0" fontId="35" fillId="11" borderId="26" xfId="0" applyFont="1" applyFill="1" applyBorder="1" applyAlignment="1" applyProtection="1">
      <alignment horizontal="center" vertical="center"/>
      <protection locked="0"/>
    </xf>
    <xf numFmtId="0" fontId="35" fillId="11" borderId="27" xfId="0" applyFont="1" applyFill="1" applyBorder="1" applyAlignment="1" applyProtection="1">
      <alignment horizontal="center" vertical="center"/>
      <protection locked="0"/>
    </xf>
    <xf numFmtId="0" fontId="0" fillId="0" borderId="11" xfId="317" applyNumberFormat="1" applyFont="1" applyBorder="1" applyAlignment="1">
      <alignment horizontal="center" vertical="center"/>
    </xf>
    <xf numFmtId="0" fontId="0" fillId="0" borderId="32" xfId="317" applyNumberFormat="1" applyFont="1" applyBorder="1" applyAlignment="1">
      <alignment horizontal="center" vertical="center"/>
    </xf>
    <xf numFmtId="0" fontId="6" fillId="0" borderId="0" xfId="317" applyNumberFormat="1" applyFont="1" applyAlignment="1">
      <alignment horizontal="left" vertical="center"/>
    </xf>
    <xf numFmtId="0" fontId="27" fillId="0" borderId="32" xfId="317" applyNumberFormat="1" applyFont="1" applyBorder="1" applyAlignment="1">
      <alignment horizontal="center" vertical="center" wrapText="1"/>
    </xf>
    <xf numFmtId="0" fontId="27" fillId="0" borderId="38" xfId="317" applyNumberFormat="1" applyFont="1" applyBorder="1" applyAlignment="1">
      <alignment horizontal="center" vertical="center" wrapText="1"/>
    </xf>
    <xf numFmtId="0" fontId="32" fillId="0" borderId="0" xfId="317" applyNumberFormat="1" applyFont="1" applyAlignment="1">
      <alignment horizontal="right" vertical="center" wrapText="1"/>
    </xf>
    <xf numFmtId="0" fontId="16" fillId="0" borderId="0" xfId="0" applyFont="1" applyAlignment="1" applyProtection="1">
      <alignment horizontal="center" vertical="center"/>
      <protection hidden="1"/>
    </xf>
    <xf numFmtId="0" fontId="52" fillId="0" borderId="0" xfId="0" applyFont="1"/>
    <xf numFmtId="0" fontId="18" fillId="0" borderId="0" xfId="0" applyFont="1" applyAlignment="1">
      <alignment horizontal="center" vertical="center"/>
    </xf>
    <xf numFmtId="0" fontId="52" fillId="12" borderId="0" xfId="0" applyFont="1" applyFill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26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4" fillId="0" borderId="0" xfId="0" applyFont="1"/>
    <xf numFmtId="0" fontId="23" fillId="0" borderId="0" xfId="0" applyFont="1"/>
    <xf numFmtId="0" fontId="43" fillId="0" borderId="0" xfId="0" applyFont="1"/>
    <xf numFmtId="0" fontId="37" fillId="0" borderId="0" xfId="0" applyFont="1" applyAlignment="1">
      <alignment horizontal="right"/>
    </xf>
    <xf numFmtId="0" fontId="4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5" fillId="0" borderId="0" xfId="0" applyFont="1"/>
    <xf numFmtId="166" fontId="37" fillId="0" borderId="0" xfId="0" applyNumberFormat="1" applyFont="1" applyAlignment="1">
      <alignment horizontal="center" vertical="center"/>
    </xf>
    <xf numFmtId="2" fontId="37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5" fillId="0" borderId="0" xfId="0" applyFont="1"/>
    <xf numFmtId="0" fontId="36" fillId="0" borderId="0" xfId="0" applyFont="1"/>
    <xf numFmtId="0" fontId="35" fillId="0" borderId="0" xfId="0" applyFont="1" applyAlignment="1">
      <alignment horizontal="right" vertical="center"/>
    </xf>
    <xf numFmtId="0" fontId="37" fillId="0" borderId="23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 shrinkToFit="1"/>
    </xf>
    <xf numFmtId="0" fontId="22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42" fillId="5" borderId="0" xfId="0" applyFont="1" applyFill="1" applyAlignment="1">
      <alignment horizontal="center" vertical="center"/>
    </xf>
    <xf numFmtId="0" fontId="39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center" vertical="center"/>
    </xf>
    <xf numFmtId="0" fontId="41" fillId="5" borderId="0" xfId="0" applyFont="1" applyFill="1" applyAlignment="1">
      <alignment horizontal="center" vertical="center" wrapText="1"/>
    </xf>
    <xf numFmtId="0" fontId="45" fillId="5" borderId="0" xfId="0" applyFont="1" applyFill="1" applyAlignment="1">
      <alignment horizontal="left" vertical="center"/>
    </xf>
    <xf numFmtId="2" fontId="35" fillId="5" borderId="0" xfId="0" applyNumberFormat="1" applyFont="1" applyFill="1" applyAlignment="1">
      <alignment horizontal="center" vertical="center"/>
    </xf>
    <xf numFmtId="165" fontId="35" fillId="5" borderId="0" xfId="0" applyNumberFormat="1" applyFont="1" applyFill="1" applyAlignment="1">
      <alignment horizontal="center" vertical="center"/>
    </xf>
    <xf numFmtId="165" fontId="39" fillId="5" borderId="0" xfId="0" applyNumberFormat="1" applyFont="1" applyFill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42" fillId="5" borderId="13" xfId="0" applyFont="1" applyFill="1" applyBorder="1" applyAlignment="1">
      <alignment horizontal="center" vertical="center"/>
    </xf>
    <xf numFmtId="0" fontId="35" fillId="5" borderId="13" xfId="0" applyFont="1" applyFill="1" applyBorder="1" applyAlignment="1">
      <alignment horizontal="center" vertical="center"/>
    </xf>
    <xf numFmtId="0" fontId="39" fillId="5" borderId="13" xfId="0" applyFont="1" applyFill="1" applyBorder="1" applyAlignment="1">
      <alignment horizontal="center" vertical="center"/>
    </xf>
    <xf numFmtId="0" fontId="41" fillId="5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42" fillId="11" borderId="0" xfId="0" applyFont="1" applyFill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9" fillId="11" borderId="0" xfId="0" applyFont="1" applyFill="1" applyAlignment="1">
      <alignment horizontal="center" vertical="center"/>
    </xf>
    <xf numFmtId="0" fontId="41" fillId="11" borderId="0" xfId="0" applyFont="1" applyFill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2" fillId="11" borderId="11" xfId="0" applyFont="1" applyFill="1" applyBorder="1" applyAlignment="1">
      <alignment horizontal="center" vertical="center"/>
    </xf>
    <xf numFmtId="0" fontId="35" fillId="11" borderId="11" xfId="0" applyFont="1" applyFill="1" applyBorder="1" applyAlignment="1">
      <alignment horizontal="center" vertical="center"/>
    </xf>
    <xf numFmtId="0" fontId="39" fillId="11" borderId="11" xfId="0" applyFont="1" applyFill="1" applyBorder="1" applyAlignment="1">
      <alignment horizontal="center" vertical="center"/>
    </xf>
    <xf numFmtId="0" fontId="41" fillId="11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7" fillId="0" borderId="0" xfId="0" applyFont="1" applyAlignment="1">
      <alignment wrapText="1"/>
    </xf>
    <xf numFmtId="0" fontId="24" fillId="0" borderId="0" xfId="0" applyFont="1"/>
    <xf numFmtId="0" fontId="0" fillId="0" borderId="0" xfId="0" applyAlignment="1">
      <alignment horizontal="right"/>
    </xf>
    <xf numFmtId="9" fontId="0" fillId="0" borderId="0" xfId="692" applyFont="1" applyProtection="1"/>
    <xf numFmtId="0" fontId="0" fillId="0" borderId="3" xfId="0" applyBorder="1"/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16" fillId="0" borderId="0" xfId="317" applyNumberFormat="1" applyFont="1" applyAlignment="1">
      <alignment horizontal="center" vertical="center"/>
    </xf>
    <xf numFmtId="0" fontId="19" fillId="0" borderId="32" xfId="317" applyNumberFormat="1" applyFont="1" applyBorder="1" applyAlignment="1">
      <alignment horizontal="center" vertical="center"/>
    </xf>
    <xf numFmtId="0" fontId="5" fillId="0" borderId="41" xfId="317" applyNumberFormat="1" applyFont="1" applyBorder="1" applyAlignment="1">
      <alignment horizontal="center" vertical="center"/>
    </xf>
    <xf numFmtId="0" fontId="12" fillId="0" borderId="0" xfId="317" applyNumberFormat="1" applyFont="1" applyAlignment="1">
      <alignment horizontal="right" vertical="center"/>
    </xf>
    <xf numFmtId="0" fontId="12" fillId="0" borderId="0" xfId="317" applyNumberFormat="1" applyFont="1" applyAlignment="1">
      <alignment vertical="center"/>
    </xf>
    <xf numFmtId="0" fontId="0" fillId="0" borderId="0" xfId="317" applyNumberFormat="1" applyFont="1" applyAlignment="1">
      <alignment vertical="center"/>
    </xf>
    <xf numFmtId="0" fontId="0" fillId="0" borderId="42" xfId="317" applyNumberFormat="1" applyFont="1" applyBorder="1" applyAlignment="1">
      <alignment horizontal="center" vertical="center"/>
    </xf>
    <xf numFmtId="2" fontId="35" fillId="5" borderId="34" xfId="0" applyNumberFormat="1" applyFont="1" applyFill="1" applyBorder="1" applyAlignment="1">
      <alignment horizontal="center" vertical="center"/>
    </xf>
    <xf numFmtId="2" fontId="35" fillId="5" borderId="33" xfId="0" applyNumberFormat="1" applyFont="1" applyFill="1" applyBorder="1" applyAlignment="1">
      <alignment horizontal="center" vertical="center"/>
    </xf>
    <xf numFmtId="2" fontId="35" fillId="0" borderId="33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5" fontId="60" fillId="5" borderId="23" xfId="0" applyNumberFormat="1" applyFont="1" applyFill="1" applyBorder="1" applyAlignment="1">
      <alignment horizontal="center" vertical="center"/>
    </xf>
    <xf numFmtId="0" fontId="62" fillId="0" borderId="34" xfId="0" applyFont="1" applyBorder="1" applyAlignment="1">
      <alignment horizontal="center" vertical="center"/>
    </xf>
    <xf numFmtId="165" fontId="60" fillId="5" borderId="12" xfId="0" applyNumberFormat="1" applyFont="1" applyFill="1" applyBorder="1" applyAlignment="1">
      <alignment horizontal="center" vertical="center"/>
    </xf>
    <xf numFmtId="165" fontId="61" fillId="5" borderId="0" xfId="0" applyNumberFormat="1" applyFont="1" applyFill="1" applyAlignment="1">
      <alignment horizontal="center" vertical="center"/>
    </xf>
    <xf numFmtId="0" fontId="62" fillId="0" borderId="33" xfId="0" applyFont="1" applyBorder="1" applyAlignment="1">
      <alignment horizontal="center" vertical="center"/>
    </xf>
    <xf numFmtId="165" fontId="63" fillId="5" borderId="13" xfId="0" applyNumberFormat="1" applyFont="1" applyFill="1" applyBorder="1" applyAlignment="1">
      <alignment horizontal="center" vertical="center"/>
    </xf>
    <xf numFmtId="165" fontId="63" fillId="11" borderId="0" xfId="0" applyNumberFormat="1" applyFont="1" applyFill="1" applyAlignment="1">
      <alignment horizontal="center" vertical="center"/>
    </xf>
    <xf numFmtId="0" fontId="62" fillId="11" borderId="33" xfId="0" applyFont="1" applyFill="1" applyBorder="1" applyAlignment="1">
      <alignment horizontal="center" vertical="center"/>
    </xf>
    <xf numFmtId="165" fontId="63" fillId="0" borderId="0" xfId="0" applyNumberFormat="1" applyFont="1" applyAlignment="1">
      <alignment horizontal="center" vertical="center"/>
    </xf>
    <xf numFmtId="165" fontId="63" fillId="5" borderId="0" xfId="0" applyNumberFormat="1" applyFont="1" applyFill="1" applyAlignment="1">
      <alignment horizontal="center" vertical="center"/>
    </xf>
    <xf numFmtId="165" fontId="63" fillId="11" borderId="11" xfId="0" applyNumberFormat="1" applyFont="1" applyFill="1" applyBorder="1" applyAlignment="1">
      <alignment horizontal="center" vertical="center"/>
    </xf>
    <xf numFmtId="0" fontId="62" fillId="11" borderId="35" xfId="0" applyFont="1" applyFill="1" applyBorder="1" applyAlignment="1">
      <alignment horizontal="center" vertical="center"/>
    </xf>
    <xf numFmtId="2" fontId="35" fillId="11" borderId="33" xfId="0" applyNumberFormat="1" applyFont="1" applyFill="1" applyBorder="1" applyAlignment="1">
      <alignment horizontal="center" vertical="center"/>
    </xf>
    <xf numFmtId="2" fontId="35" fillId="11" borderId="35" xfId="0" applyNumberFormat="1" applyFont="1" applyFill="1" applyBorder="1" applyAlignment="1">
      <alignment horizontal="center" vertical="center"/>
    </xf>
    <xf numFmtId="0" fontId="34" fillId="16" borderId="37" xfId="703" applyFill="1" applyBorder="1" applyAlignment="1" applyProtection="1">
      <alignment horizontal="center" vertical="center" wrapText="1"/>
    </xf>
    <xf numFmtId="0" fontId="64" fillId="2" borderId="19" xfId="0" applyFont="1" applyFill="1" applyBorder="1" applyAlignment="1">
      <alignment horizontal="center" vertical="center" wrapText="1"/>
    </xf>
    <xf numFmtId="0" fontId="62" fillId="3" borderId="14" xfId="0" applyFont="1" applyFill="1" applyBorder="1" applyAlignment="1">
      <alignment horizontal="center" vertical="center" wrapText="1"/>
    </xf>
    <xf numFmtId="0" fontId="62" fillId="4" borderId="14" xfId="0" applyFont="1" applyFill="1" applyBorder="1" applyAlignment="1">
      <alignment horizontal="center" vertical="center" wrapText="1"/>
    </xf>
    <xf numFmtId="0" fontId="62" fillId="6" borderId="14" xfId="0" applyFont="1" applyFill="1" applyBorder="1" applyAlignment="1">
      <alignment horizontal="center" vertical="center" wrapText="1"/>
    </xf>
    <xf numFmtId="0" fontId="62" fillId="7" borderId="14" xfId="0" applyFont="1" applyFill="1" applyBorder="1" applyAlignment="1">
      <alignment horizontal="center" vertical="center" wrapText="1"/>
    </xf>
    <xf numFmtId="0" fontId="0" fillId="0" borderId="18" xfId="0" applyBorder="1"/>
    <xf numFmtId="0" fontId="15" fillId="0" borderId="18" xfId="0" applyFont="1" applyBorder="1"/>
    <xf numFmtId="0" fontId="30" fillId="0" borderId="0" xfId="0" applyFont="1" applyAlignment="1">
      <alignment horizontal="center"/>
    </xf>
    <xf numFmtId="0" fontId="19" fillId="13" borderId="14" xfId="0" applyFont="1" applyFill="1" applyBorder="1" applyAlignment="1">
      <alignment horizontal="center" vertical="center" wrapText="1"/>
    </xf>
    <xf numFmtId="0" fontId="66" fillId="14" borderId="3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39" fillId="5" borderId="22" xfId="0" applyFont="1" applyFill="1" applyBorder="1" applyAlignment="1" applyProtection="1">
      <alignment horizontal="center" vertical="center" wrapText="1"/>
      <protection locked="0"/>
    </xf>
    <xf numFmtId="0" fontId="39" fillId="11" borderId="1" xfId="0" applyFont="1" applyFill="1" applyBorder="1" applyAlignment="1" applyProtection="1">
      <alignment horizontal="center" vertical="center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11" borderId="12" xfId="0" applyFont="1" applyFill="1" applyBorder="1" applyAlignment="1" applyProtection="1">
      <alignment horizontal="center" vertical="center" wrapText="1"/>
      <protection locked="0"/>
    </xf>
    <xf numFmtId="0" fontId="39" fillId="5" borderId="12" xfId="0" applyFont="1" applyFill="1" applyBorder="1" applyAlignment="1" applyProtection="1">
      <alignment horizontal="center" vertical="center" wrapText="1"/>
      <protection locked="0"/>
    </xf>
    <xf numFmtId="0" fontId="39" fillId="11" borderId="27" xfId="0" applyFont="1" applyFill="1" applyBorder="1" applyAlignment="1" applyProtection="1">
      <alignment horizontal="center" vertical="center" wrapText="1"/>
      <protection locked="0"/>
    </xf>
    <xf numFmtId="0" fontId="24" fillId="0" borderId="0" xfId="317" applyNumberFormat="1" applyFont="1" applyAlignment="1">
      <alignment horizontal="center" vertical="center" wrapText="1"/>
    </xf>
    <xf numFmtId="164" fontId="3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39" fillId="5" borderId="13" xfId="0" applyFont="1" applyFill="1" applyBorder="1" applyAlignment="1" applyProtection="1">
      <alignment horizontal="center" vertical="center"/>
      <protection locked="0"/>
    </xf>
    <xf numFmtId="0" fontId="39" fillId="11" borderId="0" xfId="0" applyFont="1" applyFill="1" applyAlignment="1" applyProtection="1">
      <alignment horizontal="center" vertical="center"/>
      <protection locked="0"/>
    </xf>
    <xf numFmtId="0" fontId="39" fillId="0" borderId="12" xfId="0" applyFont="1" applyBorder="1" applyAlignment="1" applyProtection="1">
      <alignment horizontal="center" vertical="center"/>
      <protection locked="0"/>
    </xf>
    <xf numFmtId="0" fontId="39" fillId="11" borderId="12" xfId="0" applyFont="1" applyFill="1" applyBorder="1" applyAlignment="1" applyProtection="1">
      <alignment horizontal="center" vertical="center"/>
      <protection locked="0"/>
    </xf>
    <xf numFmtId="0" fontId="39" fillId="5" borderId="12" xfId="0" applyFont="1" applyFill="1" applyBorder="1" applyAlignment="1" applyProtection="1">
      <alignment horizontal="center" vertical="center"/>
      <protection locked="0"/>
    </xf>
    <xf numFmtId="0" fontId="39" fillId="11" borderId="27" xfId="0" applyFont="1" applyFill="1" applyBorder="1" applyAlignment="1" applyProtection="1">
      <alignment horizontal="center" vertical="center"/>
      <protection locked="0"/>
    </xf>
    <xf numFmtId="0" fontId="37" fillId="0" borderId="14" xfId="0" applyFont="1" applyBorder="1" applyAlignment="1">
      <alignment horizontal="center" vertical="center"/>
    </xf>
    <xf numFmtId="0" fontId="63" fillId="15" borderId="19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 wrapText="1" shrinkToFit="1"/>
    </xf>
    <xf numFmtId="0" fontId="15" fillId="19" borderId="14" xfId="0" applyFont="1" applyFill="1" applyBorder="1" applyAlignment="1">
      <alignment horizontal="center" vertical="center" wrapText="1"/>
    </xf>
    <xf numFmtId="0" fontId="15" fillId="18" borderId="14" xfId="0" applyFont="1" applyFill="1" applyBorder="1" applyAlignment="1">
      <alignment horizontal="center" vertical="center" wrapText="1"/>
    </xf>
    <xf numFmtId="0" fontId="13" fillId="17" borderId="14" xfId="0" applyFont="1" applyFill="1" applyBorder="1" applyAlignment="1">
      <alignment horizontal="center" vertical="center" wrapText="1"/>
    </xf>
    <xf numFmtId="165" fontId="60" fillId="5" borderId="0" xfId="0" applyNumberFormat="1" applyFont="1" applyFill="1" applyAlignment="1">
      <alignment horizontal="center" vertical="center"/>
    </xf>
    <xf numFmtId="165" fontId="60" fillId="11" borderId="27" xfId="0" applyNumberFormat="1" applyFont="1" applyFill="1" applyBorder="1" applyAlignment="1">
      <alignment horizontal="center" vertical="center"/>
    </xf>
    <xf numFmtId="165" fontId="60" fillId="11" borderId="12" xfId="0" applyNumberFormat="1" applyFont="1" applyFill="1" applyBorder="1" applyAlignment="1">
      <alignment horizontal="center" vertical="center"/>
    </xf>
    <xf numFmtId="0" fontId="72" fillId="0" borderId="14" xfId="0" applyFont="1" applyBorder="1" applyAlignment="1">
      <alignment horizontal="center" vertical="center"/>
    </xf>
    <xf numFmtId="0" fontId="19" fillId="0" borderId="14" xfId="317" applyNumberFormat="1" applyFont="1" applyBorder="1" applyAlignment="1">
      <alignment horizontal="center" vertical="center"/>
    </xf>
    <xf numFmtId="0" fontId="5" fillId="0" borderId="47" xfId="317" applyNumberFormat="1" applyFont="1" applyBorder="1" applyAlignment="1">
      <alignment horizontal="center" vertical="center"/>
    </xf>
    <xf numFmtId="0" fontId="19" fillId="0" borderId="35" xfId="317" applyNumberFormat="1" applyFont="1" applyBorder="1" applyAlignment="1">
      <alignment horizontal="center" vertical="center"/>
    </xf>
    <xf numFmtId="0" fontId="19" fillId="0" borderId="26" xfId="317" applyNumberFormat="1" applyFont="1" applyBorder="1" applyAlignment="1">
      <alignment horizontal="center" vertical="center"/>
    </xf>
    <xf numFmtId="0" fontId="19" fillId="0" borderId="11" xfId="317" applyNumberFormat="1" applyFont="1" applyBorder="1" applyAlignment="1">
      <alignment horizontal="center" vertical="center"/>
    </xf>
    <xf numFmtId="1" fontId="0" fillId="0" borderId="0" xfId="317" applyNumberFormat="1" applyFont="1" applyAlignment="1">
      <alignment horizontal="center" vertical="center"/>
    </xf>
    <xf numFmtId="0" fontId="0" fillId="0" borderId="0" xfId="317" applyNumberFormat="1" applyFont="1" applyAlignment="1">
      <alignment horizontal="right" vertical="center"/>
    </xf>
    <xf numFmtId="0" fontId="55" fillId="0" borderId="9" xfId="317" applyNumberFormat="1" applyFont="1" applyBorder="1" applyAlignment="1">
      <alignment vertical="center"/>
    </xf>
    <xf numFmtId="0" fontId="55" fillId="0" borderId="5" xfId="317" applyNumberFormat="1" applyFont="1" applyBorder="1" applyAlignment="1">
      <alignment vertical="center"/>
    </xf>
    <xf numFmtId="0" fontId="55" fillId="0" borderId="9" xfId="317" applyNumberFormat="1" applyFont="1" applyBorder="1"/>
    <xf numFmtId="0" fontId="55" fillId="0" borderId="5" xfId="317" applyNumberFormat="1" applyFont="1" applyBorder="1"/>
    <xf numFmtId="1" fontId="21" fillId="0" borderId="0" xfId="317" applyNumberFormat="1" applyFont="1" applyAlignment="1">
      <alignment horizontal="center" vertical="center" wrapText="1"/>
    </xf>
    <xf numFmtId="1" fontId="12" fillId="0" borderId="31" xfId="317" applyNumberFormat="1" applyFont="1" applyBorder="1" applyAlignment="1">
      <alignment horizontal="center" vertical="center"/>
    </xf>
    <xf numFmtId="1" fontId="12" fillId="0" borderId="50" xfId="317" applyNumberFormat="1" applyFont="1" applyBorder="1" applyAlignment="1">
      <alignment horizontal="center" vertical="center"/>
    </xf>
    <xf numFmtId="1" fontId="12" fillId="0" borderId="51" xfId="317" applyNumberFormat="1" applyFont="1" applyBorder="1" applyAlignment="1">
      <alignment horizontal="center" vertical="center"/>
    </xf>
    <xf numFmtId="1" fontId="12" fillId="0" borderId="52" xfId="317" applyNumberFormat="1" applyFont="1" applyBorder="1" applyAlignment="1">
      <alignment horizontal="center" vertical="center"/>
    </xf>
    <xf numFmtId="1" fontId="12" fillId="0" borderId="53" xfId="317" applyNumberFormat="1" applyFont="1" applyBorder="1" applyAlignment="1">
      <alignment horizontal="center" vertical="center"/>
    </xf>
    <xf numFmtId="1" fontId="12" fillId="0" borderId="38" xfId="317" applyNumberFormat="1" applyFont="1" applyBorder="1" applyAlignment="1">
      <alignment horizontal="center" vertical="center"/>
    </xf>
    <xf numFmtId="1" fontId="12" fillId="0" borderId="39" xfId="317" applyNumberFormat="1" applyFont="1" applyBorder="1" applyAlignment="1">
      <alignment horizontal="center" vertical="center"/>
    </xf>
    <xf numFmtId="1" fontId="12" fillId="0" borderId="40" xfId="317" applyNumberFormat="1" applyFont="1" applyBorder="1" applyAlignment="1">
      <alignment horizontal="center" vertical="center"/>
    </xf>
    <xf numFmtId="0" fontId="27" fillId="0" borderId="0" xfId="317" applyNumberFormat="1" applyFont="1" applyAlignment="1">
      <alignment horizontal="right"/>
    </xf>
    <xf numFmtId="0" fontId="73" fillId="5" borderId="6" xfId="317" applyNumberFormat="1" applyFont="1" applyFill="1" applyBorder="1" applyAlignment="1">
      <alignment horizontal="center" vertical="center"/>
    </xf>
    <xf numFmtId="1" fontId="13" fillId="5" borderId="39" xfId="317" applyNumberFormat="1" applyFont="1" applyFill="1" applyBorder="1" applyAlignment="1">
      <alignment horizontal="center" vertical="center"/>
    </xf>
    <xf numFmtId="0" fontId="7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47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705" applyNumberFormat="1" applyFont="1" applyAlignment="1">
      <alignment horizontal="left" vertical="center"/>
    </xf>
    <xf numFmtId="0" fontId="0" fillId="0" borderId="0" xfId="705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3" fillId="0" borderId="0" xfId="0" applyFont="1" applyAlignment="1">
      <alignment horizontal="center"/>
    </xf>
    <xf numFmtId="0" fontId="56" fillId="0" borderId="22" xfId="0" applyFont="1" applyBorder="1"/>
    <xf numFmtId="0" fontId="56" fillId="0" borderId="0" xfId="0" applyFont="1"/>
    <xf numFmtId="0" fontId="0" fillId="0" borderId="22" xfId="0" applyBorder="1"/>
    <xf numFmtId="0" fontId="56" fillId="0" borderId="26" xfId="0" applyFont="1" applyBorder="1"/>
    <xf numFmtId="0" fontId="0" fillId="0" borderId="26" xfId="0" applyBorder="1"/>
    <xf numFmtId="0" fontId="56" fillId="0" borderId="2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0" fillId="0" borderId="1" xfId="0" applyBorder="1"/>
    <xf numFmtId="0" fontId="56" fillId="0" borderId="2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0" xfId="0" applyAlignment="1">
      <alignment vertical="center"/>
    </xf>
    <xf numFmtId="0" fontId="49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49" fillId="0" borderId="0" xfId="0" applyFont="1" applyAlignment="1">
      <alignment horizontal="center" wrapText="1"/>
    </xf>
    <xf numFmtId="0" fontId="49" fillId="0" borderId="0" xfId="0" applyFont="1" applyAlignment="1">
      <alignment horizontal="left" vertical="center" wrapText="1"/>
    </xf>
    <xf numFmtId="0" fontId="0" fillId="20" borderId="23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33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35" xfId="0" applyFill="1" applyBorder="1" applyAlignment="1">
      <alignment horizontal="center" vertical="center"/>
    </xf>
    <xf numFmtId="0" fontId="54" fillId="0" borderId="0" xfId="317" applyNumberFormat="1" applyFont="1" applyAlignment="1">
      <alignment vertical="center"/>
    </xf>
    <xf numFmtId="0" fontId="53" fillId="0" borderId="0" xfId="317" applyNumberFormat="1" applyFont="1" applyAlignment="1">
      <alignment vertical="center"/>
    </xf>
    <xf numFmtId="0" fontId="77" fillId="0" borderId="48" xfId="317" applyNumberFormat="1" applyFont="1" applyBorder="1" applyAlignment="1">
      <alignment horizontal="center" vertical="center" wrapText="1"/>
    </xf>
    <xf numFmtId="0" fontId="27" fillId="0" borderId="31" xfId="705" applyNumberFormat="1" applyFont="1" applyBorder="1" applyAlignment="1">
      <alignment horizontal="center" vertical="center" wrapText="1"/>
    </xf>
    <xf numFmtId="0" fontId="77" fillId="0" borderId="49" xfId="317" applyNumberFormat="1" applyFont="1" applyBorder="1" applyAlignment="1">
      <alignment horizontal="center" vertical="center"/>
    </xf>
    <xf numFmtId="0" fontId="77" fillId="0" borderId="48" xfId="317" applyNumberFormat="1" applyFont="1" applyBorder="1" applyAlignment="1">
      <alignment horizontal="center" vertical="center"/>
    </xf>
    <xf numFmtId="0" fontId="77" fillId="0" borderId="9" xfId="317" applyNumberFormat="1" applyFont="1" applyBorder="1" applyAlignment="1">
      <alignment vertical="center"/>
    </xf>
    <xf numFmtId="0" fontId="77" fillId="0" borderId="9" xfId="317" applyNumberFormat="1" applyFont="1" applyBorder="1" applyAlignment="1">
      <alignment vertical="center" wrapText="1"/>
    </xf>
    <xf numFmtId="0" fontId="77" fillId="0" borderId="30" xfId="317" applyNumberFormat="1" applyFont="1" applyBorder="1" applyAlignment="1">
      <alignment horizontal="center" vertical="center"/>
    </xf>
    <xf numFmtId="0" fontId="12" fillId="0" borderId="31" xfId="317" applyNumberFormat="1" applyFont="1" applyBorder="1" applyAlignment="1">
      <alignment horizontal="center" vertical="center"/>
    </xf>
    <xf numFmtId="0" fontId="54" fillId="0" borderId="3" xfId="317" applyNumberFormat="1" applyFont="1" applyBorder="1" applyAlignment="1">
      <alignment horizontal="center" vertical="center"/>
    </xf>
    <xf numFmtId="0" fontId="27" fillId="0" borderId="6" xfId="317" applyNumberFormat="1" applyFont="1" applyBorder="1" applyAlignment="1">
      <alignment horizontal="center" vertical="center" textRotation="90" wrapText="1"/>
    </xf>
    <xf numFmtId="0" fontId="27" fillId="0" borderId="19" xfId="317" applyNumberFormat="1" applyFont="1" applyBorder="1" applyAlignment="1">
      <alignment horizontal="center" vertical="center" textRotation="90" wrapText="1"/>
    </xf>
    <xf numFmtId="0" fontId="44" fillId="4" borderId="0" xfId="0" applyFont="1" applyFill="1" applyAlignment="1">
      <alignment horizontal="center" vertical="center" wrapText="1"/>
    </xf>
    <xf numFmtId="0" fontId="50" fillId="4" borderId="0" xfId="0" applyFont="1" applyFill="1" applyAlignment="1">
      <alignment horizontal="center" vertical="center"/>
    </xf>
    <xf numFmtId="0" fontId="19" fillId="0" borderId="0" xfId="0" applyFont="1" applyAlignment="1">
      <alignment horizontal="right" wrapText="1"/>
    </xf>
    <xf numFmtId="0" fontId="71" fillId="21" borderId="14" xfId="0" applyFont="1" applyFill="1" applyBorder="1" applyAlignment="1">
      <alignment horizontal="center" vertical="center" wrapText="1"/>
    </xf>
    <xf numFmtId="0" fontId="4" fillId="20" borderId="6" xfId="0" applyFont="1" applyFill="1" applyBorder="1" applyAlignment="1">
      <alignment horizontal="center" vertical="center" wrapText="1"/>
    </xf>
    <xf numFmtId="0" fontId="12" fillId="0" borderId="50" xfId="317" applyNumberFormat="1" applyFont="1" applyBorder="1" applyAlignment="1">
      <alignment horizontal="center" vertical="center"/>
    </xf>
    <xf numFmtId="0" fontId="12" fillId="0" borderId="51" xfId="317" applyNumberFormat="1" applyFont="1" applyBorder="1" applyAlignment="1">
      <alignment horizontal="center" vertical="center"/>
    </xf>
    <xf numFmtId="0" fontId="12" fillId="0" borderId="52" xfId="317" applyNumberFormat="1" applyFont="1" applyBorder="1" applyAlignment="1">
      <alignment horizontal="center" vertical="center"/>
    </xf>
    <xf numFmtId="0" fontId="21" fillId="0" borderId="0" xfId="317" applyNumberFormat="1" applyFont="1" applyAlignment="1">
      <alignment horizontal="center" vertical="center" wrapText="1"/>
    </xf>
    <xf numFmtId="0" fontId="12" fillId="0" borderId="53" xfId="317" applyNumberFormat="1" applyFont="1" applyBorder="1" applyAlignment="1">
      <alignment horizontal="center" vertical="center"/>
    </xf>
    <xf numFmtId="1" fontId="78" fillId="0" borderId="0" xfId="317" applyNumberFormat="1" applyFont="1" applyAlignment="1">
      <alignment horizontal="center" vertical="center" wrapText="1"/>
    </xf>
    <xf numFmtId="0" fontId="78" fillId="0" borderId="45" xfId="317" applyNumberFormat="1" applyFont="1" applyBorder="1" applyAlignment="1">
      <alignment horizontal="left" vertical="center"/>
    </xf>
    <xf numFmtId="0" fontId="78" fillId="0" borderId="46" xfId="317" applyNumberFormat="1" applyFont="1" applyBorder="1" applyAlignment="1">
      <alignment horizontal="left" vertical="center"/>
    </xf>
    <xf numFmtId="0" fontId="78" fillId="0" borderId="55" xfId="317" applyNumberFormat="1" applyFont="1" applyBorder="1" applyAlignment="1">
      <alignment horizontal="left" vertical="center"/>
    </xf>
    <xf numFmtId="0" fontId="5" fillId="0" borderId="56" xfId="317" applyNumberFormat="1" applyFont="1" applyBorder="1" applyAlignment="1">
      <alignment horizontal="center" vertical="center"/>
    </xf>
    <xf numFmtId="0" fontId="78" fillId="0" borderId="57" xfId="317" applyNumberFormat="1" applyFont="1" applyBorder="1" applyAlignment="1">
      <alignment horizontal="left" vertical="center"/>
    </xf>
    <xf numFmtId="0" fontId="5" fillId="0" borderId="58" xfId="317" applyNumberFormat="1" applyFont="1" applyBorder="1" applyAlignment="1">
      <alignment horizontal="center" vertical="center"/>
    </xf>
    <xf numFmtId="0" fontId="78" fillId="0" borderId="59" xfId="317" applyNumberFormat="1" applyFont="1" applyBorder="1" applyAlignment="1">
      <alignment horizontal="left" vertical="center"/>
    </xf>
    <xf numFmtId="0" fontId="5" fillId="0" borderId="60" xfId="317" applyNumberFormat="1" applyFont="1" applyBorder="1" applyAlignment="1">
      <alignment horizontal="center" vertical="center"/>
    </xf>
    <xf numFmtId="0" fontId="0" fillId="0" borderId="61" xfId="317" applyNumberFormat="1" applyFont="1" applyBorder="1" applyAlignment="1">
      <alignment horizontal="center" vertical="center"/>
    </xf>
    <xf numFmtId="0" fontId="0" fillId="0" borderId="62" xfId="317" applyNumberFormat="1" applyFont="1" applyBorder="1" applyAlignment="1">
      <alignment horizontal="center" vertical="center"/>
    </xf>
    <xf numFmtId="0" fontId="55" fillId="0" borderId="4" xfId="317" applyNumberFormat="1" applyFont="1" applyBorder="1" applyAlignment="1">
      <alignment vertical="center"/>
    </xf>
    <xf numFmtId="0" fontId="0" fillId="0" borderId="31" xfId="317" applyNumberFormat="1" applyFont="1" applyBorder="1" applyAlignment="1">
      <alignment horizontal="center" vertical="center"/>
    </xf>
    <xf numFmtId="0" fontId="19" fillId="2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" fontId="25" fillId="0" borderId="0" xfId="317" applyNumberFormat="1" applyFont="1" applyAlignment="1">
      <alignment vertical="center"/>
    </xf>
    <xf numFmtId="0" fontId="0" fillId="0" borderId="0" xfId="317" applyNumberFormat="1" applyFont="1" applyAlignment="1">
      <alignment horizontal="left" vertical="center"/>
    </xf>
    <xf numFmtId="1" fontId="0" fillId="0" borderId="6" xfId="317" applyNumberFormat="1" applyFont="1" applyBorder="1" applyAlignment="1">
      <alignment vertical="center"/>
    </xf>
    <xf numFmtId="1" fontId="0" fillId="0" borderId="63" xfId="317" applyNumberFormat="1" applyFont="1" applyBorder="1" applyAlignment="1">
      <alignment vertical="center"/>
    </xf>
    <xf numFmtId="1" fontId="22" fillId="0" borderId="0" xfId="317" applyNumberFormat="1" applyFont="1" applyAlignment="1">
      <alignment horizontal="center" vertical="center" wrapText="1"/>
    </xf>
    <xf numFmtId="0" fontId="22" fillId="0" borderId="0" xfId="317" applyNumberFormat="1" applyFon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4" fillId="0" borderId="0" xfId="0" applyFont="1" applyAlignment="1">
      <alignment vertical="center"/>
    </xf>
    <xf numFmtId="0" fontId="79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6" fillId="0" borderId="23" xfId="707" applyBorder="1"/>
    <xf numFmtId="0" fontId="6" fillId="0" borderId="13" xfId="707" applyBorder="1"/>
    <xf numFmtId="0" fontId="6" fillId="0" borderId="13" xfId="707" applyBorder="1" applyAlignment="1">
      <alignment horizontal="left" vertical="center"/>
    </xf>
    <xf numFmtId="0" fontId="6" fillId="0" borderId="34" xfId="707" applyBorder="1" applyAlignment="1">
      <alignment horizontal="center"/>
    </xf>
    <xf numFmtId="0" fontId="49" fillId="0" borderId="6" xfId="707" applyFont="1" applyBorder="1" applyAlignment="1">
      <alignment horizontal="center" vertical="center" wrapText="1"/>
    </xf>
    <xf numFmtId="0" fontId="49" fillId="0" borderId="33" xfId="707" applyFont="1" applyBorder="1" applyAlignment="1">
      <alignment horizontal="center" vertical="center" wrapText="1"/>
    </xf>
    <xf numFmtId="0" fontId="6" fillId="0" borderId="12" xfId="707" applyBorder="1"/>
    <xf numFmtId="0" fontId="49" fillId="0" borderId="0" xfId="707" applyFont="1" applyAlignment="1">
      <alignment horizontal="center" wrapText="1"/>
    </xf>
    <xf numFmtId="0" fontId="49" fillId="0" borderId="0" xfId="707" applyFont="1" applyAlignment="1">
      <alignment horizontal="left" vertical="center" wrapText="1"/>
    </xf>
    <xf numFmtId="0" fontId="49" fillId="0" borderId="6" xfId="707" applyFont="1" applyBorder="1" applyAlignment="1">
      <alignment horizontal="center" wrapText="1"/>
    </xf>
    <xf numFmtId="0" fontId="49" fillId="0" borderId="27" xfId="707" applyFont="1" applyBorder="1" applyAlignment="1">
      <alignment horizontal="center" wrapText="1"/>
    </xf>
    <xf numFmtId="0" fontId="49" fillId="0" borderId="11" xfId="707" applyFont="1" applyBorder="1" applyAlignment="1">
      <alignment horizontal="center" wrapText="1"/>
    </xf>
    <xf numFmtId="0" fontId="49" fillId="0" borderId="11" xfId="707" applyFont="1" applyBorder="1" applyAlignment="1">
      <alignment horizontal="left" vertical="center" wrapText="1"/>
    </xf>
    <xf numFmtId="0" fontId="49" fillId="0" borderId="35" xfId="707" applyFont="1" applyBorder="1" applyAlignment="1">
      <alignment horizontal="center" wrapText="1"/>
    </xf>
    <xf numFmtId="0" fontId="0" fillId="0" borderId="0" xfId="0" applyAlignment="1">
      <alignment wrapText="1"/>
    </xf>
    <xf numFmtId="0" fontId="35" fillId="0" borderId="0" xfId="0" applyFont="1" applyAlignment="1">
      <alignment wrapText="1"/>
    </xf>
    <xf numFmtId="0" fontId="82" fillId="20" borderId="23" xfId="706" applyFont="1" applyFill="1" applyBorder="1" applyAlignment="1" applyProtection="1">
      <alignment horizontal="center" vertical="center"/>
    </xf>
    <xf numFmtId="0" fontId="82" fillId="20" borderId="12" xfId="706" applyFont="1" applyFill="1" applyBorder="1" applyAlignment="1" applyProtection="1">
      <alignment horizontal="center" vertical="center"/>
    </xf>
    <xf numFmtId="0" fontId="50" fillId="5" borderId="0" xfId="0" applyFont="1" applyFill="1" applyAlignment="1">
      <alignment horizontal="center" vertical="center"/>
    </xf>
    <xf numFmtId="0" fontId="83" fillId="5" borderId="0" xfId="0" applyFont="1" applyFill="1" applyAlignment="1">
      <alignment horizontal="left" vertical="center"/>
    </xf>
    <xf numFmtId="0" fontId="15" fillId="5" borderId="0" xfId="706" applyFont="1" applyFill="1" applyBorder="1" applyAlignment="1" applyProtection="1">
      <alignment horizontal="center" vertical="center"/>
    </xf>
    <xf numFmtId="0" fontId="15" fillId="10" borderId="0" xfId="706" applyFont="1" applyFill="1" applyBorder="1" applyAlignment="1" applyProtection="1">
      <alignment horizontal="center" vertical="center"/>
    </xf>
    <xf numFmtId="0" fontId="0" fillId="10" borderId="0" xfId="0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/>
    </xf>
    <xf numFmtId="0" fontId="15" fillId="5" borderId="0" xfId="706" applyFont="1" applyFill="1" applyBorder="1" applyAlignment="1" applyProtection="1">
      <alignment horizontal="center" vertical="center" wrapText="1"/>
    </xf>
    <xf numFmtId="0" fontId="84" fillId="4" borderId="0" xfId="706" applyFont="1" applyFill="1" applyBorder="1" applyAlignment="1" applyProtection="1">
      <alignment horizontal="center" vertical="center" wrapText="1"/>
    </xf>
    <xf numFmtId="0" fontId="50" fillId="5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 wrapText="1" shrinkToFit="1"/>
    </xf>
    <xf numFmtId="0" fontId="35" fillId="5" borderId="8" xfId="0" applyFont="1" applyFill="1" applyBorder="1" applyAlignment="1" applyProtection="1">
      <alignment horizontal="center" vertical="center"/>
      <protection locked="0"/>
    </xf>
    <xf numFmtId="0" fontId="35" fillId="5" borderId="17" xfId="0" applyFont="1" applyFill="1" applyBorder="1" applyAlignment="1" applyProtection="1">
      <alignment horizontal="center" vertical="center"/>
      <protection locked="0"/>
    </xf>
    <xf numFmtId="0" fontId="35" fillId="5" borderId="67" xfId="0" applyFont="1" applyFill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locked="0"/>
    </xf>
    <xf numFmtId="0" fontId="35" fillId="5" borderId="64" xfId="0" applyFont="1" applyFill="1" applyBorder="1" applyAlignment="1" applyProtection="1">
      <alignment horizontal="center" vertical="center"/>
      <protection locked="0"/>
    </xf>
    <xf numFmtId="0" fontId="35" fillId="5" borderId="15" xfId="0" applyFont="1" applyFill="1" applyBorder="1" applyAlignment="1" applyProtection="1">
      <alignment horizontal="center" vertical="center"/>
      <protection locked="0"/>
    </xf>
    <xf numFmtId="0" fontId="35" fillId="5" borderId="66" xfId="0" applyFont="1" applyFill="1" applyBorder="1" applyAlignment="1" applyProtection="1">
      <alignment horizontal="center" vertical="center"/>
      <protection locked="0"/>
    </xf>
    <xf numFmtId="0" fontId="35" fillId="5" borderId="2" xfId="0" applyFont="1" applyFill="1" applyBorder="1" applyAlignment="1" applyProtection="1">
      <alignment horizontal="center" vertical="center"/>
      <protection locked="0"/>
    </xf>
    <xf numFmtId="0" fontId="11" fillId="8" borderId="2" xfId="0" applyFont="1" applyFill="1" applyBorder="1" applyAlignment="1">
      <alignment horizontal="center" vertical="center"/>
    </xf>
    <xf numFmtId="0" fontId="15" fillId="10" borderId="2" xfId="706" applyFont="1" applyFill="1" applyBorder="1" applyAlignment="1" applyProtection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79" fillId="4" borderId="1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5" fillId="5" borderId="17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50" fillId="5" borderId="2" xfId="0" applyFont="1" applyFill="1" applyBorder="1" applyAlignment="1">
      <alignment horizontal="center" vertical="center" textRotation="90"/>
    </xf>
    <xf numFmtId="0" fontId="15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2" fontId="15" fillId="5" borderId="15" xfId="0" applyNumberFormat="1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65" fontId="61" fillId="0" borderId="7" xfId="0" applyNumberFormat="1" applyFont="1" applyBorder="1" applyAlignment="1">
      <alignment horizontal="center" vertical="center"/>
    </xf>
    <xf numFmtId="165" fontId="61" fillId="5" borderId="2" xfId="0" applyNumberFormat="1" applyFont="1" applyFill="1" applyBorder="1" applyAlignment="1">
      <alignment horizontal="center" vertical="center"/>
    </xf>
    <xf numFmtId="0" fontId="62" fillId="0" borderId="15" xfId="0" applyFont="1" applyBorder="1" applyAlignment="1">
      <alignment horizontal="center" vertical="center"/>
    </xf>
    <xf numFmtId="165" fontId="61" fillId="0" borderId="8" xfId="0" applyNumberFormat="1" applyFont="1" applyBorder="1" applyAlignment="1">
      <alignment horizontal="center" vertical="center"/>
    </xf>
    <xf numFmtId="0" fontId="62" fillId="0" borderId="17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2" fontId="85" fillId="5" borderId="0" xfId="0" applyNumberFormat="1" applyFont="1" applyFill="1" applyAlignment="1">
      <alignment horizontal="center" vertical="center"/>
    </xf>
    <xf numFmtId="0" fontId="50" fillId="25" borderId="0" xfId="0" applyFont="1" applyFill="1" applyAlignment="1">
      <alignment horizontal="center" vertical="center"/>
    </xf>
    <xf numFmtId="0" fontId="44" fillId="25" borderId="0" xfId="0" applyFont="1" applyFill="1" applyAlignment="1">
      <alignment horizontal="center" vertical="center" wrapText="1"/>
    </xf>
    <xf numFmtId="0" fontId="15" fillId="25" borderId="2" xfId="706" applyFont="1" applyFill="1" applyBorder="1" applyAlignment="1" applyProtection="1">
      <alignment horizontal="center" vertical="center"/>
    </xf>
    <xf numFmtId="0" fontId="15" fillId="25" borderId="0" xfId="706" applyFont="1" applyFill="1" applyBorder="1" applyAlignment="1" applyProtection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15" fillId="25" borderId="2" xfId="0" applyFont="1" applyFill="1" applyBorder="1" applyAlignment="1">
      <alignment horizontal="center" vertical="center"/>
    </xf>
    <xf numFmtId="0" fontId="15" fillId="25" borderId="3" xfId="0" applyFont="1" applyFill="1" applyBorder="1" applyAlignment="1">
      <alignment horizontal="center" vertical="center"/>
    </xf>
    <xf numFmtId="0" fontId="35" fillId="20" borderId="7" xfId="0" applyFont="1" applyFill="1" applyBorder="1" applyAlignment="1" applyProtection="1">
      <alignment horizontal="center" vertical="center"/>
      <protection locked="0"/>
    </xf>
    <xf numFmtId="0" fontId="35" fillId="20" borderId="64" xfId="0" applyFont="1" applyFill="1" applyBorder="1" applyAlignment="1" applyProtection="1">
      <alignment horizontal="center" vertical="center"/>
      <protection locked="0"/>
    </xf>
    <xf numFmtId="0" fontId="35" fillId="20" borderId="15" xfId="0" applyFont="1" applyFill="1" applyBorder="1" applyAlignment="1" applyProtection="1">
      <alignment horizontal="center" vertical="center"/>
      <protection locked="0"/>
    </xf>
    <xf numFmtId="0" fontId="35" fillId="20" borderId="66" xfId="0" applyFont="1" applyFill="1" applyBorder="1" applyAlignment="1" applyProtection="1">
      <alignment horizontal="center" vertical="center"/>
      <protection locked="0"/>
    </xf>
    <xf numFmtId="0" fontId="35" fillId="20" borderId="2" xfId="0" applyFont="1" applyFill="1" applyBorder="1" applyAlignment="1" applyProtection="1">
      <alignment horizontal="center" vertical="center"/>
      <protection locked="0"/>
    </xf>
    <xf numFmtId="165" fontId="60" fillId="20" borderId="7" xfId="0" applyNumberFormat="1" applyFont="1" applyFill="1" applyBorder="1" applyAlignment="1">
      <alignment horizontal="center" vertical="center"/>
    </xf>
    <xf numFmtId="165" fontId="61" fillId="20" borderId="2" xfId="0" applyNumberFormat="1" applyFont="1" applyFill="1" applyBorder="1" applyAlignment="1">
      <alignment horizontal="center" vertical="center"/>
    </xf>
    <xf numFmtId="0" fontId="62" fillId="20" borderId="15" xfId="0" applyFont="1" applyFill="1" applyBorder="1" applyAlignment="1">
      <alignment horizontal="center" vertical="center"/>
    </xf>
    <xf numFmtId="0" fontId="35" fillId="20" borderId="8" xfId="0" applyFont="1" applyFill="1" applyBorder="1" applyAlignment="1" applyProtection="1">
      <alignment horizontal="center" vertical="center"/>
      <protection locked="0"/>
    </xf>
    <xf numFmtId="0" fontId="35" fillId="20" borderId="1" xfId="0" applyFont="1" applyFill="1" applyBorder="1" applyAlignment="1" applyProtection="1">
      <alignment horizontal="center" vertical="center"/>
      <protection locked="0"/>
    </xf>
    <xf numFmtId="0" fontId="35" fillId="20" borderId="17" xfId="0" applyFont="1" applyFill="1" applyBorder="1" applyAlignment="1" applyProtection="1">
      <alignment horizontal="center" vertical="center"/>
      <protection locked="0"/>
    </xf>
    <xf numFmtId="0" fontId="35" fillId="20" borderId="67" xfId="0" applyFont="1" applyFill="1" applyBorder="1" applyAlignment="1" applyProtection="1">
      <alignment horizontal="center" vertical="center"/>
      <protection locked="0"/>
    </xf>
    <xf numFmtId="0" fontId="35" fillId="20" borderId="0" xfId="0" applyFont="1" applyFill="1" applyAlignment="1" applyProtection="1">
      <alignment horizontal="center" vertical="center"/>
      <protection locked="0"/>
    </xf>
    <xf numFmtId="165" fontId="60" fillId="20" borderId="8" xfId="0" applyNumberFormat="1" applyFont="1" applyFill="1" applyBorder="1" applyAlignment="1">
      <alignment horizontal="center" vertical="center"/>
    </xf>
    <xf numFmtId="165" fontId="61" fillId="20" borderId="0" xfId="0" applyNumberFormat="1" applyFont="1" applyFill="1" applyAlignment="1">
      <alignment horizontal="center" vertical="center"/>
    </xf>
    <xf numFmtId="0" fontId="62" fillId="20" borderId="17" xfId="0" applyFont="1" applyFill="1" applyBorder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ill="1" applyAlignment="1">
      <alignment horizontal="center" vertical="center" wrapText="1"/>
    </xf>
    <xf numFmtId="2" fontId="15" fillId="20" borderId="17" xfId="0" applyNumberFormat="1" applyFont="1" applyFill="1" applyBorder="1" applyAlignment="1">
      <alignment horizontal="center" vertical="center"/>
    </xf>
    <xf numFmtId="0" fontId="50" fillId="20" borderId="0" xfId="0" applyFont="1" applyFill="1" applyAlignment="1">
      <alignment horizontal="center" vertical="center" textRotation="90"/>
    </xf>
    <xf numFmtId="0" fontId="15" fillId="20" borderId="2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15" fillId="20" borderId="2" xfId="706" applyFont="1" applyFill="1" applyBorder="1" applyAlignment="1" applyProtection="1">
      <alignment horizontal="center" vertical="center"/>
    </xf>
    <xf numFmtId="0" fontId="15" fillId="20" borderId="0" xfId="706" applyFont="1" applyFill="1" applyBorder="1" applyAlignment="1" applyProtection="1">
      <alignment horizontal="center" vertical="center"/>
    </xf>
    <xf numFmtId="0" fontId="15" fillId="20" borderId="0" xfId="706" applyFont="1" applyFill="1" applyBorder="1" applyAlignment="1" applyProtection="1">
      <alignment horizontal="center" vertical="center" wrapText="1"/>
    </xf>
    <xf numFmtId="0" fontId="0" fillId="20" borderId="3" xfId="0" applyFill="1" applyBorder="1" applyAlignment="1">
      <alignment horizontal="center" vertical="center"/>
    </xf>
    <xf numFmtId="2" fontId="0" fillId="20" borderId="17" xfId="0" applyNumberForma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 wrapText="1"/>
    </xf>
    <xf numFmtId="2" fontId="0" fillId="20" borderId="16" xfId="0" applyNumberFormat="1" applyFill="1" applyBorder="1" applyAlignment="1">
      <alignment horizontal="center" vertical="center"/>
    </xf>
    <xf numFmtId="0" fontId="35" fillId="20" borderId="4" xfId="0" applyFont="1" applyFill="1" applyBorder="1" applyAlignment="1" applyProtection="1">
      <alignment horizontal="center" vertical="center"/>
      <protection locked="0"/>
    </xf>
    <xf numFmtId="0" fontId="35" fillId="20" borderId="65" xfId="0" applyFont="1" applyFill="1" applyBorder="1" applyAlignment="1" applyProtection="1">
      <alignment horizontal="center" vertical="center"/>
      <protection locked="0"/>
    </xf>
    <xf numFmtId="0" fontId="35" fillId="20" borderId="16" xfId="0" applyFont="1" applyFill="1" applyBorder="1" applyAlignment="1" applyProtection="1">
      <alignment horizontal="center" vertical="center"/>
      <protection locked="0"/>
    </xf>
    <xf numFmtId="0" fontId="35" fillId="20" borderId="68" xfId="0" applyFont="1" applyFill="1" applyBorder="1" applyAlignment="1" applyProtection="1">
      <alignment horizontal="center" vertical="center"/>
      <protection locked="0"/>
    </xf>
    <xf numFmtId="0" fontId="35" fillId="20" borderId="3" xfId="0" applyFont="1" applyFill="1" applyBorder="1" applyAlignment="1" applyProtection="1">
      <alignment horizontal="center" vertical="center"/>
      <protection locked="0"/>
    </xf>
    <xf numFmtId="165" fontId="60" fillId="20" borderId="4" xfId="0" applyNumberFormat="1" applyFont="1" applyFill="1" applyBorder="1" applyAlignment="1">
      <alignment horizontal="center" vertical="center"/>
    </xf>
    <xf numFmtId="165" fontId="61" fillId="20" borderId="3" xfId="0" applyNumberFormat="1" applyFont="1" applyFill="1" applyBorder="1" applyAlignment="1">
      <alignment horizontal="center" vertical="center"/>
    </xf>
    <xf numFmtId="0" fontId="62" fillId="20" borderId="16" xfId="0" applyFont="1" applyFill="1" applyBorder="1" applyAlignment="1">
      <alignment horizontal="center" vertical="center"/>
    </xf>
    <xf numFmtId="0" fontId="50" fillId="20" borderId="3" xfId="0" applyFont="1" applyFill="1" applyBorder="1" applyAlignment="1">
      <alignment horizontal="center" vertical="center" textRotation="90"/>
    </xf>
    <xf numFmtId="2" fontId="15" fillId="20" borderId="16" xfId="0" applyNumberFormat="1" applyFont="1" applyFill="1" applyBorder="1" applyAlignment="1">
      <alignment horizontal="center" vertical="center"/>
    </xf>
    <xf numFmtId="0" fontId="12" fillId="0" borderId="69" xfId="0" applyFont="1" applyBorder="1" applyAlignment="1">
      <alignment horizontal="center" vertical="center" wrapText="1" shrinkToFit="1"/>
    </xf>
    <xf numFmtId="0" fontId="86" fillId="20" borderId="2" xfId="0" applyFont="1" applyFill="1" applyBorder="1" applyAlignment="1">
      <alignment horizontal="center" vertical="center" textRotation="90"/>
    </xf>
    <xf numFmtId="0" fontId="86" fillId="5" borderId="0" xfId="0" applyFont="1" applyFill="1" applyAlignment="1">
      <alignment horizontal="center" vertical="center" textRotation="90"/>
    </xf>
    <xf numFmtId="0" fontId="86" fillId="20" borderId="0" xfId="0" applyFont="1" applyFill="1" applyAlignment="1">
      <alignment horizontal="center" vertical="center" textRotation="90"/>
    </xf>
    <xf numFmtId="0" fontId="27" fillId="0" borderId="11" xfId="0" applyFont="1" applyBorder="1" applyAlignment="1">
      <alignment wrapText="1"/>
    </xf>
    <xf numFmtId="0" fontId="91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92" fillId="0" borderId="0" xfId="0" applyFont="1" applyAlignment="1">
      <alignment horizontal="right" vertical="center"/>
    </xf>
    <xf numFmtId="0" fontId="93" fillId="0" borderId="0" xfId="0" applyFont="1" applyAlignment="1">
      <alignment horizontal="left" vertical="center"/>
    </xf>
    <xf numFmtId="0" fontId="93" fillId="0" borderId="0" xfId="0" applyFont="1"/>
    <xf numFmtId="0" fontId="93" fillId="0" borderId="0" xfId="0" applyFont="1" applyAlignment="1">
      <alignment horizontal="right" vertical="center"/>
    </xf>
    <xf numFmtId="166" fontId="93" fillId="0" borderId="0" xfId="0" applyNumberFormat="1" applyFont="1" applyAlignment="1">
      <alignment horizontal="center" vertical="center"/>
    </xf>
    <xf numFmtId="2" fontId="93" fillId="0" borderId="0" xfId="0" applyNumberFormat="1" applyFont="1" applyAlignment="1">
      <alignment horizontal="center" vertical="center"/>
    </xf>
    <xf numFmtId="0" fontId="93" fillId="0" borderId="0" xfId="0" applyFont="1" applyAlignment="1">
      <alignment horizontal="right"/>
    </xf>
    <xf numFmtId="0" fontId="95" fillId="0" borderId="0" xfId="0" applyFont="1" applyAlignment="1">
      <alignment horizontal="center" vertical="center" wrapText="1"/>
    </xf>
    <xf numFmtId="0" fontId="96" fillId="5" borderId="0" xfId="0" applyFont="1" applyFill="1" applyAlignment="1">
      <alignment horizontal="center" vertical="center"/>
    </xf>
    <xf numFmtId="0" fontId="96" fillId="20" borderId="2" xfId="0" applyFont="1" applyFill="1" applyBorder="1" applyAlignment="1">
      <alignment horizontal="center" vertical="center"/>
    </xf>
    <xf numFmtId="0" fontId="96" fillId="20" borderId="0" xfId="0" applyFont="1" applyFill="1" applyAlignment="1">
      <alignment horizontal="center" vertical="center"/>
    </xf>
    <xf numFmtId="0" fontId="96" fillId="20" borderId="3" xfId="0" applyFont="1" applyFill="1" applyBorder="1" applyAlignment="1">
      <alignment horizontal="center" vertical="center"/>
    </xf>
    <xf numFmtId="0" fontId="96" fillId="5" borderId="2" xfId="0" applyFont="1" applyFill="1" applyBorder="1" applyAlignment="1">
      <alignment horizontal="center" vertical="center"/>
    </xf>
    <xf numFmtId="0" fontId="12" fillId="0" borderId="0" xfId="317" applyNumberFormat="1" applyFont="1" applyAlignment="1">
      <alignment horizontal="left" vertical="center"/>
    </xf>
    <xf numFmtId="1" fontId="0" fillId="20" borderId="31" xfId="692" applyNumberFormat="1" applyFont="1" applyFill="1" applyBorder="1" applyProtection="1">
      <protection locked="0"/>
    </xf>
    <xf numFmtId="44" fontId="0" fillId="20" borderId="0" xfId="691" applyFont="1" applyFill="1" applyAlignment="1" applyProtection="1">
      <alignment horizontal="right" vertical="center"/>
    </xf>
    <xf numFmtId="44" fontId="0" fillId="20" borderId="2" xfId="691" applyFont="1" applyFill="1" applyBorder="1" applyAlignment="1" applyProtection="1">
      <alignment horizontal="right" vertical="center"/>
    </xf>
    <xf numFmtId="44" fontId="12" fillId="20" borderId="5" xfId="0" applyNumberFormat="1" applyFont="1" applyFill="1" applyBorder="1" applyAlignment="1">
      <alignment horizontal="right" vertical="center"/>
    </xf>
    <xf numFmtId="0" fontId="12" fillId="20" borderId="9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84" fillId="20" borderId="2" xfId="706" applyFont="1" applyFill="1" applyBorder="1" applyAlignment="1" applyProtection="1">
      <alignment horizontal="center" vertical="center" wrapText="1"/>
    </xf>
    <xf numFmtId="2" fontId="79" fillId="20" borderId="15" xfId="0" applyNumberFormat="1" applyFont="1" applyFill="1" applyBorder="1" applyAlignment="1">
      <alignment horizontal="center" vertical="center"/>
    </xf>
    <xf numFmtId="0" fontId="100" fillId="20" borderId="0" xfId="0" applyFont="1" applyFill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101" fillId="0" borderId="10" xfId="0" applyFont="1" applyBorder="1" applyAlignment="1">
      <alignment horizontal="center" vertical="center"/>
    </xf>
    <xf numFmtId="0" fontId="102" fillId="20" borderId="64" xfId="0" applyFont="1" applyFill="1" applyBorder="1" applyAlignment="1" applyProtection="1">
      <alignment horizontal="center" vertical="center"/>
      <protection locked="0"/>
    </xf>
    <xf numFmtId="166" fontId="93" fillId="0" borderId="0" xfId="0" applyNumberFormat="1" applyFont="1" applyAlignment="1">
      <alignment horizontal="right" vertical="center"/>
    </xf>
    <xf numFmtId="0" fontId="93" fillId="0" borderId="11" xfId="0" applyFont="1" applyBorder="1" applyAlignment="1">
      <alignment horizontal="right"/>
    </xf>
    <xf numFmtId="0" fontId="93" fillId="0" borderId="11" xfId="0" applyFont="1" applyBorder="1" applyAlignment="1">
      <alignment horizontal="right" vertical="center"/>
    </xf>
    <xf numFmtId="2" fontId="93" fillId="0" borderId="11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93" fillId="0" borderId="33" xfId="0" applyFont="1" applyBorder="1" applyAlignment="1">
      <alignment horizontal="right" vertical="center"/>
    </xf>
    <xf numFmtId="0" fontId="93" fillId="0" borderId="35" xfId="0" applyFont="1" applyBorder="1" applyAlignment="1">
      <alignment horizontal="right" vertical="center"/>
    </xf>
    <xf numFmtId="0" fontId="55" fillId="0" borderId="19" xfId="0" applyFont="1" applyBorder="1" applyAlignment="1">
      <alignment horizontal="right"/>
    </xf>
    <xf numFmtId="0" fontId="46" fillId="0" borderId="14" xfId="0" applyFont="1" applyBorder="1" applyAlignment="1">
      <alignment horizontal="right"/>
    </xf>
    <xf numFmtId="0" fontId="94" fillId="0" borderId="14" xfId="0" applyFont="1" applyBorder="1" applyAlignment="1">
      <alignment horizontal="right" vertical="center"/>
    </xf>
    <xf numFmtId="164" fontId="94" fillId="0" borderId="14" xfId="0" applyNumberFormat="1" applyFont="1" applyBorder="1" applyAlignment="1">
      <alignment horizontal="right" vertical="center"/>
    </xf>
    <xf numFmtId="0" fontId="94" fillId="0" borderId="32" xfId="0" applyFont="1" applyBorder="1" applyAlignment="1">
      <alignment horizontal="right" vertical="center"/>
    </xf>
    <xf numFmtId="0" fontId="103" fillId="0" borderId="12" xfId="0" applyFont="1" applyBorder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3" fillId="0" borderId="33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/>
    </xf>
    <xf numFmtId="0" fontId="103" fillId="0" borderId="35" xfId="0" applyFont="1" applyBorder="1" applyAlignment="1">
      <alignment horizontal="center" vertical="center"/>
    </xf>
    <xf numFmtId="0" fontId="50" fillId="27" borderId="0" xfId="0" applyFont="1" applyFill="1" applyAlignment="1">
      <alignment horizontal="center" vertical="center"/>
    </xf>
    <xf numFmtId="0" fontId="44" fillId="27" borderId="0" xfId="0" applyFont="1" applyFill="1" applyAlignment="1">
      <alignment horizontal="center" vertical="center" wrapText="1"/>
    </xf>
    <xf numFmtId="0" fontId="15" fillId="27" borderId="2" xfId="706" applyFont="1" applyFill="1" applyBorder="1" applyAlignment="1" applyProtection="1">
      <alignment horizontal="center" vertical="center"/>
    </xf>
    <xf numFmtId="0" fontId="44" fillId="28" borderId="0" xfId="0" applyFont="1" applyFill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0" fontId="15" fillId="28" borderId="2" xfId="706" applyFont="1" applyFill="1" applyBorder="1" applyAlignment="1" applyProtection="1">
      <alignment horizontal="center" vertical="center"/>
    </xf>
    <xf numFmtId="0" fontId="15" fillId="27" borderId="0" xfId="706" applyFont="1" applyFill="1" applyBorder="1" applyAlignment="1" applyProtection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5" fillId="27" borderId="2" xfId="0" applyFont="1" applyFill="1" applyBorder="1" applyAlignment="1">
      <alignment horizontal="center" vertical="center"/>
    </xf>
    <xf numFmtId="0" fontId="15" fillId="27" borderId="3" xfId="0" applyFont="1" applyFill="1" applyBorder="1" applyAlignment="1">
      <alignment horizontal="center" vertical="center"/>
    </xf>
    <xf numFmtId="0" fontId="93" fillId="0" borderId="33" xfId="0" applyFont="1" applyBorder="1" applyAlignment="1">
      <alignment horizontal="left" vertical="center"/>
    </xf>
    <xf numFmtId="0" fontId="93" fillId="0" borderId="11" xfId="0" applyFont="1" applyBorder="1"/>
    <xf numFmtId="2" fontId="93" fillId="0" borderId="11" xfId="0" applyNumberFormat="1" applyFont="1" applyBorder="1" applyAlignment="1">
      <alignment horizontal="center" vertical="center"/>
    </xf>
    <xf numFmtId="0" fontId="93" fillId="0" borderId="35" xfId="0" applyFont="1" applyBorder="1" applyAlignment="1">
      <alignment horizontal="left" vertical="center"/>
    </xf>
    <xf numFmtId="0" fontId="0" fillId="0" borderId="12" xfId="0" applyBorder="1"/>
    <xf numFmtId="0" fontId="0" fillId="0" borderId="27" xfId="0" applyBorder="1"/>
    <xf numFmtId="0" fontId="55" fillId="0" borderId="27" xfId="0" applyFont="1" applyBorder="1"/>
    <xf numFmtId="0" fontId="46" fillId="0" borderId="11" xfId="0" applyFont="1" applyBorder="1"/>
    <xf numFmtId="0" fontId="94" fillId="0" borderId="11" xfId="0" applyFont="1" applyBorder="1" applyAlignment="1">
      <alignment horizontal="right" vertical="center"/>
    </xf>
    <xf numFmtId="164" fontId="94" fillId="0" borderId="11" xfId="0" applyNumberFormat="1" applyFont="1" applyBorder="1" applyAlignment="1">
      <alignment horizontal="center" vertical="center"/>
    </xf>
    <xf numFmtId="0" fontId="94" fillId="0" borderId="35" xfId="0" applyFont="1" applyBorder="1" applyAlignment="1">
      <alignment horizontal="left" vertical="center"/>
    </xf>
    <xf numFmtId="0" fontId="97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 shrinkToFit="1"/>
    </xf>
    <xf numFmtId="0" fontId="64" fillId="22" borderId="0" xfId="0" applyFont="1" applyFill="1" applyAlignment="1">
      <alignment horizontal="center" vertical="center" wrapText="1"/>
    </xf>
    <xf numFmtId="0" fontId="62" fillId="3" borderId="0" xfId="0" applyFont="1" applyFill="1" applyAlignment="1">
      <alignment horizontal="center" vertical="center" wrapText="1"/>
    </xf>
    <xf numFmtId="0" fontId="62" fillId="23" borderId="0" xfId="0" applyFont="1" applyFill="1" applyAlignment="1">
      <alignment horizontal="center" vertical="center" wrapText="1"/>
    </xf>
    <xf numFmtId="0" fontId="62" fillId="7" borderId="0" xfId="0" applyFont="1" applyFill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87" fillId="18" borderId="0" xfId="0" applyFont="1" applyFill="1" applyAlignment="1">
      <alignment horizontal="center" vertical="center" wrapText="1"/>
    </xf>
    <xf numFmtId="0" fontId="13" fillId="17" borderId="0" xfId="0" applyFont="1" applyFill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0" fontId="4" fillId="20" borderId="0" xfId="0" applyFont="1" applyFill="1" applyAlignment="1">
      <alignment horizontal="center" vertical="center" wrapText="1"/>
    </xf>
    <xf numFmtId="0" fontId="72" fillId="5" borderId="0" xfId="0" applyFont="1" applyFill="1" applyAlignment="1">
      <alignment horizontal="center" vertical="center"/>
    </xf>
    <xf numFmtId="0" fontId="101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28" borderId="2" xfId="0" applyFont="1" applyFill="1" applyBorder="1" applyAlignment="1">
      <alignment horizontal="center" vertical="center" wrapText="1"/>
    </xf>
    <xf numFmtId="0" fontId="3" fillId="27" borderId="2" xfId="0" applyFont="1" applyFill="1" applyBorder="1" applyAlignment="1">
      <alignment horizontal="center" vertical="center" wrapText="1"/>
    </xf>
    <xf numFmtId="0" fontId="3" fillId="25" borderId="2" xfId="0" applyFont="1" applyFill="1" applyBorder="1" applyAlignment="1">
      <alignment horizontal="center" vertical="center" wrapText="1"/>
    </xf>
    <xf numFmtId="0" fontId="1" fillId="25" borderId="2" xfId="0" applyFont="1" applyFill="1" applyBorder="1" applyAlignment="1">
      <alignment horizontal="center" vertical="center" wrapText="1"/>
    </xf>
    <xf numFmtId="0" fontId="1" fillId="2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6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2" fontId="85" fillId="5" borderId="3" xfId="0" applyNumberFormat="1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97" fillId="5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 wrapText="1" shrinkToFit="1"/>
    </xf>
    <xf numFmtId="0" fontId="37" fillId="0" borderId="15" xfId="0" applyFont="1" applyBorder="1" applyAlignment="1">
      <alignment horizontal="center" vertical="center"/>
    </xf>
    <xf numFmtId="0" fontId="64" fillId="22" borderId="6" xfId="0" applyFont="1" applyFill="1" applyBorder="1" applyAlignment="1">
      <alignment horizontal="center" vertical="center" wrapText="1"/>
    </xf>
    <xf numFmtId="0" fontId="62" fillId="3" borderId="6" xfId="0" applyFont="1" applyFill="1" applyBorder="1" applyAlignment="1">
      <alignment horizontal="center" vertical="center" wrapText="1"/>
    </xf>
    <xf numFmtId="0" fontId="62" fillId="23" borderId="6" xfId="0" applyFont="1" applyFill="1" applyBorder="1" applyAlignment="1">
      <alignment horizontal="center" vertical="center" wrapText="1"/>
    </xf>
    <xf numFmtId="0" fontId="62" fillId="4" borderId="6" xfId="0" applyFont="1" applyFill="1" applyBorder="1" applyAlignment="1">
      <alignment horizontal="center" vertical="center" wrapText="1"/>
    </xf>
    <xf numFmtId="0" fontId="62" fillId="7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87" fillId="18" borderId="6" xfId="0" applyFont="1" applyFill="1" applyBorder="1" applyAlignment="1">
      <alignment horizontal="center" vertical="center" wrapText="1"/>
    </xf>
    <xf numFmtId="0" fontId="13" fillId="17" borderId="6" xfId="0" applyFont="1" applyFill="1" applyBorder="1" applyAlignment="1">
      <alignment horizontal="center" vertical="center" wrapText="1"/>
    </xf>
    <xf numFmtId="0" fontId="63" fillId="5" borderId="6" xfId="0" quotePrefix="1" applyFont="1" applyFill="1" applyBorder="1" applyAlignment="1">
      <alignment horizontal="center" vertical="center" wrapText="1"/>
    </xf>
    <xf numFmtId="0" fontId="62" fillId="5" borderId="6" xfId="0" quotePrefix="1" applyFont="1" applyFill="1" applyBorder="1" applyAlignment="1">
      <alignment horizontal="center" vertical="center" wrapText="1"/>
    </xf>
    <xf numFmtId="0" fontId="87" fillId="5" borderId="6" xfId="0" quotePrefix="1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50" fillId="5" borderId="11" xfId="0" applyFont="1" applyFill="1" applyBorder="1" applyAlignment="1">
      <alignment horizontal="center" vertical="center"/>
    </xf>
    <xf numFmtId="0" fontId="50" fillId="25" borderId="11" xfId="0" applyFont="1" applyFill="1" applyBorder="1" applyAlignment="1">
      <alignment horizontal="center" vertical="center"/>
    </xf>
    <xf numFmtId="0" fontId="50" fillId="27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/>
    </xf>
    <xf numFmtId="0" fontId="35" fillId="5" borderId="11" xfId="0" applyFont="1" applyFill="1" applyBorder="1" applyAlignment="1">
      <alignment horizontal="center" vertical="center"/>
    </xf>
    <xf numFmtId="165" fontId="35" fillId="5" borderId="11" xfId="0" applyNumberFormat="1" applyFont="1" applyFill="1" applyBorder="1" applyAlignment="1">
      <alignment horizontal="center" vertical="center"/>
    </xf>
    <xf numFmtId="165" fontId="39" fillId="5" borderId="11" xfId="0" applyNumberFormat="1" applyFont="1" applyFill="1" applyBorder="1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7" fillId="0" borderId="70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29" fillId="8" borderId="13" xfId="0" applyFont="1" applyFill="1" applyBorder="1" applyAlignment="1">
      <alignment horizontal="center" vertical="center"/>
    </xf>
    <xf numFmtId="0" fontId="96" fillId="5" borderId="13" xfId="0" applyFont="1" applyFill="1" applyBorder="1" applyAlignment="1">
      <alignment horizontal="center" vertical="center"/>
    </xf>
    <xf numFmtId="0" fontId="87" fillId="19" borderId="0" xfId="0" applyFont="1" applyFill="1" applyAlignment="1">
      <alignment horizontal="center" vertical="center" wrapText="1"/>
    </xf>
    <xf numFmtId="0" fontId="87" fillId="21" borderId="0" xfId="0" applyFont="1" applyFill="1" applyAlignment="1">
      <alignment horizontal="center" vertical="center" wrapText="1"/>
    </xf>
    <xf numFmtId="0" fontId="91" fillId="0" borderId="0" xfId="0" applyFont="1" applyAlignment="1">
      <alignment horizontal="center" vertical="center"/>
    </xf>
    <xf numFmtId="0" fontId="62" fillId="4" borderId="8" xfId="0" applyFont="1" applyFill="1" applyBorder="1" applyAlignment="1">
      <alignment horizontal="center" vertical="center" wrapText="1"/>
    </xf>
    <xf numFmtId="0" fontId="63" fillId="15" borderId="12" xfId="0" applyFont="1" applyFill="1" applyBorder="1" applyAlignment="1">
      <alignment horizontal="center" vertical="center" wrapText="1"/>
    </xf>
    <xf numFmtId="0" fontId="19" fillId="13" borderId="17" xfId="0" applyFont="1" applyFill="1" applyBorder="1" applyAlignment="1">
      <alignment horizontal="center" vertical="center" wrapText="1"/>
    </xf>
    <xf numFmtId="0" fontId="66" fillId="14" borderId="1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96" fillId="5" borderId="11" xfId="0" applyFont="1" applyFill="1" applyBorder="1" applyAlignment="1">
      <alignment horizontal="center" vertical="center"/>
    </xf>
    <xf numFmtId="2" fontId="85" fillId="5" borderId="11" xfId="0" applyNumberFormat="1" applyFont="1" applyFill="1" applyBorder="1" applyAlignment="1">
      <alignment horizontal="center" vertical="center"/>
    </xf>
    <xf numFmtId="0" fontId="15" fillId="5" borderId="6" xfId="0" quotePrefix="1" applyFont="1" applyFill="1" applyBorder="1" applyAlignment="1">
      <alignment horizontal="center" vertical="center" wrapText="1"/>
    </xf>
    <xf numFmtId="0" fontId="15" fillId="5" borderId="73" xfId="0" applyFont="1" applyFill="1" applyBorder="1" applyAlignment="1">
      <alignment horizontal="center" vertical="center" wrapText="1"/>
    </xf>
    <xf numFmtId="0" fontId="104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textRotation="90" wrapText="1"/>
    </xf>
    <xf numFmtId="0" fontId="15" fillId="5" borderId="19" xfId="0" quotePrefix="1" applyFont="1" applyFill="1" applyBorder="1" applyAlignment="1">
      <alignment horizontal="center" vertical="center" wrapText="1"/>
    </xf>
    <xf numFmtId="1" fontId="0" fillId="0" borderId="0" xfId="0" applyNumberFormat="1"/>
    <xf numFmtId="1" fontId="0" fillId="3" borderId="0" xfId="0" applyNumberFormat="1" applyFill="1"/>
    <xf numFmtId="0" fontId="0" fillId="29" borderId="0" xfId="0" applyFill="1"/>
    <xf numFmtId="0" fontId="0" fillId="30" borderId="0" xfId="0" applyFill="1"/>
    <xf numFmtId="1" fontId="0" fillId="30" borderId="0" xfId="0" applyNumberFormat="1" applyFill="1"/>
    <xf numFmtId="0" fontId="57" fillId="0" borderId="0" xfId="707" applyFont="1" applyAlignment="1">
      <alignment horizontal="center" vertical="center" wrapText="1"/>
    </xf>
    <xf numFmtId="0" fontId="22" fillId="0" borderId="0" xfId="0" applyFont="1"/>
    <xf numFmtId="0" fontId="57" fillId="0" borderId="12" xfId="707" applyFont="1" applyBorder="1" applyAlignment="1">
      <alignment horizontal="left" vertical="center"/>
    </xf>
    <xf numFmtId="0" fontId="14" fillId="20" borderId="9" xfId="0" applyFont="1" applyFill="1" applyBorder="1" applyAlignment="1" applyProtection="1">
      <alignment horizontal="center" vertical="center" wrapText="1"/>
      <protection locked="0"/>
    </xf>
    <xf numFmtId="0" fontId="14" fillId="20" borderId="5" xfId="0" applyFont="1" applyFill="1" applyBorder="1" applyAlignment="1" applyProtection="1">
      <alignment horizontal="center" vertical="center" wrapText="1"/>
      <protection locked="0"/>
    </xf>
    <xf numFmtId="0" fontId="14" fillId="20" borderId="10" xfId="0" applyFont="1" applyFill="1" applyBorder="1" applyAlignment="1" applyProtection="1">
      <alignment horizontal="center" vertical="center" wrapText="1"/>
      <protection locked="0"/>
    </xf>
    <xf numFmtId="0" fontId="0" fillId="20" borderId="7" xfId="0" applyFill="1" applyBorder="1" applyAlignment="1" applyProtection="1">
      <alignment horizontal="center" vertical="center" wrapText="1"/>
      <protection locked="0"/>
    </xf>
    <xf numFmtId="0" fontId="0" fillId="20" borderId="2" xfId="0" applyFill="1" applyBorder="1" applyAlignment="1" applyProtection="1">
      <alignment horizontal="center" vertical="center" wrapText="1"/>
      <protection locked="0"/>
    </xf>
    <xf numFmtId="0" fontId="0" fillId="20" borderId="15" xfId="0" applyFill="1" applyBorder="1" applyAlignment="1" applyProtection="1">
      <alignment horizontal="center" vertical="center" wrapText="1"/>
      <protection locked="0"/>
    </xf>
    <xf numFmtId="0" fontId="0" fillId="20" borderId="8" xfId="0" applyFill="1" applyBorder="1" applyAlignment="1" applyProtection="1">
      <alignment horizontal="center" vertical="center" wrapText="1"/>
      <protection locked="0"/>
    </xf>
    <xf numFmtId="0" fontId="0" fillId="20" borderId="0" xfId="0" applyFill="1" applyAlignment="1" applyProtection="1">
      <alignment horizontal="center" vertical="center" wrapText="1"/>
      <protection locked="0"/>
    </xf>
    <xf numFmtId="0" fontId="0" fillId="20" borderId="17" xfId="0" applyFill="1" applyBorder="1" applyAlignment="1" applyProtection="1">
      <alignment horizontal="center" vertical="center" wrapText="1"/>
      <protection locked="0"/>
    </xf>
    <xf numFmtId="0" fontId="0" fillId="20" borderId="4" xfId="0" applyFill="1" applyBorder="1" applyAlignment="1" applyProtection="1">
      <alignment horizontal="center" vertical="center" wrapText="1"/>
      <protection locked="0"/>
    </xf>
    <xf numFmtId="0" fontId="0" fillId="20" borderId="3" xfId="0" applyFill="1" applyBorder="1" applyAlignment="1" applyProtection="1">
      <alignment horizontal="center" vertical="center" wrapText="1"/>
      <protection locked="0"/>
    </xf>
    <xf numFmtId="0" fontId="0" fillId="20" borderId="16" xfId="0" applyFill="1" applyBorder="1" applyAlignment="1" applyProtection="1">
      <alignment horizontal="center" vertical="center" wrapText="1"/>
      <protection locked="0"/>
    </xf>
    <xf numFmtId="0" fontId="12" fillId="20" borderId="5" xfId="0" applyFont="1" applyFill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center"/>
    </xf>
    <xf numFmtId="0" fontId="81" fillId="26" borderId="71" xfId="0" applyFont="1" applyFill="1" applyBorder="1" applyAlignment="1">
      <alignment horizontal="center" vertical="center"/>
    </xf>
    <xf numFmtId="0" fontId="81" fillId="26" borderId="14" xfId="0" applyFont="1" applyFill="1" applyBorder="1" applyAlignment="1">
      <alignment horizontal="center" vertical="center"/>
    </xf>
    <xf numFmtId="0" fontId="81" fillId="26" borderId="32" xfId="0" applyFont="1" applyFill="1" applyBorder="1" applyAlignment="1">
      <alignment horizontal="center" vertical="center"/>
    </xf>
    <xf numFmtId="0" fontId="90" fillId="26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103" fillId="5" borderId="19" xfId="0" applyFont="1" applyFill="1" applyBorder="1" applyAlignment="1">
      <alignment horizontal="center" vertical="center"/>
    </xf>
    <xf numFmtId="0" fontId="103" fillId="5" borderId="14" xfId="0" applyFont="1" applyFill="1" applyBorder="1" applyAlignment="1">
      <alignment horizontal="center" vertical="center"/>
    </xf>
    <xf numFmtId="0" fontId="103" fillId="5" borderId="27" xfId="0" applyFont="1" applyFill="1" applyBorder="1" applyAlignment="1">
      <alignment horizontal="center" vertical="center"/>
    </xf>
    <xf numFmtId="0" fontId="103" fillId="5" borderId="11" xfId="0" applyFont="1" applyFill="1" applyBorder="1" applyAlignment="1">
      <alignment horizontal="center" vertical="center"/>
    </xf>
    <xf numFmtId="0" fontId="103" fillId="5" borderId="35" xfId="0" applyFont="1" applyFill="1" applyBorder="1" applyAlignment="1">
      <alignment horizontal="center" vertical="center"/>
    </xf>
    <xf numFmtId="0" fontId="81" fillId="26" borderId="9" xfId="0" applyFont="1" applyFill="1" applyBorder="1" applyAlignment="1">
      <alignment horizontal="center" vertical="center"/>
    </xf>
    <xf numFmtId="0" fontId="81" fillId="26" borderId="5" xfId="0" applyFont="1" applyFill="1" applyBorder="1" applyAlignment="1">
      <alignment horizontal="center" vertical="center"/>
    </xf>
    <xf numFmtId="0" fontId="81" fillId="26" borderId="10" xfId="0" applyFont="1" applyFill="1" applyBorder="1" applyAlignment="1">
      <alignment horizontal="center" vertical="center"/>
    </xf>
    <xf numFmtId="0" fontId="90" fillId="26" borderId="9" xfId="0" applyFont="1" applyFill="1" applyBorder="1" applyAlignment="1">
      <alignment horizontal="center" vertical="center"/>
    </xf>
    <xf numFmtId="0" fontId="90" fillId="26" borderId="5" xfId="0" applyFont="1" applyFill="1" applyBorder="1" applyAlignment="1">
      <alignment horizontal="center" vertical="center"/>
    </xf>
    <xf numFmtId="0" fontId="90" fillId="26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7" fillId="0" borderId="0" xfId="0" applyFont="1" applyAlignment="1">
      <alignment horizontal="right" wrapText="1"/>
    </xf>
    <xf numFmtId="0" fontId="74" fillId="0" borderId="0" xfId="0" applyFont="1" applyAlignment="1">
      <alignment horizontal="center" vertical="center"/>
    </xf>
    <xf numFmtId="2" fontId="0" fillId="0" borderId="43" xfId="317" applyNumberFormat="1" applyFont="1" applyBorder="1" applyAlignment="1">
      <alignment horizontal="center" vertical="center"/>
    </xf>
    <xf numFmtId="2" fontId="0" fillId="0" borderId="54" xfId="317" applyNumberFormat="1" applyFont="1" applyBorder="1" applyAlignment="1">
      <alignment horizontal="center" vertical="center"/>
    </xf>
    <xf numFmtId="2" fontId="0" fillId="0" borderId="44" xfId="317" applyNumberFormat="1" applyFont="1" applyBorder="1" applyAlignment="1">
      <alignment horizontal="center" vertical="center"/>
    </xf>
    <xf numFmtId="0" fontId="54" fillId="0" borderId="19" xfId="317" applyNumberFormat="1" applyFont="1" applyBorder="1" applyAlignment="1">
      <alignment horizontal="center" vertical="center"/>
    </xf>
    <xf numFmtId="0" fontId="54" fillId="0" borderId="14" xfId="317" applyNumberFormat="1" applyFont="1" applyBorder="1" applyAlignment="1">
      <alignment horizontal="center" vertical="center"/>
    </xf>
    <xf numFmtId="0" fontId="54" fillId="0" borderId="32" xfId="317" applyNumberFormat="1" applyFont="1" applyBorder="1" applyAlignment="1">
      <alignment horizontal="center" vertical="center"/>
    </xf>
    <xf numFmtId="0" fontId="53" fillId="0" borderId="19" xfId="317" applyNumberFormat="1" applyFont="1" applyBorder="1" applyAlignment="1">
      <alignment horizontal="center" vertical="center"/>
    </xf>
    <xf numFmtId="0" fontId="53" fillId="0" borderId="14" xfId="317" applyNumberFormat="1" applyFont="1" applyBorder="1" applyAlignment="1">
      <alignment horizontal="center" vertical="center"/>
    </xf>
    <xf numFmtId="0" fontId="53" fillId="0" borderId="32" xfId="317" applyNumberFormat="1" applyFont="1" applyBorder="1" applyAlignment="1">
      <alignment horizontal="center" vertical="center"/>
    </xf>
    <xf numFmtId="0" fontId="56" fillId="0" borderId="23" xfId="0" applyFont="1" applyBorder="1" applyAlignment="1">
      <alignment horizontal="left" vertical="center"/>
    </xf>
    <xf numFmtId="0" fontId="56" fillId="0" borderId="34" xfId="0" applyFont="1" applyBorder="1" applyAlignment="1">
      <alignment horizontal="left" vertical="center"/>
    </xf>
    <xf numFmtId="0" fontId="56" fillId="0" borderId="27" xfId="0" applyFont="1" applyBorder="1" applyAlignment="1">
      <alignment horizontal="left" vertical="center"/>
    </xf>
    <xf numFmtId="0" fontId="56" fillId="0" borderId="35" xfId="0" applyFont="1" applyBorder="1" applyAlignment="1">
      <alignment horizontal="left" vertical="center"/>
    </xf>
    <xf numFmtId="0" fontId="56" fillId="5" borderId="23" xfId="0" applyFont="1" applyFill="1" applyBorder="1" applyAlignment="1">
      <alignment horizontal="left" vertical="center"/>
    </xf>
    <xf numFmtId="0" fontId="56" fillId="5" borderId="34" xfId="0" applyFont="1" applyFill="1" applyBorder="1" applyAlignment="1">
      <alignment horizontal="left" vertical="center"/>
    </xf>
    <xf numFmtId="0" fontId="56" fillId="5" borderId="27" xfId="0" applyFont="1" applyFill="1" applyBorder="1" applyAlignment="1">
      <alignment horizontal="left" vertical="center"/>
    </xf>
    <xf numFmtId="0" fontId="56" fillId="5" borderId="35" xfId="0" applyFont="1" applyFill="1" applyBorder="1" applyAlignment="1">
      <alignment horizontal="left" vertical="center"/>
    </xf>
    <xf numFmtId="0" fontId="56" fillId="5" borderId="12" xfId="0" applyFont="1" applyFill="1" applyBorder="1" applyAlignment="1">
      <alignment horizontal="left" vertical="center"/>
    </xf>
    <xf numFmtId="0" fontId="56" fillId="5" borderId="33" xfId="0" applyFont="1" applyFill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56" fillId="0" borderId="33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4" fillId="0" borderId="34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56" fillId="20" borderId="12" xfId="0" applyFont="1" applyFill="1" applyBorder="1" applyAlignment="1">
      <alignment horizontal="left" vertical="center"/>
    </xf>
    <xf numFmtId="0" fontId="56" fillId="20" borderId="33" xfId="0" applyFont="1" applyFill="1" applyBorder="1" applyAlignment="1">
      <alignment horizontal="left" vertical="center"/>
    </xf>
    <xf numFmtId="0" fontId="56" fillId="20" borderId="27" xfId="0" applyFont="1" applyFill="1" applyBorder="1" applyAlignment="1">
      <alignment horizontal="left" vertical="center"/>
    </xf>
    <xf numFmtId="0" fontId="56" fillId="20" borderId="35" xfId="0" applyFont="1" applyFill="1" applyBorder="1" applyAlignment="1">
      <alignment horizontal="left" vertical="center"/>
    </xf>
    <xf numFmtId="1" fontId="47" fillId="0" borderId="19" xfId="0" applyNumberFormat="1" applyFont="1" applyBorder="1" applyAlignment="1">
      <alignment horizontal="left" vertical="center"/>
    </xf>
    <xf numFmtId="0" fontId="47" fillId="0" borderId="14" xfId="0" applyFont="1" applyBorder="1" applyAlignment="1">
      <alignment horizontal="left" vertical="center"/>
    </xf>
    <xf numFmtId="0" fontId="47" fillId="0" borderId="32" xfId="0" applyFont="1" applyBorder="1" applyAlignment="1">
      <alignment horizontal="left" vertical="center"/>
    </xf>
    <xf numFmtId="1" fontId="48" fillId="0" borderId="19" xfId="0" applyNumberFormat="1" applyFont="1" applyBorder="1" applyAlignment="1">
      <alignment horizontal="left" vertical="center" wrapText="1"/>
    </xf>
    <xf numFmtId="0" fontId="48" fillId="0" borderId="14" xfId="0" applyFont="1" applyBorder="1" applyAlignment="1">
      <alignment horizontal="left" vertical="center" wrapText="1"/>
    </xf>
    <xf numFmtId="0" fontId="48" fillId="0" borderId="32" xfId="0" applyFont="1" applyBorder="1" applyAlignment="1">
      <alignment horizontal="left" vertical="center" wrapText="1"/>
    </xf>
    <xf numFmtId="0" fontId="53" fillId="0" borderId="19" xfId="317" applyNumberFormat="1" applyFont="1" applyBorder="1" applyAlignment="1">
      <alignment horizontal="left" vertical="center"/>
    </xf>
    <xf numFmtId="0" fontId="53" fillId="0" borderId="14" xfId="317" applyNumberFormat="1" applyFont="1" applyBorder="1" applyAlignment="1">
      <alignment horizontal="left" vertical="center"/>
    </xf>
    <xf numFmtId="0" fontId="53" fillId="0" borderId="32" xfId="317" applyNumberFormat="1" applyFont="1" applyBorder="1" applyAlignment="1">
      <alignment horizontal="left" vertical="center"/>
    </xf>
    <xf numFmtId="0" fontId="17" fillId="0" borderId="11" xfId="317" applyNumberFormat="1" applyFont="1" applyBorder="1" applyAlignment="1">
      <alignment horizontal="left" vertical="center"/>
    </xf>
    <xf numFmtId="0" fontId="0" fillId="0" borderId="0" xfId="317" applyNumberFormat="1" applyFont="1" applyAlignment="1">
      <alignment horizontal="left" vertical="center"/>
    </xf>
    <xf numFmtId="0" fontId="0" fillId="0" borderId="19" xfId="317" applyNumberFormat="1" applyFont="1" applyBorder="1" applyAlignment="1">
      <alignment horizontal="center" vertical="center"/>
    </xf>
    <xf numFmtId="0" fontId="0" fillId="0" borderId="14" xfId="317" applyNumberFormat="1" applyFont="1" applyBorder="1" applyAlignment="1">
      <alignment horizontal="center" vertical="center"/>
    </xf>
    <xf numFmtId="0" fontId="0" fillId="0" borderId="32" xfId="317" applyNumberFormat="1" applyFont="1" applyBorder="1" applyAlignment="1">
      <alignment horizontal="center" vertical="center"/>
    </xf>
  </cellXfs>
  <cellStyles count="708">
    <cellStyle name="Currency 2" xfId="318" xr:uid="{00000000-0005-0000-0000-000000000000}"/>
    <cellStyle name="Hiperpovezava" xfId="1" builtinId="8" hidden="1"/>
    <cellStyle name="Hiperpovezava" xfId="3" builtinId="8" hidden="1"/>
    <cellStyle name="Hiperpovezava" xfId="5" builtinId="8" hidden="1"/>
    <cellStyle name="Hiperpovezava" xfId="7" builtinId="8" hidden="1"/>
    <cellStyle name="Hiperpovezava" xfId="9" builtinId="8" hidden="1"/>
    <cellStyle name="Hiperpovezava" xfId="11" builtinId="8" hidden="1"/>
    <cellStyle name="Hiperpovezava" xfId="13" builtinId="8" hidden="1"/>
    <cellStyle name="Hiperpovezava" xfId="15" builtinId="8" hidden="1"/>
    <cellStyle name="Hiperpovezava" xfId="17" builtinId="8" hidden="1"/>
    <cellStyle name="Hiperpovezava" xfId="19" builtinId="8" hidden="1"/>
    <cellStyle name="Hiperpovezava" xfId="21" builtinId="8" hidden="1"/>
    <cellStyle name="Hiperpovezava" xfId="23" builtinId="8" hidden="1"/>
    <cellStyle name="Hiperpovezava" xfId="25" builtinId="8" hidden="1"/>
    <cellStyle name="Hiperpovezava" xfId="27" builtinId="8" hidden="1"/>
    <cellStyle name="Hiperpovezava" xfId="29" builtinId="8" hidden="1"/>
    <cellStyle name="Hiperpovezava" xfId="31" builtinId="8" hidden="1"/>
    <cellStyle name="Hiperpovezava" xfId="33" builtinId="8" hidden="1"/>
    <cellStyle name="Hiperpovezava" xfId="35" builtinId="8" hidden="1"/>
    <cellStyle name="Hiperpovezava" xfId="37" builtinId="8" hidden="1"/>
    <cellStyle name="Hiperpovezava" xfId="39" builtinId="8" hidden="1"/>
    <cellStyle name="Hiperpovezava" xfId="41" builtinId="8" hidden="1"/>
    <cellStyle name="Hiperpovezava" xfId="43" builtinId="8" hidden="1"/>
    <cellStyle name="Hiperpovezava" xfId="45" builtinId="8" hidden="1"/>
    <cellStyle name="Hiperpovezava" xfId="47" builtinId="8" hidden="1"/>
    <cellStyle name="Hiperpovezava" xfId="49" builtinId="8" hidden="1"/>
    <cellStyle name="Hiperpovezava" xfId="51" builtinId="8" hidden="1"/>
    <cellStyle name="Hiperpovezava" xfId="53" builtinId="8" hidden="1"/>
    <cellStyle name="Hiperpovezava" xfId="55" builtinId="8" hidden="1"/>
    <cellStyle name="Hiperpovezava" xfId="57" builtinId="8" hidden="1"/>
    <cellStyle name="Hiperpovezava" xfId="59" builtinId="8" hidden="1"/>
    <cellStyle name="Hiperpovezava" xfId="61" builtinId="8" hidden="1"/>
    <cellStyle name="Hiperpovezava" xfId="63" builtinId="8" hidden="1"/>
    <cellStyle name="Hiperpovezava" xfId="65" builtinId="8" hidden="1"/>
    <cellStyle name="Hiperpovezava" xfId="67" builtinId="8" hidden="1"/>
    <cellStyle name="Hiperpovezava" xfId="69" builtinId="8" hidden="1"/>
    <cellStyle name="Hiperpovezava" xfId="71" builtinId="8" hidden="1"/>
    <cellStyle name="Hiperpovezava" xfId="73" builtinId="8" hidden="1"/>
    <cellStyle name="Hiperpovezava" xfId="75" builtinId="8" hidden="1"/>
    <cellStyle name="Hiperpovezava" xfId="77" builtinId="8" hidden="1"/>
    <cellStyle name="Hiperpovezava" xfId="79" builtinId="8" hidden="1"/>
    <cellStyle name="Hiperpovezava" xfId="81" builtinId="8" hidden="1"/>
    <cellStyle name="Hiperpovezava" xfId="83" builtinId="8" hidden="1"/>
    <cellStyle name="Hiperpovezava" xfId="85" builtinId="8" hidden="1"/>
    <cellStyle name="Hiperpovezava" xfId="87" builtinId="8" hidden="1"/>
    <cellStyle name="Hiperpovezava" xfId="89" builtinId="8" hidden="1"/>
    <cellStyle name="Hiperpovezava" xfId="91" builtinId="8" hidden="1"/>
    <cellStyle name="Hiperpovezava" xfId="93" builtinId="8" hidden="1"/>
    <cellStyle name="Hiperpovezava" xfId="95" builtinId="8" hidden="1"/>
    <cellStyle name="Hiperpovezava" xfId="97" builtinId="8" hidden="1"/>
    <cellStyle name="Hiperpovezava" xfId="99" builtinId="8" hidden="1"/>
    <cellStyle name="Hiperpovezava" xfId="101" builtinId="8" hidden="1"/>
    <cellStyle name="Hiperpovezava" xfId="103" builtinId="8" hidden="1"/>
    <cellStyle name="Hiperpovezava" xfId="105" builtinId="8" hidden="1"/>
    <cellStyle name="Hiperpovezava" xfId="107" builtinId="8" hidden="1"/>
    <cellStyle name="Hiperpovezava" xfId="109" builtinId="8" hidden="1"/>
    <cellStyle name="Hiperpovezava" xfId="111" builtinId="8" hidden="1"/>
    <cellStyle name="Hiperpovezava" xfId="113" builtinId="8" hidden="1"/>
    <cellStyle name="Hiperpovezava" xfId="115" builtinId="8" hidden="1"/>
    <cellStyle name="Hiperpovezava" xfId="117" builtinId="8" hidden="1"/>
    <cellStyle name="Hiperpovezava" xfId="119" builtinId="8" hidden="1"/>
    <cellStyle name="Hiperpovezava" xfId="121" builtinId="8" hidden="1"/>
    <cellStyle name="Hiperpovezava" xfId="123" builtinId="8" hidden="1"/>
    <cellStyle name="Hiperpovezava" xfId="125" builtinId="8" hidden="1"/>
    <cellStyle name="Hiperpovezava" xfId="127" builtinId="8" hidden="1"/>
    <cellStyle name="Hiperpovezava" xfId="129" builtinId="8" hidden="1"/>
    <cellStyle name="Hiperpovezava" xfId="131" builtinId="8" hidden="1"/>
    <cellStyle name="Hiperpovezava" xfId="133" builtinId="8" hidden="1"/>
    <cellStyle name="Hiperpovezava" xfId="135" builtinId="8" hidden="1"/>
    <cellStyle name="Hiperpovezava" xfId="137" builtinId="8" hidden="1"/>
    <cellStyle name="Hiperpovezava" xfId="139" builtinId="8" hidden="1"/>
    <cellStyle name="Hiperpovezava" xfId="141" builtinId="8" hidden="1"/>
    <cellStyle name="Hiperpovezava" xfId="143" builtinId="8" hidden="1"/>
    <cellStyle name="Hiperpovezava" xfId="145" builtinId="8" hidden="1"/>
    <cellStyle name="Hiperpovezava" xfId="147" builtinId="8" hidden="1"/>
    <cellStyle name="Hiperpovezava" xfId="149" builtinId="8" hidden="1"/>
    <cellStyle name="Hiperpovezava" xfId="151" builtinId="8" hidden="1"/>
    <cellStyle name="Hiperpovezava" xfId="153" builtinId="8" hidden="1"/>
    <cellStyle name="Hiperpovezava" xfId="155" builtinId="8" hidden="1"/>
    <cellStyle name="Hiperpovezava" xfId="157" builtinId="8" hidden="1"/>
    <cellStyle name="Hiperpovezava" xfId="159" builtinId="8" hidden="1"/>
    <cellStyle name="Hiperpovezava" xfId="161" builtinId="8" hidden="1"/>
    <cellStyle name="Hiperpovezava" xfId="163" builtinId="8" hidden="1"/>
    <cellStyle name="Hiperpovezava" xfId="165" builtinId="8" hidden="1"/>
    <cellStyle name="Hiperpovezava" xfId="167" builtinId="8" hidden="1"/>
    <cellStyle name="Hiperpovezava" xfId="169" builtinId="8" hidden="1"/>
    <cellStyle name="Hiperpovezava" xfId="171" builtinId="8" hidden="1"/>
    <cellStyle name="Hiperpovezava" xfId="173" builtinId="8" hidden="1"/>
    <cellStyle name="Hiperpovezava" xfId="175" builtinId="8" hidden="1"/>
    <cellStyle name="Hiperpovezava" xfId="177" builtinId="8" hidden="1"/>
    <cellStyle name="Hiperpovezava" xfId="179" builtinId="8" hidden="1"/>
    <cellStyle name="Hiperpovezava" xfId="181" builtinId="8" hidden="1"/>
    <cellStyle name="Hiperpovezava" xfId="183" builtinId="8" hidden="1"/>
    <cellStyle name="Hiperpovezava" xfId="185" builtinId="8" hidden="1"/>
    <cellStyle name="Hiperpovezava" xfId="187" builtinId="8" hidden="1"/>
    <cellStyle name="Hiperpovezava" xfId="189" builtinId="8" hidden="1"/>
    <cellStyle name="Hiperpovezava" xfId="191" builtinId="8" hidden="1"/>
    <cellStyle name="Hiperpovezava" xfId="193" builtinId="8" hidden="1"/>
    <cellStyle name="Hiperpovezava" xfId="195" builtinId="8" hidden="1"/>
    <cellStyle name="Hiperpovezava" xfId="197" builtinId="8" hidden="1"/>
    <cellStyle name="Hiperpovezava" xfId="199" builtinId="8" hidden="1"/>
    <cellStyle name="Hiperpovezava" xfId="201" builtinId="8" hidden="1"/>
    <cellStyle name="Hiperpovezava" xfId="203" builtinId="8" hidden="1"/>
    <cellStyle name="Hiperpovezava" xfId="205" builtinId="8" hidden="1"/>
    <cellStyle name="Hiperpovezava" xfId="207" builtinId="8" hidden="1"/>
    <cellStyle name="Hiperpovezava" xfId="209" builtinId="8" hidden="1"/>
    <cellStyle name="Hiperpovezava" xfId="211" builtinId="8" hidden="1"/>
    <cellStyle name="Hiperpovezava" xfId="213" builtinId="8" hidden="1"/>
    <cellStyle name="Hiperpovezava" xfId="215" builtinId="8" hidden="1"/>
    <cellStyle name="Hiperpovezava" xfId="217" builtinId="8" hidden="1"/>
    <cellStyle name="Hiperpovezava" xfId="219" builtinId="8" hidden="1"/>
    <cellStyle name="Hiperpovezava" xfId="221" builtinId="8" hidden="1"/>
    <cellStyle name="Hiperpovezava" xfId="223" builtinId="8" hidden="1"/>
    <cellStyle name="Hiperpovezava" xfId="225" builtinId="8" hidden="1"/>
    <cellStyle name="Hiperpovezava" xfId="227" builtinId="8" hidden="1"/>
    <cellStyle name="Hiperpovezava" xfId="229" builtinId="8" hidden="1"/>
    <cellStyle name="Hiperpovezava" xfId="231" builtinId="8" hidden="1"/>
    <cellStyle name="Hiperpovezava" xfId="233" builtinId="8" hidden="1"/>
    <cellStyle name="Hiperpovezava" xfId="235" builtinId="8" hidden="1"/>
    <cellStyle name="Hiperpovezava" xfId="237" builtinId="8" hidden="1"/>
    <cellStyle name="Hiperpovezava" xfId="239" builtinId="8" hidden="1"/>
    <cellStyle name="Hiperpovezava" xfId="241" builtinId="8" hidden="1"/>
    <cellStyle name="Hiperpovezava" xfId="243" builtinId="8" hidden="1"/>
    <cellStyle name="Hiperpovezava" xfId="245" builtinId="8" hidden="1"/>
    <cellStyle name="Hiperpovezava" xfId="247" builtinId="8" hidden="1"/>
    <cellStyle name="Hiperpovezava" xfId="249" builtinId="8" hidden="1"/>
    <cellStyle name="Hiperpovezava" xfId="251" builtinId="8" hidden="1"/>
    <cellStyle name="Hiperpovezava" xfId="253" builtinId="8" hidden="1"/>
    <cellStyle name="Hiperpovezava" xfId="255" builtinId="8" hidden="1"/>
    <cellStyle name="Hiperpovezava" xfId="257" builtinId="8" hidden="1"/>
    <cellStyle name="Hiperpovezava" xfId="259" builtinId="8" hidden="1"/>
    <cellStyle name="Hiperpovezava" xfId="261" builtinId="8" hidden="1"/>
    <cellStyle name="Hiperpovezava" xfId="263" builtinId="8" hidden="1"/>
    <cellStyle name="Hiperpovezava" xfId="265" builtinId="8" hidden="1"/>
    <cellStyle name="Hiperpovezava" xfId="267" builtinId="8" hidden="1"/>
    <cellStyle name="Hiperpovezava" xfId="269" builtinId="8" hidden="1"/>
    <cellStyle name="Hiperpovezava" xfId="271" builtinId="8" hidden="1"/>
    <cellStyle name="Hiperpovezava" xfId="273" builtinId="8" hidden="1"/>
    <cellStyle name="Hiperpovezava" xfId="275" builtinId="8" hidden="1"/>
    <cellStyle name="Hiperpovezava" xfId="277" builtinId="8" hidden="1"/>
    <cellStyle name="Hiperpovezava" xfId="279" builtinId="8" hidden="1"/>
    <cellStyle name="Hiperpovezava" xfId="281" builtinId="8" hidden="1"/>
    <cellStyle name="Hiperpovezava" xfId="283" builtinId="8" hidden="1"/>
    <cellStyle name="Hiperpovezava" xfId="285" builtinId="8" hidden="1"/>
    <cellStyle name="Hiperpovezava" xfId="287" builtinId="8" hidden="1"/>
    <cellStyle name="Hiperpovezava" xfId="289" builtinId="8" hidden="1"/>
    <cellStyle name="Hiperpovezava" xfId="291" builtinId="8" hidden="1"/>
    <cellStyle name="Hiperpovezava" xfId="293" builtinId="8" hidden="1"/>
    <cellStyle name="Hiperpovezava" xfId="295" builtinId="8" hidden="1"/>
    <cellStyle name="Hiperpovezava" xfId="297" builtinId="8" hidden="1"/>
    <cellStyle name="Hiperpovezava" xfId="299" builtinId="8" hidden="1"/>
    <cellStyle name="Hiperpovezava" xfId="301" builtinId="8" hidden="1"/>
    <cellStyle name="Hiperpovezava" xfId="303" builtinId="8" hidden="1"/>
    <cellStyle name="Hiperpovezava" xfId="305" builtinId="8" hidden="1"/>
    <cellStyle name="Hiperpovezava" xfId="307" builtinId="8" hidden="1"/>
    <cellStyle name="Hiperpovezava" xfId="309" builtinId="8" hidden="1"/>
    <cellStyle name="Hiperpovezava" xfId="311" builtinId="8" hidden="1"/>
    <cellStyle name="Hiperpovezava" xfId="313" builtinId="8" hidden="1"/>
    <cellStyle name="Hiperpovezava" xfId="315" builtinId="8" hidden="1"/>
    <cellStyle name="Hiperpovezava" xfId="319" builtinId="8" hidden="1"/>
    <cellStyle name="Hiperpovezava" xfId="321" builtinId="8" hidden="1"/>
    <cellStyle name="Hiperpovezava" xfId="323" builtinId="8" hidden="1"/>
    <cellStyle name="Hiperpovezava" xfId="325" builtinId="8" hidden="1"/>
    <cellStyle name="Hiperpovezava" xfId="327" builtinId="8" hidden="1"/>
    <cellStyle name="Hiperpovezava" xfId="329" builtinId="8" hidden="1"/>
    <cellStyle name="Hiperpovezava" xfId="331" builtinId="8" hidden="1"/>
    <cellStyle name="Hiperpovezava" xfId="333" builtinId="8" hidden="1"/>
    <cellStyle name="Hiperpovezava" xfId="335" builtinId="8" hidden="1"/>
    <cellStyle name="Hiperpovezava" xfId="337" builtinId="8" hidden="1"/>
    <cellStyle name="Hiperpovezava" xfId="339" builtinId="8" hidden="1"/>
    <cellStyle name="Hiperpovezava" xfId="341" builtinId="8" hidden="1"/>
    <cellStyle name="Hiperpovezava" xfId="343" builtinId="8" hidden="1"/>
    <cellStyle name="Hiperpovezava" xfId="345" builtinId="8" hidden="1"/>
    <cellStyle name="Hiperpovezava" xfId="347" builtinId="8" hidden="1"/>
    <cellStyle name="Hiperpovezava" xfId="349" builtinId="8" hidden="1"/>
    <cellStyle name="Hiperpovezava" xfId="351" builtinId="8" hidden="1"/>
    <cellStyle name="Hiperpovezava" xfId="353" builtinId="8" hidden="1"/>
    <cellStyle name="Hiperpovezava" xfId="355" builtinId="8" hidden="1"/>
    <cellStyle name="Hiperpovezava" xfId="357" builtinId="8" hidden="1"/>
    <cellStyle name="Hiperpovezava" xfId="359" builtinId="8" hidden="1"/>
    <cellStyle name="Hiperpovezava" xfId="361" builtinId="8" hidden="1"/>
    <cellStyle name="Hiperpovezava" xfId="363" builtinId="8" hidden="1"/>
    <cellStyle name="Hiperpovezava" xfId="365" builtinId="8" hidden="1"/>
    <cellStyle name="Hiperpovezava" xfId="367" builtinId="8" hidden="1"/>
    <cellStyle name="Hiperpovezava" xfId="369" builtinId="8" hidden="1"/>
    <cellStyle name="Hiperpovezava" xfId="371" builtinId="8" hidden="1"/>
    <cellStyle name="Hiperpovezava" xfId="373" builtinId="8" hidden="1"/>
    <cellStyle name="Hiperpovezava" xfId="375" builtinId="8" hidden="1"/>
    <cellStyle name="Hiperpovezava" xfId="377" builtinId="8" hidden="1"/>
    <cellStyle name="Hiperpovezava" xfId="379" builtinId="8" hidden="1"/>
    <cellStyle name="Hiperpovezava" xfId="381" builtinId="8" hidden="1"/>
    <cellStyle name="Hiperpovezava" xfId="383" builtinId="8" hidden="1"/>
    <cellStyle name="Hiperpovezava" xfId="385" builtinId="8" hidden="1"/>
    <cellStyle name="Hiperpovezava" xfId="387" builtinId="8" hidden="1"/>
    <cellStyle name="Hiperpovezava" xfId="389" builtinId="8" hidden="1"/>
    <cellStyle name="Hiperpovezava" xfId="391" builtinId="8" hidden="1"/>
    <cellStyle name="Hiperpovezava" xfId="393" builtinId="8" hidden="1"/>
    <cellStyle name="Hiperpovezava" xfId="395" builtinId="8" hidden="1"/>
    <cellStyle name="Hiperpovezava" xfId="397" builtinId="8" hidden="1"/>
    <cellStyle name="Hiperpovezava" xfId="399" builtinId="8" hidden="1"/>
    <cellStyle name="Hiperpovezava" xfId="401" builtinId="8" hidden="1"/>
    <cellStyle name="Hiperpovezava" xfId="403" builtinId="8" hidden="1"/>
    <cellStyle name="Hiperpovezava" xfId="405" builtinId="8" hidden="1"/>
    <cellStyle name="Hiperpovezava" xfId="407" builtinId="8" hidden="1"/>
    <cellStyle name="Hiperpovezava" xfId="409" builtinId="8" hidden="1"/>
    <cellStyle name="Hiperpovezava" xfId="411" builtinId="8" hidden="1"/>
    <cellStyle name="Hiperpovezava" xfId="413" builtinId="8" hidden="1"/>
    <cellStyle name="Hiperpovezava" xfId="415" builtinId="8" hidden="1"/>
    <cellStyle name="Hiperpovezava" xfId="417" builtinId="8" hidden="1"/>
    <cellStyle name="Hiperpovezava" xfId="419" builtinId="8" hidden="1"/>
    <cellStyle name="Hiperpovezava" xfId="421" builtinId="8" hidden="1"/>
    <cellStyle name="Hiperpovezava" xfId="423" builtinId="8" hidden="1"/>
    <cellStyle name="Hiperpovezava" xfId="425" builtinId="8" hidden="1"/>
    <cellStyle name="Hiperpovezava" xfId="427" builtinId="8" hidden="1"/>
    <cellStyle name="Hiperpovezava" xfId="429" builtinId="8" hidden="1"/>
    <cellStyle name="Hiperpovezava" xfId="431" builtinId="8" hidden="1"/>
    <cellStyle name="Hiperpovezava" xfId="433" builtinId="8" hidden="1"/>
    <cellStyle name="Hiperpovezava" xfId="435" builtinId="8" hidden="1"/>
    <cellStyle name="Hiperpovezava" xfId="437" builtinId="8" hidden="1"/>
    <cellStyle name="Hiperpovezava" xfId="439" builtinId="8" hidden="1"/>
    <cellStyle name="Hiperpovezava" xfId="441" builtinId="8" hidden="1"/>
    <cellStyle name="Hiperpovezava" xfId="443" builtinId="8" hidden="1"/>
    <cellStyle name="Hiperpovezava" xfId="445" builtinId="8" hidden="1"/>
    <cellStyle name="Hiperpovezava" xfId="447" builtinId="8" hidden="1"/>
    <cellStyle name="Hiperpovezava" xfId="449" builtinId="8" hidden="1"/>
    <cellStyle name="Hiperpovezava" xfId="451" builtinId="8" hidden="1"/>
    <cellStyle name="Hiperpovezava" xfId="453" builtinId="8" hidden="1"/>
    <cellStyle name="Hiperpovezava" xfId="455" builtinId="8" hidden="1"/>
    <cellStyle name="Hiperpovezava" xfId="457" builtinId="8" hidden="1"/>
    <cellStyle name="Hiperpovezava" xfId="459" builtinId="8" hidden="1"/>
    <cellStyle name="Hiperpovezava" xfId="461" builtinId="8" hidden="1"/>
    <cellStyle name="Hiperpovezava" xfId="463" builtinId="8" hidden="1"/>
    <cellStyle name="Hiperpovezava" xfId="465" builtinId="8" hidden="1"/>
    <cellStyle name="Hiperpovezava" xfId="467" builtinId="8" hidden="1"/>
    <cellStyle name="Hiperpovezava" xfId="469" builtinId="8" hidden="1"/>
    <cellStyle name="Hiperpovezava" xfId="471" builtinId="8" hidden="1"/>
    <cellStyle name="Hiperpovezava" xfId="473" builtinId="8" hidden="1"/>
    <cellStyle name="Hiperpovezava" xfId="475" builtinId="8" hidden="1"/>
    <cellStyle name="Hiperpovezava" xfId="477" builtinId="8" hidden="1"/>
    <cellStyle name="Hiperpovezava" xfId="479" builtinId="8" hidden="1"/>
    <cellStyle name="Hiperpovezava" xfId="481" builtinId="8" hidden="1"/>
    <cellStyle name="Hiperpovezava" xfId="483" builtinId="8" hidden="1"/>
    <cellStyle name="Hiperpovezava" xfId="485" builtinId="8" hidden="1"/>
    <cellStyle name="Hiperpovezava" xfId="487" builtinId="8" hidden="1"/>
    <cellStyle name="Hiperpovezava" xfId="489" builtinId="8" hidden="1"/>
    <cellStyle name="Hiperpovezava" xfId="491" builtinId="8" hidden="1"/>
    <cellStyle name="Hiperpovezava" xfId="493" builtinId="8" hidden="1"/>
    <cellStyle name="Hiperpovezava" xfId="495" builtinId="8" hidden="1"/>
    <cellStyle name="Hiperpovezava" xfId="497" builtinId="8" hidden="1"/>
    <cellStyle name="Hiperpovezava" xfId="499" builtinId="8" hidden="1"/>
    <cellStyle name="Hiperpovezava" xfId="501" builtinId="8" hidden="1"/>
    <cellStyle name="Hiperpovezava" xfId="503" builtinId="8" hidden="1"/>
    <cellStyle name="Hiperpovezava" xfId="505" builtinId="8" hidden="1"/>
    <cellStyle name="Hiperpovezava" xfId="507" builtinId="8" hidden="1"/>
    <cellStyle name="Hiperpovezava" xfId="509" builtinId="8" hidden="1"/>
    <cellStyle name="Hiperpovezava" xfId="511" builtinId="8" hidden="1"/>
    <cellStyle name="Hiperpovezava" xfId="513" builtinId="8" hidden="1"/>
    <cellStyle name="Hiperpovezava" xfId="515" builtinId="8" hidden="1"/>
    <cellStyle name="Hiperpovezava" xfId="517" builtinId="8" hidden="1"/>
    <cellStyle name="Hiperpovezava" xfId="519" builtinId="8" hidden="1"/>
    <cellStyle name="Hiperpovezava" xfId="521" builtinId="8" hidden="1"/>
    <cellStyle name="Hiperpovezava" xfId="523" builtinId="8" hidden="1"/>
    <cellStyle name="Hiperpovezava" xfId="525" builtinId="8" hidden="1"/>
    <cellStyle name="Hiperpovezava" xfId="527" builtinId="8" hidden="1"/>
    <cellStyle name="Hiperpovezava" xfId="529" builtinId="8" hidden="1"/>
    <cellStyle name="Hiperpovezava" xfId="531" builtinId="8" hidden="1"/>
    <cellStyle name="Hiperpovezava" xfId="533" builtinId="8" hidden="1"/>
    <cellStyle name="Hiperpovezava" xfId="535" builtinId="8" hidden="1"/>
    <cellStyle name="Hiperpovezava" xfId="537" builtinId="8" hidden="1"/>
    <cellStyle name="Hiperpovezava" xfId="539" builtinId="8" hidden="1"/>
    <cellStyle name="Hiperpovezava" xfId="541" builtinId="8" hidden="1"/>
    <cellStyle name="Hiperpovezava" xfId="543" builtinId="8" hidden="1"/>
    <cellStyle name="Hiperpovezava" xfId="545" builtinId="8" hidden="1"/>
    <cellStyle name="Hiperpovezava" xfId="547" builtinId="8" hidden="1"/>
    <cellStyle name="Hiperpovezava" xfId="549" builtinId="8" hidden="1"/>
    <cellStyle name="Hiperpovezava" xfId="551" builtinId="8" hidden="1"/>
    <cellStyle name="Hiperpovezava" xfId="553" builtinId="8" hidden="1"/>
    <cellStyle name="Hiperpovezava" xfId="555" builtinId="8" hidden="1"/>
    <cellStyle name="Hiperpovezava" xfId="557" builtinId="8" hidden="1"/>
    <cellStyle name="Hiperpovezava" xfId="559" builtinId="8" hidden="1"/>
    <cellStyle name="Hiperpovezava" xfId="561" builtinId="8" hidden="1"/>
    <cellStyle name="Hiperpovezava" xfId="563" builtinId="8" hidden="1"/>
    <cellStyle name="Hiperpovezava" xfId="565" builtinId="8" hidden="1"/>
    <cellStyle name="Hiperpovezava" xfId="567" builtinId="8" hidden="1"/>
    <cellStyle name="Hiperpovezava" xfId="569" builtinId="8" hidden="1"/>
    <cellStyle name="Hiperpovezava" xfId="571" builtinId="8" hidden="1"/>
    <cellStyle name="Hiperpovezava" xfId="573" builtinId="8" hidden="1"/>
    <cellStyle name="Hiperpovezava" xfId="575" builtinId="8" hidden="1"/>
    <cellStyle name="Hiperpovezava" xfId="577" builtinId="8" hidden="1"/>
    <cellStyle name="Hiperpovezava" xfId="579" builtinId="8" hidden="1"/>
    <cellStyle name="Hiperpovezava" xfId="581" builtinId="8" hidden="1"/>
    <cellStyle name="Hiperpovezava" xfId="583" builtinId="8" hidden="1"/>
    <cellStyle name="Hiperpovezava" xfId="585" builtinId="8" hidden="1"/>
    <cellStyle name="Hiperpovezava" xfId="587" builtinId="8" hidden="1"/>
    <cellStyle name="Hiperpovezava" xfId="589" builtinId="8" hidden="1"/>
    <cellStyle name="Hiperpovezava" xfId="591" builtinId="8" hidden="1"/>
    <cellStyle name="Hiperpovezava" xfId="593" builtinId="8" hidden="1"/>
    <cellStyle name="Hiperpovezava" xfId="595" builtinId="8" hidden="1"/>
    <cellStyle name="Hiperpovezava" xfId="597" builtinId="8" hidden="1"/>
    <cellStyle name="Hiperpovezava" xfId="599" builtinId="8" hidden="1"/>
    <cellStyle name="Hiperpovezava" xfId="601" builtinId="8" hidden="1"/>
    <cellStyle name="Hiperpovezava" xfId="603" builtinId="8" hidden="1"/>
    <cellStyle name="Hiperpovezava" xfId="605" builtinId="8" hidden="1"/>
    <cellStyle name="Hiperpovezava" xfId="607" builtinId="8" hidden="1"/>
    <cellStyle name="Hiperpovezava" xfId="609" builtinId="8" hidden="1"/>
    <cellStyle name="Hiperpovezava" xfId="611" builtinId="8" hidden="1"/>
    <cellStyle name="Hiperpovezava" xfId="613" builtinId="8" hidden="1"/>
    <cellStyle name="Hiperpovezava" xfId="615" builtinId="8" hidden="1"/>
    <cellStyle name="Hiperpovezava" xfId="617" builtinId="8" hidden="1"/>
    <cellStyle name="Hiperpovezava" xfId="619" builtinId="8" hidden="1"/>
    <cellStyle name="Hiperpovezava" xfId="621" builtinId="8" hidden="1"/>
    <cellStyle name="Hiperpovezava" xfId="623" builtinId="8" hidden="1"/>
    <cellStyle name="Hiperpovezava" xfId="625" builtinId="8" hidden="1"/>
    <cellStyle name="Hiperpovezava" xfId="627" builtinId="8" hidden="1"/>
    <cellStyle name="Hiperpovezava" xfId="629" builtinId="8" hidden="1"/>
    <cellStyle name="Hiperpovezava" xfId="631" builtinId="8" hidden="1"/>
    <cellStyle name="Hiperpovezava" xfId="633" builtinId="8" hidden="1"/>
    <cellStyle name="Hiperpovezava" xfId="635" builtinId="8" hidden="1"/>
    <cellStyle name="Hiperpovezava" xfId="637" builtinId="8" hidden="1"/>
    <cellStyle name="Hiperpovezava" xfId="639" builtinId="8" hidden="1"/>
    <cellStyle name="Hiperpovezava" xfId="641" builtinId="8" hidden="1"/>
    <cellStyle name="Hiperpovezava" xfId="643" builtinId="8" hidden="1"/>
    <cellStyle name="Hiperpovezava" xfId="645" builtinId="8" hidden="1"/>
    <cellStyle name="Hiperpovezava" xfId="647" builtinId="8" hidden="1"/>
    <cellStyle name="Hiperpovezava" xfId="649" builtinId="8" hidden="1"/>
    <cellStyle name="Hiperpovezava" xfId="651" builtinId="8" hidden="1"/>
    <cellStyle name="Hiperpovezava" xfId="653" builtinId="8" hidden="1"/>
    <cellStyle name="Hiperpovezava" xfId="655" builtinId="8" hidden="1"/>
    <cellStyle name="Hiperpovezava" xfId="657" builtinId="8" hidden="1"/>
    <cellStyle name="Hiperpovezava" xfId="659" builtinId="8" hidden="1"/>
    <cellStyle name="Hiperpovezava" xfId="661" builtinId="8" hidden="1"/>
    <cellStyle name="Hiperpovezava" xfId="663" builtinId="8" hidden="1"/>
    <cellStyle name="Hiperpovezava" xfId="665" builtinId="8" hidden="1"/>
    <cellStyle name="Hiperpovezava" xfId="667" builtinId="8" hidden="1"/>
    <cellStyle name="Hiperpovezava" xfId="669" builtinId="8" hidden="1"/>
    <cellStyle name="Hiperpovezava" xfId="671" builtinId="8" hidden="1"/>
    <cellStyle name="Hiperpovezava" xfId="673" builtinId="8" hidden="1"/>
    <cellStyle name="Hiperpovezava" xfId="675" builtinId="8" hidden="1"/>
    <cellStyle name="Hiperpovezava" xfId="677" builtinId="8" hidden="1"/>
    <cellStyle name="Hiperpovezava" xfId="679" builtinId="8" hidden="1"/>
    <cellStyle name="Hiperpovezava" xfId="681" builtinId="8" hidden="1"/>
    <cellStyle name="Hiperpovezava" xfId="683" builtinId="8" hidden="1"/>
    <cellStyle name="Hiperpovezava" xfId="685" builtinId="8" hidden="1"/>
    <cellStyle name="Hiperpovezava" xfId="687" builtinId="8" hidden="1"/>
    <cellStyle name="Hiperpovezava" xfId="689" builtinId="8" hidden="1"/>
    <cellStyle name="Hiperpovezava" xfId="693" builtinId="8" hidden="1"/>
    <cellStyle name="Hiperpovezava" xfId="695" builtinId="8" hidden="1"/>
    <cellStyle name="Hiperpovezava" xfId="697" builtinId="8" hidden="1"/>
    <cellStyle name="Hiperpovezava" xfId="699" builtinId="8" hidden="1"/>
    <cellStyle name="Hiperpovezava" xfId="701" builtinId="8" hidden="1"/>
    <cellStyle name="Navadno" xfId="0" builtinId="0"/>
    <cellStyle name="Navadno 2" xfId="704" xr:uid="{D3CE1E62-0A09-A14A-A158-DC622C312F3C}"/>
    <cellStyle name="Navadno 2 2" xfId="707" xr:uid="{5D311A6D-267E-456E-AD12-D24268A93D13}"/>
    <cellStyle name="Normal 2" xfId="317" xr:uid="{00000000-0005-0000-0000-00005F010000}"/>
    <cellStyle name="Normal 2 2" xfId="705" xr:uid="{E52D7B5C-87F0-4E52-97DD-03AE517741AA}"/>
    <cellStyle name="Obiskana hiperpovezava" xfId="2" builtinId="9" hidden="1"/>
    <cellStyle name="Obiskana hiperpovezava" xfId="4" builtinId="9" hidden="1"/>
    <cellStyle name="Obiskana hiperpovezava" xfId="6" builtinId="9" hidden="1"/>
    <cellStyle name="Obiskana hiperpovezava" xfId="8" builtinId="9" hidden="1"/>
    <cellStyle name="Obiskana hiperpovezava" xfId="10" builtinId="9" hidden="1"/>
    <cellStyle name="Obiskana hiperpovezava" xfId="12" builtinId="9" hidden="1"/>
    <cellStyle name="Obiskana hiperpovezava" xfId="14" builtinId="9" hidden="1"/>
    <cellStyle name="Obiskana hiperpovezava" xfId="16" builtinId="9" hidden="1"/>
    <cellStyle name="Obiskana hiperpovezava" xfId="18" builtinId="9" hidden="1"/>
    <cellStyle name="Obiskana hiperpovezava" xfId="20" builtinId="9" hidden="1"/>
    <cellStyle name="Obiskana hiperpovezava" xfId="22" builtinId="9" hidden="1"/>
    <cellStyle name="Obiskana hiperpovezava" xfId="24" builtinId="9" hidden="1"/>
    <cellStyle name="Obiskana hiperpovezava" xfId="26" builtinId="9" hidden="1"/>
    <cellStyle name="Obiskana hiperpovezava" xfId="28" builtinId="9" hidden="1"/>
    <cellStyle name="Obiskana hiperpovezava" xfId="30" builtinId="9" hidden="1"/>
    <cellStyle name="Obiskana hiperpovezava" xfId="32" builtinId="9" hidden="1"/>
    <cellStyle name="Obiskana hiperpovezava" xfId="34" builtinId="9" hidden="1"/>
    <cellStyle name="Obiskana hiperpovezava" xfId="36" builtinId="9" hidden="1"/>
    <cellStyle name="Obiskana hiperpovezava" xfId="38" builtinId="9" hidden="1"/>
    <cellStyle name="Obiskana hiperpovezava" xfId="40" builtinId="9" hidden="1"/>
    <cellStyle name="Obiskana hiperpovezava" xfId="42" builtinId="9" hidden="1"/>
    <cellStyle name="Obiskana hiperpovezava" xfId="44" builtinId="9" hidden="1"/>
    <cellStyle name="Obiskana hiperpovezava" xfId="46" builtinId="9" hidden="1"/>
    <cellStyle name="Obiskana hiperpovezava" xfId="48" builtinId="9" hidden="1"/>
    <cellStyle name="Obiskana hiperpovezava" xfId="50" builtinId="9" hidden="1"/>
    <cellStyle name="Obiskana hiperpovezava" xfId="52" builtinId="9" hidden="1"/>
    <cellStyle name="Obiskana hiperpovezava" xfId="54" builtinId="9" hidden="1"/>
    <cellStyle name="Obiskana hiperpovezava" xfId="56" builtinId="9" hidden="1"/>
    <cellStyle name="Obiskana hiperpovezava" xfId="58" builtinId="9" hidden="1"/>
    <cellStyle name="Obiskana hiperpovezava" xfId="60" builtinId="9" hidden="1"/>
    <cellStyle name="Obiskana hiperpovezava" xfId="62" builtinId="9" hidden="1"/>
    <cellStyle name="Obiskana hiperpovezava" xfId="64" builtinId="9" hidden="1"/>
    <cellStyle name="Obiskana hiperpovezava" xfId="66" builtinId="9" hidden="1"/>
    <cellStyle name="Obiskana hiperpovezava" xfId="68" builtinId="9" hidden="1"/>
    <cellStyle name="Obiskana hiperpovezava" xfId="70" builtinId="9" hidden="1"/>
    <cellStyle name="Obiskana hiperpovezava" xfId="72" builtinId="9" hidden="1"/>
    <cellStyle name="Obiskana hiperpovezava" xfId="74" builtinId="9" hidden="1"/>
    <cellStyle name="Obiskana hiperpovezava" xfId="76" builtinId="9" hidden="1"/>
    <cellStyle name="Obiskana hiperpovezava" xfId="78" builtinId="9" hidden="1"/>
    <cellStyle name="Obiskana hiperpovezava" xfId="80" builtinId="9" hidden="1"/>
    <cellStyle name="Obiskana hiperpovezava" xfId="82" builtinId="9" hidden="1"/>
    <cellStyle name="Obiskana hiperpovezava" xfId="84" builtinId="9" hidden="1"/>
    <cellStyle name="Obiskana hiperpovezava" xfId="86" builtinId="9" hidden="1"/>
    <cellStyle name="Obiskana hiperpovezava" xfId="88" builtinId="9" hidden="1"/>
    <cellStyle name="Obiskana hiperpovezava" xfId="90" builtinId="9" hidden="1"/>
    <cellStyle name="Obiskana hiperpovezava" xfId="92" builtinId="9" hidden="1"/>
    <cellStyle name="Obiskana hiperpovezava" xfId="94" builtinId="9" hidden="1"/>
    <cellStyle name="Obiskana hiperpovezava" xfId="96" builtinId="9" hidden="1"/>
    <cellStyle name="Obiskana hiperpovezava" xfId="98" builtinId="9" hidden="1"/>
    <cellStyle name="Obiskana hiperpovezava" xfId="100" builtinId="9" hidden="1"/>
    <cellStyle name="Obiskana hiperpovezava" xfId="102" builtinId="9" hidden="1"/>
    <cellStyle name="Obiskana hiperpovezava" xfId="104" builtinId="9" hidden="1"/>
    <cellStyle name="Obiskana hiperpovezava" xfId="106" builtinId="9" hidden="1"/>
    <cellStyle name="Obiskana hiperpovezava" xfId="108" builtinId="9" hidden="1"/>
    <cellStyle name="Obiskana hiperpovezava" xfId="110" builtinId="9" hidden="1"/>
    <cellStyle name="Obiskana hiperpovezava" xfId="112" builtinId="9" hidden="1"/>
    <cellStyle name="Obiskana hiperpovezava" xfId="114" builtinId="9" hidden="1"/>
    <cellStyle name="Obiskana hiperpovezava" xfId="116" builtinId="9" hidden="1"/>
    <cellStyle name="Obiskana hiperpovezava" xfId="118" builtinId="9" hidden="1"/>
    <cellStyle name="Obiskana hiperpovezava" xfId="120" builtinId="9" hidden="1"/>
    <cellStyle name="Obiskana hiperpovezava" xfId="122" builtinId="9" hidden="1"/>
    <cellStyle name="Obiskana hiperpovezava" xfId="124" builtinId="9" hidden="1"/>
    <cellStyle name="Obiskana hiperpovezava" xfId="126" builtinId="9" hidden="1"/>
    <cellStyle name="Obiskana hiperpovezava" xfId="128" builtinId="9" hidden="1"/>
    <cellStyle name="Obiskana hiperpovezava" xfId="130" builtinId="9" hidden="1"/>
    <cellStyle name="Obiskana hiperpovezava" xfId="132" builtinId="9" hidden="1"/>
    <cellStyle name="Obiskana hiperpovezava" xfId="134" builtinId="9" hidden="1"/>
    <cellStyle name="Obiskana hiperpovezava" xfId="136" builtinId="9" hidden="1"/>
    <cellStyle name="Obiskana hiperpovezava" xfId="138" builtinId="9" hidden="1"/>
    <cellStyle name="Obiskana hiperpovezava" xfId="140" builtinId="9" hidden="1"/>
    <cellStyle name="Obiskana hiperpovezava" xfId="142" builtinId="9" hidden="1"/>
    <cellStyle name="Obiskana hiperpovezava" xfId="144" builtinId="9" hidden="1"/>
    <cellStyle name="Obiskana hiperpovezava" xfId="146" builtinId="9" hidden="1"/>
    <cellStyle name="Obiskana hiperpovezava" xfId="148" builtinId="9" hidden="1"/>
    <cellStyle name="Obiskana hiperpovezava" xfId="150" builtinId="9" hidden="1"/>
    <cellStyle name="Obiskana hiperpovezava" xfId="152" builtinId="9" hidden="1"/>
    <cellStyle name="Obiskana hiperpovezava" xfId="154" builtinId="9" hidden="1"/>
    <cellStyle name="Obiskana hiperpovezava" xfId="156" builtinId="9" hidden="1"/>
    <cellStyle name="Obiskana hiperpovezava" xfId="158" builtinId="9" hidden="1"/>
    <cellStyle name="Obiskana hiperpovezava" xfId="160" builtinId="9" hidden="1"/>
    <cellStyle name="Obiskana hiperpovezava" xfId="162" builtinId="9" hidden="1"/>
    <cellStyle name="Obiskana hiperpovezava" xfId="164" builtinId="9" hidden="1"/>
    <cellStyle name="Obiskana hiperpovezava" xfId="166" builtinId="9" hidden="1"/>
    <cellStyle name="Obiskana hiperpovezava" xfId="168" builtinId="9" hidden="1"/>
    <cellStyle name="Obiskana hiperpovezava" xfId="170" builtinId="9" hidden="1"/>
    <cellStyle name="Obiskana hiperpovezava" xfId="172" builtinId="9" hidden="1"/>
    <cellStyle name="Obiskana hiperpovezava" xfId="174" builtinId="9" hidden="1"/>
    <cellStyle name="Obiskana hiperpovezava" xfId="176" builtinId="9" hidden="1"/>
    <cellStyle name="Obiskana hiperpovezava" xfId="178" builtinId="9" hidden="1"/>
    <cellStyle name="Obiskana hiperpovezava" xfId="180" builtinId="9" hidden="1"/>
    <cellStyle name="Obiskana hiperpovezava" xfId="182" builtinId="9" hidden="1"/>
    <cellStyle name="Obiskana hiperpovezava" xfId="184" builtinId="9" hidden="1"/>
    <cellStyle name="Obiskana hiperpovezava" xfId="186" builtinId="9" hidden="1"/>
    <cellStyle name="Obiskana hiperpovezava" xfId="188" builtinId="9" hidden="1"/>
    <cellStyle name="Obiskana hiperpovezava" xfId="190" builtinId="9" hidden="1"/>
    <cellStyle name="Obiskana hiperpovezava" xfId="192" builtinId="9" hidden="1"/>
    <cellStyle name="Obiskana hiperpovezava" xfId="194" builtinId="9" hidden="1"/>
    <cellStyle name="Obiskana hiperpovezava" xfId="196" builtinId="9" hidden="1"/>
    <cellStyle name="Obiskana hiperpovezava" xfId="198" builtinId="9" hidden="1"/>
    <cellStyle name="Obiskana hiperpovezava" xfId="200" builtinId="9" hidden="1"/>
    <cellStyle name="Obiskana hiperpovezava" xfId="202" builtinId="9" hidden="1"/>
    <cellStyle name="Obiskana hiperpovezava" xfId="204" builtinId="9" hidden="1"/>
    <cellStyle name="Obiskana hiperpovezava" xfId="206" builtinId="9" hidden="1"/>
    <cellStyle name="Obiskana hiperpovezava" xfId="208" builtinId="9" hidden="1"/>
    <cellStyle name="Obiskana hiperpovezava" xfId="210" builtinId="9" hidden="1"/>
    <cellStyle name="Obiskana hiperpovezava" xfId="212" builtinId="9" hidden="1"/>
    <cellStyle name="Obiskana hiperpovezava" xfId="214" builtinId="9" hidden="1"/>
    <cellStyle name="Obiskana hiperpovezava" xfId="216" builtinId="9" hidden="1"/>
    <cellStyle name="Obiskana hiperpovezava" xfId="218" builtinId="9" hidden="1"/>
    <cellStyle name="Obiskana hiperpovezava" xfId="220" builtinId="9" hidden="1"/>
    <cellStyle name="Obiskana hiperpovezava" xfId="222" builtinId="9" hidden="1"/>
    <cellStyle name="Obiskana hiperpovezava" xfId="224" builtinId="9" hidden="1"/>
    <cellStyle name="Obiskana hiperpovezava" xfId="226" builtinId="9" hidden="1"/>
    <cellStyle name="Obiskana hiperpovezava" xfId="228" builtinId="9" hidden="1"/>
    <cellStyle name="Obiskana hiperpovezava" xfId="230" builtinId="9" hidden="1"/>
    <cellStyle name="Obiskana hiperpovezava" xfId="232" builtinId="9" hidden="1"/>
    <cellStyle name="Obiskana hiperpovezava" xfId="234" builtinId="9" hidden="1"/>
    <cellStyle name="Obiskana hiperpovezava" xfId="236" builtinId="9" hidden="1"/>
    <cellStyle name="Obiskana hiperpovezava" xfId="238" builtinId="9" hidden="1"/>
    <cellStyle name="Obiskana hiperpovezava" xfId="240" builtinId="9" hidden="1"/>
    <cellStyle name="Obiskana hiperpovezava" xfId="242" builtinId="9" hidden="1"/>
    <cellStyle name="Obiskana hiperpovezava" xfId="244" builtinId="9" hidden="1"/>
    <cellStyle name="Obiskana hiperpovezava" xfId="246" builtinId="9" hidden="1"/>
    <cellStyle name="Obiskana hiperpovezava" xfId="248" builtinId="9" hidden="1"/>
    <cellStyle name="Obiskana hiperpovezava" xfId="250" builtinId="9" hidden="1"/>
    <cellStyle name="Obiskana hiperpovezava" xfId="252" builtinId="9" hidden="1"/>
    <cellStyle name="Obiskana hiperpovezava" xfId="254" builtinId="9" hidden="1"/>
    <cellStyle name="Obiskana hiperpovezava" xfId="256" builtinId="9" hidden="1"/>
    <cellStyle name="Obiskana hiperpovezava" xfId="258" builtinId="9" hidden="1"/>
    <cellStyle name="Obiskana hiperpovezava" xfId="260" builtinId="9" hidden="1"/>
    <cellStyle name="Obiskana hiperpovezava" xfId="262" builtinId="9" hidden="1"/>
    <cellStyle name="Obiskana hiperpovezava" xfId="264" builtinId="9" hidden="1"/>
    <cellStyle name="Obiskana hiperpovezava" xfId="266" builtinId="9" hidden="1"/>
    <cellStyle name="Obiskana hiperpovezava" xfId="268" builtinId="9" hidden="1"/>
    <cellStyle name="Obiskana hiperpovezava" xfId="270" builtinId="9" hidden="1"/>
    <cellStyle name="Obiskana hiperpovezava" xfId="272" builtinId="9" hidden="1"/>
    <cellStyle name="Obiskana hiperpovezava" xfId="274" builtinId="9" hidden="1"/>
    <cellStyle name="Obiskana hiperpovezava" xfId="276" builtinId="9" hidden="1"/>
    <cellStyle name="Obiskana hiperpovezava" xfId="278" builtinId="9" hidden="1"/>
    <cellStyle name="Obiskana hiperpovezava" xfId="280" builtinId="9" hidden="1"/>
    <cellStyle name="Obiskana hiperpovezava" xfId="282" builtinId="9" hidden="1"/>
    <cellStyle name="Obiskana hiperpovezava" xfId="284" builtinId="9" hidden="1"/>
    <cellStyle name="Obiskana hiperpovezava" xfId="286" builtinId="9" hidden="1"/>
    <cellStyle name="Obiskana hiperpovezava" xfId="288" builtinId="9" hidden="1"/>
    <cellStyle name="Obiskana hiperpovezava" xfId="290" builtinId="9" hidden="1"/>
    <cellStyle name="Obiskana hiperpovezava" xfId="292" builtinId="9" hidden="1"/>
    <cellStyle name="Obiskana hiperpovezava" xfId="294" builtinId="9" hidden="1"/>
    <cellStyle name="Obiskana hiperpovezava" xfId="296" builtinId="9" hidden="1"/>
    <cellStyle name="Obiskana hiperpovezava" xfId="298" builtinId="9" hidden="1"/>
    <cellStyle name="Obiskana hiperpovezava" xfId="300" builtinId="9" hidden="1"/>
    <cellStyle name="Obiskana hiperpovezava" xfId="302" builtinId="9" hidden="1"/>
    <cellStyle name="Obiskana hiperpovezava" xfId="304" builtinId="9" hidden="1"/>
    <cellStyle name="Obiskana hiperpovezava" xfId="306" builtinId="9" hidden="1"/>
    <cellStyle name="Obiskana hiperpovezava" xfId="308" builtinId="9" hidden="1"/>
    <cellStyle name="Obiskana hiperpovezava" xfId="310" builtinId="9" hidden="1"/>
    <cellStyle name="Obiskana hiperpovezava" xfId="312" builtinId="9" hidden="1"/>
    <cellStyle name="Obiskana hiperpovezava" xfId="314" builtinId="9" hidden="1"/>
    <cellStyle name="Obiskana hiperpovezava" xfId="316" builtinId="9" hidden="1"/>
    <cellStyle name="Obiskana hiperpovezava" xfId="320" builtinId="9" hidden="1"/>
    <cellStyle name="Obiskana hiperpovezava" xfId="322" builtinId="9" hidden="1"/>
    <cellStyle name="Obiskana hiperpovezava" xfId="324" builtinId="9" hidden="1"/>
    <cellStyle name="Obiskana hiperpovezava" xfId="326" builtinId="9" hidden="1"/>
    <cellStyle name="Obiskana hiperpovezava" xfId="328" builtinId="9" hidden="1"/>
    <cellStyle name="Obiskana hiperpovezava" xfId="330" builtinId="9" hidden="1"/>
    <cellStyle name="Obiskana hiperpovezava" xfId="332" builtinId="9" hidden="1"/>
    <cellStyle name="Obiskana hiperpovezava" xfId="334" builtinId="9" hidden="1"/>
    <cellStyle name="Obiskana hiperpovezava" xfId="336" builtinId="9" hidden="1"/>
    <cellStyle name="Obiskana hiperpovezava" xfId="338" builtinId="9" hidden="1"/>
    <cellStyle name="Obiskana hiperpovezava" xfId="340" builtinId="9" hidden="1"/>
    <cellStyle name="Obiskana hiperpovezava" xfId="342" builtinId="9" hidden="1"/>
    <cellStyle name="Obiskana hiperpovezava" xfId="344" builtinId="9" hidden="1"/>
    <cellStyle name="Obiskana hiperpovezava" xfId="346" builtinId="9" hidden="1"/>
    <cellStyle name="Obiskana hiperpovezava" xfId="348" builtinId="9" hidden="1"/>
    <cellStyle name="Obiskana hiperpovezava" xfId="350" builtinId="9" hidden="1"/>
    <cellStyle name="Obiskana hiperpovezava" xfId="352" builtinId="9" hidden="1"/>
    <cellStyle name="Obiskana hiperpovezava" xfId="354" builtinId="9" hidden="1"/>
    <cellStyle name="Obiskana hiperpovezava" xfId="356" builtinId="9" hidden="1"/>
    <cellStyle name="Obiskana hiperpovezava" xfId="358" builtinId="9" hidden="1"/>
    <cellStyle name="Obiskana hiperpovezava" xfId="360" builtinId="9" hidden="1"/>
    <cellStyle name="Obiskana hiperpovezava" xfId="362" builtinId="9" hidden="1"/>
    <cellStyle name="Obiskana hiperpovezava" xfId="364" builtinId="9" hidden="1"/>
    <cellStyle name="Obiskana hiperpovezava" xfId="366" builtinId="9" hidden="1"/>
    <cellStyle name="Obiskana hiperpovezava" xfId="368" builtinId="9" hidden="1"/>
    <cellStyle name="Obiskana hiperpovezava" xfId="370" builtinId="9" hidden="1"/>
    <cellStyle name="Obiskana hiperpovezava" xfId="372" builtinId="9" hidden="1"/>
    <cellStyle name="Obiskana hiperpovezava" xfId="374" builtinId="9" hidden="1"/>
    <cellStyle name="Obiskana hiperpovezava" xfId="376" builtinId="9" hidden="1"/>
    <cellStyle name="Obiskana hiperpovezava" xfId="378" builtinId="9" hidden="1"/>
    <cellStyle name="Obiskana hiperpovezava" xfId="380" builtinId="9" hidden="1"/>
    <cellStyle name="Obiskana hiperpovezava" xfId="382" builtinId="9" hidden="1"/>
    <cellStyle name="Obiskana hiperpovezava" xfId="384" builtinId="9" hidden="1"/>
    <cellStyle name="Obiskana hiperpovezava" xfId="386" builtinId="9" hidden="1"/>
    <cellStyle name="Obiskana hiperpovezava" xfId="388" builtinId="9" hidden="1"/>
    <cellStyle name="Obiskana hiperpovezava" xfId="390" builtinId="9" hidden="1"/>
    <cellStyle name="Obiskana hiperpovezava" xfId="392" builtinId="9" hidden="1"/>
    <cellStyle name="Obiskana hiperpovezava" xfId="394" builtinId="9" hidden="1"/>
    <cellStyle name="Obiskana hiperpovezava" xfId="396" builtinId="9" hidden="1"/>
    <cellStyle name="Obiskana hiperpovezava" xfId="398" builtinId="9" hidden="1"/>
    <cellStyle name="Obiskana hiperpovezava" xfId="400" builtinId="9" hidden="1"/>
    <cellStyle name="Obiskana hiperpovezava" xfId="402" builtinId="9" hidden="1"/>
    <cellStyle name="Obiskana hiperpovezava" xfId="404" builtinId="9" hidden="1"/>
    <cellStyle name="Obiskana hiperpovezava" xfId="406" builtinId="9" hidden="1"/>
    <cellStyle name="Obiskana hiperpovezava" xfId="408" builtinId="9" hidden="1"/>
    <cellStyle name="Obiskana hiperpovezava" xfId="410" builtinId="9" hidden="1"/>
    <cellStyle name="Obiskana hiperpovezava" xfId="412" builtinId="9" hidden="1"/>
    <cellStyle name="Obiskana hiperpovezava" xfId="414" builtinId="9" hidden="1"/>
    <cellStyle name="Obiskana hiperpovezava" xfId="416" builtinId="9" hidden="1"/>
    <cellStyle name="Obiskana hiperpovezava" xfId="418" builtinId="9" hidden="1"/>
    <cellStyle name="Obiskana hiperpovezava" xfId="420" builtinId="9" hidden="1"/>
    <cellStyle name="Obiskana hiperpovezava" xfId="422" builtinId="9" hidden="1"/>
    <cellStyle name="Obiskana hiperpovezava" xfId="424" builtinId="9" hidden="1"/>
    <cellStyle name="Obiskana hiperpovezava" xfId="426" builtinId="9" hidden="1"/>
    <cellStyle name="Obiskana hiperpovezava" xfId="428" builtinId="9" hidden="1"/>
    <cellStyle name="Obiskana hiperpovezava" xfId="430" builtinId="9" hidden="1"/>
    <cellStyle name="Obiskana hiperpovezava" xfId="432" builtinId="9" hidden="1"/>
    <cellStyle name="Obiskana hiperpovezava" xfId="434" builtinId="9" hidden="1"/>
    <cellStyle name="Obiskana hiperpovezava" xfId="436" builtinId="9" hidden="1"/>
    <cellStyle name="Obiskana hiperpovezava" xfId="438" builtinId="9" hidden="1"/>
    <cellStyle name="Obiskana hiperpovezava" xfId="440" builtinId="9" hidden="1"/>
    <cellStyle name="Obiskana hiperpovezava" xfId="442" builtinId="9" hidden="1"/>
    <cellStyle name="Obiskana hiperpovezava" xfId="444" builtinId="9" hidden="1"/>
    <cellStyle name="Obiskana hiperpovezava" xfId="446" builtinId="9" hidden="1"/>
    <cellStyle name="Obiskana hiperpovezava" xfId="448" builtinId="9" hidden="1"/>
    <cellStyle name="Obiskana hiperpovezava" xfId="450" builtinId="9" hidden="1"/>
    <cellStyle name="Obiskana hiperpovezava" xfId="452" builtinId="9" hidden="1"/>
    <cellStyle name="Obiskana hiperpovezava" xfId="454" builtinId="9" hidden="1"/>
    <cellStyle name="Obiskana hiperpovezava" xfId="456" builtinId="9" hidden="1"/>
    <cellStyle name="Obiskana hiperpovezava" xfId="458" builtinId="9" hidden="1"/>
    <cellStyle name="Obiskana hiperpovezava" xfId="460" builtinId="9" hidden="1"/>
    <cellStyle name="Obiskana hiperpovezava" xfId="462" builtinId="9" hidden="1"/>
    <cellStyle name="Obiskana hiperpovezava" xfId="464" builtinId="9" hidden="1"/>
    <cellStyle name="Obiskana hiperpovezava" xfId="466" builtinId="9" hidden="1"/>
    <cellStyle name="Obiskana hiperpovezava" xfId="468" builtinId="9" hidden="1"/>
    <cellStyle name="Obiskana hiperpovezava" xfId="470" builtinId="9" hidden="1"/>
    <cellStyle name="Obiskana hiperpovezava" xfId="472" builtinId="9" hidden="1"/>
    <cellStyle name="Obiskana hiperpovezava" xfId="474" builtinId="9" hidden="1"/>
    <cellStyle name="Obiskana hiperpovezava" xfId="476" builtinId="9" hidden="1"/>
    <cellStyle name="Obiskana hiperpovezava" xfId="478" builtinId="9" hidden="1"/>
    <cellStyle name="Obiskana hiperpovezava" xfId="480" builtinId="9" hidden="1"/>
    <cellStyle name="Obiskana hiperpovezava" xfId="482" builtinId="9" hidden="1"/>
    <cellStyle name="Obiskana hiperpovezava" xfId="484" builtinId="9" hidden="1"/>
    <cellStyle name="Obiskana hiperpovezava" xfId="486" builtinId="9" hidden="1"/>
    <cellStyle name="Obiskana hiperpovezava" xfId="488" builtinId="9" hidden="1"/>
    <cellStyle name="Obiskana hiperpovezava" xfId="490" builtinId="9" hidden="1"/>
    <cellStyle name="Obiskana hiperpovezava" xfId="492" builtinId="9" hidden="1"/>
    <cellStyle name="Obiskana hiperpovezava" xfId="494" builtinId="9" hidden="1"/>
    <cellStyle name="Obiskana hiperpovezava" xfId="496" builtinId="9" hidden="1"/>
    <cellStyle name="Obiskana hiperpovezava" xfId="498" builtinId="9" hidden="1"/>
    <cellStyle name="Obiskana hiperpovezava" xfId="500" builtinId="9" hidden="1"/>
    <cellStyle name="Obiskana hiperpovezava" xfId="502" builtinId="9" hidden="1"/>
    <cellStyle name="Obiskana hiperpovezava" xfId="504" builtinId="9" hidden="1"/>
    <cellStyle name="Obiskana hiperpovezava" xfId="506" builtinId="9" hidden="1"/>
    <cellStyle name="Obiskana hiperpovezava" xfId="508" builtinId="9" hidden="1"/>
    <cellStyle name="Obiskana hiperpovezava" xfId="510" builtinId="9" hidden="1"/>
    <cellStyle name="Obiskana hiperpovezava" xfId="512" builtinId="9" hidden="1"/>
    <cellStyle name="Obiskana hiperpovezava" xfId="514" builtinId="9" hidden="1"/>
    <cellStyle name="Obiskana hiperpovezava" xfId="516" builtinId="9" hidden="1"/>
    <cellStyle name="Obiskana hiperpovezava" xfId="518" builtinId="9" hidden="1"/>
    <cellStyle name="Obiskana hiperpovezava" xfId="520" builtinId="9" hidden="1"/>
    <cellStyle name="Obiskana hiperpovezava" xfId="522" builtinId="9" hidden="1"/>
    <cellStyle name="Obiskana hiperpovezava" xfId="524" builtinId="9" hidden="1"/>
    <cellStyle name="Obiskana hiperpovezava" xfId="526" builtinId="9" hidden="1"/>
    <cellStyle name="Obiskana hiperpovezava" xfId="528" builtinId="9" hidden="1"/>
    <cellStyle name="Obiskana hiperpovezava" xfId="530" builtinId="9" hidden="1"/>
    <cellStyle name="Obiskana hiperpovezava" xfId="532" builtinId="9" hidden="1"/>
    <cellStyle name="Obiskana hiperpovezava" xfId="534" builtinId="9" hidden="1"/>
    <cellStyle name="Obiskana hiperpovezava" xfId="536" builtinId="9" hidden="1"/>
    <cellStyle name="Obiskana hiperpovezava" xfId="538" builtinId="9" hidden="1"/>
    <cellStyle name="Obiskana hiperpovezava" xfId="540" builtinId="9" hidden="1"/>
    <cellStyle name="Obiskana hiperpovezava" xfId="542" builtinId="9" hidden="1"/>
    <cellStyle name="Obiskana hiperpovezava" xfId="544" builtinId="9" hidden="1"/>
    <cellStyle name="Obiskana hiperpovezava" xfId="546" builtinId="9" hidden="1"/>
    <cellStyle name="Obiskana hiperpovezava" xfId="548" builtinId="9" hidden="1"/>
    <cellStyle name="Obiskana hiperpovezava" xfId="550" builtinId="9" hidden="1"/>
    <cellStyle name="Obiskana hiperpovezava" xfId="552" builtinId="9" hidden="1"/>
    <cellStyle name="Obiskana hiperpovezava" xfId="554" builtinId="9" hidden="1"/>
    <cellStyle name="Obiskana hiperpovezava" xfId="556" builtinId="9" hidden="1"/>
    <cellStyle name="Obiskana hiperpovezava" xfId="558" builtinId="9" hidden="1"/>
    <cellStyle name="Obiskana hiperpovezava" xfId="560" builtinId="9" hidden="1"/>
    <cellStyle name="Obiskana hiperpovezava" xfId="562" builtinId="9" hidden="1"/>
    <cellStyle name="Obiskana hiperpovezava" xfId="564" builtinId="9" hidden="1"/>
    <cellStyle name="Obiskana hiperpovezava" xfId="566" builtinId="9" hidden="1"/>
    <cellStyle name="Obiskana hiperpovezava" xfId="568" builtinId="9" hidden="1"/>
    <cellStyle name="Obiskana hiperpovezava" xfId="570" builtinId="9" hidden="1"/>
    <cellStyle name="Obiskana hiperpovezava" xfId="572" builtinId="9" hidden="1"/>
    <cellStyle name="Obiskana hiperpovezava" xfId="574" builtinId="9" hidden="1"/>
    <cellStyle name="Obiskana hiperpovezava" xfId="576" builtinId="9" hidden="1"/>
    <cellStyle name="Obiskana hiperpovezava" xfId="578" builtinId="9" hidden="1"/>
    <cellStyle name="Obiskana hiperpovezava" xfId="580" builtinId="9" hidden="1"/>
    <cellStyle name="Obiskana hiperpovezava" xfId="582" builtinId="9" hidden="1"/>
    <cellStyle name="Obiskana hiperpovezava" xfId="584" builtinId="9" hidden="1"/>
    <cellStyle name="Obiskana hiperpovezava" xfId="586" builtinId="9" hidden="1"/>
    <cellStyle name="Obiskana hiperpovezava" xfId="588" builtinId="9" hidden="1"/>
    <cellStyle name="Obiskana hiperpovezava" xfId="590" builtinId="9" hidden="1"/>
    <cellStyle name="Obiskana hiperpovezava" xfId="592" builtinId="9" hidden="1"/>
    <cellStyle name="Obiskana hiperpovezava" xfId="594" builtinId="9" hidden="1"/>
    <cellStyle name="Obiskana hiperpovezava" xfId="596" builtinId="9" hidden="1"/>
    <cellStyle name="Obiskana hiperpovezava" xfId="598" builtinId="9" hidden="1"/>
    <cellStyle name="Obiskana hiperpovezava" xfId="600" builtinId="9" hidden="1"/>
    <cellStyle name="Obiskana hiperpovezava" xfId="602" builtinId="9" hidden="1"/>
    <cellStyle name="Obiskana hiperpovezava" xfId="604" builtinId="9" hidden="1"/>
    <cellStyle name="Obiskana hiperpovezava" xfId="606" builtinId="9" hidden="1"/>
    <cellStyle name="Obiskana hiperpovezava" xfId="608" builtinId="9" hidden="1"/>
    <cellStyle name="Obiskana hiperpovezava" xfId="610" builtinId="9" hidden="1"/>
    <cellStyle name="Obiskana hiperpovezava" xfId="612" builtinId="9" hidden="1"/>
    <cellStyle name="Obiskana hiperpovezava" xfId="614" builtinId="9" hidden="1"/>
    <cellStyle name="Obiskana hiperpovezava" xfId="616" builtinId="9" hidden="1"/>
    <cellStyle name="Obiskana hiperpovezava" xfId="618" builtinId="9" hidden="1"/>
    <cellStyle name="Obiskana hiperpovezava" xfId="620" builtinId="9" hidden="1"/>
    <cellStyle name="Obiskana hiperpovezava" xfId="622" builtinId="9" hidden="1"/>
    <cellStyle name="Obiskana hiperpovezava" xfId="624" builtinId="9" hidden="1"/>
    <cellStyle name="Obiskana hiperpovezava" xfId="626" builtinId="9" hidden="1"/>
    <cellStyle name="Obiskana hiperpovezava" xfId="628" builtinId="9" hidden="1"/>
    <cellStyle name="Obiskana hiperpovezava" xfId="630" builtinId="9" hidden="1"/>
    <cellStyle name="Obiskana hiperpovezava" xfId="632" builtinId="9" hidden="1"/>
    <cellStyle name="Obiskana hiperpovezava" xfId="634" builtinId="9" hidden="1"/>
    <cellStyle name="Obiskana hiperpovezava" xfId="636" builtinId="9" hidden="1"/>
    <cellStyle name="Obiskana hiperpovezava" xfId="638" builtinId="9" hidden="1"/>
    <cellStyle name="Obiskana hiperpovezava" xfId="640" builtinId="9" hidden="1"/>
    <cellStyle name="Obiskana hiperpovezava" xfId="642" builtinId="9" hidden="1"/>
    <cellStyle name="Obiskana hiperpovezava" xfId="644" builtinId="9" hidden="1"/>
    <cellStyle name="Obiskana hiperpovezava" xfId="646" builtinId="9" hidden="1"/>
    <cellStyle name="Obiskana hiperpovezava" xfId="648" builtinId="9" hidden="1"/>
    <cellStyle name="Obiskana hiperpovezava" xfId="650" builtinId="9" hidden="1"/>
    <cellStyle name="Obiskana hiperpovezava" xfId="652" builtinId="9" hidden="1"/>
    <cellStyle name="Obiskana hiperpovezava" xfId="654" builtinId="9" hidden="1"/>
    <cellStyle name="Obiskana hiperpovezava" xfId="656" builtinId="9" hidden="1"/>
    <cellStyle name="Obiskana hiperpovezava" xfId="658" builtinId="9" hidden="1"/>
    <cellStyle name="Obiskana hiperpovezava" xfId="660" builtinId="9" hidden="1"/>
    <cellStyle name="Obiskana hiperpovezava" xfId="662" builtinId="9" hidden="1"/>
    <cellStyle name="Obiskana hiperpovezava" xfId="664" builtinId="9" hidden="1"/>
    <cellStyle name="Obiskana hiperpovezava" xfId="666" builtinId="9" hidden="1"/>
    <cellStyle name="Obiskana hiperpovezava" xfId="668" builtinId="9" hidden="1"/>
    <cellStyle name="Obiskana hiperpovezava" xfId="670" builtinId="9" hidden="1"/>
    <cellStyle name="Obiskana hiperpovezava" xfId="672" builtinId="9" hidden="1"/>
    <cellStyle name="Obiskana hiperpovezava" xfId="674" builtinId="9" hidden="1"/>
    <cellStyle name="Obiskana hiperpovezava" xfId="676" builtinId="9" hidden="1"/>
    <cellStyle name="Obiskana hiperpovezava" xfId="678" builtinId="9" hidden="1"/>
    <cellStyle name="Obiskana hiperpovezava" xfId="680" builtinId="9" hidden="1"/>
    <cellStyle name="Obiskana hiperpovezava" xfId="682" builtinId="9" hidden="1"/>
    <cellStyle name="Obiskana hiperpovezava" xfId="684" builtinId="9" hidden="1"/>
    <cellStyle name="Obiskana hiperpovezava" xfId="686" builtinId="9" hidden="1"/>
    <cellStyle name="Obiskana hiperpovezava" xfId="688" builtinId="9" hidden="1"/>
    <cellStyle name="Obiskana hiperpovezava" xfId="690" builtinId="9" hidden="1"/>
    <cellStyle name="Obiskana hiperpovezava" xfId="694" builtinId="9" hidden="1"/>
    <cellStyle name="Obiskana hiperpovezava" xfId="696" builtinId="9" hidden="1"/>
    <cellStyle name="Obiskana hiperpovezava" xfId="698" builtinId="9" hidden="1"/>
    <cellStyle name="Obiskana hiperpovezava" xfId="700" builtinId="9" hidden="1"/>
    <cellStyle name="Obiskana hiperpovezava" xfId="702" builtinId="9" hidden="1"/>
    <cellStyle name="Odstotek" xfId="692" builtinId="5"/>
    <cellStyle name="Računanje" xfId="703" builtinId="22"/>
    <cellStyle name="Slabo" xfId="706" builtinId="27"/>
    <cellStyle name="Valuta" xfId="691" builtinId="4"/>
  </cellStyles>
  <dxfs count="57"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/>
      </font>
      <fill>
        <patternFill>
          <bgColor rgb="FFF2F2F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Medium4"/>
  <colors>
    <mruColors>
      <color rgb="FFFFFF00"/>
      <color rgb="FF538DD5"/>
      <color rgb="FFFF0000"/>
      <color rgb="FFC21AA0"/>
      <color rgb="FF00CBD9"/>
      <color rgb="FF7030A0"/>
      <color rgb="FFFF66FF"/>
      <color rgb="FFE26E0E"/>
      <color rgb="FFF77F20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JP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17" Type="http://schemas.openxmlformats.org/officeDocument/2006/relationships/image" Target="../media/image18.png"/><Relationship Id="rId2" Type="http://schemas.openxmlformats.org/officeDocument/2006/relationships/image" Target="../media/image3.JP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G"/><Relationship Id="rId5" Type="http://schemas.openxmlformats.org/officeDocument/2006/relationships/image" Target="../media/image6.JPG"/><Relationship Id="rId15" Type="http://schemas.openxmlformats.org/officeDocument/2006/relationships/image" Target="../media/image16.png"/><Relationship Id="rId10" Type="http://schemas.openxmlformats.org/officeDocument/2006/relationships/image" Target="../media/image11.JPG"/><Relationship Id="rId19" Type="http://schemas.openxmlformats.org/officeDocument/2006/relationships/image" Target="../media/image20.png"/><Relationship Id="rId4" Type="http://schemas.openxmlformats.org/officeDocument/2006/relationships/image" Target="../media/image5.JPG"/><Relationship Id="rId9" Type="http://schemas.openxmlformats.org/officeDocument/2006/relationships/image" Target="../media/image10.JP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g"/><Relationship Id="rId13" Type="http://schemas.openxmlformats.org/officeDocument/2006/relationships/image" Target="../media/image33.png"/><Relationship Id="rId3" Type="http://schemas.openxmlformats.org/officeDocument/2006/relationships/image" Target="../media/image24.jpg"/><Relationship Id="rId7" Type="http://schemas.openxmlformats.org/officeDocument/2006/relationships/image" Target="../media/image28.jpg"/><Relationship Id="rId12" Type="http://schemas.openxmlformats.org/officeDocument/2006/relationships/image" Target="../media/image13.jpg"/><Relationship Id="rId2" Type="http://schemas.openxmlformats.org/officeDocument/2006/relationships/image" Target="../media/image23.jpg"/><Relationship Id="rId1" Type="http://schemas.openxmlformats.org/officeDocument/2006/relationships/image" Target="../media/image2.jpeg"/><Relationship Id="rId6" Type="http://schemas.openxmlformats.org/officeDocument/2006/relationships/image" Target="../media/image27.jpg"/><Relationship Id="rId11" Type="http://schemas.openxmlformats.org/officeDocument/2006/relationships/image" Target="../media/image32.png"/><Relationship Id="rId5" Type="http://schemas.openxmlformats.org/officeDocument/2006/relationships/image" Target="../media/image26.jpg"/><Relationship Id="rId10" Type="http://schemas.openxmlformats.org/officeDocument/2006/relationships/image" Target="../media/image31.jpg"/><Relationship Id="rId4" Type="http://schemas.openxmlformats.org/officeDocument/2006/relationships/image" Target="../media/image25.jpg"/><Relationship Id="rId9" Type="http://schemas.openxmlformats.org/officeDocument/2006/relationships/image" Target="../media/image30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161961</xdr:rowOff>
    </xdr:from>
    <xdr:ext cx="3000472" cy="93824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0428" y="161961"/>
          <a:ext cx="3000472" cy="93824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178890</xdr:colOff>
      <xdr:row>0</xdr:row>
      <xdr:rowOff>300744</xdr:rowOff>
    </xdr:from>
    <xdr:ext cx="3360743" cy="105089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57190" y="300744"/>
          <a:ext cx="3360743" cy="1050898"/>
        </a:xfrm>
        <a:prstGeom prst="rect">
          <a:avLst/>
        </a:prstGeom>
      </xdr:spPr>
    </xdr:pic>
    <xdr:clientData/>
  </xdr:oneCellAnchor>
  <xdr:twoCellAnchor>
    <xdr:from>
      <xdr:col>1</xdr:col>
      <xdr:colOff>36275</xdr:colOff>
      <xdr:row>22</xdr:row>
      <xdr:rowOff>87585</xdr:rowOff>
    </xdr:from>
    <xdr:to>
      <xdr:col>1</xdr:col>
      <xdr:colOff>987854</xdr:colOff>
      <xdr:row>22</xdr:row>
      <xdr:rowOff>721971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63345F7A-1326-4A47-BA41-9A85961AA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375" y="2144985"/>
          <a:ext cx="951579" cy="634386"/>
        </a:xfrm>
        <a:prstGeom prst="rect">
          <a:avLst/>
        </a:prstGeom>
      </xdr:spPr>
    </xdr:pic>
    <xdr:clientData/>
  </xdr:twoCellAnchor>
  <xdr:twoCellAnchor>
    <xdr:from>
      <xdr:col>1</xdr:col>
      <xdr:colOff>65689</xdr:colOff>
      <xdr:row>23</xdr:row>
      <xdr:rowOff>111379</xdr:rowOff>
    </xdr:from>
    <xdr:to>
      <xdr:col>1</xdr:col>
      <xdr:colOff>971550</xdr:colOff>
      <xdr:row>23</xdr:row>
      <xdr:rowOff>715286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6EAD4678-BB33-4EF0-87FE-9CD9CEB81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563" y="2994425"/>
          <a:ext cx="905861" cy="603907"/>
        </a:xfrm>
        <a:prstGeom prst="rect">
          <a:avLst/>
        </a:prstGeom>
      </xdr:spPr>
    </xdr:pic>
    <xdr:clientData/>
  </xdr:twoCellAnchor>
  <xdr:twoCellAnchor>
    <xdr:from>
      <xdr:col>1</xdr:col>
      <xdr:colOff>70507</xdr:colOff>
      <xdr:row>24</xdr:row>
      <xdr:rowOff>132275</xdr:rowOff>
    </xdr:from>
    <xdr:to>
      <xdr:col>1</xdr:col>
      <xdr:colOff>956149</xdr:colOff>
      <xdr:row>24</xdr:row>
      <xdr:rowOff>727058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174C16E0-2C3B-4043-8AE0-00AAA7054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381" y="3840091"/>
          <a:ext cx="885642" cy="594783"/>
        </a:xfrm>
        <a:prstGeom prst="rect">
          <a:avLst/>
        </a:prstGeom>
      </xdr:spPr>
    </xdr:pic>
    <xdr:clientData/>
  </xdr:twoCellAnchor>
  <xdr:twoCellAnchor>
    <xdr:from>
      <xdr:col>1</xdr:col>
      <xdr:colOff>97068</xdr:colOff>
      <xdr:row>25</xdr:row>
      <xdr:rowOff>85725</xdr:rowOff>
    </xdr:from>
    <xdr:to>
      <xdr:col>1</xdr:col>
      <xdr:colOff>997179</xdr:colOff>
      <xdr:row>25</xdr:row>
      <xdr:rowOff>685799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A6FFF395-0009-4046-B735-01F6E926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4942" y="4618311"/>
          <a:ext cx="900111" cy="600074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27</xdr:row>
      <xdr:rowOff>146724</xdr:rowOff>
    </xdr:from>
    <xdr:to>
      <xdr:col>1</xdr:col>
      <xdr:colOff>984250</xdr:colOff>
      <xdr:row>27</xdr:row>
      <xdr:rowOff>781049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E24C08F0-2089-4957-9479-1E9076112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201" y="6331624"/>
          <a:ext cx="946149" cy="63432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29</xdr:row>
      <xdr:rowOff>105013</xdr:rowOff>
    </xdr:from>
    <xdr:to>
      <xdr:col>1</xdr:col>
      <xdr:colOff>971550</xdr:colOff>
      <xdr:row>29</xdr:row>
      <xdr:rowOff>689213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7D30BBEC-72A0-4E19-992A-405A26A94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3124" y="7936680"/>
          <a:ext cx="876300" cy="584200"/>
        </a:xfrm>
        <a:prstGeom prst="rect">
          <a:avLst/>
        </a:prstGeom>
      </xdr:spPr>
    </xdr:pic>
    <xdr:clientData/>
  </xdr:twoCellAnchor>
  <xdr:twoCellAnchor>
    <xdr:from>
      <xdr:col>1</xdr:col>
      <xdr:colOff>45153</xdr:colOff>
      <xdr:row>31</xdr:row>
      <xdr:rowOff>151345</xdr:rowOff>
    </xdr:from>
    <xdr:to>
      <xdr:col>1</xdr:col>
      <xdr:colOff>911928</xdr:colOff>
      <xdr:row>31</xdr:row>
      <xdr:rowOff>729195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D173072E-1981-4359-9885-9A4CD7ED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3027" y="9632552"/>
          <a:ext cx="866775" cy="577850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26</xdr:row>
      <xdr:rowOff>68394</xdr:rowOff>
    </xdr:from>
    <xdr:to>
      <xdr:col>2</xdr:col>
      <xdr:colOff>3358</xdr:colOff>
      <xdr:row>26</xdr:row>
      <xdr:rowOff>667410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D9ABF94A-B3C5-4043-A395-B259659BD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649" y="5425750"/>
          <a:ext cx="898525" cy="599016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30</xdr:row>
      <xdr:rowOff>127681</xdr:rowOff>
    </xdr:from>
    <xdr:to>
      <xdr:col>2</xdr:col>
      <xdr:colOff>6533</xdr:colOff>
      <xdr:row>30</xdr:row>
      <xdr:rowOff>709764</xdr:rowOff>
    </xdr:to>
    <xdr:pic>
      <xdr:nvPicPr>
        <xdr:cNvPr id="22" name="Slika 21">
          <a:extLst>
            <a:ext uri="{FF2B5EF4-FFF2-40B4-BE49-F238E27FC236}">
              <a16:creationId xmlns:a16="http://schemas.microsoft.com/office/drawing/2014/main" id="{EDED05B9-A720-4C14-AD53-EAAA76734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1224" y="8784118"/>
          <a:ext cx="873125" cy="582083"/>
        </a:xfrm>
        <a:prstGeom prst="rect">
          <a:avLst/>
        </a:prstGeom>
      </xdr:spPr>
    </xdr:pic>
    <xdr:clientData/>
  </xdr:twoCellAnchor>
  <xdr:twoCellAnchor>
    <xdr:from>
      <xdr:col>1</xdr:col>
      <xdr:colOff>10160</xdr:colOff>
      <xdr:row>28</xdr:row>
      <xdr:rowOff>89746</xdr:rowOff>
    </xdr:from>
    <xdr:to>
      <xdr:col>2</xdr:col>
      <xdr:colOff>818</xdr:colOff>
      <xdr:row>28</xdr:row>
      <xdr:rowOff>750146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B2301C-9182-9A40-80C4-8ADF8E897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8034" y="7096643"/>
          <a:ext cx="990600" cy="660400"/>
        </a:xfrm>
        <a:prstGeom prst="rect">
          <a:avLst/>
        </a:prstGeom>
      </xdr:spPr>
    </xdr:pic>
    <xdr:clientData/>
  </xdr:twoCellAnchor>
  <xdr:twoCellAnchor editAs="oneCell">
    <xdr:from>
      <xdr:col>3</xdr:col>
      <xdr:colOff>9777</xdr:colOff>
      <xdr:row>1</xdr:row>
      <xdr:rowOff>18380</xdr:rowOff>
    </xdr:from>
    <xdr:to>
      <xdr:col>3</xdr:col>
      <xdr:colOff>1126840</xdr:colOff>
      <xdr:row>3</xdr:row>
      <xdr:rowOff>220888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D93156-0586-304D-9B61-4F519095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9991" y="326809"/>
          <a:ext cx="1111167" cy="698261"/>
        </a:xfrm>
        <a:prstGeom prst="rect">
          <a:avLst/>
        </a:prstGeom>
      </xdr:spPr>
    </xdr:pic>
    <xdr:clientData/>
  </xdr:twoCellAnchor>
  <xdr:twoCellAnchor>
    <xdr:from>
      <xdr:col>1</xdr:col>
      <xdr:colOff>49741</xdr:colOff>
      <xdr:row>16</xdr:row>
      <xdr:rowOff>134409</xdr:rowOff>
    </xdr:from>
    <xdr:to>
      <xdr:col>1</xdr:col>
      <xdr:colOff>981231</xdr:colOff>
      <xdr:row>16</xdr:row>
      <xdr:rowOff>636060</xdr:rowOff>
    </xdr:to>
    <xdr:pic>
      <xdr:nvPicPr>
        <xdr:cNvPr id="7" name="Slika 6">
          <a:extLst>
            <a:ext uri="{FF2B5EF4-FFF2-40B4-BE49-F238E27FC236}">
              <a16:creationId xmlns:a16="http://schemas.microsoft.com/office/drawing/2014/main" id="{642A36C7-B2C7-4ADA-ADB3-17A8EC654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8491" y="2409826"/>
          <a:ext cx="931490" cy="501651"/>
        </a:xfrm>
        <a:prstGeom prst="rect">
          <a:avLst/>
        </a:prstGeom>
      </xdr:spPr>
    </xdr:pic>
    <xdr:clientData/>
  </xdr:twoCellAnchor>
  <xdr:twoCellAnchor>
    <xdr:from>
      <xdr:col>1</xdr:col>
      <xdr:colOff>102660</xdr:colOff>
      <xdr:row>18</xdr:row>
      <xdr:rowOff>66675</xdr:rowOff>
    </xdr:from>
    <xdr:to>
      <xdr:col>1</xdr:col>
      <xdr:colOff>836084</xdr:colOff>
      <xdr:row>18</xdr:row>
      <xdr:rowOff>637882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74334104-B68F-40FE-B405-4CB49BDF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1410" y="3993092"/>
          <a:ext cx="733424" cy="571207"/>
        </a:xfrm>
        <a:prstGeom prst="rect">
          <a:avLst/>
        </a:prstGeom>
      </xdr:spPr>
    </xdr:pic>
    <xdr:clientData/>
  </xdr:twoCellAnchor>
  <xdr:twoCellAnchor>
    <xdr:from>
      <xdr:col>1</xdr:col>
      <xdr:colOff>77258</xdr:colOff>
      <xdr:row>17</xdr:row>
      <xdr:rowOff>133351</xdr:rowOff>
    </xdr:from>
    <xdr:to>
      <xdr:col>1</xdr:col>
      <xdr:colOff>969433</xdr:colOff>
      <xdr:row>17</xdr:row>
      <xdr:rowOff>610726</xdr:rowOff>
    </xdr:to>
    <xdr:pic>
      <xdr:nvPicPr>
        <xdr:cNvPr id="19" name="Slika 18">
          <a:extLst>
            <a:ext uri="{FF2B5EF4-FFF2-40B4-BE49-F238E27FC236}">
              <a16:creationId xmlns:a16="http://schemas.microsoft.com/office/drawing/2014/main" id="{73E76FEF-6B7A-452F-9EA5-8D5C4AC11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6008" y="3234268"/>
          <a:ext cx="892175" cy="477375"/>
        </a:xfrm>
        <a:prstGeom prst="rect">
          <a:avLst/>
        </a:prstGeom>
      </xdr:spPr>
    </xdr:pic>
    <xdr:clientData/>
  </xdr:twoCellAnchor>
  <xdr:twoCellAnchor>
    <xdr:from>
      <xdr:col>1</xdr:col>
      <xdr:colOff>63501</xdr:colOff>
      <xdr:row>21</xdr:row>
      <xdr:rowOff>48683</xdr:rowOff>
    </xdr:from>
    <xdr:to>
      <xdr:col>1</xdr:col>
      <xdr:colOff>947727</xdr:colOff>
      <xdr:row>21</xdr:row>
      <xdr:rowOff>635000</xdr:rowOff>
    </xdr:to>
    <xdr:pic>
      <xdr:nvPicPr>
        <xdr:cNvPr id="23" name="Slika 22">
          <a:extLst>
            <a:ext uri="{FF2B5EF4-FFF2-40B4-BE49-F238E27FC236}">
              <a16:creationId xmlns:a16="http://schemas.microsoft.com/office/drawing/2014/main" id="{6315A854-A998-4FB2-85A0-03A7DDF7B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2251" y="6451600"/>
          <a:ext cx="884226" cy="586317"/>
        </a:xfrm>
        <a:prstGeom prst="rect">
          <a:avLst/>
        </a:prstGeom>
      </xdr:spPr>
    </xdr:pic>
    <xdr:clientData/>
  </xdr:twoCellAnchor>
  <xdr:twoCellAnchor>
    <xdr:from>
      <xdr:col>1</xdr:col>
      <xdr:colOff>116418</xdr:colOff>
      <xdr:row>20</xdr:row>
      <xdr:rowOff>95251</xdr:rowOff>
    </xdr:from>
    <xdr:to>
      <xdr:col>1</xdr:col>
      <xdr:colOff>846668</xdr:colOff>
      <xdr:row>20</xdr:row>
      <xdr:rowOff>624113</xdr:rowOff>
    </xdr:to>
    <xdr:pic>
      <xdr:nvPicPr>
        <xdr:cNvPr id="25" name="Slika 24">
          <a:extLst>
            <a:ext uri="{FF2B5EF4-FFF2-40B4-BE49-F238E27FC236}">
              <a16:creationId xmlns:a16="http://schemas.microsoft.com/office/drawing/2014/main" id="{FB4D11F4-A036-472B-AC47-1BD57987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5168" y="5672668"/>
          <a:ext cx="730250" cy="528862"/>
        </a:xfrm>
        <a:prstGeom prst="rect">
          <a:avLst/>
        </a:prstGeom>
      </xdr:spPr>
    </xdr:pic>
    <xdr:clientData/>
  </xdr:twoCellAnchor>
  <xdr:twoCellAnchor>
    <xdr:from>
      <xdr:col>1</xdr:col>
      <xdr:colOff>45508</xdr:colOff>
      <xdr:row>33</xdr:row>
      <xdr:rowOff>45508</xdr:rowOff>
    </xdr:from>
    <xdr:to>
      <xdr:col>1</xdr:col>
      <xdr:colOff>923086</xdr:colOff>
      <xdr:row>33</xdr:row>
      <xdr:rowOff>687918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99EFCB94-5508-47D3-AEC2-25B61F89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4258" y="15962841"/>
          <a:ext cx="877578" cy="642410"/>
        </a:xfrm>
        <a:prstGeom prst="rect">
          <a:avLst/>
        </a:prstGeom>
      </xdr:spPr>
    </xdr:pic>
    <xdr:clientData/>
  </xdr:twoCellAnchor>
  <xdr:twoCellAnchor>
    <xdr:from>
      <xdr:col>1</xdr:col>
      <xdr:colOff>98425</xdr:colOff>
      <xdr:row>34</xdr:row>
      <xdr:rowOff>102659</xdr:rowOff>
    </xdr:from>
    <xdr:to>
      <xdr:col>1</xdr:col>
      <xdr:colOff>956786</xdr:colOff>
      <xdr:row>34</xdr:row>
      <xdr:rowOff>631826</xdr:rowOff>
    </xdr:to>
    <xdr:pic>
      <xdr:nvPicPr>
        <xdr:cNvPr id="27" name="Slika 26">
          <a:extLst>
            <a:ext uri="{FF2B5EF4-FFF2-40B4-BE49-F238E27FC236}">
              <a16:creationId xmlns:a16="http://schemas.microsoft.com/office/drawing/2014/main" id="{CB2588A0-81E8-4821-B678-B8A62F030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7175" y="16845492"/>
          <a:ext cx="858361" cy="529167"/>
        </a:xfrm>
        <a:prstGeom prst="rect">
          <a:avLst/>
        </a:prstGeom>
      </xdr:spPr>
    </xdr:pic>
    <xdr:clientData/>
  </xdr:twoCellAnchor>
  <xdr:twoCellAnchor>
    <xdr:from>
      <xdr:col>1</xdr:col>
      <xdr:colOff>49740</xdr:colOff>
      <xdr:row>19</xdr:row>
      <xdr:rowOff>88900</xdr:rowOff>
    </xdr:from>
    <xdr:to>
      <xdr:col>2</xdr:col>
      <xdr:colOff>7885</xdr:colOff>
      <xdr:row>19</xdr:row>
      <xdr:rowOff>635001</xdr:rowOff>
    </xdr:to>
    <xdr:pic>
      <xdr:nvPicPr>
        <xdr:cNvPr id="29" name="Slika 28">
          <a:extLst>
            <a:ext uri="{FF2B5EF4-FFF2-40B4-BE49-F238E27FC236}">
              <a16:creationId xmlns:a16="http://schemas.microsoft.com/office/drawing/2014/main" id="{630A1B3E-B8C7-44AA-8F45-2AF4D6DEE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8490" y="4840817"/>
          <a:ext cx="963562" cy="546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108132</xdr:colOff>
      <xdr:row>1</xdr:row>
      <xdr:rowOff>10458</xdr:rowOff>
    </xdr:from>
    <xdr:ext cx="3360743" cy="1050898"/>
    <xdr:pic>
      <xdr:nvPicPr>
        <xdr:cNvPr id="2" name="Picture 1">
          <a:extLst>
            <a:ext uri="{FF2B5EF4-FFF2-40B4-BE49-F238E27FC236}">
              <a16:creationId xmlns:a16="http://schemas.microsoft.com/office/drawing/2014/main" id="{7E4DE6F4-D267-4724-B94E-97500AA7C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90061" y="318887"/>
          <a:ext cx="3360743" cy="1050898"/>
        </a:xfrm>
        <a:prstGeom prst="rect">
          <a:avLst/>
        </a:prstGeom>
      </xdr:spPr>
    </xdr:pic>
    <xdr:clientData/>
  </xdr:oneCellAnchor>
  <xdr:twoCellAnchor>
    <xdr:from>
      <xdr:col>1</xdr:col>
      <xdr:colOff>988785</xdr:colOff>
      <xdr:row>1</xdr:row>
      <xdr:rowOff>63500</xdr:rowOff>
    </xdr:from>
    <xdr:to>
      <xdr:col>4</xdr:col>
      <xdr:colOff>25272</xdr:colOff>
      <xdr:row>4</xdr:row>
      <xdr:rowOff>51248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34BCD5F-F8FF-40F6-9B1A-A6E56D443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2071" y="371929"/>
          <a:ext cx="1095701" cy="7225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253277</xdr:colOff>
      <xdr:row>0</xdr:row>
      <xdr:rowOff>173744</xdr:rowOff>
    </xdr:from>
    <xdr:ext cx="2635708" cy="824181"/>
    <xdr:pic>
      <xdr:nvPicPr>
        <xdr:cNvPr id="2" name="Picture 1">
          <a:extLst>
            <a:ext uri="{FF2B5EF4-FFF2-40B4-BE49-F238E27FC236}">
              <a16:creationId xmlns:a16="http://schemas.microsoft.com/office/drawing/2014/main" id="{3A2A9EA5-35B3-4464-80DD-39D6CE8EB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028352" y="173744"/>
          <a:ext cx="2635708" cy="824181"/>
        </a:xfrm>
        <a:prstGeom prst="rect">
          <a:avLst/>
        </a:prstGeom>
      </xdr:spPr>
    </xdr:pic>
    <xdr:clientData/>
  </xdr:oneCellAnchor>
  <xdr:twoCellAnchor>
    <xdr:from>
      <xdr:col>1</xdr:col>
      <xdr:colOff>72056</xdr:colOff>
      <xdr:row>9</xdr:row>
      <xdr:rowOff>101208</xdr:rowOff>
    </xdr:from>
    <xdr:to>
      <xdr:col>1</xdr:col>
      <xdr:colOff>999786</xdr:colOff>
      <xdr:row>9</xdr:row>
      <xdr:rowOff>710031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CED40D2E-A7F2-409B-8265-CF825DCD3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806" y="18259033"/>
          <a:ext cx="934080" cy="608823"/>
        </a:xfrm>
        <a:prstGeom prst="rect">
          <a:avLst/>
        </a:prstGeom>
      </xdr:spPr>
    </xdr:pic>
    <xdr:clientData/>
  </xdr:twoCellAnchor>
  <xdr:twoCellAnchor>
    <xdr:from>
      <xdr:col>1</xdr:col>
      <xdr:colOff>45035</xdr:colOff>
      <xdr:row>11</xdr:row>
      <xdr:rowOff>108084</xdr:rowOff>
    </xdr:from>
    <xdr:to>
      <xdr:col>1</xdr:col>
      <xdr:colOff>964619</xdr:colOff>
      <xdr:row>11</xdr:row>
      <xdr:rowOff>711561</xdr:rowOff>
    </xdr:to>
    <xdr:pic>
      <xdr:nvPicPr>
        <xdr:cNvPr id="14" name="Picture 12">
          <a:extLst>
            <a:ext uri="{FF2B5EF4-FFF2-40B4-BE49-F238E27FC236}">
              <a16:creationId xmlns:a16="http://schemas.microsoft.com/office/drawing/2014/main" id="{F24B45B2-5424-4FD3-8A4B-930F0A81D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135" y="19916909"/>
          <a:ext cx="913234" cy="609827"/>
        </a:xfrm>
        <a:prstGeom prst="rect">
          <a:avLst/>
        </a:prstGeom>
      </xdr:spPr>
    </xdr:pic>
    <xdr:clientData/>
  </xdr:twoCellAnchor>
  <xdr:twoCellAnchor>
    <xdr:from>
      <xdr:col>1</xdr:col>
      <xdr:colOff>36028</xdr:colOff>
      <xdr:row>12</xdr:row>
      <xdr:rowOff>108084</xdr:rowOff>
    </xdr:from>
    <xdr:to>
      <xdr:col>1</xdr:col>
      <xdr:colOff>955609</xdr:colOff>
      <xdr:row>12</xdr:row>
      <xdr:rowOff>711559</xdr:rowOff>
    </xdr:to>
    <xdr:pic>
      <xdr:nvPicPr>
        <xdr:cNvPr id="15" name="Picture 16">
          <a:extLst>
            <a:ext uri="{FF2B5EF4-FFF2-40B4-BE49-F238E27FC236}">
              <a16:creationId xmlns:a16="http://schemas.microsoft.com/office/drawing/2014/main" id="{A3562B30-0512-4136-AB4A-1FCF53D4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53" y="20745584"/>
          <a:ext cx="919581" cy="609825"/>
        </a:xfrm>
        <a:prstGeom prst="rect">
          <a:avLst/>
        </a:prstGeom>
      </xdr:spPr>
    </xdr:pic>
    <xdr:clientData/>
  </xdr:twoCellAnchor>
  <xdr:twoCellAnchor>
    <xdr:from>
      <xdr:col>1</xdr:col>
      <xdr:colOff>45036</xdr:colOff>
      <xdr:row>14</xdr:row>
      <xdr:rowOff>126100</xdr:rowOff>
    </xdr:from>
    <xdr:to>
      <xdr:col>1</xdr:col>
      <xdr:colOff>989732</xdr:colOff>
      <xdr:row>14</xdr:row>
      <xdr:rowOff>746057</xdr:rowOff>
    </xdr:to>
    <xdr:pic>
      <xdr:nvPicPr>
        <xdr:cNvPr id="16" name="Picture 20">
          <a:extLst>
            <a:ext uri="{FF2B5EF4-FFF2-40B4-BE49-F238E27FC236}">
              <a16:creationId xmlns:a16="http://schemas.microsoft.com/office/drawing/2014/main" id="{0E07FFA0-8663-4943-9AF0-BB253815E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0136" y="22420950"/>
          <a:ext cx="941521" cy="623132"/>
        </a:xfrm>
        <a:prstGeom prst="rect">
          <a:avLst/>
        </a:prstGeom>
      </xdr:spPr>
    </xdr:pic>
    <xdr:clientData/>
  </xdr:twoCellAnchor>
  <xdr:twoCellAnchor>
    <xdr:from>
      <xdr:col>1</xdr:col>
      <xdr:colOff>63049</xdr:colOff>
      <xdr:row>15</xdr:row>
      <xdr:rowOff>119221</xdr:rowOff>
    </xdr:from>
    <xdr:to>
      <xdr:col>1</xdr:col>
      <xdr:colOff>990779</xdr:colOff>
      <xdr:row>15</xdr:row>
      <xdr:rowOff>728044</xdr:rowOff>
    </xdr:to>
    <xdr:pic>
      <xdr:nvPicPr>
        <xdr:cNvPr id="17" name="Picture 23">
          <a:extLst>
            <a:ext uri="{FF2B5EF4-FFF2-40B4-BE49-F238E27FC236}">
              <a16:creationId xmlns:a16="http://schemas.microsoft.com/office/drawing/2014/main" id="{4FCCCE50-5390-41F3-8511-C74EC169E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149" y="23249096"/>
          <a:ext cx="924555" cy="608823"/>
        </a:xfrm>
        <a:prstGeom prst="rect">
          <a:avLst/>
        </a:prstGeom>
      </xdr:spPr>
    </xdr:pic>
    <xdr:clientData/>
  </xdr:twoCellAnchor>
  <xdr:twoCellAnchor>
    <xdr:from>
      <xdr:col>1</xdr:col>
      <xdr:colOff>27022</xdr:colOff>
      <xdr:row>16</xdr:row>
      <xdr:rowOff>117092</xdr:rowOff>
    </xdr:from>
    <xdr:to>
      <xdr:col>1</xdr:col>
      <xdr:colOff>987778</xdr:colOff>
      <xdr:row>16</xdr:row>
      <xdr:rowOff>747588</xdr:rowOff>
    </xdr:to>
    <xdr:pic>
      <xdr:nvPicPr>
        <xdr:cNvPr id="18" name="Picture 25">
          <a:extLst>
            <a:ext uri="{FF2B5EF4-FFF2-40B4-BE49-F238E27FC236}">
              <a16:creationId xmlns:a16="http://schemas.microsoft.com/office/drawing/2014/main" id="{8A44E9CE-85E5-4E56-9A7D-6B0D7457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2122" y="24072467"/>
          <a:ext cx="957581" cy="633671"/>
        </a:xfrm>
        <a:prstGeom prst="rect">
          <a:avLst/>
        </a:prstGeom>
      </xdr:spPr>
    </xdr:pic>
    <xdr:clientData/>
  </xdr:twoCellAnchor>
  <xdr:twoCellAnchor>
    <xdr:from>
      <xdr:col>1</xdr:col>
      <xdr:colOff>36029</xdr:colOff>
      <xdr:row>17</xdr:row>
      <xdr:rowOff>99077</xdr:rowOff>
    </xdr:from>
    <xdr:to>
      <xdr:col>1</xdr:col>
      <xdr:colOff>994729</xdr:colOff>
      <xdr:row>17</xdr:row>
      <xdr:rowOff>729574</xdr:rowOff>
    </xdr:to>
    <xdr:pic>
      <xdr:nvPicPr>
        <xdr:cNvPr id="19" name="Picture 27">
          <a:extLst>
            <a:ext uri="{FF2B5EF4-FFF2-40B4-BE49-F238E27FC236}">
              <a16:creationId xmlns:a16="http://schemas.microsoft.com/office/drawing/2014/main" id="{074BA002-A190-46BE-A9E1-31ACF859C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7954" y="24886302"/>
          <a:ext cx="961875" cy="630497"/>
        </a:xfrm>
        <a:prstGeom prst="rect">
          <a:avLst/>
        </a:prstGeom>
      </xdr:spPr>
    </xdr:pic>
    <xdr:clientData/>
  </xdr:twoCellAnchor>
  <xdr:twoCellAnchor>
    <xdr:from>
      <xdr:col>1</xdr:col>
      <xdr:colOff>36028</xdr:colOff>
      <xdr:row>18</xdr:row>
      <xdr:rowOff>117092</xdr:rowOff>
    </xdr:from>
    <xdr:to>
      <xdr:col>1</xdr:col>
      <xdr:colOff>967001</xdr:colOff>
      <xdr:row>18</xdr:row>
      <xdr:rowOff>728043</xdr:rowOff>
    </xdr:to>
    <xdr:pic>
      <xdr:nvPicPr>
        <xdr:cNvPr id="20" name="Picture 29">
          <a:extLst>
            <a:ext uri="{FF2B5EF4-FFF2-40B4-BE49-F238E27FC236}">
              <a16:creationId xmlns:a16="http://schemas.microsoft.com/office/drawing/2014/main" id="{9F9806D0-CDFB-443A-9819-476CD0DA3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7953" y="25729817"/>
          <a:ext cx="927798" cy="614126"/>
        </a:xfrm>
        <a:prstGeom prst="rect">
          <a:avLst/>
        </a:prstGeom>
      </xdr:spPr>
    </xdr:pic>
    <xdr:clientData/>
  </xdr:twoCellAnchor>
  <xdr:twoCellAnchor>
    <xdr:from>
      <xdr:col>1</xdr:col>
      <xdr:colOff>45036</xdr:colOff>
      <xdr:row>10</xdr:row>
      <xdr:rowOff>126099</xdr:rowOff>
    </xdr:from>
    <xdr:to>
      <xdr:col>1</xdr:col>
      <xdr:colOff>978342</xdr:colOff>
      <xdr:row>10</xdr:row>
      <xdr:rowOff>738581</xdr:rowOff>
    </xdr:to>
    <xdr:pic>
      <xdr:nvPicPr>
        <xdr:cNvPr id="21" name="Picture 31">
          <a:extLst>
            <a:ext uri="{FF2B5EF4-FFF2-40B4-BE49-F238E27FC236}">
              <a16:creationId xmlns:a16="http://schemas.microsoft.com/office/drawing/2014/main" id="{9BB00194-85DE-4A14-B2BB-514446F8E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0136" y="19106249"/>
          <a:ext cx="933306" cy="612482"/>
        </a:xfrm>
        <a:prstGeom prst="rect">
          <a:avLst/>
        </a:prstGeom>
      </xdr:spPr>
    </xdr:pic>
    <xdr:clientData/>
  </xdr:twoCellAnchor>
  <xdr:twoCellAnchor editAs="oneCell">
    <xdr:from>
      <xdr:col>3</xdr:col>
      <xdr:colOff>123096</xdr:colOff>
      <xdr:row>2</xdr:row>
      <xdr:rowOff>221097</xdr:rowOff>
    </xdr:from>
    <xdr:to>
      <xdr:col>3</xdr:col>
      <xdr:colOff>822318</xdr:colOff>
      <xdr:row>5</xdr:row>
      <xdr:rowOff>0</xdr:rowOff>
    </xdr:to>
    <xdr:pic>
      <xdr:nvPicPr>
        <xdr:cNvPr id="22" name="Picture 4">
          <a:extLst>
            <a:ext uri="{FF2B5EF4-FFF2-40B4-BE49-F238E27FC236}">
              <a16:creationId xmlns:a16="http://schemas.microsoft.com/office/drawing/2014/main" id="{54FEBCE3-FEE1-439D-B271-38A35B93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8321" y="722747"/>
          <a:ext cx="696047" cy="477403"/>
        </a:xfrm>
        <a:prstGeom prst="rect">
          <a:avLst/>
        </a:prstGeom>
      </xdr:spPr>
    </xdr:pic>
    <xdr:clientData/>
  </xdr:twoCellAnchor>
  <xdr:twoCellAnchor editAs="oneCell">
    <xdr:from>
      <xdr:col>3</xdr:col>
      <xdr:colOff>73278</xdr:colOff>
      <xdr:row>0</xdr:row>
      <xdr:rowOff>199810</xdr:rowOff>
    </xdr:from>
    <xdr:to>
      <xdr:col>3</xdr:col>
      <xdr:colOff>868067</xdr:colOff>
      <xdr:row>2</xdr:row>
      <xdr:rowOff>191258</xdr:rowOff>
    </xdr:to>
    <xdr:pic>
      <xdr:nvPicPr>
        <xdr:cNvPr id="23" name="Picture 10">
          <a:extLst>
            <a:ext uri="{FF2B5EF4-FFF2-40B4-BE49-F238E27FC236}">
              <a16:creationId xmlns:a16="http://schemas.microsoft.com/office/drawing/2014/main" id="{B40E5C5C-730A-48EC-8D89-3D4D3BF38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5328" y="202985"/>
          <a:ext cx="791614" cy="493098"/>
        </a:xfrm>
        <a:prstGeom prst="rect">
          <a:avLst/>
        </a:prstGeom>
      </xdr:spPr>
    </xdr:pic>
    <xdr:clientData/>
  </xdr:twoCellAnchor>
  <xdr:twoCellAnchor>
    <xdr:from>
      <xdr:col>1</xdr:col>
      <xdr:colOff>95251</xdr:colOff>
      <xdr:row>13</xdr:row>
      <xdr:rowOff>81643</xdr:rowOff>
    </xdr:from>
    <xdr:to>
      <xdr:col>1</xdr:col>
      <xdr:colOff>887640</xdr:colOff>
      <xdr:row>13</xdr:row>
      <xdr:rowOff>682835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1BB444C6-624C-4395-86C9-F149FBB83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8537" y="5810250"/>
          <a:ext cx="792389" cy="6011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6576</xdr:colOff>
      <xdr:row>1</xdr:row>
      <xdr:rowOff>228600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C9C6960B-5E8D-48C1-BA5E-813EC00F4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644876" cy="514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524101</xdr:colOff>
      <xdr:row>1</xdr:row>
      <xdr:rowOff>228600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B5AD7CF5-79D9-430C-A13B-E38357292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" y="0"/>
          <a:ext cx="1644876" cy="523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269385</xdr:colOff>
      <xdr:row>0</xdr:row>
      <xdr:rowOff>63500</xdr:rowOff>
    </xdr:from>
    <xdr:to>
      <xdr:col>19</xdr:col>
      <xdr:colOff>133350</xdr:colOff>
      <xdr:row>1</xdr:row>
      <xdr:rowOff>141094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AD103D-6209-3E43-9C80-125C1F4D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93685" y="63500"/>
          <a:ext cx="1167626" cy="3760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269385</xdr:colOff>
      <xdr:row>0</xdr:row>
      <xdr:rowOff>63500</xdr:rowOff>
    </xdr:from>
    <xdr:to>
      <xdr:col>16</xdr:col>
      <xdr:colOff>297186</xdr:colOff>
      <xdr:row>1</xdr:row>
      <xdr:rowOff>144269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73D9C3-1B70-410F-B362-BB592F383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98485" y="66675"/>
          <a:ext cx="1170801" cy="369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0" tint="-4.9989318521683403E-2"/>
  </sheetPr>
  <dimension ref="B2:I37"/>
  <sheetViews>
    <sheetView showGridLines="0" showRowColHeaders="0" tabSelected="1" zoomScaleNormal="100" workbookViewId="0">
      <selection activeCell="E7" sqref="E7:G7"/>
    </sheetView>
  </sheetViews>
  <sheetFormatPr defaultColWidth="11" defaultRowHeight="15.5"/>
  <cols>
    <col min="1" max="1" width="1.83203125" customWidth="1"/>
    <col min="2" max="2" width="16" customWidth="1"/>
    <col min="3" max="3" width="15.08203125" bestFit="1" customWidth="1"/>
    <col min="4" max="4" width="15.5" bestFit="1" customWidth="1"/>
    <col min="5" max="5" width="10" style="1" customWidth="1"/>
    <col min="6" max="6" width="9.75" style="1" customWidth="1"/>
    <col min="7" max="7" width="17.08203125" style="114" customWidth="1"/>
    <col min="8" max="8" width="11.08203125" customWidth="1"/>
  </cols>
  <sheetData>
    <row r="2" spans="2:9">
      <c r="G2" s="114" t="s">
        <v>241</v>
      </c>
    </row>
    <row r="6" spans="2:9" ht="16" thickBot="1">
      <c r="E6" s="1" t="s">
        <v>43</v>
      </c>
    </row>
    <row r="7" spans="2:9" ht="61" thickBot="1">
      <c r="B7" s="115" t="s">
        <v>53</v>
      </c>
      <c r="E7" s="601"/>
      <c r="F7" s="602"/>
      <c r="G7" s="603"/>
    </row>
    <row r="8" spans="2:9" ht="16" thickBot="1">
      <c r="B8" s="116"/>
      <c r="E8" s="1" t="s">
        <v>44</v>
      </c>
    </row>
    <row r="9" spans="2:9">
      <c r="B9" s="116"/>
      <c r="E9" s="604"/>
      <c r="F9" s="605"/>
      <c r="G9" s="606"/>
    </row>
    <row r="10" spans="2:9">
      <c r="B10" s="116"/>
      <c r="E10" s="607"/>
      <c r="F10" s="608"/>
      <c r="G10" s="609"/>
    </row>
    <row r="11" spans="2:9" ht="16" thickBot="1">
      <c r="E11" s="610"/>
      <c r="F11" s="611"/>
      <c r="G11" s="612"/>
    </row>
    <row r="12" spans="2:9" ht="16" thickBot="1">
      <c r="B12" s="117" t="s">
        <v>40</v>
      </c>
      <c r="C12" s="454"/>
      <c r="D12" s="118" t="s">
        <v>42</v>
      </c>
    </row>
    <row r="15" spans="2:9" ht="16" thickBot="1">
      <c r="C15" s="119"/>
      <c r="D15" s="119"/>
      <c r="E15" s="301" t="s">
        <v>39</v>
      </c>
      <c r="F15" s="301" t="s">
        <v>46</v>
      </c>
      <c r="G15" s="418" t="s">
        <v>1</v>
      </c>
      <c r="H15" s="302" t="s">
        <v>197</v>
      </c>
      <c r="I15" s="301"/>
    </row>
    <row r="16" spans="2:9" s="1" customFormat="1" ht="23.15" customHeight="1">
      <c r="D16" s="120" t="s">
        <v>96</v>
      </c>
      <c r="E16" s="1">
        <f>'READY GRP'!AV8</f>
        <v>0</v>
      </c>
      <c r="F16" s="309">
        <f>'READY GRP'!AJ3</f>
        <v>0</v>
      </c>
      <c r="G16" s="455">
        <f>'READY GRP'!AJ1</f>
        <v>0</v>
      </c>
      <c r="H16" s="1">
        <f>'READY GRP'!BM8</f>
        <v>0</v>
      </c>
    </row>
    <row r="17" spans="2:9" s="1" customFormat="1" ht="23.15" hidden="1" customHeight="1" thickBot="1">
      <c r="D17" s="120" t="s">
        <v>97</v>
      </c>
      <c r="E17" s="1">
        <f>'Ready Wood'!AQ7</f>
        <v>0</v>
      </c>
      <c r="F17" s="310">
        <f>'Ready Wood'!AG3</f>
        <v>0</v>
      </c>
      <c r="G17" s="455">
        <f>'Ready Wood'!AG1</f>
        <v>0</v>
      </c>
      <c r="H17" s="1">
        <f>'Ready Wood'!BH7</f>
        <v>0</v>
      </c>
    </row>
    <row r="18" spans="2:9" s="1" customFormat="1" ht="23.15" hidden="1" customHeight="1">
      <c r="C18" s="299"/>
      <c r="D18" s="300" t="s">
        <v>41</v>
      </c>
      <c r="E18" s="299">
        <f>SUM(E16:E17)</f>
        <v>0</v>
      </c>
      <c r="F18" s="299">
        <f>SUM(F16:F17)</f>
        <v>0</v>
      </c>
      <c r="G18" s="456">
        <f>SUM(G16:G17)</f>
        <v>0</v>
      </c>
      <c r="H18" s="299">
        <f>SUM(H16:H17)</f>
        <v>0</v>
      </c>
      <c r="I18" s="299"/>
    </row>
    <row r="19" spans="2:9" s="1" customFormat="1" ht="23.15" customHeight="1" thickBot="1">
      <c r="D19" s="120" t="str">
        <f>"DISCOUNT "&amp;C12&amp;" %"</f>
        <v>DISCOUNT  %</v>
      </c>
      <c r="G19" s="455">
        <f>SUM(G16:G17)*C12/100</f>
        <v>0</v>
      </c>
    </row>
    <row r="20" spans="2:9" s="1" customFormat="1" ht="23.15" customHeight="1" thickBot="1">
      <c r="C20" s="458"/>
      <c r="D20" s="459" t="s">
        <v>41</v>
      </c>
      <c r="E20" s="459"/>
      <c r="F20" s="459"/>
      <c r="G20" s="457">
        <f>G18-G19</f>
        <v>0</v>
      </c>
      <c r="H20" s="613"/>
      <c r="I20" s="614"/>
    </row>
    <row r="21" spans="2:9" s="1" customFormat="1" ht="23.15" customHeight="1">
      <c r="D21"/>
      <c r="G21" s="114"/>
    </row>
    <row r="23" spans="2:9">
      <c r="B23" t="s">
        <v>98</v>
      </c>
    </row>
    <row r="24" spans="2:9">
      <c r="B24" t="s">
        <v>99</v>
      </c>
    </row>
    <row r="25" spans="2:9">
      <c r="B25" s="121"/>
      <c r="C25" s="121"/>
      <c r="H25" s="58"/>
    </row>
    <row r="26" spans="2:9">
      <c r="B26" s="121" t="s">
        <v>100</v>
      </c>
      <c r="C26" s="121"/>
    </row>
    <row r="27" spans="2:9">
      <c r="B27" s="121"/>
      <c r="C27" s="121"/>
    </row>
    <row r="28" spans="2:9">
      <c r="B28" s="121" t="s">
        <v>101</v>
      </c>
      <c r="C28" s="121"/>
    </row>
    <row r="29" spans="2:9">
      <c r="B29" s="121"/>
      <c r="C29" s="121"/>
    </row>
    <row r="30" spans="2:9">
      <c r="B30" s="121" t="s">
        <v>98</v>
      </c>
      <c r="C30" s="121"/>
    </row>
    <row r="31" spans="2:9">
      <c r="B31" s="121" t="s">
        <v>102</v>
      </c>
      <c r="C31" s="121"/>
    </row>
    <row r="32" spans="2:9">
      <c r="B32" s="121" t="s">
        <v>103</v>
      </c>
      <c r="C32" s="121"/>
    </row>
    <row r="33" spans="2:3">
      <c r="B33" s="121"/>
      <c r="C33" s="121"/>
    </row>
    <row r="34" spans="2:3">
      <c r="B34" s="121" t="s">
        <v>104</v>
      </c>
      <c r="C34" s="121"/>
    </row>
    <row r="35" spans="2:3">
      <c r="B35" s="121" t="s">
        <v>105</v>
      </c>
      <c r="C35" s="121"/>
    </row>
    <row r="36" spans="2:3">
      <c r="B36" s="121"/>
      <c r="C36" s="121"/>
    </row>
    <row r="37" spans="2:3">
      <c r="B37" s="121"/>
      <c r="C37" s="121"/>
    </row>
  </sheetData>
  <sheetProtection algorithmName="SHA-512" hashValue="VagKQAufn38evTN/236pL1KK6oYmO72o3sMKcVZOoFHomPAnE0r0Ox4bN6j+rDXTBorl6V5TFBZ+venU6XC5QA==" saltValue="si/F/mpKIGn6RjUH8P9MZw==" spinCount="100000" sheet="1" objects="1" scenarios="1"/>
  <mergeCells count="3">
    <mergeCell ref="E7:G7"/>
    <mergeCell ref="E9:G11"/>
    <mergeCell ref="H20:I20"/>
  </mergeCells>
  <phoneticPr fontId="10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FC96-B036-419C-9495-495899AD0335}">
  <sheetPr>
    <tabColor theme="8" tint="0.39997558519241921"/>
  </sheetPr>
  <dimension ref="A1:S18"/>
  <sheetViews>
    <sheetView showGridLines="0" showWhiteSpace="0" topLeftCell="B1" zoomScaleNormal="100" workbookViewId="0">
      <selection activeCell="Q4" sqref="D4:Q13"/>
    </sheetView>
  </sheetViews>
  <sheetFormatPr defaultColWidth="12" defaultRowHeight="23.15" customHeight="1"/>
  <cols>
    <col min="1" max="1" width="4.33203125" style="2" hidden="1" customWidth="1"/>
    <col min="2" max="2" width="6.58203125" style="30" customWidth="1"/>
    <col min="3" max="3" width="4.83203125" style="30" customWidth="1"/>
    <col min="4" max="16" width="5" style="2" customWidth="1"/>
    <col min="17" max="17" width="7" style="30" customWidth="1"/>
    <col min="18" max="18" width="7.83203125" style="2" hidden="1" customWidth="1"/>
    <col min="19" max="19" width="4.83203125" style="2" hidden="1" customWidth="1"/>
    <col min="20" max="16384" width="12" style="2"/>
  </cols>
  <sheetData>
    <row r="1" spans="1:18" ht="23.15" customHeight="1">
      <c r="A1" s="2" t="s">
        <v>72</v>
      </c>
      <c r="B1" s="673" t="s">
        <v>207</v>
      </c>
      <c r="C1" s="673"/>
      <c r="D1" s="673"/>
      <c r="E1" s="673"/>
      <c r="F1" s="673"/>
      <c r="G1" s="673"/>
      <c r="I1" s="223" t="s">
        <v>108</v>
      </c>
      <c r="J1" s="674">
        <f>'PRODUCTION LIST READY GRP'!K4</f>
        <v>0</v>
      </c>
      <c r="K1" s="675"/>
      <c r="L1" s="676"/>
    </row>
    <row r="2" spans="1:18" ht="33" customHeight="1" thickBot="1">
      <c r="B2" s="672">
        <f>'PRODUCTION LIST READY GRP'!B4</f>
        <v>0</v>
      </c>
      <c r="C2" s="672"/>
      <c r="D2" s="672"/>
      <c r="E2" s="672"/>
      <c r="F2" s="672"/>
      <c r="G2" s="672"/>
      <c r="H2" s="672"/>
      <c r="I2" s="26"/>
      <c r="J2" s="46"/>
      <c r="K2" s="46"/>
      <c r="L2" s="46"/>
      <c r="M2" s="46"/>
      <c r="N2" s="46"/>
      <c r="O2" s="46"/>
      <c r="P2" s="46"/>
      <c r="R2" s="25"/>
    </row>
    <row r="3" spans="1:18" s="30" customFormat="1" ht="36.65" customHeight="1">
      <c r="A3" s="29" t="s">
        <v>45</v>
      </c>
      <c r="B3" s="27" t="s">
        <v>71</v>
      </c>
      <c r="C3" s="27"/>
      <c r="D3" s="273" t="s">
        <v>2</v>
      </c>
      <c r="E3" s="273" t="s">
        <v>9</v>
      </c>
      <c r="F3" s="273" t="s">
        <v>10</v>
      </c>
      <c r="G3" s="273" t="s">
        <v>3</v>
      </c>
      <c r="H3" s="273" t="s">
        <v>15</v>
      </c>
      <c r="I3" s="273" t="s">
        <v>52</v>
      </c>
      <c r="J3" s="274" t="s">
        <v>162</v>
      </c>
      <c r="K3" s="274" t="s">
        <v>200</v>
      </c>
      <c r="L3" s="274" t="s">
        <v>163</v>
      </c>
      <c r="M3" s="274" t="s">
        <v>164</v>
      </c>
      <c r="N3" s="274" t="s">
        <v>141</v>
      </c>
      <c r="O3" s="274" t="s">
        <v>142</v>
      </c>
      <c r="P3" s="274" t="s">
        <v>94</v>
      </c>
      <c r="Q3" s="48" t="s">
        <v>11</v>
      </c>
      <c r="R3" s="47" t="s">
        <v>51</v>
      </c>
    </row>
    <row r="4" spans="1:18" ht="23.15" customHeight="1">
      <c r="B4" s="28" t="str">
        <f>'Ready Wood'!D10</f>
        <v>hut</v>
      </c>
      <c r="C4" s="28" t="s">
        <v>22</v>
      </c>
      <c r="D4" s="224" t="str">
        <f>'PRODUCTION LIST READY WOOD'!D8</f>
        <v/>
      </c>
      <c r="E4" s="224" t="str">
        <f>'PRODUCTION LIST READY WOOD'!E8</f>
        <v/>
      </c>
      <c r="F4" s="224" t="str">
        <f>'PRODUCTION LIST READY WOOD'!F8</f>
        <v/>
      </c>
      <c r="G4" s="224" t="str">
        <f>'PRODUCTION LIST READY WOOD'!G8</f>
        <v/>
      </c>
      <c r="H4" s="224" t="str">
        <f>'PRODUCTION LIST READY WOOD'!H8</f>
        <v/>
      </c>
      <c r="I4" s="224" t="str">
        <f>'PRODUCTION LIST READY WOOD'!I8</f>
        <v/>
      </c>
      <c r="J4" s="224" t="str">
        <f>'PRODUCTION LIST READY WOOD'!J8</f>
        <v/>
      </c>
      <c r="K4" s="224" t="str">
        <f>'PRODUCTION LIST READY WOOD'!K8</f>
        <v/>
      </c>
      <c r="L4" s="224" t="str">
        <f>'PRODUCTION LIST READY WOOD'!L8</f>
        <v/>
      </c>
      <c r="M4" s="224" t="str">
        <f>'PRODUCTION LIST READY WOOD'!M8</f>
        <v/>
      </c>
      <c r="N4" s="224" t="str">
        <f>'PRODUCTION LIST READY WOOD'!N8</f>
        <v/>
      </c>
      <c r="O4" s="224" t="str">
        <f>'PRODUCTION LIST READY WOOD'!O8</f>
        <v/>
      </c>
      <c r="P4" s="224" t="str">
        <f>'PRODUCTION LIST READY WOOD'!P8</f>
        <v/>
      </c>
      <c r="Q4" s="225">
        <f>'PRODUCTION LIST READY WOOD'!Q8</f>
        <v>0</v>
      </c>
      <c r="R4" s="45" t="e">
        <f>'READY GRP'!#REF!*SUM('PACKING LIST READY WOOD'!D4:I4)</f>
        <v>#REF!</v>
      </c>
    </row>
    <row r="5" spans="1:18" ht="23.15" customHeight="1">
      <c r="B5" s="28" t="str">
        <f>'Ready Wood'!D11</f>
        <v>house</v>
      </c>
      <c r="C5" s="28" t="s">
        <v>22</v>
      </c>
      <c r="D5" s="224" t="str">
        <f>'PRODUCTION LIST READY WOOD'!D9</f>
        <v/>
      </c>
      <c r="E5" s="224" t="str">
        <f>'PRODUCTION LIST READY WOOD'!E9</f>
        <v/>
      </c>
      <c r="F5" s="224" t="str">
        <f>'PRODUCTION LIST READY WOOD'!F9</f>
        <v/>
      </c>
      <c r="G5" s="224" t="str">
        <f>'PRODUCTION LIST READY WOOD'!G9</f>
        <v/>
      </c>
      <c r="H5" s="224" t="str">
        <f>'PRODUCTION LIST READY WOOD'!H9</f>
        <v/>
      </c>
      <c r="I5" s="224" t="str">
        <f>'PRODUCTION LIST READY WOOD'!I9</f>
        <v/>
      </c>
      <c r="J5" s="224" t="str">
        <f>'PRODUCTION LIST READY WOOD'!J9</f>
        <v/>
      </c>
      <c r="K5" s="224" t="str">
        <f>'PRODUCTION LIST READY WOOD'!K9</f>
        <v/>
      </c>
      <c r="L5" s="224" t="str">
        <f>'PRODUCTION LIST READY WOOD'!L9</f>
        <v/>
      </c>
      <c r="M5" s="224" t="str">
        <f>'PRODUCTION LIST READY WOOD'!M9</f>
        <v/>
      </c>
      <c r="N5" s="224" t="str">
        <f>'PRODUCTION LIST READY WOOD'!N9</f>
        <v/>
      </c>
      <c r="O5" s="224" t="str">
        <f>'PRODUCTION LIST READY WOOD'!O9</f>
        <v/>
      </c>
      <c r="P5" s="224" t="str">
        <f>'PRODUCTION LIST READY WOOD'!P9</f>
        <v/>
      </c>
      <c r="Q5" s="225">
        <f>'PRODUCTION LIST READY WOOD'!Q9</f>
        <v>0</v>
      </c>
      <c r="R5" s="45" t="e">
        <f>'READY GRP'!#REF!*SUM('PACKING LIST READY WOOD'!D5:I5)</f>
        <v>#REF!</v>
      </c>
    </row>
    <row r="6" spans="1:18" ht="23.15" customHeight="1">
      <c r="B6" s="28" t="str">
        <f>'Ready Wood'!D12</f>
        <v>bakery</v>
      </c>
      <c r="C6" s="28" t="s">
        <v>22</v>
      </c>
      <c r="D6" s="224" t="str">
        <f>'PRODUCTION LIST READY WOOD'!D10</f>
        <v/>
      </c>
      <c r="E6" s="224" t="str">
        <f>'PRODUCTION LIST READY WOOD'!E10</f>
        <v/>
      </c>
      <c r="F6" s="224" t="str">
        <f>'PRODUCTION LIST READY WOOD'!F10</f>
        <v/>
      </c>
      <c r="G6" s="224" t="str">
        <f>'PRODUCTION LIST READY WOOD'!G10</f>
        <v/>
      </c>
      <c r="H6" s="224" t="str">
        <f>'PRODUCTION LIST READY WOOD'!H10</f>
        <v/>
      </c>
      <c r="I6" s="224" t="str">
        <f>'PRODUCTION LIST READY WOOD'!I10</f>
        <v/>
      </c>
      <c r="J6" s="224" t="str">
        <f>'PRODUCTION LIST READY WOOD'!J10</f>
        <v/>
      </c>
      <c r="K6" s="224" t="str">
        <f>'PRODUCTION LIST READY WOOD'!K10</f>
        <v/>
      </c>
      <c r="L6" s="224" t="str">
        <f>'PRODUCTION LIST READY WOOD'!L10</f>
        <v/>
      </c>
      <c r="M6" s="224" t="str">
        <f>'PRODUCTION LIST READY WOOD'!M10</f>
        <v/>
      </c>
      <c r="N6" s="224" t="str">
        <f>'PRODUCTION LIST READY WOOD'!N10</f>
        <v/>
      </c>
      <c r="O6" s="224" t="str">
        <f>'PRODUCTION LIST READY WOOD'!O10</f>
        <v/>
      </c>
      <c r="P6" s="224" t="str">
        <f>'PRODUCTION LIST READY WOOD'!P10</f>
        <v/>
      </c>
      <c r="Q6" s="225">
        <f>'PRODUCTION LIST READY WOOD'!Q10</f>
        <v>0</v>
      </c>
      <c r="R6" s="45" t="e">
        <f>'READY GRP'!#REF!*SUM('PACKING LIST READY WOOD'!D6:I6)</f>
        <v>#REF!</v>
      </c>
    </row>
    <row r="7" spans="1:18" ht="23.15" customHeight="1">
      <c r="B7" s="28" t="str">
        <f>'Ready Wood'!D13</f>
        <v>library</v>
      </c>
      <c r="C7" s="28" t="s">
        <v>22</v>
      </c>
      <c r="D7" s="224" t="str">
        <f>'PRODUCTION LIST READY WOOD'!D11</f>
        <v/>
      </c>
      <c r="E7" s="224" t="str">
        <f>'PRODUCTION LIST READY WOOD'!E11</f>
        <v/>
      </c>
      <c r="F7" s="224" t="str">
        <f>'PRODUCTION LIST READY WOOD'!F11</f>
        <v/>
      </c>
      <c r="G7" s="224" t="str">
        <f>'PRODUCTION LIST READY WOOD'!G11</f>
        <v/>
      </c>
      <c r="H7" s="224" t="str">
        <f>'PRODUCTION LIST READY WOOD'!H11</f>
        <v/>
      </c>
      <c r="I7" s="224" t="str">
        <f>'PRODUCTION LIST READY WOOD'!I11</f>
        <v/>
      </c>
      <c r="J7" s="224" t="str">
        <f>'PRODUCTION LIST READY WOOD'!J11</f>
        <v/>
      </c>
      <c r="K7" s="224" t="str">
        <f>'PRODUCTION LIST READY WOOD'!K11</f>
        <v/>
      </c>
      <c r="L7" s="224" t="str">
        <f>'PRODUCTION LIST READY WOOD'!L11</f>
        <v/>
      </c>
      <c r="M7" s="224" t="str">
        <f>'PRODUCTION LIST READY WOOD'!M11</f>
        <v/>
      </c>
      <c r="N7" s="224" t="str">
        <f>'PRODUCTION LIST READY WOOD'!N11</f>
        <v/>
      </c>
      <c r="O7" s="224" t="str">
        <f>'PRODUCTION LIST READY WOOD'!O11</f>
        <v/>
      </c>
      <c r="P7" s="224" t="str">
        <f>'PRODUCTION LIST READY WOOD'!P11</f>
        <v/>
      </c>
      <c r="Q7" s="225">
        <f>'PRODUCTION LIST READY WOOD'!Q11</f>
        <v>0</v>
      </c>
      <c r="R7" s="45" t="e">
        <f>'READY GRP'!#REF!*SUM('PACKING LIST READY WOOD'!D7:I7)</f>
        <v>#REF!</v>
      </c>
    </row>
    <row r="8" spans="1:18" ht="23.15" customHeight="1">
      <c r="B8" s="28" t="str">
        <f>'Ready Wood'!D14</f>
        <v>gallery</v>
      </c>
      <c r="C8" s="28" t="s">
        <v>22</v>
      </c>
      <c r="D8" s="224" t="str">
        <f>'PRODUCTION LIST READY WOOD'!D12</f>
        <v/>
      </c>
      <c r="E8" s="224" t="str">
        <f>'PRODUCTION LIST READY WOOD'!E12</f>
        <v/>
      </c>
      <c r="F8" s="224" t="str">
        <f>'PRODUCTION LIST READY WOOD'!F12</f>
        <v/>
      </c>
      <c r="G8" s="224" t="str">
        <f>'PRODUCTION LIST READY WOOD'!G12</f>
        <v/>
      </c>
      <c r="H8" s="224" t="str">
        <f>'PRODUCTION LIST READY WOOD'!H12</f>
        <v/>
      </c>
      <c r="I8" s="224" t="str">
        <f>'PRODUCTION LIST READY WOOD'!I12</f>
        <v/>
      </c>
      <c r="J8" s="224" t="str">
        <f>'PRODUCTION LIST READY WOOD'!J12</f>
        <v/>
      </c>
      <c r="K8" s="224" t="str">
        <f>'PRODUCTION LIST READY WOOD'!K12</f>
        <v/>
      </c>
      <c r="L8" s="224" t="str">
        <f>'PRODUCTION LIST READY WOOD'!L12</f>
        <v/>
      </c>
      <c r="M8" s="224" t="str">
        <f>'PRODUCTION LIST READY WOOD'!M12</f>
        <v/>
      </c>
      <c r="N8" s="224" t="str">
        <f>'PRODUCTION LIST READY WOOD'!N12</f>
        <v/>
      </c>
      <c r="O8" s="224" t="str">
        <f>'PRODUCTION LIST READY WOOD'!O12</f>
        <v/>
      </c>
      <c r="P8" s="224" t="str">
        <f>'PRODUCTION LIST READY WOOD'!P12</f>
        <v/>
      </c>
      <c r="Q8" s="225">
        <f>'PRODUCTION LIST READY WOOD'!Q12</f>
        <v>0</v>
      </c>
      <c r="R8" s="45" t="e">
        <f>'READY GRP'!#REF!*SUM('PACKING LIST READY WOOD'!D8:I8)</f>
        <v>#REF!</v>
      </c>
    </row>
    <row r="9" spans="1:18" ht="23.15" customHeight="1">
      <c r="B9" s="28" t="str">
        <f>'Ready Wood'!D15</f>
        <v>palace</v>
      </c>
      <c r="C9" s="28" t="s">
        <v>22</v>
      </c>
      <c r="D9" s="224" t="str">
        <f>'PRODUCTION LIST READY WOOD'!D13</f>
        <v/>
      </c>
      <c r="E9" s="224" t="str">
        <f>'PRODUCTION LIST READY WOOD'!E13</f>
        <v/>
      </c>
      <c r="F9" s="224" t="str">
        <f>'PRODUCTION LIST READY WOOD'!F13</f>
        <v/>
      </c>
      <c r="G9" s="224" t="str">
        <f>'PRODUCTION LIST READY WOOD'!G13</f>
        <v/>
      </c>
      <c r="H9" s="224" t="str">
        <f>'PRODUCTION LIST READY WOOD'!H13</f>
        <v/>
      </c>
      <c r="I9" s="224" t="str">
        <f>'PRODUCTION LIST READY WOOD'!I13</f>
        <v/>
      </c>
      <c r="J9" s="224" t="str">
        <f>'PRODUCTION LIST READY WOOD'!J13</f>
        <v/>
      </c>
      <c r="K9" s="224" t="str">
        <f>'PRODUCTION LIST READY WOOD'!K13</f>
        <v/>
      </c>
      <c r="L9" s="224" t="str">
        <f>'PRODUCTION LIST READY WOOD'!L13</f>
        <v/>
      </c>
      <c r="M9" s="224" t="str">
        <f>'PRODUCTION LIST READY WOOD'!M13</f>
        <v/>
      </c>
      <c r="N9" s="224" t="str">
        <f>'PRODUCTION LIST READY WOOD'!N13</f>
        <v/>
      </c>
      <c r="O9" s="224" t="str">
        <f>'PRODUCTION LIST READY WOOD'!O13</f>
        <v/>
      </c>
      <c r="P9" s="224" t="str">
        <f>'PRODUCTION LIST READY WOOD'!P13</f>
        <v/>
      </c>
      <c r="Q9" s="225">
        <f>'PRODUCTION LIST READY WOOD'!Q13</f>
        <v>0</v>
      </c>
      <c r="R9" s="45" t="e">
        <f>'READY GRP'!#REF!*SUM('PACKING LIST READY WOOD'!D9:I9)</f>
        <v>#REF!</v>
      </c>
    </row>
    <row r="10" spans="1:18" ht="23.15" customHeight="1">
      <c r="B10" s="28" t="str">
        <f>'Ready Wood'!D16</f>
        <v>pool</v>
      </c>
      <c r="C10" s="28" t="s">
        <v>22</v>
      </c>
      <c r="D10" s="224" t="str">
        <f>'PRODUCTION LIST READY WOOD'!D14</f>
        <v/>
      </c>
      <c r="E10" s="224" t="str">
        <f>'PRODUCTION LIST READY WOOD'!E14</f>
        <v/>
      </c>
      <c r="F10" s="224" t="str">
        <f>'PRODUCTION LIST READY WOOD'!F14</f>
        <v/>
      </c>
      <c r="G10" s="224" t="str">
        <f>'PRODUCTION LIST READY WOOD'!G14</f>
        <v/>
      </c>
      <c r="H10" s="224" t="str">
        <f>'PRODUCTION LIST READY WOOD'!H14</f>
        <v/>
      </c>
      <c r="I10" s="224" t="str">
        <f>'PRODUCTION LIST READY WOOD'!I14</f>
        <v/>
      </c>
      <c r="J10" s="224" t="str">
        <f>'PRODUCTION LIST READY WOOD'!J14</f>
        <v/>
      </c>
      <c r="K10" s="224" t="str">
        <f>'PRODUCTION LIST READY WOOD'!K14</f>
        <v/>
      </c>
      <c r="L10" s="224" t="str">
        <f>'PRODUCTION LIST READY WOOD'!L14</f>
        <v/>
      </c>
      <c r="M10" s="224" t="str">
        <f>'PRODUCTION LIST READY WOOD'!M14</f>
        <v/>
      </c>
      <c r="N10" s="224" t="str">
        <f>'PRODUCTION LIST READY WOOD'!N14</f>
        <v/>
      </c>
      <c r="O10" s="224" t="str">
        <f>'PRODUCTION LIST READY WOOD'!O14</f>
        <v/>
      </c>
      <c r="P10" s="224" t="str">
        <f>'PRODUCTION LIST READY WOOD'!P14</f>
        <v/>
      </c>
      <c r="Q10" s="225">
        <f>'PRODUCTION LIST READY WOOD'!Q14</f>
        <v>0</v>
      </c>
      <c r="R10" s="45" t="e">
        <f>'READY GRP'!#REF!*SUM('PACKING LIST READY WOOD'!D10:I10)</f>
        <v>#REF!</v>
      </c>
    </row>
    <row r="11" spans="1:18" ht="23.15" customHeight="1">
      <c r="B11" s="28" t="str">
        <f>'Ready Wood'!D17</f>
        <v>bank</v>
      </c>
      <c r="C11" s="28" t="s">
        <v>22</v>
      </c>
      <c r="D11" s="224" t="str">
        <f>'PRODUCTION LIST READY WOOD'!D15</f>
        <v/>
      </c>
      <c r="E11" s="224" t="str">
        <f>'PRODUCTION LIST READY WOOD'!E15</f>
        <v/>
      </c>
      <c r="F11" s="224" t="str">
        <f>'PRODUCTION LIST READY WOOD'!F15</f>
        <v/>
      </c>
      <c r="G11" s="224" t="str">
        <f>'PRODUCTION LIST READY WOOD'!G15</f>
        <v/>
      </c>
      <c r="H11" s="224" t="str">
        <f>'PRODUCTION LIST READY WOOD'!H15</f>
        <v/>
      </c>
      <c r="I11" s="224" t="str">
        <f>'PRODUCTION LIST READY WOOD'!I15</f>
        <v/>
      </c>
      <c r="J11" s="224" t="str">
        <f>'PRODUCTION LIST READY WOOD'!J15</f>
        <v/>
      </c>
      <c r="K11" s="224" t="str">
        <f>'PRODUCTION LIST READY WOOD'!K15</f>
        <v/>
      </c>
      <c r="L11" s="224" t="str">
        <f>'PRODUCTION LIST READY WOOD'!L15</f>
        <v/>
      </c>
      <c r="M11" s="224" t="str">
        <f>'PRODUCTION LIST READY WOOD'!M15</f>
        <v/>
      </c>
      <c r="N11" s="224" t="str">
        <f>'PRODUCTION LIST READY WOOD'!N15</f>
        <v/>
      </c>
      <c r="O11" s="224" t="str">
        <f>'PRODUCTION LIST READY WOOD'!O15</f>
        <v/>
      </c>
      <c r="P11" s="224" t="str">
        <f>'PRODUCTION LIST READY WOOD'!P15</f>
        <v/>
      </c>
      <c r="Q11" s="225">
        <f>'PRODUCTION LIST READY WOOD'!Q15</f>
        <v>0</v>
      </c>
      <c r="R11" s="45" t="e">
        <f>'READY GRP'!#REF!*SUM('PACKING LIST READY WOOD'!D11:I11)</f>
        <v>#REF!</v>
      </c>
    </row>
    <row r="12" spans="1:18" ht="23.15" customHeight="1">
      <c r="B12" s="28" t="str">
        <f>'Ready Wood'!D18</f>
        <v>plaza</v>
      </c>
      <c r="C12" s="28" t="s">
        <v>22</v>
      </c>
      <c r="D12" s="224" t="str">
        <f>'PRODUCTION LIST READY WOOD'!D16</f>
        <v/>
      </c>
      <c r="E12" s="224" t="str">
        <f>'PRODUCTION LIST READY WOOD'!E16</f>
        <v/>
      </c>
      <c r="F12" s="224" t="str">
        <f>'PRODUCTION LIST READY WOOD'!F16</f>
        <v/>
      </c>
      <c r="G12" s="224" t="str">
        <f>'PRODUCTION LIST READY WOOD'!G16</f>
        <v/>
      </c>
      <c r="H12" s="224" t="str">
        <f>'PRODUCTION LIST READY WOOD'!H16</f>
        <v/>
      </c>
      <c r="I12" s="224" t="str">
        <f>'PRODUCTION LIST READY WOOD'!I16</f>
        <v/>
      </c>
      <c r="J12" s="224" t="str">
        <f>'PRODUCTION LIST READY WOOD'!J16</f>
        <v/>
      </c>
      <c r="K12" s="224" t="str">
        <f>'PRODUCTION LIST READY WOOD'!K16</f>
        <v/>
      </c>
      <c r="L12" s="224" t="str">
        <f>'PRODUCTION LIST READY WOOD'!L16</f>
        <v/>
      </c>
      <c r="M12" s="224" t="str">
        <f>'PRODUCTION LIST READY WOOD'!M16</f>
        <v/>
      </c>
      <c r="N12" s="224" t="str">
        <f>'PRODUCTION LIST READY WOOD'!N16</f>
        <v/>
      </c>
      <c r="O12" s="224" t="str">
        <f>'PRODUCTION LIST READY WOOD'!O16</f>
        <v/>
      </c>
      <c r="P12" s="224" t="str">
        <f>'PRODUCTION LIST READY WOOD'!P16</f>
        <v/>
      </c>
      <c r="Q12" s="225">
        <f>'PRODUCTION LIST READY WOOD'!Q16</f>
        <v>0</v>
      </c>
      <c r="R12" s="45" t="e">
        <f>'READY GRP'!#REF!*SUM('PACKING LIST READY WOOD'!D12:I12)</f>
        <v>#REF!</v>
      </c>
    </row>
    <row r="13" spans="1:18" ht="23.15" customHeight="1">
      <c r="B13" s="28" t="str">
        <f>'Ready Wood'!D19</f>
        <v>stadium</v>
      </c>
      <c r="C13" s="28" t="s">
        <v>22</v>
      </c>
      <c r="D13" s="224" t="str">
        <f>'PRODUCTION LIST READY WOOD'!D17</f>
        <v/>
      </c>
      <c r="E13" s="224" t="str">
        <f>'PRODUCTION LIST READY WOOD'!E17</f>
        <v/>
      </c>
      <c r="F13" s="224" t="str">
        <f>'PRODUCTION LIST READY WOOD'!F17</f>
        <v/>
      </c>
      <c r="G13" s="224" t="str">
        <f>'PRODUCTION LIST READY WOOD'!G17</f>
        <v/>
      </c>
      <c r="H13" s="224" t="str">
        <f>'PRODUCTION LIST READY WOOD'!H17</f>
        <v/>
      </c>
      <c r="I13" s="224" t="str">
        <f>'PRODUCTION LIST READY WOOD'!I17</f>
        <v/>
      </c>
      <c r="J13" s="224" t="str">
        <f>'PRODUCTION LIST READY WOOD'!J17</f>
        <v/>
      </c>
      <c r="K13" s="224" t="str">
        <f>'PRODUCTION LIST READY WOOD'!K17</f>
        <v/>
      </c>
      <c r="L13" s="224" t="str">
        <f>'PRODUCTION LIST READY WOOD'!L17</f>
        <v/>
      </c>
      <c r="M13" s="224" t="str">
        <f>'PRODUCTION LIST READY WOOD'!M17</f>
        <v/>
      </c>
      <c r="N13" s="224" t="str">
        <f>'PRODUCTION LIST READY WOOD'!N17</f>
        <v/>
      </c>
      <c r="O13" s="224" t="str">
        <f>'PRODUCTION LIST READY WOOD'!O17</f>
        <v/>
      </c>
      <c r="P13" s="224" t="str">
        <f>'PRODUCTION LIST READY WOOD'!P17</f>
        <v/>
      </c>
      <c r="Q13" s="225">
        <f>'PRODUCTION LIST READY WOOD'!Q17</f>
        <v>0</v>
      </c>
      <c r="R13" s="45" t="e">
        <f>'READY GRP'!#REF!*SUM('PACKING LIST READY WOOD'!D13:I13)</f>
        <v>#REF!</v>
      </c>
    </row>
    <row r="15" spans="1:18" ht="23.15" customHeight="1">
      <c r="B15" s="2"/>
      <c r="C15" s="2"/>
    </row>
    <row r="16" spans="1:18" ht="23.15" customHeight="1">
      <c r="B16" s="22" t="s">
        <v>54</v>
      </c>
      <c r="C16" s="44"/>
      <c r="D16" s="44"/>
      <c r="F16" s="24" t="s">
        <v>57</v>
      </c>
      <c r="G16" s="44"/>
      <c r="H16" s="44"/>
      <c r="I16" s="44"/>
    </row>
    <row r="17" spans="2:9" ht="23.15" customHeight="1">
      <c r="B17" s="22" t="s">
        <v>56</v>
      </c>
      <c r="C17" s="23"/>
      <c r="D17" s="23"/>
      <c r="F17" s="24" t="s">
        <v>55</v>
      </c>
      <c r="G17" s="23"/>
      <c r="H17" s="23"/>
      <c r="I17" s="23"/>
    </row>
    <row r="18" spans="2:9" ht="23.15" customHeight="1">
      <c r="B18"/>
      <c r="C18" s="2"/>
      <c r="F18" s="24" t="s">
        <v>58</v>
      </c>
      <c r="G18" s="23"/>
      <c r="H18" s="44"/>
      <c r="I18" s="44"/>
    </row>
  </sheetData>
  <sheetProtection selectLockedCells="1" selectUnlockedCells="1"/>
  <autoFilter ref="Q3:Q13" xr:uid="{DFBFDA81-F110-874D-8055-EBDB4A3534EE}"/>
  <mergeCells count="3">
    <mergeCell ref="B1:G1"/>
    <mergeCell ref="J1:L1"/>
    <mergeCell ref="B2:H2"/>
  </mergeCells>
  <pageMargins left="0.25" right="0.25" top="0.75" bottom="0.75" header="0.3" footer="0.3"/>
  <pageSetup paperSize="9" orientation="portrait" horizontalDpi="4294967292" verticalDpi="4294967292" r:id="rId1"/>
  <headerFooter alignWithMargins="0">
    <firstHeader>&amp;LPACKING LIST - 360 VOLUMES&amp;R&amp;G</firstHeader>
    <firstFooter>&amp;CStran &amp;P od &amp;N</first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8">
    <tabColor theme="8" tint="0.59999389629810485"/>
  </sheetPr>
  <dimension ref="A6:M35"/>
  <sheetViews>
    <sheetView topLeftCell="A3" zoomScale="73" workbookViewId="0">
      <selection activeCell="K51" sqref="K51"/>
    </sheetView>
  </sheetViews>
  <sheetFormatPr defaultColWidth="11" defaultRowHeight="15.5"/>
  <cols>
    <col min="2" max="2" width="12" style="3" customWidth="1"/>
    <col min="3" max="3" width="12.83203125" style="3" customWidth="1"/>
    <col min="4" max="4" width="11" style="4" customWidth="1"/>
    <col min="5" max="6" width="11" style="3" customWidth="1"/>
    <col min="7" max="7" width="11" style="4" customWidth="1"/>
    <col min="8" max="8" width="11" style="4"/>
    <col min="9" max="9" width="11" style="3"/>
    <col min="10" max="10" width="11" style="4"/>
  </cols>
  <sheetData>
    <row r="6" spans="1:13" ht="16" thickBot="1"/>
    <row r="7" spans="1:13" ht="16" thickBot="1">
      <c r="A7" s="1"/>
      <c r="B7" s="5" t="s">
        <v>23</v>
      </c>
      <c r="C7" s="6" t="s">
        <v>24</v>
      </c>
      <c r="D7" s="7" t="s">
        <v>25</v>
      </c>
      <c r="E7" s="5" t="s">
        <v>26</v>
      </c>
      <c r="F7" s="6" t="s">
        <v>27</v>
      </c>
      <c r="G7" s="8" t="s">
        <v>32</v>
      </c>
      <c r="H7" s="7" t="s">
        <v>33</v>
      </c>
      <c r="I7" s="6" t="s">
        <v>34</v>
      </c>
      <c r="J7" s="8" t="s">
        <v>35</v>
      </c>
      <c r="K7" s="15" t="s">
        <v>37</v>
      </c>
      <c r="L7" s="15" t="s">
        <v>38</v>
      </c>
      <c r="M7" s="50" t="s">
        <v>116</v>
      </c>
    </row>
    <row r="8" spans="1:13" ht="29.15" customHeight="1" thickBot="1">
      <c r="A8" s="14" t="s">
        <v>11</v>
      </c>
      <c r="B8" s="13" t="e">
        <f>SUM(B9:B9487)</f>
        <v>#REF!</v>
      </c>
      <c r="C8" s="12" t="e">
        <f>SUM(C9:C9487)</f>
        <v>#REF!</v>
      </c>
      <c r="D8" s="12" t="e">
        <f>SUM(D9:D9487)</f>
        <v>#REF!</v>
      </c>
      <c r="E8" s="12" t="e">
        <f>SUM(E9:E9487)</f>
        <v>#REF!</v>
      </c>
      <c r="F8" s="12" t="e">
        <f>SUM(F9:F9487)</f>
        <v>#REF!</v>
      </c>
      <c r="G8" s="12" t="e">
        <f>SUM(G9:G9487)/1000</f>
        <v>#REF!</v>
      </c>
      <c r="H8" s="12" t="e">
        <f>SUM(H9:H9487)/1000</f>
        <v>#REF!</v>
      </c>
      <c r="I8" s="12" t="e">
        <f>SUM(I9:I9487)/1000</f>
        <v>#REF!</v>
      </c>
      <c r="J8" s="12" t="e">
        <f>SUM(J9:J9487)/1000</f>
        <v>#REF!</v>
      </c>
      <c r="K8" s="12" t="e">
        <f>SUM(K9:K35)</f>
        <v>#REF!</v>
      </c>
      <c r="L8" s="12" t="e">
        <f>SUM(L9:L9487)</f>
        <v>#REF!</v>
      </c>
      <c r="M8" s="12" t="e">
        <f>SUM(M9:M9487)</f>
        <v>#REF!</v>
      </c>
    </row>
    <row r="9" spans="1:13">
      <c r="A9" s="1" t="str">
        <f>'READY GRP'!D23</f>
        <v>RE-TOKYO-DT</v>
      </c>
      <c r="B9" s="9">
        <f>SUM('READY GRP'!AI23:AO23)*'READY GRP'!AZ23</f>
        <v>0</v>
      </c>
      <c r="C9" s="10">
        <f>SUM('READY GRP'!AI23:AN23)*'READY GRP'!BA23</f>
        <v>0</v>
      </c>
      <c r="D9" s="11">
        <f>SUM('READY GRP'!AI23:AN23)*'READY GRP'!BB23</f>
        <v>0</v>
      </c>
      <c r="E9" s="11">
        <f>SUM('READY GRP'!AI23:AN23)*'READY GRP'!BC23</f>
        <v>0</v>
      </c>
      <c r="F9" s="11">
        <f>SUM('READY GRP'!AI23:AN23)*'READY GRP'!BD23</f>
        <v>0</v>
      </c>
      <c r="G9" s="11">
        <f>SUM('READY GRP'!AI23:AU23)*'READY GRP'!BE23</f>
        <v>0</v>
      </c>
      <c r="H9" s="11">
        <f>SUM('READY GRP'!AI23:AU23)*'READY GRP'!BF23</f>
        <v>0</v>
      </c>
      <c r="I9" s="11">
        <f>SUM('READY GRP'!AI23:AU23)*'READY GRP'!BG23</f>
        <v>0</v>
      </c>
      <c r="J9" s="11">
        <f>SUM('READY GRP'!AI23:AU23)*'READY GRP'!BH23</f>
        <v>0</v>
      </c>
      <c r="K9" s="11">
        <f>'READY GRP'!BI23</f>
        <v>0</v>
      </c>
      <c r="L9" s="11">
        <f>'READY GRP'!AF23*SUM('READY GRP'!AI23:AU23)</f>
        <v>0</v>
      </c>
      <c r="M9" s="51"/>
    </row>
    <row r="10" spans="1:13">
      <c r="A10" s="1" t="str">
        <f>'READY GRP'!D24</f>
        <v>RE-CHONGQING-DT</v>
      </c>
      <c r="B10" s="9">
        <f>SUM('READY GRP'!AI24:AO24)*'READY GRP'!AZ24</f>
        <v>0</v>
      </c>
      <c r="C10" s="10">
        <f>SUM('READY GRP'!AI24:AN24)*'READY GRP'!BA24</f>
        <v>0</v>
      </c>
      <c r="D10" s="11">
        <f>SUM('READY GRP'!AI24:AN24)*'READY GRP'!BB24</f>
        <v>0</v>
      </c>
      <c r="E10" s="11">
        <f>SUM('READY GRP'!AI24:AN24)*'READY GRP'!BC24</f>
        <v>0</v>
      </c>
      <c r="F10" s="11">
        <f>SUM('READY GRP'!AI24:AN24)*'READY GRP'!BD24</f>
        <v>0</v>
      </c>
      <c r="G10" s="11">
        <f>SUM('READY GRP'!AI24:AU24)*'READY GRP'!BE24</f>
        <v>0</v>
      </c>
      <c r="H10" s="11">
        <f>SUM('READY GRP'!AI24:AU24)*'READY GRP'!BF24</f>
        <v>0</v>
      </c>
      <c r="I10" s="11">
        <f>SUM('READY GRP'!AI24:AU24)*'READY GRP'!BG24</f>
        <v>0</v>
      </c>
      <c r="J10" s="11">
        <f>SUM('READY GRP'!AI24:AU24)*'READY GRP'!BH24</f>
        <v>0</v>
      </c>
      <c r="K10" s="11">
        <f>'READY GRP'!BI24</f>
        <v>0</v>
      </c>
      <c r="L10" s="11">
        <f>'READY GRP'!AF24*SUM('READY GRP'!AI24:AU24)</f>
        <v>0</v>
      </c>
      <c r="M10" s="51"/>
    </row>
    <row r="11" spans="1:13">
      <c r="A11" s="1" t="str">
        <f>'READY GRP'!D25</f>
        <v>RE-CAPE TOWN-DT</v>
      </c>
      <c r="B11" s="9">
        <f>SUM('READY GRP'!AI25:AO25)*'READY GRP'!AZ25</f>
        <v>0</v>
      </c>
      <c r="C11" s="10">
        <f>SUM('READY GRP'!AI25:AN25)*'READY GRP'!BA25</f>
        <v>0</v>
      </c>
      <c r="D11" s="11">
        <f>SUM('READY GRP'!AI25:AN25)*'READY GRP'!BB25</f>
        <v>0</v>
      </c>
      <c r="E11" s="11">
        <f>SUM('READY GRP'!AI25:AN25)*'READY GRP'!BC25</f>
        <v>0</v>
      </c>
      <c r="F11" s="11">
        <f>SUM('READY GRP'!AI25:AN25)*'READY GRP'!BD25</f>
        <v>0</v>
      </c>
      <c r="G11" s="11">
        <f>SUM('READY GRP'!AI25:AU25)*'READY GRP'!BE25</f>
        <v>0</v>
      </c>
      <c r="H11" s="11">
        <f>SUM('READY GRP'!AI25:AU25)*'READY GRP'!BF25</f>
        <v>0</v>
      </c>
      <c r="I11" s="11">
        <f>SUM('READY GRP'!AI25:AU25)*'READY GRP'!BG25</f>
        <v>0</v>
      </c>
      <c r="J11" s="11">
        <f>SUM('READY GRP'!AI25:AU25)*'READY GRP'!BH25</f>
        <v>0</v>
      </c>
      <c r="K11" s="11">
        <f>'READY GRP'!BI25</f>
        <v>0</v>
      </c>
      <c r="L11" s="11">
        <f>'READY GRP'!AF25*SUM('READY GRP'!AI25:AU25)</f>
        <v>0</v>
      </c>
      <c r="M11" s="51"/>
    </row>
    <row r="12" spans="1:13">
      <c r="A12" s="1" t="str">
        <f>'READY GRP'!D26</f>
        <v>RE-RIO-DT</v>
      </c>
      <c r="B12" s="9">
        <f>SUM('READY GRP'!AI26:AO26)*'READY GRP'!AZ26</f>
        <v>0</v>
      </c>
      <c r="C12" s="10">
        <f>SUM('READY GRP'!AI26:AN26)*'READY GRP'!BA26</f>
        <v>0</v>
      </c>
      <c r="D12" s="11">
        <f>SUM('READY GRP'!AI26:AN26)*'READY GRP'!BB26</f>
        <v>0</v>
      </c>
      <c r="E12" s="11">
        <f>SUM('READY GRP'!AI26:AN26)*'READY GRP'!BC26</f>
        <v>0</v>
      </c>
      <c r="F12" s="11">
        <f>SUM('READY GRP'!AI26:AN26)*'READY GRP'!BD26</f>
        <v>0</v>
      </c>
      <c r="G12" s="11">
        <f>SUM('READY GRP'!AI26:AU26)*'READY GRP'!BE26</f>
        <v>0</v>
      </c>
      <c r="H12" s="11">
        <f>SUM('READY GRP'!AI26:AU26)*'READY GRP'!BF26</f>
        <v>0</v>
      </c>
      <c r="I12" s="11">
        <f>SUM('READY GRP'!AI26:AU26)*'READY GRP'!BG26</f>
        <v>0</v>
      </c>
      <c r="J12" s="11">
        <f>SUM('READY GRP'!AI26:AU26)*'READY GRP'!BH26</f>
        <v>0</v>
      </c>
      <c r="K12" s="11">
        <f>'READY GRP'!BI26</f>
        <v>0</v>
      </c>
      <c r="L12" s="11">
        <f>'READY GRP'!AF26*SUM('READY GRP'!AI26:AU26)</f>
        <v>0</v>
      </c>
      <c r="M12" s="51"/>
    </row>
    <row r="13" spans="1:13">
      <c r="A13" s="1" t="str">
        <f>'READY GRP'!D27</f>
        <v>RE-BARCELONA-DT</v>
      </c>
      <c r="B13" s="9">
        <f>SUM('READY GRP'!AI27:AO27)*'READY GRP'!AZ27</f>
        <v>0</v>
      </c>
      <c r="C13" s="10">
        <f>SUM('READY GRP'!AI28:AN28)*'READY GRP'!BA28</f>
        <v>0</v>
      </c>
      <c r="D13" s="11">
        <f>SUM('READY GRP'!AI28:AN28)*'READY GRP'!BB28</f>
        <v>0</v>
      </c>
      <c r="E13" s="11">
        <f>SUM('READY GRP'!AI28:AN28)*'READY GRP'!BC28</f>
        <v>0</v>
      </c>
      <c r="F13" s="11">
        <f>SUM('READY GRP'!AI28:AN28)*'READY GRP'!BD28</f>
        <v>0</v>
      </c>
      <c r="G13" s="11">
        <f>SUM('READY GRP'!AI27:AU27)*'READY GRP'!BE27</f>
        <v>0</v>
      </c>
      <c r="H13" s="11">
        <f>SUM('READY GRP'!AI27:AU27)*'READY GRP'!BF27</f>
        <v>0</v>
      </c>
      <c r="I13" s="11">
        <f>SUM('READY GRP'!AI27:AU27)*'READY GRP'!BG27</f>
        <v>0</v>
      </c>
      <c r="J13" s="11">
        <f>SUM('READY GRP'!AI27:AU27)*'READY GRP'!BH27</f>
        <v>0</v>
      </c>
      <c r="K13" s="11">
        <f>'READY GRP'!BI28</f>
        <v>0</v>
      </c>
      <c r="L13" s="11">
        <f>'READY GRP'!AF27*SUM('READY GRP'!AI27:AU27)</f>
        <v>0</v>
      </c>
      <c r="M13" s="52"/>
    </row>
    <row r="14" spans="1:13">
      <c r="A14" s="1" t="str">
        <f>'READY GRP'!D28</f>
        <v>RE-SYDNEY-DT</v>
      </c>
      <c r="B14" s="9">
        <f>SUM('READY GRP'!AI28:AO28)*'READY GRP'!AZ28</f>
        <v>0</v>
      </c>
      <c r="C14" s="10">
        <f>SUM('READY GRP'!AI30:AN30)*'READY GRP'!BA30</f>
        <v>0</v>
      </c>
      <c r="D14" s="11">
        <f>SUM('READY GRP'!AI30:AN30)*'READY GRP'!BB30</f>
        <v>0</v>
      </c>
      <c r="E14" s="11">
        <f>SUM('READY GRP'!AI30:AN30)*'READY GRP'!BC30</f>
        <v>0</v>
      </c>
      <c r="F14" s="11">
        <f>SUM('READY GRP'!AI30:AN30)*'READY GRP'!BD30</f>
        <v>0</v>
      </c>
      <c r="G14" s="11">
        <f>SUM('READY GRP'!AI28:AU28)*'READY GRP'!BE28</f>
        <v>0</v>
      </c>
      <c r="H14" s="11">
        <f>SUM('READY GRP'!AI28:AU28)*'READY GRP'!BF28</f>
        <v>0</v>
      </c>
      <c r="I14" s="11">
        <f>SUM('READY GRP'!AI28:AU28)*'READY GRP'!BG28</f>
        <v>0</v>
      </c>
      <c r="J14" s="11">
        <f>SUM('READY GRP'!AI28:AU28)*'READY GRP'!BH28</f>
        <v>0</v>
      </c>
      <c r="K14" s="11">
        <f>'READY GRP'!BI30</f>
        <v>0</v>
      </c>
      <c r="L14" s="11">
        <f>'READY GRP'!AF28*SUM('READY GRP'!AI28:AU28)</f>
        <v>0</v>
      </c>
      <c r="M14" s="53"/>
    </row>
    <row r="15" spans="1:13">
      <c r="A15" s="1" t="str">
        <f>'READY GRP'!D29</f>
        <v>RE-NYC-DT</v>
      </c>
      <c r="B15" s="9">
        <f>SUM('READY GRP'!AI29:AO29)*'READY GRP'!AZ29</f>
        <v>0</v>
      </c>
      <c r="C15" s="10">
        <f>SUM('READY GRP'!AI32:AN32)*'READY GRP'!BA32</f>
        <v>0</v>
      </c>
      <c r="D15" s="11">
        <f>SUM('READY GRP'!AI32:AN32)*'READY GRP'!BB32</f>
        <v>0</v>
      </c>
      <c r="E15" s="11">
        <f>SUM('READY GRP'!AI32:AN32)*'READY GRP'!BC32</f>
        <v>0</v>
      </c>
      <c r="F15" s="11">
        <f>SUM('READY GRP'!AI32:AN32)*'READY GRP'!BD32</f>
        <v>0</v>
      </c>
      <c r="G15" s="11">
        <f>SUM('READY GRP'!AI29:AU29)*'READY GRP'!BE29</f>
        <v>0</v>
      </c>
      <c r="H15" s="11">
        <f>SUM('READY GRP'!AI29:AU29)*'READY GRP'!BF29</f>
        <v>0</v>
      </c>
      <c r="I15" s="11">
        <f>SUM('READY GRP'!AI29:AU29)*'READY GRP'!BG29</f>
        <v>0</v>
      </c>
      <c r="J15" s="11">
        <f>SUM('READY GRP'!AI29:AU29)*'READY GRP'!BH29</f>
        <v>0</v>
      </c>
      <c r="K15" s="11">
        <f>'READY GRP'!BI32</f>
        <v>0</v>
      </c>
      <c r="L15" s="11">
        <f>'READY GRP'!AF29*SUM('READY GRP'!AI29:AU29)</f>
        <v>0</v>
      </c>
      <c r="M15" s="53"/>
    </row>
    <row r="16" spans="1:13">
      <c r="A16" s="1" t="str">
        <f>'READY GRP'!D30</f>
        <v>RE-PARIS-DT</v>
      </c>
      <c r="B16" s="9">
        <f>SUM('READY GRP'!AI30:AO30)*'READY GRP'!AZ30</f>
        <v>0</v>
      </c>
      <c r="C16" s="10">
        <f>SUM('READY GRP'!AI27:AN27)*'READY GRP'!BA27</f>
        <v>0</v>
      </c>
      <c r="D16" s="11">
        <f>SUM('READY GRP'!AI27:AN27)*'READY GRP'!BB27</f>
        <v>0</v>
      </c>
      <c r="E16" s="11">
        <f>SUM('READY GRP'!AI27:AN27)*'READY GRP'!BC27</f>
        <v>0</v>
      </c>
      <c r="F16" s="11">
        <f>SUM('READY GRP'!AI27:AN27)*'READY GRP'!BD27</f>
        <v>0</v>
      </c>
      <c r="G16" s="11">
        <f>SUM('READY GRP'!AI30:AU30)*'READY GRP'!BE30</f>
        <v>0</v>
      </c>
      <c r="H16" s="11">
        <f>SUM('READY GRP'!AI30:AU30)*'READY GRP'!BF30</f>
        <v>0</v>
      </c>
      <c r="I16" s="11">
        <f>SUM('READY GRP'!AI30:AU30)*'READY GRP'!BG30</f>
        <v>0</v>
      </c>
      <c r="J16" s="11">
        <f>SUM('READY GRP'!AI30:AU30)*'READY GRP'!BH30</f>
        <v>0</v>
      </c>
      <c r="K16" s="11">
        <f>'READY GRP'!BI27</f>
        <v>0</v>
      </c>
      <c r="L16" s="11">
        <f>'READY GRP'!AF30*SUM('READY GRP'!AI30:AU30)</f>
        <v>0</v>
      </c>
      <c r="M16" s="54"/>
    </row>
    <row r="17" spans="1:13">
      <c r="A17" s="1" t="str">
        <f>'READY GRP'!D31</f>
        <v>RE-LIMA-DT</v>
      </c>
      <c r="B17" s="9">
        <f>SUM('READY GRP'!AI31:AO31)*'READY GRP'!AZ31</f>
        <v>0</v>
      </c>
      <c r="C17" s="10">
        <f>SUM('READY GRP'!AI29:AN29)*'READY GRP'!BA29</f>
        <v>0</v>
      </c>
      <c r="D17" s="11">
        <f>SUM('READY GRP'!AI29:AN29)*'READY GRP'!BB29</f>
        <v>0</v>
      </c>
      <c r="E17" s="11">
        <f>SUM('READY GRP'!AI29:AN29)*'READY GRP'!BC29</f>
        <v>0</v>
      </c>
      <c r="F17" s="11">
        <f>SUM('READY GRP'!AI29:AN29)*'READY GRP'!BD29</f>
        <v>0</v>
      </c>
      <c r="G17" s="11">
        <f>SUM('READY GRP'!AI31:AU31)*'READY GRP'!BE31</f>
        <v>0</v>
      </c>
      <c r="H17" s="11">
        <f>SUM('READY GRP'!AI31:AU31)*'READY GRP'!BF31</f>
        <v>0</v>
      </c>
      <c r="I17" s="11">
        <f>SUM('READY GRP'!AI31:AU31)*'READY GRP'!BG31</f>
        <v>0</v>
      </c>
      <c r="J17" s="11">
        <f>SUM('READY GRP'!AI31:AU31)*'READY GRP'!BH31</f>
        <v>0</v>
      </c>
      <c r="K17" s="11">
        <f>'READY GRP'!BI29</f>
        <v>0</v>
      </c>
      <c r="L17" s="11">
        <f>'READY GRP'!AF31*SUM('READY GRP'!AI31:AU31)</f>
        <v>0</v>
      </c>
      <c r="M17" s="54"/>
    </row>
    <row r="18" spans="1:13">
      <c r="A18" s="1" t="str">
        <f>'READY GRP'!D32</f>
        <v>RE-PHOENIX-DT</v>
      </c>
      <c r="B18" s="9">
        <f>SUM('READY GRP'!AI32:AO32)*'READY GRP'!AZ32</f>
        <v>0</v>
      </c>
      <c r="C18" s="10">
        <f>SUM('READY GRP'!AI31:AN31)*'READY GRP'!BA31</f>
        <v>0</v>
      </c>
      <c r="D18" s="11">
        <f>SUM('READY GRP'!AI31:AN31)*'READY GRP'!BB31</f>
        <v>0</v>
      </c>
      <c r="E18" s="11">
        <f>SUM('READY GRP'!AI31:AN31)*'READY GRP'!BC31</f>
        <v>0</v>
      </c>
      <c r="F18" s="11">
        <f>SUM('READY GRP'!AI31:AN31)*'READY GRP'!BD31</f>
        <v>0</v>
      </c>
      <c r="G18" s="11">
        <f>SUM('READY GRP'!AI32:AU32)*'READY GRP'!BE32</f>
        <v>0</v>
      </c>
      <c r="H18" s="11">
        <f>SUM('READY GRP'!AI32:AU32)*'READY GRP'!BF32</f>
        <v>0</v>
      </c>
      <c r="I18" s="11">
        <f>SUM('READY GRP'!AI32:AU32)*'READY GRP'!BG32</f>
        <v>0</v>
      </c>
      <c r="J18" s="11">
        <f>SUM('READY GRP'!AI32:AU32)*'READY GRP'!BH32</f>
        <v>0</v>
      </c>
      <c r="K18" s="11">
        <f>'READY GRP'!BI31</f>
        <v>0</v>
      </c>
      <c r="L18" s="11">
        <f>'READY GRP'!AF32*SUM('READY GRP'!AI32:AU32)</f>
        <v>0</v>
      </c>
      <c r="M18" s="53"/>
    </row>
    <row r="19" spans="1:13">
      <c r="A19" s="1" t="e">
        <f>'READY GRP'!#REF!</f>
        <v>#REF!</v>
      </c>
      <c r="B19" s="9" t="e">
        <f>SUM('READY GRP'!#REF!)*'READY GRP'!#REF!</f>
        <v>#REF!</v>
      </c>
      <c r="C19" s="10" t="e">
        <f>SUM('READY GRP'!#REF!)*'READY GRP'!#REF!</f>
        <v>#REF!</v>
      </c>
      <c r="D19" s="11" t="e">
        <f>SUM('READY GRP'!#REF!)*'READY GRP'!#REF!</f>
        <v>#REF!</v>
      </c>
      <c r="E19" s="11" t="e">
        <f>SUM('READY GRP'!#REF!)*'READY GRP'!#REF!</f>
        <v>#REF!</v>
      </c>
      <c r="F19" s="11" t="e">
        <f>SUM('READY GRP'!#REF!)*'READY GRP'!#REF!</f>
        <v>#REF!</v>
      </c>
      <c r="G19" s="11" t="e">
        <f>SUM('READY GRP'!#REF!)*'READY GRP'!#REF!</f>
        <v>#REF!</v>
      </c>
      <c r="H19" s="11" t="e">
        <f>SUM('READY GRP'!#REF!)*'READY GRP'!#REF!</f>
        <v>#REF!</v>
      </c>
      <c r="I19" s="11" t="e">
        <f>SUM('READY GRP'!#REF!)*'READY GRP'!#REF!</f>
        <v>#REF!</v>
      </c>
      <c r="J19" s="11" t="e">
        <f>SUM('READY GRP'!#REF!)*'READY GRP'!#REF!</f>
        <v>#REF!</v>
      </c>
      <c r="K19" s="11" t="e">
        <f>'READY GRP'!#REF!</f>
        <v>#REF!</v>
      </c>
      <c r="L19" s="11" t="e">
        <f>'READY GRP'!#REF!*SUM('READY GRP'!#REF!)</f>
        <v>#REF!</v>
      </c>
      <c r="M19" s="54"/>
    </row>
    <row r="20" spans="1:13">
      <c r="A20" s="1" t="e">
        <f>'READY GRP'!#REF!</f>
        <v>#REF!</v>
      </c>
      <c r="B20" s="9" t="e">
        <f>SUM('READY GRP'!#REF!)*'READY GRP'!#REF!</f>
        <v>#REF!</v>
      </c>
      <c r="C20" s="10" t="e">
        <f>SUM('READY GRP'!#REF!)*'READY GRP'!#REF!</f>
        <v>#REF!</v>
      </c>
      <c r="D20" s="11" t="e">
        <f>SUM('READY GRP'!#REF!)*'READY GRP'!#REF!</f>
        <v>#REF!</v>
      </c>
      <c r="E20" s="11" t="e">
        <f>SUM('READY GRP'!#REF!)*'READY GRP'!#REF!</f>
        <v>#REF!</v>
      </c>
      <c r="F20" s="11" t="e">
        <f>SUM('READY GRP'!#REF!)*'READY GRP'!#REF!</f>
        <v>#REF!</v>
      </c>
      <c r="G20" s="11" t="e">
        <f>SUM('READY GRP'!#REF!)*'READY GRP'!#REF!</f>
        <v>#REF!</v>
      </c>
      <c r="H20" s="11" t="e">
        <f>SUM('READY GRP'!#REF!)*'READY GRP'!#REF!</f>
        <v>#REF!</v>
      </c>
      <c r="I20" s="11" t="e">
        <f>SUM('READY GRP'!#REF!)*'READY GRP'!#REF!</f>
        <v>#REF!</v>
      </c>
      <c r="J20" s="11" t="e">
        <f>SUM('READY GRP'!#REF!)*'READY GRP'!#REF!</f>
        <v>#REF!</v>
      </c>
      <c r="K20" s="11" t="e">
        <f>'READY GRP'!#REF!</f>
        <v>#REF!</v>
      </c>
      <c r="L20" s="11" t="e">
        <f>'READY GRP'!#REF!*SUM('READY GRP'!#REF!)</f>
        <v>#REF!</v>
      </c>
      <c r="M20" s="11" t="e">
        <f>SUM('READY GRP'!#REF!)*'READY GRP'!#REF!</f>
        <v>#REF!</v>
      </c>
    </row>
    <row r="21" spans="1:13">
      <c r="A21" s="1" t="e">
        <f>'READY GRP'!#REF!</f>
        <v>#REF!</v>
      </c>
      <c r="B21" s="9" t="e">
        <f>SUM('READY GRP'!#REF!)*'READY GRP'!#REF!</f>
        <v>#REF!</v>
      </c>
      <c r="C21" s="10" t="e">
        <f>SUM('READY GRP'!#REF!)*'READY GRP'!#REF!</f>
        <v>#REF!</v>
      </c>
      <c r="D21" s="11" t="e">
        <f>SUM('READY GRP'!#REF!)*'READY GRP'!#REF!</f>
        <v>#REF!</v>
      </c>
      <c r="E21" s="11" t="e">
        <f>SUM('READY GRP'!#REF!)*'READY GRP'!#REF!</f>
        <v>#REF!</v>
      </c>
      <c r="F21" s="11" t="e">
        <f>SUM('READY GRP'!#REF!)*'READY GRP'!#REF!</f>
        <v>#REF!</v>
      </c>
      <c r="G21" s="11" t="e">
        <f>SUM('READY GRP'!#REF!)*'READY GRP'!#REF!</f>
        <v>#REF!</v>
      </c>
      <c r="H21" s="11" t="e">
        <f>SUM('READY GRP'!#REF!)*'READY GRP'!#REF!</f>
        <v>#REF!</v>
      </c>
      <c r="I21" s="11" t="e">
        <f>SUM('READY GRP'!#REF!)*'READY GRP'!#REF!</f>
        <v>#REF!</v>
      </c>
      <c r="J21" s="11" t="e">
        <f>SUM('READY GRP'!#REF!)*'READY GRP'!#REF!</f>
        <v>#REF!</v>
      </c>
      <c r="K21" s="11" t="e">
        <f>'READY GRP'!#REF!</f>
        <v>#REF!</v>
      </c>
      <c r="L21" s="11" t="e">
        <f>'READY GRP'!#REF!*SUM('READY GRP'!#REF!)</f>
        <v>#REF!</v>
      </c>
      <c r="M21" s="11" t="e">
        <f>SUM('READY GRP'!#REF!)*'READY GRP'!#REF!</f>
        <v>#REF!</v>
      </c>
    </row>
    <row r="22" spans="1:13">
      <c r="A22" s="1" t="e">
        <f>'READY GRP'!#REF!</f>
        <v>#REF!</v>
      </c>
      <c r="B22" s="9" t="e">
        <f>SUM('READY GRP'!#REF!)*'READY GRP'!#REF!</f>
        <v>#REF!</v>
      </c>
      <c r="C22" s="10" t="e">
        <f>SUM('READY GRP'!#REF!)*'READY GRP'!#REF!</f>
        <v>#REF!</v>
      </c>
      <c r="D22" s="11" t="e">
        <f>SUM('READY GRP'!#REF!)*'READY GRP'!#REF!</f>
        <v>#REF!</v>
      </c>
      <c r="E22" s="11" t="e">
        <f>SUM('READY GRP'!#REF!)*'READY GRP'!#REF!</f>
        <v>#REF!</v>
      </c>
      <c r="F22" s="11" t="e">
        <f>SUM('READY GRP'!#REF!)*'READY GRP'!#REF!</f>
        <v>#REF!</v>
      </c>
      <c r="G22" s="11" t="e">
        <f>SUM('READY GRP'!#REF!)*'READY GRP'!#REF!</f>
        <v>#REF!</v>
      </c>
      <c r="H22" s="11" t="e">
        <f>SUM('READY GRP'!#REF!)*'READY GRP'!#REF!</f>
        <v>#REF!</v>
      </c>
      <c r="I22" s="11" t="e">
        <f>SUM('READY GRP'!#REF!)*'READY GRP'!#REF!</f>
        <v>#REF!</v>
      </c>
      <c r="J22" s="11" t="e">
        <f>SUM('READY GRP'!#REF!)*'READY GRP'!#REF!</f>
        <v>#REF!</v>
      </c>
      <c r="K22" s="11" t="e">
        <f>'READY GRP'!#REF!</f>
        <v>#REF!</v>
      </c>
      <c r="L22" s="11" t="e">
        <f>'READY GRP'!#REF!*SUM('READY GRP'!#REF!)</f>
        <v>#REF!</v>
      </c>
      <c r="M22" s="11" t="e">
        <f>SUM('READY GRP'!#REF!)*'READY GRP'!#REF!</f>
        <v>#REF!</v>
      </c>
    </row>
    <row r="23" spans="1:13">
      <c r="A23" s="1" t="e">
        <f>'READY GRP'!#REF!</f>
        <v>#REF!</v>
      </c>
      <c r="B23" s="9" t="e">
        <f>SUM('READY GRP'!#REF!)*'READY GRP'!#REF!</f>
        <v>#REF!</v>
      </c>
      <c r="C23" s="10" t="e">
        <f>SUM('READY GRP'!#REF!)*'READY GRP'!#REF!</f>
        <v>#REF!</v>
      </c>
      <c r="D23" s="11" t="e">
        <f>SUM('READY GRP'!#REF!)*'READY GRP'!#REF!</f>
        <v>#REF!</v>
      </c>
      <c r="E23" s="11" t="e">
        <f>SUM('READY GRP'!#REF!)*'READY GRP'!#REF!</f>
        <v>#REF!</v>
      </c>
      <c r="F23" s="11" t="e">
        <f>SUM('READY GRP'!#REF!)*'READY GRP'!#REF!</f>
        <v>#REF!</v>
      </c>
      <c r="G23" s="11" t="e">
        <f>SUM('READY GRP'!#REF!)*'READY GRP'!#REF!</f>
        <v>#REF!</v>
      </c>
      <c r="H23" s="11" t="e">
        <f>SUM('READY GRP'!#REF!)*'READY GRP'!#REF!</f>
        <v>#REF!</v>
      </c>
      <c r="I23" s="11" t="e">
        <f>SUM('READY GRP'!#REF!)*'READY GRP'!#REF!</f>
        <v>#REF!</v>
      </c>
      <c r="J23" s="11" t="e">
        <f>SUM('READY GRP'!#REF!)*'READY GRP'!#REF!</f>
        <v>#REF!</v>
      </c>
      <c r="K23" s="11" t="e">
        <f>'READY GRP'!#REF!</f>
        <v>#REF!</v>
      </c>
      <c r="L23" s="11" t="e">
        <f>'READY GRP'!#REF!*SUM('READY GRP'!#REF!)</f>
        <v>#REF!</v>
      </c>
      <c r="M23" s="11" t="e">
        <f>SUM('READY GRP'!#REF!)*'READY GRP'!#REF!</f>
        <v>#REF!</v>
      </c>
    </row>
    <row r="24" spans="1:13">
      <c r="A24" s="1" t="e">
        <f>'READY GRP'!#REF!</f>
        <v>#REF!</v>
      </c>
      <c r="B24" s="9" t="e">
        <f>SUM('READY GRP'!#REF!)*'READY GRP'!#REF!</f>
        <v>#REF!</v>
      </c>
      <c r="C24" s="10" t="e">
        <f>SUM('READY GRP'!#REF!)*'READY GRP'!#REF!</f>
        <v>#REF!</v>
      </c>
      <c r="D24" s="11" t="e">
        <f>SUM('READY GRP'!#REF!)*'READY GRP'!#REF!</f>
        <v>#REF!</v>
      </c>
      <c r="E24" s="11" t="e">
        <f>SUM('READY GRP'!#REF!)*'READY GRP'!#REF!</f>
        <v>#REF!</v>
      </c>
      <c r="F24" s="11" t="e">
        <f>SUM('READY GRP'!#REF!)*'READY GRP'!#REF!</f>
        <v>#REF!</v>
      </c>
      <c r="G24" s="11" t="e">
        <f>SUM('READY GRP'!#REF!)*'READY GRP'!#REF!</f>
        <v>#REF!</v>
      </c>
      <c r="H24" s="11" t="e">
        <f>SUM('READY GRP'!#REF!)*'READY GRP'!#REF!</f>
        <v>#REF!</v>
      </c>
      <c r="I24" s="11" t="e">
        <f>SUM('READY GRP'!#REF!)*'READY GRP'!#REF!</f>
        <v>#REF!</v>
      </c>
      <c r="J24" s="11" t="e">
        <f>SUM('READY GRP'!#REF!)*'READY GRP'!#REF!</f>
        <v>#REF!</v>
      </c>
      <c r="K24" s="11" t="e">
        <f>'READY GRP'!#REF!</f>
        <v>#REF!</v>
      </c>
      <c r="L24" s="11" t="e">
        <f>'READY GRP'!#REF!*SUM('READY GRP'!#REF!)</f>
        <v>#REF!</v>
      </c>
      <c r="M24" s="11" t="e">
        <f>SUM('READY GRP'!#REF!)*'READY GRP'!#REF!</f>
        <v>#REF!</v>
      </c>
    </row>
    <row r="25" spans="1:13">
      <c r="A25" s="1" t="e">
        <f>'READY GRP'!#REF!</f>
        <v>#REF!</v>
      </c>
      <c r="B25" s="9" t="e">
        <f>SUM('READY GRP'!#REF!)*'READY GRP'!#REF!</f>
        <v>#REF!</v>
      </c>
      <c r="C25" s="10" t="e">
        <f>SUM('READY GRP'!#REF!)*'READY GRP'!#REF!</f>
        <v>#REF!</v>
      </c>
      <c r="D25" s="11" t="e">
        <f>SUM('READY GRP'!#REF!)*'READY GRP'!#REF!</f>
        <v>#REF!</v>
      </c>
      <c r="E25" s="11" t="e">
        <f>SUM('READY GRP'!#REF!)*'READY GRP'!#REF!</f>
        <v>#REF!</v>
      </c>
      <c r="F25" s="11" t="e">
        <f>SUM('READY GRP'!#REF!)*'READY GRP'!#REF!</f>
        <v>#REF!</v>
      </c>
      <c r="G25" s="11" t="e">
        <f>SUM('READY GRP'!#REF!)*'READY GRP'!#REF!</f>
        <v>#REF!</v>
      </c>
      <c r="H25" s="11" t="e">
        <f>SUM('READY GRP'!#REF!)*'READY GRP'!#REF!</f>
        <v>#REF!</v>
      </c>
      <c r="I25" s="11" t="e">
        <f>SUM('READY GRP'!#REF!)*'READY GRP'!#REF!</f>
        <v>#REF!</v>
      </c>
      <c r="J25" s="11" t="e">
        <f>SUM('READY GRP'!#REF!)*'READY GRP'!#REF!</f>
        <v>#REF!</v>
      </c>
      <c r="K25" s="11" t="e">
        <f>'READY GRP'!#REF!</f>
        <v>#REF!</v>
      </c>
      <c r="L25" s="11" t="e">
        <f>'READY GRP'!#REF!*SUM('READY GRP'!#REF!)</f>
        <v>#REF!</v>
      </c>
      <c r="M25" s="11" t="e">
        <f>SUM('READY GRP'!#REF!)*'READY GRP'!#REF!</f>
        <v>#REF!</v>
      </c>
    </row>
    <row r="26" spans="1:13">
      <c r="A26" s="1" t="e">
        <f>'READY GRP'!#REF!</f>
        <v>#REF!</v>
      </c>
      <c r="B26" s="9" t="e">
        <f>SUM('READY GRP'!#REF!)*'READY GRP'!#REF!</f>
        <v>#REF!</v>
      </c>
      <c r="C26" s="10" t="e">
        <f>SUM('READY GRP'!#REF!)*'READY GRP'!#REF!</f>
        <v>#REF!</v>
      </c>
      <c r="D26" s="11" t="e">
        <f>SUM('READY GRP'!#REF!)*'READY GRP'!#REF!</f>
        <v>#REF!</v>
      </c>
      <c r="E26" s="11" t="e">
        <f>SUM('READY GRP'!#REF!)*'READY GRP'!#REF!</f>
        <v>#REF!</v>
      </c>
      <c r="F26" s="11" t="e">
        <f>SUM('READY GRP'!#REF!)*'READY GRP'!#REF!</f>
        <v>#REF!</v>
      </c>
      <c r="G26" s="11" t="e">
        <f>SUM('READY GRP'!#REF!)*'READY GRP'!#REF!</f>
        <v>#REF!</v>
      </c>
      <c r="H26" s="11" t="e">
        <f>SUM('READY GRP'!#REF!)*'READY GRP'!#REF!</f>
        <v>#REF!</v>
      </c>
      <c r="I26" s="11" t="e">
        <f>SUM('READY GRP'!#REF!)*'READY GRP'!#REF!</f>
        <v>#REF!</v>
      </c>
      <c r="J26" s="11" t="e">
        <f>SUM('READY GRP'!#REF!)*'READY GRP'!#REF!</f>
        <v>#REF!</v>
      </c>
      <c r="K26" s="11" t="e">
        <f>'READY GRP'!#REF!</f>
        <v>#REF!</v>
      </c>
      <c r="L26" s="11" t="e">
        <f>'READY GRP'!#REF!*SUM('READY GRP'!#REF!)</f>
        <v>#REF!</v>
      </c>
      <c r="M26" s="11" t="e">
        <f>SUM('READY GRP'!#REF!)*'READY GRP'!#REF!</f>
        <v>#REF!</v>
      </c>
    </row>
    <row r="27" spans="1:13">
      <c r="A27" s="1" t="e">
        <f>'READY GRP'!#REF!</f>
        <v>#REF!</v>
      </c>
      <c r="B27" s="9" t="e">
        <f>SUM('READY GRP'!#REF!)*'READY GRP'!#REF!</f>
        <v>#REF!</v>
      </c>
      <c r="C27" s="10" t="e">
        <f>SUM('READY GRP'!#REF!)*'READY GRP'!#REF!</f>
        <v>#REF!</v>
      </c>
      <c r="D27" s="11" t="e">
        <f>SUM('READY GRP'!#REF!)*'READY GRP'!#REF!</f>
        <v>#REF!</v>
      </c>
      <c r="E27" s="11" t="e">
        <f>SUM('READY GRP'!#REF!)*'READY GRP'!#REF!</f>
        <v>#REF!</v>
      </c>
      <c r="F27" s="11" t="e">
        <f>SUM('READY GRP'!#REF!)*'READY GRP'!#REF!</f>
        <v>#REF!</v>
      </c>
      <c r="G27" s="11" t="e">
        <f>SUM('READY GRP'!#REF!)*'READY GRP'!#REF!</f>
        <v>#REF!</v>
      </c>
      <c r="H27" s="11" t="e">
        <f>SUM('READY GRP'!#REF!)*'READY GRP'!#REF!</f>
        <v>#REF!</v>
      </c>
      <c r="I27" s="11" t="e">
        <f>SUM('READY GRP'!#REF!)*'READY GRP'!#REF!</f>
        <v>#REF!</v>
      </c>
      <c r="J27" s="11" t="e">
        <f>SUM('READY GRP'!#REF!)*'READY GRP'!#REF!</f>
        <v>#REF!</v>
      </c>
      <c r="K27" s="11" t="e">
        <f>'READY GRP'!#REF!</f>
        <v>#REF!</v>
      </c>
      <c r="L27" s="11" t="e">
        <f>'READY GRP'!#REF!*SUM('READY GRP'!#REF!)</f>
        <v>#REF!</v>
      </c>
      <c r="M27" s="11" t="e">
        <f>SUM('READY GRP'!#REF!)*'READY GRP'!#REF!</f>
        <v>#REF!</v>
      </c>
    </row>
    <row r="28" spans="1:13">
      <c r="A28" s="1" t="e">
        <f>'READY GRP'!#REF!</f>
        <v>#REF!</v>
      </c>
      <c r="B28" s="9" t="e">
        <f>SUM('READY GRP'!#REF!)*'READY GRP'!#REF!</f>
        <v>#REF!</v>
      </c>
      <c r="C28" s="10" t="e">
        <f>SUM('READY GRP'!#REF!)*'READY GRP'!#REF!</f>
        <v>#REF!</v>
      </c>
      <c r="D28" s="11" t="e">
        <f>SUM('READY GRP'!#REF!)*'READY GRP'!#REF!</f>
        <v>#REF!</v>
      </c>
      <c r="E28" s="11" t="e">
        <f>SUM('READY GRP'!#REF!)*'READY GRP'!#REF!</f>
        <v>#REF!</v>
      </c>
      <c r="F28" s="11" t="e">
        <f>SUM('READY GRP'!#REF!)*'READY GRP'!#REF!</f>
        <v>#REF!</v>
      </c>
      <c r="G28" s="11" t="e">
        <f>SUM('READY GRP'!#REF!)*'READY GRP'!#REF!</f>
        <v>#REF!</v>
      </c>
      <c r="H28" s="11" t="e">
        <f>SUM('READY GRP'!#REF!)*'READY GRP'!#REF!</f>
        <v>#REF!</v>
      </c>
      <c r="I28" s="11" t="e">
        <f>SUM('READY GRP'!#REF!)*'READY GRP'!#REF!</f>
        <v>#REF!</v>
      </c>
      <c r="J28" s="11" t="e">
        <f>SUM('READY GRP'!#REF!)*'READY GRP'!#REF!</f>
        <v>#REF!</v>
      </c>
      <c r="K28" s="11" t="e">
        <f>'READY GRP'!#REF!</f>
        <v>#REF!</v>
      </c>
      <c r="L28" s="11" t="e">
        <f>'READY GRP'!#REF!*SUM('READY GRP'!#REF!)</f>
        <v>#REF!</v>
      </c>
      <c r="M28" s="11" t="e">
        <f>SUM('READY GRP'!#REF!)*'READY GRP'!#REF!</f>
        <v>#REF!</v>
      </c>
    </row>
    <row r="29" spans="1:13">
      <c r="A29" s="1" t="e">
        <f>'READY GRP'!#REF!</f>
        <v>#REF!</v>
      </c>
      <c r="B29" s="9" t="e">
        <f>SUM('READY GRP'!#REF!)*'READY GRP'!#REF!</f>
        <v>#REF!</v>
      </c>
      <c r="C29" s="10" t="e">
        <f>SUM('READY GRP'!#REF!)*'READY GRP'!#REF!</f>
        <v>#REF!</v>
      </c>
      <c r="D29" s="11" t="e">
        <f>SUM('READY GRP'!#REF!)*'READY GRP'!#REF!</f>
        <v>#REF!</v>
      </c>
      <c r="E29" s="11" t="e">
        <f>SUM('READY GRP'!#REF!)*'READY GRP'!#REF!</f>
        <v>#REF!</v>
      </c>
      <c r="F29" s="11" t="e">
        <f>SUM('READY GRP'!#REF!)*'READY GRP'!#REF!</f>
        <v>#REF!</v>
      </c>
      <c r="G29" s="11" t="e">
        <f>SUM('READY GRP'!#REF!)*'READY GRP'!#REF!</f>
        <v>#REF!</v>
      </c>
      <c r="H29" s="11" t="e">
        <f>SUM('READY GRP'!#REF!)*'READY GRP'!#REF!</f>
        <v>#REF!</v>
      </c>
      <c r="I29" s="11" t="e">
        <f>SUM('READY GRP'!#REF!)*'READY GRP'!#REF!</f>
        <v>#REF!</v>
      </c>
      <c r="J29" s="11" t="e">
        <f>SUM('READY GRP'!#REF!)*'READY GRP'!#REF!</f>
        <v>#REF!</v>
      </c>
      <c r="K29" s="11" t="e">
        <f>'READY GRP'!#REF!</f>
        <v>#REF!</v>
      </c>
      <c r="L29" s="11" t="e">
        <f>'READY GRP'!#REF!*SUM('READY GRP'!#REF!)</f>
        <v>#REF!</v>
      </c>
      <c r="M29" s="11" t="e">
        <f>SUM('READY GRP'!#REF!)*'READY GRP'!#REF!</f>
        <v>#REF!</v>
      </c>
    </row>
    <row r="30" spans="1:13">
      <c r="A30" s="1" t="e">
        <f>'READY GRP'!#REF!</f>
        <v>#REF!</v>
      </c>
      <c r="B30" s="9" t="e">
        <f>SUM('READY GRP'!#REF!)*'READY GRP'!#REF!</f>
        <v>#REF!</v>
      </c>
      <c r="C30" s="10" t="e">
        <f>SUM('READY GRP'!#REF!)*'READY GRP'!#REF!</f>
        <v>#REF!</v>
      </c>
      <c r="D30" s="11" t="e">
        <f>SUM('READY GRP'!#REF!)*'READY GRP'!#REF!</f>
        <v>#REF!</v>
      </c>
      <c r="E30" s="11" t="e">
        <f>SUM('READY GRP'!#REF!)*'READY GRP'!#REF!</f>
        <v>#REF!</v>
      </c>
      <c r="F30" s="11" t="e">
        <f>SUM('READY GRP'!#REF!)*'READY GRP'!#REF!</f>
        <v>#REF!</v>
      </c>
      <c r="G30" s="11" t="e">
        <f>SUM('READY GRP'!#REF!)*'READY GRP'!#REF!</f>
        <v>#REF!</v>
      </c>
      <c r="H30" s="11" t="e">
        <f>SUM('READY GRP'!#REF!)*'READY GRP'!#REF!</f>
        <v>#REF!</v>
      </c>
      <c r="I30" s="11" t="e">
        <f>SUM('READY GRP'!#REF!)*'READY GRP'!#REF!</f>
        <v>#REF!</v>
      </c>
      <c r="J30" s="11" t="e">
        <f>SUM('READY GRP'!#REF!)*'READY GRP'!#REF!</f>
        <v>#REF!</v>
      </c>
      <c r="K30" s="11" t="e">
        <f>'READY GRP'!#REF!</f>
        <v>#REF!</v>
      </c>
      <c r="L30" s="11" t="e">
        <f>'READY GRP'!#REF!*SUM('READY GRP'!#REF!)</f>
        <v>#REF!</v>
      </c>
      <c r="M30" s="55"/>
    </row>
    <row r="31" spans="1:13">
      <c r="A31" s="1" t="e">
        <f>'READY GRP'!#REF!</f>
        <v>#REF!</v>
      </c>
      <c r="B31" s="9" t="e">
        <f>SUM('READY GRP'!#REF!)*'READY GRP'!#REF!</f>
        <v>#REF!</v>
      </c>
      <c r="C31" s="10" t="e">
        <f>SUM('READY GRP'!#REF!)*'READY GRP'!#REF!</f>
        <v>#REF!</v>
      </c>
      <c r="D31" s="11" t="e">
        <f>SUM('READY GRP'!#REF!)*'READY GRP'!#REF!</f>
        <v>#REF!</v>
      </c>
      <c r="E31" s="11" t="e">
        <f>SUM('READY GRP'!#REF!)*'READY GRP'!#REF!</f>
        <v>#REF!</v>
      </c>
      <c r="F31" s="11" t="e">
        <f>SUM('READY GRP'!#REF!)*'READY GRP'!#REF!</f>
        <v>#REF!</v>
      </c>
      <c r="G31" s="11" t="e">
        <f>SUM('READY GRP'!#REF!)*'READY GRP'!#REF!</f>
        <v>#REF!</v>
      </c>
      <c r="H31" s="11" t="e">
        <f>SUM('READY GRP'!#REF!)*'READY GRP'!#REF!</f>
        <v>#REF!</v>
      </c>
      <c r="I31" s="11" t="e">
        <f>SUM('READY GRP'!#REF!)*'READY GRP'!#REF!</f>
        <v>#REF!</v>
      </c>
      <c r="J31" s="11" t="e">
        <f>SUM('READY GRP'!#REF!)*'READY GRP'!#REF!</f>
        <v>#REF!</v>
      </c>
      <c r="K31" s="11" t="e">
        <f>'READY GRP'!#REF!</f>
        <v>#REF!</v>
      </c>
      <c r="L31" s="11" t="e">
        <f>'READY GRP'!#REF!*SUM('READY GRP'!#REF!)</f>
        <v>#REF!</v>
      </c>
      <c r="M31" s="55"/>
    </row>
    <row r="32" spans="1:13">
      <c r="A32" s="1" t="e">
        <f>'READY GRP'!#REF!</f>
        <v>#REF!</v>
      </c>
      <c r="B32" s="9" t="e">
        <f>SUM('READY GRP'!#REF!)*'READY GRP'!#REF!</f>
        <v>#REF!</v>
      </c>
      <c r="C32" s="10" t="e">
        <f>SUM('READY GRP'!#REF!)*'READY GRP'!#REF!</f>
        <v>#REF!</v>
      </c>
      <c r="D32" s="11" t="e">
        <f>SUM('READY GRP'!#REF!)*'READY GRP'!#REF!</f>
        <v>#REF!</v>
      </c>
      <c r="E32" s="11" t="e">
        <f>SUM('READY GRP'!#REF!)*'READY GRP'!#REF!</f>
        <v>#REF!</v>
      </c>
      <c r="F32" s="11" t="e">
        <f>SUM('READY GRP'!#REF!)*'READY GRP'!#REF!</f>
        <v>#REF!</v>
      </c>
      <c r="G32" s="11" t="e">
        <f>SUM('READY GRP'!#REF!)*'READY GRP'!#REF!</f>
        <v>#REF!</v>
      </c>
      <c r="H32" s="11" t="e">
        <f>SUM('READY GRP'!#REF!)*'READY GRP'!#REF!</f>
        <v>#REF!</v>
      </c>
      <c r="I32" s="11" t="e">
        <f>SUM('READY GRP'!#REF!)*'READY GRP'!#REF!</f>
        <v>#REF!</v>
      </c>
      <c r="J32" s="11" t="e">
        <f>SUM('READY GRP'!#REF!)*'READY GRP'!#REF!</f>
        <v>#REF!</v>
      </c>
      <c r="K32" s="11" t="e">
        <f>'READY GRP'!#REF!</f>
        <v>#REF!</v>
      </c>
      <c r="L32" s="11" t="e">
        <f>'READY GRP'!#REF!*SUM('READY GRP'!#REF!)</f>
        <v>#REF!</v>
      </c>
      <c r="M32" s="55"/>
    </row>
    <row r="33" spans="1:13">
      <c r="A33" s="1" t="e">
        <f>'READY GRP'!#REF!</f>
        <v>#REF!</v>
      </c>
      <c r="B33" s="9" t="e">
        <f>SUM('READY GRP'!#REF!)*'READY GRP'!#REF!</f>
        <v>#REF!</v>
      </c>
      <c r="C33" s="10" t="e">
        <f>SUM('READY GRP'!#REF!)*'READY GRP'!#REF!</f>
        <v>#REF!</v>
      </c>
      <c r="D33" s="11" t="e">
        <f>SUM('READY GRP'!#REF!)*'READY GRP'!#REF!</f>
        <v>#REF!</v>
      </c>
      <c r="E33" s="11" t="e">
        <f>SUM('READY GRP'!#REF!)*'READY GRP'!#REF!</f>
        <v>#REF!</v>
      </c>
      <c r="F33" s="11" t="e">
        <f>SUM('READY GRP'!#REF!)*'READY GRP'!#REF!</f>
        <v>#REF!</v>
      </c>
      <c r="G33" s="11" t="e">
        <f>SUM('READY GRP'!#REF!)*'READY GRP'!#REF!</f>
        <v>#REF!</v>
      </c>
      <c r="H33" s="11" t="e">
        <f>SUM('READY GRP'!#REF!)*'READY GRP'!#REF!</f>
        <v>#REF!</v>
      </c>
      <c r="I33" s="11" t="e">
        <f>SUM('READY GRP'!#REF!)*'READY GRP'!#REF!</f>
        <v>#REF!</v>
      </c>
      <c r="J33" s="11" t="e">
        <f>SUM('READY GRP'!#REF!)*'READY GRP'!#REF!</f>
        <v>#REF!</v>
      </c>
      <c r="K33" s="11" t="e">
        <f>'READY GRP'!#REF!</f>
        <v>#REF!</v>
      </c>
      <c r="L33" s="11" t="e">
        <f>'READY GRP'!#REF!*SUM('READY GRP'!#REF!)</f>
        <v>#REF!</v>
      </c>
      <c r="M33" s="55"/>
    </row>
    <row r="34" spans="1:13">
      <c r="A34" s="1" t="e">
        <f>'READY GRP'!#REF!</f>
        <v>#REF!</v>
      </c>
      <c r="B34" s="9" t="e">
        <f>SUM('READY GRP'!#REF!)*'READY GRP'!#REF!</f>
        <v>#REF!</v>
      </c>
      <c r="C34" s="10" t="e">
        <f>SUM('READY GRP'!#REF!)*'READY GRP'!#REF!</f>
        <v>#REF!</v>
      </c>
      <c r="D34" s="11" t="e">
        <f>SUM('READY GRP'!#REF!)*'READY GRP'!#REF!</f>
        <v>#REF!</v>
      </c>
      <c r="E34" s="11" t="e">
        <f>SUM('READY GRP'!#REF!)*'READY GRP'!#REF!</f>
        <v>#REF!</v>
      </c>
      <c r="F34" s="11" t="e">
        <f>SUM('READY GRP'!#REF!)*'READY GRP'!#REF!</f>
        <v>#REF!</v>
      </c>
      <c r="G34" s="11" t="e">
        <f>SUM('READY GRP'!#REF!)*'READY GRP'!#REF!</f>
        <v>#REF!</v>
      </c>
      <c r="H34" s="11" t="e">
        <f>SUM('READY GRP'!#REF!)*'READY GRP'!#REF!</f>
        <v>#REF!</v>
      </c>
      <c r="I34" s="11" t="e">
        <f>SUM('READY GRP'!#REF!)*'READY GRP'!#REF!</f>
        <v>#REF!</v>
      </c>
      <c r="J34" s="11" t="e">
        <f>SUM('READY GRP'!#REF!)*'READY GRP'!#REF!</f>
        <v>#REF!</v>
      </c>
      <c r="K34" s="11" t="e">
        <f>'READY GRP'!#REF!</f>
        <v>#REF!</v>
      </c>
      <c r="L34" s="11" t="e">
        <f>'READY GRP'!#REF!*SUM('READY GRP'!#REF!)</f>
        <v>#REF!</v>
      </c>
      <c r="M34" s="55"/>
    </row>
    <row r="35" spans="1:13">
      <c r="A35" s="1" t="e">
        <f>'READY GRP'!#REF!</f>
        <v>#REF!</v>
      </c>
      <c r="B35" s="9" t="e">
        <f>SUM('READY GRP'!#REF!)*'READY GRP'!#REF!</f>
        <v>#REF!</v>
      </c>
      <c r="C35" s="10" t="e">
        <f>SUM('READY GRP'!#REF!)*'READY GRP'!#REF!</f>
        <v>#REF!</v>
      </c>
      <c r="D35" s="11" t="e">
        <f>SUM('READY GRP'!#REF!)*'READY GRP'!#REF!</f>
        <v>#REF!</v>
      </c>
      <c r="E35" s="11" t="e">
        <f>SUM('READY GRP'!#REF!)*'READY GRP'!#REF!</f>
        <v>#REF!</v>
      </c>
      <c r="F35" s="11" t="e">
        <f>SUM('READY GRP'!#REF!)*'READY GRP'!#REF!</f>
        <v>#REF!</v>
      </c>
      <c r="G35" s="11" t="e">
        <f>SUM('READY GRP'!#REF!)*'READY GRP'!#REF!</f>
        <v>#REF!</v>
      </c>
      <c r="H35" s="11" t="e">
        <f>SUM('READY GRP'!#REF!)*'READY GRP'!#REF!</f>
        <v>#REF!</v>
      </c>
      <c r="I35" s="11" t="e">
        <f>SUM('READY GRP'!#REF!)*'READY GRP'!#REF!</f>
        <v>#REF!</v>
      </c>
      <c r="J35" s="11" t="e">
        <f>SUM('READY GRP'!#REF!)*'READY GRP'!#REF!</f>
        <v>#REF!</v>
      </c>
      <c r="K35" s="11" t="e">
        <f>'READY GRP'!#REF!</f>
        <v>#REF!</v>
      </c>
      <c r="L35" s="11" t="e">
        <f>'READY GRP'!#REF!*SUM('READY GRP'!#REF!)</f>
        <v>#REF!</v>
      </c>
      <c r="M35" s="55"/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3">
    <tabColor theme="0" tint="-4.9989318521683403E-2"/>
  </sheetPr>
  <dimension ref="A1:BM35"/>
  <sheetViews>
    <sheetView showGridLines="0" showRowColHeaders="0" zoomScale="60" zoomScaleNormal="60" workbookViewId="0">
      <pane ySplit="9" topLeftCell="A10" activePane="bottomLeft" state="frozen"/>
      <selection activeCell="Q1" sqref="Q1"/>
      <selection pane="bottomLeft" activeCell="AI17" sqref="AI17"/>
    </sheetView>
  </sheetViews>
  <sheetFormatPr defaultColWidth="11" defaultRowHeight="15.5"/>
  <cols>
    <col min="1" max="1" width="2.08203125" customWidth="1"/>
    <col min="2" max="2" width="13.08203125" customWidth="1"/>
    <col min="3" max="3" width="10.5" hidden="1" customWidth="1"/>
    <col min="4" max="4" width="21.25" style="313" customWidth="1"/>
    <col min="5" max="5" width="5.58203125" style="1" customWidth="1"/>
    <col min="6" max="7" width="6.5" style="1" hidden="1" customWidth="1"/>
    <col min="8" max="8" width="5.83203125" style="178" hidden="1" customWidth="1"/>
    <col min="9" max="9" width="4.83203125" style="160" hidden="1" customWidth="1"/>
    <col min="10" max="10" width="6" style="160" hidden="1" customWidth="1"/>
    <col min="11" max="11" width="5" style="160" hidden="1" customWidth="1"/>
    <col min="12" max="13" width="4.08203125" style="160" hidden="1" customWidth="1"/>
    <col min="14" max="18" width="4.08203125" style="1" hidden="1" customWidth="1"/>
    <col min="19" max="20" width="4.08203125" style="179" hidden="1" customWidth="1"/>
    <col min="21" max="21" width="7.83203125" style="179" hidden="1" customWidth="1"/>
    <col min="22" max="22" width="7" style="384" hidden="1" customWidth="1"/>
    <col min="23" max="23" width="6.08203125" style="487" hidden="1" customWidth="1"/>
    <col min="24" max="24" width="6.75" style="384" hidden="1" customWidth="1"/>
    <col min="25" max="26" width="8.83203125" style="160" customWidth="1"/>
    <col min="27" max="27" width="9.75" customWidth="1"/>
    <col min="28" max="28" width="6.75" customWidth="1"/>
    <col min="29" max="29" width="16.58203125" customWidth="1"/>
    <col min="30" max="30" width="9.33203125" style="328" customWidth="1"/>
    <col min="31" max="31" width="6.5" customWidth="1"/>
    <col min="32" max="32" width="8.08203125" customWidth="1"/>
    <col min="33" max="33" width="8.58203125" style="58" customWidth="1"/>
    <col min="34" max="34" width="12.58203125" customWidth="1"/>
    <col min="35" max="35" width="12.33203125" style="1" customWidth="1"/>
    <col min="36" max="36" width="12.58203125" style="1" bestFit="1" customWidth="1"/>
    <col min="37" max="37" width="11.08203125" style="1" customWidth="1"/>
    <col min="38" max="38" width="12.08203125" style="1" bestFit="1" customWidth="1"/>
    <col min="39" max="47" width="11.08203125" style="1" customWidth="1"/>
    <col min="48" max="48" width="14" style="62" customWidth="1"/>
    <col min="49" max="49" width="8.33203125" style="63" customWidth="1"/>
    <col min="50" max="50" width="11" customWidth="1"/>
    <col min="51" max="51" width="11" hidden="1" customWidth="1"/>
    <col min="52" max="52" width="12" hidden="1" customWidth="1"/>
    <col min="53" max="53" width="12.83203125" hidden="1" customWidth="1"/>
    <col min="54" max="54" width="11" style="153" hidden="1" customWidth="1"/>
    <col min="55" max="56" width="11" hidden="1" customWidth="1"/>
    <col min="57" max="57" width="11" style="154" hidden="1" customWidth="1"/>
    <col min="58" max="58" width="11" style="153" hidden="1" customWidth="1"/>
    <col min="59" max="59" width="11" hidden="1" customWidth="1"/>
    <col min="60" max="60" width="11" style="153" hidden="1" customWidth="1"/>
    <col min="61" max="61" width="11.83203125" style="153" hidden="1" customWidth="1"/>
    <col min="62" max="62" width="11" hidden="1" customWidth="1"/>
    <col min="63" max="67" width="11" customWidth="1"/>
  </cols>
  <sheetData>
    <row r="1" spans="1:65" ht="24" customHeight="1">
      <c r="D1" s="447"/>
      <c r="E1" s="76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6"/>
      <c r="Y1" s="76"/>
      <c r="Z1" s="76"/>
      <c r="AA1" s="76"/>
      <c r="AB1" s="76"/>
      <c r="AE1" s="57"/>
      <c r="AF1" s="57"/>
      <c r="AG1" s="504"/>
      <c r="AH1" s="505"/>
      <c r="AI1" s="506" t="s">
        <v>7</v>
      </c>
      <c r="AJ1" s="507">
        <f>SUM(AV$12:AV$1048576)</f>
        <v>0</v>
      </c>
      <c r="AK1" s="508" t="s">
        <v>8</v>
      </c>
      <c r="AL1"/>
      <c r="AM1" s="620" t="s">
        <v>267</v>
      </c>
      <c r="AN1" s="621"/>
      <c r="AO1" s="621"/>
      <c r="AP1" s="622" t="s">
        <v>268</v>
      </c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623"/>
      <c r="BK1" s="623"/>
      <c r="BL1" s="624"/>
    </row>
    <row r="2" spans="1:65" ht="21" customHeight="1">
      <c r="A2" s="115"/>
      <c r="B2" s="619" t="s">
        <v>254</v>
      </c>
      <c r="C2" s="115"/>
      <c r="D2" s="447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385"/>
      <c r="W2" s="488"/>
      <c r="X2" s="385"/>
      <c r="Y2" s="76"/>
      <c r="Z2" s="76"/>
      <c r="AA2" s="76"/>
      <c r="AB2" s="76"/>
      <c r="AE2" s="57"/>
      <c r="AF2" s="57"/>
      <c r="AG2" s="502"/>
      <c r="AH2" s="442"/>
      <c r="AI2" s="443" t="s">
        <v>14</v>
      </c>
      <c r="AJ2" s="444">
        <f>SUM(AI12:AU35)</f>
        <v>0</v>
      </c>
      <c r="AK2" s="498"/>
      <c r="AL2"/>
      <c r="AM2" s="481" t="s">
        <v>269</v>
      </c>
      <c r="AN2" s="482" t="s">
        <v>270</v>
      </c>
      <c r="AO2" s="482" t="s">
        <v>271</v>
      </c>
      <c r="AP2" s="481" t="s">
        <v>272</v>
      </c>
      <c r="AQ2" s="482" t="s">
        <v>273</v>
      </c>
      <c r="AR2" s="482" t="s">
        <v>269</v>
      </c>
      <c r="AS2" s="482" t="s">
        <v>274</v>
      </c>
      <c r="AT2" s="482" t="s">
        <v>275</v>
      </c>
      <c r="AU2" s="482" t="s">
        <v>276</v>
      </c>
      <c r="AV2" s="482" t="s">
        <v>277</v>
      </c>
      <c r="AW2" s="482" t="s">
        <v>278</v>
      </c>
      <c r="AX2" s="482" t="s">
        <v>279</v>
      </c>
      <c r="AY2" s="482" t="s">
        <v>280</v>
      </c>
      <c r="AZ2" s="483" t="s">
        <v>281</v>
      </c>
      <c r="BA2" s="153"/>
      <c r="BB2"/>
      <c r="BC2" s="153"/>
      <c r="BD2" s="153"/>
      <c r="BE2"/>
      <c r="BF2" s="482" t="s">
        <v>275</v>
      </c>
      <c r="BG2" s="482" t="s">
        <v>276</v>
      </c>
      <c r="BH2" s="482" t="s">
        <v>277</v>
      </c>
      <c r="BI2" s="482" t="s">
        <v>278</v>
      </c>
      <c r="BJ2" s="482" t="s">
        <v>279</v>
      </c>
      <c r="BK2" s="482" t="s">
        <v>280</v>
      </c>
      <c r="BL2" s="483" t="s">
        <v>281</v>
      </c>
    </row>
    <row r="3" spans="1:65" ht="18.5">
      <c r="A3" s="115"/>
      <c r="B3" s="619"/>
      <c r="C3" s="115"/>
      <c r="D3" s="447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385"/>
      <c r="W3" s="488"/>
      <c r="X3" s="385"/>
      <c r="Y3" s="76"/>
      <c r="Z3" s="76"/>
      <c r="AA3" s="76"/>
      <c r="AB3" s="76"/>
      <c r="AE3" s="57"/>
      <c r="AF3" s="57"/>
      <c r="AG3" s="503"/>
      <c r="AH3" s="499"/>
      <c r="AI3" s="470" t="s">
        <v>11</v>
      </c>
      <c r="AJ3" s="500">
        <f>SUM(G:G)</f>
        <v>0</v>
      </c>
      <c r="AK3" s="501" t="s">
        <v>5</v>
      </c>
      <c r="AL3"/>
      <c r="AM3" s="484">
        <f>SUM(SUMPRODUCT($V$11:$V$46,AS11:AS46)+SUMPRODUCT($V$11:$V$46,AT11:AT46)+SUMPRODUCT($V$11:$V$46,AT11:AT46)+SUMPRODUCT($V$11:$V$46,AI11:AI46)+SUMPRODUCT($V$11:$V$46,AJ11:AJ46)+SUMPRODUCT($V$11:$V$46,AK11:AK46)+SUMPRODUCT($V$11:$V$46,AL11:AL46)+SUMPRODUCT($V$11:$V$46,AM11:AM46)+SUMPRODUCT($V$11:$V$46,AN11:AN46)+SUMPRODUCT($V$11:$V$46,AO11:AO46)+SUMPRODUCT($V$11:$V$46,AP11:AP46)+SUMPRODUCT($V$11:$V$46,AQ11:AQ46)+SUMPRODUCT($V$11:$V$46,AR11:AR46)+SUMPRODUCT($V$11:$V$46,AU11:AU46))</f>
        <v>0</v>
      </c>
      <c r="AN3" s="485">
        <f>SUM(SUMPRODUCT($W$11:$W$46,AS11:AS46)+SUMPRODUCT($W$11:$W$46,AT11:AT46)+SUMPRODUCT($W$11:$W$46,AT11:AT46)+SUMPRODUCT($W$11:$W$46,AI11:AI46)+SUMPRODUCT($W$11:$W$46,AJ11:AJ46)+SUMPRODUCT($W$11:$W$46,AK11:AK46)+SUMPRODUCT($W$11:$W$46,AL11:AL46)+SUMPRODUCT($W$11:$W$46,AM11:AM46)+SUMPRODUCT($W$11:$W$46,AN11:AN46)+SUMPRODUCT($W$11:$W$46,AO11:AO46)+SUMPRODUCT($W$11:$W$46,AP11:AP46)+SUMPRODUCT($W$11:$W$46,AQ11:AQ46)+SUMPRODUCT($W$11:$W$46,AR11:AR46)+SUMPRODUCT($W$11:$W$46,AU11:AU46))</f>
        <v>0</v>
      </c>
      <c r="AO3" s="485">
        <f>SUM(SUMPRODUCT($X$11:$X$46,AS11:AS46)+SUMPRODUCT($X$11:$X$46,AT11:AT46)+SUMPRODUCT($X$11:$X$46,AT11:AT46)+SUMPRODUCT($X$11:$X$46,AI11:AI46)+SUMPRODUCT($X$11:$X$46,AJ11:AJ46)+SUMPRODUCT($X$11:$X$46,AK11:AK46)+SUMPRODUCT($X$11:$X$46,AL11:AL46)+SUMPRODUCT($X$11:$X$46,AM11:AM46)+SUMPRODUCT($X$11:$X$46,AN11:AN46)+SUMPRODUCT($X$11:$X$46,AO11:AO46)+SUMPRODUCT($X$11:$X$46,AP11:AP46)+SUMPRODUCT($X$11:$X$46,AQ11:AQ46)+SUMPRODUCT($X$11:$X$46,AR11:AR46)+SUMPRODUCT($X$11:$X$46,AU11:AU46))</f>
        <v>0</v>
      </c>
      <c r="AP3" s="484"/>
      <c r="AQ3" s="485"/>
      <c r="AR3" s="485"/>
      <c r="AS3" s="485"/>
      <c r="AT3" s="485"/>
      <c r="AU3" s="485"/>
      <c r="AV3" s="485"/>
      <c r="AW3" s="485"/>
      <c r="AX3" s="485"/>
      <c r="AY3" s="485"/>
      <c r="AZ3" s="486"/>
      <c r="BA3" s="153"/>
      <c r="BB3"/>
      <c r="BC3" s="153"/>
      <c r="BD3" s="153"/>
      <c r="BE3"/>
      <c r="BF3" s="485"/>
      <c r="BG3" s="485"/>
      <c r="BH3" s="485"/>
      <c r="BI3" s="485"/>
      <c r="BJ3" s="485"/>
      <c r="BK3" s="485"/>
      <c r="BL3" s="486"/>
    </row>
    <row r="4" spans="1:65" ht="18.5">
      <c r="A4" s="115"/>
      <c r="B4" s="619"/>
      <c r="C4" s="115"/>
      <c r="D4" s="447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385"/>
      <c r="W4" s="488"/>
      <c r="X4" s="385"/>
      <c r="Y4" s="76"/>
      <c r="Z4" s="76"/>
      <c r="AA4" s="76"/>
      <c r="AB4" s="76"/>
      <c r="AE4" s="57"/>
      <c r="AF4" s="57"/>
      <c r="AI4"/>
      <c r="AJ4" s="442"/>
      <c r="AK4" s="446"/>
      <c r="AL4" s="445"/>
      <c r="AM4" s="441"/>
      <c r="AN4"/>
      <c r="AO4"/>
      <c r="AP4"/>
      <c r="AQ4"/>
      <c r="AR4"/>
      <c r="AS4"/>
      <c r="AT4"/>
      <c r="AU4"/>
    </row>
    <row r="5" spans="1:65" ht="18.5">
      <c r="A5" s="115"/>
      <c r="B5" s="619"/>
      <c r="C5" s="115"/>
      <c r="D5" s="447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385"/>
      <c r="W5" s="488"/>
      <c r="X5" s="385"/>
      <c r="Y5" s="76"/>
      <c r="Z5" s="76"/>
      <c r="AA5" s="76"/>
      <c r="AB5" s="76"/>
      <c r="AE5" s="57"/>
      <c r="AF5" s="57"/>
      <c r="AI5"/>
      <c r="AJ5" s="59"/>
      <c r="AK5" s="60"/>
      <c r="AL5" s="65"/>
      <c r="AM5" s="66"/>
      <c r="AN5"/>
      <c r="AO5"/>
      <c r="AP5"/>
      <c r="AQ5"/>
      <c r="AR5"/>
      <c r="AS5"/>
      <c r="AT5"/>
      <c r="AU5"/>
    </row>
    <row r="6" spans="1:65" ht="18.649999999999999" customHeight="1">
      <c r="A6" s="115"/>
      <c r="B6" s="115"/>
      <c r="C6" s="115"/>
      <c r="D6" s="447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385"/>
      <c r="W6" s="488"/>
      <c r="X6" s="385"/>
      <c r="Y6" s="76"/>
      <c r="Z6" s="76"/>
      <c r="AA6" s="76"/>
      <c r="AB6" s="76"/>
      <c r="AH6" s="1"/>
      <c r="AI6" s="615" t="s">
        <v>211</v>
      </c>
      <c r="AJ6" s="616"/>
      <c r="AK6" s="617"/>
      <c r="AL6" s="618" t="s">
        <v>214</v>
      </c>
      <c r="AM6" s="618"/>
      <c r="AN6" s="618"/>
      <c r="AO6" s="618"/>
      <c r="AP6" s="618"/>
      <c r="AQ6" s="618"/>
      <c r="AR6" s="618"/>
      <c r="AS6" s="618"/>
      <c r="AT6" s="618"/>
      <c r="AU6" s="618"/>
      <c r="AV6" s="574" t="s">
        <v>255</v>
      </c>
    </row>
    <row r="7" spans="1:65" ht="16" hidden="1" customHeight="1">
      <c r="A7" s="115"/>
      <c r="B7" s="115"/>
      <c r="C7" s="115"/>
      <c r="D7" s="447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385"/>
      <c r="W7" s="488"/>
      <c r="X7" s="385"/>
      <c r="Y7" s="76"/>
      <c r="Z7" s="76"/>
      <c r="AA7" s="76"/>
      <c r="AB7" s="76"/>
      <c r="AK7" s="570"/>
      <c r="AV7" s="572"/>
    </row>
    <row r="8" spans="1:65" ht="19" customHeight="1" thickBot="1">
      <c r="A8" s="437"/>
      <c r="B8" s="115"/>
      <c r="C8" s="115"/>
      <c r="D8" s="447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385"/>
      <c r="W8" s="488"/>
      <c r="X8" s="385"/>
      <c r="Y8" s="76"/>
      <c r="Z8" s="76"/>
      <c r="AA8" s="76"/>
      <c r="AB8" s="76"/>
      <c r="AC8" s="67"/>
      <c r="AD8" s="329"/>
      <c r="AE8" s="67"/>
      <c r="AF8" s="67"/>
      <c r="AG8" s="68"/>
      <c r="AH8" s="440" t="s">
        <v>256</v>
      </c>
      <c r="AI8" s="568">
        <f t="shared" ref="AI8:AU8" si="0">SUM(H:H)</f>
        <v>0</v>
      </c>
      <c r="AJ8" s="186">
        <f t="shared" si="0"/>
        <v>0</v>
      </c>
      <c r="AK8" s="571">
        <f t="shared" si="0"/>
        <v>0</v>
      </c>
      <c r="AL8" s="186">
        <f t="shared" si="0"/>
        <v>0</v>
      </c>
      <c r="AM8" s="569">
        <f t="shared" si="0"/>
        <v>0</v>
      </c>
      <c r="AN8" s="186">
        <f t="shared" si="0"/>
        <v>0</v>
      </c>
      <c r="AO8" s="186">
        <f t="shared" si="0"/>
        <v>0</v>
      </c>
      <c r="AP8" s="186">
        <f t="shared" si="0"/>
        <v>0</v>
      </c>
      <c r="AQ8" s="186">
        <f t="shared" si="0"/>
        <v>0</v>
      </c>
      <c r="AR8" s="186">
        <f t="shared" si="0"/>
        <v>0</v>
      </c>
      <c r="AS8" s="186">
        <f t="shared" si="0"/>
        <v>0</v>
      </c>
      <c r="AT8" s="186">
        <f t="shared" si="0"/>
        <v>0</v>
      </c>
      <c r="AU8" s="186">
        <f t="shared" si="0"/>
        <v>0</v>
      </c>
      <c r="AV8" s="573">
        <f>SUM(AI8:AU8)</f>
        <v>0</v>
      </c>
      <c r="AW8" s="73"/>
      <c r="BL8" s="277" t="s">
        <v>195</v>
      </c>
      <c r="BM8" s="298">
        <f>SUM(BM12:BM214)</f>
        <v>0</v>
      </c>
    </row>
    <row r="9" spans="1:65" s="79" customFormat="1" ht="50.5" customHeight="1" thickBot="1">
      <c r="A9" s="188"/>
      <c r="B9" s="526"/>
      <c r="C9" s="509"/>
      <c r="D9" s="527" t="s">
        <v>59</v>
      </c>
      <c r="E9" s="527" t="s">
        <v>208</v>
      </c>
      <c r="F9" s="527" t="s">
        <v>5</v>
      </c>
      <c r="G9" s="527" t="s">
        <v>6</v>
      </c>
      <c r="H9" s="527" t="s">
        <v>2</v>
      </c>
      <c r="I9" s="527" t="s">
        <v>9</v>
      </c>
      <c r="J9" s="527" t="s">
        <v>3</v>
      </c>
      <c r="K9" s="527" t="s">
        <v>10</v>
      </c>
      <c r="L9" s="527" t="s">
        <v>19</v>
      </c>
      <c r="M9" s="527" t="s">
        <v>16</v>
      </c>
      <c r="N9" s="527" t="s">
        <v>114</v>
      </c>
      <c r="O9" s="527" t="s">
        <v>162</v>
      </c>
      <c r="P9" s="527" t="s">
        <v>199</v>
      </c>
      <c r="Q9" s="527" t="s">
        <v>163</v>
      </c>
      <c r="R9" s="527" t="s">
        <v>164</v>
      </c>
      <c r="S9" s="527" t="s">
        <v>141</v>
      </c>
      <c r="T9" s="527" t="s">
        <v>142</v>
      </c>
      <c r="U9" s="527" t="s">
        <v>194</v>
      </c>
      <c r="V9" s="530" t="s">
        <v>236</v>
      </c>
      <c r="W9" s="529" t="s">
        <v>237</v>
      </c>
      <c r="X9" s="530" t="s">
        <v>238</v>
      </c>
      <c r="Y9" s="527" t="s">
        <v>243</v>
      </c>
      <c r="Z9" s="591" t="s">
        <v>319</v>
      </c>
      <c r="AA9" s="527" t="s">
        <v>244</v>
      </c>
      <c r="AB9" s="527" t="s">
        <v>252</v>
      </c>
      <c r="AC9" s="533" t="s">
        <v>245</v>
      </c>
      <c r="AD9" s="527" t="s">
        <v>246</v>
      </c>
      <c r="AE9" s="527" t="s">
        <v>253</v>
      </c>
      <c r="AF9" s="527" t="s">
        <v>247</v>
      </c>
      <c r="AG9" s="533" t="s">
        <v>248</v>
      </c>
      <c r="AH9" s="433" t="s">
        <v>249</v>
      </c>
      <c r="AI9" s="511" t="s">
        <v>215</v>
      </c>
      <c r="AJ9" s="512" t="s">
        <v>216</v>
      </c>
      <c r="AK9" s="513" t="s">
        <v>218</v>
      </c>
      <c r="AL9" s="581" t="s">
        <v>217</v>
      </c>
      <c r="AM9" s="514" t="s">
        <v>219</v>
      </c>
      <c r="AN9" s="582" t="s">
        <v>220</v>
      </c>
      <c r="AO9" s="515" t="s">
        <v>113</v>
      </c>
      <c r="AP9" s="578" t="s">
        <v>250</v>
      </c>
      <c r="AQ9" s="579" t="s">
        <v>257</v>
      </c>
      <c r="AR9" s="516" t="s">
        <v>251</v>
      </c>
      <c r="AS9" s="517" t="s">
        <v>260</v>
      </c>
      <c r="AT9" s="583" t="s">
        <v>258</v>
      </c>
      <c r="AU9" s="584" t="s">
        <v>259</v>
      </c>
      <c r="AV9" s="590" t="s">
        <v>11</v>
      </c>
      <c r="AW9" s="382" t="s">
        <v>13</v>
      </c>
      <c r="AX9" s="438" t="s">
        <v>143</v>
      </c>
      <c r="AZ9" s="158" t="s">
        <v>23</v>
      </c>
      <c r="BA9" s="158" t="s">
        <v>24</v>
      </c>
      <c r="BB9" s="158" t="s">
        <v>25</v>
      </c>
      <c r="BC9" s="158" t="s">
        <v>26</v>
      </c>
      <c r="BD9" s="158" t="s">
        <v>27</v>
      </c>
      <c r="BE9" s="158" t="s">
        <v>28</v>
      </c>
      <c r="BF9" s="158" t="s">
        <v>29</v>
      </c>
      <c r="BG9" s="158" t="s">
        <v>30</v>
      </c>
      <c r="BH9" s="158" t="s">
        <v>31</v>
      </c>
      <c r="BI9" s="158" t="s">
        <v>36</v>
      </c>
      <c r="BL9" s="279" t="s">
        <v>196</v>
      </c>
      <c r="BM9" s="279" t="s">
        <v>197</v>
      </c>
    </row>
    <row r="10" spans="1:65" s="79" customFormat="1" ht="30" hidden="1" customHeight="1">
      <c r="B10" s="538"/>
      <c r="C10" s="539"/>
      <c r="D10" s="540"/>
      <c r="E10" s="540"/>
      <c r="F10" s="540"/>
      <c r="G10" s="540"/>
      <c r="H10" s="540"/>
      <c r="I10" s="540"/>
      <c r="J10" s="540"/>
      <c r="K10" s="540"/>
      <c r="L10" s="540"/>
      <c r="M10" s="540"/>
      <c r="N10" s="540"/>
      <c r="O10" s="540"/>
      <c r="P10" s="540"/>
      <c r="Q10" s="540"/>
      <c r="R10" s="540"/>
      <c r="S10" s="540"/>
      <c r="T10" s="540"/>
      <c r="U10" s="540"/>
      <c r="V10" s="541"/>
      <c r="W10" s="541"/>
      <c r="X10" s="541"/>
      <c r="Y10" s="540"/>
      <c r="Z10" s="540"/>
      <c r="AA10" s="540"/>
      <c r="AB10" s="540"/>
      <c r="AC10" s="543"/>
      <c r="AD10" s="540"/>
      <c r="AE10" s="540"/>
      <c r="AF10" s="540"/>
      <c r="AG10" s="543"/>
      <c r="AH10" s="544"/>
      <c r="AI10" s="554" t="s">
        <v>287</v>
      </c>
      <c r="AJ10" s="554" t="s">
        <v>288</v>
      </c>
      <c r="AK10" s="554" t="s">
        <v>289</v>
      </c>
      <c r="AL10" s="554" t="s">
        <v>290</v>
      </c>
      <c r="AM10" s="554" t="s">
        <v>291</v>
      </c>
      <c r="AN10" s="554" t="s">
        <v>321</v>
      </c>
      <c r="AO10" s="554" t="s">
        <v>292</v>
      </c>
      <c r="AP10" s="588" t="s">
        <v>294</v>
      </c>
      <c r="AQ10" s="588" t="s">
        <v>295</v>
      </c>
      <c r="AR10" s="588" t="s">
        <v>293</v>
      </c>
      <c r="AS10" s="588" t="s">
        <v>322</v>
      </c>
      <c r="AT10" s="588" t="s">
        <v>321</v>
      </c>
      <c r="AU10" s="592" t="s">
        <v>323</v>
      </c>
      <c r="AV10" s="589"/>
      <c r="AW10" s="518"/>
      <c r="AX10" s="580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L10" s="519"/>
      <c r="BM10" s="519"/>
    </row>
    <row r="11" spans="1:65" s="56" customFormat="1" ht="34" customHeight="1">
      <c r="B11" s="558"/>
      <c r="C11" s="585"/>
      <c r="D11" s="586"/>
      <c r="E11" s="558"/>
      <c r="F11" s="558"/>
      <c r="G11" s="558"/>
      <c r="H11" s="559"/>
      <c r="I11" s="559"/>
      <c r="J11" s="559"/>
      <c r="K11" s="559"/>
      <c r="L11" s="559"/>
      <c r="M11" s="559"/>
      <c r="N11" s="558"/>
      <c r="O11" s="558"/>
      <c r="P11" s="558"/>
      <c r="Q11" s="558"/>
      <c r="R11" s="558"/>
      <c r="S11" s="560"/>
      <c r="T11" s="560"/>
      <c r="U11" s="560"/>
      <c r="V11" s="561"/>
      <c r="W11" s="562"/>
      <c r="X11" s="561"/>
      <c r="Y11" s="559"/>
      <c r="Z11" s="559"/>
      <c r="AA11" s="558"/>
      <c r="AB11" s="558"/>
      <c r="AC11" s="563"/>
      <c r="AD11" s="563"/>
      <c r="AE11" s="558"/>
      <c r="AF11" s="558"/>
      <c r="AG11" s="564"/>
      <c r="AH11" s="587" t="s">
        <v>239</v>
      </c>
      <c r="AI11" s="558"/>
      <c r="AJ11" s="565"/>
      <c r="AK11" s="565"/>
      <c r="AL11" s="565"/>
      <c r="AM11" s="565"/>
      <c r="AN11" s="565"/>
      <c r="AO11" s="565"/>
      <c r="AP11" s="565"/>
      <c r="AQ11" s="565"/>
      <c r="AR11" s="565"/>
      <c r="AS11" s="565"/>
      <c r="AT11" s="565"/>
      <c r="AU11" s="565"/>
      <c r="AV11" s="566"/>
      <c r="AW11" s="567"/>
      <c r="AX11" s="253"/>
      <c r="AY11" s="1"/>
      <c r="AZ11" s="1"/>
      <c r="BA11" s="1"/>
      <c r="BE11" s="159"/>
      <c r="BG11" s="1"/>
      <c r="BH11" s="1"/>
      <c r="BI11" s="1"/>
    </row>
    <row r="12" spans="1:65" s="1" customFormat="1" ht="65.150000000000006" hidden="1" customHeight="1">
      <c r="A12" s="56"/>
      <c r="B12" s="356"/>
      <c r="C12" s="96" t="s">
        <v>176</v>
      </c>
      <c r="D12" s="450" t="s">
        <v>313</v>
      </c>
      <c r="E12" s="436" t="s">
        <v>208</v>
      </c>
      <c r="F12" s="335">
        <v>3.65</v>
      </c>
      <c r="G12" s="336">
        <f t="shared" ref="G12:G32" si="1">SUM(AI12:AU12)*F12</f>
        <v>0</v>
      </c>
      <c r="H12" s="337">
        <f t="shared" ref="H12:H32" si="2">AI12*AE12</f>
        <v>0</v>
      </c>
      <c r="I12" s="337">
        <f t="shared" ref="I12:I22" si="3">AJ12*AE12</f>
        <v>0</v>
      </c>
      <c r="J12" s="337">
        <f t="shared" ref="J12:J22" si="4">AK12*AE12</f>
        <v>0</v>
      </c>
      <c r="K12" s="337">
        <f t="shared" ref="K12:K22" si="5">AL12*AE12</f>
        <v>0</v>
      </c>
      <c r="L12" s="337">
        <f t="shared" ref="L12:L22" si="6">AM12*AE12</f>
        <v>0</v>
      </c>
      <c r="M12" s="337">
        <f t="shared" ref="M12:M32" si="7">AN12*AE12</f>
        <v>0</v>
      </c>
      <c r="N12" s="337">
        <f t="shared" ref="N12:N32" si="8">AO12*AE12</f>
        <v>0</v>
      </c>
      <c r="O12" s="337">
        <f t="shared" ref="O12:O32" si="9">AP12*AE12</f>
        <v>0</v>
      </c>
      <c r="P12" s="337">
        <f t="shared" ref="P12:P32" si="10">AQ12*AE12</f>
        <v>0</v>
      </c>
      <c r="Q12" s="337">
        <f t="shared" ref="Q12:Q32" si="11">AR12*AE12</f>
        <v>0</v>
      </c>
      <c r="R12" s="337">
        <f t="shared" ref="R12:R32" si="12">AS12*AE12</f>
        <v>0</v>
      </c>
      <c r="S12" s="337">
        <f t="shared" ref="S12:S32" si="13">AT12*AE12</f>
        <v>0</v>
      </c>
      <c r="T12" s="337">
        <f t="shared" ref="T12:T32" si="14">AU12*AE12</f>
        <v>0</v>
      </c>
      <c r="U12" s="335">
        <v>1</v>
      </c>
      <c r="V12" s="387">
        <v>5</v>
      </c>
      <c r="W12" s="493"/>
      <c r="X12" s="387"/>
      <c r="Y12" s="408" t="s">
        <v>136</v>
      </c>
      <c r="Z12" s="408"/>
      <c r="AA12" s="409" t="s">
        <v>73</v>
      </c>
      <c r="AB12" s="416" t="s">
        <v>60</v>
      </c>
      <c r="AC12" s="417" t="s">
        <v>231</v>
      </c>
      <c r="AD12" s="341"/>
      <c r="AE12" s="409">
        <v>1</v>
      </c>
      <c r="AF12" s="409">
        <v>0</v>
      </c>
      <c r="AG12" s="409" t="s">
        <v>18</v>
      </c>
      <c r="AH12" s="357"/>
      <c r="AI12" s="400"/>
      <c r="AJ12" s="401"/>
      <c r="AK12" s="402"/>
      <c r="AL12" s="403"/>
      <c r="AM12" s="404"/>
      <c r="AN12" s="401"/>
      <c r="AO12" s="404"/>
      <c r="AP12" s="401"/>
      <c r="AQ12" s="404"/>
      <c r="AR12" s="401"/>
      <c r="AS12" s="404"/>
      <c r="AT12" s="401"/>
      <c r="AU12" s="402"/>
      <c r="AV12" s="405">
        <f>AH12*AI12+AH12*AJ12+AH12*AK12+AH12*AL12+AH12*AM12+AH12*AN12+AH12*AO12+AH12*AP12+AH12*AQ12+AH12*AR12+AH12*AS12+AH12*AT12+AH12*AU12</f>
        <v>0</v>
      </c>
      <c r="AW12" s="406" t="str">
        <f t="shared" ref="AW12:AW16" si="15">IF(SUM(AI12:AU12)&gt;0,"Yes","No")</f>
        <v>No</v>
      </c>
      <c r="AX12" s="407" t="str">
        <f t="shared" ref="AX12:AX32" si="16">IF(E12="New","Yes","No")</f>
        <v>Yes</v>
      </c>
      <c r="BE12" s="160"/>
      <c r="BF12" s="160"/>
      <c r="BG12" s="160"/>
      <c r="BH12" s="160"/>
      <c r="BL12" s="330">
        <v>1</v>
      </c>
      <c r="BM12" s="257">
        <f>BL12*AI12+BL12*AJ12+BL12*AK12+BL12*AL12+BL12*AM12+BL12*AN12+BL12*AO12+BL12*AP12+BL12*AQ12+BL12*AR12+BL12*AS12+BL12*AT12+BL12*AU12</f>
        <v>0</v>
      </c>
    </row>
    <row r="13" spans="1:65" s="1" customFormat="1" ht="65.150000000000006" hidden="1" customHeight="1">
      <c r="A13" s="56"/>
      <c r="B13" s="356"/>
      <c r="C13" s="99" t="s">
        <v>177</v>
      </c>
      <c r="D13" s="448" t="s">
        <v>312</v>
      </c>
      <c r="E13" s="435" t="s">
        <v>208</v>
      </c>
      <c r="F13" s="334">
        <v>0.75</v>
      </c>
      <c r="G13" s="56">
        <f t="shared" si="1"/>
        <v>0</v>
      </c>
      <c r="H13" s="159">
        <f t="shared" si="2"/>
        <v>0</v>
      </c>
      <c r="I13" s="159">
        <f t="shared" si="3"/>
        <v>0</v>
      </c>
      <c r="J13" s="159">
        <f t="shared" si="4"/>
        <v>0</v>
      </c>
      <c r="K13" s="159">
        <f t="shared" si="5"/>
        <v>0</v>
      </c>
      <c r="L13" s="159">
        <f t="shared" si="6"/>
        <v>0</v>
      </c>
      <c r="M13" s="159">
        <f t="shared" si="7"/>
        <v>0</v>
      </c>
      <c r="N13" s="56">
        <f t="shared" si="8"/>
        <v>0</v>
      </c>
      <c r="O13" s="56">
        <f t="shared" si="9"/>
        <v>0</v>
      </c>
      <c r="P13" s="56">
        <f t="shared" si="10"/>
        <v>0</v>
      </c>
      <c r="Q13" s="56">
        <f t="shared" si="11"/>
        <v>0</v>
      </c>
      <c r="R13" s="56">
        <f t="shared" si="12"/>
        <v>0</v>
      </c>
      <c r="S13" s="56">
        <f t="shared" si="13"/>
        <v>0</v>
      </c>
      <c r="T13" s="56">
        <f t="shared" si="14"/>
        <v>0</v>
      </c>
      <c r="U13" s="334">
        <v>1</v>
      </c>
      <c r="V13" s="387">
        <v>3</v>
      </c>
      <c r="W13" s="493"/>
      <c r="X13" s="387"/>
      <c r="Y13" s="159" t="s">
        <v>136</v>
      </c>
      <c r="Z13" s="159"/>
      <c r="AA13" s="56" t="s">
        <v>73</v>
      </c>
      <c r="AB13" s="334" t="s">
        <v>242</v>
      </c>
      <c r="AC13" s="340" t="s">
        <v>232</v>
      </c>
      <c r="AD13" s="341"/>
      <c r="AE13" s="56">
        <v>1</v>
      </c>
      <c r="AF13" s="56">
        <v>0</v>
      </c>
      <c r="AG13" s="56" t="s">
        <v>18</v>
      </c>
      <c r="AH13" s="357"/>
      <c r="AI13" s="344"/>
      <c r="AJ13" s="35"/>
      <c r="AK13" s="345"/>
      <c r="AL13" s="346"/>
      <c r="AM13" s="37"/>
      <c r="AN13" s="35"/>
      <c r="AO13" s="37"/>
      <c r="AP13" s="35"/>
      <c r="AQ13" s="37"/>
      <c r="AR13" s="35"/>
      <c r="AS13" s="37"/>
      <c r="AT13" s="35"/>
      <c r="AU13" s="345"/>
      <c r="AV13" s="378">
        <f t="shared" ref="AV13:AV15" si="17">AH13*AI13+AH13*AJ13+AH13*AK13+AH13*AL13+AH13*AM13+AH13*AN13+AH13*AO13+AH13*AP13+AH13*AQ13+AH13*AR13+AH13*AS13+AH13*AT13+AH13*AU13</f>
        <v>0</v>
      </c>
      <c r="AW13" s="136" t="str">
        <f t="shared" si="15"/>
        <v>No</v>
      </c>
      <c r="AX13" s="379" t="str">
        <f t="shared" si="16"/>
        <v>Yes</v>
      </c>
      <c r="BE13" s="160"/>
      <c r="BF13" s="160"/>
      <c r="BG13" s="160"/>
      <c r="BH13" s="160"/>
      <c r="BL13" s="331">
        <v>1</v>
      </c>
      <c r="BM13" s="259">
        <f t="shared" ref="BM13:BM15" si="18">BL13*AI13+BL13*AJ13+BL13*AK13+BL13*AL13+BL13*AM13+BL13*AN13+BL13*AO13+BL13*AP13+BL13*AQ13+BL13*AR13+BL13*AS13+BL13*AT13+BL13*AU13</f>
        <v>0</v>
      </c>
    </row>
    <row r="14" spans="1:65" s="1" customFormat="1" ht="65.150000000000006" hidden="1" customHeight="1">
      <c r="A14" s="56"/>
      <c r="B14" s="356"/>
      <c r="C14" s="96" t="s">
        <v>178</v>
      </c>
      <c r="D14" s="450" t="s">
        <v>314</v>
      </c>
      <c r="E14" s="436" t="s">
        <v>208</v>
      </c>
      <c r="F14" s="335">
        <v>1.05</v>
      </c>
      <c r="G14" s="336">
        <f t="shared" si="1"/>
        <v>0</v>
      </c>
      <c r="H14" s="337">
        <f t="shared" si="2"/>
        <v>0</v>
      </c>
      <c r="I14" s="337">
        <f t="shared" si="3"/>
        <v>0</v>
      </c>
      <c r="J14" s="337">
        <f t="shared" si="4"/>
        <v>0</v>
      </c>
      <c r="K14" s="337">
        <f t="shared" si="5"/>
        <v>0</v>
      </c>
      <c r="L14" s="337">
        <f t="shared" si="6"/>
        <v>0</v>
      </c>
      <c r="M14" s="337">
        <f t="shared" si="7"/>
        <v>0</v>
      </c>
      <c r="N14" s="337">
        <f t="shared" si="8"/>
        <v>0</v>
      </c>
      <c r="O14" s="337">
        <f t="shared" si="9"/>
        <v>0</v>
      </c>
      <c r="P14" s="337">
        <f t="shared" si="10"/>
        <v>0</v>
      </c>
      <c r="Q14" s="337">
        <f t="shared" si="11"/>
        <v>0</v>
      </c>
      <c r="R14" s="337">
        <f t="shared" si="12"/>
        <v>0</v>
      </c>
      <c r="S14" s="337">
        <f t="shared" si="13"/>
        <v>0</v>
      </c>
      <c r="T14" s="337">
        <f t="shared" si="14"/>
        <v>0</v>
      </c>
      <c r="U14" s="335">
        <v>1</v>
      </c>
      <c r="V14" s="387">
        <v>3</v>
      </c>
      <c r="W14" s="493"/>
      <c r="X14" s="387"/>
      <c r="Y14" s="408" t="s">
        <v>136</v>
      </c>
      <c r="Z14" s="408"/>
      <c r="AA14" s="409" t="s">
        <v>73</v>
      </c>
      <c r="AB14" s="416" t="s">
        <v>242</v>
      </c>
      <c r="AC14" s="417" t="s">
        <v>233</v>
      </c>
      <c r="AD14" s="341"/>
      <c r="AE14" s="409">
        <v>1</v>
      </c>
      <c r="AF14" s="409">
        <v>0</v>
      </c>
      <c r="AG14" s="409" t="s">
        <v>18</v>
      </c>
      <c r="AH14" s="357"/>
      <c r="AI14" s="400"/>
      <c r="AJ14" s="401"/>
      <c r="AK14" s="402"/>
      <c r="AL14" s="403"/>
      <c r="AM14" s="404"/>
      <c r="AN14" s="401"/>
      <c r="AO14" s="404"/>
      <c r="AP14" s="401"/>
      <c r="AQ14" s="404"/>
      <c r="AR14" s="401"/>
      <c r="AS14" s="404"/>
      <c r="AT14" s="401"/>
      <c r="AU14" s="402"/>
      <c r="AV14" s="405">
        <f t="shared" si="17"/>
        <v>0</v>
      </c>
      <c r="AW14" s="406" t="str">
        <f t="shared" si="15"/>
        <v>No</v>
      </c>
      <c r="AX14" s="407" t="str">
        <f t="shared" si="16"/>
        <v>Yes</v>
      </c>
      <c r="BE14" s="160"/>
      <c r="BF14" s="160"/>
      <c r="BG14" s="160"/>
      <c r="BH14" s="160"/>
      <c r="BL14" s="331">
        <v>1</v>
      </c>
      <c r="BM14" s="259">
        <f t="shared" si="18"/>
        <v>0</v>
      </c>
    </row>
    <row r="15" spans="1:65" s="1" customFormat="1" ht="65.150000000000006" hidden="1" customHeight="1">
      <c r="A15" s="56"/>
      <c r="B15" s="356"/>
      <c r="C15" s="99" t="s">
        <v>212</v>
      </c>
      <c r="D15" s="448" t="s">
        <v>315</v>
      </c>
      <c r="E15" s="435" t="s">
        <v>208</v>
      </c>
      <c r="F15" s="334">
        <v>2.75</v>
      </c>
      <c r="G15" s="56">
        <f t="shared" si="1"/>
        <v>0</v>
      </c>
      <c r="H15" s="159">
        <f t="shared" si="2"/>
        <v>0</v>
      </c>
      <c r="I15" s="159">
        <f t="shared" si="3"/>
        <v>0</v>
      </c>
      <c r="J15" s="159">
        <f t="shared" si="4"/>
        <v>0</v>
      </c>
      <c r="K15" s="159">
        <f t="shared" si="5"/>
        <v>0</v>
      </c>
      <c r="L15" s="159">
        <f t="shared" si="6"/>
        <v>0</v>
      </c>
      <c r="M15" s="159">
        <f t="shared" si="7"/>
        <v>0</v>
      </c>
      <c r="N15" s="56">
        <f t="shared" si="8"/>
        <v>0</v>
      </c>
      <c r="O15" s="56">
        <f t="shared" si="9"/>
        <v>0</v>
      </c>
      <c r="P15" s="56">
        <f t="shared" si="10"/>
        <v>0</v>
      </c>
      <c r="Q15" s="56">
        <f t="shared" si="11"/>
        <v>0</v>
      </c>
      <c r="R15" s="56">
        <f t="shared" si="12"/>
        <v>0</v>
      </c>
      <c r="S15" s="56">
        <f t="shared" si="13"/>
        <v>0</v>
      </c>
      <c r="T15" s="56">
        <f t="shared" si="14"/>
        <v>0</v>
      </c>
      <c r="U15" s="334">
        <v>1</v>
      </c>
      <c r="V15" s="387">
        <v>5</v>
      </c>
      <c r="W15" s="493"/>
      <c r="X15" s="387"/>
      <c r="Y15" s="159" t="s">
        <v>136</v>
      </c>
      <c r="Z15" s="159"/>
      <c r="AA15" s="56" t="s">
        <v>73</v>
      </c>
      <c r="AB15" s="334" t="s">
        <v>60</v>
      </c>
      <c r="AC15" s="340" t="s">
        <v>234</v>
      </c>
      <c r="AD15" s="341"/>
      <c r="AE15" s="56">
        <v>1</v>
      </c>
      <c r="AF15" s="56">
        <v>0</v>
      </c>
      <c r="AG15" s="56" t="s">
        <v>18</v>
      </c>
      <c r="AH15" s="357"/>
      <c r="AI15" s="344"/>
      <c r="AJ15" s="35"/>
      <c r="AK15" s="345"/>
      <c r="AL15" s="346"/>
      <c r="AM15" s="37"/>
      <c r="AN15" s="35"/>
      <c r="AO15" s="37"/>
      <c r="AP15" s="35"/>
      <c r="AQ15" s="37"/>
      <c r="AR15" s="35"/>
      <c r="AS15" s="37"/>
      <c r="AT15" s="35"/>
      <c r="AU15" s="345"/>
      <c r="AV15" s="378">
        <f t="shared" si="17"/>
        <v>0</v>
      </c>
      <c r="AW15" s="136" t="str">
        <f t="shared" si="15"/>
        <v>No</v>
      </c>
      <c r="AX15" s="379" t="str">
        <f t="shared" si="16"/>
        <v>Yes</v>
      </c>
      <c r="BE15" s="160"/>
      <c r="BF15" s="160"/>
      <c r="BG15" s="160"/>
      <c r="BH15" s="160"/>
      <c r="BL15" s="331">
        <v>1</v>
      </c>
      <c r="BM15" s="259">
        <f t="shared" si="18"/>
        <v>0</v>
      </c>
    </row>
    <row r="16" spans="1:65" s="1" customFormat="1" ht="65.150000000000006" hidden="1" customHeight="1">
      <c r="A16" s="56"/>
      <c r="B16" s="356"/>
      <c r="C16" s="99" t="s">
        <v>213</v>
      </c>
      <c r="D16" s="450" t="s">
        <v>316</v>
      </c>
      <c r="E16" s="436" t="s">
        <v>208</v>
      </c>
      <c r="F16" s="335">
        <v>1.7</v>
      </c>
      <c r="G16" s="336">
        <f t="shared" si="1"/>
        <v>0</v>
      </c>
      <c r="H16" s="337">
        <f t="shared" si="2"/>
        <v>0</v>
      </c>
      <c r="I16" s="337">
        <f t="shared" si="3"/>
        <v>0</v>
      </c>
      <c r="J16" s="337">
        <f t="shared" si="4"/>
        <v>0</v>
      </c>
      <c r="K16" s="337">
        <f t="shared" si="5"/>
        <v>0</v>
      </c>
      <c r="L16" s="337">
        <f t="shared" si="6"/>
        <v>0</v>
      </c>
      <c r="M16" s="337">
        <f t="shared" si="7"/>
        <v>0</v>
      </c>
      <c r="N16" s="337">
        <f t="shared" si="8"/>
        <v>0</v>
      </c>
      <c r="O16" s="337">
        <f t="shared" si="9"/>
        <v>0</v>
      </c>
      <c r="P16" s="337">
        <f t="shared" si="10"/>
        <v>0</v>
      </c>
      <c r="Q16" s="337">
        <f t="shared" si="11"/>
        <v>0</v>
      </c>
      <c r="R16" s="337">
        <f t="shared" si="12"/>
        <v>0</v>
      </c>
      <c r="S16" s="337">
        <f t="shared" si="13"/>
        <v>0</v>
      </c>
      <c r="T16" s="337">
        <f t="shared" si="14"/>
        <v>0</v>
      </c>
      <c r="U16" s="335">
        <v>1</v>
      </c>
      <c r="V16" s="387">
        <v>4</v>
      </c>
      <c r="W16" s="493"/>
      <c r="X16" s="387"/>
      <c r="Y16" s="408" t="s">
        <v>136</v>
      </c>
      <c r="Z16" s="408"/>
      <c r="AA16" s="409" t="s">
        <v>73</v>
      </c>
      <c r="AB16" s="416" t="s">
        <v>60</v>
      </c>
      <c r="AC16" s="417" t="s">
        <v>235</v>
      </c>
      <c r="AD16" s="341"/>
      <c r="AE16" s="409">
        <v>1</v>
      </c>
      <c r="AF16" s="409">
        <v>0</v>
      </c>
      <c r="AG16" s="409" t="s">
        <v>18</v>
      </c>
      <c r="AH16" s="357"/>
      <c r="AI16" s="400"/>
      <c r="AJ16" s="401"/>
      <c r="AK16" s="402"/>
      <c r="AL16" s="403"/>
      <c r="AM16" s="404"/>
      <c r="AN16" s="401"/>
      <c r="AO16" s="404"/>
      <c r="AP16" s="401"/>
      <c r="AQ16" s="404"/>
      <c r="AR16" s="401"/>
      <c r="AS16" s="404"/>
      <c r="AT16" s="401"/>
      <c r="AU16" s="402"/>
      <c r="AV16" s="405">
        <f>AH16*AI16+AH16*AJ16+AH16*AK16+AH16*AL16+AH16*AM16+AH16*AN16+AH16*AO16+AH16*AP16+AH16*AQ16+AH16*AR16+AH16*AS16+AH16*AT16+AH16*AU16</f>
        <v>0</v>
      </c>
      <c r="AW16" s="406" t="str">
        <f t="shared" si="15"/>
        <v>No</v>
      </c>
      <c r="AX16" s="407" t="str">
        <f t="shared" si="16"/>
        <v>Yes</v>
      </c>
      <c r="BE16" s="160"/>
      <c r="BF16" s="160"/>
      <c r="BG16" s="160"/>
      <c r="BH16" s="160"/>
      <c r="BL16" s="331">
        <v>1</v>
      </c>
      <c r="BM16" s="259">
        <f>BL16*AI16+BL16*AJ16+BL16*AK16+BL16*AL16+BL16*AM16+BL16*AN16+BL16*AO16+BL16*AP16+BL16*AQ16+BL16*AR16+BL16*AS16+BL16*AT16+BL16*AU16</f>
        <v>0</v>
      </c>
    </row>
    <row r="17" spans="2:65" s="1" customFormat="1" ht="65.150000000000006" customHeight="1">
      <c r="B17" s="575"/>
      <c r="C17" s="576" t="s">
        <v>171</v>
      </c>
      <c r="D17" s="577" t="s">
        <v>296</v>
      </c>
      <c r="E17" s="342"/>
      <c r="F17" s="159">
        <v>0.61</v>
      </c>
      <c r="G17" s="56">
        <f t="shared" si="1"/>
        <v>0</v>
      </c>
      <c r="H17" s="159">
        <f t="shared" si="2"/>
        <v>0</v>
      </c>
      <c r="I17" s="159">
        <f t="shared" si="3"/>
        <v>0</v>
      </c>
      <c r="J17" s="159">
        <f t="shared" si="4"/>
        <v>0</v>
      </c>
      <c r="K17" s="159">
        <f t="shared" si="5"/>
        <v>0</v>
      </c>
      <c r="L17" s="159">
        <f t="shared" si="6"/>
        <v>0</v>
      </c>
      <c r="M17" s="159">
        <f t="shared" si="7"/>
        <v>0</v>
      </c>
      <c r="N17" s="56">
        <f t="shared" si="8"/>
        <v>0</v>
      </c>
      <c r="O17" s="56">
        <f t="shared" si="9"/>
        <v>0</v>
      </c>
      <c r="P17" s="56">
        <f t="shared" si="10"/>
        <v>0</v>
      </c>
      <c r="Q17" s="56">
        <f t="shared" si="11"/>
        <v>0</v>
      </c>
      <c r="R17" s="56">
        <f t="shared" si="12"/>
        <v>0</v>
      </c>
      <c r="S17" s="56">
        <f t="shared" si="13"/>
        <v>0</v>
      </c>
      <c r="T17" s="56">
        <f t="shared" si="14"/>
        <v>0</v>
      </c>
      <c r="U17" s="56">
        <v>1</v>
      </c>
      <c r="V17" s="388">
        <v>4</v>
      </c>
      <c r="W17" s="494"/>
      <c r="X17" s="388"/>
      <c r="Y17" s="159" t="s">
        <v>136</v>
      </c>
      <c r="Z17" s="159"/>
      <c r="AA17" s="56" t="s">
        <v>73</v>
      </c>
      <c r="AB17" s="56" t="s">
        <v>242</v>
      </c>
      <c r="AC17" s="338" t="s">
        <v>155</v>
      </c>
      <c r="AD17" s="338" t="s">
        <v>223</v>
      </c>
      <c r="AE17" s="56">
        <v>1</v>
      </c>
      <c r="AF17" s="56">
        <v>0</v>
      </c>
      <c r="AG17" s="56" t="s">
        <v>18</v>
      </c>
      <c r="AH17" s="359">
        <v>116.60000000000001</v>
      </c>
      <c r="AI17" s="344"/>
      <c r="AJ17" s="35"/>
      <c r="AK17" s="345"/>
      <c r="AL17" s="346"/>
      <c r="AM17" s="37"/>
      <c r="AN17" s="35"/>
      <c r="AO17" s="37"/>
      <c r="AP17" s="35"/>
      <c r="AQ17" s="37"/>
      <c r="AR17" s="35"/>
      <c r="AS17" s="37"/>
      <c r="AT17" s="35"/>
      <c r="AU17" s="345"/>
      <c r="AV17" s="378">
        <f t="shared" ref="AV17:AV32" si="19">AH17*AI17+AH17*AJ17+AH17*AK17+AH17*AL17+AH17*AM17+AH17*AN17+AH17*AO17+AH17*AP17+AH17*AQ17+AH17*AR17+AH17*AS17+AH17*AT17+AH17*AU17</f>
        <v>0</v>
      </c>
      <c r="AW17" s="136" t="str">
        <f t="shared" ref="AW17:AW32" si="20">IF(SUM(AI17:AU17)&gt;0,"Yes","No")</f>
        <v>No</v>
      </c>
      <c r="AX17" s="379" t="str">
        <f t="shared" si="16"/>
        <v>No</v>
      </c>
      <c r="BE17" s="160"/>
      <c r="BF17" s="160"/>
      <c r="BG17" s="160"/>
      <c r="BH17" s="160"/>
      <c r="BL17" s="258">
        <v>1</v>
      </c>
      <c r="BM17" s="259">
        <f t="shared" ref="BM17:BM32" si="21">BL17*AI17+BL17*AJ17+BL17*AK17+BL17*AL17+BL17*AM17+BL17*AN17+BL17*AO17+BL17*AP17+BL17*AQ17+BL17*AR17+BL17*AS17+BL17*AT17+BL17*AU17</f>
        <v>0</v>
      </c>
    </row>
    <row r="18" spans="2:65" s="1" customFormat="1" ht="65.150000000000006" customHeight="1">
      <c r="B18" s="358"/>
      <c r="C18" s="96" t="s">
        <v>172</v>
      </c>
      <c r="D18" s="450" t="s">
        <v>297</v>
      </c>
      <c r="E18" s="412"/>
      <c r="F18" s="337">
        <v>0.8</v>
      </c>
      <c r="G18" s="336">
        <f t="shared" si="1"/>
        <v>0</v>
      </c>
      <c r="H18" s="337">
        <f t="shared" si="2"/>
        <v>0</v>
      </c>
      <c r="I18" s="337">
        <f t="shared" si="3"/>
        <v>0</v>
      </c>
      <c r="J18" s="337">
        <f t="shared" si="4"/>
        <v>0</v>
      </c>
      <c r="K18" s="337">
        <f t="shared" si="5"/>
        <v>0</v>
      </c>
      <c r="L18" s="337">
        <f t="shared" si="6"/>
        <v>0</v>
      </c>
      <c r="M18" s="337">
        <f t="shared" si="7"/>
        <v>0</v>
      </c>
      <c r="N18" s="337">
        <f t="shared" si="8"/>
        <v>0</v>
      </c>
      <c r="O18" s="337">
        <f t="shared" si="9"/>
        <v>0</v>
      </c>
      <c r="P18" s="337">
        <f t="shared" si="10"/>
        <v>0</v>
      </c>
      <c r="Q18" s="337">
        <f t="shared" si="11"/>
        <v>0</v>
      </c>
      <c r="R18" s="337">
        <f t="shared" si="12"/>
        <v>0</v>
      </c>
      <c r="S18" s="337">
        <f t="shared" si="13"/>
        <v>0</v>
      </c>
      <c r="T18" s="337">
        <f t="shared" si="14"/>
        <v>0</v>
      </c>
      <c r="U18" s="336">
        <v>1</v>
      </c>
      <c r="V18" s="388">
        <v>4</v>
      </c>
      <c r="W18" s="494"/>
      <c r="X18" s="388"/>
      <c r="Y18" s="408" t="s">
        <v>136</v>
      </c>
      <c r="Z18" s="408"/>
      <c r="AA18" s="409" t="s">
        <v>73</v>
      </c>
      <c r="AB18" s="409" t="s">
        <v>242</v>
      </c>
      <c r="AC18" s="410" t="s">
        <v>156</v>
      </c>
      <c r="AD18" s="410" t="s">
        <v>224</v>
      </c>
      <c r="AE18" s="409">
        <v>1</v>
      </c>
      <c r="AF18" s="409">
        <v>0</v>
      </c>
      <c r="AG18" s="409" t="s">
        <v>18</v>
      </c>
      <c r="AH18" s="411">
        <v>127.2</v>
      </c>
      <c r="AI18" s="400"/>
      <c r="AJ18" s="401"/>
      <c r="AK18" s="402"/>
      <c r="AL18" s="403"/>
      <c r="AM18" s="404"/>
      <c r="AN18" s="401"/>
      <c r="AO18" s="404"/>
      <c r="AP18" s="401"/>
      <c r="AQ18" s="404"/>
      <c r="AR18" s="401"/>
      <c r="AS18" s="404"/>
      <c r="AT18" s="401"/>
      <c r="AU18" s="402"/>
      <c r="AV18" s="405">
        <f t="shared" si="19"/>
        <v>0</v>
      </c>
      <c r="AW18" s="406" t="str">
        <f t="shared" si="20"/>
        <v>No</v>
      </c>
      <c r="AX18" s="407" t="str">
        <f t="shared" si="16"/>
        <v>No</v>
      </c>
      <c r="BE18" s="160"/>
      <c r="BF18" s="160"/>
      <c r="BG18" s="160"/>
      <c r="BH18" s="160"/>
      <c r="BL18" s="258">
        <v>1</v>
      </c>
      <c r="BM18" s="259">
        <f t="shared" si="21"/>
        <v>0</v>
      </c>
    </row>
    <row r="19" spans="2:65" s="1" customFormat="1" ht="65.150000000000006" customHeight="1">
      <c r="B19" s="358"/>
      <c r="C19" s="99" t="s">
        <v>173</v>
      </c>
      <c r="D19" s="448" t="s">
        <v>298</v>
      </c>
      <c r="E19" s="342"/>
      <c r="F19" s="159">
        <v>1.9</v>
      </c>
      <c r="G19" s="56">
        <f t="shared" si="1"/>
        <v>0</v>
      </c>
      <c r="H19" s="159">
        <f t="shared" si="2"/>
        <v>0</v>
      </c>
      <c r="I19" s="159">
        <f t="shared" si="3"/>
        <v>0</v>
      </c>
      <c r="J19" s="159">
        <f t="shared" si="4"/>
        <v>0</v>
      </c>
      <c r="K19" s="159">
        <f t="shared" si="5"/>
        <v>0</v>
      </c>
      <c r="L19" s="159">
        <f t="shared" si="6"/>
        <v>0</v>
      </c>
      <c r="M19" s="159">
        <f t="shared" si="7"/>
        <v>0</v>
      </c>
      <c r="N19" s="56">
        <f t="shared" si="8"/>
        <v>0</v>
      </c>
      <c r="O19" s="56">
        <f t="shared" si="9"/>
        <v>0</v>
      </c>
      <c r="P19" s="56">
        <f t="shared" si="10"/>
        <v>0</v>
      </c>
      <c r="Q19" s="56">
        <f t="shared" si="11"/>
        <v>0</v>
      </c>
      <c r="R19" s="56">
        <f t="shared" si="12"/>
        <v>0</v>
      </c>
      <c r="S19" s="56">
        <f t="shared" si="13"/>
        <v>0</v>
      </c>
      <c r="T19" s="56">
        <f t="shared" si="14"/>
        <v>0</v>
      </c>
      <c r="U19" s="56">
        <v>1</v>
      </c>
      <c r="V19" s="388">
        <v>4</v>
      </c>
      <c r="W19" s="494"/>
      <c r="X19" s="388"/>
      <c r="Y19" s="159" t="s">
        <v>136</v>
      </c>
      <c r="Z19" s="159"/>
      <c r="AA19" s="56" t="s">
        <v>73</v>
      </c>
      <c r="AB19" s="56" t="s">
        <v>60</v>
      </c>
      <c r="AC19" s="338" t="s">
        <v>157</v>
      </c>
      <c r="AD19" s="338" t="s">
        <v>225</v>
      </c>
      <c r="AE19" s="56">
        <v>1</v>
      </c>
      <c r="AF19" s="56">
        <v>0</v>
      </c>
      <c r="AG19" s="56" t="s">
        <v>18</v>
      </c>
      <c r="AH19" s="359">
        <v>212</v>
      </c>
      <c r="AI19" s="344"/>
      <c r="AJ19" s="35"/>
      <c r="AK19" s="345"/>
      <c r="AL19" s="346"/>
      <c r="AM19" s="37"/>
      <c r="AN19" s="35"/>
      <c r="AO19" s="37"/>
      <c r="AP19" s="35"/>
      <c r="AQ19" s="37"/>
      <c r="AR19" s="35"/>
      <c r="AS19" s="37"/>
      <c r="AT19" s="35"/>
      <c r="AU19" s="345"/>
      <c r="AV19" s="378">
        <f t="shared" si="19"/>
        <v>0</v>
      </c>
      <c r="AW19" s="136" t="str">
        <f t="shared" si="20"/>
        <v>No</v>
      </c>
      <c r="AX19" s="379" t="str">
        <f t="shared" si="16"/>
        <v>No</v>
      </c>
      <c r="BE19" s="160"/>
      <c r="BF19" s="160"/>
      <c r="BG19" s="160"/>
      <c r="BH19" s="160"/>
      <c r="BL19" s="258">
        <v>1</v>
      </c>
      <c r="BM19" s="259">
        <f t="shared" si="21"/>
        <v>0</v>
      </c>
    </row>
    <row r="20" spans="2:65" s="1" customFormat="1" ht="65.150000000000006" customHeight="1">
      <c r="B20" s="358"/>
      <c r="C20" s="96" t="s">
        <v>174</v>
      </c>
      <c r="D20" s="450" t="s">
        <v>299</v>
      </c>
      <c r="E20" s="412"/>
      <c r="F20" s="337">
        <v>1.82</v>
      </c>
      <c r="G20" s="336">
        <f t="shared" si="1"/>
        <v>0</v>
      </c>
      <c r="H20" s="337">
        <f t="shared" si="2"/>
        <v>0</v>
      </c>
      <c r="I20" s="337">
        <f t="shared" si="3"/>
        <v>0</v>
      </c>
      <c r="J20" s="337">
        <f t="shared" si="4"/>
        <v>0</v>
      </c>
      <c r="K20" s="337">
        <f t="shared" si="5"/>
        <v>0</v>
      </c>
      <c r="L20" s="337">
        <f t="shared" si="6"/>
        <v>0</v>
      </c>
      <c r="M20" s="337">
        <f t="shared" si="7"/>
        <v>0</v>
      </c>
      <c r="N20" s="337">
        <f t="shared" si="8"/>
        <v>0</v>
      </c>
      <c r="O20" s="337">
        <f t="shared" si="9"/>
        <v>0</v>
      </c>
      <c r="P20" s="337">
        <f t="shared" si="10"/>
        <v>0</v>
      </c>
      <c r="Q20" s="337">
        <f t="shared" si="11"/>
        <v>0</v>
      </c>
      <c r="R20" s="337">
        <f t="shared" si="12"/>
        <v>0</v>
      </c>
      <c r="S20" s="337">
        <f t="shared" si="13"/>
        <v>0</v>
      </c>
      <c r="T20" s="337">
        <f t="shared" si="14"/>
        <v>0</v>
      </c>
      <c r="U20" s="336">
        <v>1</v>
      </c>
      <c r="V20" s="388">
        <v>4</v>
      </c>
      <c r="W20" s="494"/>
      <c r="X20" s="388"/>
      <c r="Y20" s="408" t="s">
        <v>136</v>
      </c>
      <c r="Z20" s="408"/>
      <c r="AA20" s="409" t="s">
        <v>73</v>
      </c>
      <c r="AB20" s="409" t="s">
        <v>60</v>
      </c>
      <c r="AC20" s="410" t="s">
        <v>158</v>
      </c>
      <c r="AD20" s="410" t="s">
        <v>226</v>
      </c>
      <c r="AE20" s="409">
        <v>1</v>
      </c>
      <c r="AF20" s="409">
        <v>0</v>
      </c>
      <c r="AG20" s="409" t="s">
        <v>18</v>
      </c>
      <c r="AH20" s="411">
        <v>201.4</v>
      </c>
      <c r="AI20" s="400"/>
      <c r="AJ20" s="401"/>
      <c r="AK20" s="402"/>
      <c r="AL20" s="403"/>
      <c r="AM20" s="404"/>
      <c r="AN20" s="401"/>
      <c r="AO20" s="404"/>
      <c r="AP20" s="401"/>
      <c r="AQ20" s="404"/>
      <c r="AR20" s="401"/>
      <c r="AS20" s="404"/>
      <c r="AT20" s="401"/>
      <c r="AU20" s="402"/>
      <c r="AV20" s="405">
        <f t="shared" si="19"/>
        <v>0</v>
      </c>
      <c r="AW20" s="406" t="str">
        <f t="shared" si="20"/>
        <v>No</v>
      </c>
      <c r="AX20" s="407" t="str">
        <f t="shared" si="16"/>
        <v>No</v>
      </c>
      <c r="BE20" s="160"/>
      <c r="BF20" s="160"/>
      <c r="BG20" s="160"/>
      <c r="BH20" s="160"/>
      <c r="BL20" s="258">
        <v>1</v>
      </c>
      <c r="BM20" s="259">
        <f t="shared" si="21"/>
        <v>0</v>
      </c>
    </row>
    <row r="21" spans="2:65" s="1" customFormat="1" ht="65.150000000000006" customHeight="1">
      <c r="B21" s="358"/>
      <c r="C21" s="99" t="s">
        <v>175</v>
      </c>
      <c r="D21" s="448" t="s">
        <v>300</v>
      </c>
      <c r="E21" s="342"/>
      <c r="F21" s="159">
        <v>1.71</v>
      </c>
      <c r="G21" s="56">
        <f t="shared" si="1"/>
        <v>0</v>
      </c>
      <c r="H21" s="159">
        <f t="shared" si="2"/>
        <v>0</v>
      </c>
      <c r="I21" s="159">
        <f t="shared" si="3"/>
        <v>0</v>
      </c>
      <c r="J21" s="159">
        <f t="shared" si="4"/>
        <v>0</v>
      </c>
      <c r="K21" s="159">
        <f t="shared" si="5"/>
        <v>0</v>
      </c>
      <c r="L21" s="159">
        <f t="shared" si="6"/>
        <v>0</v>
      </c>
      <c r="M21" s="159">
        <f t="shared" si="7"/>
        <v>0</v>
      </c>
      <c r="N21" s="56">
        <f t="shared" si="8"/>
        <v>0</v>
      </c>
      <c r="O21" s="56">
        <f t="shared" si="9"/>
        <v>0</v>
      </c>
      <c r="P21" s="56">
        <f t="shared" si="10"/>
        <v>0</v>
      </c>
      <c r="Q21" s="56">
        <f t="shared" si="11"/>
        <v>0</v>
      </c>
      <c r="R21" s="56">
        <f t="shared" si="12"/>
        <v>0</v>
      </c>
      <c r="S21" s="56">
        <f t="shared" si="13"/>
        <v>0</v>
      </c>
      <c r="T21" s="56">
        <f t="shared" si="14"/>
        <v>0</v>
      </c>
      <c r="U21" s="56">
        <v>1</v>
      </c>
      <c r="V21" s="388">
        <v>4</v>
      </c>
      <c r="W21" s="494"/>
      <c r="X21" s="388"/>
      <c r="Y21" s="159" t="s">
        <v>136</v>
      </c>
      <c r="Z21" s="159"/>
      <c r="AA21" s="56" t="s">
        <v>73</v>
      </c>
      <c r="AB21" s="56" t="s">
        <v>60</v>
      </c>
      <c r="AC21" s="338" t="s">
        <v>159</v>
      </c>
      <c r="AD21" s="338" t="s">
        <v>227</v>
      </c>
      <c r="AE21" s="56">
        <v>1</v>
      </c>
      <c r="AF21" s="56">
        <v>0</v>
      </c>
      <c r="AG21" s="56" t="s">
        <v>18</v>
      </c>
      <c r="AH21" s="359">
        <v>190.8</v>
      </c>
      <c r="AI21" s="344"/>
      <c r="AJ21" s="35"/>
      <c r="AK21" s="345"/>
      <c r="AL21" s="346"/>
      <c r="AM21" s="37"/>
      <c r="AN21" s="35"/>
      <c r="AO21" s="37"/>
      <c r="AP21" s="35"/>
      <c r="AQ21" s="37"/>
      <c r="AR21" s="35"/>
      <c r="AS21" s="37"/>
      <c r="AT21" s="35"/>
      <c r="AU21" s="345"/>
      <c r="AV21" s="378">
        <f t="shared" si="19"/>
        <v>0</v>
      </c>
      <c r="AW21" s="136" t="str">
        <f t="shared" si="20"/>
        <v>No</v>
      </c>
      <c r="AX21" s="379" t="str">
        <f t="shared" si="16"/>
        <v>No</v>
      </c>
      <c r="BE21" s="160"/>
      <c r="BF21" s="160"/>
      <c r="BG21" s="160"/>
      <c r="BH21" s="160"/>
      <c r="BL21" s="258">
        <v>1</v>
      </c>
      <c r="BM21" s="259">
        <f t="shared" si="21"/>
        <v>0</v>
      </c>
    </row>
    <row r="22" spans="2:65" s="1" customFormat="1" ht="65.150000000000006" customHeight="1">
      <c r="B22" s="358"/>
      <c r="C22" s="99" t="s">
        <v>176</v>
      </c>
      <c r="D22" s="450" t="s">
        <v>301</v>
      </c>
      <c r="E22" s="412"/>
      <c r="F22" s="337">
        <v>2.9</v>
      </c>
      <c r="G22" s="336">
        <f t="shared" si="1"/>
        <v>0</v>
      </c>
      <c r="H22" s="337">
        <f t="shared" si="2"/>
        <v>0</v>
      </c>
      <c r="I22" s="337">
        <f t="shared" si="3"/>
        <v>0</v>
      </c>
      <c r="J22" s="337">
        <f t="shared" si="4"/>
        <v>0</v>
      </c>
      <c r="K22" s="337">
        <f t="shared" si="5"/>
        <v>0</v>
      </c>
      <c r="L22" s="337">
        <f t="shared" si="6"/>
        <v>0</v>
      </c>
      <c r="M22" s="337">
        <f t="shared" si="7"/>
        <v>0</v>
      </c>
      <c r="N22" s="337">
        <f t="shared" si="8"/>
        <v>0</v>
      </c>
      <c r="O22" s="337">
        <f t="shared" si="9"/>
        <v>0</v>
      </c>
      <c r="P22" s="337">
        <f t="shared" si="10"/>
        <v>0</v>
      </c>
      <c r="Q22" s="337">
        <f t="shared" si="11"/>
        <v>0</v>
      </c>
      <c r="R22" s="337">
        <f t="shared" si="12"/>
        <v>0</v>
      </c>
      <c r="S22" s="337">
        <f t="shared" si="13"/>
        <v>0</v>
      </c>
      <c r="T22" s="337">
        <f t="shared" si="14"/>
        <v>0</v>
      </c>
      <c r="U22" s="336">
        <v>1</v>
      </c>
      <c r="V22" s="388">
        <v>5</v>
      </c>
      <c r="W22" s="494"/>
      <c r="X22" s="388"/>
      <c r="Y22" s="408" t="s">
        <v>136</v>
      </c>
      <c r="Z22" s="408"/>
      <c r="AA22" s="409" t="s">
        <v>73</v>
      </c>
      <c r="AB22" s="409" t="s">
        <v>60</v>
      </c>
      <c r="AC22" s="410" t="s">
        <v>160</v>
      </c>
      <c r="AD22" s="410" t="s">
        <v>224</v>
      </c>
      <c r="AE22" s="409">
        <v>1</v>
      </c>
      <c r="AF22" s="409">
        <v>0</v>
      </c>
      <c r="AG22" s="409" t="s">
        <v>18</v>
      </c>
      <c r="AH22" s="411">
        <v>233.20000000000002</v>
      </c>
      <c r="AI22" s="400"/>
      <c r="AJ22" s="401"/>
      <c r="AK22" s="402"/>
      <c r="AL22" s="403"/>
      <c r="AM22" s="404"/>
      <c r="AN22" s="401"/>
      <c r="AO22" s="404"/>
      <c r="AP22" s="401"/>
      <c r="AQ22" s="404"/>
      <c r="AR22" s="401"/>
      <c r="AS22" s="404"/>
      <c r="AT22" s="401"/>
      <c r="AU22" s="402"/>
      <c r="AV22" s="405">
        <f t="shared" si="19"/>
        <v>0</v>
      </c>
      <c r="AW22" s="406" t="str">
        <f t="shared" si="20"/>
        <v>No</v>
      </c>
      <c r="AX22" s="407" t="str">
        <f t="shared" si="16"/>
        <v>No</v>
      </c>
      <c r="BE22" s="160"/>
      <c r="BF22" s="160"/>
      <c r="BG22" s="160"/>
      <c r="BH22" s="160"/>
      <c r="BL22" s="258">
        <v>1</v>
      </c>
      <c r="BM22" s="259">
        <f t="shared" si="21"/>
        <v>0</v>
      </c>
    </row>
    <row r="23" spans="2:65" s="56" customFormat="1" ht="65.150000000000006" customHeight="1">
      <c r="B23" s="360"/>
      <c r="C23" s="99" t="s">
        <v>61</v>
      </c>
      <c r="D23" s="448" t="s">
        <v>302</v>
      </c>
      <c r="F23" s="56">
        <v>3.2</v>
      </c>
      <c r="G23" s="56">
        <f t="shared" si="1"/>
        <v>0</v>
      </c>
      <c r="H23" s="159">
        <f t="shared" si="2"/>
        <v>0</v>
      </c>
      <c r="I23" s="56">
        <f>AE23*AJ23</f>
        <v>0</v>
      </c>
      <c r="J23" s="56">
        <f>AE23*AK23</f>
        <v>0</v>
      </c>
      <c r="K23" s="56">
        <f>AE23*AL23</f>
        <v>0</v>
      </c>
      <c r="L23" s="56">
        <f>AE23*AM23</f>
        <v>0</v>
      </c>
      <c r="M23" s="56">
        <f t="shared" si="7"/>
        <v>0</v>
      </c>
      <c r="N23" s="56">
        <f t="shared" si="8"/>
        <v>0</v>
      </c>
      <c r="O23" s="56">
        <f t="shared" si="9"/>
        <v>0</v>
      </c>
      <c r="P23" s="56">
        <f t="shared" si="10"/>
        <v>0</v>
      </c>
      <c r="Q23" s="56">
        <f t="shared" si="11"/>
        <v>0</v>
      </c>
      <c r="R23" s="56">
        <f t="shared" si="12"/>
        <v>0</v>
      </c>
      <c r="S23" s="56">
        <f t="shared" si="13"/>
        <v>0</v>
      </c>
      <c r="T23" s="56">
        <f t="shared" si="14"/>
        <v>0</v>
      </c>
      <c r="U23" s="56">
        <v>1</v>
      </c>
      <c r="V23" s="388">
        <v>6</v>
      </c>
      <c r="W23" s="494"/>
      <c r="X23" s="388"/>
      <c r="Y23" s="159" t="s">
        <v>136</v>
      </c>
      <c r="Z23" s="159"/>
      <c r="AA23" s="56" t="s">
        <v>73</v>
      </c>
      <c r="AB23" s="56" t="s">
        <v>60</v>
      </c>
      <c r="AC23" s="338" t="s">
        <v>188</v>
      </c>
      <c r="AD23" s="338" t="s">
        <v>228</v>
      </c>
      <c r="AE23" s="56">
        <v>1</v>
      </c>
      <c r="AF23" s="56">
        <v>0</v>
      </c>
      <c r="AG23" s="56" t="s">
        <v>18</v>
      </c>
      <c r="AH23" s="359">
        <v>233.20000000000002</v>
      </c>
      <c r="AI23" s="344"/>
      <c r="AJ23" s="35"/>
      <c r="AK23" s="345"/>
      <c r="AL23" s="346"/>
      <c r="AM23" s="37"/>
      <c r="AN23" s="35"/>
      <c r="AO23" s="37"/>
      <c r="AP23" s="35"/>
      <c r="AQ23" s="37"/>
      <c r="AR23" s="35"/>
      <c r="AS23" s="37"/>
      <c r="AT23" s="35"/>
      <c r="AU23" s="345"/>
      <c r="AV23" s="378">
        <f t="shared" si="19"/>
        <v>0</v>
      </c>
      <c r="AW23" s="136" t="str">
        <f t="shared" si="20"/>
        <v>No</v>
      </c>
      <c r="AX23" s="379" t="str">
        <f t="shared" si="16"/>
        <v>No</v>
      </c>
      <c r="AY23" s="1"/>
      <c r="AZ23" s="101">
        <v>1</v>
      </c>
      <c r="BA23" s="161"/>
      <c r="BB23" s="162"/>
      <c r="BC23" s="163"/>
      <c r="BD23" s="164"/>
      <c r="BE23" s="165">
        <v>5</v>
      </c>
      <c r="BF23" s="162">
        <v>150</v>
      </c>
      <c r="BG23" s="161">
        <f t="shared" ref="BG23:BG24" si="22">BF23/10</f>
        <v>15</v>
      </c>
      <c r="BH23" s="166">
        <f t="shared" ref="BH23:BH24" si="23">(3/100)*BF23</f>
        <v>4.5</v>
      </c>
      <c r="BI23" s="166">
        <f t="shared" ref="BI23:BI32" si="24">F23*SUM(AI23:AN23)</f>
        <v>0</v>
      </c>
      <c r="BL23" s="258">
        <v>1</v>
      </c>
      <c r="BM23" s="259">
        <f t="shared" si="21"/>
        <v>0</v>
      </c>
    </row>
    <row r="24" spans="2:65" s="1" customFormat="1" ht="65.150000000000006" customHeight="1">
      <c r="B24" s="358"/>
      <c r="C24" s="99" t="s">
        <v>62</v>
      </c>
      <c r="D24" s="450" t="s">
        <v>303</v>
      </c>
      <c r="E24" s="409"/>
      <c r="F24" s="336">
        <v>4.5999999999999996</v>
      </c>
      <c r="G24" s="336">
        <f t="shared" si="1"/>
        <v>0</v>
      </c>
      <c r="H24" s="337">
        <f t="shared" si="2"/>
        <v>0</v>
      </c>
      <c r="I24" s="337">
        <f t="shared" ref="I24:I32" si="25">AJ24*AE24</f>
        <v>0</v>
      </c>
      <c r="J24" s="337">
        <f t="shared" ref="J24:J32" si="26">AK24*AE24</f>
        <v>0</v>
      </c>
      <c r="K24" s="337">
        <f t="shared" ref="K24:K32" si="27">AL24*AE24</f>
        <v>0</v>
      </c>
      <c r="L24" s="337">
        <f t="shared" ref="L24:L32" si="28">AM24*AE24</f>
        <v>0</v>
      </c>
      <c r="M24" s="337">
        <f t="shared" si="7"/>
        <v>0</v>
      </c>
      <c r="N24" s="337">
        <f t="shared" si="8"/>
        <v>0</v>
      </c>
      <c r="O24" s="337">
        <f t="shared" si="9"/>
        <v>0</v>
      </c>
      <c r="P24" s="337">
        <f t="shared" si="10"/>
        <v>0</v>
      </c>
      <c r="Q24" s="337">
        <f t="shared" si="11"/>
        <v>0</v>
      </c>
      <c r="R24" s="337">
        <f t="shared" si="12"/>
        <v>0</v>
      </c>
      <c r="S24" s="337">
        <f t="shared" si="13"/>
        <v>0</v>
      </c>
      <c r="T24" s="337">
        <f t="shared" si="14"/>
        <v>0</v>
      </c>
      <c r="U24" s="336">
        <v>1.5</v>
      </c>
      <c r="V24" s="388">
        <v>7</v>
      </c>
      <c r="W24" s="494"/>
      <c r="X24" s="388"/>
      <c r="Y24" s="408" t="s">
        <v>136</v>
      </c>
      <c r="Z24" s="408"/>
      <c r="AA24" s="409" t="s">
        <v>73</v>
      </c>
      <c r="AB24" s="409" t="s">
        <v>60</v>
      </c>
      <c r="AC24" s="410" t="s">
        <v>187</v>
      </c>
      <c r="AD24" s="410" t="s">
        <v>229</v>
      </c>
      <c r="AE24" s="409">
        <v>1</v>
      </c>
      <c r="AF24" s="409">
        <v>0</v>
      </c>
      <c r="AG24" s="409" t="s">
        <v>18</v>
      </c>
      <c r="AH24" s="419">
        <v>286.2</v>
      </c>
      <c r="AI24" s="400"/>
      <c r="AJ24" s="401"/>
      <c r="AK24" s="402"/>
      <c r="AL24" s="403"/>
      <c r="AM24" s="404"/>
      <c r="AN24" s="401"/>
      <c r="AO24" s="404"/>
      <c r="AP24" s="401"/>
      <c r="AQ24" s="404"/>
      <c r="AR24" s="401"/>
      <c r="AS24" s="404"/>
      <c r="AT24" s="401"/>
      <c r="AU24" s="402"/>
      <c r="AV24" s="405">
        <f t="shared" si="19"/>
        <v>0</v>
      </c>
      <c r="AW24" s="406" t="str">
        <f t="shared" si="20"/>
        <v>No</v>
      </c>
      <c r="AX24" s="407" t="str">
        <f t="shared" si="16"/>
        <v>No</v>
      </c>
      <c r="AZ24" s="101">
        <v>1</v>
      </c>
      <c r="BA24" s="161"/>
      <c r="BB24" s="166"/>
      <c r="BC24" s="101"/>
      <c r="BD24" s="161"/>
      <c r="BE24" s="167">
        <v>6</v>
      </c>
      <c r="BF24" s="166">
        <v>200</v>
      </c>
      <c r="BG24" s="161">
        <f t="shared" si="22"/>
        <v>20</v>
      </c>
      <c r="BH24" s="166">
        <f t="shared" si="23"/>
        <v>6</v>
      </c>
      <c r="BI24" s="166">
        <f t="shared" si="24"/>
        <v>0</v>
      </c>
      <c r="BL24" s="258">
        <v>1.5</v>
      </c>
      <c r="BM24" s="259">
        <f t="shared" si="21"/>
        <v>0</v>
      </c>
    </row>
    <row r="25" spans="2:65" s="1" customFormat="1" ht="65.150000000000006" customHeight="1">
      <c r="B25" s="358"/>
      <c r="C25" s="99" t="s">
        <v>63</v>
      </c>
      <c r="D25" s="448" t="s">
        <v>304</v>
      </c>
      <c r="E25" s="56"/>
      <c r="F25" s="56">
        <v>4.3</v>
      </c>
      <c r="G25" s="56">
        <f t="shared" si="1"/>
        <v>0</v>
      </c>
      <c r="H25" s="159">
        <f t="shared" si="2"/>
        <v>0</v>
      </c>
      <c r="I25" s="56">
        <f t="shared" si="25"/>
        <v>0</v>
      </c>
      <c r="J25" s="56">
        <f t="shared" si="26"/>
        <v>0</v>
      </c>
      <c r="K25" s="56">
        <f t="shared" si="27"/>
        <v>0</v>
      </c>
      <c r="L25" s="56">
        <f t="shared" si="28"/>
        <v>0</v>
      </c>
      <c r="M25" s="56">
        <f t="shared" si="7"/>
        <v>0</v>
      </c>
      <c r="N25" s="56">
        <f t="shared" si="8"/>
        <v>0</v>
      </c>
      <c r="O25" s="56">
        <f t="shared" si="9"/>
        <v>0</v>
      </c>
      <c r="P25" s="56">
        <f t="shared" si="10"/>
        <v>0</v>
      </c>
      <c r="Q25" s="56">
        <f t="shared" si="11"/>
        <v>0</v>
      </c>
      <c r="R25" s="56">
        <f t="shared" si="12"/>
        <v>0</v>
      </c>
      <c r="S25" s="56">
        <f t="shared" si="13"/>
        <v>0</v>
      </c>
      <c r="T25" s="56">
        <f t="shared" si="14"/>
        <v>0</v>
      </c>
      <c r="U25" s="1">
        <v>1.5</v>
      </c>
      <c r="V25" s="388">
        <v>6</v>
      </c>
      <c r="W25" s="494"/>
      <c r="X25" s="388"/>
      <c r="Y25" s="159" t="s">
        <v>136</v>
      </c>
      <c r="Z25" s="159"/>
      <c r="AA25" s="1" t="s">
        <v>73</v>
      </c>
      <c r="AB25" s="1" t="s">
        <v>60</v>
      </c>
      <c r="AC25" s="343" t="s">
        <v>186</v>
      </c>
      <c r="AD25" s="343" t="s">
        <v>223</v>
      </c>
      <c r="AE25" s="1">
        <v>1</v>
      </c>
      <c r="AF25" s="1">
        <v>0</v>
      </c>
      <c r="AG25" s="1" t="s">
        <v>18</v>
      </c>
      <c r="AH25" s="361">
        <v>275.60000000000002</v>
      </c>
      <c r="AI25" s="344"/>
      <c r="AJ25" s="35"/>
      <c r="AK25" s="345"/>
      <c r="AL25" s="346"/>
      <c r="AM25" s="37"/>
      <c r="AN25" s="35"/>
      <c r="AO25" s="37"/>
      <c r="AP25" s="35"/>
      <c r="AQ25" s="37"/>
      <c r="AR25" s="35"/>
      <c r="AS25" s="37"/>
      <c r="AT25" s="35"/>
      <c r="AU25" s="345"/>
      <c r="AV25" s="378">
        <f t="shared" si="19"/>
        <v>0</v>
      </c>
      <c r="AW25" s="136" t="str">
        <f t="shared" si="20"/>
        <v>No</v>
      </c>
      <c r="AX25" s="379" t="str">
        <f t="shared" si="16"/>
        <v>No</v>
      </c>
      <c r="AZ25" s="101">
        <v>1</v>
      </c>
      <c r="BA25" s="161"/>
      <c r="BB25" s="166"/>
      <c r="BC25" s="101"/>
      <c r="BD25" s="161"/>
      <c r="BE25" s="167">
        <v>6</v>
      </c>
      <c r="BF25" s="166">
        <v>200</v>
      </c>
      <c r="BG25" s="161">
        <f>BF25/10</f>
        <v>20</v>
      </c>
      <c r="BH25" s="166">
        <f>(3/100)*BF25</f>
        <v>6</v>
      </c>
      <c r="BI25" s="166">
        <f t="shared" si="24"/>
        <v>0</v>
      </c>
      <c r="BL25" s="258">
        <v>1.5</v>
      </c>
      <c r="BM25" s="259">
        <f t="shared" si="21"/>
        <v>0</v>
      </c>
    </row>
    <row r="26" spans="2:65" s="56" customFormat="1" ht="65.150000000000006" customHeight="1">
      <c r="B26" s="360"/>
      <c r="C26" s="99" t="s">
        <v>64</v>
      </c>
      <c r="D26" s="450" t="s">
        <v>305</v>
      </c>
      <c r="E26" s="409"/>
      <c r="F26" s="336">
        <v>2.2999999999999998</v>
      </c>
      <c r="G26" s="336">
        <f t="shared" si="1"/>
        <v>0</v>
      </c>
      <c r="H26" s="337">
        <f t="shared" si="2"/>
        <v>0</v>
      </c>
      <c r="I26" s="337">
        <f t="shared" si="25"/>
        <v>0</v>
      </c>
      <c r="J26" s="337">
        <f t="shared" si="26"/>
        <v>0</v>
      </c>
      <c r="K26" s="337">
        <f t="shared" si="27"/>
        <v>0</v>
      </c>
      <c r="L26" s="337">
        <f t="shared" si="28"/>
        <v>0</v>
      </c>
      <c r="M26" s="337">
        <f t="shared" si="7"/>
        <v>0</v>
      </c>
      <c r="N26" s="337">
        <f t="shared" si="8"/>
        <v>0</v>
      </c>
      <c r="O26" s="337">
        <f t="shared" si="9"/>
        <v>0</v>
      </c>
      <c r="P26" s="337">
        <f t="shared" si="10"/>
        <v>0</v>
      </c>
      <c r="Q26" s="337">
        <f t="shared" si="11"/>
        <v>0</v>
      </c>
      <c r="R26" s="337">
        <f t="shared" si="12"/>
        <v>0</v>
      </c>
      <c r="S26" s="337">
        <f t="shared" si="13"/>
        <v>0</v>
      </c>
      <c r="T26" s="337">
        <f t="shared" si="14"/>
        <v>0</v>
      </c>
      <c r="U26" s="336">
        <v>1</v>
      </c>
      <c r="V26" s="388">
        <v>6</v>
      </c>
      <c r="W26" s="494"/>
      <c r="X26" s="388"/>
      <c r="Y26" s="408" t="s">
        <v>136</v>
      </c>
      <c r="Z26" s="408"/>
      <c r="AA26" s="409" t="s">
        <v>73</v>
      </c>
      <c r="AB26" s="409" t="s">
        <v>60</v>
      </c>
      <c r="AC26" s="410" t="s">
        <v>185</v>
      </c>
      <c r="AD26" s="410" t="s">
        <v>223</v>
      </c>
      <c r="AE26" s="409">
        <v>1</v>
      </c>
      <c r="AF26" s="409">
        <v>0</v>
      </c>
      <c r="AG26" s="409" t="s">
        <v>18</v>
      </c>
      <c r="AH26" s="419">
        <v>233.20000000000002</v>
      </c>
      <c r="AI26" s="400"/>
      <c r="AJ26" s="401"/>
      <c r="AK26" s="402"/>
      <c r="AL26" s="403"/>
      <c r="AM26" s="404"/>
      <c r="AN26" s="401"/>
      <c r="AO26" s="404"/>
      <c r="AP26" s="401"/>
      <c r="AQ26" s="404"/>
      <c r="AR26" s="401"/>
      <c r="AS26" s="404"/>
      <c r="AT26" s="401"/>
      <c r="AU26" s="402"/>
      <c r="AV26" s="405">
        <f t="shared" si="19"/>
        <v>0</v>
      </c>
      <c r="AW26" s="406" t="str">
        <f t="shared" si="20"/>
        <v>No</v>
      </c>
      <c r="AX26" s="407" t="str">
        <f t="shared" si="16"/>
        <v>No</v>
      </c>
      <c r="AY26" s="1"/>
      <c r="AZ26" s="101">
        <v>1</v>
      </c>
      <c r="BA26" s="161"/>
      <c r="BB26" s="162"/>
      <c r="BC26" s="163"/>
      <c r="BD26" s="164"/>
      <c r="BE26" s="165">
        <v>5</v>
      </c>
      <c r="BF26" s="162">
        <v>150</v>
      </c>
      <c r="BG26" s="161">
        <f>BF26/10</f>
        <v>15</v>
      </c>
      <c r="BH26" s="166">
        <f>(3/100)*BF26</f>
        <v>4.5</v>
      </c>
      <c r="BI26" s="166">
        <f t="shared" si="24"/>
        <v>0</v>
      </c>
      <c r="BL26" s="258">
        <v>1</v>
      </c>
      <c r="BM26" s="259">
        <f t="shared" si="21"/>
        <v>0</v>
      </c>
    </row>
    <row r="27" spans="2:65" s="1" customFormat="1" ht="65.150000000000006" customHeight="1">
      <c r="B27" s="358"/>
      <c r="C27" s="99" t="s">
        <v>68</v>
      </c>
      <c r="D27" s="448" t="s">
        <v>306</v>
      </c>
      <c r="E27" s="56"/>
      <c r="F27" s="56">
        <v>3.3</v>
      </c>
      <c r="G27" s="56">
        <f t="shared" si="1"/>
        <v>0</v>
      </c>
      <c r="H27" s="159">
        <f t="shared" si="2"/>
        <v>0</v>
      </c>
      <c r="I27" s="56">
        <f t="shared" si="25"/>
        <v>0</v>
      </c>
      <c r="J27" s="56">
        <f t="shared" si="26"/>
        <v>0</v>
      </c>
      <c r="K27" s="56">
        <f t="shared" si="27"/>
        <v>0</v>
      </c>
      <c r="L27" s="56">
        <f t="shared" si="28"/>
        <v>0</v>
      </c>
      <c r="M27" s="56">
        <f t="shared" si="7"/>
        <v>0</v>
      </c>
      <c r="N27" s="56">
        <f t="shared" si="8"/>
        <v>0</v>
      </c>
      <c r="O27" s="56">
        <f t="shared" si="9"/>
        <v>0</v>
      </c>
      <c r="P27" s="56">
        <f t="shared" si="10"/>
        <v>0</v>
      </c>
      <c r="Q27" s="56">
        <f t="shared" si="11"/>
        <v>0</v>
      </c>
      <c r="R27" s="56">
        <f t="shared" si="12"/>
        <v>0</v>
      </c>
      <c r="S27" s="56">
        <f t="shared" si="13"/>
        <v>0</v>
      </c>
      <c r="T27" s="56">
        <f t="shared" si="14"/>
        <v>0</v>
      </c>
      <c r="U27" s="56">
        <v>1</v>
      </c>
      <c r="V27" s="388">
        <v>7</v>
      </c>
      <c r="W27" s="494"/>
      <c r="X27" s="388"/>
      <c r="Y27" s="159" t="s">
        <v>136</v>
      </c>
      <c r="Z27" s="159"/>
      <c r="AA27" s="56" t="s">
        <v>73</v>
      </c>
      <c r="AB27" s="56" t="s">
        <v>60</v>
      </c>
      <c r="AC27" s="338" t="s">
        <v>184</v>
      </c>
      <c r="AD27" s="338" t="s">
        <v>223</v>
      </c>
      <c r="AE27" s="56">
        <v>1</v>
      </c>
      <c r="AF27" s="56">
        <v>0</v>
      </c>
      <c r="AG27" s="56" t="s">
        <v>18</v>
      </c>
      <c r="AH27" s="362">
        <v>233.20000000000002</v>
      </c>
      <c r="AI27" s="344"/>
      <c r="AJ27" s="35"/>
      <c r="AK27" s="345"/>
      <c r="AL27" s="346"/>
      <c r="AM27" s="37"/>
      <c r="AN27" s="35"/>
      <c r="AO27" s="37"/>
      <c r="AP27" s="35"/>
      <c r="AQ27" s="37"/>
      <c r="AR27" s="35"/>
      <c r="AS27" s="37"/>
      <c r="AT27" s="35"/>
      <c r="AU27" s="345"/>
      <c r="AV27" s="378">
        <f t="shared" si="19"/>
        <v>0</v>
      </c>
      <c r="AW27" s="136" t="str">
        <f t="shared" si="20"/>
        <v>No</v>
      </c>
      <c r="AX27" s="379" t="str">
        <f t="shared" si="16"/>
        <v>No</v>
      </c>
      <c r="AZ27" s="101">
        <v>1</v>
      </c>
      <c r="BA27" s="161"/>
      <c r="BB27" s="166"/>
      <c r="BC27" s="101"/>
      <c r="BD27" s="161"/>
      <c r="BE27" s="167">
        <v>5</v>
      </c>
      <c r="BF27" s="168">
        <v>150</v>
      </c>
      <c r="BG27" s="169">
        <f>BF27/10</f>
        <v>15</v>
      </c>
      <c r="BH27" s="168">
        <f>(3/100)*BF27</f>
        <v>4.5</v>
      </c>
      <c r="BI27" s="166">
        <f t="shared" si="24"/>
        <v>0</v>
      </c>
      <c r="BL27" s="258">
        <v>1</v>
      </c>
      <c r="BM27" s="259">
        <f t="shared" si="21"/>
        <v>0</v>
      </c>
    </row>
    <row r="28" spans="2:65" s="1" customFormat="1" ht="65.150000000000006" customHeight="1">
      <c r="B28" s="358"/>
      <c r="C28" s="99" t="s">
        <v>65</v>
      </c>
      <c r="D28" s="450" t="s">
        <v>307</v>
      </c>
      <c r="E28" s="409"/>
      <c r="F28" s="336">
        <v>3.2</v>
      </c>
      <c r="G28" s="336">
        <f t="shared" si="1"/>
        <v>0</v>
      </c>
      <c r="H28" s="337">
        <f t="shared" si="2"/>
        <v>0</v>
      </c>
      <c r="I28" s="337">
        <f t="shared" si="25"/>
        <v>0</v>
      </c>
      <c r="J28" s="337">
        <f t="shared" si="26"/>
        <v>0</v>
      </c>
      <c r="K28" s="337">
        <f t="shared" si="27"/>
        <v>0</v>
      </c>
      <c r="L28" s="337">
        <f t="shared" si="28"/>
        <v>0</v>
      </c>
      <c r="M28" s="337">
        <f t="shared" si="7"/>
        <v>0</v>
      </c>
      <c r="N28" s="337">
        <f t="shared" si="8"/>
        <v>0</v>
      </c>
      <c r="O28" s="337">
        <f t="shared" si="9"/>
        <v>0</v>
      </c>
      <c r="P28" s="337">
        <f t="shared" si="10"/>
        <v>0</v>
      </c>
      <c r="Q28" s="337">
        <f t="shared" si="11"/>
        <v>0</v>
      </c>
      <c r="R28" s="337">
        <f t="shared" si="12"/>
        <v>0</v>
      </c>
      <c r="S28" s="337">
        <f t="shared" si="13"/>
        <v>0</v>
      </c>
      <c r="T28" s="337">
        <f t="shared" si="14"/>
        <v>0</v>
      </c>
      <c r="U28" s="336">
        <v>1</v>
      </c>
      <c r="V28" s="388">
        <v>7</v>
      </c>
      <c r="W28" s="494"/>
      <c r="X28" s="388"/>
      <c r="Y28" s="408" t="s">
        <v>136</v>
      </c>
      <c r="Z28" s="408"/>
      <c r="AA28" s="409" t="s">
        <v>73</v>
      </c>
      <c r="AB28" s="409" t="s">
        <v>60</v>
      </c>
      <c r="AC28" s="410" t="s">
        <v>183</v>
      </c>
      <c r="AD28" s="410" t="s">
        <v>228</v>
      </c>
      <c r="AE28" s="409">
        <v>1</v>
      </c>
      <c r="AF28" s="409">
        <v>0</v>
      </c>
      <c r="AG28" s="410" t="s">
        <v>18</v>
      </c>
      <c r="AH28" s="419">
        <v>222.60000000000002</v>
      </c>
      <c r="AI28" s="400"/>
      <c r="AJ28" s="401"/>
      <c r="AK28" s="402"/>
      <c r="AL28" s="403"/>
      <c r="AM28" s="404"/>
      <c r="AN28" s="401"/>
      <c r="AO28" s="404"/>
      <c r="AP28" s="401"/>
      <c r="AQ28" s="404"/>
      <c r="AR28" s="401"/>
      <c r="AS28" s="404"/>
      <c r="AT28" s="401"/>
      <c r="AU28" s="402"/>
      <c r="AV28" s="405">
        <f t="shared" si="19"/>
        <v>0</v>
      </c>
      <c r="AW28" s="406" t="str">
        <f t="shared" si="20"/>
        <v>No</v>
      </c>
      <c r="AX28" s="407" t="str">
        <f t="shared" si="16"/>
        <v>No</v>
      </c>
      <c r="AZ28" s="101">
        <v>1</v>
      </c>
      <c r="BA28" s="161"/>
      <c r="BB28" s="166"/>
      <c r="BC28" s="101"/>
      <c r="BD28" s="161"/>
      <c r="BE28" s="167">
        <v>5</v>
      </c>
      <c r="BF28" s="166">
        <v>150</v>
      </c>
      <c r="BG28" s="161">
        <f>BF28/10</f>
        <v>15</v>
      </c>
      <c r="BH28" s="166">
        <f>(3/100)*BF28</f>
        <v>4.5</v>
      </c>
      <c r="BI28" s="166">
        <f t="shared" si="24"/>
        <v>0</v>
      </c>
      <c r="BL28" s="258">
        <v>1</v>
      </c>
      <c r="BM28" s="259">
        <f t="shared" si="21"/>
        <v>0</v>
      </c>
    </row>
    <row r="29" spans="2:65" s="1" customFormat="1" ht="65.150000000000006" customHeight="1">
      <c r="B29" s="358"/>
      <c r="C29" s="99" t="s">
        <v>69</v>
      </c>
      <c r="D29" s="448" t="s">
        <v>308</v>
      </c>
      <c r="E29" s="56"/>
      <c r="F29" s="56">
        <v>2.6</v>
      </c>
      <c r="G29" s="56">
        <f t="shared" si="1"/>
        <v>0</v>
      </c>
      <c r="H29" s="159">
        <f t="shared" si="2"/>
        <v>0</v>
      </c>
      <c r="I29" s="159">
        <f t="shared" si="25"/>
        <v>0</v>
      </c>
      <c r="J29" s="159">
        <f t="shared" si="26"/>
        <v>0</v>
      </c>
      <c r="K29" s="159">
        <f t="shared" si="27"/>
        <v>0</v>
      </c>
      <c r="L29" s="159">
        <f t="shared" si="28"/>
        <v>0</v>
      </c>
      <c r="M29" s="159">
        <f t="shared" si="7"/>
        <v>0</v>
      </c>
      <c r="N29" s="56">
        <f t="shared" si="8"/>
        <v>0</v>
      </c>
      <c r="O29" s="56">
        <f t="shared" si="9"/>
        <v>0</v>
      </c>
      <c r="P29" s="56">
        <f t="shared" si="10"/>
        <v>0</v>
      </c>
      <c r="Q29" s="56">
        <f t="shared" si="11"/>
        <v>0</v>
      </c>
      <c r="R29" s="56">
        <f t="shared" si="12"/>
        <v>0</v>
      </c>
      <c r="S29" s="56">
        <f t="shared" si="13"/>
        <v>0</v>
      </c>
      <c r="T29" s="56">
        <f t="shared" si="14"/>
        <v>0</v>
      </c>
      <c r="U29" s="56">
        <v>1.5</v>
      </c>
      <c r="V29" s="388">
        <v>5</v>
      </c>
      <c r="W29" s="494"/>
      <c r="X29" s="388"/>
      <c r="Y29" s="159" t="s">
        <v>136</v>
      </c>
      <c r="Z29" s="159"/>
      <c r="AA29" s="56" t="s">
        <v>73</v>
      </c>
      <c r="AB29" s="56" t="s">
        <v>60</v>
      </c>
      <c r="AC29" s="338" t="s">
        <v>182</v>
      </c>
      <c r="AD29" s="338" t="s">
        <v>224</v>
      </c>
      <c r="AE29" s="56">
        <v>1</v>
      </c>
      <c r="AF29" s="56">
        <v>0</v>
      </c>
      <c r="AG29" s="56" t="s">
        <v>18</v>
      </c>
      <c r="AH29" s="362">
        <v>222.60000000000002</v>
      </c>
      <c r="AI29" s="344"/>
      <c r="AJ29" s="35"/>
      <c r="AK29" s="345"/>
      <c r="AL29" s="346"/>
      <c r="AM29" s="37"/>
      <c r="AN29" s="35"/>
      <c r="AO29" s="37"/>
      <c r="AP29" s="35"/>
      <c r="AQ29" s="37"/>
      <c r="AR29" s="35"/>
      <c r="AS29" s="37"/>
      <c r="AT29" s="35"/>
      <c r="AU29" s="345"/>
      <c r="AV29" s="378">
        <f t="shared" si="19"/>
        <v>0</v>
      </c>
      <c r="AW29" s="136" t="str">
        <f t="shared" si="20"/>
        <v>No</v>
      </c>
      <c r="AX29" s="379" t="str">
        <f t="shared" si="16"/>
        <v>No</v>
      </c>
      <c r="AZ29" s="101">
        <v>1</v>
      </c>
      <c r="BA29" s="101"/>
      <c r="BB29" s="166"/>
      <c r="BC29" s="101"/>
      <c r="BD29" s="161"/>
      <c r="BE29" s="167">
        <v>5</v>
      </c>
      <c r="BF29" s="168">
        <v>150</v>
      </c>
      <c r="BG29" s="169">
        <f t="shared" ref="BG29:BG31" si="29">BF29/10</f>
        <v>15</v>
      </c>
      <c r="BH29" s="168">
        <f t="shared" ref="BH29:BH31" si="30">(3/100)*BF29</f>
        <v>4.5</v>
      </c>
      <c r="BI29" s="166">
        <f t="shared" si="24"/>
        <v>0</v>
      </c>
      <c r="BL29" s="258">
        <v>1.5</v>
      </c>
      <c r="BM29" s="259">
        <f t="shared" si="21"/>
        <v>0</v>
      </c>
    </row>
    <row r="30" spans="2:65" s="1" customFormat="1" ht="65.150000000000006" customHeight="1">
      <c r="B30" s="358"/>
      <c r="C30" s="99" t="s">
        <v>66</v>
      </c>
      <c r="D30" s="450" t="s">
        <v>309</v>
      </c>
      <c r="E30" s="409"/>
      <c r="F30" s="336">
        <v>3.3</v>
      </c>
      <c r="G30" s="336">
        <f t="shared" si="1"/>
        <v>0</v>
      </c>
      <c r="H30" s="337">
        <f t="shared" si="2"/>
        <v>0</v>
      </c>
      <c r="I30" s="337">
        <f t="shared" si="25"/>
        <v>0</v>
      </c>
      <c r="J30" s="337">
        <f t="shared" si="26"/>
        <v>0</v>
      </c>
      <c r="K30" s="337">
        <f t="shared" si="27"/>
        <v>0</v>
      </c>
      <c r="L30" s="337">
        <f t="shared" si="28"/>
        <v>0</v>
      </c>
      <c r="M30" s="337">
        <f t="shared" si="7"/>
        <v>0</v>
      </c>
      <c r="N30" s="337">
        <f t="shared" si="8"/>
        <v>0</v>
      </c>
      <c r="O30" s="337">
        <f t="shared" si="9"/>
        <v>0</v>
      </c>
      <c r="P30" s="337">
        <f t="shared" si="10"/>
        <v>0</v>
      </c>
      <c r="Q30" s="337">
        <f t="shared" si="11"/>
        <v>0</v>
      </c>
      <c r="R30" s="337">
        <f t="shared" si="12"/>
        <v>0</v>
      </c>
      <c r="S30" s="337">
        <f t="shared" si="13"/>
        <v>0</v>
      </c>
      <c r="T30" s="337">
        <f t="shared" si="14"/>
        <v>0</v>
      </c>
      <c r="U30" s="336">
        <v>1</v>
      </c>
      <c r="V30" s="388">
        <v>6</v>
      </c>
      <c r="W30" s="494"/>
      <c r="X30" s="388"/>
      <c r="Y30" s="408" t="s">
        <v>136</v>
      </c>
      <c r="Z30" s="408"/>
      <c r="AA30" s="409" t="s">
        <v>73</v>
      </c>
      <c r="AB30" s="409" t="s">
        <v>60</v>
      </c>
      <c r="AC30" s="410" t="s">
        <v>181</v>
      </c>
      <c r="AD30" s="410" t="s">
        <v>223</v>
      </c>
      <c r="AE30" s="409">
        <v>1</v>
      </c>
      <c r="AF30" s="409">
        <v>0</v>
      </c>
      <c r="AG30" s="409" t="s">
        <v>18</v>
      </c>
      <c r="AH30" s="419">
        <v>212</v>
      </c>
      <c r="AI30" s="400"/>
      <c r="AJ30" s="401"/>
      <c r="AK30" s="402"/>
      <c r="AL30" s="403"/>
      <c r="AM30" s="404"/>
      <c r="AN30" s="401"/>
      <c r="AO30" s="404"/>
      <c r="AP30" s="401"/>
      <c r="AQ30" s="404"/>
      <c r="AR30" s="401"/>
      <c r="AS30" s="404"/>
      <c r="AT30" s="401"/>
      <c r="AU30" s="402"/>
      <c r="AV30" s="405">
        <f t="shared" si="19"/>
        <v>0</v>
      </c>
      <c r="AW30" s="406" t="str">
        <f t="shared" si="20"/>
        <v>No</v>
      </c>
      <c r="AX30" s="407" t="str">
        <f t="shared" si="16"/>
        <v>No</v>
      </c>
      <c r="AZ30" s="101">
        <v>1</v>
      </c>
      <c r="BA30" s="161"/>
      <c r="BB30" s="166"/>
      <c r="BC30" s="101"/>
      <c r="BD30" s="161"/>
      <c r="BE30" s="167">
        <v>5</v>
      </c>
      <c r="BF30" s="166">
        <v>150</v>
      </c>
      <c r="BG30" s="161">
        <f>BF30/10</f>
        <v>15</v>
      </c>
      <c r="BH30" s="166">
        <f>(3/100)*BF30</f>
        <v>4.5</v>
      </c>
      <c r="BI30" s="166">
        <f t="shared" si="24"/>
        <v>0</v>
      </c>
      <c r="BL30" s="258">
        <v>1</v>
      </c>
      <c r="BM30" s="259">
        <f t="shared" si="21"/>
        <v>0</v>
      </c>
    </row>
    <row r="31" spans="2:65" s="1" customFormat="1" ht="65.150000000000006" customHeight="1">
      <c r="B31" s="358"/>
      <c r="C31" s="99" t="s">
        <v>70</v>
      </c>
      <c r="D31" s="448" t="s">
        <v>310</v>
      </c>
      <c r="E31" s="56"/>
      <c r="F31" s="56">
        <v>2.1</v>
      </c>
      <c r="G31" s="56">
        <f t="shared" si="1"/>
        <v>0</v>
      </c>
      <c r="H31" s="159">
        <f t="shared" si="2"/>
        <v>0</v>
      </c>
      <c r="I31" s="159">
        <f t="shared" si="25"/>
        <v>0</v>
      </c>
      <c r="J31" s="159">
        <f t="shared" si="26"/>
        <v>0</v>
      </c>
      <c r="K31" s="159">
        <f t="shared" si="27"/>
        <v>0</v>
      </c>
      <c r="L31" s="159">
        <f t="shared" si="28"/>
        <v>0</v>
      </c>
      <c r="M31" s="159">
        <f t="shared" si="7"/>
        <v>0</v>
      </c>
      <c r="N31" s="56">
        <f t="shared" si="8"/>
        <v>0</v>
      </c>
      <c r="O31" s="56">
        <f t="shared" si="9"/>
        <v>0</v>
      </c>
      <c r="P31" s="56">
        <f t="shared" si="10"/>
        <v>0</v>
      </c>
      <c r="Q31" s="56">
        <f t="shared" si="11"/>
        <v>0</v>
      </c>
      <c r="R31" s="56">
        <f t="shared" si="12"/>
        <v>0</v>
      </c>
      <c r="S31" s="56">
        <f t="shared" si="13"/>
        <v>0</v>
      </c>
      <c r="T31" s="56">
        <f t="shared" si="14"/>
        <v>0</v>
      </c>
      <c r="U31" s="56">
        <v>1</v>
      </c>
      <c r="V31" s="388">
        <v>5</v>
      </c>
      <c r="W31" s="494"/>
      <c r="X31" s="388"/>
      <c r="Y31" s="159" t="s">
        <v>136</v>
      </c>
      <c r="Z31" s="159"/>
      <c r="AA31" s="56" t="s">
        <v>73</v>
      </c>
      <c r="AB31" s="56" t="s">
        <v>60</v>
      </c>
      <c r="AC31" s="338" t="s">
        <v>179</v>
      </c>
      <c r="AD31" s="338" t="s">
        <v>230</v>
      </c>
      <c r="AE31" s="56">
        <v>1</v>
      </c>
      <c r="AF31" s="56">
        <v>0</v>
      </c>
      <c r="AG31" s="56" t="s">
        <v>18</v>
      </c>
      <c r="AH31" s="362">
        <v>190.8</v>
      </c>
      <c r="AI31" s="344"/>
      <c r="AJ31" s="35"/>
      <c r="AK31" s="345"/>
      <c r="AL31" s="346"/>
      <c r="AM31" s="37"/>
      <c r="AN31" s="35"/>
      <c r="AO31" s="37"/>
      <c r="AP31" s="35"/>
      <c r="AQ31" s="37"/>
      <c r="AR31" s="35"/>
      <c r="AS31" s="37"/>
      <c r="AT31" s="35"/>
      <c r="AU31" s="345"/>
      <c r="AV31" s="378">
        <f t="shared" si="19"/>
        <v>0</v>
      </c>
      <c r="AW31" s="136" t="str">
        <f t="shared" si="20"/>
        <v>No</v>
      </c>
      <c r="AX31" s="379" t="str">
        <f t="shared" si="16"/>
        <v>No</v>
      </c>
      <c r="AZ31" s="101">
        <v>1</v>
      </c>
      <c r="BA31" s="101"/>
      <c r="BB31" s="166"/>
      <c r="BC31" s="101"/>
      <c r="BD31" s="161"/>
      <c r="BE31" s="167">
        <v>4</v>
      </c>
      <c r="BF31" s="168">
        <v>100</v>
      </c>
      <c r="BG31" s="169">
        <f t="shared" si="29"/>
        <v>10</v>
      </c>
      <c r="BH31" s="168">
        <f t="shared" si="30"/>
        <v>3</v>
      </c>
      <c r="BI31" s="166">
        <f t="shared" si="24"/>
        <v>0</v>
      </c>
      <c r="BL31" s="258">
        <v>1</v>
      </c>
      <c r="BM31" s="259">
        <f t="shared" si="21"/>
        <v>0</v>
      </c>
    </row>
    <row r="32" spans="2:65" s="1" customFormat="1" ht="65.150000000000006" customHeight="1" thickBot="1">
      <c r="B32" s="363"/>
      <c r="C32" s="364" t="s">
        <v>67</v>
      </c>
      <c r="D32" s="451" t="s">
        <v>311</v>
      </c>
      <c r="E32" s="418"/>
      <c r="F32" s="365">
        <v>1.5</v>
      </c>
      <c r="G32" s="365">
        <f t="shared" si="1"/>
        <v>0</v>
      </c>
      <c r="H32" s="366">
        <f t="shared" si="2"/>
        <v>0</v>
      </c>
      <c r="I32" s="366">
        <f t="shared" si="25"/>
        <v>0</v>
      </c>
      <c r="J32" s="366">
        <f t="shared" si="26"/>
        <v>0</v>
      </c>
      <c r="K32" s="366">
        <f t="shared" si="27"/>
        <v>0</v>
      </c>
      <c r="L32" s="366">
        <f t="shared" si="28"/>
        <v>0</v>
      </c>
      <c r="M32" s="366">
        <f t="shared" si="7"/>
        <v>0</v>
      </c>
      <c r="N32" s="366">
        <f t="shared" si="8"/>
        <v>0</v>
      </c>
      <c r="O32" s="366">
        <f t="shared" si="9"/>
        <v>0</v>
      </c>
      <c r="P32" s="366">
        <f t="shared" si="10"/>
        <v>0</v>
      </c>
      <c r="Q32" s="366">
        <f t="shared" si="11"/>
        <v>0</v>
      </c>
      <c r="R32" s="366">
        <f t="shared" si="12"/>
        <v>0</v>
      </c>
      <c r="S32" s="366">
        <f t="shared" si="13"/>
        <v>0</v>
      </c>
      <c r="T32" s="366">
        <f t="shared" si="14"/>
        <v>0</v>
      </c>
      <c r="U32" s="365">
        <v>1</v>
      </c>
      <c r="V32" s="389">
        <v>6</v>
      </c>
      <c r="W32" s="495"/>
      <c r="X32" s="389"/>
      <c r="Y32" s="420" t="s">
        <v>136</v>
      </c>
      <c r="Z32" s="420"/>
      <c r="AA32" s="418" t="s">
        <v>73</v>
      </c>
      <c r="AB32" s="418" t="s">
        <v>60</v>
      </c>
      <c r="AC32" s="421" t="s">
        <v>180</v>
      </c>
      <c r="AD32" s="421" t="s">
        <v>223</v>
      </c>
      <c r="AE32" s="418">
        <v>1</v>
      </c>
      <c r="AF32" s="418">
        <v>0</v>
      </c>
      <c r="AG32" s="418" t="s">
        <v>18</v>
      </c>
      <c r="AH32" s="422">
        <v>169.60000000000002</v>
      </c>
      <c r="AI32" s="423"/>
      <c r="AJ32" s="424"/>
      <c r="AK32" s="425"/>
      <c r="AL32" s="426"/>
      <c r="AM32" s="427"/>
      <c r="AN32" s="424"/>
      <c r="AO32" s="427"/>
      <c r="AP32" s="424"/>
      <c r="AQ32" s="427"/>
      <c r="AR32" s="424"/>
      <c r="AS32" s="427"/>
      <c r="AT32" s="424"/>
      <c r="AU32" s="425"/>
      <c r="AV32" s="428">
        <f t="shared" si="19"/>
        <v>0</v>
      </c>
      <c r="AW32" s="429" t="str">
        <f t="shared" si="20"/>
        <v>No</v>
      </c>
      <c r="AX32" s="430" t="str">
        <f t="shared" si="16"/>
        <v>No</v>
      </c>
      <c r="AZ32" s="101">
        <v>1</v>
      </c>
      <c r="BA32" s="161"/>
      <c r="BB32" s="166"/>
      <c r="BC32" s="101"/>
      <c r="BD32" s="161"/>
      <c r="BE32" s="167">
        <v>4</v>
      </c>
      <c r="BF32" s="168">
        <v>100</v>
      </c>
      <c r="BG32" s="169">
        <f>BF32/10</f>
        <v>10</v>
      </c>
      <c r="BH32" s="168">
        <f>(3/100)*BF32</f>
        <v>3</v>
      </c>
      <c r="BI32" s="166">
        <f t="shared" si="24"/>
        <v>0</v>
      </c>
      <c r="BL32" s="260">
        <v>1</v>
      </c>
      <c r="BM32" s="261">
        <f t="shared" si="21"/>
        <v>0</v>
      </c>
    </row>
    <row r="33" spans="2:65" s="56" customFormat="1" ht="34" customHeight="1" thickBot="1">
      <c r="C33" s="80"/>
      <c r="D33" s="448"/>
      <c r="H33" s="159"/>
      <c r="I33" s="159"/>
      <c r="J33" s="159"/>
      <c r="K33" s="159"/>
      <c r="L33" s="159"/>
      <c r="M33" s="159"/>
      <c r="S33" s="332"/>
      <c r="T33" s="332"/>
      <c r="U33" s="332"/>
      <c r="V33" s="384"/>
      <c r="W33" s="487"/>
      <c r="X33" s="384"/>
      <c r="Y33" s="159"/>
      <c r="Z33" s="159"/>
      <c r="AC33" s="338"/>
      <c r="AD33" s="338"/>
      <c r="AG33" s="333"/>
      <c r="AH33" s="383" t="s">
        <v>240</v>
      </c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199"/>
      <c r="AW33" s="88"/>
      <c r="AX33" s="1"/>
      <c r="AY33" s="1"/>
      <c r="AZ33" s="1"/>
      <c r="BA33" s="1"/>
      <c r="BE33" s="159"/>
      <c r="BG33" s="1"/>
      <c r="BH33" s="1"/>
      <c r="BI33" s="1"/>
      <c r="BJ33" s="1" t="s">
        <v>115</v>
      </c>
      <c r="BL33" s="1"/>
      <c r="BM33" s="1"/>
    </row>
    <row r="34" spans="2:65" s="1" customFormat="1" ht="65.150000000000006" customHeight="1">
      <c r="B34" s="367"/>
      <c r="C34" s="368" t="s">
        <v>177</v>
      </c>
      <c r="D34" s="452" t="s">
        <v>317</v>
      </c>
      <c r="E34" s="369"/>
      <c r="F34" s="370">
        <v>10.56</v>
      </c>
      <c r="G34" s="371">
        <f>SUM(AI34:AU34)*F34</f>
        <v>0</v>
      </c>
      <c r="H34" s="370">
        <f>AI34*AE34</f>
        <v>0</v>
      </c>
      <c r="I34" s="370">
        <f>AJ34*AE34</f>
        <v>0</v>
      </c>
      <c r="J34" s="370">
        <f>AK34*AE34</f>
        <v>0</v>
      </c>
      <c r="K34" s="370">
        <f>AL34*AE34</f>
        <v>0</v>
      </c>
      <c r="L34" s="370">
        <f>AM34*AE34</f>
        <v>0</v>
      </c>
      <c r="M34" s="370">
        <f>AN34*AE34</f>
        <v>0</v>
      </c>
      <c r="N34" s="371">
        <f>AO34*AE34</f>
        <v>0</v>
      </c>
      <c r="O34" s="371">
        <f>AP34*AE34</f>
        <v>0</v>
      </c>
      <c r="P34" s="371">
        <f>AQ34*AE34</f>
        <v>0</v>
      </c>
      <c r="Q34" s="371">
        <f>AR34*AE34</f>
        <v>0</v>
      </c>
      <c r="R34" s="371">
        <f>AS34*AE34</f>
        <v>0</v>
      </c>
      <c r="S34" s="371">
        <f>AT34*AE34</f>
        <v>0</v>
      </c>
      <c r="T34" s="371">
        <f>AU34*AE34</f>
        <v>0</v>
      </c>
      <c r="U34" s="370">
        <v>1.5</v>
      </c>
      <c r="V34" s="390"/>
      <c r="W34" s="496">
        <v>7</v>
      </c>
      <c r="X34" s="390"/>
      <c r="Y34" s="370"/>
      <c r="Z34" s="370" t="s">
        <v>320</v>
      </c>
      <c r="AA34" s="371" t="s">
        <v>73</v>
      </c>
      <c r="AB34" s="371" t="s">
        <v>190</v>
      </c>
      <c r="AC34" s="372" t="s">
        <v>189</v>
      </c>
      <c r="AD34" s="372" t="s">
        <v>223</v>
      </c>
      <c r="AE34" s="371">
        <v>1</v>
      </c>
      <c r="AF34" s="371">
        <v>5</v>
      </c>
      <c r="AG34" s="371" t="s">
        <v>18</v>
      </c>
      <c r="AH34" s="373">
        <v>307.40000000000003</v>
      </c>
      <c r="AI34" s="347"/>
      <c r="AJ34" s="348"/>
      <c r="AK34" s="349"/>
      <c r="AL34" s="350"/>
      <c r="AM34" s="351"/>
      <c r="AN34" s="348"/>
      <c r="AO34" s="351"/>
      <c r="AP34" s="348"/>
      <c r="AQ34" s="351"/>
      <c r="AR34" s="348"/>
      <c r="AS34" s="351"/>
      <c r="AT34" s="348"/>
      <c r="AU34" s="349"/>
      <c r="AV34" s="375">
        <f>AH34*AI34+AH34*AJ34+AH34*AK34+AH34*AL34+AH34*AM34+AH34*AN34+AH34*AO34+AH34*AP34+AH34*AQ34+AH34*AR34+AH34*AS34+AH34*AT34+AH34*AU34</f>
        <v>0</v>
      </c>
      <c r="AW34" s="376" t="str">
        <f>IF(SUM(AI34:AU34)&gt;0,"Yes","No")</f>
        <v>No</v>
      </c>
      <c r="AX34" s="377" t="str">
        <f>IF(E34="New","Yes","No")</f>
        <v>No</v>
      </c>
      <c r="AZ34" s="101">
        <v>1</v>
      </c>
      <c r="BA34" s="101"/>
      <c r="BB34" s="166"/>
      <c r="BC34" s="101"/>
      <c r="BD34" s="161"/>
      <c r="BE34" s="167">
        <v>5</v>
      </c>
      <c r="BF34" s="168">
        <v>150</v>
      </c>
      <c r="BG34" s="169">
        <f t="shared" ref="BG34" si="31">BF34/10</f>
        <v>15</v>
      </c>
      <c r="BH34" s="168">
        <f t="shared" ref="BH34" si="32">(3/100)*BF34</f>
        <v>4.5</v>
      </c>
      <c r="BI34" s="166">
        <f>F34*SUM(AI34:AN34)</f>
        <v>0</v>
      </c>
      <c r="BL34" s="256">
        <v>1.5</v>
      </c>
      <c r="BM34" s="257">
        <f>BL34*AI34+BL34*AJ34+BL34*AK34+BL34*AL34+BL34*AM34+BL34*AN34+BL34*AO34+BL34*AP34+BL34*AQ34+BL34*AR34+BL34*AS34+BL34*AT34+BL34*AU34</f>
        <v>0</v>
      </c>
    </row>
    <row r="35" spans="2:65" s="1" customFormat="1" ht="65.150000000000006" customHeight="1" thickBot="1">
      <c r="B35" s="363"/>
      <c r="C35" s="374" t="s">
        <v>178</v>
      </c>
      <c r="D35" s="451" t="s">
        <v>318</v>
      </c>
      <c r="E35" s="431"/>
      <c r="F35" s="366">
        <f>9.6*1.1</f>
        <v>10.56</v>
      </c>
      <c r="G35" s="365">
        <f>SUM(AI35:AU35)*F35</f>
        <v>0</v>
      </c>
      <c r="H35" s="366">
        <f>AI35*AE35</f>
        <v>0</v>
      </c>
      <c r="I35" s="366">
        <f>AJ35*AE35</f>
        <v>0</v>
      </c>
      <c r="J35" s="366">
        <f>AK35*AE35</f>
        <v>0</v>
      </c>
      <c r="K35" s="366">
        <f>AL35*AE35</f>
        <v>0</v>
      </c>
      <c r="L35" s="366">
        <f>AM35*AE35</f>
        <v>0</v>
      </c>
      <c r="M35" s="366">
        <f>AN35*AE35</f>
        <v>0</v>
      </c>
      <c r="N35" s="366">
        <f>AO35*AE35</f>
        <v>0</v>
      </c>
      <c r="O35" s="366">
        <f>AP35*AE35</f>
        <v>0</v>
      </c>
      <c r="P35" s="366">
        <f>AQ35*AE35</f>
        <v>0</v>
      </c>
      <c r="Q35" s="366">
        <f>AR35*AE35</f>
        <v>0</v>
      </c>
      <c r="R35" s="366">
        <f>AS35*AE35</f>
        <v>0</v>
      </c>
      <c r="S35" s="366">
        <f>AT35*AE35</f>
        <v>0</v>
      </c>
      <c r="T35" s="366">
        <f>AU35*AE35</f>
        <v>0</v>
      </c>
      <c r="U35" s="366">
        <v>1.5</v>
      </c>
      <c r="V35" s="391"/>
      <c r="W35" s="497">
        <v>7</v>
      </c>
      <c r="X35" s="391"/>
      <c r="Y35" s="420"/>
      <c r="Z35" s="420" t="s">
        <v>320</v>
      </c>
      <c r="AA35" s="418" t="s">
        <v>73</v>
      </c>
      <c r="AB35" s="418" t="s">
        <v>190</v>
      </c>
      <c r="AC35" s="421" t="s">
        <v>154</v>
      </c>
      <c r="AD35" s="421" t="s">
        <v>223</v>
      </c>
      <c r="AE35" s="418">
        <v>1</v>
      </c>
      <c r="AF35" s="418">
        <v>5</v>
      </c>
      <c r="AG35" s="418" t="s">
        <v>18</v>
      </c>
      <c r="AH35" s="432">
        <v>307.40000000000003</v>
      </c>
      <c r="AI35" s="423"/>
      <c r="AJ35" s="424"/>
      <c r="AK35" s="425"/>
      <c r="AL35" s="426"/>
      <c r="AM35" s="427"/>
      <c r="AN35" s="424"/>
      <c r="AO35" s="427"/>
      <c r="AP35" s="424"/>
      <c r="AQ35" s="427"/>
      <c r="AR35" s="424"/>
      <c r="AS35" s="427"/>
      <c r="AT35" s="424"/>
      <c r="AU35" s="425"/>
      <c r="AV35" s="428">
        <f>AH35*AI35+AH35*AJ35+AH35*AK35+AH35*AL35+AH35*AM35+AH35*AN35+AH35*AO35+AH35*AP35+AH35*AQ35+AH35*AR35+AH35*AS35+AH35*AT35+AH35*AU35</f>
        <v>0</v>
      </c>
      <c r="AW35" s="429" t="str">
        <f>IF(SUM(AI35:AU35)&gt;0,"Yes","No")</f>
        <v>No</v>
      </c>
      <c r="AX35" s="430" t="str">
        <f>IF(E35="New","Yes","No")</f>
        <v>No</v>
      </c>
      <c r="AZ35" s="101">
        <v>1</v>
      </c>
      <c r="BA35" s="161"/>
      <c r="BB35" s="166"/>
      <c r="BC35" s="101"/>
      <c r="BD35" s="161"/>
      <c r="BE35" s="167">
        <v>5</v>
      </c>
      <c r="BF35" s="166">
        <v>150</v>
      </c>
      <c r="BG35" s="161">
        <f>BF35/10</f>
        <v>15</v>
      </c>
      <c r="BH35" s="166">
        <f>(3/100)*BF35</f>
        <v>4.5</v>
      </c>
      <c r="BI35" s="166">
        <f>F35*SUM(AI35:AN35)</f>
        <v>0</v>
      </c>
      <c r="BL35" s="260">
        <v>1.5</v>
      </c>
      <c r="BM35" s="261">
        <f>BL35*AI35+BL35*AJ35+BL35*AK35+BL35*AL35+BL35*AM35+BL35*AN35+BL35*AO35+BL35*AP35+BL35*AQ35+BL35*AR35+BL35*AS35+BL35*AT35+BL35*AU35</f>
        <v>0</v>
      </c>
    </row>
  </sheetData>
  <sheetProtection algorithmName="SHA-512" hashValue="u1tJ5UvcpgSUmY8eYJGqrHFWN9tHRfPCRgYQWFbm4MiAFCb6eiKIiDY7iGJb53tTof5OJGMprAucnKcBUJ/q+g==" saltValue="QCCdqjAQxsPaUEiK7NVt1A==" spinCount="100000" sheet="1" autoFilter="0"/>
  <autoFilter ref="AW9:AX35" xr:uid="{766C79A4-2A19-4010-8EDD-9BF35F65748B}"/>
  <mergeCells count="5">
    <mergeCell ref="AI6:AK6"/>
    <mergeCell ref="AL6:AU6"/>
    <mergeCell ref="B2:B5"/>
    <mergeCell ref="AM1:AO1"/>
    <mergeCell ref="AP1:BL1"/>
  </mergeCells>
  <phoneticPr fontId="10" type="noConversion"/>
  <conditionalFormatting sqref="AI18:AI32 AI34:AI35">
    <cfRule type="notContainsBlanks" dxfId="56" priority="54">
      <formula>LEN(TRIM(AI18))&gt;0</formula>
    </cfRule>
  </conditionalFormatting>
  <conditionalFormatting sqref="AJ34:AJ35 AJ18:AJ32">
    <cfRule type="notContainsBlanks" dxfId="55" priority="53">
      <formula>LEN(TRIM(AJ18))&gt;0</formula>
    </cfRule>
  </conditionalFormatting>
  <conditionalFormatting sqref="AM18:AM32 AM34:AM35">
    <cfRule type="notContainsBlanks" dxfId="54" priority="50">
      <formula>LEN(TRIM(AM18))&gt;0</formula>
    </cfRule>
  </conditionalFormatting>
  <conditionalFormatting sqref="AN34:AN35 AN18:AN32">
    <cfRule type="notContainsBlanks" dxfId="53" priority="49">
      <formula>LEN(TRIM(AN18))&gt;0</formula>
    </cfRule>
  </conditionalFormatting>
  <conditionalFormatting sqref="AO18:AO32 AO34:AO35">
    <cfRule type="notContainsBlanks" dxfId="52" priority="48">
      <formula>LEN(TRIM(AO18))&gt;0</formula>
    </cfRule>
  </conditionalFormatting>
  <conditionalFormatting sqref="AP18:AP32 AP34:AP35">
    <cfRule type="notContainsBlanks" dxfId="51" priority="47">
      <formula>LEN(TRIM(AP18))&gt;0</formula>
    </cfRule>
  </conditionalFormatting>
  <conditionalFormatting sqref="AQ34:AQ35 AQ18:AQ32">
    <cfRule type="notContainsBlanks" dxfId="50" priority="46">
      <formula>LEN(TRIM(AQ18))&gt;0</formula>
    </cfRule>
  </conditionalFormatting>
  <conditionalFormatting sqref="AR18:AR32 AR34:AR35">
    <cfRule type="notContainsBlanks" dxfId="49" priority="45">
      <formula>LEN(TRIM(AR18))&gt;0</formula>
    </cfRule>
  </conditionalFormatting>
  <conditionalFormatting sqref="AS18:AS32 AS34:AS35">
    <cfRule type="notContainsBlanks" dxfId="48" priority="44">
      <formula>LEN(TRIM(AS18))&gt;0</formula>
    </cfRule>
  </conditionalFormatting>
  <conditionalFormatting sqref="AT34:AT35 AT18:AT32">
    <cfRule type="notContainsBlanks" dxfId="47" priority="43">
      <formula>LEN(TRIM(AT18))&gt;0</formula>
    </cfRule>
  </conditionalFormatting>
  <conditionalFormatting sqref="AU18:AU32 AU34:AU35">
    <cfRule type="notContainsBlanks" dxfId="46" priority="42">
      <formula>LEN(TRIM(AU18))&gt;0</formula>
    </cfRule>
  </conditionalFormatting>
  <conditionalFormatting sqref="AI12:AI16">
    <cfRule type="notContainsBlanks" dxfId="45" priority="41">
      <formula>LEN(TRIM(AI12))&gt;0</formula>
    </cfRule>
  </conditionalFormatting>
  <conditionalFormatting sqref="AJ12:AJ16">
    <cfRule type="notContainsBlanks" dxfId="44" priority="40">
      <formula>LEN(TRIM(AJ12))&gt;0</formula>
    </cfRule>
  </conditionalFormatting>
  <conditionalFormatting sqref="AM12:AM16">
    <cfRule type="notContainsBlanks" dxfId="43" priority="37">
      <formula>LEN(TRIM(AM12))&gt;0</formula>
    </cfRule>
  </conditionalFormatting>
  <conditionalFormatting sqref="AN12:AN16">
    <cfRule type="notContainsBlanks" dxfId="42" priority="36">
      <formula>LEN(TRIM(AN12))&gt;0</formula>
    </cfRule>
  </conditionalFormatting>
  <conditionalFormatting sqref="AO12:AO16">
    <cfRule type="notContainsBlanks" dxfId="41" priority="35">
      <formula>LEN(TRIM(AO12))&gt;0</formula>
    </cfRule>
  </conditionalFormatting>
  <conditionalFormatting sqref="AP12:AP16">
    <cfRule type="notContainsBlanks" dxfId="40" priority="34">
      <formula>LEN(TRIM(AP12))&gt;0</formula>
    </cfRule>
  </conditionalFormatting>
  <conditionalFormatting sqref="AQ12:AQ16">
    <cfRule type="notContainsBlanks" dxfId="39" priority="33">
      <formula>LEN(TRIM(AQ12))&gt;0</formula>
    </cfRule>
  </conditionalFormatting>
  <conditionalFormatting sqref="AR12:AR16">
    <cfRule type="notContainsBlanks" dxfId="38" priority="32">
      <formula>LEN(TRIM(AR12))&gt;0</formula>
    </cfRule>
  </conditionalFormatting>
  <conditionalFormatting sqref="AS12:AS16">
    <cfRule type="notContainsBlanks" dxfId="37" priority="31">
      <formula>LEN(TRIM(AS12))&gt;0</formula>
    </cfRule>
  </conditionalFormatting>
  <conditionalFormatting sqref="AT12:AT16">
    <cfRule type="notContainsBlanks" dxfId="36" priority="30">
      <formula>LEN(TRIM(AT12))&gt;0</formula>
    </cfRule>
  </conditionalFormatting>
  <conditionalFormatting sqref="AU12:AU16">
    <cfRule type="notContainsBlanks" dxfId="35" priority="29">
      <formula>LEN(TRIM(AU12))&gt;0</formula>
    </cfRule>
  </conditionalFormatting>
  <conditionalFormatting sqref="AI17">
    <cfRule type="notContainsBlanks" dxfId="34" priority="15">
      <formula>LEN(TRIM(AI17))&gt;0</formula>
    </cfRule>
  </conditionalFormatting>
  <conditionalFormatting sqref="AJ17">
    <cfRule type="notContainsBlanks" dxfId="33" priority="14">
      <formula>LEN(TRIM(AJ17))&gt;0</formula>
    </cfRule>
  </conditionalFormatting>
  <conditionalFormatting sqref="AM17">
    <cfRule type="notContainsBlanks" dxfId="32" priority="11">
      <formula>LEN(TRIM(AM17))&gt;0</formula>
    </cfRule>
  </conditionalFormatting>
  <conditionalFormatting sqref="AN17">
    <cfRule type="notContainsBlanks" dxfId="31" priority="10">
      <formula>LEN(TRIM(AN17))&gt;0</formula>
    </cfRule>
  </conditionalFormatting>
  <conditionalFormatting sqref="AO17">
    <cfRule type="notContainsBlanks" dxfId="30" priority="9">
      <formula>LEN(TRIM(AO17))&gt;0</formula>
    </cfRule>
  </conditionalFormatting>
  <conditionalFormatting sqref="AP17">
    <cfRule type="notContainsBlanks" dxfId="29" priority="8">
      <formula>LEN(TRIM(AP17))&gt;0</formula>
    </cfRule>
  </conditionalFormatting>
  <conditionalFormatting sqref="AQ17">
    <cfRule type="notContainsBlanks" dxfId="28" priority="7">
      <formula>LEN(TRIM(AQ17))&gt;0</formula>
    </cfRule>
  </conditionalFormatting>
  <conditionalFormatting sqref="AR17">
    <cfRule type="notContainsBlanks" dxfId="27" priority="6">
      <formula>LEN(TRIM(AR17))&gt;0</formula>
    </cfRule>
  </conditionalFormatting>
  <conditionalFormatting sqref="AS17">
    <cfRule type="notContainsBlanks" dxfId="26" priority="5">
      <formula>LEN(TRIM(AS17))&gt;0</formula>
    </cfRule>
  </conditionalFormatting>
  <conditionalFormatting sqref="AT17">
    <cfRule type="notContainsBlanks" dxfId="25" priority="4">
      <formula>LEN(TRIM(AT17))&gt;0</formula>
    </cfRule>
  </conditionalFormatting>
  <conditionalFormatting sqref="AU17">
    <cfRule type="notContainsBlanks" dxfId="24" priority="3">
      <formula>LEN(TRIM(AU17))&gt;0</formula>
    </cfRule>
  </conditionalFormatting>
  <conditionalFormatting sqref="AK12:AK32 AK34:AK35">
    <cfRule type="notContainsBlanks" dxfId="23" priority="2">
      <formula>LEN(TRIM(AK12))&gt;0</formula>
    </cfRule>
  </conditionalFormatting>
  <conditionalFormatting sqref="AL12:AL32 AL34:AL35">
    <cfRule type="notContainsBlanks" dxfId="22" priority="1">
      <formula>LEN(TRIM(AL12))&gt;0</formula>
    </cfRule>
  </conditionalFormatting>
  <pageMargins left="0.75000000000000011" right="0.75000000000000011" top="1" bottom="1" header="0.5" footer="0.5"/>
  <pageSetup paperSize="9" fitToWidth="2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F49E-2C73-4DED-BF1A-B4C5194AF945}">
  <dimension ref="A1:K241"/>
  <sheetViews>
    <sheetView workbookViewId="0">
      <selection activeCell="D23" sqref="D23"/>
    </sheetView>
  </sheetViews>
  <sheetFormatPr defaultColWidth="9.33203125" defaultRowHeight="15.5"/>
  <cols>
    <col min="1" max="1" width="29.33203125" customWidth="1"/>
    <col min="3" max="3" width="17.33203125" bestFit="1" customWidth="1"/>
    <col min="4" max="4" width="20" bestFit="1" customWidth="1"/>
    <col min="5" max="5" width="18.33203125" bestFit="1" customWidth="1"/>
    <col min="6" max="6" width="16.58203125" bestFit="1" customWidth="1"/>
    <col min="7" max="7" width="20.33203125" bestFit="1" customWidth="1"/>
  </cols>
  <sheetData>
    <row r="1" spans="1:11">
      <c r="A1" t="s">
        <v>339</v>
      </c>
      <c r="B1" t="s">
        <v>340</v>
      </c>
      <c r="C1" t="s">
        <v>324</v>
      </c>
      <c r="D1" s="593">
        <f ca="1">INDIRECT(A1&amp;B1)</f>
        <v>0</v>
      </c>
      <c r="F1" t="s">
        <v>325</v>
      </c>
      <c r="G1">
        <f ca="1">SUMIF(B8:B5977,0,E8:E5977)</f>
        <v>0</v>
      </c>
      <c r="I1" t="s">
        <v>326</v>
      </c>
      <c r="J1" s="594">
        <f ca="1">+G1-D1</f>
        <v>0</v>
      </c>
    </row>
    <row r="2" spans="1:11">
      <c r="A2" s="596" t="s">
        <v>327</v>
      </c>
      <c r="B2" s="596" t="s">
        <v>328</v>
      </c>
      <c r="C2" s="596" t="s">
        <v>329</v>
      </c>
      <c r="D2" s="597" t="e">
        <f ca="1">INDIRECT(A2&amp;B2)</f>
        <v>#REF!</v>
      </c>
      <c r="E2" s="596"/>
      <c r="F2" s="596" t="s">
        <v>330</v>
      </c>
      <c r="G2" s="596">
        <f>SUMIF(B8:B5977,"PU",E8:E5977)</f>
        <v>0</v>
      </c>
      <c r="H2" s="596"/>
      <c r="I2" s="596" t="s">
        <v>331</v>
      </c>
      <c r="J2" s="597" t="e">
        <f ca="1">+G2-D2</f>
        <v>#REF!</v>
      </c>
      <c r="K2" t="s">
        <v>343</v>
      </c>
    </row>
    <row r="3" spans="1:11">
      <c r="D3" s="593"/>
    </row>
    <row r="4" spans="1:11">
      <c r="G4" t="s">
        <v>339</v>
      </c>
      <c r="H4" s="595" t="s">
        <v>341</v>
      </c>
      <c r="I4" s="595" t="s">
        <v>342</v>
      </c>
    </row>
    <row r="5" spans="1:11">
      <c r="G5" s="596" t="s">
        <v>327</v>
      </c>
      <c r="H5" s="596" t="s">
        <v>332</v>
      </c>
      <c r="I5" s="596" t="s">
        <v>333</v>
      </c>
      <c r="J5" t="s">
        <v>343</v>
      </c>
    </row>
    <row r="7" spans="1:11" s="599" customFormat="1">
      <c r="A7" s="599" t="s">
        <v>334</v>
      </c>
      <c r="B7" s="599" t="s">
        <v>335</v>
      </c>
      <c r="C7" s="599" t="s">
        <v>336</v>
      </c>
      <c r="D7" s="599" t="s">
        <v>337</v>
      </c>
      <c r="E7" s="599" t="s">
        <v>338</v>
      </c>
    </row>
    <row r="8" spans="1:11" ht="12" customHeight="1">
      <c r="A8" t="str">
        <f>MID(D8,LEN(C8)+2,LEN(D8)-LEN(C8))</f>
        <v>01</v>
      </c>
      <c r="B8">
        <f>IF(IFERROR(FIND("PU",D8,1),0)&lt;&gt;0,"PU",0)</f>
        <v>0</v>
      </c>
      <c r="C8" t="s">
        <v>306</v>
      </c>
      <c r="D8" s="1" t="s">
        <v>344</v>
      </c>
      <c r="E8">
        <f t="shared" ref="E8:E71" ca="1" si="0">IFERROR(IF(B8=0,VLOOKUP(C8,INDIRECT($G$4&amp;$H$4),MATCH($A8,INDIRECT($G$4&amp;$I$4),0),0),VLOOKUP(C8,INDIRECT($G$5&amp;$H$5),MATCH($A8,INDIRECT($G$5&amp;$I$5),0),FALSE)),0)</f>
        <v>0</v>
      </c>
    </row>
    <row r="9" spans="1:11" ht="12" customHeight="1">
      <c r="A9" t="str">
        <f t="shared" ref="A9:A72" si="1">MID(D9,LEN(C9)+2,LEN(D9)-LEN(C9))</f>
        <v>02</v>
      </c>
      <c r="B9">
        <f t="shared" ref="B9:B72" si="2">IF(IFERROR(FIND("PU",D9,1),0)&lt;&gt;0,"PU",0)</f>
        <v>0</v>
      </c>
      <c r="C9" t="s">
        <v>306</v>
      </c>
      <c r="D9" s="1" t="s">
        <v>345</v>
      </c>
      <c r="E9">
        <f t="shared" ca="1" si="0"/>
        <v>0</v>
      </c>
    </row>
    <row r="10" spans="1:11" ht="12" customHeight="1">
      <c r="A10" t="str">
        <f t="shared" si="1"/>
        <v>03</v>
      </c>
      <c r="B10">
        <f t="shared" si="2"/>
        <v>0</v>
      </c>
      <c r="C10" t="s">
        <v>306</v>
      </c>
      <c r="D10" s="1" t="s">
        <v>346</v>
      </c>
      <c r="E10">
        <f t="shared" ca="1" si="0"/>
        <v>0</v>
      </c>
    </row>
    <row r="11" spans="1:11" ht="12" customHeight="1">
      <c r="A11" t="str">
        <f t="shared" si="1"/>
        <v>04</v>
      </c>
      <c r="B11">
        <f t="shared" si="2"/>
        <v>0</v>
      </c>
      <c r="C11" t="s">
        <v>306</v>
      </c>
      <c r="D11" s="1" t="s">
        <v>347</v>
      </c>
      <c r="E11">
        <f t="shared" ca="1" si="0"/>
        <v>0</v>
      </c>
    </row>
    <row r="12" spans="1:11" ht="12" customHeight="1">
      <c r="A12" t="str">
        <f t="shared" si="1"/>
        <v>05</v>
      </c>
      <c r="B12">
        <f t="shared" si="2"/>
        <v>0</v>
      </c>
      <c r="C12" t="s">
        <v>306</v>
      </c>
      <c r="D12" s="1" t="s">
        <v>348</v>
      </c>
      <c r="E12">
        <f t="shared" ca="1" si="0"/>
        <v>0</v>
      </c>
    </row>
    <row r="13" spans="1:11" ht="12" customHeight="1">
      <c r="A13" t="str">
        <f t="shared" si="1"/>
        <v>06</v>
      </c>
      <c r="B13">
        <f t="shared" si="2"/>
        <v>0</v>
      </c>
      <c r="C13" t="s">
        <v>306</v>
      </c>
      <c r="D13" s="1" t="s">
        <v>349</v>
      </c>
      <c r="E13">
        <f t="shared" ca="1" si="0"/>
        <v>0</v>
      </c>
    </row>
    <row r="14" spans="1:11" ht="12" customHeight="1">
      <c r="A14" t="str">
        <f t="shared" si="1"/>
        <v>07</v>
      </c>
      <c r="B14">
        <f t="shared" si="2"/>
        <v>0</v>
      </c>
      <c r="C14" t="s">
        <v>306</v>
      </c>
      <c r="D14" s="1" t="s">
        <v>350</v>
      </c>
      <c r="E14">
        <f t="shared" ca="1" si="0"/>
        <v>0</v>
      </c>
    </row>
    <row r="15" spans="1:11" ht="12" customHeight="1">
      <c r="A15" t="str">
        <f t="shared" si="1"/>
        <v>08</v>
      </c>
      <c r="B15">
        <f t="shared" si="2"/>
        <v>0</v>
      </c>
      <c r="C15" t="s">
        <v>306</v>
      </c>
      <c r="D15" s="1" t="s">
        <v>351</v>
      </c>
      <c r="E15">
        <f t="shared" ca="1" si="0"/>
        <v>0</v>
      </c>
    </row>
    <row r="16" spans="1:11" ht="12" customHeight="1">
      <c r="A16" t="str">
        <f t="shared" si="1"/>
        <v>09</v>
      </c>
      <c r="B16">
        <f t="shared" si="2"/>
        <v>0</v>
      </c>
      <c r="C16" t="s">
        <v>306</v>
      </c>
      <c r="D16" s="1" t="s">
        <v>352</v>
      </c>
      <c r="E16">
        <f t="shared" ca="1" si="0"/>
        <v>0</v>
      </c>
    </row>
    <row r="17" spans="1:5" ht="12" customHeight="1">
      <c r="A17" t="str">
        <f t="shared" si="1"/>
        <v>10</v>
      </c>
      <c r="B17">
        <f t="shared" si="2"/>
        <v>0</v>
      </c>
      <c r="C17" t="s">
        <v>306</v>
      </c>
      <c r="D17" s="1" t="s">
        <v>353</v>
      </c>
      <c r="E17">
        <f t="shared" ca="1" si="0"/>
        <v>0</v>
      </c>
    </row>
    <row r="18" spans="1:5" ht="12" customHeight="1">
      <c r="A18" t="str">
        <f t="shared" si="1"/>
        <v>11</v>
      </c>
      <c r="B18">
        <f t="shared" si="2"/>
        <v>0</v>
      </c>
      <c r="C18" t="s">
        <v>306</v>
      </c>
      <c r="D18" s="1" t="s">
        <v>354</v>
      </c>
      <c r="E18">
        <f t="shared" ca="1" si="0"/>
        <v>0</v>
      </c>
    </row>
    <row r="19" spans="1:5" ht="12" customHeight="1">
      <c r="A19" t="str">
        <f t="shared" si="1"/>
        <v>12</v>
      </c>
      <c r="B19">
        <f t="shared" si="2"/>
        <v>0</v>
      </c>
      <c r="C19" t="s">
        <v>306</v>
      </c>
      <c r="D19" s="1" t="s">
        <v>355</v>
      </c>
      <c r="E19">
        <f t="shared" ca="1" si="0"/>
        <v>0</v>
      </c>
    </row>
    <row r="20" spans="1:5" ht="12" customHeight="1">
      <c r="A20" t="str">
        <f t="shared" si="1"/>
        <v>13</v>
      </c>
      <c r="B20">
        <f t="shared" si="2"/>
        <v>0</v>
      </c>
      <c r="C20" t="s">
        <v>306</v>
      </c>
      <c r="D20" s="1" t="s">
        <v>356</v>
      </c>
      <c r="E20">
        <f t="shared" ca="1" si="0"/>
        <v>0</v>
      </c>
    </row>
    <row r="21" spans="1:5" ht="12" customHeight="1">
      <c r="A21" t="str">
        <f t="shared" si="1"/>
        <v>01</v>
      </c>
      <c r="B21">
        <f t="shared" si="2"/>
        <v>0</v>
      </c>
      <c r="C21" t="s">
        <v>296</v>
      </c>
      <c r="D21" s="1" t="s">
        <v>357</v>
      </c>
      <c r="E21">
        <f t="shared" ca="1" si="0"/>
        <v>0</v>
      </c>
    </row>
    <row r="22" spans="1:5" ht="12" customHeight="1">
      <c r="A22" t="str">
        <f t="shared" si="1"/>
        <v>02</v>
      </c>
      <c r="B22">
        <f t="shared" si="2"/>
        <v>0</v>
      </c>
      <c r="C22" t="s">
        <v>296</v>
      </c>
      <c r="D22" s="1" t="s">
        <v>358</v>
      </c>
      <c r="E22">
        <f t="shared" ca="1" si="0"/>
        <v>0</v>
      </c>
    </row>
    <row r="23" spans="1:5">
      <c r="A23" t="str">
        <f t="shared" si="1"/>
        <v>03</v>
      </c>
      <c r="B23">
        <f t="shared" si="2"/>
        <v>0</v>
      </c>
      <c r="C23" t="s">
        <v>296</v>
      </c>
      <c r="D23" s="1" t="s">
        <v>359</v>
      </c>
      <c r="E23">
        <f t="shared" ca="1" si="0"/>
        <v>0</v>
      </c>
    </row>
    <row r="24" spans="1:5">
      <c r="A24" t="str">
        <f t="shared" si="1"/>
        <v>04</v>
      </c>
      <c r="B24">
        <f t="shared" si="2"/>
        <v>0</v>
      </c>
      <c r="C24" t="s">
        <v>296</v>
      </c>
      <c r="D24" s="1" t="s">
        <v>360</v>
      </c>
      <c r="E24">
        <f t="shared" ca="1" si="0"/>
        <v>0</v>
      </c>
    </row>
    <row r="25" spans="1:5">
      <c r="A25" t="str">
        <f t="shared" si="1"/>
        <v>05</v>
      </c>
      <c r="B25">
        <f t="shared" si="2"/>
        <v>0</v>
      </c>
      <c r="C25" t="s">
        <v>296</v>
      </c>
      <c r="D25" s="1" t="s">
        <v>361</v>
      </c>
      <c r="E25">
        <f t="shared" ca="1" si="0"/>
        <v>0</v>
      </c>
    </row>
    <row r="26" spans="1:5">
      <c r="A26" t="str">
        <f t="shared" si="1"/>
        <v>06</v>
      </c>
      <c r="B26">
        <f t="shared" si="2"/>
        <v>0</v>
      </c>
      <c r="C26" t="s">
        <v>296</v>
      </c>
      <c r="D26" s="1" t="s">
        <v>362</v>
      </c>
      <c r="E26">
        <f t="shared" ca="1" si="0"/>
        <v>0</v>
      </c>
    </row>
    <row r="27" spans="1:5">
      <c r="A27" t="str">
        <f t="shared" si="1"/>
        <v>07</v>
      </c>
      <c r="B27">
        <f t="shared" si="2"/>
        <v>0</v>
      </c>
      <c r="C27" t="s">
        <v>296</v>
      </c>
      <c r="D27" s="1" t="s">
        <v>363</v>
      </c>
      <c r="E27">
        <f t="shared" ca="1" si="0"/>
        <v>0</v>
      </c>
    </row>
    <row r="28" spans="1:5">
      <c r="A28" t="str">
        <f t="shared" si="1"/>
        <v>08</v>
      </c>
      <c r="B28">
        <f t="shared" si="2"/>
        <v>0</v>
      </c>
      <c r="C28" t="s">
        <v>296</v>
      </c>
      <c r="D28" s="1" t="s">
        <v>364</v>
      </c>
      <c r="E28">
        <f t="shared" ca="1" si="0"/>
        <v>0</v>
      </c>
    </row>
    <row r="29" spans="1:5">
      <c r="A29" t="str">
        <f t="shared" si="1"/>
        <v>09</v>
      </c>
      <c r="B29">
        <f t="shared" si="2"/>
        <v>0</v>
      </c>
      <c r="C29" t="s">
        <v>296</v>
      </c>
      <c r="D29" s="1" t="s">
        <v>365</v>
      </c>
      <c r="E29">
        <f t="shared" ca="1" si="0"/>
        <v>0</v>
      </c>
    </row>
    <row r="30" spans="1:5">
      <c r="A30" t="str">
        <f t="shared" si="1"/>
        <v>10</v>
      </c>
      <c r="B30">
        <f t="shared" si="2"/>
        <v>0</v>
      </c>
      <c r="C30" t="s">
        <v>296</v>
      </c>
      <c r="D30" s="1" t="s">
        <v>366</v>
      </c>
      <c r="E30">
        <f t="shared" ca="1" si="0"/>
        <v>0</v>
      </c>
    </row>
    <row r="31" spans="1:5">
      <c r="A31" t="str">
        <f t="shared" si="1"/>
        <v>11</v>
      </c>
      <c r="B31">
        <f t="shared" si="2"/>
        <v>0</v>
      </c>
      <c r="C31" t="s">
        <v>296</v>
      </c>
      <c r="D31" s="1" t="s">
        <v>367</v>
      </c>
      <c r="E31">
        <f t="shared" ca="1" si="0"/>
        <v>0</v>
      </c>
    </row>
    <row r="32" spans="1:5">
      <c r="A32" t="str">
        <f t="shared" si="1"/>
        <v>12</v>
      </c>
      <c r="B32">
        <f t="shared" si="2"/>
        <v>0</v>
      </c>
      <c r="C32" t="s">
        <v>296</v>
      </c>
      <c r="D32" s="1" t="s">
        <v>368</v>
      </c>
      <c r="E32">
        <f t="shared" ca="1" si="0"/>
        <v>0</v>
      </c>
    </row>
    <row r="33" spans="1:5">
      <c r="A33" t="str">
        <f t="shared" si="1"/>
        <v>13</v>
      </c>
      <c r="B33">
        <f t="shared" si="2"/>
        <v>0</v>
      </c>
      <c r="C33" t="s">
        <v>296</v>
      </c>
      <c r="D33" s="1" t="s">
        <v>369</v>
      </c>
      <c r="E33">
        <f t="shared" ca="1" si="0"/>
        <v>0</v>
      </c>
    </row>
    <row r="34" spans="1:5">
      <c r="A34" t="str">
        <f t="shared" si="1"/>
        <v>01</v>
      </c>
      <c r="B34">
        <f t="shared" si="2"/>
        <v>0</v>
      </c>
      <c r="C34" t="s">
        <v>304</v>
      </c>
      <c r="D34" s="1" t="s">
        <v>370</v>
      </c>
      <c r="E34">
        <f t="shared" ca="1" si="0"/>
        <v>0</v>
      </c>
    </row>
    <row r="35" spans="1:5">
      <c r="A35" t="str">
        <f t="shared" si="1"/>
        <v>02</v>
      </c>
      <c r="B35">
        <f t="shared" si="2"/>
        <v>0</v>
      </c>
      <c r="C35" t="s">
        <v>304</v>
      </c>
      <c r="D35" s="1" t="s">
        <v>371</v>
      </c>
      <c r="E35">
        <f t="shared" ca="1" si="0"/>
        <v>0</v>
      </c>
    </row>
    <row r="36" spans="1:5">
      <c r="A36" t="str">
        <f t="shared" si="1"/>
        <v>03</v>
      </c>
      <c r="B36">
        <f t="shared" si="2"/>
        <v>0</v>
      </c>
      <c r="C36" t="s">
        <v>304</v>
      </c>
      <c r="D36" s="1" t="s">
        <v>372</v>
      </c>
      <c r="E36">
        <f t="shared" ca="1" si="0"/>
        <v>0</v>
      </c>
    </row>
    <row r="37" spans="1:5">
      <c r="A37" t="str">
        <f t="shared" si="1"/>
        <v>04</v>
      </c>
      <c r="B37">
        <f t="shared" si="2"/>
        <v>0</v>
      </c>
      <c r="C37" t="s">
        <v>304</v>
      </c>
      <c r="D37" s="1" t="s">
        <v>373</v>
      </c>
      <c r="E37">
        <f t="shared" ca="1" si="0"/>
        <v>0</v>
      </c>
    </row>
    <row r="38" spans="1:5">
      <c r="A38" t="str">
        <f t="shared" si="1"/>
        <v>05</v>
      </c>
      <c r="B38">
        <f t="shared" si="2"/>
        <v>0</v>
      </c>
      <c r="C38" t="s">
        <v>304</v>
      </c>
      <c r="D38" s="1" t="s">
        <v>374</v>
      </c>
      <c r="E38">
        <f t="shared" ca="1" si="0"/>
        <v>0</v>
      </c>
    </row>
    <row r="39" spans="1:5">
      <c r="A39" t="str">
        <f t="shared" si="1"/>
        <v>06</v>
      </c>
      <c r="B39">
        <f t="shared" si="2"/>
        <v>0</v>
      </c>
      <c r="C39" t="s">
        <v>304</v>
      </c>
      <c r="D39" s="1" t="s">
        <v>375</v>
      </c>
      <c r="E39">
        <f t="shared" ca="1" si="0"/>
        <v>0</v>
      </c>
    </row>
    <row r="40" spans="1:5">
      <c r="A40" t="str">
        <f t="shared" si="1"/>
        <v>07</v>
      </c>
      <c r="B40">
        <f t="shared" si="2"/>
        <v>0</v>
      </c>
      <c r="C40" t="s">
        <v>304</v>
      </c>
      <c r="D40" s="1" t="s">
        <v>376</v>
      </c>
      <c r="E40">
        <f t="shared" ca="1" si="0"/>
        <v>0</v>
      </c>
    </row>
    <row r="41" spans="1:5">
      <c r="A41" t="str">
        <f t="shared" si="1"/>
        <v>08</v>
      </c>
      <c r="B41">
        <f t="shared" si="2"/>
        <v>0</v>
      </c>
      <c r="C41" t="s">
        <v>304</v>
      </c>
      <c r="D41" s="1" t="s">
        <v>377</v>
      </c>
      <c r="E41">
        <f t="shared" ca="1" si="0"/>
        <v>0</v>
      </c>
    </row>
    <row r="42" spans="1:5">
      <c r="A42" t="str">
        <f t="shared" si="1"/>
        <v>09</v>
      </c>
      <c r="B42">
        <f t="shared" si="2"/>
        <v>0</v>
      </c>
      <c r="C42" t="s">
        <v>304</v>
      </c>
      <c r="D42" s="1" t="s">
        <v>378</v>
      </c>
      <c r="E42">
        <f t="shared" ca="1" si="0"/>
        <v>0</v>
      </c>
    </row>
    <row r="43" spans="1:5">
      <c r="A43" t="str">
        <f t="shared" si="1"/>
        <v>10</v>
      </c>
      <c r="B43">
        <f t="shared" si="2"/>
        <v>0</v>
      </c>
      <c r="C43" t="s">
        <v>304</v>
      </c>
      <c r="D43" s="1" t="s">
        <v>379</v>
      </c>
      <c r="E43">
        <f t="shared" ca="1" si="0"/>
        <v>0</v>
      </c>
    </row>
    <row r="44" spans="1:5">
      <c r="A44" t="str">
        <f t="shared" si="1"/>
        <v>11</v>
      </c>
      <c r="B44">
        <f t="shared" si="2"/>
        <v>0</v>
      </c>
      <c r="C44" t="s">
        <v>304</v>
      </c>
      <c r="D44" s="1" t="s">
        <v>380</v>
      </c>
      <c r="E44">
        <f t="shared" ca="1" si="0"/>
        <v>0</v>
      </c>
    </row>
    <row r="45" spans="1:5">
      <c r="A45" t="str">
        <f t="shared" si="1"/>
        <v>12</v>
      </c>
      <c r="B45">
        <f t="shared" si="2"/>
        <v>0</v>
      </c>
      <c r="C45" t="s">
        <v>304</v>
      </c>
      <c r="D45" s="1" t="s">
        <v>381</v>
      </c>
      <c r="E45">
        <f t="shared" ca="1" si="0"/>
        <v>0</v>
      </c>
    </row>
    <row r="46" spans="1:5">
      <c r="A46" t="str">
        <f t="shared" si="1"/>
        <v>13</v>
      </c>
      <c r="B46">
        <f t="shared" si="2"/>
        <v>0</v>
      </c>
      <c r="C46" t="s">
        <v>304</v>
      </c>
      <c r="D46" s="1" t="s">
        <v>382</v>
      </c>
      <c r="E46">
        <f t="shared" ca="1" si="0"/>
        <v>0</v>
      </c>
    </row>
    <row r="47" spans="1:5">
      <c r="A47" t="str">
        <f t="shared" si="1"/>
        <v>01</v>
      </c>
      <c r="B47">
        <f t="shared" si="2"/>
        <v>0</v>
      </c>
      <c r="C47" t="s">
        <v>303</v>
      </c>
      <c r="D47" s="1" t="s">
        <v>383</v>
      </c>
      <c r="E47">
        <f t="shared" ca="1" si="0"/>
        <v>0</v>
      </c>
    </row>
    <row r="48" spans="1:5">
      <c r="A48" t="str">
        <f t="shared" si="1"/>
        <v>02</v>
      </c>
      <c r="B48">
        <f t="shared" si="2"/>
        <v>0</v>
      </c>
      <c r="C48" t="s">
        <v>303</v>
      </c>
      <c r="D48" s="1" t="s">
        <v>384</v>
      </c>
      <c r="E48">
        <f t="shared" ca="1" si="0"/>
        <v>0</v>
      </c>
    </row>
    <row r="49" spans="1:5">
      <c r="A49" t="str">
        <f t="shared" si="1"/>
        <v>03</v>
      </c>
      <c r="B49">
        <f t="shared" si="2"/>
        <v>0</v>
      </c>
      <c r="C49" t="s">
        <v>303</v>
      </c>
      <c r="D49" s="1" t="s">
        <v>385</v>
      </c>
      <c r="E49">
        <f t="shared" ca="1" si="0"/>
        <v>0</v>
      </c>
    </row>
    <row r="50" spans="1:5">
      <c r="A50" t="str">
        <f t="shared" si="1"/>
        <v>04</v>
      </c>
      <c r="B50">
        <f t="shared" si="2"/>
        <v>0</v>
      </c>
      <c r="C50" t="s">
        <v>303</v>
      </c>
      <c r="D50" s="1" t="s">
        <v>386</v>
      </c>
      <c r="E50">
        <f t="shared" ca="1" si="0"/>
        <v>0</v>
      </c>
    </row>
    <row r="51" spans="1:5">
      <c r="A51" t="str">
        <f t="shared" si="1"/>
        <v>05</v>
      </c>
      <c r="B51">
        <f t="shared" si="2"/>
        <v>0</v>
      </c>
      <c r="C51" t="s">
        <v>303</v>
      </c>
      <c r="D51" s="1" t="s">
        <v>387</v>
      </c>
      <c r="E51">
        <f t="shared" ca="1" si="0"/>
        <v>0</v>
      </c>
    </row>
    <row r="52" spans="1:5">
      <c r="A52" t="str">
        <f t="shared" si="1"/>
        <v>06</v>
      </c>
      <c r="B52">
        <f t="shared" si="2"/>
        <v>0</v>
      </c>
      <c r="C52" t="s">
        <v>303</v>
      </c>
      <c r="D52" s="1" t="s">
        <v>388</v>
      </c>
      <c r="E52">
        <f t="shared" ca="1" si="0"/>
        <v>0</v>
      </c>
    </row>
    <row r="53" spans="1:5">
      <c r="A53" t="str">
        <f t="shared" si="1"/>
        <v>07</v>
      </c>
      <c r="B53">
        <f t="shared" si="2"/>
        <v>0</v>
      </c>
      <c r="C53" t="s">
        <v>303</v>
      </c>
      <c r="D53" s="1" t="s">
        <v>389</v>
      </c>
      <c r="E53">
        <f t="shared" ca="1" si="0"/>
        <v>0</v>
      </c>
    </row>
    <row r="54" spans="1:5">
      <c r="A54" t="str">
        <f t="shared" si="1"/>
        <v>08</v>
      </c>
      <c r="B54">
        <f t="shared" si="2"/>
        <v>0</v>
      </c>
      <c r="C54" t="s">
        <v>303</v>
      </c>
      <c r="D54" s="1" t="s">
        <v>390</v>
      </c>
      <c r="E54">
        <f t="shared" ca="1" si="0"/>
        <v>0</v>
      </c>
    </row>
    <row r="55" spans="1:5">
      <c r="A55" t="str">
        <f t="shared" si="1"/>
        <v>09</v>
      </c>
      <c r="B55">
        <f t="shared" si="2"/>
        <v>0</v>
      </c>
      <c r="C55" t="s">
        <v>303</v>
      </c>
      <c r="D55" s="1" t="s">
        <v>391</v>
      </c>
      <c r="E55">
        <f t="shared" ca="1" si="0"/>
        <v>0</v>
      </c>
    </row>
    <row r="56" spans="1:5">
      <c r="A56" t="str">
        <f t="shared" si="1"/>
        <v>10</v>
      </c>
      <c r="B56">
        <f t="shared" si="2"/>
        <v>0</v>
      </c>
      <c r="C56" t="s">
        <v>303</v>
      </c>
      <c r="D56" s="1" t="s">
        <v>392</v>
      </c>
      <c r="E56">
        <f t="shared" ca="1" si="0"/>
        <v>0</v>
      </c>
    </row>
    <row r="57" spans="1:5">
      <c r="A57" t="str">
        <f t="shared" si="1"/>
        <v>11</v>
      </c>
      <c r="B57">
        <f t="shared" si="2"/>
        <v>0</v>
      </c>
      <c r="C57" t="s">
        <v>303</v>
      </c>
      <c r="D57" s="1" t="s">
        <v>393</v>
      </c>
      <c r="E57">
        <f t="shared" ca="1" si="0"/>
        <v>0</v>
      </c>
    </row>
    <row r="58" spans="1:5">
      <c r="A58" t="str">
        <f t="shared" si="1"/>
        <v>12</v>
      </c>
      <c r="B58">
        <f t="shared" si="2"/>
        <v>0</v>
      </c>
      <c r="C58" t="s">
        <v>303</v>
      </c>
      <c r="D58" s="1" t="s">
        <v>394</v>
      </c>
      <c r="E58">
        <f t="shared" ca="1" si="0"/>
        <v>0</v>
      </c>
    </row>
    <row r="59" spans="1:5">
      <c r="A59" t="str">
        <f t="shared" si="1"/>
        <v>13</v>
      </c>
      <c r="B59">
        <f t="shared" si="2"/>
        <v>0</v>
      </c>
      <c r="C59" t="s">
        <v>303</v>
      </c>
      <c r="D59" s="1" t="s">
        <v>395</v>
      </c>
      <c r="E59">
        <f t="shared" ca="1" si="0"/>
        <v>0</v>
      </c>
    </row>
    <row r="60" spans="1:5">
      <c r="A60" t="str">
        <f t="shared" si="1"/>
        <v>01</v>
      </c>
      <c r="B60">
        <f t="shared" si="2"/>
        <v>0</v>
      </c>
      <c r="C60" t="s">
        <v>297</v>
      </c>
      <c r="D60" s="1" t="s">
        <v>396</v>
      </c>
      <c r="E60">
        <f t="shared" ca="1" si="0"/>
        <v>0</v>
      </c>
    </row>
    <row r="61" spans="1:5">
      <c r="A61" t="str">
        <f t="shared" si="1"/>
        <v>02</v>
      </c>
      <c r="B61">
        <f t="shared" si="2"/>
        <v>0</v>
      </c>
      <c r="C61" t="s">
        <v>297</v>
      </c>
      <c r="D61" s="1" t="s">
        <v>397</v>
      </c>
      <c r="E61">
        <f t="shared" ca="1" si="0"/>
        <v>0</v>
      </c>
    </row>
    <row r="62" spans="1:5">
      <c r="A62" t="str">
        <f t="shared" si="1"/>
        <v>03</v>
      </c>
      <c r="B62">
        <f t="shared" si="2"/>
        <v>0</v>
      </c>
      <c r="C62" t="s">
        <v>297</v>
      </c>
      <c r="D62" s="1" t="s">
        <v>398</v>
      </c>
      <c r="E62">
        <f t="shared" ca="1" si="0"/>
        <v>0</v>
      </c>
    </row>
    <row r="63" spans="1:5">
      <c r="A63" t="str">
        <f t="shared" si="1"/>
        <v>04</v>
      </c>
      <c r="B63">
        <f t="shared" si="2"/>
        <v>0</v>
      </c>
      <c r="C63" t="s">
        <v>297</v>
      </c>
      <c r="D63" s="1" t="s">
        <v>399</v>
      </c>
      <c r="E63">
        <f t="shared" ca="1" si="0"/>
        <v>0</v>
      </c>
    </row>
    <row r="64" spans="1:5">
      <c r="A64" t="str">
        <f t="shared" si="1"/>
        <v>05</v>
      </c>
      <c r="B64">
        <f t="shared" si="2"/>
        <v>0</v>
      </c>
      <c r="C64" t="s">
        <v>297</v>
      </c>
      <c r="D64" s="1" t="s">
        <v>400</v>
      </c>
      <c r="E64">
        <f t="shared" ca="1" si="0"/>
        <v>0</v>
      </c>
    </row>
    <row r="65" spans="1:5">
      <c r="A65" t="str">
        <f t="shared" si="1"/>
        <v>06</v>
      </c>
      <c r="B65">
        <f t="shared" si="2"/>
        <v>0</v>
      </c>
      <c r="C65" t="s">
        <v>297</v>
      </c>
      <c r="D65" s="1" t="s">
        <v>401</v>
      </c>
      <c r="E65">
        <f t="shared" ca="1" si="0"/>
        <v>0</v>
      </c>
    </row>
    <row r="66" spans="1:5">
      <c r="A66" t="str">
        <f t="shared" si="1"/>
        <v>07</v>
      </c>
      <c r="B66">
        <f t="shared" si="2"/>
        <v>0</v>
      </c>
      <c r="C66" t="s">
        <v>297</v>
      </c>
      <c r="D66" s="1" t="s">
        <v>402</v>
      </c>
      <c r="E66">
        <f t="shared" ca="1" si="0"/>
        <v>0</v>
      </c>
    </row>
    <row r="67" spans="1:5">
      <c r="A67" t="str">
        <f t="shared" si="1"/>
        <v>08</v>
      </c>
      <c r="B67">
        <f t="shared" si="2"/>
        <v>0</v>
      </c>
      <c r="C67" t="s">
        <v>297</v>
      </c>
      <c r="D67" s="1" t="s">
        <v>403</v>
      </c>
      <c r="E67">
        <f t="shared" ca="1" si="0"/>
        <v>0</v>
      </c>
    </row>
    <row r="68" spans="1:5">
      <c r="A68" t="str">
        <f t="shared" si="1"/>
        <v>09</v>
      </c>
      <c r="B68">
        <f t="shared" si="2"/>
        <v>0</v>
      </c>
      <c r="C68" t="s">
        <v>297</v>
      </c>
      <c r="D68" s="1" t="s">
        <v>404</v>
      </c>
      <c r="E68">
        <f t="shared" ca="1" si="0"/>
        <v>0</v>
      </c>
    </row>
    <row r="69" spans="1:5">
      <c r="A69" t="str">
        <f t="shared" si="1"/>
        <v>10</v>
      </c>
      <c r="B69">
        <f t="shared" si="2"/>
        <v>0</v>
      </c>
      <c r="C69" t="s">
        <v>297</v>
      </c>
      <c r="D69" s="1" t="s">
        <v>405</v>
      </c>
      <c r="E69">
        <f t="shared" ca="1" si="0"/>
        <v>0</v>
      </c>
    </row>
    <row r="70" spans="1:5">
      <c r="A70" t="str">
        <f t="shared" si="1"/>
        <v>11</v>
      </c>
      <c r="B70">
        <f t="shared" si="2"/>
        <v>0</v>
      </c>
      <c r="C70" t="s">
        <v>297</v>
      </c>
      <c r="D70" s="1" t="s">
        <v>406</v>
      </c>
      <c r="E70">
        <f t="shared" ca="1" si="0"/>
        <v>0</v>
      </c>
    </row>
    <row r="71" spans="1:5">
      <c r="A71" t="str">
        <f t="shared" si="1"/>
        <v>12</v>
      </c>
      <c r="B71">
        <f t="shared" si="2"/>
        <v>0</v>
      </c>
      <c r="C71" t="s">
        <v>297</v>
      </c>
      <c r="D71" s="1" t="s">
        <v>407</v>
      </c>
      <c r="E71">
        <f t="shared" ca="1" si="0"/>
        <v>0</v>
      </c>
    </row>
    <row r="72" spans="1:5">
      <c r="A72" t="str">
        <f t="shared" si="1"/>
        <v>13</v>
      </c>
      <c r="B72">
        <f t="shared" si="2"/>
        <v>0</v>
      </c>
      <c r="C72" t="s">
        <v>297</v>
      </c>
      <c r="D72" s="1" t="s">
        <v>408</v>
      </c>
      <c r="E72">
        <f t="shared" ref="E72:E135" ca="1" si="3">IFERROR(IF(B72=0,VLOOKUP(C72,INDIRECT($G$4&amp;$H$4),MATCH($A72,INDIRECT($G$4&amp;$I$4),0),0),VLOOKUP(C72,INDIRECT($G$5&amp;$H$5),MATCH($A72,INDIRECT($G$5&amp;$I$5),0),FALSE)),0)</f>
        <v>0</v>
      </c>
    </row>
    <row r="73" spans="1:5">
      <c r="A73" t="str">
        <f t="shared" ref="A73:A136" si="4">MID(D73,LEN(C73)+2,LEN(D73)-LEN(C73))</f>
        <v>01</v>
      </c>
      <c r="B73">
        <f t="shared" ref="B73:B136" si="5">IF(IFERROR(FIND("PU",D73,1),0)&lt;&gt;0,"PU",0)</f>
        <v>0</v>
      </c>
      <c r="C73" t="s">
        <v>298</v>
      </c>
      <c r="D73" s="1" t="s">
        <v>409</v>
      </c>
      <c r="E73">
        <f t="shared" ca="1" si="3"/>
        <v>0</v>
      </c>
    </row>
    <row r="74" spans="1:5">
      <c r="A74" t="str">
        <f t="shared" si="4"/>
        <v>02</v>
      </c>
      <c r="B74">
        <f t="shared" si="5"/>
        <v>0</v>
      </c>
      <c r="C74" t="s">
        <v>298</v>
      </c>
      <c r="D74" s="1" t="s">
        <v>410</v>
      </c>
      <c r="E74">
        <f t="shared" ca="1" si="3"/>
        <v>0</v>
      </c>
    </row>
    <row r="75" spans="1:5">
      <c r="A75" t="str">
        <f t="shared" si="4"/>
        <v>03</v>
      </c>
      <c r="B75">
        <f t="shared" si="5"/>
        <v>0</v>
      </c>
      <c r="C75" t="s">
        <v>298</v>
      </c>
      <c r="D75" s="1" t="s">
        <v>411</v>
      </c>
      <c r="E75">
        <f t="shared" ca="1" si="3"/>
        <v>0</v>
      </c>
    </row>
    <row r="76" spans="1:5">
      <c r="A76" t="str">
        <f t="shared" si="4"/>
        <v>04</v>
      </c>
      <c r="B76">
        <f t="shared" si="5"/>
        <v>0</v>
      </c>
      <c r="C76" t="s">
        <v>298</v>
      </c>
      <c r="D76" s="1" t="s">
        <v>412</v>
      </c>
      <c r="E76">
        <f t="shared" ca="1" si="3"/>
        <v>0</v>
      </c>
    </row>
    <row r="77" spans="1:5">
      <c r="A77" t="str">
        <f t="shared" si="4"/>
        <v>05</v>
      </c>
      <c r="B77">
        <f t="shared" si="5"/>
        <v>0</v>
      </c>
      <c r="C77" t="s">
        <v>298</v>
      </c>
      <c r="D77" s="1" t="s">
        <v>413</v>
      </c>
      <c r="E77">
        <f t="shared" ca="1" si="3"/>
        <v>0</v>
      </c>
    </row>
    <row r="78" spans="1:5">
      <c r="A78" t="str">
        <f t="shared" si="4"/>
        <v>06</v>
      </c>
      <c r="B78">
        <f t="shared" si="5"/>
        <v>0</v>
      </c>
      <c r="C78" t="s">
        <v>298</v>
      </c>
      <c r="D78" s="1" t="s">
        <v>414</v>
      </c>
      <c r="E78">
        <f t="shared" ca="1" si="3"/>
        <v>0</v>
      </c>
    </row>
    <row r="79" spans="1:5">
      <c r="A79" t="str">
        <f t="shared" si="4"/>
        <v>07</v>
      </c>
      <c r="B79">
        <f t="shared" si="5"/>
        <v>0</v>
      </c>
      <c r="C79" t="s">
        <v>298</v>
      </c>
      <c r="D79" s="1" t="s">
        <v>415</v>
      </c>
      <c r="E79">
        <f t="shared" ca="1" si="3"/>
        <v>0</v>
      </c>
    </row>
    <row r="80" spans="1:5">
      <c r="A80" t="str">
        <f t="shared" si="4"/>
        <v>08</v>
      </c>
      <c r="B80">
        <f t="shared" si="5"/>
        <v>0</v>
      </c>
      <c r="C80" t="s">
        <v>298</v>
      </c>
      <c r="D80" s="1" t="s">
        <v>416</v>
      </c>
      <c r="E80">
        <f t="shared" ca="1" si="3"/>
        <v>0</v>
      </c>
    </row>
    <row r="81" spans="1:5">
      <c r="A81" t="str">
        <f t="shared" si="4"/>
        <v>09</v>
      </c>
      <c r="B81">
        <f t="shared" si="5"/>
        <v>0</v>
      </c>
      <c r="C81" t="s">
        <v>298</v>
      </c>
      <c r="D81" s="1" t="s">
        <v>417</v>
      </c>
      <c r="E81">
        <f t="shared" ca="1" si="3"/>
        <v>0</v>
      </c>
    </row>
    <row r="82" spans="1:5">
      <c r="A82" t="str">
        <f t="shared" si="4"/>
        <v>10</v>
      </c>
      <c r="B82">
        <f t="shared" si="5"/>
        <v>0</v>
      </c>
      <c r="C82" t="s">
        <v>298</v>
      </c>
      <c r="D82" s="1" t="s">
        <v>418</v>
      </c>
      <c r="E82">
        <f t="shared" ca="1" si="3"/>
        <v>0</v>
      </c>
    </row>
    <row r="83" spans="1:5">
      <c r="A83" t="str">
        <f t="shared" si="4"/>
        <v>11</v>
      </c>
      <c r="B83">
        <f t="shared" si="5"/>
        <v>0</v>
      </c>
      <c r="C83" t="s">
        <v>298</v>
      </c>
      <c r="D83" s="1" t="s">
        <v>419</v>
      </c>
      <c r="E83">
        <f t="shared" ca="1" si="3"/>
        <v>0</v>
      </c>
    </row>
    <row r="84" spans="1:5">
      <c r="A84" t="str">
        <f t="shared" si="4"/>
        <v>12</v>
      </c>
      <c r="B84">
        <f t="shared" si="5"/>
        <v>0</v>
      </c>
      <c r="C84" t="s">
        <v>298</v>
      </c>
      <c r="D84" s="1" t="s">
        <v>420</v>
      </c>
      <c r="E84">
        <f t="shared" ca="1" si="3"/>
        <v>0</v>
      </c>
    </row>
    <row r="85" spans="1:5">
      <c r="A85" t="str">
        <f t="shared" si="4"/>
        <v>13</v>
      </c>
      <c r="B85">
        <f t="shared" si="5"/>
        <v>0</v>
      </c>
      <c r="C85" t="s">
        <v>298</v>
      </c>
      <c r="D85" s="1" t="s">
        <v>421</v>
      </c>
      <c r="E85">
        <f t="shared" ca="1" si="3"/>
        <v>0</v>
      </c>
    </row>
    <row r="86" spans="1:5">
      <c r="A86" t="str">
        <f t="shared" si="4"/>
        <v>01</v>
      </c>
      <c r="B86">
        <f t="shared" si="5"/>
        <v>0</v>
      </c>
      <c r="C86" t="s">
        <v>301</v>
      </c>
      <c r="D86" s="1" t="s">
        <v>422</v>
      </c>
      <c r="E86">
        <f t="shared" ca="1" si="3"/>
        <v>0</v>
      </c>
    </row>
    <row r="87" spans="1:5">
      <c r="A87" t="str">
        <f t="shared" si="4"/>
        <v>02</v>
      </c>
      <c r="B87">
        <f t="shared" si="5"/>
        <v>0</v>
      </c>
      <c r="C87" t="s">
        <v>301</v>
      </c>
      <c r="D87" s="1" t="s">
        <v>423</v>
      </c>
      <c r="E87">
        <f t="shared" ca="1" si="3"/>
        <v>0</v>
      </c>
    </row>
    <row r="88" spans="1:5">
      <c r="A88" t="str">
        <f t="shared" si="4"/>
        <v>03</v>
      </c>
      <c r="B88">
        <f t="shared" si="5"/>
        <v>0</v>
      </c>
      <c r="C88" t="s">
        <v>301</v>
      </c>
      <c r="D88" s="1" t="s">
        <v>424</v>
      </c>
      <c r="E88">
        <f t="shared" ca="1" si="3"/>
        <v>0</v>
      </c>
    </row>
    <row r="89" spans="1:5">
      <c r="A89" t="str">
        <f t="shared" si="4"/>
        <v>04</v>
      </c>
      <c r="B89">
        <f t="shared" si="5"/>
        <v>0</v>
      </c>
      <c r="C89" t="s">
        <v>301</v>
      </c>
      <c r="D89" s="1" t="s">
        <v>425</v>
      </c>
      <c r="E89">
        <f t="shared" ca="1" si="3"/>
        <v>0</v>
      </c>
    </row>
    <row r="90" spans="1:5">
      <c r="A90" t="str">
        <f t="shared" si="4"/>
        <v>05</v>
      </c>
      <c r="B90">
        <f t="shared" si="5"/>
        <v>0</v>
      </c>
      <c r="C90" t="s">
        <v>301</v>
      </c>
      <c r="D90" s="1" t="s">
        <v>426</v>
      </c>
      <c r="E90">
        <f t="shared" ca="1" si="3"/>
        <v>0</v>
      </c>
    </row>
    <row r="91" spans="1:5">
      <c r="A91" t="str">
        <f t="shared" si="4"/>
        <v>06</v>
      </c>
      <c r="B91">
        <f t="shared" si="5"/>
        <v>0</v>
      </c>
      <c r="C91" t="s">
        <v>301</v>
      </c>
      <c r="D91" s="1" t="s">
        <v>427</v>
      </c>
      <c r="E91">
        <f t="shared" ca="1" si="3"/>
        <v>0</v>
      </c>
    </row>
    <row r="92" spans="1:5">
      <c r="A92" t="str">
        <f t="shared" si="4"/>
        <v>07</v>
      </c>
      <c r="B92">
        <f t="shared" si="5"/>
        <v>0</v>
      </c>
      <c r="C92" t="s">
        <v>301</v>
      </c>
      <c r="D92" s="1" t="s">
        <v>428</v>
      </c>
      <c r="E92">
        <f t="shared" ca="1" si="3"/>
        <v>0</v>
      </c>
    </row>
    <row r="93" spans="1:5">
      <c r="A93" t="str">
        <f t="shared" si="4"/>
        <v>08</v>
      </c>
      <c r="B93">
        <f t="shared" si="5"/>
        <v>0</v>
      </c>
      <c r="C93" t="s">
        <v>301</v>
      </c>
      <c r="D93" s="1" t="s">
        <v>429</v>
      </c>
      <c r="E93">
        <f t="shared" ca="1" si="3"/>
        <v>0</v>
      </c>
    </row>
    <row r="94" spans="1:5">
      <c r="A94" t="str">
        <f t="shared" si="4"/>
        <v>09</v>
      </c>
      <c r="B94">
        <f t="shared" si="5"/>
        <v>0</v>
      </c>
      <c r="C94" t="s">
        <v>301</v>
      </c>
      <c r="D94" s="1" t="s">
        <v>430</v>
      </c>
      <c r="E94">
        <f t="shared" ca="1" si="3"/>
        <v>0</v>
      </c>
    </row>
    <row r="95" spans="1:5">
      <c r="A95" t="str">
        <f t="shared" si="4"/>
        <v>10</v>
      </c>
      <c r="B95">
        <f t="shared" si="5"/>
        <v>0</v>
      </c>
      <c r="C95" t="s">
        <v>301</v>
      </c>
      <c r="D95" s="1" t="s">
        <v>431</v>
      </c>
      <c r="E95">
        <f t="shared" ca="1" si="3"/>
        <v>0</v>
      </c>
    </row>
    <row r="96" spans="1:5">
      <c r="A96" t="str">
        <f t="shared" si="4"/>
        <v>11</v>
      </c>
      <c r="B96">
        <f t="shared" si="5"/>
        <v>0</v>
      </c>
      <c r="C96" t="s">
        <v>301</v>
      </c>
      <c r="D96" s="1" t="s">
        <v>432</v>
      </c>
      <c r="E96">
        <f t="shared" ca="1" si="3"/>
        <v>0</v>
      </c>
    </row>
    <row r="97" spans="1:5">
      <c r="A97" t="str">
        <f t="shared" si="4"/>
        <v>12</v>
      </c>
      <c r="B97">
        <f t="shared" si="5"/>
        <v>0</v>
      </c>
      <c r="C97" t="s">
        <v>301</v>
      </c>
      <c r="D97" s="1" t="s">
        <v>433</v>
      </c>
      <c r="E97">
        <f t="shared" ca="1" si="3"/>
        <v>0</v>
      </c>
    </row>
    <row r="98" spans="1:5">
      <c r="A98" t="str">
        <f t="shared" si="4"/>
        <v>13</v>
      </c>
      <c r="B98">
        <f t="shared" si="5"/>
        <v>0</v>
      </c>
      <c r="C98" t="s">
        <v>301</v>
      </c>
      <c r="D98" s="1" t="s">
        <v>434</v>
      </c>
      <c r="E98">
        <f t="shared" ca="1" si="3"/>
        <v>0</v>
      </c>
    </row>
    <row r="99" spans="1:5">
      <c r="A99" t="str">
        <f t="shared" si="4"/>
        <v>01</v>
      </c>
      <c r="B99">
        <f t="shared" si="5"/>
        <v>0</v>
      </c>
      <c r="C99" t="s">
        <v>310</v>
      </c>
      <c r="D99" s="1" t="s">
        <v>435</v>
      </c>
      <c r="E99">
        <f t="shared" ca="1" si="3"/>
        <v>0</v>
      </c>
    </row>
    <row r="100" spans="1:5">
      <c r="A100" t="str">
        <f t="shared" si="4"/>
        <v>02</v>
      </c>
      <c r="B100">
        <f t="shared" si="5"/>
        <v>0</v>
      </c>
      <c r="C100" t="s">
        <v>310</v>
      </c>
      <c r="D100" s="1" t="s">
        <v>436</v>
      </c>
      <c r="E100">
        <f t="shared" ca="1" si="3"/>
        <v>0</v>
      </c>
    </row>
    <row r="101" spans="1:5">
      <c r="A101" t="str">
        <f t="shared" si="4"/>
        <v>03</v>
      </c>
      <c r="B101">
        <f t="shared" si="5"/>
        <v>0</v>
      </c>
      <c r="C101" t="s">
        <v>310</v>
      </c>
      <c r="D101" s="1" t="s">
        <v>437</v>
      </c>
      <c r="E101">
        <f t="shared" ca="1" si="3"/>
        <v>0</v>
      </c>
    </row>
    <row r="102" spans="1:5">
      <c r="A102" t="str">
        <f t="shared" si="4"/>
        <v>04</v>
      </c>
      <c r="B102">
        <f t="shared" si="5"/>
        <v>0</v>
      </c>
      <c r="C102" t="s">
        <v>310</v>
      </c>
      <c r="D102" s="1" t="s">
        <v>438</v>
      </c>
      <c r="E102">
        <f t="shared" ca="1" si="3"/>
        <v>0</v>
      </c>
    </row>
    <row r="103" spans="1:5">
      <c r="A103" t="str">
        <f t="shared" si="4"/>
        <v>05</v>
      </c>
      <c r="B103">
        <f t="shared" si="5"/>
        <v>0</v>
      </c>
      <c r="C103" t="s">
        <v>310</v>
      </c>
      <c r="D103" s="1" t="s">
        <v>439</v>
      </c>
      <c r="E103">
        <f t="shared" ca="1" si="3"/>
        <v>0</v>
      </c>
    </row>
    <row r="104" spans="1:5">
      <c r="A104" t="str">
        <f t="shared" si="4"/>
        <v>06</v>
      </c>
      <c r="B104">
        <f t="shared" si="5"/>
        <v>0</v>
      </c>
      <c r="C104" t="s">
        <v>310</v>
      </c>
      <c r="D104" s="1" t="s">
        <v>440</v>
      </c>
      <c r="E104">
        <f t="shared" ca="1" si="3"/>
        <v>0</v>
      </c>
    </row>
    <row r="105" spans="1:5">
      <c r="A105" t="str">
        <f t="shared" si="4"/>
        <v>07</v>
      </c>
      <c r="B105">
        <f t="shared" si="5"/>
        <v>0</v>
      </c>
      <c r="C105" t="s">
        <v>310</v>
      </c>
      <c r="D105" s="1" t="s">
        <v>441</v>
      </c>
      <c r="E105">
        <f t="shared" ca="1" si="3"/>
        <v>0</v>
      </c>
    </row>
    <row r="106" spans="1:5">
      <c r="A106" t="str">
        <f t="shared" si="4"/>
        <v>08</v>
      </c>
      <c r="B106">
        <f t="shared" si="5"/>
        <v>0</v>
      </c>
      <c r="C106" t="s">
        <v>310</v>
      </c>
      <c r="D106" s="1" t="s">
        <v>442</v>
      </c>
      <c r="E106">
        <f t="shared" ca="1" si="3"/>
        <v>0</v>
      </c>
    </row>
    <row r="107" spans="1:5">
      <c r="A107" t="str">
        <f t="shared" si="4"/>
        <v>09</v>
      </c>
      <c r="B107">
        <f t="shared" si="5"/>
        <v>0</v>
      </c>
      <c r="C107" t="s">
        <v>310</v>
      </c>
      <c r="D107" s="1" t="s">
        <v>443</v>
      </c>
      <c r="E107">
        <f t="shared" ca="1" si="3"/>
        <v>0</v>
      </c>
    </row>
    <row r="108" spans="1:5">
      <c r="A108" t="str">
        <f t="shared" si="4"/>
        <v>10</v>
      </c>
      <c r="B108">
        <f t="shared" si="5"/>
        <v>0</v>
      </c>
      <c r="C108" t="s">
        <v>310</v>
      </c>
      <c r="D108" s="1" t="s">
        <v>444</v>
      </c>
      <c r="E108">
        <f t="shared" ca="1" si="3"/>
        <v>0</v>
      </c>
    </row>
    <row r="109" spans="1:5">
      <c r="A109" t="str">
        <f t="shared" si="4"/>
        <v>11</v>
      </c>
      <c r="B109">
        <f t="shared" si="5"/>
        <v>0</v>
      </c>
      <c r="C109" t="s">
        <v>310</v>
      </c>
      <c r="D109" s="1" t="s">
        <v>445</v>
      </c>
      <c r="E109">
        <f t="shared" ca="1" si="3"/>
        <v>0</v>
      </c>
    </row>
    <row r="110" spans="1:5">
      <c r="A110" t="str">
        <f t="shared" si="4"/>
        <v>12</v>
      </c>
      <c r="B110">
        <f t="shared" si="5"/>
        <v>0</v>
      </c>
      <c r="C110" t="s">
        <v>310</v>
      </c>
      <c r="D110" s="1" t="s">
        <v>446</v>
      </c>
      <c r="E110">
        <f t="shared" ca="1" si="3"/>
        <v>0</v>
      </c>
    </row>
    <row r="111" spans="1:5">
      <c r="A111" t="str">
        <f t="shared" si="4"/>
        <v>13</v>
      </c>
      <c r="B111">
        <f t="shared" si="5"/>
        <v>0</v>
      </c>
      <c r="C111" t="s">
        <v>310</v>
      </c>
      <c r="D111" s="1" t="s">
        <v>447</v>
      </c>
      <c r="E111">
        <f t="shared" ca="1" si="3"/>
        <v>0</v>
      </c>
    </row>
    <row r="112" spans="1:5">
      <c r="A112" t="str">
        <f t="shared" si="4"/>
        <v>01</v>
      </c>
      <c r="B112">
        <f t="shared" si="5"/>
        <v>0</v>
      </c>
      <c r="C112" t="s">
        <v>299</v>
      </c>
      <c r="D112" s="1" t="s">
        <v>448</v>
      </c>
      <c r="E112">
        <f t="shared" ca="1" si="3"/>
        <v>0</v>
      </c>
    </row>
    <row r="113" spans="1:5">
      <c r="A113" t="str">
        <f t="shared" si="4"/>
        <v>02</v>
      </c>
      <c r="B113">
        <f t="shared" si="5"/>
        <v>0</v>
      </c>
      <c r="C113" t="s">
        <v>299</v>
      </c>
      <c r="D113" s="1" t="s">
        <v>449</v>
      </c>
      <c r="E113">
        <f t="shared" ca="1" si="3"/>
        <v>0</v>
      </c>
    </row>
    <row r="114" spans="1:5">
      <c r="A114" t="str">
        <f t="shared" si="4"/>
        <v>03</v>
      </c>
      <c r="B114">
        <f t="shared" si="5"/>
        <v>0</v>
      </c>
      <c r="C114" t="s">
        <v>299</v>
      </c>
      <c r="D114" s="1" t="s">
        <v>450</v>
      </c>
      <c r="E114">
        <f t="shared" ca="1" si="3"/>
        <v>0</v>
      </c>
    </row>
    <row r="115" spans="1:5">
      <c r="A115" t="str">
        <f t="shared" si="4"/>
        <v>04</v>
      </c>
      <c r="B115">
        <f t="shared" si="5"/>
        <v>0</v>
      </c>
      <c r="C115" t="s">
        <v>299</v>
      </c>
      <c r="D115" s="1" t="s">
        <v>451</v>
      </c>
      <c r="E115">
        <f t="shared" ca="1" si="3"/>
        <v>0</v>
      </c>
    </row>
    <row r="116" spans="1:5">
      <c r="A116" t="str">
        <f t="shared" si="4"/>
        <v>05</v>
      </c>
      <c r="B116">
        <f t="shared" si="5"/>
        <v>0</v>
      </c>
      <c r="C116" t="s">
        <v>299</v>
      </c>
      <c r="D116" s="1" t="s">
        <v>452</v>
      </c>
      <c r="E116">
        <f t="shared" ca="1" si="3"/>
        <v>0</v>
      </c>
    </row>
    <row r="117" spans="1:5">
      <c r="A117" t="str">
        <f t="shared" si="4"/>
        <v>06</v>
      </c>
      <c r="B117">
        <f t="shared" si="5"/>
        <v>0</v>
      </c>
      <c r="C117" t="s">
        <v>299</v>
      </c>
      <c r="D117" s="1" t="s">
        <v>453</v>
      </c>
      <c r="E117">
        <f t="shared" ca="1" si="3"/>
        <v>0</v>
      </c>
    </row>
    <row r="118" spans="1:5">
      <c r="A118" t="str">
        <f t="shared" si="4"/>
        <v>07</v>
      </c>
      <c r="B118">
        <f t="shared" si="5"/>
        <v>0</v>
      </c>
      <c r="C118" t="s">
        <v>299</v>
      </c>
      <c r="D118" s="1" t="s">
        <v>454</v>
      </c>
      <c r="E118">
        <f t="shared" ca="1" si="3"/>
        <v>0</v>
      </c>
    </row>
    <row r="119" spans="1:5">
      <c r="A119" t="str">
        <f t="shared" si="4"/>
        <v>08</v>
      </c>
      <c r="B119">
        <f t="shared" si="5"/>
        <v>0</v>
      </c>
      <c r="C119" t="s">
        <v>299</v>
      </c>
      <c r="D119" s="1" t="s">
        <v>455</v>
      </c>
      <c r="E119">
        <f t="shared" ca="1" si="3"/>
        <v>0</v>
      </c>
    </row>
    <row r="120" spans="1:5">
      <c r="A120" t="str">
        <f t="shared" si="4"/>
        <v>09</v>
      </c>
      <c r="B120">
        <f t="shared" si="5"/>
        <v>0</v>
      </c>
      <c r="C120" t="s">
        <v>299</v>
      </c>
      <c r="D120" s="1" t="s">
        <v>456</v>
      </c>
      <c r="E120">
        <f t="shared" ca="1" si="3"/>
        <v>0</v>
      </c>
    </row>
    <row r="121" spans="1:5">
      <c r="A121" t="str">
        <f t="shared" si="4"/>
        <v>10</v>
      </c>
      <c r="B121">
        <f t="shared" si="5"/>
        <v>0</v>
      </c>
      <c r="C121" t="s">
        <v>299</v>
      </c>
      <c r="D121" s="1" t="s">
        <v>457</v>
      </c>
      <c r="E121">
        <f t="shared" ca="1" si="3"/>
        <v>0</v>
      </c>
    </row>
    <row r="122" spans="1:5">
      <c r="A122" t="str">
        <f t="shared" si="4"/>
        <v>11</v>
      </c>
      <c r="B122">
        <f t="shared" si="5"/>
        <v>0</v>
      </c>
      <c r="C122" t="s">
        <v>299</v>
      </c>
      <c r="D122" s="1" t="s">
        <v>458</v>
      </c>
      <c r="E122">
        <f t="shared" ca="1" si="3"/>
        <v>0</v>
      </c>
    </row>
    <row r="123" spans="1:5">
      <c r="A123" t="str">
        <f t="shared" si="4"/>
        <v>12</v>
      </c>
      <c r="B123">
        <f t="shared" si="5"/>
        <v>0</v>
      </c>
      <c r="C123" t="s">
        <v>299</v>
      </c>
      <c r="D123" s="1" t="s">
        <v>459</v>
      </c>
      <c r="E123">
        <f t="shared" ca="1" si="3"/>
        <v>0</v>
      </c>
    </row>
    <row r="124" spans="1:5">
      <c r="A124" t="str">
        <f t="shared" si="4"/>
        <v>13</v>
      </c>
      <c r="B124">
        <f t="shared" si="5"/>
        <v>0</v>
      </c>
      <c r="C124" t="s">
        <v>299</v>
      </c>
      <c r="D124" s="1" t="s">
        <v>460</v>
      </c>
      <c r="E124">
        <f t="shared" ca="1" si="3"/>
        <v>0</v>
      </c>
    </row>
    <row r="125" spans="1:5">
      <c r="A125" t="str">
        <f t="shared" si="4"/>
        <v>01</v>
      </c>
      <c r="B125">
        <f t="shared" si="5"/>
        <v>0</v>
      </c>
      <c r="C125" t="s">
        <v>300</v>
      </c>
      <c r="D125" s="1" t="s">
        <v>461</v>
      </c>
      <c r="E125">
        <f t="shared" ca="1" si="3"/>
        <v>0</v>
      </c>
    </row>
    <row r="126" spans="1:5">
      <c r="A126" t="str">
        <f t="shared" si="4"/>
        <v>02</v>
      </c>
      <c r="B126">
        <f t="shared" si="5"/>
        <v>0</v>
      </c>
      <c r="C126" t="s">
        <v>300</v>
      </c>
      <c r="D126" s="1" t="s">
        <v>462</v>
      </c>
      <c r="E126">
        <f t="shared" ca="1" si="3"/>
        <v>0</v>
      </c>
    </row>
    <row r="127" spans="1:5">
      <c r="A127" t="str">
        <f t="shared" si="4"/>
        <v>03</v>
      </c>
      <c r="B127">
        <f t="shared" si="5"/>
        <v>0</v>
      </c>
      <c r="C127" t="s">
        <v>300</v>
      </c>
      <c r="D127" s="1" t="s">
        <v>463</v>
      </c>
      <c r="E127">
        <f t="shared" ca="1" si="3"/>
        <v>0</v>
      </c>
    </row>
    <row r="128" spans="1:5">
      <c r="A128" t="str">
        <f t="shared" si="4"/>
        <v>04</v>
      </c>
      <c r="B128">
        <f t="shared" si="5"/>
        <v>0</v>
      </c>
      <c r="C128" t="s">
        <v>300</v>
      </c>
      <c r="D128" s="1" t="s">
        <v>464</v>
      </c>
      <c r="E128">
        <f t="shared" ca="1" si="3"/>
        <v>0</v>
      </c>
    </row>
    <row r="129" spans="1:5">
      <c r="A129" t="str">
        <f t="shared" si="4"/>
        <v>05</v>
      </c>
      <c r="B129">
        <f t="shared" si="5"/>
        <v>0</v>
      </c>
      <c r="C129" t="s">
        <v>300</v>
      </c>
      <c r="D129" s="1" t="s">
        <v>465</v>
      </c>
      <c r="E129">
        <f t="shared" ca="1" si="3"/>
        <v>0</v>
      </c>
    </row>
    <row r="130" spans="1:5">
      <c r="A130" t="str">
        <f t="shared" si="4"/>
        <v>06</v>
      </c>
      <c r="B130">
        <f t="shared" si="5"/>
        <v>0</v>
      </c>
      <c r="C130" t="s">
        <v>300</v>
      </c>
      <c r="D130" s="1" t="s">
        <v>466</v>
      </c>
      <c r="E130">
        <f t="shared" ca="1" si="3"/>
        <v>0</v>
      </c>
    </row>
    <row r="131" spans="1:5">
      <c r="A131" t="str">
        <f t="shared" si="4"/>
        <v>07</v>
      </c>
      <c r="B131">
        <f t="shared" si="5"/>
        <v>0</v>
      </c>
      <c r="C131" t="s">
        <v>300</v>
      </c>
      <c r="D131" s="1" t="s">
        <v>467</v>
      </c>
      <c r="E131">
        <f t="shared" ca="1" si="3"/>
        <v>0</v>
      </c>
    </row>
    <row r="132" spans="1:5">
      <c r="A132" t="str">
        <f t="shared" si="4"/>
        <v>08</v>
      </c>
      <c r="B132">
        <f t="shared" si="5"/>
        <v>0</v>
      </c>
      <c r="C132" t="s">
        <v>300</v>
      </c>
      <c r="D132" s="1" t="s">
        <v>468</v>
      </c>
      <c r="E132">
        <f t="shared" ca="1" si="3"/>
        <v>0</v>
      </c>
    </row>
    <row r="133" spans="1:5">
      <c r="A133" t="str">
        <f t="shared" si="4"/>
        <v>09</v>
      </c>
      <c r="B133">
        <f t="shared" si="5"/>
        <v>0</v>
      </c>
      <c r="C133" t="s">
        <v>300</v>
      </c>
      <c r="D133" s="1" t="s">
        <v>469</v>
      </c>
      <c r="E133">
        <f t="shared" ca="1" si="3"/>
        <v>0</v>
      </c>
    </row>
    <row r="134" spans="1:5">
      <c r="A134" t="str">
        <f t="shared" si="4"/>
        <v>10</v>
      </c>
      <c r="B134">
        <f t="shared" si="5"/>
        <v>0</v>
      </c>
      <c r="C134" t="s">
        <v>300</v>
      </c>
      <c r="D134" s="1" t="s">
        <v>470</v>
      </c>
      <c r="E134">
        <f t="shared" ca="1" si="3"/>
        <v>0</v>
      </c>
    </row>
    <row r="135" spans="1:5">
      <c r="A135" t="str">
        <f t="shared" si="4"/>
        <v>11</v>
      </c>
      <c r="B135">
        <f t="shared" si="5"/>
        <v>0</v>
      </c>
      <c r="C135" t="s">
        <v>300</v>
      </c>
      <c r="D135" s="1" t="s">
        <v>471</v>
      </c>
      <c r="E135">
        <f t="shared" ca="1" si="3"/>
        <v>0</v>
      </c>
    </row>
    <row r="136" spans="1:5">
      <c r="A136" t="str">
        <f t="shared" si="4"/>
        <v>12</v>
      </c>
      <c r="B136">
        <f t="shared" si="5"/>
        <v>0</v>
      </c>
      <c r="C136" t="s">
        <v>300</v>
      </c>
      <c r="D136" s="1" t="s">
        <v>472</v>
      </c>
      <c r="E136">
        <f t="shared" ref="E136:E199" ca="1" si="6">IFERROR(IF(B136=0,VLOOKUP(C136,INDIRECT($G$4&amp;$H$4),MATCH($A136,INDIRECT($G$4&amp;$I$4),0),0),VLOOKUP(C136,INDIRECT($G$5&amp;$H$5),MATCH($A136,INDIRECT($G$5&amp;$I$5),0),FALSE)),0)</f>
        <v>0</v>
      </c>
    </row>
    <row r="137" spans="1:5">
      <c r="A137" t="str">
        <f t="shared" ref="A137:A200" si="7">MID(D137,LEN(C137)+2,LEN(D137)-LEN(C137))</f>
        <v>13</v>
      </c>
      <c r="B137">
        <f t="shared" ref="B137:B200" si="8">IF(IFERROR(FIND("PU",D137,1),0)&lt;&gt;0,"PU",0)</f>
        <v>0</v>
      </c>
      <c r="C137" t="s">
        <v>300</v>
      </c>
      <c r="D137" s="1" t="s">
        <v>473</v>
      </c>
      <c r="E137">
        <f t="shared" ca="1" si="6"/>
        <v>0</v>
      </c>
    </row>
    <row r="138" spans="1:5">
      <c r="A138" t="str">
        <f t="shared" si="7"/>
        <v>01</v>
      </c>
      <c r="B138">
        <f t="shared" si="8"/>
        <v>0</v>
      </c>
      <c r="C138" t="s">
        <v>308</v>
      </c>
      <c r="D138" s="1" t="s">
        <v>474</v>
      </c>
      <c r="E138">
        <f t="shared" ca="1" si="6"/>
        <v>0</v>
      </c>
    </row>
    <row r="139" spans="1:5">
      <c r="A139" t="str">
        <f t="shared" si="7"/>
        <v>02</v>
      </c>
      <c r="B139">
        <f t="shared" si="8"/>
        <v>0</v>
      </c>
      <c r="C139" t="s">
        <v>308</v>
      </c>
      <c r="D139" s="1" t="s">
        <v>475</v>
      </c>
      <c r="E139">
        <f t="shared" ca="1" si="6"/>
        <v>0</v>
      </c>
    </row>
    <row r="140" spans="1:5">
      <c r="A140" t="str">
        <f t="shared" si="7"/>
        <v>03</v>
      </c>
      <c r="B140">
        <f t="shared" si="8"/>
        <v>0</v>
      </c>
      <c r="C140" t="s">
        <v>308</v>
      </c>
      <c r="D140" s="1" t="s">
        <v>476</v>
      </c>
      <c r="E140">
        <f t="shared" ca="1" si="6"/>
        <v>0</v>
      </c>
    </row>
    <row r="141" spans="1:5">
      <c r="A141" t="str">
        <f t="shared" si="7"/>
        <v>04</v>
      </c>
      <c r="B141">
        <f t="shared" si="8"/>
        <v>0</v>
      </c>
      <c r="C141" t="s">
        <v>308</v>
      </c>
      <c r="D141" s="1" t="s">
        <v>477</v>
      </c>
      <c r="E141">
        <f t="shared" ca="1" si="6"/>
        <v>0</v>
      </c>
    </row>
    <row r="142" spans="1:5">
      <c r="A142" t="str">
        <f t="shared" si="7"/>
        <v>05</v>
      </c>
      <c r="B142">
        <f t="shared" si="8"/>
        <v>0</v>
      </c>
      <c r="C142" t="s">
        <v>308</v>
      </c>
      <c r="D142" s="1" t="s">
        <v>478</v>
      </c>
      <c r="E142">
        <f t="shared" ca="1" si="6"/>
        <v>0</v>
      </c>
    </row>
    <row r="143" spans="1:5">
      <c r="A143" t="str">
        <f t="shared" si="7"/>
        <v>06</v>
      </c>
      <c r="B143">
        <f t="shared" si="8"/>
        <v>0</v>
      </c>
      <c r="C143" t="s">
        <v>308</v>
      </c>
      <c r="D143" s="1" t="s">
        <v>479</v>
      </c>
      <c r="E143">
        <f t="shared" ca="1" si="6"/>
        <v>0</v>
      </c>
    </row>
    <row r="144" spans="1:5">
      <c r="A144" t="str">
        <f t="shared" si="7"/>
        <v>07</v>
      </c>
      <c r="B144">
        <f t="shared" si="8"/>
        <v>0</v>
      </c>
      <c r="C144" t="s">
        <v>308</v>
      </c>
      <c r="D144" s="1" t="s">
        <v>480</v>
      </c>
      <c r="E144">
        <f t="shared" ca="1" si="6"/>
        <v>0</v>
      </c>
    </row>
    <row r="145" spans="1:5">
      <c r="A145" t="str">
        <f t="shared" si="7"/>
        <v>08</v>
      </c>
      <c r="B145">
        <f t="shared" si="8"/>
        <v>0</v>
      </c>
      <c r="C145" t="s">
        <v>308</v>
      </c>
      <c r="D145" s="1" t="s">
        <v>481</v>
      </c>
      <c r="E145">
        <f t="shared" ca="1" si="6"/>
        <v>0</v>
      </c>
    </row>
    <row r="146" spans="1:5">
      <c r="A146" t="str">
        <f t="shared" si="7"/>
        <v>09</v>
      </c>
      <c r="B146">
        <f t="shared" si="8"/>
        <v>0</v>
      </c>
      <c r="C146" t="s">
        <v>308</v>
      </c>
      <c r="D146" s="1" t="s">
        <v>482</v>
      </c>
      <c r="E146">
        <f t="shared" ca="1" si="6"/>
        <v>0</v>
      </c>
    </row>
    <row r="147" spans="1:5">
      <c r="A147" t="str">
        <f t="shared" si="7"/>
        <v>10</v>
      </c>
      <c r="B147">
        <f t="shared" si="8"/>
        <v>0</v>
      </c>
      <c r="C147" t="s">
        <v>308</v>
      </c>
      <c r="D147" s="1" t="s">
        <v>483</v>
      </c>
      <c r="E147">
        <f t="shared" ca="1" si="6"/>
        <v>0</v>
      </c>
    </row>
    <row r="148" spans="1:5">
      <c r="A148" t="str">
        <f t="shared" si="7"/>
        <v>11</v>
      </c>
      <c r="B148">
        <f t="shared" si="8"/>
        <v>0</v>
      </c>
      <c r="C148" t="s">
        <v>308</v>
      </c>
      <c r="D148" s="1" t="s">
        <v>484</v>
      </c>
      <c r="E148">
        <f t="shared" ca="1" si="6"/>
        <v>0</v>
      </c>
    </row>
    <row r="149" spans="1:5">
      <c r="A149" t="str">
        <f t="shared" si="7"/>
        <v>12</v>
      </c>
      <c r="B149">
        <f t="shared" si="8"/>
        <v>0</v>
      </c>
      <c r="C149" t="s">
        <v>308</v>
      </c>
      <c r="D149" s="1" t="s">
        <v>485</v>
      </c>
      <c r="E149">
        <f t="shared" ca="1" si="6"/>
        <v>0</v>
      </c>
    </row>
    <row r="150" spans="1:5">
      <c r="A150" t="str">
        <f t="shared" si="7"/>
        <v>13</v>
      </c>
      <c r="B150">
        <f t="shared" si="8"/>
        <v>0</v>
      </c>
      <c r="C150" t="s">
        <v>308</v>
      </c>
      <c r="D150" s="1" t="s">
        <v>486</v>
      </c>
      <c r="E150">
        <f t="shared" ca="1" si="6"/>
        <v>0</v>
      </c>
    </row>
    <row r="151" spans="1:5">
      <c r="A151" t="str">
        <f t="shared" si="7"/>
        <v>01</v>
      </c>
      <c r="B151">
        <f t="shared" si="8"/>
        <v>0</v>
      </c>
      <c r="C151" t="s">
        <v>309</v>
      </c>
      <c r="D151" s="1" t="s">
        <v>487</v>
      </c>
      <c r="E151">
        <f t="shared" ca="1" si="6"/>
        <v>0</v>
      </c>
    </row>
    <row r="152" spans="1:5">
      <c r="A152" t="str">
        <f t="shared" si="7"/>
        <v>02</v>
      </c>
      <c r="B152">
        <f t="shared" si="8"/>
        <v>0</v>
      </c>
      <c r="C152" t="s">
        <v>309</v>
      </c>
      <c r="D152" s="1" t="s">
        <v>488</v>
      </c>
      <c r="E152">
        <f t="shared" ca="1" si="6"/>
        <v>0</v>
      </c>
    </row>
    <row r="153" spans="1:5">
      <c r="A153" t="str">
        <f t="shared" si="7"/>
        <v>03</v>
      </c>
      <c r="B153">
        <f t="shared" si="8"/>
        <v>0</v>
      </c>
      <c r="C153" t="s">
        <v>309</v>
      </c>
      <c r="D153" s="1" t="s">
        <v>489</v>
      </c>
      <c r="E153">
        <f t="shared" ca="1" si="6"/>
        <v>0</v>
      </c>
    </row>
    <row r="154" spans="1:5">
      <c r="A154" t="str">
        <f t="shared" si="7"/>
        <v>04</v>
      </c>
      <c r="B154">
        <f t="shared" si="8"/>
        <v>0</v>
      </c>
      <c r="C154" t="s">
        <v>309</v>
      </c>
      <c r="D154" s="1" t="s">
        <v>490</v>
      </c>
      <c r="E154">
        <f t="shared" ca="1" si="6"/>
        <v>0</v>
      </c>
    </row>
    <row r="155" spans="1:5">
      <c r="A155" t="str">
        <f t="shared" si="7"/>
        <v>05</v>
      </c>
      <c r="B155">
        <f t="shared" si="8"/>
        <v>0</v>
      </c>
      <c r="C155" t="s">
        <v>309</v>
      </c>
      <c r="D155" s="1" t="s">
        <v>491</v>
      </c>
      <c r="E155">
        <f t="shared" ca="1" si="6"/>
        <v>0</v>
      </c>
    </row>
    <row r="156" spans="1:5">
      <c r="A156" t="str">
        <f t="shared" si="7"/>
        <v>06</v>
      </c>
      <c r="B156">
        <f t="shared" si="8"/>
        <v>0</v>
      </c>
      <c r="C156" t="s">
        <v>309</v>
      </c>
      <c r="D156" s="1" t="s">
        <v>492</v>
      </c>
      <c r="E156">
        <f t="shared" ca="1" si="6"/>
        <v>0</v>
      </c>
    </row>
    <row r="157" spans="1:5">
      <c r="A157" t="str">
        <f t="shared" si="7"/>
        <v>07</v>
      </c>
      <c r="B157">
        <f t="shared" si="8"/>
        <v>0</v>
      </c>
      <c r="C157" t="s">
        <v>309</v>
      </c>
      <c r="D157" s="1" t="s">
        <v>493</v>
      </c>
      <c r="E157">
        <f t="shared" ca="1" si="6"/>
        <v>0</v>
      </c>
    </row>
    <row r="158" spans="1:5">
      <c r="A158" t="str">
        <f t="shared" si="7"/>
        <v>08</v>
      </c>
      <c r="B158">
        <f t="shared" si="8"/>
        <v>0</v>
      </c>
      <c r="C158" t="s">
        <v>309</v>
      </c>
      <c r="D158" s="1" t="s">
        <v>494</v>
      </c>
      <c r="E158">
        <f t="shared" ca="1" si="6"/>
        <v>0</v>
      </c>
    </row>
    <row r="159" spans="1:5">
      <c r="A159" t="str">
        <f t="shared" si="7"/>
        <v>09</v>
      </c>
      <c r="B159">
        <f t="shared" si="8"/>
        <v>0</v>
      </c>
      <c r="C159" t="s">
        <v>309</v>
      </c>
      <c r="D159" s="1" t="s">
        <v>495</v>
      </c>
      <c r="E159">
        <f t="shared" ca="1" si="6"/>
        <v>0</v>
      </c>
    </row>
    <row r="160" spans="1:5">
      <c r="A160" t="str">
        <f t="shared" si="7"/>
        <v>10</v>
      </c>
      <c r="B160">
        <f t="shared" si="8"/>
        <v>0</v>
      </c>
      <c r="C160" t="s">
        <v>309</v>
      </c>
      <c r="D160" s="1" t="s">
        <v>496</v>
      </c>
      <c r="E160">
        <f t="shared" ca="1" si="6"/>
        <v>0</v>
      </c>
    </row>
    <row r="161" spans="1:5">
      <c r="A161" t="str">
        <f t="shared" si="7"/>
        <v>11</v>
      </c>
      <c r="B161">
        <f t="shared" si="8"/>
        <v>0</v>
      </c>
      <c r="C161" t="s">
        <v>309</v>
      </c>
      <c r="D161" s="1" t="s">
        <v>497</v>
      </c>
      <c r="E161">
        <f t="shared" ca="1" si="6"/>
        <v>0</v>
      </c>
    </row>
    <row r="162" spans="1:5">
      <c r="A162" t="str">
        <f t="shared" si="7"/>
        <v>12</v>
      </c>
      <c r="B162">
        <f t="shared" si="8"/>
        <v>0</v>
      </c>
      <c r="C162" t="s">
        <v>309</v>
      </c>
      <c r="D162" s="1" t="s">
        <v>498</v>
      </c>
      <c r="E162">
        <f t="shared" ca="1" si="6"/>
        <v>0</v>
      </c>
    </row>
    <row r="163" spans="1:5">
      <c r="A163" t="str">
        <f t="shared" si="7"/>
        <v>13</v>
      </c>
      <c r="B163">
        <f t="shared" si="8"/>
        <v>0</v>
      </c>
      <c r="C163" t="s">
        <v>309</v>
      </c>
      <c r="D163" s="1" t="s">
        <v>499</v>
      </c>
      <c r="E163">
        <f t="shared" ca="1" si="6"/>
        <v>0</v>
      </c>
    </row>
    <row r="164" spans="1:5">
      <c r="A164" t="str">
        <f t="shared" si="7"/>
        <v>01</v>
      </c>
      <c r="B164">
        <f t="shared" si="8"/>
        <v>0</v>
      </c>
      <c r="C164" t="s">
        <v>311</v>
      </c>
      <c r="D164" s="1" t="s">
        <v>500</v>
      </c>
      <c r="E164">
        <f t="shared" ca="1" si="6"/>
        <v>0</v>
      </c>
    </row>
    <row r="165" spans="1:5">
      <c r="A165" t="str">
        <f t="shared" si="7"/>
        <v>02</v>
      </c>
      <c r="B165">
        <f t="shared" si="8"/>
        <v>0</v>
      </c>
      <c r="C165" t="s">
        <v>311</v>
      </c>
      <c r="D165" s="1" t="s">
        <v>501</v>
      </c>
      <c r="E165">
        <f t="shared" ca="1" si="6"/>
        <v>0</v>
      </c>
    </row>
    <row r="166" spans="1:5">
      <c r="A166" t="str">
        <f t="shared" si="7"/>
        <v>03</v>
      </c>
      <c r="B166">
        <f t="shared" si="8"/>
        <v>0</v>
      </c>
      <c r="C166" t="s">
        <v>311</v>
      </c>
      <c r="D166" s="1" t="s">
        <v>502</v>
      </c>
      <c r="E166">
        <f t="shared" ca="1" si="6"/>
        <v>0</v>
      </c>
    </row>
    <row r="167" spans="1:5">
      <c r="A167" t="str">
        <f t="shared" si="7"/>
        <v>04</v>
      </c>
      <c r="B167">
        <f t="shared" si="8"/>
        <v>0</v>
      </c>
      <c r="C167" t="s">
        <v>311</v>
      </c>
      <c r="D167" s="1" t="s">
        <v>503</v>
      </c>
      <c r="E167">
        <f t="shared" ca="1" si="6"/>
        <v>0</v>
      </c>
    </row>
    <row r="168" spans="1:5">
      <c r="A168" t="str">
        <f t="shared" si="7"/>
        <v>05</v>
      </c>
      <c r="B168">
        <f t="shared" si="8"/>
        <v>0</v>
      </c>
      <c r="C168" t="s">
        <v>311</v>
      </c>
      <c r="D168" s="1" t="s">
        <v>504</v>
      </c>
      <c r="E168">
        <f t="shared" ca="1" si="6"/>
        <v>0</v>
      </c>
    </row>
    <row r="169" spans="1:5">
      <c r="A169" t="str">
        <f t="shared" si="7"/>
        <v>06</v>
      </c>
      <c r="B169">
        <f t="shared" si="8"/>
        <v>0</v>
      </c>
      <c r="C169" t="s">
        <v>311</v>
      </c>
      <c r="D169" s="1" t="s">
        <v>505</v>
      </c>
      <c r="E169">
        <f t="shared" ca="1" si="6"/>
        <v>0</v>
      </c>
    </row>
    <row r="170" spans="1:5">
      <c r="A170" t="str">
        <f t="shared" si="7"/>
        <v>07</v>
      </c>
      <c r="B170">
        <f t="shared" si="8"/>
        <v>0</v>
      </c>
      <c r="C170" t="s">
        <v>311</v>
      </c>
      <c r="D170" s="1" t="s">
        <v>506</v>
      </c>
      <c r="E170">
        <f t="shared" ca="1" si="6"/>
        <v>0</v>
      </c>
    </row>
    <row r="171" spans="1:5">
      <c r="A171" t="str">
        <f t="shared" si="7"/>
        <v>08</v>
      </c>
      <c r="B171">
        <f t="shared" si="8"/>
        <v>0</v>
      </c>
      <c r="C171" t="s">
        <v>311</v>
      </c>
      <c r="D171" s="1" t="s">
        <v>507</v>
      </c>
      <c r="E171">
        <f t="shared" ca="1" si="6"/>
        <v>0</v>
      </c>
    </row>
    <row r="172" spans="1:5">
      <c r="A172" t="str">
        <f t="shared" si="7"/>
        <v>09</v>
      </c>
      <c r="B172">
        <f t="shared" si="8"/>
        <v>0</v>
      </c>
      <c r="C172" t="s">
        <v>311</v>
      </c>
      <c r="D172" s="1" t="s">
        <v>508</v>
      </c>
      <c r="E172">
        <f t="shared" ca="1" si="6"/>
        <v>0</v>
      </c>
    </row>
    <row r="173" spans="1:5">
      <c r="A173" t="str">
        <f t="shared" si="7"/>
        <v>10</v>
      </c>
      <c r="B173">
        <f t="shared" si="8"/>
        <v>0</v>
      </c>
      <c r="C173" t="s">
        <v>311</v>
      </c>
      <c r="D173" s="1" t="s">
        <v>509</v>
      </c>
      <c r="E173">
        <f t="shared" ca="1" si="6"/>
        <v>0</v>
      </c>
    </row>
    <row r="174" spans="1:5">
      <c r="A174" t="str">
        <f t="shared" si="7"/>
        <v>11</v>
      </c>
      <c r="B174">
        <f t="shared" si="8"/>
        <v>0</v>
      </c>
      <c r="C174" t="s">
        <v>311</v>
      </c>
      <c r="D174" s="1" t="s">
        <v>510</v>
      </c>
      <c r="E174">
        <f t="shared" ca="1" si="6"/>
        <v>0</v>
      </c>
    </row>
    <row r="175" spans="1:5">
      <c r="A175" t="str">
        <f t="shared" si="7"/>
        <v>12</v>
      </c>
      <c r="B175">
        <f t="shared" si="8"/>
        <v>0</v>
      </c>
      <c r="C175" t="s">
        <v>311</v>
      </c>
      <c r="D175" s="1" t="s">
        <v>511</v>
      </c>
      <c r="E175">
        <f t="shared" ca="1" si="6"/>
        <v>0</v>
      </c>
    </row>
    <row r="176" spans="1:5">
      <c r="A176" t="str">
        <f t="shared" si="7"/>
        <v>13</v>
      </c>
      <c r="B176">
        <f t="shared" si="8"/>
        <v>0</v>
      </c>
      <c r="C176" t="s">
        <v>311</v>
      </c>
      <c r="D176" s="1" t="s">
        <v>512</v>
      </c>
      <c r="E176">
        <f t="shared" ca="1" si="6"/>
        <v>0</v>
      </c>
    </row>
    <row r="177" spans="1:5">
      <c r="A177" t="str">
        <f t="shared" si="7"/>
        <v>01</v>
      </c>
      <c r="B177">
        <f t="shared" si="8"/>
        <v>0</v>
      </c>
      <c r="C177" t="s">
        <v>318</v>
      </c>
      <c r="D177" s="1" t="s">
        <v>513</v>
      </c>
      <c r="E177">
        <f t="shared" ca="1" si="6"/>
        <v>0</v>
      </c>
    </row>
    <row r="178" spans="1:5">
      <c r="A178" t="str">
        <f t="shared" si="7"/>
        <v>02</v>
      </c>
      <c r="B178">
        <f t="shared" si="8"/>
        <v>0</v>
      </c>
      <c r="C178" t="s">
        <v>318</v>
      </c>
      <c r="D178" s="1" t="s">
        <v>514</v>
      </c>
      <c r="E178">
        <f t="shared" ca="1" si="6"/>
        <v>0</v>
      </c>
    </row>
    <row r="179" spans="1:5">
      <c r="A179" t="str">
        <f t="shared" si="7"/>
        <v>03</v>
      </c>
      <c r="B179">
        <f t="shared" si="8"/>
        <v>0</v>
      </c>
      <c r="C179" t="s">
        <v>318</v>
      </c>
      <c r="D179" s="1" t="s">
        <v>515</v>
      </c>
      <c r="E179">
        <f t="shared" ca="1" si="6"/>
        <v>0</v>
      </c>
    </row>
    <row r="180" spans="1:5">
      <c r="A180" t="str">
        <f t="shared" si="7"/>
        <v>04</v>
      </c>
      <c r="B180">
        <f t="shared" si="8"/>
        <v>0</v>
      </c>
      <c r="C180" t="s">
        <v>318</v>
      </c>
      <c r="D180" s="1" t="s">
        <v>516</v>
      </c>
      <c r="E180">
        <f t="shared" ca="1" si="6"/>
        <v>0</v>
      </c>
    </row>
    <row r="181" spans="1:5">
      <c r="A181" t="str">
        <f t="shared" si="7"/>
        <v>05</v>
      </c>
      <c r="B181">
        <f t="shared" si="8"/>
        <v>0</v>
      </c>
      <c r="C181" t="s">
        <v>318</v>
      </c>
      <c r="D181" s="1" t="s">
        <v>517</v>
      </c>
      <c r="E181">
        <f t="shared" ca="1" si="6"/>
        <v>0</v>
      </c>
    </row>
    <row r="182" spans="1:5">
      <c r="A182" t="str">
        <f t="shared" si="7"/>
        <v>06</v>
      </c>
      <c r="B182">
        <f t="shared" si="8"/>
        <v>0</v>
      </c>
      <c r="C182" t="s">
        <v>318</v>
      </c>
      <c r="D182" s="1" t="s">
        <v>518</v>
      </c>
      <c r="E182">
        <f t="shared" ca="1" si="6"/>
        <v>0</v>
      </c>
    </row>
    <row r="183" spans="1:5">
      <c r="A183" t="str">
        <f t="shared" si="7"/>
        <v>07</v>
      </c>
      <c r="B183">
        <f t="shared" si="8"/>
        <v>0</v>
      </c>
      <c r="C183" t="s">
        <v>318</v>
      </c>
      <c r="D183" s="1" t="s">
        <v>519</v>
      </c>
      <c r="E183">
        <f t="shared" ca="1" si="6"/>
        <v>0</v>
      </c>
    </row>
    <row r="184" spans="1:5">
      <c r="A184" t="str">
        <f t="shared" si="7"/>
        <v>08</v>
      </c>
      <c r="B184">
        <f t="shared" si="8"/>
        <v>0</v>
      </c>
      <c r="C184" t="s">
        <v>318</v>
      </c>
      <c r="D184" s="1" t="s">
        <v>520</v>
      </c>
      <c r="E184">
        <f t="shared" ca="1" si="6"/>
        <v>0</v>
      </c>
    </row>
    <row r="185" spans="1:5">
      <c r="A185" t="str">
        <f t="shared" si="7"/>
        <v>09</v>
      </c>
      <c r="B185">
        <f t="shared" si="8"/>
        <v>0</v>
      </c>
      <c r="C185" t="s">
        <v>318</v>
      </c>
      <c r="D185" s="1" t="s">
        <v>521</v>
      </c>
      <c r="E185">
        <f t="shared" ca="1" si="6"/>
        <v>0</v>
      </c>
    </row>
    <row r="186" spans="1:5">
      <c r="A186" t="str">
        <f t="shared" si="7"/>
        <v>10</v>
      </c>
      <c r="B186">
        <f t="shared" si="8"/>
        <v>0</v>
      </c>
      <c r="C186" t="s">
        <v>318</v>
      </c>
      <c r="D186" s="1" t="s">
        <v>522</v>
      </c>
      <c r="E186">
        <f t="shared" ca="1" si="6"/>
        <v>0</v>
      </c>
    </row>
    <row r="187" spans="1:5">
      <c r="A187" t="str">
        <f t="shared" si="7"/>
        <v>11</v>
      </c>
      <c r="B187">
        <f t="shared" si="8"/>
        <v>0</v>
      </c>
      <c r="C187" t="s">
        <v>318</v>
      </c>
      <c r="D187" s="1" t="s">
        <v>523</v>
      </c>
      <c r="E187">
        <f t="shared" ca="1" si="6"/>
        <v>0</v>
      </c>
    </row>
    <row r="188" spans="1:5">
      <c r="A188" t="str">
        <f t="shared" si="7"/>
        <v>12</v>
      </c>
      <c r="B188">
        <f t="shared" si="8"/>
        <v>0</v>
      </c>
      <c r="C188" t="s">
        <v>318</v>
      </c>
      <c r="D188" s="1" t="s">
        <v>524</v>
      </c>
      <c r="E188">
        <f t="shared" ca="1" si="6"/>
        <v>0</v>
      </c>
    </row>
    <row r="189" spans="1:5">
      <c r="A189" t="str">
        <f t="shared" si="7"/>
        <v>13</v>
      </c>
      <c r="B189">
        <f t="shared" si="8"/>
        <v>0</v>
      </c>
      <c r="C189" t="s">
        <v>318</v>
      </c>
      <c r="D189" s="1" t="s">
        <v>525</v>
      </c>
      <c r="E189">
        <f t="shared" ca="1" si="6"/>
        <v>0</v>
      </c>
    </row>
    <row r="190" spans="1:5">
      <c r="A190" t="str">
        <f t="shared" si="7"/>
        <v>01</v>
      </c>
      <c r="B190">
        <f t="shared" si="8"/>
        <v>0</v>
      </c>
      <c r="C190" t="s">
        <v>317</v>
      </c>
      <c r="D190" s="1" t="s">
        <v>526</v>
      </c>
      <c r="E190">
        <f t="shared" ca="1" si="6"/>
        <v>0</v>
      </c>
    </row>
    <row r="191" spans="1:5">
      <c r="A191" t="str">
        <f t="shared" si="7"/>
        <v>02</v>
      </c>
      <c r="B191">
        <f t="shared" si="8"/>
        <v>0</v>
      </c>
      <c r="C191" t="s">
        <v>317</v>
      </c>
      <c r="D191" s="1" t="s">
        <v>527</v>
      </c>
      <c r="E191">
        <f t="shared" ca="1" si="6"/>
        <v>0</v>
      </c>
    </row>
    <row r="192" spans="1:5">
      <c r="A192" t="str">
        <f t="shared" si="7"/>
        <v>03</v>
      </c>
      <c r="B192">
        <f t="shared" si="8"/>
        <v>0</v>
      </c>
      <c r="C192" t="s">
        <v>317</v>
      </c>
      <c r="D192" s="1" t="s">
        <v>528</v>
      </c>
      <c r="E192">
        <f t="shared" ca="1" si="6"/>
        <v>0</v>
      </c>
    </row>
    <row r="193" spans="1:5">
      <c r="A193" t="str">
        <f t="shared" si="7"/>
        <v>04</v>
      </c>
      <c r="B193">
        <f t="shared" si="8"/>
        <v>0</v>
      </c>
      <c r="C193" t="s">
        <v>317</v>
      </c>
      <c r="D193" s="1" t="s">
        <v>529</v>
      </c>
      <c r="E193">
        <f t="shared" ca="1" si="6"/>
        <v>0</v>
      </c>
    </row>
    <row r="194" spans="1:5">
      <c r="A194" t="str">
        <f t="shared" si="7"/>
        <v>05</v>
      </c>
      <c r="B194">
        <f t="shared" si="8"/>
        <v>0</v>
      </c>
      <c r="C194" t="s">
        <v>317</v>
      </c>
      <c r="D194" s="1" t="s">
        <v>530</v>
      </c>
      <c r="E194">
        <f t="shared" ca="1" si="6"/>
        <v>0</v>
      </c>
    </row>
    <row r="195" spans="1:5">
      <c r="A195" t="str">
        <f t="shared" si="7"/>
        <v>06</v>
      </c>
      <c r="B195">
        <f t="shared" si="8"/>
        <v>0</v>
      </c>
      <c r="C195" t="s">
        <v>317</v>
      </c>
      <c r="D195" s="1" t="s">
        <v>531</v>
      </c>
      <c r="E195">
        <f t="shared" ca="1" si="6"/>
        <v>0</v>
      </c>
    </row>
    <row r="196" spans="1:5">
      <c r="A196" t="str">
        <f t="shared" si="7"/>
        <v>07</v>
      </c>
      <c r="B196">
        <f t="shared" si="8"/>
        <v>0</v>
      </c>
      <c r="C196" t="s">
        <v>317</v>
      </c>
      <c r="D196" s="1" t="s">
        <v>532</v>
      </c>
      <c r="E196">
        <f t="shared" ca="1" si="6"/>
        <v>0</v>
      </c>
    </row>
    <row r="197" spans="1:5">
      <c r="A197" t="str">
        <f t="shared" si="7"/>
        <v>08</v>
      </c>
      <c r="B197">
        <f t="shared" si="8"/>
        <v>0</v>
      </c>
      <c r="C197" t="s">
        <v>317</v>
      </c>
      <c r="D197" s="1" t="s">
        <v>533</v>
      </c>
      <c r="E197">
        <f t="shared" ca="1" si="6"/>
        <v>0</v>
      </c>
    </row>
    <row r="198" spans="1:5">
      <c r="A198" t="str">
        <f t="shared" si="7"/>
        <v>09</v>
      </c>
      <c r="B198">
        <f t="shared" si="8"/>
        <v>0</v>
      </c>
      <c r="C198" t="s">
        <v>317</v>
      </c>
      <c r="D198" s="1" t="s">
        <v>534</v>
      </c>
      <c r="E198">
        <f t="shared" ca="1" si="6"/>
        <v>0</v>
      </c>
    </row>
    <row r="199" spans="1:5">
      <c r="A199" t="str">
        <f t="shared" si="7"/>
        <v>10</v>
      </c>
      <c r="B199">
        <f t="shared" si="8"/>
        <v>0</v>
      </c>
      <c r="C199" t="s">
        <v>317</v>
      </c>
      <c r="D199" s="1" t="s">
        <v>535</v>
      </c>
      <c r="E199">
        <f t="shared" ca="1" si="6"/>
        <v>0</v>
      </c>
    </row>
    <row r="200" spans="1:5">
      <c r="A200" t="str">
        <f t="shared" si="7"/>
        <v>11</v>
      </c>
      <c r="B200">
        <f t="shared" si="8"/>
        <v>0</v>
      </c>
      <c r="C200" t="s">
        <v>317</v>
      </c>
      <c r="D200" s="1" t="s">
        <v>536</v>
      </c>
      <c r="E200">
        <f t="shared" ref="E200:E241" ca="1" si="9">IFERROR(IF(B200=0,VLOOKUP(C200,INDIRECT($G$4&amp;$H$4),MATCH($A200,INDIRECT($G$4&amp;$I$4),0),0),VLOOKUP(C200,INDIRECT($G$5&amp;$H$5),MATCH($A200,INDIRECT($G$5&amp;$I$5),0),FALSE)),0)</f>
        <v>0</v>
      </c>
    </row>
    <row r="201" spans="1:5">
      <c r="A201" t="str">
        <f t="shared" ref="A201:A241" si="10">MID(D201,LEN(C201)+2,LEN(D201)-LEN(C201))</f>
        <v>12</v>
      </c>
      <c r="B201">
        <f t="shared" ref="B201:B241" si="11">IF(IFERROR(FIND("PU",D201,1),0)&lt;&gt;0,"PU",0)</f>
        <v>0</v>
      </c>
      <c r="C201" t="s">
        <v>317</v>
      </c>
      <c r="D201" s="1" t="s">
        <v>537</v>
      </c>
      <c r="E201">
        <f t="shared" ca="1" si="9"/>
        <v>0</v>
      </c>
    </row>
    <row r="202" spans="1:5">
      <c r="A202" t="str">
        <f t="shared" si="10"/>
        <v>13</v>
      </c>
      <c r="B202">
        <f t="shared" si="11"/>
        <v>0</v>
      </c>
      <c r="C202" t="s">
        <v>317</v>
      </c>
      <c r="D202" s="1" t="s">
        <v>538</v>
      </c>
      <c r="E202">
        <f t="shared" ca="1" si="9"/>
        <v>0</v>
      </c>
    </row>
    <row r="203" spans="1:5">
      <c r="A203" t="str">
        <f t="shared" si="10"/>
        <v>01</v>
      </c>
      <c r="B203">
        <f t="shared" si="11"/>
        <v>0</v>
      </c>
      <c r="C203" t="s">
        <v>305</v>
      </c>
      <c r="D203" s="1" t="s">
        <v>539</v>
      </c>
      <c r="E203">
        <f t="shared" ca="1" si="9"/>
        <v>0</v>
      </c>
    </row>
    <row r="204" spans="1:5">
      <c r="A204" t="str">
        <f t="shared" si="10"/>
        <v>02</v>
      </c>
      <c r="B204">
        <f t="shared" si="11"/>
        <v>0</v>
      </c>
      <c r="C204" t="s">
        <v>305</v>
      </c>
      <c r="D204" s="1" t="s">
        <v>540</v>
      </c>
      <c r="E204">
        <f t="shared" ca="1" si="9"/>
        <v>0</v>
      </c>
    </row>
    <row r="205" spans="1:5">
      <c r="A205" t="str">
        <f t="shared" si="10"/>
        <v>03</v>
      </c>
      <c r="B205">
        <f t="shared" si="11"/>
        <v>0</v>
      </c>
      <c r="C205" t="s">
        <v>305</v>
      </c>
      <c r="D205" s="1" t="s">
        <v>541</v>
      </c>
      <c r="E205">
        <f t="shared" ca="1" si="9"/>
        <v>0</v>
      </c>
    </row>
    <row r="206" spans="1:5">
      <c r="A206" t="str">
        <f t="shared" si="10"/>
        <v>04</v>
      </c>
      <c r="B206">
        <f t="shared" si="11"/>
        <v>0</v>
      </c>
      <c r="C206" t="s">
        <v>305</v>
      </c>
      <c r="D206" s="1" t="s">
        <v>542</v>
      </c>
      <c r="E206">
        <f t="shared" ca="1" si="9"/>
        <v>0</v>
      </c>
    </row>
    <row r="207" spans="1:5">
      <c r="A207" t="str">
        <f t="shared" si="10"/>
        <v>05</v>
      </c>
      <c r="B207">
        <f t="shared" si="11"/>
        <v>0</v>
      </c>
      <c r="C207" t="s">
        <v>305</v>
      </c>
      <c r="D207" s="1" t="s">
        <v>543</v>
      </c>
      <c r="E207">
        <f t="shared" ca="1" si="9"/>
        <v>0</v>
      </c>
    </row>
    <row r="208" spans="1:5">
      <c r="A208" t="str">
        <f t="shared" si="10"/>
        <v>06</v>
      </c>
      <c r="B208">
        <f t="shared" si="11"/>
        <v>0</v>
      </c>
      <c r="C208" t="s">
        <v>305</v>
      </c>
      <c r="D208" s="1" t="s">
        <v>544</v>
      </c>
      <c r="E208">
        <f t="shared" ca="1" si="9"/>
        <v>0</v>
      </c>
    </row>
    <row r="209" spans="1:5">
      <c r="A209" t="str">
        <f t="shared" si="10"/>
        <v>07</v>
      </c>
      <c r="B209">
        <f t="shared" si="11"/>
        <v>0</v>
      </c>
      <c r="C209" t="s">
        <v>305</v>
      </c>
      <c r="D209" s="1" t="s">
        <v>545</v>
      </c>
      <c r="E209">
        <f t="shared" ca="1" si="9"/>
        <v>0</v>
      </c>
    </row>
    <row r="210" spans="1:5">
      <c r="A210" t="str">
        <f t="shared" si="10"/>
        <v>08</v>
      </c>
      <c r="B210">
        <f t="shared" si="11"/>
        <v>0</v>
      </c>
      <c r="C210" t="s">
        <v>305</v>
      </c>
      <c r="D210" s="1" t="s">
        <v>546</v>
      </c>
      <c r="E210">
        <f t="shared" ca="1" si="9"/>
        <v>0</v>
      </c>
    </row>
    <row r="211" spans="1:5">
      <c r="A211" t="str">
        <f t="shared" si="10"/>
        <v>09</v>
      </c>
      <c r="B211">
        <f t="shared" si="11"/>
        <v>0</v>
      </c>
      <c r="C211" t="s">
        <v>305</v>
      </c>
      <c r="D211" s="1" t="s">
        <v>547</v>
      </c>
      <c r="E211">
        <f t="shared" ca="1" si="9"/>
        <v>0</v>
      </c>
    </row>
    <row r="212" spans="1:5">
      <c r="A212" t="str">
        <f t="shared" si="10"/>
        <v>10</v>
      </c>
      <c r="B212">
        <f t="shared" si="11"/>
        <v>0</v>
      </c>
      <c r="C212" t="s">
        <v>305</v>
      </c>
      <c r="D212" s="1" t="s">
        <v>548</v>
      </c>
      <c r="E212">
        <f t="shared" ca="1" si="9"/>
        <v>0</v>
      </c>
    </row>
    <row r="213" spans="1:5">
      <c r="A213" t="str">
        <f t="shared" si="10"/>
        <v>11</v>
      </c>
      <c r="B213">
        <f t="shared" si="11"/>
        <v>0</v>
      </c>
      <c r="C213" t="s">
        <v>305</v>
      </c>
      <c r="D213" s="1" t="s">
        <v>549</v>
      </c>
      <c r="E213">
        <f t="shared" ca="1" si="9"/>
        <v>0</v>
      </c>
    </row>
    <row r="214" spans="1:5">
      <c r="A214" t="str">
        <f t="shared" si="10"/>
        <v>12</v>
      </c>
      <c r="B214">
        <f t="shared" si="11"/>
        <v>0</v>
      </c>
      <c r="C214" t="s">
        <v>305</v>
      </c>
      <c r="D214" s="1" t="s">
        <v>550</v>
      </c>
      <c r="E214">
        <f t="shared" ca="1" si="9"/>
        <v>0</v>
      </c>
    </row>
    <row r="215" spans="1:5">
      <c r="A215" t="str">
        <f t="shared" si="10"/>
        <v>13</v>
      </c>
      <c r="B215">
        <f t="shared" si="11"/>
        <v>0</v>
      </c>
      <c r="C215" t="s">
        <v>305</v>
      </c>
      <c r="D215" s="1" t="s">
        <v>551</v>
      </c>
      <c r="E215">
        <f t="shared" ca="1" si="9"/>
        <v>0</v>
      </c>
    </row>
    <row r="216" spans="1:5">
      <c r="A216" t="str">
        <f t="shared" si="10"/>
        <v>01</v>
      </c>
      <c r="B216">
        <f t="shared" si="11"/>
        <v>0</v>
      </c>
      <c r="C216" t="s">
        <v>307</v>
      </c>
      <c r="D216" s="1" t="s">
        <v>552</v>
      </c>
      <c r="E216">
        <f t="shared" ca="1" si="9"/>
        <v>0</v>
      </c>
    </row>
    <row r="217" spans="1:5">
      <c r="A217" t="str">
        <f t="shared" si="10"/>
        <v>02</v>
      </c>
      <c r="B217">
        <f t="shared" si="11"/>
        <v>0</v>
      </c>
      <c r="C217" t="s">
        <v>307</v>
      </c>
      <c r="D217" s="1" t="s">
        <v>553</v>
      </c>
      <c r="E217">
        <f t="shared" ca="1" si="9"/>
        <v>0</v>
      </c>
    </row>
    <row r="218" spans="1:5">
      <c r="A218" t="str">
        <f t="shared" si="10"/>
        <v>03</v>
      </c>
      <c r="B218">
        <f t="shared" si="11"/>
        <v>0</v>
      </c>
      <c r="C218" t="s">
        <v>307</v>
      </c>
      <c r="D218" s="1" t="s">
        <v>554</v>
      </c>
      <c r="E218">
        <f t="shared" ca="1" si="9"/>
        <v>0</v>
      </c>
    </row>
    <row r="219" spans="1:5">
      <c r="A219" t="str">
        <f t="shared" si="10"/>
        <v>04</v>
      </c>
      <c r="B219">
        <f t="shared" si="11"/>
        <v>0</v>
      </c>
      <c r="C219" t="s">
        <v>307</v>
      </c>
      <c r="D219" s="1" t="s">
        <v>555</v>
      </c>
      <c r="E219">
        <f t="shared" ca="1" si="9"/>
        <v>0</v>
      </c>
    </row>
    <row r="220" spans="1:5">
      <c r="A220" t="str">
        <f t="shared" si="10"/>
        <v>05</v>
      </c>
      <c r="B220">
        <f t="shared" si="11"/>
        <v>0</v>
      </c>
      <c r="C220" t="s">
        <v>307</v>
      </c>
      <c r="D220" s="1" t="s">
        <v>556</v>
      </c>
      <c r="E220">
        <f t="shared" ca="1" si="9"/>
        <v>0</v>
      </c>
    </row>
    <row r="221" spans="1:5">
      <c r="A221" t="str">
        <f t="shared" si="10"/>
        <v>06</v>
      </c>
      <c r="B221">
        <f t="shared" si="11"/>
        <v>0</v>
      </c>
      <c r="C221" t="s">
        <v>307</v>
      </c>
      <c r="D221" s="1" t="s">
        <v>557</v>
      </c>
      <c r="E221">
        <f t="shared" ca="1" si="9"/>
        <v>0</v>
      </c>
    </row>
    <row r="222" spans="1:5">
      <c r="A222" t="str">
        <f t="shared" si="10"/>
        <v>07</v>
      </c>
      <c r="B222">
        <f t="shared" si="11"/>
        <v>0</v>
      </c>
      <c r="C222" t="s">
        <v>307</v>
      </c>
      <c r="D222" s="1" t="s">
        <v>558</v>
      </c>
      <c r="E222">
        <f t="shared" ca="1" si="9"/>
        <v>0</v>
      </c>
    </row>
    <row r="223" spans="1:5">
      <c r="A223" t="str">
        <f t="shared" si="10"/>
        <v>08</v>
      </c>
      <c r="B223">
        <f t="shared" si="11"/>
        <v>0</v>
      </c>
      <c r="C223" t="s">
        <v>307</v>
      </c>
      <c r="D223" s="1" t="s">
        <v>559</v>
      </c>
      <c r="E223">
        <f t="shared" ca="1" si="9"/>
        <v>0</v>
      </c>
    </row>
    <row r="224" spans="1:5">
      <c r="A224" t="str">
        <f t="shared" si="10"/>
        <v>09</v>
      </c>
      <c r="B224">
        <f t="shared" si="11"/>
        <v>0</v>
      </c>
      <c r="C224" t="s">
        <v>307</v>
      </c>
      <c r="D224" s="1" t="s">
        <v>560</v>
      </c>
      <c r="E224">
        <f t="shared" ca="1" si="9"/>
        <v>0</v>
      </c>
    </row>
    <row r="225" spans="1:5">
      <c r="A225" t="str">
        <f t="shared" si="10"/>
        <v>10</v>
      </c>
      <c r="B225">
        <f t="shared" si="11"/>
        <v>0</v>
      </c>
      <c r="C225" t="s">
        <v>307</v>
      </c>
      <c r="D225" s="1" t="s">
        <v>561</v>
      </c>
      <c r="E225">
        <f t="shared" ca="1" si="9"/>
        <v>0</v>
      </c>
    </row>
    <row r="226" spans="1:5">
      <c r="A226" t="str">
        <f t="shared" si="10"/>
        <v>11</v>
      </c>
      <c r="B226">
        <f t="shared" si="11"/>
        <v>0</v>
      </c>
      <c r="C226" t="s">
        <v>307</v>
      </c>
      <c r="D226" s="1" t="s">
        <v>562</v>
      </c>
      <c r="E226">
        <f t="shared" ca="1" si="9"/>
        <v>0</v>
      </c>
    </row>
    <row r="227" spans="1:5">
      <c r="A227" t="str">
        <f t="shared" si="10"/>
        <v>12</v>
      </c>
      <c r="B227">
        <f t="shared" si="11"/>
        <v>0</v>
      </c>
      <c r="C227" t="s">
        <v>307</v>
      </c>
      <c r="D227" s="1" t="s">
        <v>563</v>
      </c>
      <c r="E227">
        <f t="shared" ca="1" si="9"/>
        <v>0</v>
      </c>
    </row>
    <row r="228" spans="1:5">
      <c r="A228" t="str">
        <f t="shared" si="10"/>
        <v>13</v>
      </c>
      <c r="B228">
        <f t="shared" si="11"/>
        <v>0</v>
      </c>
      <c r="C228" t="s">
        <v>307</v>
      </c>
      <c r="D228" s="1" t="s">
        <v>564</v>
      </c>
      <c r="E228">
        <f t="shared" ca="1" si="9"/>
        <v>0</v>
      </c>
    </row>
    <row r="229" spans="1:5">
      <c r="A229" t="str">
        <f t="shared" si="10"/>
        <v>01</v>
      </c>
      <c r="B229">
        <f t="shared" si="11"/>
        <v>0</v>
      </c>
      <c r="C229" t="s">
        <v>302</v>
      </c>
      <c r="D229" s="1" t="s">
        <v>565</v>
      </c>
      <c r="E229">
        <f t="shared" ca="1" si="9"/>
        <v>0</v>
      </c>
    </row>
    <row r="230" spans="1:5">
      <c r="A230" t="str">
        <f t="shared" si="10"/>
        <v>02</v>
      </c>
      <c r="B230">
        <f t="shared" si="11"/>
        <v>0</v>
      </c>
      <c r="C230" t="s">
        <v>302</v>
      </c>
      <c r="D230" s="1" t="s">
        <v>566</v>
      </c>
      <c r="E230">
        <f t="shared" ca="1" si="9"/>
        <v>0</v>
      </c>
    </row>
    <row r="231" spans="1:5">
      <c r="A231" t="str">
        <f t="shared" si="10"/>
        <v>03</v>
      </c>
      <c r="B231">
        <f t="shared" si="11"/>
        <v>0</v>
      </c>
      <c r="C231" t="s">
        <v>302</v>
      </c>
      <c r="D231" s="1" t="s">
        <v>567</v>
      </c>
      <c r="E231">
        <f t="shared" ca="1" si="9"/>
        <v>0</v>
      </c>
    </row>
    <row r="232" spans="1:5">
      <c r="A232" t="str">
        <f t="shared" si="10"/>
        <v>04</v>
      </c>
      <c r="B232">
        <f t="shared" si="11"/>
        <v>0</v>
      </c>
      <c r="C232" t="s">
        <v>302</v>
      </c>
      <c r="D232" s="1" t="s">
        <v>568</v>
      </c>
      <c r="E232">
        <f t="shared" ca="1" si="9"/>
        <v>0</v>
      </c>
    </row>
    <row r="233" spans="1:5">
      <c r="A233" t="str">
        <f t="shared" si="10"/>
        <v>05</v>
      </c>
      <c r="B233">
        <f t="shared" si="11"/>
        <v>0</v>
      </c>
      <c r="C233" t="s">
        <v>302</v>
      </c>
      <c r="D233" s="1" t="s">
        <v>569</v>
      </c>
      <c r="E233">
        <f t="shared" ca="1" si="9"/>
        <v>0</v>
      </c>
    </row>
    <row r="234" spans="1:5">
      <c r="A234" t="str">
        <f t="shared" si="10"/>
        <v>06</v>
      </c>
      <c r="B234">
        <f t="shared" si="11"/>
        <v>0</v>
      </c>
      <c r="C234" t="s">
        <v>302</v>
      </c>
      <c r="D234" s="1" t="s">
        <v>570</v>
      </c>
      <c r="E234">
        <f t="shared" ca="1" si="9"/>
        <v>0</v>
      </c>
    </row>
    <row r="235" spans="1:5">
      <c r="A235" t="str">
        <f t="shared" si="10"/>
        <v>07</v>
      </c>
      <c r="B235">
        <f t="shared" si="11"/>
        <v>0</v>
      </c>
      <c r="C235" t="s">
        <v>302</v>
      </c>
      <c r="D235" s="1" t="s">
        <v>571</v>
      </c>
      <c r="E235">
        <f t="shared" ca="1" si="9"/>
        <v>0</v>
      </c>
    </row>
    <row r="236" spans="1:5">
      <c r="A236" t="str">
        <f t="shared" si="10"/>
        <v>08</v>
      </c>
      <c r="B236">
        <f t="shared" si="11"/>
        <v>0</v>
      </c>
      <c r="C236" t="s">
        <v>302</v>
      </c>
      <c r="D236" s="1" t="s">
        <v>572</v>
      </c>
      <c r="E236">
        <f t="shared" ca="1" si="9"/>
        <v>0</v>
      </c>
    </row>
    <row r="237" spans="1:5">
      <c r="A237" t="str">
        <f t="shared" si="10"/>
        <v>09</v>
      </c>
      <c r="B237">
        <f t="shared" si="11"/>
        <v>0</v>
      </c>
      <c r="C237" t="s">
        <v>302</v>
      </c>
      <c r="D237" s="1" t="s">
        <v>573</v>
      </c>
      <c r="E237">
        <f t="shared" ca="1" si="9"/>
        <v>0</v>
      </c>
    </row>
    <row r="238" spans="1:5">
      <c r="A238" t="str">
        <f t="shared" si="10"/>
        <v>10</v>
      </c>
      <c r="B238">
        <f t="shared" si="11"/>
        <v>0</v>
      </c>
      <c r="C238" t="s">
        <v>302</v>
      </c>
      <c r="D238" s="1" t="s">
        <v>574</v>
      </c>
      <c r="E238">
        <f t="shared" ca="1" si="9"/>
        <v>0</v>
      </c>
    </row>
    <row r="239" spans="1:5">
      <c r="A239" t="str">
        <f t="shared" si="10"/>
        <v>11</v>
      </c>
      <c r="B239">
        <f t="shared" si="11"/>
        <v>0</v>
      </c>
      <c r="C239" t="s">
        <v>302</v>
      </c>
      <c r="D239" s="1" t="s">
        <v>575</v>
      </c>
      <c r="E239">
        <f t="shared" ca="1" si="9"/>
        <v>0</v>
      </c>
    </row>
    <row r="240" spans="1:5">
      <c r="A240" t="str">
        <f t="shared" si="10"/>
        <v>12</v>
      </c>
      <c r="B240">
        <f t="shared" si="11"/>
        <v>0</v>
      </c>
      <c r="C240" t="s">
        <v>302</v>
      </c>
      <c r="D240" s="1" t="s">
        <v>576</v>
      </c>
      <c r="E240">
        <f t="shared" ca="1" si="9"/>
        <v>0</v>
      </c>
    </row>
    <row r="241" spans="1:5">
      <c r="A241" t="str">
        <f t="shared" si="10"/>
        <v>13</v>
      </c>
      <c r="B241">
        <f t="shared" si="11"/>
        <v>0</v>
      </c>
      <c r="C241" t="s">
        <v>302</v>
      </c>
      <c r="D241" s="1" t="s">
        <v>577</v>
      </c>
      <c r="E241">
        <f t="shared" ca="1" si="9"/>
        <v>0</v>
      </c>
    </row>
  </sheetData>
  <sheetProtection algorithmName="SHA-512" hashValue="F6OJSENdVDzWqrH4NOFu9Dw1EIN+0BAXI6PYCNQC19zJuB2+EPJG1ahqU/oGBlvmchA34Bq5Bc9pAeo+VZunpA==" saltValue="sWO9lZe6EJzhtHK7tbxvcQ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E903-DD04-416B-B71A-C7A78F063AD8}">
  <sheetPr>
    <tabColor theme="0" tint="-4.9989318521683403E-2"/>
  </sheetPr>
  <dimension ref="A1:BK12"/>
  <sheetViews>
    <sheetView zoomScale="70" zoomScaleNormal="70" workbookViewId="0">
      <pane ySplit="9" topLeftCell="A10" activePane="bottomLeft" state="frozen"/>
      <selection activeCell="Q1" sqref="Q1"/>
      <selection pane="bottomLeft" activeCell="AI15" sqref="AI15"/>
    </sheetView>
  </sheetViews>
  <sheetFormatPr defaultColWidth="11" defaultRowHeight="15.5"/>
  <cols>
    <col min="1" max="1" width="2.08203125" customWidth="1"/>
    <col min="2" max="2" width="13.08203125" customWidth="1"/>
    <col min="3" max="3" width="10.5" hidden="1" customWidth="1"/>
    <col min="4" max="4" width="13.83203125" style="313" customWidth="1"/>
    <col min="5" max="5" width="5.58203125" style="1" customWidth="1"/>
    <col min="6" max="6" width="6.5" style="491" hidden="1" customWidth="1"/>
    <col min="7" max="7" width="6.5" style="1" hidden="1" customWidth="1"/>
    <col min="8" max="8" width="5.83203125" style="178" hidden="1" customWidth="1"/>
    <col min="9" max="9" width="4.83203125" style="160" hidden="1" customWidth="1"/>
    <col min="10" max="10" width="6" style="160" hidden="1" customWidth="1"/>
    <col min="11" max="11" width="5" style="160" hidden="1" customWidth="1"/>
    <col min="12" max="12" width="4.08203125" style="160" hidden="1" customWidth="1"/>
    <col min="13" max="15" width="4.08203125" style="1" hidden="1" customWidth="1"/>
    <col min="16" max="16" width="7.83203125" style="179" hidden="1" customWidth="1"/>
    <col min="17" max="17" width="7" style="487" hidden="1" customWidth="1"/>
    <col min="18" max="18" width="6.08203125" style="384" hidden="1" customWidth="1"/>
    <col min="19" max="19" width="6.75" style="487" hidden="1" customWidth="1"/>
    <col min="20" max="20" width="6.75" style="384" hidden="1" customWidth="1"/>
    <col min="21" max="21" width="6.75" style="487" hidden="1" customWidth="1"/>
    <col min="22" max="22" width="6.75" style="384" hidden="1" customWidth="1"/>
    <col min="23" max="23" width="6.75" style="487" hidden="1" customWidth="1"/>
    <col min="24" max="24" width="6.75" style="384" hidden="1" customWidth="1"/>
    <col min="25" max="25" width="8.83203125" style="160" customWidth="1"/>
    <col min="26" max="26" width="10.08203125" customWidth="1"/>
    <col min="27" max="27" width="6.75" customWidth="1"/>
    <col min="28" max="28" width="13.83203125" customWidth="1"/>
    <col min="29" max="29" width="9.33203125" style="328" customWidth="1"/>
    <col min="30" max="30" width="6.5" customWidth="1"/>
    <col min="31" max="31" width="8.08203125" customWidth="1"/>
    <col min="32" max="32" width="8.58203125" style="58" customWidth="1"/>
    <col min="33" max="33" width="12.58203125" customWidth="1"/>
    <col min="34" max="34" width="12.33203125" style="1" customWidth="1"/>
    <col min="35" max="36" width="11.08203125" style="1" customWidth="1"/>
    <col min="37" max="37" width="12.08203125" style="1" bestFit="1" customWidth="1"/>
    <col min="38" max="41" width="11.08203125" style="1" customWidth="1"/>
    <col min="42" max="42" width="14" style="62" customWidth="1"/>
    <col min="43" max="43" width="8.33203125" style="63" customWidth="1"/>
    <col min="44" max="44" width="11" customWidth="1"/>
    <col min="45" max="45" width="11" hidden="1" customWidth="1"/>
    <col min="46" max="46" width="12" hidden="1" customWidth="1"/>
    <col min="47" max="47" width="12.83203125" hidden="1" customWidth="1"/>
    <col min="48" max="48" width="11" style="153" hidden="1" customWidth="1"/>
    <col min="49" max="50" width="11" hidden="1" customWidth="1"/>
    <col min="51" max="51" width="11" style="154" hidden="1" customWidth="1"/>
    <col min="52" max="52" width="11" style="153" hidden="1" customWidth="1"/>
    <col min="53" max="53" width="11" hidden="1" customWidth="1"/>
    <col min="54" max="54" width="11" style="153" hidden="1" customWidth="1"/>
    <col min="55" max="55" width="11.83203125" style="153" hidden="1" customWidth="1"/>
    <col min="56" max="56" width="11" hidden="1" customWidth="1"/>
    <col min="57" max="61" width="11" customWidth="1"/>
  </cols>
  <sheetData>
    <row r="1" spans="1:63" ht="24" customHeight="1">
      <c r="D1" s="447"/>
      <c r="E1" s="76"/>
      <c r="F1" s="490"/>
      <c r="G1" s="275"/>
      <c r="H1" s="275"/>
      <c r="I1" s="275"/>
      <c r="J1" s="275"/>
      <c r="K1" s="275"/>
      <c r="L1" s="275"/>
      <c r="M1" s="275"/>
      <c r="N1" s="275"/>
      <c r="O1" s="275"/>
      <c r="P1" s="276"/>
      <c r="Y1" s="76"/>
      <c r="Z1" s="76"/>
      <c r="AA1" s="76"/>
      <c r="AD1" s="57"/>
      <c r="AE1" s="57"/>
      <c r="AF1" s="476"/>
      <c r="AG1" s="477"/>
      <c r="AH1" s="478" t="s">
        <v>7</v>
      </c>
      <c r="AI1" s="479">
        <f>SUM(AP$12:AP$1048576)</f>
        <v>0</v>
      </c>
      <c r="AJ1" s="480" t="s">
        <v>8</v>
      </c>
      <c r="AK1"/>
      <c r="AL1" s="620" t="s">
        <v>267</v>
      </c>
      <c r="AM1" s="621"/>
      <c r="AN1" s="621"/>
      <c r="AO1" s="622" t="s">
        <v>268</v>
      </c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623"/>
      <c r="BK1" s="624"/>
    </row>
    <row r="2" spans="1:63" ht="21" customHeight="1">
      <c r="A2" s="115"/>
      <c r="B2" s="631" t="s">
        <v>261</v>
      </c>
      <c r="C2" s="631"/>
      <c r="D2" s="447"/>
      <c r="E2" s="76"/>
      <c r="F2" s="490"/>
      <c r="G2" s="76"/>
      <c r="H2" s="76"/>
      <c r="I2" s="76"/>
      <c r="J2" s="76"/>
      <c r="K2" s="76"/>
      <c r="L2" s="76"/>
      <c r="M2" s="76"/>
      <c r="N2" s="76"/>
      <c r="O2" s="76"/>
      <c r="P2" s="76"/>
      <c r="Q2" s="488"/>
      <c r="R2" s="385"/>
      <c r="S2" s="488"/>
      <c r="T2" s="385"/>
      <c r="U2" s="488"/>
      <c r="V2" s="385"/>
      <c r="W2" s="488"/>
      <c r="X2" s="385"/>
      <c r="Y2" s="76"/>
      <c r="Z2" s="76"/>
      <c r="AA2" s="76"/>
      <c r="AD2" s="57"/>
      <c r="AE2" s="57"/>
      <c r="AF2" s="472"/>
      <c r="AG2" s="446"/>
      <c r="AH2" s="443" t="s">
        <v>14</v>
      </c>
      <c r="AI2" s="468">
        <f>SUM(AH12:AO12)</f>
        <v>0</v>
      </c>
      <c r="AJ2" s="474"/>
      <c r="AK2"/>
      <c r="AL2" s="481" t="s">
        <v>269</v>
      </c>
      <c r="AM2" s="482" t="s">
        <v>270</v>
      </c>
      <c r="AN2" s="482" t="s">
        <v>271</v>
      </c>
      <c r="AO2" s="481" t="s">
        <v>272</v>
      </c>
      <c r="AP2" s="482" t="s">
        <v>273</v>
      </c>
      <c r="AQ2" s="482" t="s">
        <v>269</v>
      </c>
      <c r="AR2" s="482" t="s">
        <v>274</v>
      </c>
      <c r="AS2" s="482" t="s">
        <v>275</v>
      </c>
      <c r="AT2" s="482" t="s">
        <v>276</v>
      </c>
      <c r="AU2" s="482" t="s">
        <v>277</v>
      </c>
      <c r="AV2" s="482" t="s">
        <v>278</v>
      </c>
      <c r="AW2" s="482" t="s">
        <v>279</v>
      </c>
      <c r="AX2" s="482" t="s">
        <v>280</v>
      </c>
      <c r="AY2" s="483" t="s">
        <v>281</v>
      </c>
      <c r="BE2" s="482" t="s">
        <v>275</v>
      </c>
      <c r="BF2" s="482" t="s">
        <v>276</v>
      </c>
      <c r="BG2" s="482" t="s">
        <v>277</v>
      </c>
      <c r="BH2" s="482" t="s">
        <v>278</v>
      </c>
      <c r="BI2" s="482" t="s">
        <v>279</v>
      </c>
      <c r="BJ2" s="482" t="s">
        <v>280</v>
      </c>
      <c r="BK2" s="483" t="s">
        <v>281</v>
      </c>
    </row>
    <row r="3" spans="1:63" ht="18.5">
      <c r="A3" s="115"/>
      <c r="B3" s="631"/>
      <c r="C3" s="631"/>
      <c r="D3" s="447"/>
      <c r="E3" s="76"/>
      <c r="F3" s="490"/>
      <c r="G3" s="76"/>
      <c r="H3" s="76"/>
      <c r="I3" s="76"/>
      <c r="J3" s="76"/>
      <c r="K3" s="76"/>
      <c r="L3" s="76"/>
      <c r="M3" s="76"/>
      <c r="N3" s="76"/>
      <c r="O3" s="76"/>
      <c r="P3" s="76"/>
      <c r="Q3" s="488"/>
      <c r="R3" s="385"/>
      <c r="S3" s="488"/>
      <c r="T3" s="385"/>
      <c r="U3" s="488"/>
      <c r="V3" s="385"/>
      <c r="W3" s="488"/>
      <c r="X3" s="385"/>
      <c r="Y3" s="76"/>
      <c r="Z3" s="76"/>
      <c r="AA3" s="76"/>
      <c r="AD3" s="57"/>
      <c r="AE3" s="57"/>
      <c r="AF3" s="473"/>
      <c r="AG3" s="469"/>
      <c r="AH3" s="470" t="s">
        <v>11</v>
      </c>
      <c r="AI3" s="471">
        <f>SUM(G:G)</f>
        <v>0</v>
      </c>
      <c r="AJ3" s="475" t="s">
        <v>5</v>
      </c>
      <c r="AK3"/>
      <c r="AL3" s="484">
        <f>SUM(SUMPRODUCT($Q$11:$Q$46,AO11:AO46)+SUMPRODUCT($Q$11:$Q$46,AH11:AH46)+SUMPRODUCT($Q$11:$Q$46,AI11:AI46)+SUMPRODUCT($Q$11:$Q$46,AJ11:AJ46)+SUMPRODUCT($Q$11:$Q$46,AK11:AK46)+SUMPRODUCT($Q$11:$Q$46,AL11:AL46)+SUMPRODUCT($Q$11:$Q$46,AM11:AM46)+SUMPRODUCT($Q$11:$Q$46,AN11:AN46))</f>
        <v>0</v>
      </c>
      <c r="AM3" s="485">
        <f>SUM(SUMPRODUCT($R$11:$R$46,AO11:AO46)+SUMPRODUCT($R$11:$R$46,AH11:AH46)+SUMPRODUCT($R$11:$R$46,AI11:AI46)+SUMPRODUCT($R$11:$R$46,AJ11:AJ46)+SUMPRODUCT($R$11:$R$46,AK11:AK46)+SUMPRODUCT($R$11:$R$46,AL11:AL46)+SUMPRODUCT($R$11:$R$46,AM11:AM46)+SUMPRODUCT($R$11:$R$46,AN11:AN46))</f>
        <v>0</v>
      </c>
      <c r="AN3" s="485">
        <f>SUM(SUMPRODUCT($S$11:$S$46,AO11:AO46)+SUMPRODUCT($S$11:$S$46,AH11:AH46)+SUMPRODUCT($S$11:$S$46,AI11:AI46)+SUMPRODUCT($S$11:$S$46,AJ11:AJ46)+SUMPRODUCT($S$11:$S$46,AK11:AK46)+SUMPRODUCT($S$11:$S$46,AL11:AL46)+SUMPRODUCT($S$11:$S$46,AM11:AM46)+SUMPRODUCT($S$11:$S$46,AN11:AN46))</f>
        <v>0</v>
      </c>
      <c r="AO3" s="484"/>
      <c r="AP3" s="485"/>
      <c r="AQ3" s="485"/>
      <c r="AR3" s="485"/>
      <c r="AS3" s="485">
        <f>SUM(SUMPRODUCT($AC$11:$AC$46,AG11:AG46)+SUMPRODUCT($AC$11:$AC$46,AH11:AH46)+SUMPRODUCT($AC$11:$AC$46,AI11:AI46)+SUMPRODUCT($AC$11:$AC$46,AJ11:AJ46)+SUMPRODUCT($AC$11:$AC$46,AK11:AK46)+SUMPRODUCT($AC$11:$AC$46,AL11:AL46)+SUMPRODUCT($AC$11:$AC$46,AM11:AM46)+SUMPRODUCT($AC$11:$AC$46,AN11:AN46))</f>
        <v>0</v>
      </c>
      <c r="AT3" s="485"/>
      <c r="AU3" s="485"/>
      <c r="AV3" s="485"/>
      <c r="AW3" s="485"/>
      <c r="AX3" s="485"/>
      <c r="AY3" s="486"/>
      <c r="BE3" s="485"/>
      <c r="BF3" s="485"/>
      <c r="BG3" s="485"/>
      <c r="BH3" s="485"/>
      <c r="BI3" s="485"/>
      <c r="BJ3" s="485"/>
      <c r="BK3" s="486"/>
    </row>
    <row r="4" spans="1:63" ht="18.5">
      <c r="A4" s="115"/>
      <c r="B4" s="631"/>
      <c r="C4" s="631"/>
      <c r="D4" s="447"/>
      <c r="E4" s="76"/>
      <c r="F4" s="490"/>
      <c r="G4" s="76"/>
      <c r="H4" s="76"/>
      <c r="I4" s="76"/>
      <c r="J4" s="76"/>
      <c r="K4" s="76"/>
      <c r="L4" s="76"/>
      <c r="M4" s="76"/>
      <c r="N4" s="76"/>
      <c r="O4" s="76"/>
      <c r="P4" s="76"/>
      <c r="Q4" s="488"/>
      <c r="R4" s="385"/>
      <c r="S4" s="488"/>
      <c r="T4" s="385"/>
      <c r="U4" s="488"/>
      <c r="V4" s="385"/>
      <c r="W4" s="488"/>
      <c r="X4" s="385"/>
      <c r="Y4" s="76"/>
      <c r="Z4" s="76"/>
      <c r="AA4" s="76"/>
      <c r="AD4" s="57"/>
      <c r="AE4" s="57"/>
      <c r="AH4"/>
      <c r="AI4" s="442"/>
      <c r="AJ4" s="446"/>
      <c r="AK4" s="445"/>
      <c r="AL4" s="441"/>
      <c r="AM4"/>
      <c r="AN4"/>
      <c r="AO4"/>
    </row>
    <row r="5" spans="1:63" ht="19" thickBot="1">
      <c r="A5" s="115"/>
      <c r="B5" s="631"/>
      <c r="C5" s="631"/>
      <c r="D5" s="447"/>
      <c r="E5" s="76"/>
      <c r="F5" s="490"/>
      <c r="G5" s="76"/>
      <c r="H5" s="76"/>
      <c r="I5" s="76"/>
      <c r="J5" s="76"/>
      <c r="K5" s="76"/>
      <c r="L5" s="76"/>
      <c r="M5" s="76"/>
      <c r="N5" s="76"/>
      <c r="O5" s="76"/>
      <c r="P5" s="76"/>
      <c r="Q5" s="488"/>
      <c r="R5" s="385"/>
      <c r="S5" s="488"/>
      <c r="T5" s="385"/>
      <c r="U5" s="488"/>
      <c r="V5" s="385"/>
      <c r="W5" s="488"/>
      <c r="X5" s="385"/>
      <c r="Y5" s="76"/>
      <c r="Z5" s="76"/>
      <c r="AA5" s="76"/>
      <c r="AD5" s="57"/>
      <c r="AE5" s="57"/>
      <c r="AH5"/>
      <c r="AI5" s="59"/>
      <c r="AJ5" s="60"/>
      <c r="AK5" s="65"/>
      <c r="AL5" s="66"/>
      <c r="AM5"/>
      <c r="AN5"/>
      <c r="AO5"/>
    </row>
    <row r="6" spans="1:63" ht="18.649999999999999" customHeight="1" thickBot="1">
      <c r="A6" s="115"/>
      <c r="B6" s="115"/>
      <c r="C6" s="115"/>
      <c r="D6" s="447"/>
      <c r="E6" s="76"/>
      <c r="F6" s="490"/>
      <c r="G6" s="76"/>
      <c r="H6" s="76"/>
      <c r="I6" s="76"/>
      <c r="J6" s="76"/>
      <c r="K6" s="76"/>
      <c r="L6" s="76"/>
      <c r="M6" s="76"/>
      <c r="N6" s="76"/>
      <c r="O6" s="76"/>
      <c r="P6" s="76"/>
      <c r="Q6" s="488"/>
      <c r="R6" s="385"/>
      <c r="S6" s="488"/>
      <c r="T6" s="385"/>
      <c r="U6" s="488"/>
      <c r="V6" s="385"/>
      <c r="W6" s="488"/>
      <c r="X6" s="385"/>
      <c r="Y6" s="76"/>
      <c r="Z6" s="76"/>
      <c r="AA6" s="76"/>
      <c r="AG6" s="1"/>
      <c r="AH6" s="625" t="s">
        <v>211</v>
      </c>
      <c r="AI6" s="626"/>
      <c r="AJ6" s="627"/>
      <c r="AK6" s="628" t="s">
        <v>214</v>
      </c>
      <c r="AL6" s="629"/>
      <c r="AM6" s="629"/>
      <c r="AN6" s="629"/>
      <c r="AO6" s="630"/>
      <c r="AP6" s="439" t="s">
        <v>255</v>
      </c>
    </row>
    <row r="7" spans="1:63" ht="16" hidden="1" customHeight="1" thickBot="1">
      <c r="A7" s="115"/>
      <c r="B7" s="115"/>
      <c r="C7" s="115"/>
      <c r="D7" s="447"/>
      <c r="E7" s="76"/>
      <c r="F7" s="490"/>
      <c r="G7" s="76"/>
      <c r="H7" s="76"/>
      <c r="I7" s="76"/>
      <c r="J7" s="76"/>
      <c r="K7" s="76"/>
      <c r="L7" s="76"/>
      <c r="M7" s="76"/>
      <c r="N7" s="76"/>
      <c r="O7" s="76"/>
      <c r="P7" s="76"/>
      <c r="Q7" s="488"/>
      <c r="R7" s="385"/>
      <c r="S7" s="488"/>
      <c r="T7" s="385"/>
      <c r="U7" s="488"/>
      <c r="V7" s="385"/>
      <c r="W7" s="488"/>
      <c r="X7" s="385"/>
      <c r="Y7" s="76"/>
      <c r="Z7" s="76"/>
      <c r="AA7" s="76"/>
      <c r="AO7" s="464"/>
    </row>
    <row r="8" spans="1:63" ht="19" customHeight="1" thickBot="1">
      <c r="A8" s="437"/>
      <c r="B8" s="115"/>
      <c r="C8" s="115"/>
      <c r="D8" s="447"/>
      <c r="E8" s="76"/>
      <c r="F8" s="490"/>
      <c r="G8" s="76"/>
      <c r="H8" s="76"/>
      <c r="I8" s="76"/>
      <c r="J8" s="76"/>
      <c r="K8" s="76"/>
      <c r="L8" s="76"/>
      <c r="M8" s="76"/>
      <c r="N8" s="76"/>
      <c r="O8" s="76"/>
      <c r="P8" s="76"/>
      <c r="Q8" s="488"/>
      <c r="R8" s="385"/>
      <c r="S8" s="488"/>
      <c r="T8" s="385"/>
      <c r="U8" s="488"/>
      <c r="V8" s="385"/>
      <c r="W8" s="488"/>
      <c r="X8" s="385"/>
      <c r="Y8" s="76"/>
      <c r="Z8" s="76"/>
      <c r="AA8" s="76"/>
      <c r="AB8" s="67"/>
      <c r="AC8" s="329"/>
      <c r="AD8" s="67"/>
      <c r="AE8" s="67"/>
      <c r="AF8" s="68"/>
      <c r="AG8" s="440" t="s">
        <v>256</v>
      </c>
      <c r="AH8" s="380">
        <f t="shared" ref="AH8:AO8" si="0">SUM(H:H)</f>
        <v>0</v>
      </c>
      <c r="AI8" s="381">
        <f t="shared" si="0"/>
        <v>0</v>
      </c>
      <c r="AJ8" s="381">
        <f t="shared" si="0"/>
        <v>0</v>
      </c>
      <c r="AK8" s="380">
        <f t="shared" si="0"/>
        <v>0</v>
      </c>
      <c r="AL8" s="132">
        <f t="shared" si="0"/>
        <v>0</v>
      </c>
      <c r="AM8" s="381">
        <f t="shared" si="0"/>
        <v>0</v>
      </c>
      <c r="AN8" s="381">
        <f t="shared" si="0"/>
        <v>0</v>
      </c>
      <c r="AO8" s="545">
        <f t="shared" si="0"/>
        <v>0</v>
      </c>
      <c r="AP8" s="465">
        <f>SUM(AH8:AO8)</f>
        <v>0</v>
      </c>
      <c r="AQ8" s="73"/>
      <c r="BF8" s="277" t="s">
        <v>195</v>
      </c>
      <c r="BG8" s="298">
        <f>SUM(BG12:BG186)</f>
        <v>0</v>
      </c>
    </row>
    <row r="9" spans="1:63" s="79" customFormat="1" ht="50.5" customHeight="1" thickBot="1">
      <c r="A9" s="525"/>
      <c r="B9" s="526"/>
      <c r="C9" s="509"/>
      <c r="D9" s="527" t="s">
        <v>59</v>
      </c>
      <c r="E9" s="527" t="s">
        <v>208</v>
      </c>
      <c r="F9" s="528" t="s">
        <v>5</v>
      </c>
      <c r="G9" s="527" t="s">
        <v>6</v>
      </c>
      <c r="H9" s="527" t="s">
        <v>2</v>
      </c>
      <c r="I9" s="527" t="s">
        <v>9</v>
      </c>
      <c r="J9" s="527" t="s">
        <v>3</v>
      </c>
      <c r="K9" s="527" t="s">
        <v>10</v>
      </c>
      <c r="L9" s="527" t="s">
        <v>19</v>
      </c>
      <c r="M9" s="527" t="s">
        <v>114</v>
      </c>
      <c r="N9" s="527" t="s">
        <v>163</v>
      </c>
      <c r="O9" s="527" t="s">
        <v>164</v>
      </c>
      <c r="P9" s="527" t="s">
        <v>194</v>
      </c>
      <c r="Q9" s="529" t="s">
        <v>236</v>
      </c>
      <c r="R9" s="530" t="s">
        <v>237</v>
      </c>
      <c r="S9" s="529" t="s">
        <v>238</v>
      </c>
      <c r="T9" s="531" t="s">
        <v>282</v>
      </c>
      <c r="U9" s="532" t="s">
        <v>283</v>
      </c>
      <c r="V9" s="531" t="s">
        <v>284</v>
      </c>
      <c r="W9" s="532" t="s">
        <v>285</v>
      </c>
      <c r="X9" s="531" t="s">
        <v>286</v>
      </c>
      <c r="Y9" s="527" t="s">
        <v>243</v>
      </c>
      <c r="Z9" s="527" t="s">
        <v>244</v>
      </c>
      <c r="AA9" s="527" t="s">
        <v>252</v>
      </c>
      <c r="AB9" s="533" t="s">
        <v>245</v>
      </c>
      <c r="AC9" s="527" t="s">
        <v>246</v>
      </c>
      <c r="AD9" s="527" t="s">
        <v>253</v>
      </c>
      <c r="AE9" s="527" t="s">
        <v>247</v>
      </c>
      <c r="AF9" s="533" t="s">
        <v>248</v>
      </c>
      <c r="AG9" s="510" t="s">
        <v>249</v>
      </c>
      <c r="AH9" s="546" t="s">
        <v>215</v>
      </c>
      <c r="AI9" s="547" t="s">
        <v>216</v>
      </c>
      <c r="AJ9" s="548" t="s">
        <v>218</v>
      </c>
      <c r="AK9" s="549" t="s">
        <v>217</v>
      </c>
      <c r="AL9" s="550" t="s">
        <v>219</v>
      </c>
      <c r="AM9" s="551" t="s">
        <v>113</v>
      </c>
      <c r="AN9" s="552" t="s">
        <v>251</v>
      </c>
      <c r="AO9" s="553" t="s">
        <v>260</v>
      </c>
      <c r="AP9" s="382" t="s">
        <v>11</v>
      </c>
      <c r="AQ9" s="382" t="s">
        <v>13</v>
      </c>
      <c r="AR9" s="466" t="s">
        <v>143</v>
      </c>
      <c r="AT9" s="158" t="s">
        <v>23</v>
      </c>
      <c r="AU9" s="158" t="s">
        <v>24</v>
      </c>
      <c r="AV9" s="158" t="s">
        <v>25</v>
      </c>
      <c r="AW9" s="158" t="s">
        <v>26</v>
      </c>
      <c r="AX9" s="158" t="s">
        <v>27</v>
      </c>
      <c r="AY9" s="158" t="s">
        <v>28</v>
      </c>
      <c r="AZ9" s="158" t="s">
        <v>29</v>
      </c>
      <c r="BA9" s="158" t="s">
        <v>30</v>
      </c>
      <c r="BB9" s="158" t="s">
        <v>31</v>
      </c>
      <c r="BC9" s="158" t="s">
        <v>36</v>
      </c>
      <c r="BF9" s="279" t="s">
        <v>196</v>
      </c>
      <c r="BG9" s="279" t="s">
        <v>197</v>
      </c>
    </row>
    <row r="10" spans="1:63" s="522" customFormat="1" ht="30" customHeight="1">
      <c r="A10" s="538"/>
      <c r="B10" s="538"/>
      <c r="C10" s="539"/>
      <c r="D10" s="540"/>
      <c r="E10" s="540"/>
      <c r="F10" s="540"/>
      <c r="G10" s="540"/>
      <c r="H10" s="540"/>
      <c r="I10" s="540"/>
      <c r="J10" s="540"/>
      <c r="K10" s="540"/>
      <c r="L10" s="540"/>
      <c r="M10" s="540"/>
      <c r="N10" s="540"/>
      <c r="O10" s="540"/>
      <c r="P10" s="540"/>
      <c r="Q10" s="541"/>
      <c r="R10" s="541"/>
      <c r="S10" s="541"/>
      <c r="T10" s="542"/>
      <c r="U10" s="542"/>
      <c r="V10" s="542"/>
      <c r="W10" s="542"/>
      <c r="X10" s="542"/>
      <c r="Y10" s="540"/>
      <c r="Z10" s="540"/>
      <c r="AA10" s="540"/>
      <c r="AB10" s="543"/>
      <c r="AC10" s="540"/>
      <c r="AD10" s="540"/>
      <c r="AE10" s="540"/>
      <c r="AF10" s="543"/>
      <c r="AG10" s="544"/>
      <c r="AH10" s="554" t="s">
        <v>287</v>
      </c>
      <c r="AI10" s="555" t="s">
        <v>288</v>
      </c>
      <c r="AJ10" s="555" t="s">
        <v>289</v>
      </c>
      <c r="AK10" s="555" t="s">
        <v>290</v>
      </c>
      <c r="AL10" s="555" t="s">
        <v>291</v>
      </c>
      <c r="AM10" s="554" t="s">
        <v>292</v>
      </c>
      <c r="AN10" s="556" t="s">
        <v>293</v>
      </c>
      <c r="AO10" s="557">
        <v>11</v>
      </c>
      <c r="AP10" s="520"/>
      <c r="AQ10" s="520"/>
      <c r="AR10" s="521"/>
      <c r="AT10" s="523"/>
      <c r="AU10" s="523"/>
      <c r="AV10" s="523"/>
      <c r="AW10" s="523"/>
      <c r="AX10" s="523"/>
      <c r="AY10" s="523"/>
      <c r="AZ10" s="523"/>
      <c r="BA10" s="523"/>
      <c r="BB10" s="523"/>
      <c r="BC10" s="523"/>
      <c r="BF10" s="524"/>
      <c r="BG10" s="524"/>
    </row>
    <row r="11" spans="1:63" s="56" customFormat="1" ht="34" customHeight="1" thickBot="1">
      <c r="B11" s="534"/>
      <c r="C11" s="80"/>
      <c r="D11" s="535"/>
      <c r="F11" s="491"/>
      <c r="H11" s="159"/>
      <c r="I11" s="159"/>
      <c r="J11" s="159"/>
      <c r="K11" s="159"/>
      <c r="L11" s="159"/>
      <c r="P11" s="332"/>
      <c r="Q11" s="487"/>
      <c r="R11" s="384"/>
      <c r="S11" s="487"/>
      <c r="T11" s="384"/>
      <c r="U11" s="487"/>
      <c r="V11" s="384"/>
      <c r="W11" s="487"/>
      <c r="X11" s="384"/>
      <c r="Y11" s="159"/>
      <c r="AB11" s="536"/>
      <c r="AC11" s="338"/>
      <c r="AF11" s="339"/>
      <c r="AG11" s="537" t="s">
        <v>239</v>
      </c>
      <c r="AI11" s="75"/>
      <c r="AJ11" s="75"/>
      <c r="AK11" s="75"/>
      <c r="AL11" s="75"/>
      <c r="AM11" s="75"/>
      <c r="AN11" s="75"/>
      <c r="AO11" s="75"/>
      <c r="AP11" s="87"/>
      <c r="AQ11" s="88"/>
      <c r="AR11" s="1"/>
      <c r="AS11" s="1"/>
      <c r="AT11" s="1"/>
      <c r="AU11" s="1"/>
      <c r="AY11" s="159"/>
      <c r="BA11" s="1"/>
      <c r="BB11" s="1"/>
      <c r="BC11" s="1"/>
    </row>
    <row r="12" spans="1:63" s="1" customFormat="1" ht="65.150000000000006" customHeight="1">
      <c r="A12" s="56"/>
      <c r="B12" s="460"/>
      <c r="C12" s="352" t="s">
        <v>176</v>
      </c>
      <c r="D12" s="449" t="s">
        <v>263</v>
      </c>
      <c r="E12" s="434" t="s">
        <v>208</v>
      </c>
      <c r="F12" s="492">
        <v>0.35</v>
      </c>
      <c r="G12" s="354">
        <f>SUM(AH12:AO12)*F12</f>
        <v>0</v>
      </c>
      <c r="H12" s="355">
        <f>AH12*AD12</f>
        <v>0</v>
      </c>
      <c r="I12" s="355">
        <f>AI12*AD12</f>
        <v>0</v>
      </c>
      <c r="J12" s="355">
        <f>AJ12*AD12</f>
        <v>0</v>
      </c>
      <c r="K12" s="355">
        <f>AK12*AD12</f>
        <v>0</v>
      </c>
      <c r="L12" s="355">
        <f>AL12*AD12</f>
        <v>0</v>
      </c>
      <c r="M12" s="355">
        <f>AM12*AD12</f>
        <v>0</v>
      </c>
      <c r="N12" s="355">
        <f>AN12*AD12</f>
        <v>0</v>
      </c>
      <c r="O12" s="355">
        <f>AO12*AD12</f>
        <v>0</v>
      </c>
      <c r="P12" s="353">
        <v>1</v>
      </c>
      <c r="Q12" s="489">
        <v>20</v>
      </c>
      <c r="R12" s="386"/>
      <c r="S12" s="489"/>
      <c r="T12" s="386"/>
      <c r="U12" s="489"/>
      <c r="V12" s="386"/>
      <c r="W12" s="489"/>
      <c r="X12" s="386"/>
      <c r="Y12" s="413" t="s">
        <v>264</v>
      </c>
      <c r="Z12" s="414" t="s">
        <v>262</v>
      </c>
      <c r="AA12" s="415" t="s">
        <v>265</v>
      </c>
      <c r="AB12" s="463" t="s">
        <v>266</v>
      </c>
      <c r="AC12" s="461"/>
      <c r="AD12" s="414">
        <v>10</v>
      </c>
      <c r="AE12" s="414">
        <v>0</v>
      </c>
      <c r="AF12" s="414" t="s">
        <v>18</v>
      </c>
      <c r="AG12" s="462">
        <v>1.06</v>
      </c>
      <c r="AH12" s="392"/>
      <c r="AI12" s="393"/>
      <c r="AJ12" s="394"/>
      <c r="AK12" s="395"/>
      <c r="AL12" s="396"/>
      <c r="AM12" s="467"/>
      <c r="AN12" s="393"/>
      <c r="AO12" s="396"/>
      <c r="AP12" s="397">
        <f>AG12*AH12+AG12*AI12+AG12*AJ12+AG12*AK12+AG12*AL12+AG12*AM12+AG12*AN12+AG12*AO12</f>
        <v>0</v>
      </c>
      <c r="AQ12" s="398" t="str">
        <f>IF(SUM(AH12:AO12)&gt;0,"Yes","No")</f>
        <v>No</v>
      </c>
      <c r="AR12" s="399" t="str">
        <f>IF(E12="New","Yes","No")</f>
        <v>Yes</v>
      </c>
      <c r="AY12" s="160"/>
      <c r="AZ12" s="160"/>
      <c r="BA12" s="160"/>
      <c r="BB12" s="160"/>
      <c r="BF12" s="330">
        <v>1</v>
      </c>
      <c r="BG12" s="257">
        <f>BF12*AH12+BF12*AI12+BF12*AJ12+BF12*AK12+BF12*AL12+BF12*AM12+AF1+BF12*AN12+BF12*AO12</f>
        <v>0</v>
      </c>
    </row>
  </sheetData>
  <sheetProtection autoFilter="0"/>
  <autoFilter ref="AQ9:AR12" xr:uid="{766C79A4-2A19-4010-8EDD-9BF35F65748B}"/>
  <mergeCells count="5">
    <mergeCell ref="AH6:AJ6"/>
    <mergeCell ref="AK6:AO6"/>
    <mergeCell ref="B2:C5"/>
    <mergeCell ref="AL1:AN1"/>
    <mergeCell ref="AO1:BK1"/>
  </mergeCells>
  <conditionalFormatting sqref="AH12">
    <cfRule type="notContainsBlanks" dxfId="21" priority="24">
      <formula>LEN(TRIM(AH12))&gt;0</formula>
    </cfRule>
  </conditionalFormatting>
  <conditionalFormatting sqref="AI12">
    <cfRule type="notContainsBlanks" dxfId="20" priority="23">
      <formula>LEN(TRIM(AI12))&gt;0</formula>
    </cfRule>
  </conditionalFormatting>
  <conditionalFormatting sqref="AL12">
    <cfRule type="notContainsBlanks" dxfId="19" priority="22">
      <formula>LEN(TRIM(AL12))&gt;0</formula>
    </cfRule>
  </conditionalFormatting>
  <conditionalFormatting sqref="AM12">
    <cfRule type="notContainsBlanks" dxfId="18" priority="20">
      <formula>LEN(TRIM(AM12))&gt;0</formula>
    </cfRule>
  </conditionalFormatting>
  <conditionalFormatting sqref="AN12">
    <cfRule type="notContainsBlanks" dxfId="17" priority="17">
      <formula>LEN(TRIM(AN12))&gt;0</formula>
    </cfRule>
  </conditionalFormatting>
  <conditionalFormatting sqref="AO12">
    <cfRule type="notContainsBlanks" dxfId="16" priority="16">
      <formula>LEN(TRIM(AO12))&gt;0</formula>
    </cfRule>
  </conditionalFormatting>
  <conditionalFormatting sqref="AJ12">
    <cfRule type="notContainsBlanks" dxfId="15" priority="2">
      <formula>LEN(TRIM(AJ12))&gt;0</formula>
    </cfRule>
  </conditionalFormatting>
  <conditionalFormatting sqref="AK12">
    <cfRule type="notContainsBlanks" dxfId="14" priority="1">
      <formula>LEN(TRIM(AK12))&gt;0</formula>
    </cfRule>
  </conditionalFormatting>
  <pageMargins left="0.75000000000000011" right="0.75000000000000011" top="1" bottom="1" header="0.5" footer="0.5"/>
  <pageSetup paperSize="9" fitToWidth="2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3BB1-50F4-4825-8A65-FB57278768C2}">
  <sheetPr>
    <tabColor theme="8" tint="0.59999389629810485"/>
  </sheetPr>
  <dimension ref="A1:BH19"/>
  <sheetViews>
    <sheetView showGridLines="0" showRowColHeaders="0" zoomScale="70" zoomScaleNormal="70" workbookViewId="0">
      <pane ySplit="8" topLeftCell="A10" activePane="bottomLeft" state="frozen"/>
      <selection activeCell="Q1" sqref="Q1"/>
      <selection pane="bottomLeft" activeCell="AB21" sqref="AB21"/>
    </sheetView>
  </sheetViews>
  <sheetFormatPr defaultColWidth="11" defaultRowHeight="15.5"/>
  <cols>
    <col min="1" max="1" width="2.08203125" customWidth="1"/>
    <col min="2" max="2" width="13.08203125" customWidth="1"/>
    <col min="3" max="3" width="10.5" hidden="1" customWidth="1"/>
    <col min="4" max="4" width="12.33203125" style="1" customWidth="1"/>
    <col min="5" max="5" width="5.58203125" style="1" customWidth="1"/>
    <col min="6" max="7" width="6.5" style="1" hidden="1" customWidth="1"/>
    <col min="8" max="8" width="5.83203125" style="178" hidden="1" customWidth="1"/>
    <col min="9" max="9" width="4.83203125" style="160" hidden="1" customWidth="1"/>
    <col min="10" max="10" width="6.83203125" style="160" hidden="1" customWidth="1"/>
    <col min="11" max="11" width="5" style="160" hidden="1" customWidth="1"/>
    <col min="12" max="13" width="4.08203125" style="160" hidden="1" customWidth="1"/>
    <col min="14" max="17" width="4.08203125" style="1" hidden="1" customWidth="1"/>
    <col min="18" max="19" width="4.08203125" style="179" hidden="1" customWidth="1"/>
    <col min="20" max="21" width="7.83203125" style="179" hidden="1" customWidth="1"/>
    <col min="22" max="22" width="5.58203125" style="160" customWidth="1"/>
    <col min="23" max="23" width="6.33203125" customWidth="1"/>
    <col min="24" max="24" width="4" customWidth="1"/>
    <col min="25" max="25" width="9.33203125" customWidth="1"/>
    <col min="26" max="27" width="6.5" customWidth="1"/>
    <col min="28" max="28" width="8.5" style="58" customWidth="1"/>
    <col min="29" max="29" width="11.08203125" customWidth="1"/>
    <col min="30" max="30" width="12.33203125" style="1" customWidth="1"/>
    <col min="31" max="32" width="11.08203125" style="1" customWidth="1"/>
    <col min="33" max="33" width="12.08203125" style="1" bestFit="1" customWidth="1"/>
    <col min="34" max="42" width="11.08203125" style="1" customWidth="1"/>
    <col min="43" max="43" width="14" style="62" customWidth="1"/>
    <col min="44" max="44" width="8.33203125" style="63" customWidth="1"/>
    <col min="45" max="45" width="11" customWidth="1"/>
    <col min="46" max="46" width="11" hidden="1" customWidth="1"/>
    <col min="47" max="47" width="12" hidden="1" customWidth="1"/>
    <col min="48" max="48" width="12.83203125" hidden="1" customWidth="1"/>
    <col min="49" max="49" width="11" style="153" hidden="1" customWidth="1"/>
    <col min="50" max="51" width="11" hidden="1" customWidth="1"/>
    <col min="52" max="52" width="11" style="154" hidden="1" customWidth="1"/>
    <col min="53" max="53" width="11" style="153" hidden="1" customWidth="1"/>
    <col min="54" max="54" width="11" hidden="1" customWidth="1"/>
    <col min="55" max="55" width="11" style="153" hidden="1" customWidth="1"/>
    <col min="56" max="56" width="11.83203125" style="153" hidden="1" customWidth="1"/>
    <col min="57" max="57" width="11" hidden="1" customWidth="1"/>
    <col min="58" max="62" width="11" customWidth="1"/>
  </cols>
  <sheetData>
    <row r="1" spans="1:60" ht="24" customHeight="1">
      <c r="D1" s="76"/>
      <c r="E1" s="76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6"/>
      <c r="U1" s="276"/>
      <c r="V1" s="76"/>
      <c r="W1" s="76"/>
      <c r="X1" s="76"/>
      <c r="Z1" s="57"/>
      <c r="AA1" s="57"/>
      <c r="AD1"/>
      <c r="AE1" s="59"/>
      <c r="AF1" s="60" t="s">
        <v>7</v>
      </c>
      <c r="AG1" s="177">
        <f>SUM(AQ$10:AQ$1048576)</f>
        <v>0</v>
      </c>
      <c r="AH1" s="61" t="s">
        <v>8</v>
      </c>
      <c r="AI1"/>
      <c r="AJ1"/>
      <c r="AK1"/>
      <c r="AL1"/>
      <c r="AM1"/>
      <c r="AN1"/>
      <c r="AO1"/>
      <c r="AP1"/>
    </row>
    <row r="2" spans="1:60" ht="16" customHeight="1">
      <c r="A2" s="632" t="s">
        <v>135</v>
      </c>
      <c r="B2" s="632"/>
      <c r="C2" s="632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Z2" s="57"/>
      <c r="AA2" s="57"/>
      <c r="AD2"/>
      <c r="AE2" s="59"/>
      <c r="AF2" s="60" t="s">
        <v>14</v>
      </c>
      <c r="AG2" s="64">
        <f>SUM(AD9:AP19)</f>
        <v>0</v>
      </c>
      <c r="AH2" s="61"/>
      <c r="AI2"/>
      <c r="AJ2"/>
      <c r="AK2"/>
      <c r="AL2"/>
      <c r="AM2"/>
      <c r="AN2"/>
      <c r="AO2"/>
      <c r="AP2"/>
    </row>
    <row r="3" spans="1:60" ht="18.5">
      <c r="A3" s="632"/>
      <c r="B3" s="632"/>
      <c r="C3" s="632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Z3" s="57"/>
      <c r="AA3" s="57"/>
      <c r="AD3"/>
      <c r="AE3" s="59"/>
      <c r="AF3" s="60" t="s">
        <v>11</v>
      </c>
      <c r="AG3" s="65">
        <f>SUM(G:G)</f>
        <v>0</v>
      </c>
      <c r="AH3" s="66" t="s">
        <v>12</v>
      </c>
      <c r="AI3"/>
      <c r="AJ3"/>
      <c r="AK3"/>
      <c r="AL3"/>
      <c r="AM3"/>
      <c r="AN3"/>
      <c r="AO3"/>
      <c r="AP3"/>
    </row>
    <row r="4" spans="1:60" ht="18.5">
      <c r="A4" s="632"/>
      <c r="B4" s="632"/>
      <c r="C4" s="632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Z4" s="57"/>
      <c r="AA4" s="57"/>
      <c r="AD4"/>
      <c r="AE4" s="59"/>
      <c r="AF4" s="60"/>
      <c r="AG4" s="65"/>
      <c r="AH4" s="66"/>
      <c r="AI4"/>
      <c r="AJ4"/>
      <c r="AK4"/>
      <c r="AL4"/>
      <c r="AM4"/>
      <c r="AN4"/>
      <c r="AO4"/>
      <c r="AP4"/>
    </row>
    <row r="5" spans="1:60" ht="17.149999999999999" customHeight="1">
      <c r="A5" s="632"/>
      <c r="B5" s="632"/>
      <c r="C5" s="632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AC5" s="1"/>
      <c r="AD5" s="633" t="s">
        <v>169</v>
      </c>
      <c r="AE5" s="633"/>
      <c r="AF5" s="633"/>
      <c r="AG5" s="633"/>
      <c r="AH5" s="633"/>
      <c r="AI5" s="311" t="s">
        <v>168</v>
      </c>
      <c r="AJ5" s="311"/>
      <c r="AK5" s="312" t="s">
        <v>208</v>
      </c>
      <c r="AL5" s="311"/>
      <c r="AM5" s="311"/>
      <c r="AN5" s="311"/>
      <c r="AO5" s="311"/>
      <c r="AP5" s="311"/>
      <c r="AQ5" s="155" t="s">
        <v>144</v>
      </c>
    </row>
    <row r="6" spans="1:60" ht="16" hidden="1" customHeight="1">
      <c r="A6" s="632"/>
      <c r="B6" s="632"/>
      <c r="C6" s="632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</row>
    <row r="7" spans="1:60" ht="19" customHeight="1">
      <c r="A7" s="632"/>
      <c r="B7" s="632"/>
      <c r="C7" s="632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67"/>
      <c r="Z7" s="67"/>
      <c r="AA7" s="67"/>
      <c r="AB7" s="68"/>
      <c r="AC7" s="69"/>
      <c r="AD7" s="70">
        <f t="shared" ref="AD7:AP7" si="0">SUM(H:H)</f>
        <v>0</v>
      </c>
      <c r="AE7" s="71">
        <f t="shared" si="0"/>
        <v>0</v>
      </c>
      <c r="AF7" s="71">
        <f t="shared" si="0"/>
        <v>0</v>
      </c>
      <c r="AG7" s="71">
        <f t="shared" si="0"/>
        <v>0</v>
      </c>
      <c r="AH7" s="186">
        <f t="shared" si="0"/>
        <v>0</v>
      </c>
      <c r="AI7" s="70">
        <f t="shared" si="0"/>
        <v>0</v>
      </c>
      <c r="AJ7" s="71">
        <f t="shared" si="0"/>
        <v>0</v>
      </c>
      <c r="AK7" s="71">
        <f t="shared" si="0"/>
        <v>0</v>
      </c>
      <c r="AL7" s="71">
        <f t="shared" si="0"/>
        <v>0</v>
      </c>
      <c r="AM7" s="71">
        <f t="shared" si="0"/>
        <v>0</v>
      </c>
      <c r="AN7" s="71">
        <f t="shared" si="0"/>
        <v>0</v>
      </c>
      <c r="AO7" s="71">
        <f t="shared" si="0"/>
        <v>0</v>
      </c>
      <c r="AP7" s="72">
        <f t="shared" si="0"/>
        <v>0</v>
      </c>
      <c r="AQ7" s="132">
        <f>SUM(AD7:AP7)</f>
        <v>0</v>
      </c>
      <c r="AR7" s="73"/>
      <c r="BG7" s="277" t="s">
        <v>195</v>
      </c>
      <c r="BH7" s="298">
        <f>SUM(BH10:BH199)</f>
        <v>0</v>
      </c>
    </row>
    <row r="8" spans="1:60" s="79" customFormat="1" ht="40.5" customHeight="1">
      <c r="A8" s="188"/>
      <c r="B8" s="189"/>
      <c r="C8" s="190"/>
      <c r="D8" s="191" t="s">
        <v>59</v>
      </c>
      <c r="E8" s="191" t="s">
        <v>143</v>
      </c>
      <c r="F8" s="191" t="s">
        <v>5</v>
      </c>
      <c r="G8" s="191" t="s">
        <v>6</v>
      </c>
      <c r="H8" s="191" t="s">
        <v>2</v>
      </c>
      <c r="I8" s="191" t="s">
        <v>9</v>
      </c>
      <c r="J8" s="191" t="s">
        <v>10</v>
      </c>
      <c r="K8" s="191" t="s">
        <v>3</v>
      </c>
      <c r="L8" s="191" t="s">
        <v>19</v>
      </c>
      <c r="M8" s="191" t="s">
        <v>16</v>
      </c>
      <c r="N8" s="191" t="s">
        <v>162</v>
      </c>
      <c r="O8" s="191" t="s">
        <v>199</v>
      </c>
      <c r="P8" s="191" t="s">
        <v>163</v>
      </c>
      <c r="Q8" s="191" t="s">
        <v>164</v>
      </c>
      <c r="R8" s="191" t="s">
        <v>141</v>
      </c>
      <c r="S8" s="191" t="s">
        <v>142</v>
      </c>
      <c r="T8" s="191" t="s">
        <v>92</v>
      </c>
      <c r="U8" s="191" t="s">
        <v>194</v>
      </c>
      <c r="V8" s="191" t="s">
        <v>137</v>
      </c>
      <c r="W8" s="191" t="s">
        <v>161</v>
      </c>
      <c r="X8" s="191" t="s">
        <v>0</v>
      </c>
      <c r="Y8" s="192" t="s">
        <v>17</v>
      </c>
      <c r="Z8" s="191" t="s">
        <v>47</v>
      </c>
      <c r="AA8" s="193" t="s">
        <v>49</v>
      </c>
      <c r="AB8" s="194" t="s">
        <v>50</v>
      </c>
      <c r="AC8" s="195" t="s">
        <v>48</v>
      </c>
      <c r="AD8" s="148" t="s">
        <v>145</v>
      </c>
      <c r="AE8" s="149" t="s">
        <v>146</v>
      </c>
      <c r="AF8" s="150" t="s">
        <v>147</v>
      </c>
      <c r="AG8" s="151" t="s">
        <v>148</v>
      </c>
      <c r="AH8" s="152" t="s">
        <v>149</v>
      </c>
      <c r="AI8" s="187" t="s">
        <v>150</v>
      </c>
      <c r="AJ8" s="196" t="s">
        <v>167</v>
      </c>
      <c r="AK8" s="278" t="s">
        <v>198</v>
      </c>
      <c r="AL8" s="197" t="s">
        <v>166</v>
      </c>
      <c r="AM8" s="198" t="s">
        <v>165</v>
      </c>
      <c r="AN8" s="156" t="s">
        <v>151</v>
      </c>
      <c r="AO8" s="157" t="s">
        <v>152</v>
      </c>
      <c r="AP8" s="147" t="s">
        <v>92</v>
      </c>
      <c r="AQ8" s="202" t="s">
        <v>4</v>
      </c>
      <c r="AR8" s="202" t="s">
        <v>13</v>
      </c>
      <c r="AS8" s="202" t="s">
        <v>143</v>
      </c>
      <c r="AU8" s="158" t="s">
        <v>23</v>
      </c>
      <c r="AV8" s="158" t="s">
        <v>24</v>
      </c>
      <c r="AW8" s="158" t="s">
        <v>25</v>
      </c>
      <c r="AX8" s="158" t="s">
        <v>26</v>
      </c>
      <c r="AY8" s="158" t="s">
        <v>27</v>
      </c>
      <c r="AZ8" s="158" t="s">
        <v>28</v>
      </c>
      <c r="BA8" s="158" t="s">
        <v>29</v>
      </c>
      <c r="BB8" s="158" t="s">
        <v>30</v>
      </c>
      <c r="BC8" s="158" t="s">
        <v>31</v>
      </c>
      <c r="BD8" s="158" t="s">
        <v>36</v>
      </c>
      <c r="BG8" s="279" t="s">
        <v>196</v>
      </c>
      <c r="BH8" s="279" t="s">
        <v>197</v>
      </c>
    </row>
    <row r="9" spans="1:60" s="56" customFormat="1" ht="34" customHeight="1">
      <c r="C9" s="80"/>
      <c r="D9" s="81"/>
      <c r="E9" s="81"/>
      <c r="F9" s="75"/>
      <c r="G9" s="75"/>
      <c r="H9" s="82"/>
      <c r="I9" s="82"/>
      <c r="J9" s="82"/>
      <c r="K9" s="82"/>
      <c r="L9" s="82"/>
      <c r="M9" s="82"/>
      <c r="N9" s="75"/>
      <c r="O9" s="75"/>
      <c r="P9" s="75"/>
      <c r="Q9" s="75"/>
      <c r="R9" s="83"/>
      <c r="S9" s="83"/>
      <c r="T9" s="83"/>
      <c r="U9" s="83"/>
      <c r="V9" s="82"/>
      <c r="W9" s="75"/>
      <c r="X9" s="75"/>
      <c r="Y9" s="84"/>
      <c r="Z9" s="75"/>
      <c r="AA9" s="75"/>
      <c r="AB9" s="85" t="s">
        <v>95</v>
      </c>
      <c r="AC9" s="86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199"/>
      <c r="AR9" s="88"/>
      <c r="AS9" s="1"/>
      <c r="AT9" s="1"/>
      <c r="AU9" s="1"/>
      <c r="AV9" s="1"/>
      <c r="AZ9" s="159"/>
      <c r="BB9" s="1"/>
      <c r="BC9" s="1"/>
      <c r="BD9" s="1"/>
      <c r="BE9" s="1" t="s">
        <v>115</v>
      </c>
      <c r="BG9" s="1"/>
      <c r="BH9" s="1"/>
    </row>
    <row r="10" spans="1:60" s="56" customFormat="1" ht="65.150000000000006" customHeight="1">
      <c r="B10" s="89"/>
      <c r="C10" s="90" t="s">
        <v>117</v>
      </c>
      <c r="D10" s="91" t="s">
        <v>74</v>
      </c>
      <c r="E10" s="91"/>
      <c r="F10" s="92">
        <v>1.7</v>
      </c>
      <c r="G10" s="92">
        <f t="shared" ref="G10:G19" si="1">SUM(AD10:AP10)*F10</f>
        <v>0</v>
      </c>
      <c r="H10" s="93">
        <f t="shared" ref="H10:H19" si="2">AD10*Z10</f>
        <v>0</v>
      </c>
      <c r="I10" s="93">
        <f>Z10*AE10</f>
        <v>0</v>
      </c>
      <c r="J10" s="93">
        <f>Z10*AF10</f>
        <v>0</v>
      </c>
      <c r="K10" s="93">
        <f>Z10*AG10</f>
        <v>0</v>
      </c>
      <c r="L10" s="93">
        <f>Z10*AH10</f>
        <v>0</v>
      </c>
      <c r="M10" s="93">
        <f t="shared" ref="M10:M19" si="3">AI10*Z10</f>
        <v>0</v>
      </c>
      <c r="N10" s="92">
        <f t="shared" ref="N10:N19" si="4">AJ10*Z10</f>
        <v>0</v>
      </c>
      <c r="O10" s="92">
        <f t="shared" ref="O10:O19" si="5">AK10*Z10</f>
        <v>0</v>
      </c>
      <c r="P10" s="92">
        <f t="shared" ref="P10:P19" si="6">AL10*Z10</f>
        <v>0</v>
      </c>
      <c r="Q10" s="92">
        <f t="shared" ref="Q10:Q19" si="7">AM10*Z10</f>
        <v>0</v>
      </c>
      <c r="R10" s="93">
        <f t="shared" ref="R10:R19" si="8">AN10*Z10</f>
        <v>0</v>
      </c>
      <c r="S10" s="93">
        <f t="shared" ref="S10:S19" si="9">AO10*Z10</f>
        <v>0</v>
      </c>
      <c r="T10" s="93">
        <f t="shared" ref="T10:T19" si="10">AP10*Z10</f>
        <v>0</v>
      </c>
      <c r="U10" s="92">
        <v>1</v>
      </c>
      <c r="V10" s="93"/>
      <c r="W10" s="92" t="s">
        <v>22</v>
      </c>
      <c r="X10" s="92" t="s">
        <v>60</v>
      </c>
      <c r="Y10" s="94" t="s">
        <v>84</v>
      </c>
      <c r="Z10" s="92">
        <v>1</v>
      </c>
      <c r="AA10" s="92">
        <v>5</v>
      </c>
      <c r="AB10" s="94" t="s">
        <v>134</v>
      </c>
      <c r="AC10" s="129">
        <v>69</v>
      </c>
      <c r="AD10" s="41"/>
      <c r="AE10" s="41"/>
      <c r="AF10" s="41"/>
      <c r="AG10" s="41"/>
      <c r="AH10" s="41"/>
      <c r="AI10" s="41"/>
      <c r="AJ10" s="170"/>
      <c r="AK10" s="170"/>
      <c r="AL10" s="170"/>
      <c r="AM10" s="170"/>
      <c r="AN10" s="170"/>
      <c r="AO10" s="170"/>
      <c r="AP10" s="180"/>
      <c r="AQ10" s="133">
        <f t="shared" ref="AQ10:AQ19" si="11">AC10*AD10+AC10*AE10+AC10*AF10+AC10*AG10+AC10*AH10+AC10*AI10+AC10*AJ10+AC10*AK10+AC10*AL10+AC10*AM10+AC10*AN10+AC10*AO10+AC10*AP10</f>
        <v>0</v>
      </c>
      <c r="AR10" s="138" t="str">
        <f t="shared" ref="AR10:AR19" si="12">IF(SUM(AD10:AP10)&gt;0,"Yes","No")</f>
        <v>No</v>
      </c>
      <c r="AS10" s="134" t="str">
        <f t="shared" ref="AS10:AS19" si="13">IF(E10="New","Yes","No")</f>
        <v>No</v>
      </c>
      <c r="AT10" s="1"/>
      <c r="AU10" s="101">
        <v>1</v>
      </c>
      <c r="AV10" s="161"/>
      <c r="AW10" s="162"/>
      <c r="AX10" s="163"/>
      <c r="AY10" s="164"/>
      <c r="AZ10" s="165">
        <v>5</v>
      </c>
      <c r="BA10" s="166">
        <v>120</v>
      </c>
      <c r="BB10" s="161">
        <f t="shared" ref="BB10:BB11" si="14">BA10/10</f>
        <v>12</v>
      </c>
      <c r="BC10" s="166">
        <f t="shared" ref="BC10:BC11" si="15">(3/100)*BA10</f>
        <v>3.5999999999999996</v>
      </c>
      <c r="BD10" s="166">
        <f t="shared" ref="BD10:BD19" si="16">F10*SUM(AD10:AI10)</f>
        <v>0</v>
      </c>
      <c r="BE10" s="101">
        <v>0.37621500000000008</v>
      </c>
      <c r="BG10" s="256">
        <v>1</v>
      </c>
      <c r="BH10" s="257">
        <f t="shared" ref="BH10:BH19" si="17">BG10*AD10+BG10*AE10+BG10*AF10+BG10*AG10+BG10*AH10+BG10*AI10+BG10*AJ10+BG10*AK10+BG10*AL10+BG10*AM10+BG10*AN10+BG10*AO10+BG10*AP10</f>
        <v>0</v>
      </c>
    </row>
    <row r="11" spans="1:60" s="1" customFormat="1" ht="65.150000000000006" customHeight="1">
      <c r="B11" s="95"/>
      <c r="C11" s="96" t="s">
        <v>118</v>
      </c>
      <c r="D11" s="104" t="s">
        <v>75</v>
      </c>
      <c r="E11" s="104"/>
      <c r="F11" s="105">
        <v>2.2999999999999998</v>
      </c>
      <c r="G11" s="105">
        <f t="shared" si="1"/>
        <v>0</v>
      </c>
      <c r="H11" s="106">
        <f t="shared" si="2"/>
        <v>0</v>
      </c>
      <c r="I11" s="106">
        <f t="shared" ref="I11:I19" si="18">AE11*Z11</f>
        <v>0</v>
      </c>
      <c r="J11" s="106">
        <f t="shared" ref="J11:J19" si="19">AF11*Z11</f>
        <v>0</v>
      </c>
      <c r="K11" s="106">
        <f t="shared" ref="K11:K19" si="20">AG11*Z11</f>
        <v>0</v>
      </c>
      <c r="L11" s="106">
        <f t="shared" ref="L11:L19" si="21">AH11*Z11</f>
        <v>0</v>
      </c>
      <c r="M11" s="106">
        <f t="shared" si="3"/>
        <v>0</v>
      </c>
      <c r="N11" s="106">
        <f t="shared" si="4"/>
        <v>0</v>
      </c>
      <c r="O11" s="106">
        <f t="shared" si="5"/>
        <v>0</v>
      </c>
      <c r="P11" s="106">
        <f t="shared" si="6"/>
        <v>0</v>
      </c>
      <c r="Q11" s="106">
        <f t="shared" si="7"/>
        <v>0</v>
      </c>
      <c r="R11" s="106">
        <f t="shared" si="8"/>
        <v>0</v>
      </c>
      <c r="S11" s="106">
        <f t="shared" si="9"/>
        <v>0</v>
      </c>
      <c r="T11" s="106">
        <f t="shared" si="10"/>
        <v>0</v>
      </c>
      <c r="U11" s="105">
        <v>1</v>
      </c>
      <c r="V11" s="106"/>
      <c r="W11" s="105" t="s">
        <v>22</v>
      </c>
      <c r="X11" s="105" t="s">
        <v>60</v>
      </c>
      <c r="Y11" s="107" t="s">
        <v>85</v>
      </c>
      <c r="Z11" s="105">
        <v>1</v>
      </c>
      <c r="AA11" s="105">
        <v>5</v>
      </c>
      <c r="AB11" s="107" t="s">
        <v>134</v>
      </c>
      <c r="AC11" s="145">
        <v>78</v>
      </c>
      <c r="AD11" s="38"/>
      <c r="AE11" s="38"/>
      <c r="AF11" s="38"/>
      <c r="AG11" s="38"/>
      <c r="AH11" s="38"/>
      <c r="AI11" s="38"/>
      <c r="AJ11" s="171"/>
      <c r="AK11" s="171"/>
      <c r="AL11" s="171"/>
      <c r="AM11" s="171"/>
      <c r="AN11" s="171"/>
      <c r="AO11" s="171"/>
      <c r="AP11" s="181"/>
      <c r="AQ11" s="201">
        <f t="shared" si="11"/>
        <v>0</v>
      </c>
      <c r="AR11" s="139" t="str">
        <f t="shared" si="12"/>
        <v>No</v>
      </c>
      <c r="AS11" s="140" t="str">
        <f t="shared" si="13"/>
        <v>No</v>
      </c>
      <c r="AU11" s="101">
        <v>1</v>
      </c>
      <c r="AV11" s="161"/>
      <c r="AW11" s="166"/>
      <c r="AX11" s="101"/>
      <c r="AY11" s="161"/>
      <c r="AZ11" s="167">
        <v>5</v>
      </c>
      <c r="BA11" s="166">
        <v>150</v>
      </c>
      <c r="BB11" s="161">
        <f t="shared" si="14"/>
        <v>15</v>
      </c>
      <c r="BC11" s="166">
        <f t="shared" si="15"/>
        <v>4.5</v>
      </c>
      <c r="BD11" s="166">
        <f t="shared" si="16"/>
        <v>0</v>
      </c>
      <c r="BE11" s="101">
        <v>0.45421600000000001</v>
      </c>
      <c r="BG11" s="258">
        <v>1</v>
      </c>
      <c r="BH11" s="259">
        <f t="shared" si="17"/>
        <v>0</v>
      </c>
    </row>
    <row r="12" spans="1:60" s="1" customFormat="1" ht="65.150000000000006" customHeight="1">
      <c r="B12" s="95"/>
      <c r="C12" s="97" t="s">
        <v>61</v>
      </c>
      <c r="D12" s="108" t="s">
        <v>76</v>
      </c>
      <c r="E12" s="108"/>
      <c r="F12" s="74">
        <v>2.2999999999999998</v>
      </c>
      <c r="G12" s="74">
        <f t="shared" si="1"/>
        <v>0</v>
      </c>
      <c r="H12" s="109">
        <f t="shared" si="2"/>
        <v>0</v>
      </c>
      <c r="I12" s="109">
        <f t="shared" si="18"/>
        <v>0</v>
      </c>
      <c r="J12" s="109">
        <f t="shared" si="19"/>
        <v>0</v>
      </c>
      <c r="K12" s="109">
        <f t="shared" si="20"/>
        <v>0</v>
      </c>
      <c r="L12" s="109">
        <f t="shared" si="21"/>
        <v>0</v>
      </c>
      <c r="M12" s="109">
        <f t="shared" si="3"/>
        <v>0</v>
      </c>
      <c r="N12" s="75">
        <f t="shared" si="4"/>
        <v>0</v>
      </c>
      <c r="O12" s="75">
        <f t="shared" si="5"/>
        <v>0</v>
      </c>
      <c r="P12" s="75">
        <f t="shared" si="6"/>
        <v>0</v>
      </c>
      <c r="Q12" s="75">
        <f t="shared" si="7"/>
        <v>0</v>
      </c>
      <c r="R12" s="109">
        <f t="shared" si="8"/>
        <v>0</v>
      </c>
      <c r="S12" s="109">
        <f t="shared" si="9"/>
        <v>0</v>
      </c>
      <c r="T12" s="82">
        <f t="shared" si="10"/>
        <v>0</v>
      </c>
      <c r="U12" s="74">
        <v>1</v>
      </c>
      <c r="V12" s="82"/>
      <c r="W12" s="74" t="s">
        <v>22</v>
      </c>
      <c r="X12" s="74" t="s">
        <v>190</v>
      </c>
      <c r="Y12" s="78" t="s">
        <v>86</v>
      </c>
      <c r="Z12" s="74">
        <v>1</v>
      </c>
      <c r="AA12" s="74">
        <v>8</v>
      </c>
      <c r="AB12" s="77" t="s">
        <v>134</v>
      </c>
      <c r="AC12" s="131">
        <v>86</v>
      </c>
      <c r="AD12" s="32"/>
      <c r="AE12" s="32"/>
      <c r="AF12" s="32"/>
      <c r="AG12" s="32"/>
      <c r="AH12" s="33"/>
      <c r="AI12" s="34"/>
      <c r="AJ12" s="172"/>
      <c r="AK12" s="172"/>
      <c r="AL12" s="172"/>
      <c r="AM12" s="172"/>
      <c r="AN12" s="172"/>
      <c r="AO12" s="172"/>
      <c r="AP12" s="182"/>
      <c r="AQ12" s="135">
        <f t="shared" si="11"/>
        <v>0</v>
      </c>
      <c r="AR12" s="141" t="str">
        <f t="shared" si="12"/>
        <v>No</v>
      </c>
      <c r="AS12" s="137" t="str">
        <f t="shared" si="13"/>
        <v>No</v>
      </c>
      <c r="AU12" s="101">
        <v>1</v>
      </c>
      <c r="AV12" s="161"/>
      <c r="AW12" s="166"/>
      <c r="AX12" s="101"/>
      <c r="AY12" s="161"/>
      <c r="AZ12" s="167">
        <v>6</v>
      </c>
      <c r="BA12" s="166">
        <v>200</v>
      </c>
      <c r="BB12" s="161">
        <f>BA12/10</f>
        <v>20</v>
      </c>
      <c r="BC12" s="166">
        <f>(3/100)*BA12</f>
        <v>6</v>
      </c>
      <c r="BD12" s="166">
        <f t="shared" si="16"/>
        <v>0</v>
      </c>
      <c r="BE12" s="101">
        <v>0.58455000000000001</v>
      </c>
      <c r="BG12" s="258">
        <v>1</v>
      </c>
      <c r="BH12" s="259">
        <f t="shared" si="17"/>
        <v>0</v>
      </c>
    </row>
    <row r="13" spans="1:60" s="56" customFormat="1" ht="65.150000000000006" customHeight="1">
      <c r="B13" s="98"/>
      <c r="C13" s="96" t="s">
        <v>62</v>
      </c>
      <c r="D13" s="104" t="s">
        <v>77</v>
      </c>
      <c r="E13" s="104"/>
      <c r="F13" s="105">
        <v>3.1</v>
      </c>
      <c r="G13" s="105">
        <f t="shared" si="1"/>
        <v>0</v>
      </c>
      <c r="H13" s="106">
        <f t="shared" si="2"/>
        <v>0</v>
      </c>
      <c r="I13" s="106">
        <f t="shared" si="18"/>
        <v>0</v>
      </c>
      <c r="J13" s="106">
        <f t="shared" si="19"/>
        <v>0</v>
      </c>
      <c r="K13" s="106">
        <f t="shared" si="20"/>
        <v>0</v>
      </c>
      <c r="L13" s="106">
        <f t="shared" si="21"/>
        <v>0</v>
      </c>
      <c r="M13" s="106">
        <f t="shared" si="3"/>
        <v>0</v>
      </c>
      <c r="N13" s="106">
        <f t="shared" si="4"/>
        <v>0</v>
      </c>
      <c r="O13" s="106">
        <f t="shared" si="5"/>
        <v>0</v>
      </c>
      <c r="P13" s="106">
        <f t="shared" si="6"/>
        <v>0</v>
      </c>
      <c r="Q13" s="106">
        <f t="shared" si="7"/>
        <v>0</v>
      </c>
      <c r="R13" s="106">
        <f t="shared" si="8"/>
        <v>0</v>
      </c>
      <c r="S13" s="106">
        <f t="shared" si="9"/>
        <v>0</v>
      </c>
      <c r="T13" s="106">
        <f t="shared" si="10"/>
        <v>0</v>
      </c>
      <c r="U13" s="105">
        <v>1</v>
      </c>
      <c r="V13" s="106"/>
      <c r="W13" s="105" t="s">
        <v>22</v>
      </c>
      <c r="X13" s="105" t="s">
        <v>190</v>
      </c>
      <c r="Y13" s="107" t="s">
        <v>87</v>
      </c>
      <c r="Z13" s="105">
        <v>1</v>
      </c>
      <c r="AA13" s="105">
        <v>9</v>
      </c>
      <c r="AB13" s="107" t="s">
        <v>134</v>
      </c>
      <c r="AC13" s="145">
        <v>92</v>
      </c>
      <c r="AD13" s="38"/>
      <c r="AE13" s="38"/>
      <c r="AF13" s="38"/>
      <c r="AG13" s="38"/>
      <c r="AH13" s="38"/>
      <c r="AI13" s="39"/>
      <c r="AJ13" s="173"/>
      <c r="AK13" s="173"/>
      <c r="AL13" s="173"/>
      <c r="AM13" s="173"/>
      <c r="AN13" s="173"/>
      <c r="AO13" s="173"/>
      <c r="AP13" s="183"/>
      <c r="AQ13" s="201">
        <f t="shared" si="11"/>
        <v>0</v>
      </c>
      <c r="AR13" s="139" t="str">
        <f t="shared" si="12"/>
        <v>No</v>
      </c>
      <c r="AS13" s="140" t="str">
        <f t="shared" si="13"/>
        <v>No</v>
      </c>
      <c r="AT13" s="1"/>
      <c r="AU13" s="101">
        <v>1</v>
      </c>
      <c r="AV13" s="161"/>
      <c r="AW13" s="162"/>
      <c r="AX13" s="163"/>
      <c r="AY13" s="164"/>
      <c r="AZ13" s="165">
        <v>6</v>
      </c>
      <c r="BA13" s="166">
        <v>250</v>
      </c>
      <c r="BB13" s="161">
        <f>BA13/10</f>
        <v>25</v>
      </c>
      <c r="BC13" s="166">
        <f>(3/100)*BA13</f>
        <v>7.5</v>
      </c>
      <c r="BD13" s="166">
        <f t="shared" si="16"/>
        <v>0</v>
      </c>
      <c r="BE13" s="101">
        <v>0.70246200000000003</v>
      </c>
      <c r="BG13" s="258">
        <v>1</v>
      </c>
      <c r="BH13" s="259">
        <f t="shared" si="17"/>
        <v>0</v>
      </c>
    </row>
    <row r="14" spans="1:60" s="1" customFormat="1" ht="65.150000000000006" customHeight="1">
      <c r="B14" s="95"/>
      <c r="C14" s="99" t="s">
        <v>69</v>
      </c>
      <c r="D14" s="81" t="s">
        <v>78</v>
      </c>
      <c r="E14" s="81"/>
      <c r="F14" s="75">
        <v>3.9</v>
      </c>
      <c r="G14" s="75">
        <f t="shared" si="1"/>
        <v>0</v>
      </c>
      <c r="H14" s="82">
        <f t="shared" si="2"/>
        <v>0</v>
      </c>
      <c r="I14" s="75">
        <f t="shared" si="18"/>
        <v>0</v>
      </c>
      <c r="J14" s="75">
        <f t="shared" si="19"/>
        <v>0</v>
      </c>
      <c r="K14" s="75">
        <f t="shared" si="20"/>
        <v>0</v>
      </c>
      <c r="L14" s="75">
        <f t="shared" si="21"/>
        <v>0</v>
      </c>
      <c r="M14" s="75">
        <f>AI14*Z14</f>
        <v>0</v>
      </c>
      <c r="N14" s="75">
        <f t="shared" si="4"/>
        <v>0</v>
      </c>
      <c r="O14" s="75">
        <f t="shared" si="5"/>
        <v>0</v>
      </c>
      <c r="P14" s="75">
        <f t="shared" si="6"/>
        <v>0</v>
      </c>
      <c r="Q14" s="75">
        <f t="shared" si="7"/>
        <v>0</v>
      </c>
      <c r="R14" s="82">
        <f t="shared" si="8"/>
        <v>0</v>
      </c>
      <c r="S14" s="82">
        <f t="shared" si="9"/>
        <v>0</v>
      </c>
      <c r="T14" s="82">
        <f t="shared" si="10"/>
        <v>0</v>
      </c>
      <c r="U14" s="75">
        <v>1</v>
      </c>
      <c r="V14" s="82"/>
      <c r="W14" s="75" t="s">
        <v>22</v>
      </c>
      <c r="X14" s="75" t="s">
        <v>190</v>
      </c>
      <c r="Y14" s="84" t="s">
        <v>88</v>
      </c>
      <c r="Z14" s="75">
        <v>1</v>
      </c>
      <c r="AA14" s="75">
        <v>10</v>
      </c>
      <c r="AB14" s="84" t="s">
        <v>134</v>
      </c>
      <c r="AC14" s="130">
        <v>156</v>
      </c>
      <c r="AD14" s="35"/>
      <c r="AE14" s="35"/>
      <c r="AF14" s="35"/>
      <c r="AG14" s="35"/>
      <c r="AH14" s="35"/>
      <c r="AI14" s="36"/>
      <c r="AJ14" s="174"/>
      <c r="AK14" s="174"/>
      <c r="AL14" s="174"/>
      <c r="AM14" s="174"/>
      <c r="AN14" s="174"/>
      <c r="AO14" s="174"/>
      <c r="AP14" s="184"/>
      <c r="AQ14" s="135">
        <f t="shared" si="11"/>
        <v>0</v>
      </c>
      <c r="AR14" s="142" t="str">
        <f t="shared" si="12"/>
        <v>No</v>
      </c>
      <c r="AS14" s="137" t="str">
        <f t="shared" si="13"/>
        <v>No</v>
      </c>
      <c r="AU14" s="101">
        <v>1</v>
      </c>
      <c r="AV14" s="161"/>
      <c r="AW14" s="166"/>
      <c r="AX14" s="101"/>
      <c r="AY14" s="161"/>
      <c r="AZ14" s="167">
        <v>7</v>
      </c>
      <c r="BA14" s="168">
        <v>300</v>
      </c>
      <c r="BB14" s="169">
        <f>BA14/10</f>
        <v>30</v>
      </c>
      <c r="BC14" s="168">
        <f>(3/100)*BA14</f>
        <v>9</v>
      </c>
      <c r="BD14" s="166">
        <f t="shared" si="16"/>
        <v>0</v>
      </c>
      <c r="BE14" s="101">
        <v>0.83076099999999997</v>
      </c>
      <c r="BG14" s="258">
        <v>1</v>
      </c>
      <c r="BH14" s="259">
        <f t="shared" si="17"/>
        <v>0</v>
      </c>
    </row>
    <row r="15" spans="1:60" s="1" customFormat="1" ht="65.150000000000006" customHeight="1">
      <c r="B15" s="95"/>
      <c r="C15" s="80" t="s">
        <v>68</v>
      </c>
      <c r="D15" s="104" t="s">
        <v>79</v>
      </c>
      <c r="E15" s="104"/>
      <c r="F15" s="105">
        <v>4.4000000000000004</v>
      </c>
      <c r="G15" s="105">
        <f t="shared" si="1"/>
        <v>0</v>
      </c>
      <c r="H15" s="106">
        <f t="shared" si="2"/>
        <v>0</v>
      </c>
      <c r="I15" s="106">
        <f t="shared" si="18"/>
        <v>0</v>
      </c>
      <c r="J15" s="106">
        <f t="shared" si="19"/>
        <v>0</v>
      </c>
      <c r="K15" s="106">
        <f t="shared" si="20"/>
        <v>0</v>
      </c>
      <c r="L15" s="106">
        <f t="shared" si="21"/>
        <v>0</v>
      </c>
      <c r="M15" s="106">
        <f t="shared" si="3"/>
        <v>0</v>
      </c>
      <c r="N15" s="106">
        <f t="shared" si="4"/>
        <v>0</v>
      </c>
      <c r="O15" s="106">
        <f t="shared" si="5"/>
        <v>0</v>
      </c>
      <c r="P15" s="106">
        <f t="shared" si="6"/>
        <v>0</v>
      </c>
      <c r="Q15" s="106">
        <f t="shared" si="7"/>
        <v>0</v>
      </c>
      <c r="R15" s="106">
        <f t="shared" si="8"/>
        <v>0</v>
      </c>
      <c r="S15" s="106">
        <f t="shared" si="9"/>
        <v>0</v>
      </c>
      <c r="T15" s="106">
        <f t="shared" si="10"/>
        <v>0</v>
      </c>
      <c r="U15" s="105">
        <v>1</v>
      </c>
      <c r="V15" s="106"/>
      <c r="W15" s="105" t="s">
        <v>22</v>
      </c>
      <c r="X15" s="105" t="s">
        <v>190</v>
      </c>
      <c r="Y15" s="107" t="s">
        <v>89</v>
      </c>
      <c r="Z15" s="105">
        <v>1</v>
      </c>
      <c r="AA15" s="105">
        <v>12</v>
      </c>
      <c r="AB15" s="107" t="s">
        <v>134</v>
      </c>
      <c r="AC15" s="145">
        <v>181</v>
      </c>
      <c r="AD15" s="38"/>
      <c r="AE15" s="38"/>
      <c r="AF15" s="38"/>
      <c r="AG15" s="38"/>
      <c r="AH15" s="40"/>
      <c r="AI15" s="39"/>
      <c r="AJ15" s="173"/>
      <c r="AK15" s="173"/>
      <c r="AL15" s="173"/>
      <c r="AM15" s="173"/>
      <c r="AN15" s="173"/>
      <c r="AO15" s="173"/>
      <c r="AP15" s="183"/>
      <c r="AQ15" s="201">
        <f t="shared" si="11"/>
        <v>0</v>
      </c>
      <c r="AR15" s="139" t="str">
        <f t="shared" si="12"/>
        <v>No</v>
      </c>
      <c r="AS15" s="140" t="str">
        <f t="shared" si="13"/>
        <v>No</v>
      </c>
      <c r="AU15" s="101">
        <v>1</v>
      </c>
      <c r="AV15" s="161"/>
      <c r="AW15" s="166"/>
      <c r="AX15" s="101"/>
      <c r="AY15" s="161"/>
      <c r="AZ15" s="167">
        <v>7</v>
      </c>
      <c r="BA15" s="166">
        <v>350</v>
      </c>
      <c r="BB15" s="161">
        <f>BA15/10</f>
        <v>35</v>
      </c>
      <c r="BC15" s="166">
        <f>(3/100)*BA15</f>
        <v>10.5</v>
      </c>
      <c r="BD15" s="166">
        <f t="shared" si="16"/>
        <v>0</v>
      </c>
      <c r="BE15" s="101">
        <v>0.92208800000000002</v>
      </c>
      <c r="BG15" s="258">
        <v>1</v>
      </c>
      <c r="BH15" s="259">
        <f t="shared" si="17"/>
        <v>0</v>
      </c>
    </row>
    <row r="16" spans="1:60" s="1" customFormat="1" ht="65.150000000000006" customHeight="1">
      <c r="B16" s="95"/>
      <c r="C16" s="97" t="s">
        <v>65</v>
      </c>
      <c r="D16" s="108" t="s">
        <v>81</v>
      </c>
      <c r="E16" s="108"/>
      <c r="F16" s="74">
        <v>8.1999999999999993</v>
      </c>
      <c r="G16" s="74">
        <f t="shared" si="1"/>
        <v>0</v>
      </c>
      <c r="H16" s="109">
        <f>AD16*Z16</f>
        <v>0</v>
      </c>
      <c r="I16" s="109">
        <f>AE16*Z16</f>
        <v>0</v>
      </c>
      <c r="J16" s="109">
        <f>AF16*Z16</f>
        <v>0</v>
      </c>
      <c r="K16" s="109">
        <f>AG16*Z16</f>
        <v>0</v>
      </c>
      <c r="L16" s="109">
        <f>AH16*Z16</f>
        <v>0</v>
      </c>
      <c r="M16" s="109">
        <f>AI16*Z16</f>
        <v>0</v>
      </c>
      <c r="N16" s="75">
        <f t="shared" si="4"/>
        <v>0</v>
      </c>
      <c r="O16" s="75">
        <f t="shared" si="5"/>
        <v>0</v>
      </c>
      <c r="P16" s="75">
        <f t="shared" si="6"/>
        <v>0</v>
      </c>
      <c r="Q16" s="75">
        <f t="shared" si="7"/>
        <v>0</v>
      </c>
      <c r="R16" s="82">
        <f t="shared" si="8"/>
        <v>0</v>
      </c>
      <c r="S16" s="82">
        <f t="shared" si="9"/>
        <v>0</v>
      </c>
      <c r="T16" s="82">
        <f t="shared" si="10"/>
        <v>0</v>
      </c>
      <c r="U16" s="74">
        <v>1</v>
      </c>
      <c r="V16" s="82"/>
      <c r="W16" s="74" t="s">
        <v>22</v>
      </c>
      <c r="X16" s="74" t="s">
        <v>209</v>
      </c>
      <c r="Y16" s="77" t="s">
        <v>90</v>
      </c>
      <c r="Z16" s="74">
        <v>1</v>
      </c>
      <c r="AA16" s="74">
        <v>19</v>
      </c>
      <c r="AB16" s="77" t="s">
        <v>134</v>
      </c>
      <c r="AC16" s="131">
        <v>296</v>
      </c>
      <c r="AD16" s="32"/>
      <c r="AE16" s="32"/>
      <c r="AF16" s="32"/>
      <c r="AG16" s="32"/>
      <c r="AH16" s="32"/>
      <c r="AI16" s="34"/>
      <c r="AJ16" s="172"/>
      <c r="AK16" s="172"/>
      <c r="AL16" s="172"/>
      <c r="AM16" s="172"/>
      <c r="AN16" s="172"/>
      <c r="AO16" s="172"/>
      <c r="AP16" s="182"/>
      <c r="AQ16" s="135">
        <f t="shared" si="11"/>
        <v>0</v>
      </c>
      <c r="AR16" s="141" t="str">
        <f t="shared" si="12"/>
        <v>No</v>
      </c>
      <c r="AS16" s="137" t="str">
        <f t="shared" si="13"/>
        <v>No</v>
      </c>
      <c r="AU16" s="101"/>
      <c r="AV16" s="161">
        <v>1</v>
      </c>
      <c r="AW16" s="166"/>
      <c r="AX16" s="101"/>
      <c r="AY16" s="161"/>
      <c r="AZ16" s="167">
        <v>8</v>
      </c>
      <c r="BA16" s="166">
        <v>400</v>
      </c>
      <c r="BB16" s="161">
        <f>BA16/10</f>
        <v>40</v>
      </c>
      <c r="BC16" s="166">
        <f>(3/100)*BA16</f>
        <v>12</v>
      </c>
      <c r="BD16" s="166">
        <f t="shared" si="16"/>
        <v>0</v>
      </c>
      <c r="BE16" s="101">
        <v>1.494148</v>
      </c>
      <c r="BG16" s="258">
        <v>1</v>
      </c>
      <c r="BH16" s="259">
        <f t="shared" si="17"/>
        <v>0</v>
      </c>
    </row>
    <row r="17" spans="2:60" s="1" customFormat="1" ht="65.150000000000006" customHeight="1">
      <c r="B17" s="95"/>
      <c r="C17" s="100" t="s">
        <v>66</v>
      </c>
      <c r="D17" s="104" t="s">
        <v>80</v>
      </c>
      <c r="E17" s="104"/>
      <c r="F17" s="105">
        <v>9.1999999999999993</v>
      </c>
      <c r="G17" s="105">
        <f t="shared" si="1"/>
        <v>0</v>
      </c>
      <c r="H17" s="106">
        <f t="shared" si="2"/>
        <v>0</v>
      </c>
      <c r="I17" s="106">
        <f t="shared" si="18"/>
        <v>0</v>
      </c>
      <c r="J17" s="106">
        <f t="shared" si="19"/>
        <v>0</v>
      </c>
      <c r="K17" s="106">
        <f t="shared" si="20"/>
        <v>0</v>
      </c>
      <c r="L17" s="106">
        <f t="shared" si="21"/>
        <v>0</v>
      </c>
      <c r="M17" s="106">
        <f t="shared" si="3"/>
        <v>0</v>
      </c>
      <c r="N17" s="106">
        <f t="shared" si="4"/>
        <v>0</v>
      </c>
      <c r="O17" s="106">
        <f t="shared" si="5"/>
        <v>0</v>
      </c>
      <c r="P17" s="106">
        <f t="shared" si="6"/>
        <v>0</v>
      </c>
      <c r="Q17" s="106">
        <f t="shared" si="7"/>
        <v>0</v>
      </c>
      <c r="R17" s="106">
        <f t="shared" si="8"/>
        <v>0</v>
      </c>
      <c r="S17" s="106">
        <f t="shared" si="9"/>
        <v>0</v>
      </c>
      <c r="T17" s="106">
        <f t="shared" si="10"/>
        <v>0</v>
      </c>
      <c r="U17" s="105">
        <v>1</v>
      </c>
      <c r="V17" s="106"/>
      <c r="W17" s="105" t="s">
        <v>22</v>
      </c>
      <c r="X17" s="105" t="s">
        <v>209</v>
      </c>
      <c r="Y17" s="107" t="s">
        <v>91</v>
      </c>
      <c r="Z17" s="105">
        <v>1</v>
      </c>
      <c r="AA17" s="105">
        <v>19</v>
      </c>
      <c r="AB17" s="107" t="s">
        <v>134</v>
      </c>
      <c r="AC17" s="145">
        <v>307</v>
      </c>
      <c r="AD17" s="38"/>
      <c r="AE17" s="38"/>
      <c r="AF17" s="38"/>
      <c r="AG17" s="38"/>
      <c r="AH17" s="40"/>
      <c r="AI17" s="39"/>
      <c r="AJ17" s="173"/>
      <c r="AK17" s="173"/>
      <c r="AL17" s="173"/>
      <c r="AM17" s="173"/>
      <c r="AN17" s="173"/>
      <c r="AO17" s="173"/>
      <c r="AP17" s="183"/>
      <c r="AQ17" s="201">
        <f t="shared" si="11"/>
        <v>0</v>
      </c>
      <c r="AR17" s="139" t="str">
        <f t="shared" si="12"/>
        <v>No</v>
      </c>
      <c r="AS17" s="140" t="str">
        <f t="shared" si="13"/>
        <v>No</v>
      </c>
      <c r="AU17" s="101"/>
      <c r="AV17" s="101">
        <v>1</v>
      </c>
      <c r="AW17" s="166"/>
      <c r="AX17" s="101"/>
      <c r="AY17" s="161"/>
      <c r="AZ17" s="167">
        <v>8</v>
      </c>
      <c r="BA17" s="168">
        <v>450</v>
      </c>
      <c r="BB17" s="169">
        <f t="shared" ref="BB17:BB18" si="22">BA17/10</f>
        <v>45</v>
      </c>
      <c r="BC17" s="168">
        <f t="shared" ref="BC17:BC18" si="23">(3/100)*BA17</f>
        <v>13.5</v>
      </c>
      <c r="BD17" s="166">
        <f t="shared" si="16"/>
        <v>0</v>
      </c>
      <c r="BE17" s="101">
        <v>1.5737040000000002</v>
      </c>
      <c r="BG17" s="258">
        <v>1</v>
      </c>
      <c r="BH17" s="259">
        <f t="shared" si="17"/>
        <v>0</v>
      </c>
    </row>
    <row r="18" spans="2:60" s="1" customFormat="1" ht="65.150000000000006" customHeight="1">
      <c r="B18" s="95"/>
      <c r="C18" s="99" t="s">
        <v>67</v>
      </c>
      <c r="D18" s="81" t="s">
        <v>82</v>
      </c>
      <c r="E18" s="81"/>
      <c r="F18" s="75">
        <v>9.1999999999999993</v>
      </c>
      <c r="G18" s="75">
        <f t="shared" si="1"/>
        <v>0</v>
      </c>
      <c r="H18" s="82">
        <f t="shared" si="2"/>
        <v>0</v>
      </c>
      <c r="I18" s="82">
        <f t="shared" si="18"/>
        <v>0</v>
      </c>
      <c r="J18" s="82">
        <f t="shared" si="19"/>
        <v>0</v>
      </c>
      <c r="K18" s="82">
        <f t="shared" si="20"/>
        <v>0</v>
      </c>
      <c r="L18" s="82">
        <f t="shared" si="21"/>
        <v>0</v>
      </c>
      <c r="M18" s="82">
        <f t="shared" si="3"/>
        <v>0</v>
      </c>
      <c r="N18" s="75">
        <f t="shared" si="4"/>
        <v>0</v>
      </c>
      <c r="O18" s="75">
        <f t="shared" si="5"/>
        <v>0</v>
      </c>
      <c r="P18" s="75">
        <f t="shared" si="6"/>
        <v>0</v>
      </c>
      <c r="Q18" s="75">
        <f t="shared" si="7"/>
        <v>0</v>
      </c>
      <c r="R18" s="82">
        <f t="shared" si="8"/>
        <v>0</v>
      </c>
      <c r="S18" s="82">
        <f t="shared" si="9"/>
        <v>0</v>
      </c>
      <c r="T18" s="82">
        <f t="shared" si="10"/>
        <v>0</v>
      </c>
      <c r="U18" s="75">
        <v>1</v>
      </c>
      <c r="V18" s="82"/>
      <c r="W18" s="75" t="s">
        <v>22</v>
      </c>
      <c r="X18" s="75" t="s">
        <v>209</v>
      </c>
      <c r="Y18" s="84" t="s">
        <v>91</v>
      </c>
      <c r="Z18" s="75">
        <v>1</v>
      </c>
      <c r="AA18" s="75">
        <v>24</v>
      </c>
      <c r="AB18" s="84" t="s">
        <v>134</v>
      </c>
      <c r="AC18" s="130">
        <v>307</v>
      </c>
      <c r="AD18" s="35"/>
      <c r="AE18" s="35"/>
      <c r="AF18" s="35"/>
      <c r="AG18" s="35"/>
      <c r="AH18" s="35"/>
      <c r="AI18" s="36"/>
      <c r="AJ18" s="174"/>
      <c r="AK18" s="174"/>
      <c r="AL18" s="174"/>
      <c r="AM18" s="174"/>
      <c r="AN18" s="174"/>
      <c r="AO18" s="174"/>
      <c r="AP18" s="184"/>
      <c r="AQ18" s="135">
        <f t="shared" si="11"/>
        <v>0</v>
      </c>
      <c r="AR18" s="142" t="str">
        <f t="shared" si="12"/>
        <v>No</v>
      </c>
      <c r="AS18" s="137" t="str">
        <f t="shared" si="13"/>
        <v>No</v>
      </c>
      <c r="AU18" s="101"/>
      <c r="AV18" s="101">
        <v>1</v>
      </c>
      <c r="AW18" s="166"/>
      <c r="AX18" s="101"/>
      <c r="AY18" s="161"/>
      <c r="AZ18" s="167">
        <v>8</v>
      </c>
      <c r="BA18" s="168">
        <v>450</v>
      </c>
      <c r="BB18" s="169">
        <f t="shared" si="22"/>
        <v>45</v>
      </c>
      <c r="BC18" s="168">
        <f t="shared" si="23"/>
        <v>13.5</v>
      </c>
      <c r="BD18" s="166">
        <f t="shared" si="16"/>
        <v>0</v>
      </c>
      <c r="BE18" s="101">
        <v>1.5368539999999999</v>
      </c>
      <c r="BG18" s="258">
        <v>1</v>
      </c>
      <c r="BH18" s="259">
        <f t="shared" si="17"/>
        <v>0</v>
      </c>
    </row>
    <row r="19" spans="2:60" s="1" customFormat="1" ht="65.150000000000006" customHeight="1">
      <c r="B19" s="102"/>
      <c r="C19" s="103" t="s">
        <v>70</v>
      </c>
      <c r="D19" s="110" t="s">
        <v>83</v>
      </c>
      <c r="E19" s="110"/>
      <c r="F19" s="111">
        <v>17.3</v>
      </c>
      <c r="G19" s="111">
        <f t="shared" si="1"/>
        <v>0</v>
      </c>
      <c r="H19" s="112">
        <f t="shared" si="2"/>
        <v>0</v>
      </c>
      <c r="I19" s="112">
        <f t="shared" si="18"/>
        <v>0</v>
      </c>
      <c r="J19" s="112">
        <f t="shared" si="19"/>
        <v>0</v>
      </c>
      <c r="K19" s="112">
        <f t="shared" si="20"/>
        <v>0</v>
      </c>
      <c r="L19" s="112">
        <f t="shared" si="21"/>
        <v>0</v>
      </c>
      <c r="M19" s="112">
        <f t="shared" si="3"/>
        <v>0</v>
      </c>
      <c r="N19" s="112">
        <f t="shared" si="4"/>
        <v>0</v>
      </c>
      <c r="O19" s="112">
        <f t="shared" si="5"/>
        <v>0</v>
      </c>
      <c r="P19" s="112">
        <f t="shared" si="6"/>
        <v>0</v>
      </c>
      <c r="Q19" s="112">
        <f t="shared" si="7"/>
        <v>0</v>
      </c>
      <c r="R19" s="112">
        <f t="shared" si="8"/>
        <v>0</v>
      </c>
      <c r="S19" s="112">
        <f t="shared" si="9"/>
        <v>0</v>
      </c>
      <c r="T19" s="112">
        <f t="shared" si="10"/>
        <v>0</v>
      </c>
      <c r="U19" s="111">
        <v>1</v>
      </c>
      <c r="V19" s="112"/>
      <c r="W19" s="111" t="s">
        <v>22</v>
      </c>
      <c r="X19" s="111" t="s">
        <v>210</v>
      </c>
      <c r="Y19" s="113" t="s">
        <v>93</v>
      </c>
      <c r="Z19" s="111">
        <v>1</v>
      </c>
      <c r="AA19" s="111">
        <v>38</v>
      </c>
      <c r="AB19" s="113" t="s">
        <v>134</v>
      </c>
      <c r="AC19" s="146">
        <v>379</v>
      </c>
      <c r="AD19" s="42"/>
      <c r="AE19" s="42"/>
      <c r="AF19" s="42"/>
      <c r="AG19" s="42"/>
      <c r="AH19" s="42"/>
      <c r="AI19" s="43"/>
      <c r="AJ19" s="175"/>
      <c r="AK19" s="175"/>
      <c r="AL19" s="175"/>
      <c r="AM19" s="175"/>
      <c r="AN19" s="175"/>
      <c r="AO19" s="175"/>
      <c r="AP19" s="185"/>
      <c r="AQ19" s="200">
        <f t="shared" si="11"/>
        <v>0</v>
      </c>
      <c r="AR19" s="143" t="str">
        <f t="shared" si="12"/>
        <v>No</v>
      </c>
      <c r="AS19" s="144" t="str">
        <f t="shared" si="13"/>
        <v>No</v>
      </c>
      <c r="AU19" s="101"/>
      <c r="AV19" s="161">
        <v>1</v>
      </c>
      <c r="AW19" s="166"/>
      <c r="AX19" s="101"/>
      <c r="AY19" s="161"/>
      <c r="AZ19" s="167">
        <v>10</v>
      </c>
      <c r="BA19" s="168">
        <v>600</v>
      </c>
      <c r="BB19" s="169">
        <f>BA19/10</f>
        <v>60</v>
      </c>
      <c r="BC19" s="168">
        <f>(3/100)*BA19</f>
        <v>18</v>
      </c>
      <c r="BD19" s="166">
        <f t="shared" si="16"/>
        <v>0</v>
      </c>
      <c r="BE19" s="101">
        <v>2.9173880000000003</v>
      </c>
      <c r="BG19" s="260">
        <v>1</v>
      </c>
      <c r="BH19" s="261">
        <f t="shared" si="17"/>
        <v>0</v>
      </c>
    </row>
  </sheetData>
  <sheetProtection algorithmName="SHA-512" hashValue="k4/OMZr/FvkXfBJPSir0M5qhi7fQ8gp19GydB46tKSP5tMXameHoeh9CW47MSNOj+hEgI6o2DmQewC50shQZ1w==" saltValue="vGvVZbjio5Xp/CwG2HGwKQ==" spinCount="100000" sheet="1" autoFilter="0"/>
  <autoFilter ref="AR8:AS19" xr:uid="{766C79A4-2A19-4010-8EDD-9BF35F65748B}"/>
  <mergeCells count="2">
    <mergeCell ref="A2:C7"/>
    <mergeCell ref="AD5:AH5"/>
  </mergeCells>
  <conditionalFormatting sqref="AD10:AD19">
    <cfRule type="notContainsBlanks" dxfId="13" priority="69">
      <formula>LEN(TRIM(AD10))&gt;0</formula>
    </cfRule>
  </conditionalFormatting>
  <conditionalFormatting sqref="AE10:AE19">
    <cfRule type="notContainsBlanks" dxfId="12" priority="68">
      <formula>LEN(TRIM(AE10))&gt;0</formula>
    </cfRule>
  </conditionalFormatting>
  <conditionalFormatting sqref="AF10:AF19">
    <cfRule type="notContainsBlanks" dxfId="11" priority="67">
      <formula>LEN(TRIM(AF10))&gt;0</formula>
    </cfRule>
  </conditionalFormatting>
  <conditionalFormatting sqref="AG10:AG19">
    <cfRule type="notContainsBlanks" dxfId="10" priority="63">
      <formula>LEN(TRIM(AG10))&gt;0</formula>
    </cfRule>
  </conditionalFormatting>
  <conditionalFormatting sqref="AH10:AH19">
    <cfRule type="notContainsBlanks" dxfId="9" priority="62">
      <formula>LEN(TRIM(AH10))&gt;0</formula>
    </cfRule>
  </conditionalFormatting>
  <conditionalFormatting sqref="AI10:AI19">
    <cfRule type="notContainsBlanks" dxfId="8" priority="61">
      <formula>LEN(TRIM(AI10))&gt;0</formula>
    </cfRule>
  </conditionalFormatting>
  <conditionalFormatting sqref="AN10:AN19">
    <cfRule type="notContainsBlanks" dxfId="7" priority="60">
      <formula>LEN(TRIM(AN10))&gt;0</formula>
    </cfRule>
  </conditionalFormatting>
  <conditionalFormatting sqref="AO10:AO19">
    <cfRule type="notContainsBlanks" dxfId="6" priority="72">
      <formula>LEN(TRIM(AO10))&gt;0</formula>
    </cfRule>
  </conditionalFormatting>
  <conditionalFormatting sqref="AP10:AP19">
    <cfRule type="notContainsBlanks" dxfId="5" priority="71">
      <formula>LEN(TRIM(AP10))&gt;0</formula>
    </cfRule>
  </conditionalFormatting>
  <conditionalFormatting sqref="AJ10:AK19">
    <cfRule type="notContainsBlanks" dxfId="4" priority="4">
      <formula>LEN(TRIM(AJ10))&gt;0</formula>
    </cfRule>
    <cfRule type="notContainsBlanks" dxfId="3" priority="5">
      <formula>LEN(TRIM(AJ10))&gt;0</formula>
    </cfRule>
  </conditionalFormatting>
  <conditionalFormatting sqref="AL10:AL19">
    <cfRule type="notContainsBlanks" dxfId="2" priority="3">
      <formula>LEN(TRIM(AL10))&gt;0</formula>
    </cfRule>
  </conditionalFormatting>
  <conditionalFormatting sqref="AM10:AM19">
    <cfRule type="notContainsBlanks" dxfId="1" priority="2">
      <formula>LEN(TRIM(AM10))&gt;0</formula>
    </cfRule>
  </conditionalFormatting>
  <conditionalFormatting sqref="AK10:AK19">
    <cfRule type="notContainsBlanks" dxfId="0" priority="1">
      <formula>LEN(TRIM(AK10))&gt;0</formula>
    </cfRule>
  </conditionalFormatting>
  <pageMargins left="0.75000000000000011" right="0.75000000000000011" top="1" bottom="1" header="0.5" footer="0.5"/>
  <pageSetup paperSize="9" fitToWidth="2"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>
    <tabColor theme="0" tint="-4.9989318521683403E-2"/>
  </sheetPr>
  <dimension ref="A1:S31"/>
  <sheetViews>
    <sheetView showGridLines="0" zoomScaleNormal="100" workbookViewId="0">
      <selection activeCell="K4" sqref="K4:M4"/>
    </sheetView>
  </sheetViews>
  <sheetFormatPr defaultColWidth="12.33203125" defaultRowHeight="23.15" customHeight="1"/>
  <cols>
    <col min="1" max="1" width="4.58203125" style="2" customWidth="1"/>
    <col min="2" max="2" width="9.08203125" style="2" customWidth="1"/>
    <col min="3" max="3" width="5.58203125" style="2" customWidth="1"/>
    <col min="4" max="15" width="6.75" style="2" customWidth="1"/>
    <col min="16" max="16" width="6.83203125" style="2" customWidth="1"/>
    <col min="17" max="17" width="7.58203125" style="2" customWidth="1"/>
    <col min="18" max="18" width="6.75" style="2" bestFit="1" customWidth="1"/>
    <col min="19" max="19" width="6.58203125" style="2" customWidth="1"/>
    <col min="20" max="16384" width="12.33203125" style="2"/>
  </cols>
  <sheetData>
    <row r="1" spans="1:19" ht="23.15" customHeight="1">
      <c r="B1" s="18"/>
      <c r="C1" s="18"/>
      <c r="D1" s="18"/>
      <c r="G1" s="125" t="s">
        <v>120</v>
      </c>
      <c r="H1" s="305">
        <f>R5</f>
        <v>0</v>
      </c>
      <c r="I1" s="127"/>
      <c r="J1" s="49" t="s">
        <v>5</v>
      </c>
      <c r="K1" s="634">
        <f>'READY GRP'!AJ3</f>
        <v>0</v>
      </c>
      <c r="L1" s="635"/>
      <c r="M1" s="636"/>
      <c r="N1" s="49"/>
    </row>
    <row r="2" spans="1:19" ht="23.15" customHeight="1">
      <c r="F2" s="126"/>
      <c r="G2" s="125"/>
      <c r="H2" s="303"/>
      <c r="I2" s="19"/>
      <c r="J2" s="19"/>
      <c r="K2" s="19"/>
      <c r="L2" s="19"/>
      <c r="M2" s="19"/>
      <c r="N2" s="19"/>
      <c r="O2" s="19"/>
      <c r="P2" s="19"/>
    </row>
    <row r="3" spans="1:19" ht="23.15" customHeight="1">
      <c r="B3" s="453" t="s">
        <v>20</v>
      </c>
      <c r="C3" s="122"/>
      <c r="D3" s="16"/>
      <c r="G3" s="209" t="s">
        <v>170</v>
      </c>
      <c r="H3" s="208">
        <f>H1+H2</f>
        <v>0</v>
      </c>
      <c r="K3" s="209" t="s">
        <v>108</v>
      </c>
      <c r="L3" s="304"/>
      <c r="M3" s="304"/>
    </row>
    <row r="4" spans="1:19" ht="47.15" customHeight="1">
      <c r="B4" s="637"/>
      <c r="C4" s="638"/>
      <c r="D4" s="638"/>
      <c r="E4" s="638"/>
      <c r="F4" s="638"/>
      <c r="G4" s="638"/>
      <c r="H4" s="639"/>
      <c r="I4" s="262"/>
      <c r="J4" s="263"/>
      <c r="K4" s="640"/>
      <c r="L4" s="641"/>
      <c r="M4" s="642"/>
      <c r="N4" s="263"/>
      <c r="O4" s="263"/>
      <c r="P4" s="263"/>
    </row>
    <row r="5" spans="1:19" ht="20.149999999999999" customHeight="1" thickBot="1">
      <c r="B5" s="272"/>
      <c r="C5" s="272"/>
      <c r="D5" s="272"/>
      <c r="E5" s="272"/>
      <c r="F5" s="272"/>
      <c r="G5" s="272"/>
      <c r="H5" s="272"/>
      <c r="I5" s="262"/>
      <c r="J5" s="263"/>
      <c r="K5" s="263"/>
      <c r="L5" s="263"/>
      <c r="M5" s="263"/>
      <c r="N5" s="263"/>
      <c r="O5" s="263"/>
      <c r="P5" s="263"/>
      <c r="Q5" s="307">
        <f>SUM(Q8:Q31)</f>
        <v>0</v>
      </c>
      <c r="R5" s="307">
        <f>SUM(R8:R31)</f>
        <v>0</v>
      </c>
      <c r="S5" s="308">
        <f>SUM(S8:S31)</f>
        <v>0</v>
      </c>
    </row>
    <row r="6" spans="1:19" ht="48.65" customHeight="1" thickBot="1">
      <c r="A6" s="269" t="s">
        <v>137</v>
      </c>
      <c r="B6" s="268" t="s">
        <v>21</v>
      </c>
      <c r="C6" s="271" t="s">
        <v>119</v>
      </c>
      <c r="D6" s="270" t="s">
        <v>2</v>
      </c>
      <c r="E6" s="266" t="s">
        <v>9</v>
      </c>
      <c r="F6" s="266" t="s">
        <v>3</v>
      </c>
      <c r="G6" s="266" t="s">
        <v>10</v>
      </c>
      <c r="H6" s="266" t="s">
        <v>15</v>
      </c>
      <c r="I6" s="267" t="s">
        <v>52</v>
      </c>
      <c r="J6" s="267" t="s">
        <v>114</v>
      </c>
      <c r="K6" s="267" t="s">
        <v>162</v>
      </c>
      <c r="L6" s="264" t="s">
        <v>200</v>
      </c>
      <c r="M6" s="267" t="s">
        <v>163</v>
      </c>
      <c r="N6" s="267" t="s">
        <v>164</v>
      </c>
      <c r="O6" s="267" t="s">
        <v>153</v>
      </c>
      <c r="P6" s="264" t="s">
        <v>142</v>
      </c>
      <c r="Q6" s="265" t="s">
        <v>201</v>
      </c>
      <c r="R6" s="265" t="s">
        <v>51</v>
      </c>
      <c r="S6" s="265" t="s">
        <v>205</v>
      </c>
    </row>
    <row r="7" spans="1:19" ht="24" customHeight="1" thickBot="1">
      <c r="A7" s="210" t="s">
        <v>202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</row>
    <row r="8" spans="1:19" ht="22.5" customHeight="1" thickBot="1">
      <c r="A8" s="294" t="str">
        <f>'READY GRP'!Y17</f>
        <v>DT</v>
      </c>
      <c r="B8" s="288" t="str">
        <f>'READY GRP'!D12</f>
        <v>RE-SEOUL-DT</v>
      </c>
      <c r="C8" s="289" t="str">
        <f>'READY GRP'!C12</f>
        <v>R18</v>
      </c>
      <c r="D8" s="205" t="str">
        <f>IF('READY GRP'!AI12=0,"",'READY GRP'!AI12)</f>
        <v/>
      </c>
      <c r="E8" s="205" t="str">
        <f>IF('READY GRP'!AJ12=0,"",'READY GRP'!AJ12)</f>
        <v/>
      </c>
      <c r="F8" s="205" t="str">
        <f>IF('READY GRP'!AK12=0,"",'READY GRP'!AK12)</f>
        <v/>
      </c>
      <c r="G8" s="205" t="str">
        <f>IF('READY GRP'!AL12=0,"",'READY GRP'!AL12)</f>
        <v/>
      </c>
      <c r="H8" s="205" t="str">
        <f>IF('READY GRP'!AM12=0,"",'READY GRP'!AM12)</f>
        <v/>
      </c>
      <c r="I8" s="205" t="str">
        <f>IF('READY GRP'!AN12=0,"",'READY GRP'!AN12)</f>
        <v/>
      </c>
      <c r="J8" s="205" t="str">
        <f>IF('READY GRP'!AO12=0,"",'READY GRP'!AO12)</f>
        <v/>
      </c>
      <c r="K8" s="205" t="str">
        <f>IF('READY GRP'!AP12=0,"",'READY GRP'!AP12)</f>
        <v/>
      </c>
      <c r="L8" s="205" t="str">
        <f>IF('READY GRP'!AQ12=0,"",'READY GRP'!AQ12)</f>
        <v/>
      </c>
      <c r="M8" s="205" t="str">
        <f>IF('READY GRP'!AR12=0,"",'READY GRP'!AR12)</f>
        <v/>
      </c>
      <c r="N8" s="205" t="str">
        <f>IF('READY GRP'!AS12=0,"",'READY GRP'!AS12)</f>
        <v/>
      </c>
      <c r="O8" s="205" t="str">
        <f>IF('READY GRP'!AT12=0,"",'READY GRP'!AT12)</f>
        <v/>
      </c>
      <c r="P8" s="205" t="str">
        <f>IF('READY GRP'!AU12=0,"",'READY GRP'!AU12)</f>
        <v/>
      </c>
      <c r="Q8" s="215">
        <f>SUM(D8:P8)</f>
        <v>0</v>
      </c>
      <c r="R8" s="215">
        <f>Q8*'READY GRP'!AE12</f>
        <v>0</v>
      </c>
      <c r="S8" s="271">
        <f>Q8*'READY GRP'!U12</f>
        <v>0</v>
      </c>
    </row>
    <row r="9" spans="1:19" ht="22.5" customHeight="1" thickBot="1">
      <c r="A9" s="294" t="str">
        <f>'READY GRP'!Y18</f>
        <v>DT</v>
      </c>
      <c r="B9" s="288" t="str">
        <f>'READY GRP'!D13</f>
        <v>RE-BERLIN-DT</v>
      </c>
      <c r="C9" s="289" t="str">
        <f>'READY GRP'!C13</f>
        <v>R19</v>
      </c>
      <c r="D9" s="205" t="str">
        <f>IF('READY GRP'!AI13=0,"",'READY GRP'!AI13)</f>
        <v/>
      </c>
      <c r="E9" s="205" t="str">
        <f>IF('READY GRP'!AJ13=0,"",'READY GRP'!AJ13)</f>
        <v/>
      </c>
      <c r="F9" s="205" t="str">
        <f>IF('READY GRP'!AK13=0,"",'READY GRP'!AK13)</f>
        <v/>
      </c>
      <c r="G9" s="205" t="str">
        <f>IF('READY GRP'!AL13=0,"",'READY GRP'!AL13)</f>
        <v/>
      </c>
      <c r="H9" s="205" t="str">
        <f>IF('READY GRP'!AM13=0,"",'READY GRP'!AM13)</f>
        <v/>
      </c>
      <c r="I9" s="205" t="str">
        <f>IF('READY GRP'!AN13=0,"",'READY GRP'!AN13)</f>
        <v/>
      </c>
      <c r="J9" s="205" t="str">
        <f>IF('READY GRP'!AO13=0,"",'READY GRP'!AO13)</f>
        <v/>
      </c>
      <c r="K9" s="205" t="str">
        <f>IF('READY GRP'!AP13=0,"",'READY GRP'!AP13)</f>
        <v/>
      </c>
      <c r="L9" s="205" t="str">
        <f>IF('READY GRP'!AQ13=0,"",'READY GRP'!AQ13)</f>
        <v/>
      </c>
      <c r="M9" s="205" t="str">
        <f>IF('READY GRP'!AR13=0,"",'READY GRP'!AR13)</f>
        <v/>
      </c>
      <c r="N9" s="205" t="str">
        <f>IF('READY GRP'!AS13=0,"",'READY GRP'!AS13)</f>
        <v/>
      </c>
      <c r="O9" s="205" t="str">
        <f>IF('READY GRP'!AT13=0,"",'READY GRP'!AT13)</f>
        <v/>
      </c>
      <c r="P9" s="205" t="str">
        <f>IF('READY GRP'!AU13=0,"",'READY GRP'!AU13)</f>
        <v/>
      </c>
      <c r="Q9" s="215">
        <f t="shared" ref="Q9:Q11" si="0">SUM(D9:P9)</f>
        <v>0</v>
      </c>
      <c r="R9" s="215">
        <f>Q9*'READY GRP'!AE13</f>
        <v>0</v>
      </c>
      <c r="S9" s="271">
        <f>Q9*'READY GRP'!U13</f>
        <v>0</v>
      </c>
    </row>
    <row r="10" spans="1:19" ht="22.5" customHeight="1" thickBot="1">
      <c r="A10" s="294" t="str">
        <f>'READY GRP'!Y19</f>
        <v>DT</v>
      </c>
      <c r="B10" s="288" t="str">
        <f>'READY GRP'!D14</f>
        <v>RE-VENICE-DT</v>
      </c>
      <c r="C10" s="289" t="str">
        <f>'READY GRP'!C14</f>
        <v>R20</v>
      </c>
      <c r="D10" s="205" t="str">
        <f>IF('READY GRP'!AI14=0,"",'READY GRP'!AI14)</f>
        <v/>
      </c>
      <c r="E10" s="205" t="str">
        <f>IF('READY GRP'!AJ14=0,"",'READY GRP'!AJ14)</f>
        <v/>
      </c>
      <c r="F10" s="205" t="str">
        <f>IF('READY GRP'!AK14=0,"",'READY GRP'!AK14)</f>
        <v/>
      </c>
      <c r="G10" s="205" t="str">
        <f>IF('READY GRP'!AL14=0,"",'READY GRP'!AL14)</f>
        <v/>
      </c>
      <c r="H10" s="205" t="str">
        <f>IF('READY GRP'!AM14=0,"",'READY GRP'!AM14)</f>
        <v/>
      </c>
      <c r="I10" s="205" t="str">
        <f>IF('READY GRP'!AN14=0,"",'READY GRP'!AN14)</f>
        <v/>
      </c>
      <c r="J10" s="205" t="str">
        <f>IF('READY GRP'!AO14=0,"",'READY GRP'!AO14)</f>
        <v/>
      </c>
      <c r="K10" s="205" t="str">
        <f>IF('READY GRP'!AP14=0,"",'READY GRP'!AP14)</f>
        <v/>
      </c>
      <c r="L10" s="205" t="str">
        <f>IF('READY GRP'!AQ14=0,"",'READY GRP'!AQ14)</f>
        <v/>
      </c>
      <c r="M10" s="205" t="str">
        <f>IF('READY GRP'!AR14=0,"",'READY GRP'!AR14)</f>
        <v/>
      </c>
      <c r="N10" s="205" t="str">
        <f>IF('READY GRP'!AS14=0,"",'READY GRP'!AS14)</f>
        <v/>
      </c>
      <c r="O10" s="205" t="str">
        <f>IF('READY GRP'!AT14=0,"",'READY GRP'!AT14)</f>
        <v/>
      </c>
      <c r="P10" s="205" t="str">
        <f>IF('READY GRP'!AU14=0,"",'READY GRP'!AU14)</f>
        <v/>
      </c>
      <c r="Q10" s="215">
        <f t="shared" si="0"/>
        <v>0</v>
      </c>
      <c r="R10" s="215">
        <f>Q10*'READY GRP'!AE14</f>
        <v>0</v>
      </c>
      <c r="S10" s="271">
        <f>Q10*'READY GRP'!U14</f>
        <v>0</v>
      </c>
    </row>
    <row r="11" spans="1:19" ht="22.5" customHeight="1" thickBot="1">
      <c r="A11" s="294" t="str">
        <f>'READY GRP'!Y20</f>
        <v>DT</v>
      </c>
      <c r="B11" s="288" t="str">
        <f>'READY GRP'!D15</f>
        <v>RE-LA PAZ-DT</v>
      </c>
      <c r="C11" s="289" t="str">
        <f>'READY GRP'!C15</f>
        <v>R21</v>
      </c>
      <c r="D11" s="205" t="str">
        <f>IF('READY GRP'!AI15=0,"",'READY GRP'!AI15)</f>
        <v/>
      </c>
      <c r="E11" s="205" t="str">
        <f>IF('READY GRP'!AJ15=0,"",'READY GRP'!AJ15)</f>
        <v/>
      </c>
      <c r="F11" s="205" t="str">
        <f>IF('READY GRP'!AK15=0,"",'READY GRP'!AK15)</f>
        <v/>
      </c>
      <c r="G11" s="205" t="str">
        <f>IF('READY GRP'!AL15=0,"",'READY GRP'!AL15)</f>
        <v/>
      </c>
      <c r="H11" s="205" t="str">
        <f>IF('READY GRP'!AM15=0,"",'READY GRP'!AM15)</f>
        <v/>
      </c>
      <c r="I11" s="205" t="str">
        <f>IF('READY GRP'!AN15=0,"",'READY GRP'!AN15)</f>
        <v/>
      </c>
      <c r="J11" s="205" t="str">
        <f>IF('READY GRP'!AO15=0,"",'READY GRP'!AO15)</f>
        <v/>
      </c>
      <c r="K11" s="205" t="str">
        <f>IF('READY GRP'!AP15=0,"",'READY GRP'!AP15)</f>
        <v/>
      </c>
      <c r="L11" s="205" t="str">
        <f>IF('READY GRP'!AQ15=0,"",'READY GRP'!AQ15)</f>
        <v/>
      </c>
      <c r="M11" s="205" t="str">
        <f>IF('READY GRP'!AR15=0,"",'READY GRP'!AR15)</f>
        <v/>
      </c>
      <c r="N11" s="205" t="str">
        <f>IF('READY GRP'!AS15=0,"",'READY GRP'!AS15)</f>
        <v/>
      </c>
      <c r="O11" s="205" t="str">
        <f>IF('READY GRP'!AT15=0,"",'READY GRP'!AT15)</f>
        <v/>
      </c>
      <c r="P11" s="205" t="str">
        <f>IF('READY GRP'!AU15=0,"",'READY GRP'!AU15)</f>
        <v/>
      </c>
      <c r="Q11" s="215">
        <f t="shared" si="0"/>
        <v>0</v>
      </c>
      <c r="R11" s="215">
        <f>Q11*'READY GRP'!AE15</f>
        <v>0</v>
      </c>
      <c r="S11" s="271">
        <f>Q11*'READY GRP'!U15</f>
        <v>0</v>
      </c>
    </row>
    <row r="12" spans="1:19" ht="22.5" customHeight="1" thickBot="1">
      <c r="A12" s="294" t="str">
        <f>'READY GRP'!Y21</f>
        <v>DT</v>
      </c>
      <c r="B12" s="288" t="str">
        <f>'READY GRP'!D16</f>
        <v>RE-MONTREAL-DT</v>
      </c>
      <c r="C12" s="289" t="str">
        <f>'READY GRP'!C16</f>
        <v>R22</v>
      </c>
      <c r="D12" s="205" t="str">
        <f>IF('READY GRP'!AI16=0,"",'READY GRP'!AI16)</f>
        <v/>
      </c>
      <c r="E12" s="205" t="str">
        <f>IF('READY GRP'!AJ16=0,"",'READY GRP'!AJ16)</f>
        <v/>
      </c>
      <c r="F12" s="205" t="str">
        <f>IF('READY GRP'!AK16=0,"",'READY GRP'!AK16)</f>
        <v/>
      </c>
      <c r="G12" s="205" t="str">
        <f>IF('READY GRP'!AL16=0,"",'READY GRP'!AL16)</f>
        <v/>
      </c>
      <c r="H12" s="205" t="str">
        <f>IF('READY GRP'!AM16=0,"",'READY GRP'!AM16)</f>
        <v/>
      </c>
      <c r="I12" s="205" t="str">
        <f>IF('READY GRP'!AN16=0,"",'READY GRP'!AN16)</f>
        <v/>
      </c>
      <c r="J12" s="205" t="str">
        <f>IF('READY GRP'!AO16=0,"",'READY GRP'!AO16)</f>
        <v/>
      </c>
      <c r="K12" s="205" t="str">
        <f>IF('READY GRP'!AP16=0,"",'READY GRP'!AP16)</f>
        <v/>
      </c>
      <c r="L12" s="205" t="str">
        <f>IF('READY GRP'!AQ16=0,"",'READY GRP'!AQ16)</f>
        <v/>
      </c>
      <c r="M12" s="205" t="str">
        <f>IF('READY GRP'!AR16=0,"",'READY GRP'!AR16)</f>
        <v/>
      </c>
      <c r="N12" s="205" t="str">
        <f>IF('READY GRP'!AS16=0,"",'READY GRP'!AS16)</f>
        <v/>
      </c>
      <c r="O12" s="205" t="str">
        <f>IF('READY GRP'!AT16=0,"",'READY GRP'!AT16)</f>
        <v/>
      </c>
      <c r="P12" s="205" t="str">
        <f>IF('READY GRP'!AU16=0,"",'READY GRP'!AU16)</f>
        <v/>
      </c>
      <c r="Q12" s="215">
        <f>SUM(D12:P12)</f>
        <v>0</v>
      </c>
      <c r="R12" s="215">
        <f>Q12*'READY GRP'!AE16</f>
        <v>0</v>
      </c>
      <c r="S12" s="271">
        <f>Q12*'READY GRP'!U16</f>
        <v>0</v>
      </c>
    </row>
    <row r="13" spans="1:19" ht="22.5" customHeight="1" thickBot="1">
      <c r="A13" s="294" t="str">
        <f>'READY GRP'!Y18</f>
        <v>DT</v>
      </c>
      <c r="B13" s="288" t="str">
        <f>'READY GRP'!D17</f>
        <v>RE-CAIRO-DT</v>
      </c>
      <c r="C13" s="289" t="str">
        <f>'READY GRP'!C17</f>
        <v>R13</v>
      </c>
      <c r="D13" s="205" t="str">
        <f>IF('READY GRP'!AI17=0,"",'READY GRP'!AI17)</f>
        <v/>
      </c>
      <c r="E13" s="205" t="str">
        <f>IF('READY GRP'!AJ17=0,"",'READY GRP'!AJ17)</f>
        <v/>
      </c>
      <c r="F13" s="205" t="str">
        <f>IF('READY GRP'!AK17=0,"",'READY GRP'!AK17)</f>
        <v/>
      </c>
      <c r="G13" s="205" t="str">
        <f>IF('READY GRP'!AL17=0,"",'READY GRP'!AL17)</f>
        <v/>
      </c>
      <c r="H13" s="205" t="str">
        <f>IF('READY GRP'!AM17=0,"",'READY GRP'!AM17)</f>
        <v/>
      </c>
      <c r="I13" s="207" t="str">
        <f>IF('READY GRP'!AN17=0,"",'READY GRP'!AN17)</f>
        <v/>
      </c>
      <c r="J13" s="206" t="str">
        <f>IF('READY GRP'!AO17=0,"",'READY GRP'!AO17)</f>
        <v/>
      </c>
      <c r="K13" s="206" t="str">
        <f>IF('READY GRP'!AP17=0,"",'READY GRP'!AP17)</f>
        <v/>
      </c>
      <c r="L13" s="206" t="str">
        <f>IF('READY GRP'!AQ17=0,"",'READY GRP'!AQ17)</f>
        <v/>
      </c>
      <c r="M13" s="206" t="str">
        <f>IF('READY GRP'!AR17=0,"",'READY GRP'!AR17)</f>
        <v/>
      </c>
      <c r="N13" s="206" t="str">
        <f>IF('READY GRP'!AS17=0,"",'READY GRP'!AS17)</f>
        <v/>
      </c>
      <c r="O13" s="206" t="str">
        <f>IF('READY GRP'!AT17=0,"",'READY GRP'!AT17)</f>
        <v/>
      </c>
      <c r="P13" s="205" t="str">
        <f>IF('READY GRP'!AU17=0,"",'READY GRP'!AU17)</f>
        <v/>
      </c>
      <c r="Q13" s="215">
        <f>SUM(D13:P13)</f>
        <v>0</v>
      </c>
      <c r="R13" s="215">
        <f>Q13*'READY GRP'!AE17</f>
        <v>0</v>
      </c>
      <c r="S13" s="271">
        <f>Q13*'READY GRP'!U17</f>
        <v>0</v>
      </c>
    </row>
    <row r="14" spans="1:19" ht="22.5" customHeight="1" thickBot="1">
      <c r="A14" s="297" t="str">
        <f>'READY GRP'!Y19</f>
        <v>DT</v>
      </c>
      <c r="B14" s="290" t="str">
        <f>'READY GRP'!D18</f>
        <v>RE-HAVANA-DT</v>
      </c>
      <c r="C14" s="291" t="str">
        <f>'READY GRP'!C18</f>
        <v>R14</v>
      </c>
      <c r="D14" s="123" t="str">
        <f>IF('READY GRP'!AI18=0,"",'READY GRP'!AI18)</f>
        <v/>
      </c>
      <c r="E14" s="123" t="str">
        <f>IF('READY GRP'!AJ18=0,"",'READY GRP'!AJ18)</f>
        <v/>
      </c>
      <c r="F14" s="123" t="str">
        <f>IF('READY GRP'!AK18=0,"",'READY GRP'!AK18)</f>
        <v/>
      </c>
      <c r="G14" s="123" t="str">
        <f>IF('READY GRP'!AL18=0,"",'READY GRP'!AL18)</f>
        <v/>
      </c>
      <c r="H14" s="123" t="str">
        <f>IF('READY GRP'!AM18=0,"",'READY GRP'!AM18)</f>
        <v/>
      </c>
      <c r="I14" s="203" t="str">
        <f>IF('READY GRP'!AN18=0,"",'READY GRP'!AN18)</f>
        <v/>
      </c>
      <c r="J14" s="17" t="str">
        <f>IF('READY GRP'!AO18=0,"",'READY GRP'!AO18)</f>
        <v/>
      </c>
      <c r="K14" s="17" t="str">
        <f>IF('READY GRP'!AP18=0,"",'READY GRP'!AP18)</f>
        <v/>
      </c>
      <c r="L14" s="17" t="str">
        <f>IF('READY GRP'!AQ18=0,"",'READY GRP'!AQ18)</f>
        <v/>
      </c>
      <c r="M14" s="17" t="str">
        <f>IF('READY GRP'!AR18=0,"",'READY GRP'!AR18)</f>
        <v/>
      </c>
      <c r="N14" s="17" t="str">
        <f>IF('READY GRP'!AS18=0,"",'READY GRP'!AS18)</f>
        <v/>
      </c>
      <c r="O14" s="17" t="str">
        <f>IF('READY GRP'!AT18=0,"",'READY GRP'!AT18)</f>
        <v/>
      </c>
      <c r="P14" s="123" t="str">
        <f>IF('READY GRP'!AU18=0,"",'READY GRP'!AU18)</f>
        <v/>
      </c>
      <c r="Q14" s="215">
        <f t="shared" ref="Q14:Q18" si="1">SUM(D14:P14)</f>
        <v>0</v>
      </c>
      <c r="R14" s="215">
        <f>Q14*'READY GRP'!AE18</f>
        <v>0</v>
      </c>
      <c r="S14" s="271">
        <f>Q14*'READY GRP'!U18</f>
        <v>0</v>
      </c>
    </row>
    <row r="15" spans="1:19" ht="23.15" customHeight="1" thickBot="1">
      <c r="A15" s="295" t="str">
        <f>'READY GRP'!Y17</f>
        <v>DT</v>
      </c>
      <c r="B15" s="290" t="str">
        <f>'READY GRP'!D19</f>
        <v>RE-JAKARTA-DT</v>
      </c>
      <c r="C15" s="291" t="str">
        <f>'READY GRP'!C19</f>
        <v>R15</v>
      </c>
      <c r="D15" s="123" t="str">
        <f>IF('READY GRP'!AI19=0,"",'READY GRP'!AI19)</f>
        <v/>
      </c>
      <c r="E15" s="123" t="str">
        <f>IF('READY GRP'!AJ19=0,"",'READY GRP'!AJ19)</f>
        <v/>
      </c>
      <c r="F15" s="123" t="str">
        <f>IF('READY GRP'!AK19=0,"",'READY GRP'!AK19)</f>
        <v/>
      </c>
      <c r="G15" s="123" t="str">
        <f>IF('READY GRP'!AL19=0,"",'READY GRP'!AL19)</f>
        <v/>
      </c>
      <c r="H15" s="123" t="str">
        <f>IF('READY GRP'!AM19=0,"",'READY GRP'!AM19)</f>
        <v/>
      </c>
      <c r="I15" s="203" t="str">
        <f>IF('READY GRP'!AN19=0,"",'READY GRP'!AN19)</f>
        <v/>
      </c>
      <c r="J15" s="17" t="str">
        <f>IF('READY GRP'!AO19=0,"",'READY GRP'!AO19)</f>
        <v/>
      </c>
      <c r="K15" s="17" t="str">
        <f>IF('READY GRP'!AP19=0,"",'READY GRP'!AP19)</f>
        <v/>
      </c>
      <c r="L15" s="17" t="str">
        <f>IF('READY GRP'!AQ19=0,"",'READY GRP'!AQ19)</f>
        <v/>
      </c>
      <c r="M15" s="17" t="str">
        <f>IF('READY GRP'!AR19=0,"",'READY GRP'!AR19)</f>
        <v/>
      </c>
      <c r="N15" s="17" t="str">
        <f>IF('READY GRP'!AS19=0,"",'READY GRP'!AS19)</f>
        <v/>
      </c>
      <c r="O15" s="17" t="str">
        <f>IF('READY GRP'!AT19=0,"",'READY GRP'!AT19)</f>
        <v/>
      </c>
      <c r="P15" s="123" t="str">
        <f>IF('READY GRP'!AU19=0,"",'READY GRP'!AU19)</f>
        <v/>
      </c>
      <c r="Q15" s="216">
        <f t="shared" si="1"/>
        <v>0</v>
      </c>
      <c r="R15" s="216">
        <f>Q15*'READY GRP'!AE19</f>
        <v>0</v>
      </c>
      <c r="S15" s="280">
        <f>Q15*'READY GRP'!U19</f>
        <v>0</v>
      </c>
    </row>
    <row r="16" spans="1:19" ht="23.15" customHeight="1" thickBot="1">
      <c r="A16" s="297" t="str">
        <f>'READY GRP'!Y20</f>
        <v>DT</v>
      </c>
      <c r="B16" s="290" t="str">
        <f>'READY GRP'!D20</f>
        <v>RE-LONDON-DT</v>
      </c>
      <c r="C16" s="291" t="str">
        <f>'READY GRP'!C20</f>
        <v>R16</v>
      </c>
      <c r="D16" s="123" t="str">
        <f>IF('READY GRP'!AI20=0,"",'READY GRP'!AI20)</f>
        <v/>
      </c>
      <c r="E16" s="123" t="str">
        <f>IF('READY GRP'!AJ20=0,"",'READY GRP'!AJ20)</f>
        <v/>
      </c>
      <c r="F16" s="123" t="str">
        <f>IF('READY GRP'!AK20=0,"",'READY GRP'!AK20)</f>
        <v/>
      </c>
      <c r="G16" s="123" t="str">
        <f>IF('READY GRP'!AL20=0,"",'READY GRP'!AL20)</f>
        <v/>
      </c>
      <c r="H16" s="123" t="str">
        <f>IF('READY GRP'!AM20=0,"",'READY GRP'!AM20)</f>
        <v/>
      </c>
      <c r="I16" s="203" t="str">
        <f>IF('READY GRP'!AN20=0,"",'READY GRP'!AN20)</f>
        <v/>
      </c>
      <c r="J16" s="17" t="str">
        <f>IF('READY GRP'!AO20=0,"",'READY GRP'!AO20)</f>
        <v/>
      </c>
      <c r="K16" s="17" t="str">
        <f>IF('READY GRP'!AP20=0,"",'READY GRP'!AP20)</f>
        <v/>
      </c>
      <c r="L16" s="17" t="str">
        <f>IF('READY GRP'!AQ20=0,"",'READY GRP'!AQ20)</f>
        <v/>
      </c>
      <c r="M16" s="17" t="str">
        <f>IF('READY GRP'!AR20=0,"",'READY GRP'!AR20)</f>
        <v/>
      </c>
      <c r="N16" s="17" t="str">
        <f>IF('READY GRP'!AS20=0,"",'READY GRP'!AS20)</f>
        <v/>
      </c>
      <c r="O16" s="17" t="str">
        <f>IF('READY GRP'!AT20=0,"",'READY GRP'!AT20)</f>
        <v/>
      </c>
      <c r="P16" s="123" t="str">
        <f>IF('READY GRP'!AU20=0,"",'READY GRP'!AU20)</f>
        <v/>
      </c>
      <c r="Q16" s="217">
        <f t="shared" si="1"/>
        <v>0</v>
      </c>
      <c r="R16" s="217">
        <f>Q16*'READY GRP'!AE20</f>
        <v>0</v>
      </c>
      <c r="S16" s="281">
        <f>Q16*'READY GRP'!U20</f>
        <v>0</v>
      </c>
    </row>
    <row r="17" spans="1:19" ht="23.15" customHeight="1" thickBot="1">
      <c r="A17" s="295" t="str">
        <f>'READY GRP'!Y21</f>
        <v>DT</v>
      </c>
      <c r="B17" s="290" t="str">
        <f>'READY GRP'!D21</f>
        <v>RE-MUMBAI-DT</v>
      </c>
      <c r="C17" s="291" t="str">
        <f>'READY GRP'!C21</f>
        <v>R17</v>
      </c>
      <c r="D17" s="123" t="str">
        <f>IF('READY GRP'!AI21=0,"",'READY GRP'!AI21)</f>
        <v/>
      </c>
      <c r="E17" s="123" t="str">
        <f>IF('READY GRP'!AJ21=0,"",'READY GRP'!AJ21)</f>
        <v/>
      </c>
      <c r="F17" s="123" t="str">
        <f>IF('READY GRP'!AK21=0,"",'READY GRP'!AK21)</f>
        <v/>
      </c>
      <c r="G17" s="123" t="str">
        <f>IF('READY GRP'!AL21=0,"",'READY GRP'!AL21)</f>
        <v/>
      </c>
      <c r="H17" s="123" t="str">
        <f>IF('READY GRP'!AM21=0,"",'READY GRP'!AM21)</f>
        <v/>
      </c>
      <c r="I17" s="203" t="str">
        <f>IF('READY GRP'!AN21=0,"",'READY GRP'!AN21)</f>
        <v/>
      </c>
      <c r="J17" s="17" t="str">
        <f>IF('READY GRP'!AO21=0,"",'READY GRP'!AO21)</f>
        <v/>
      </c>
      <c r="K17" s="17" t="str">
        <f>IF('READY GRP'!AP21=0,"",'READY GRP'!AP21)</f>
        <v/>
      </c>
      <c r="L17" s="17" t="str">
        <f>IF('READY GRP'!AQ21=0,"",'READY GRP'!AQ21)</f>
        <v/>
      </c>
      <c r="M17" s="17" t="str">
        <f>IF('READY GRP'!AR21=0,"",'READY GRP'!AR21)</f>
        <v/>
      </c>
      <c r="N17" s="17" t="str">
        <f>IF('READY GRP'!AS21=0,"",'READY GRP'!AS21)</f>
        <v/>
      </c>
      <c r="O17" s="17" t="str">
        <f>IF('READY GRP'!AT21=0,"",'READY GRP'!AT21)</f>
        <v/>
      </c>
      <c r="P17" s="123" t="str">
        <f>IF('READY GRP'!AU21=0,"",'READY GRP'!AU21)</f>
        <v/>
      </c>
      <c r="Q17" s="217">
        <f t="shared" si="1"/>
        <v>0</v>
      </c>
      <c r="R17" s="217">
        <f>Q17*'READY GRP'!AE21</f>
        <v>0</v>
      </c>
      <c r="S17" s="281">
        <f>Q17*'READY GRP'!U21</f>
        <v>0</v>
      </c>
    </row>
    <row r="18" spans="1:19" ht="23.15" customHeight="1" thickBot="1">
      <c r="A18" s="297" t="str">
        <f>'READY GRP'!Y22</f>
        <v>DT</v>
      </c>
      <c r="B18" s="290" t="str">
        <f>'READY GRP'!D22</f>
        <v>RE-L.A.-DT</v>
      </c>
      <c r="C18" s="291" t="str">
        <f>'READY GRP'!C22</f>
        <v>R18</v>
      </c>
      <c r="D18" s="123" t="str">
        <f>IF('READY GRP'!AI22=0,"",'READY GRP'!AI22)</f>
        <v/>
      </c>
      <c r="E18" s="123" t="str">
        <f>IF('READY GRP'!AJ22=0,"",'READY GRP'!AJ22)</f>
        <v/>
      </c>
      <c r="F18" s="123" t="str">
        <f>IF('READY GRP'!AK22=0,"",'READY GRP'!AK22)</f>
        <v/>
      </c>
      <c r="G18" s="123" t="str">
        <f>IF('READY GRP'!AL22=0,"",'READY GRP'!AL22)</f>
        <v/>
      </c>
      <c r="H18" s="123" t="str">
        <f>IF('READY GRP'!AM22=0,"",'READY GRP'!AM22)</f>
        <v/>
      </c>
      <c r="I18" s="203" t="str">
        <f>IF('READY GRP'!AN22=0,"",'READY GRP'!AN22)</f>
        <v/>
      </c>
      <c r="J18" s="17" t="str">
        <f>IF('READY GRP'!AO22=0,"",'READY GRP'!AO22)</f>
        <v/>
      </c>
      <c r="K18" s="17" t="str">
        <f>IF('READY GRP'!AP22=0,"",'READY GRP'!AP22)</f>
        <v/>
      </c>
      <c r="L18" s="17" t="str">
        <f>IF('READY GRP'!AQ22=0,"",'READY GRP'!AQ22)</f>
        <v/>
      </c>
      <c r="M18" s="17" t="str">
        <f>IF('READY GRP'!AR22=0,"",'READY GRP'!AR22)</f>
        <v/>
      </c>
      <c r="N18" s="17" t="str">
        <f>IF('READY GRP'!AS22=0,"",'READY GRP'!AS22)</f>
        <v/>
      </c>
      <c r="O18" s="17" t="str">
        <f>IF('READY GRP'!AT22=0,"",'READY GRP'!AT22)</f>
        <v/>
      </c>
      <c r="P18" s="123" t="str">
        <f>IF('READY GRP'!AU22=0,"",'READY GRP'!AU22)</f>
        <v/>
      </c>
      <c r="Q18" s="217">
        <f t="shared" si="1"/>
        <v>0</v>
      </c>
      <c r="R18" s="217">
        <f>Q18*'READY GRP'!AE22</f>
        <v>0</v>
      </c>
      <c r="S18" s="281">
        <f>Q18*'READY GRP'!U22</f>
        <v>0</v>
      </c>
    </row>
    <row r="19" spans="1:19" ht="23.15" customHeight="1" thickBot="1">
      <c r="A19" s="295" t="str">
        <f>'READY GRP'!Y23</f>
        <v>DT</v>
      </c>
      <c r="B19" s="290" t="str">
        <f>'READY GRP'!D23</f>
        <v>RE-TOKYO-DT</v>
      </c>
      <c r="C19" s="291" t="str">
        <f>'READY GRP'!C23</f>
        <v>R1</v>
      </c>
      <c r="D19" s="123" t="str">
        <f>IF('READY GRP'!AI23=0,"",'READY GRP'!AI23)</f>
        <v/>
      </c>
      <c r="E19" s="17" t="str">
        <f>IF('READY GRP'!AJ23=0,"",'READY GRP'!AJ23)</f>
        <v/>
      </c>
      <c r="F19" s="17" t="str">
        <f>IF('READY GRP'!AK23=0,"",'READY GRP'!AK23)</f>
        <v/>
      </c>
      <c r="G19" s="17" t="str">
        <f>IF('READY GRP'!AL23=0,"",'READY GRP'!AL23)</f>
        <v/>
      </c>
      <c r="H19" s="17" t="str">
        <f>IF('READY GRP'!AM23=0,"",'READY GRP'!AM23)</f>
        <v/>
      </c>
      <c r="I19" s="31" t="str">
        <f>IF('READY GRP'!AN23=0,"",'READY GRP'!AN23)</f>
        <v/>
      </c>
      <c r="J19" s="17" t="str">
        <f>IF('READY GRP'!AO23=0,"",'READY GRP'!AO23)</f>
        <v/>
      </c>
      <c r="K19" s="17" t="str">
        <f>IF('READY GRP'!AP23=0,"",'READY GRP'!AP23)</f>
        <v/>
      </c>
      <c r="L19" s="17" t="str">
        <f>IF('READY GRP'!AQ23=0,"",'READY GRP'!AQ23)</f>
        <v/>
      </c>
      <c r="M19" s="17" t="str">
        <f>IF('READY GRP'!AR23=0,"",'READY GRP'!AR23)</f>
        <v/>
      </c>
      <c r="N19" s="17" t="str">
        <f>IF('READY GRP'!AS23=0,"",'READY GRP'!AS23)</f>
        <v/>
      </c>
      <c r="O19" s="17" t="str">
        <f>IF('READY GRP'!AT23=0,"",'READY GRP'!AT23)</f>
        <v/>
      </c>
      <c r="P19" s="31" t="str">
        <f>IF('READY GRP'!AU23=0,"",'READY GRP'!AU23)</f>
        <v/>
      </c>
      <c r="Q19" s="217">
        <f t="shared" ref="Q19:Q28" si="2">SUM(D19:P19)</f>
        <v>0</v>
      </c>
      <c r="R19" s="217">
        <f>Q19*'READY GRP'!AE23</f>
        <v>0</v>
      </c>
      <c r="S19" s="281">
        <f>Q19*'READY GRP'!U23</f>
        <v>0</v>
      </c>
    </row>
    <row r="20" spans="1:19" ht="23.15" customHeight="1" thickBot="1">
      <c r="A20" s="297" t="str">
        <f>'READY GRP'!Y24</f>
        <v>DT</v>
      </c>
      <c r="B20" s="290" t="str">
        <f>'READY GRP'!D24</f>
        <v>RE-CHONGQING-DT</v>
      </c>
      <c r="C20" s="291" t="str">
        <f>'READY GRP'!C24</f>
        <v>R2</v>
      </c>
      <c r="D20" s="123" t="str">
        <f>IF('READY GRP'!AI24=0,"",'READY GRP'!AI24)</f>
        <v/>
      </c>
      <c r="E20" s="17" t="str">
        <f>IF('READY GRP'!AJ24=0,"",'READY GRP'!AJ24)</f>
        <v/>
      </c>
      <c r="F20" s="17" t="str">
        <f>IF('READY GRP'!AK24=0,"",'READY GRP'!AK24)</f>
        <v/>
      </c>
      <c r="G20" s="17" t="str">
        <f>IF('READY GRP'!AL24=0,"",'READY GRP'!AL24)</f>
        <v/>
      </c>
      <c r="H20" s="17" t="str">
        <f>IF('READY GRP'!AM24=0,"",'READY GRP'!AM24)</f>
        <v/>
      </c>
      <c r="I20" s="31" t="str">
        <f>IF('READY GRP'!AN24=0,"",'READY GRP'!AN24)</f>
        <v/>
      </c>
      <c r="J20" s="17" t="str">
        <f>IF('READY GRP'!AO24=0,"",'READY GRP'!AO24)</f>
        <v/>
      </c>
      <c r="K20" s="17" t="str">
        <f>IF('READY GRP'!AP24=0,"",'READY GRP'!AP24)</f>
        <v/>
      </c>
      <c r="L20" s="17" t="str">
        <f>IF('READY GRP'!AQ24=0,"",'READY GRP'!AQ24)</f>
        <v/>
      </c>
      <c r="M20" s="17" t="str">
        <f>IF('READY GRP'!AR24=0,"",'READY GRP'!AR24)</f>
        <v/>
      </c>
      <c r="N20" s="17" t="str">
        <f>IF('READY GRP'!AS24=0,"",'READY GRP'!AS24)</f>
        <v/>
      </c>
      <c r="O20" s="17" t="str">
        <f>IF('READY GRP'!AT24=0,"",'READY GRP'!AT24)</f>
        <v/>
      </c>
      <c r="P20" s="31" t="str">
        <f>IF('READY GRP'!AU24=0,"",'READY GRP'!AU24)</f>
        <v/>
      </c>
      <c r="Q20" s="217">
        <f t="shared" si="2"/>
        <v>0</v>
      </c>
      <c r="R20" s="217">
        <f>Q20*'READY GRP'!AE24</f>
        <v>0</v>
      </c>
      <c r="S20" s="281">
        <f>Q20*'READY GRP'!U24</f>
        <v>0</v>
      </c>
    </row>
    <row r="21" spans="1:19" ht="23.15" customHeight="1" thickBot="1">
      <c r="A21" s="295" t="str">
        <f>'READY GRP'!Y25</f>
        <v>DT</v>
      </c>
      <c r="B21" s="290" t="str">
        <f>'READY GRP'!D25</f>
        <v>RE-CAPE TOWN-DT</v>
      </c>
      <c r="C21" s="291" t="str">
        <f>'READY GRP'!C25</f>
        <v>R3</v>
      </c>
      <c r="D21" s="123" t="str">
        <f>IF('READY GRP'!AI25=0,"",'READY GRP'!AI25)</f>
        <v/>
      </c>
      <c r="E21" s="17" t="str">
        <f>IF('READY GRP'!AJ25=0,"",'READY GRP'!AJ25)</f>
        <v/>
      </c>
      <c r="F21" s="17" t="str">
        <f>IF('READY GRP'!AK25=0,"",'READY GRP'!AK25)</f>
        <v/>
      </c>
      <c r="G21" s="17" t="str">
        <f>IF('READY GRP'!AL25=0,"",'READY GRP'!AL25)</f>
        <v/>
      </c>
      <c r="H21" s="17" t="str">
        <f>IF('READY GRP'!AM25=0,"",'READY GRP'!AM25)</f>
        <v/>
      </c>
      <c r="I21" s="31" t="str">
        <f>IF('READY GRP'!AN25=0,"",'READY GRP'!AN25)</f>
        <v/>
      </c>
      <c r="J21" s="17" t="str">
        <f>IF('READY GRP'!AO25=0,"",'READY GRP'!AO25)</f>
        <v/>
      </c>
      <c r="K21" s="17" t="str">
        <f>IF('READY GRP'!AP25=0,"",'READY GRP'!AP25)</f>
        <v/>
      </c>
      <c r="L21" s="17" t="str">
        <f>IF('READY GRP'!AQ25=0,"",'READY GRP'!AQ25)</f>
        <v/>
      </c>
      <c r="M21" s="17" t="str">
        <f>IF('READY GRP'!AR25=0,"",'READY GRP'!AR25)</f>
        <v/>
      </c>
      <c r="N21" s="17" t="str">
        <f>IF('READY GRP'!AS25=0,"",'READY GRP'!AS25)</f>
        <v/>
      </c>
      <c r="O21" s="17" t="str">
        <f>IF('READY GRP'!AT25=0,"",'READY GRP'!AT25)</f>
        <v/>
      </c>
      <c r="P21" s="31" t="str">
        <f>IF('READY GRP'!AU25=0,"",'READY GRP'!AU25)</f>
        <v/>
      </c>
      <c r="Q21" s="217">
        <f t="shared" si="2"/>
        <v>0</v>
      </c>
      <c r="R21" s="217">
        <f>Q21*'READY GRP'!AE25</f>
        <v>0</v>
      </c>
      <c r="S21" s="281">
        <f>Q21*'READY GRP'!U25</f>
        <v>0</v>
      </c>
    </row>
    <row r="22" spans="1:19" ht="23.15" customHeight="1" thickBot="1">
      <c r="A22" s="297" t="str">
        <f>'READY GRP'!Y26</f>
        <v>DT</v>
      </c>
      <c r="B22" s="290" t="str">
        <f>'READY GRP'!D26</f>
        <v>RE-RIO-DT</v>
      </c>
      <c r="C22" s="291" t="str">
        <f>'READY GRP'!C26</f>
        <v>R4</v>
      </c>
      <c r="D22" s="123" t="str">
        <f>IF('READY GRP'!AI26=0,"",'READY GRP'!AI26)</f>
        <v/>
      </c>
      <c r="E22" s="17" t="str">
        <f>IF('READY GRP'!AJ26=0,"",'READY GRP'!AJ26)</f>
        <v/>
      </c>
      <c r="F22" s="17" t="str">
        <f>IF('READY GRP'!AK26=0,"",'READY GRP'!AK26)</f>
        <v/>
      </c>
      <c r="G22" s="17" t="str">
        <f>IF('READY GRP'!AL26=0,"",'READY GRP'!AL26)</f>
        <v/>
      </c>
      <c r="H22" s="17" t="str">
        <f>IF('READY GRP'!AM26=0,"",'READY GRP'!AM26)</f>
        <v/>
      </c>
      <c r="I22" s="31" t="str">
        <f>IF('READY GRP'!AN26=0,"",'READY GRP'!AN26)</f>
        <v/>
      </c>
      <c r="J22" s="17" t="str">
        <f>IF('READY GRP'!AO26=0,"",'READY GRP'!AO26)</f>
        <v/>
      </c>
      <c r="K22" s="17" t="str">
        <f>IF('READY GRP'!AP26=0,"",'READY GRP'!AP26)</f>
        <v/>
      </c>
      <c r="L22" s="17" t="str">
        <f>IF('READY GRP'!AQ26=0,"",'READY GRP'!AQ26)</f>
        <v/>
      </c>
      <c r="M22" s="17" t="str">
        <f>IF('READY GRP'!AR26=0,"",'READY GRP'!AR26)</f>
        <v/>
      </c>
      <c r="N22" s="17" t="str">
        <f>IF('READY GRP'!AS26=0,"",'READY GRP'!AS26)</f>
        <v/>
      </c>
      <c r="O22" s="17" t="str">
        <f>IF('READY GRP'!AT26=0,"",'READY GRP'!AT26)</f>
        <v/>
      </c>
      <c r="P22" s="31" t="str">
        <f>IF('READY GRP'!AU26=0,"",'READY GRP'!AU26)</f>
        <v/>
      </c>
      <c r="Q22" s="217">
        <f t="shared" si="2"/>
        <v>0</v>
      </c>
      <c r="R22" s="217">
        <f>Q22*'READY GRP'!AE26</f>
        <v>0</v>
      </c>
      <c r="S22" s="281">
        <f>Q22*'READY GRP'!U26</f>
        <v>0</v>
      </c>
    </row>
    <row r="23" spans="1:19" ht="23.15" customHeight="1" thickBot="1">
      <c r="A23" s="295" t="str">
        <f>'READY GRP'!Y27</f>
        <v>DT</v>
      </c>
      <c r="B23" s="290" t="str">
        <f>'READY GRP'!D27</f>
        <v>RE-BARCELONA-DT</v>
      </c>
      <c r="C23" s="291" t="str">
        <f>'READY GRP'!C27</f>
        <v>R8</v>
      </c>
      <c r="D23" s="123" t="str">
        <f>IF('READY GRP'!AI27=0,"",'READY GRP'!AI27)</f>
        <v/>
      </c>
      <c r="E23" s="17" t="str">
        <f>IF('READY GRP'!AJ27=0,"",'READY GRP'!AJ27)</f>
        <v/>
      </c>
      <c r="F23" s="17" t="str">
        <f>IF('READY GRP'!AK27=0,"",'READY GRP'!AK27)</f>
        <v/>
      </c>
      <c r="G23" s="17" t="str">
        <f>IF('READY GRP'!AL27=0,"",'READY GRP'!AL27)</f>
        <v/>
      </c>
      <c r="H23" s="17" t="str">
        <f>IF('READY GRP'!AM27=0,"",'READY GRP'!AM27)</f>
        <v/>
      </c>
      <c r="I23" s="31" t="str">
        <f>IF('READY GRP'!AN27=0,"",'READY GRP'!AN27)</f>
        <v/>
      </c>
      <c r="J23" s="17" t="str">
        <f>IF('READY GRP'!AO27=0,"",'READY GRP'!AO27)</f>
        <v/>
      </c>
      <c r="K23" s="17" t="str">
        <f>IF('READY GRP'!AP27=0,"",'READY GRP'!AP27)</f>
        <v/>
      </c>
      <c r="L23" s="17" t="str">
        <f>IF('READY GRP'!AQ27=0,"",'READY GRP'!AQ27)</f>
        <v/>
      </c>
      <c r="M23" s="17" t="str">
        <f>IF('READY GRP'!AR27=0,"",'READY GRP'!AR27)</f>
        <v/>
      </c>
      <c r="N23" s="17" t="str">
        <f>IF('READY GRP'!AS27=0,"",'READY GRP'!AS27)</f>
        <v/>
      </c>
      <c r="O23" s="17" t="str">
        <f>IF('READY GRP'!AT27=0,"",'READY GRP'!AT27)</f>
        <v/>
      </c>
      <c r="P23" s="31" t="str">
        <f>IF('READY GRP'!AU27=0,"",'READY GRP'!AU27)</f>
        <v/>
      </c>
      <c r="Q23" s="218">
        <f t="shared" si="2"/>
        <v>0</v>
      </c>
      <c r="R23" s="218">
        <f>Q23*'READY GRP'!AE27</f>
        <v>0</v>
      </c>
      <c r="S23" s="282">
        <f>Q23*'READY GRP'!U27</f>
        <v>0</v>
      </c>
    </row>
    <row r="24" spans="1:19" ht="23.15" customHeight="1" thickBot="1">
      <c r="A24" s="297" t="str">
        <f>'READY GRP'!Y28</f>
        <v>DT</v>
      </c>
      <c r="B24" s="290" t="str">
        <f>'READY GRP'!D28</f>
        <v>RE-SYDNEY-DT</v>
      </c>
      <c r="C24" s="291" t="str">
        <f>'READY GRP'!C28</f>
        <v>R5</v>
      </c>
      <c r="D24" s="123" t="str">
        <f>IF('READY GRP'!AI28=0,"",'READY GRP'!AI28)</f>
        <v/>
      </c>
      <c r="E24" s="17" t="str">
        <f>IF('READY GRP'!AJ28=0,"",'READY GRP'!AJ28)</f>
        <v/>
      </c>
      <c r="F24" s="17" t="str">
        <f>IF('READY GRP'!AK28=0,"",'READY GRP'!AK28)</f>
        <v/>
      </c>
      <c r="G24" s="17" t="str">
        <f>IF('READY GRP'!AL28=0,"",'READY GRP'!AL28)</f>
        <v/>
      </c>
      <c r="H24" s="17" t="str">
        <f>IF('READY GRP'!AM28=0,"",'READY GRP'!AM28)</f>
        <v/>
      </c>
      <c r="I24" s="31" t="str">
        <f>IF('READY GRP'!AN28=0,"",'READY GRP'!AN28)</f>
        <v/>
      </c>
      <c r="J24" s="17" t="str">
        <f>IF('READY GRP'!AO28=0,"",'READY GRP'!AO28)</f>
        <v/>
      </c>
      <c r="K24" s="17" t="str">
        <f>IF('READY GRP'!AP28=0,"",'READY GRP'!AP28)</f>
        <v/>
      </c>
      <c r="L24" s="17" t="str">
        <f>IF('READY GRP'!AQ28=0,"",'READY GRP'!AQ28)</f>
        <v/>
      </c>
      <c r="M24" s="17" t="str">
        <f>IF('READY GRP'!AR28=0,"",'READY GRP'!AR28)</f>
        <v/>
      </c>
      <c r="N24" s="17" t="str">
        <f>IF('READY GRP'!AS28=0,"",'READY GRP'!AS28)</f>
        <v/>
      </c>
      <c r="O24" s="17" t="str">
        <f>IF('READY GRP'!AT28=0,"",'READY GRP'!AT28)</f>
        <v/>
      </c>
      <c r="P24" s="31" t="str">
        <f>IF('READY GRP'!AU28=0,"",'READY GRP'!AU28)</f>
        <v/>
      </c>
      <c r="Q24" s="215">
        <f t="shared" si="2"/>
        <v>0</v>
      </c>
      <c r="R24" s="215">
        <f>Q24*'READY GRP'!AE28</f>
        <v>0</v>
      </c>
      <c r="S24" s="271">
        <f>Q24*'READY GRP'!U28</f>
        <v>0</v>
      </c>
    </row>
    <row r="25" spans="1:19" ht="23.15" customHeight="1" thickBot="1">
      <c r="A25" s="295" t="str">
        <f>'READY GRP'!Y29</f>
        <v>DT</v>
      </c>
      <c r="B25" s="290" t="str">
        <f>'READY GRP'!D29</f>
        <v>RE-NYC-DT</v>
      </c>
      <c r="C25" s="291" t="str">
        <f>'READY GRP'!C29</f>
        <v>R9</v>
      </c>
      <c r="D25" s="123" t="str">
        <f>IF('READY GRP'!AI29=0,"",'READY GRP'!AI29)</f>
        <v/>
      </c>
      <c r="E25" s="17" t="str">
        <f>IF('READY GRP'!AJ29=0,"",'READY GRP'!AJ29)</f>
        <v/>
      </c>
      <c r="F25" s="17" t="str">
        <f>IF('READY GRP'!AK29=0,"",'READY GRP'!AK29)</f>
        <v/>
      </c>
      <c r="G25" s="17" t="str">
        <f>IF('READY GRP'!AL29=0,"",'READY GRP'!AL29)</f>
        <v/>
      </c>
      <c r="H25" s="17" t="str">
        <f>IF('READY GRP'!AM29=0,"",'READY GRP'!AM29)</f>
        <v/>
      </c>
      <c r="I25" s="31" t="str">
        <f>IF('READY GRP'!AN29=0,"",'READY GRP'!AN29)</f>
        <v/>
      </c>
      <c r="J25" s="17" t="str">
        <f>IF('READY GRP'!AO29=0,"",'READY GRP'!AO29)</f>
        <v/>
      </c>
      <c r="K25" s="17" t="str">
        <f>IF('READY GRP'!AP29=0,"",'READY GRP'!AP29)</f>
        <v/>
      </c>
      <c r="L25" s="17" t="str">
        <f>IF('READY GRP'!AQ29=0,"",'READY GRP'!AQ29)</f>
        <v/>
      </c>
      <c r="M25" s="17" t="str">
        <f>IF('READY GRP'!AR29=0,"",'READY GRP'!AR29)</f>
        <v/>
      </c>
      <c r="N25" s="17" t="str">
        <f>IF('READY GRP'!AS29=0,"",'READY GRP'!AS29)</f>
        <v/>
      </c>
      <c r="O25" s="17" t="str">
        <f>IF('READY GRP'!AT29=0,"",'READY GRP'!AT29)</f>
        <v/>
      </c>
      <c r="P25" s="31" t="str">
        <f>IF('READY GRP'!AU29=0,"",'READY GRP'!AU29)</f>
        <v/>
      </c>
      <c r="Q25" s="216">
        <f t="shared" si="2"/>
        <v>0</v>
      </c>
      <c r="R25" s="216">
        <f>Q25*'READY GRP'!AE29</f>
        <v>0</v>
      </c>
      <c r="S25" s="280">
        <f>Q25*'READY GRP'!U29</f>
        <v>0</v>
      </c>
    </row>
    <row r="26" spans="1:19" ht="23.15" customHeight="1" thickBot="1">
      <c r="A26" s="297" t="str">
        <f>'READY GRP'!Y30</f>
        <v>DT</v>
      </c>
      <c r="B26" s="290" t="str">
        <f>'READY GRP'!D30</f>
        <v>RE-PARIS-DT</v>
      </c>
      <c r="C26" s="291" t="str">
        <f>'READY GRP'!C30</f>
        <v>R6</v>
      </c>
      <c r="D26" s="123" t="str">
        <f>IF('READY GRP'!AI30=0,"",'READY GRP'!AI30)</f>
        <v/>
      </c>
      <c r="E26" s="17" t="str">
        <f>IF('READY GRP'!AJ30=0,"",'READY GRP'!AJ30)</f>
        <v/>
      </c>
      <c r="F26" s="17" t="str">
        <f>IF('READY GRP'!AK30=0,"",'READY GRP'!AK30)</f>
        <v/>
      </c>
      <c r="G26" s="17" t="str">
        <f>IF('READY GRP'!AL30=0,"",'READY GRP'!AL30)</f>
        <v/>
      </c>
      <c r="H26" s="17" t="str">
        <f>IF('READY GRP'!AM30=0,"",'READY GRP'!AM30)</f>
        <v/>
      </c>
      <c r="I26" s="31" t="str">
        <f>IF('READY GRP'!AN30=0,"",'READY GRP'!AN30)</f>
        <v/>
      </c>
      <c r="J26" s="17" t="str">
        <f>IF('READY GRP'!AO30=0,"",'READY GRP'!AO30)</f>
        <v/>
      </c>
      <c r="K26" s="17" t="str">
        <f>IF('READY GRP'!AP30=0,"",'READY GRP'!AP30)</f>
        <v/>
      </c>
      <c r="L26" s="17" t="str">
        <f>IF('READY GRP'!AQ30=0,"",'READY GRP'!AQ30)</f>
        <v/>
      </c>
      <c r="M26" s="17" t="str">
        <f>IF('READY GRP'!AR30=0,"",'READY GRP'!AR30)</f>
        <v/>
      </c>
      <c r="N26" s="17" t="str">
        <f>IF('READY GRP'!AS30=0,"",'READY GRP'!AS30)</f>
        <v/>
      </c>
      <c r="O26" s="17" t="str">
        <f>IF('READY GRP'!AT30=0,"",'READY GRP'!AT30)</f>
        <v/>
      </c>
      <c r="P26" s="31" t="str">
        <f>IF('READY GRP'!AU30=0,"",'READY GRP'!AU30)</f>
        <v/>
      </c>
      <c r="Q26" s="217">
        <f t="shared" si="2"/>
        <v>0</v>
      </c>
      <c r="R26" s="217">
        <f>Q26*'READY GRP'!AE30</f>
        <v>0</v>
      </c>
      <c r="S26" s="281">
        <f>Q26*'READY GRP'!U30</f>
        <v>0</v>
      </c>
    </row>
    <row r="27" spans="1:19" ht="23.15" customHeight="1" thickBot="1">
      <c r="A27" s="295" t="str">
        <f>'READY GRP'!Y31</f>
        <v>DT</v>
      </c>
      <c r="B27" s="290" t="str">
        <f>'READY GRP'!D31</f>
        <v>RE-LIMA-DT</v>
      </c>
      <c r="C27" s="291" t="str">
        <f>'READY GRP'!C31</f>
        <v>R10</v>
      </c>
      <c r="D27" s="123" t="str">
        <f>IF('READY GRP'!AI31=0,"",'READY GRP'!AI31)</f>
        <v/>
      </c>
      <c r="E27" s="17" t="str">
        <f>IF('READY GRP'!AJ31=0,"",'READY GRP'!AJ31)</f>
        <v/>
      </c>
      <c r="F27" s="17" t="str">
        <f>IF('READY GRP'!AK31=0,"",'READY GRP'!AK31)</f>
        <v/>
      </c>
      <c r="G27" s="17" t="str">
        <f>IF('READY GRP'!AL31=0,"",'READY GRP'!AL31)</f>
        <v/>
      </c>
      <c r="H27" s="17" t="str">
        <f>IF('READY GRP'!AM31=0,"",'READY GRP'!AM31)</f>
        <v/>
      </c>
      <c r="I27" s="31" t="str">
        <f>IF('READY GRP'!AN31=0,"",'READY GRP'!AN31)</f>
        <v/>
      </c>
      <c r="J27" s="17" t="str">
        <f>IF('READY GRP'!AO31=0,"",'READY GRP'!AO31)</f>
        <v/>
      </c>
      <c r="K27" s="17" t="str">
        <f>IF('READY GRP'!AP31=0,"",'READY GRP'!AP31)</f>
        <v/>
      </c>
      <c r="L27" s="17" t="str">
        <f>IF('READY GRP'!AQ31=0,"",'READY GRP'!AQ31)</f>
        <v/>
      </c>
      <c r="M27" s="17" t="str">
        <f>IF('READY GRP'!AR31=0,"",'READY GRP'!AR31)</f>
        <v/>
      </c>
      <c r="N27" s="17" t="str">
        <f>IF('READY GRP'!AS31=0,"",'READY GRP'!AS31)</f>
        <v/>
      </c>
      <c r="O27" s="17" t="str">
        <f>IF('READY GRP'!AT31=0,"",'READY GRP'!AT31)</f>
        <v/>
      </c>
      <c r="P27" s="31" t="str">
        <f>IF('READY GRP'!AU31=0,"",'READY GRP'!AU31)</f>
        <v/>
      </c>
      <c r="Q27" s="217">
        <f t="shared" si="2"/>
        <v>0</v>
      </c>
      <c r="R27" s="217">
        <f>Q27*'READY GRP'!AE31</f>
        <v>0</v>
      </c>
      <c r="S27" s="281">
        <f>Q27*'READY GRP'!U31</f>
        <v>0</v>
      </c>
    </row>
    <row r="28" spans="1:19" ht="23.15" customHeight="1" thickBot="1">
      <c r="A28" s="297" t="str">
        <f>'READY GRP'!Y32</f>
        <v>DT</v>
      </c>
      <c r="B28" s="292" t="str">
        <f>'READY GRP'!D32</f>
        <v>RE-PHOENIX-DT</v>
      </c>
      <c r="C28" s="293" t="str">
        <f>'READY GRP'!C32</f>
        <v>R7</v>
      </c>
      <c r="D28" s="123" t="str">
        <f>IF('READY GRP'!AI32=0,"",'READY GRP'!AI32)</f>
        <v/>
      </c>
      <c r="E28" s="17" t="str">
        <f>IF('READY GRP'!AJ32=0,"",'READY GRP'!AJ32)</f>
        <v/>
      </c>
      <c r="F28" s="17" t="str">
        <f>IF('READY GRP'!AK32=0,"",'READY GRP'!AK32)</f>
        <v/>
      </c>
      <c r="G28" s="17" t="str">
        <f>IF('READY GRP'!AL32=0,"",'READY GRP'!AL32)</f>
        <v/>
      </c>
      <c r="H28" s="17" t="str">
        <f>IF('READY GRP'!AM32=0,"",'READY GRP'!AM32)</f>
        <v/>
      </c>
      <c r="I28" s="31" t="str">
        <f>IF('READY GRP'!AN32=0,"",'READY GRP'!AN32)</f>
        <v/>
      </c>
      <c r="J28" s="17" t="str">
        <f>IF('READY GRP'!AO32=0,"",'READY GRP'!AO32)</f>
        <v/>
      </c>
      <c r="K28" s="17" t="str">
        <f>IF('READY GRP'!AP32=0,"",'READY GRP'!AP32)</f>
        <v/>
      </c>
      <c r="L28" s="17" t="str">
        <f>IF('READY GRP'!AQ32=0,"",'READY GRP'!AQ32)</f>
        <v/>
      </c>
      <c r="M28" s="17" t="str">
        <f>IF('READY GRP'!AR32=0,"",'READY GRP'!AR32)</f>
        <v/>
      </c>
      <c r="N28" s="17" t="str">
        <f>IF('READY GRP'!AS32=0,"",'READY GRP'!AS32)</f>
        <v/>
      </c>
      <c r="O28" s="17" t="str">
        <f>IF('READY GRP'!AT32=0,"",'READY GRP'!AT32)</f>
        <v/>
      </c>
      <c r="P28" s="31" t="str">
        <f>IF('READY GRP'!AU32=0,"",'READY GRP'!AU32)</f>
        <v/>
      </c>
      <c r="Q28" s="219">
        <f t="shared" si="2"/>
        <v>0</v>
      </c>
      <c r="R28" s="219">
        <f>Q28*'READY GRP'!AE32</f>
        <v>0</v>
      </c>
      <c r="S28" s="284">
        <f>Q28*'READY GRP'!U32</f>
        <v>0</v>
      </c>
    </row>
    <row r="29" spans="1:19" ht="24" customHeight="1" thickBot="1">
      <c r="A29" s="296" t="s">
        <v>203</v>
      </c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4"/>
      <c r="R29" s="214"/>
      <c r="S29" s="283"/>
    </row>
    <row r="30" spans="1:19" ht="23.15" customHeight="1" thickBot="1">
      <c r="A30" s="128">
        <f>'READY GRP'!Y34</f>
        <v>0</v>
      </c>
      <c r="B30" s="286" t="str">
        <f>'READY GRP'!D34</f>
        <v>RE-BASE1-WI</v>
      </c>
      <c r="C30" s="124" t="str">
        <f>'READY GRP'!C34</f>
        <v>R19</v>
      </c>
      <c r="D30" s="123" t="str">
        <f>IF('READY GRP'!AI34=0,"",'READY GRP'!AI34)</f>
        <v/>
      </c>
      <c r="E30" s="17" t="str">
        <f>IF('READY GRP'!AJ34=0,"",'READY GRP'!AJ34)</f>
        <v/>
      </c>
      <c r="F30" s="17" t="str">
        <f>IF('READY GRP'!AK34=0,"",'READY GRP'!AK34)</f>
        <v/>
      </c>
      <c r="G30" s="17" t="str">
        <f>IF('READY GRP'!AL34=0,"",'READY GRP'!AL34)</f>
        <v/>
      </c>
      <c r="H30" s="17" t="str">
        <f>IF('READY GRP'!AM34=0,"",'READY GRP'!AM34)</f>
        <v/>
      </c>
      <c r="I30" s="31" t="str">
        <f>IF('READY GRP'!AN34=0,"",'READY GRP'!AN34)</f>
        <v/>
      </c>
      <c r="J30" s="17" t="str">
        <f>IF('READY GRP'!AO34=0,"",'READY GRP'!AO34)</f>
        <v/>
      </c>
      <c r="K30" s="17" t="str">
        <f>IF('READY GRP'!AP34=0,"",'READY GRP'!AP34)</f>
        <v/>
      </c>
      <c r="L30" s="17" t="str">
        <f>IF('READY GRP'!AQ34=0,"",'READY GRP'!AQ34)</f>
        <v/>
      </c>
      <c r="M30" s="17" t="str">
        <f>IF('READY GRP'!AR34=0,"",'READY GRP'!AR34)</f>
        <v/>
      </c>
      <c r="N30" s="17" t="str">
        <f>IF('READY GRP'!AS34=0,"",'READY GRP'!AS34)</f>
        <v/>
      </c>
      <c r="O30" s="17" t="str">
        <f>IF('READY GRP'!AT34=0,"",'READY GRP'!AT34)</f>
        <v/>
      </c>
      <c r="P30" s="31" t="str">
        <f>IF('READY GRP'!AU34=0,"",'READY GRP'!AU34)</f>
        <v/>
      </c>
      <c r="Q30" s="217">
        <f t="shared" ref="Q30:Q31" si="3">SUM(D30:P30)</f>
        <v>0</v>
      </c>
      <c r="R30" s="217">
        <f>Q30*'READY GRP'!AE34</f>
        <v>0</v>
      </c>
      <c r="S30" s="281">
        <f>Q30*'READY GRP'!U34</f>
        <v>0</v>
      </c>
    </row>
    <row r="31" spans="1:19" ht="23.15" customHeight="1" thickBot="1">
      <c r="A31" s="128">
        <f>'READY GRP'!Y35</f>
        <v>0</v>
      </c>
      <c r="B31" s="286" t="str">
        <f>'READY GRP'!D35</f>
        <v>RE-BASE2-WI</v>
      </c>
      <c r="C31" s="124" t="str">
        <f>'READY GRP'!C35</f>
        <v>R20</v>
      </c>
      <c r="D31" s="123" t="str">
        <f>IF('READY GRP'!AI35=0,"",'READY GRP'!AI35)</f>
        <v/>
      </c>
      <c r="E31" s="17" t="str">
        <f>IF('READY GRP'!AJ35=0,"",'READY GRP'!AJ35)</f>
        <v/>
      </c>
      <c r="F31" s="17" t="str">
        <f>IF('READY GRP'!AK35=0,"",'READY GRP'!AK35)</f>
        <v/>
      </c>
      <c r="G31" s="17" t="str">
        <f>IF('READY GRP'!AL35=0,"",'READY GRP'!AL35)</f>
        <v/>
      </c>
      <c r="H31" s="17" t="str">
        <f>IF('READY GRP'!AM35=0,"",'READY GRP'!AM35)</f>
        <v/>
      </c>
      <c r="I31" s="31" t="str">
        <f>IF('READY GRP'!AN35=0,"",'READY GRP'!AN35)</f>
        <v/>
      </c>
      <c r="J31" s="17" t="str">
        <f>IF('READY GRP'!AO35=0,"",'READY GRP'!AO35)</f>
        <v/>
      </c>
      <c r="K31" s="17" t="str">
        <f>IF('READY GRP'!AP35=0,"",'READY GRP'!AP35)</f>
        <v/>
      </c>
      <c r="L31" s="17" t="str">
        <f>IF('READY GRP'!AQ35=0,"",'READY GRP'!AQ35)</f>
        <v/>
      </c>
      <c r="M31" s="17" t="str">
        <f>IF('READY GRP'!AR35=0,"",'READY GRP'!AR35)</f>
        <v/>
      </c>
      <c r="N31" s="17" t="str">
        <f>IF('READY GRP'!AS35=0,"",'READY GRP'!AS35)</f>
        <v/>
      </c>
      <c r="O31" s="17" t="str">
        <f>IF('READY GRP'!AT35=0,"",'READY GRP'!AT35)</f>
        <v/>
      </c>
      <c r="P31" s="31" t="str">
        <f>IF('READY GRP'!AU35=0,"",'READY GRP'!AU35)</f>
        <v/>
      </c>
      <c r="Q31" s="219">
        <f t="shared" si="3"/>
        <v>0</v>
      </c>
      <c r="R31" s="219">
        <f>Q31*'READY GRP'!AE35</f>
        <v>0</v>
      </c>
      <c r="S31" s="284">
        <f>Q31*'READY GRP'!U35</f>
        <v>0</v>
      </c>
    </row>
  </sheetData>
  <sheetProtection selectLockedCells="1" selectUnlockedCells="1"/>
  <autoFilter ref="Q6:Q31" xr:uid="{00000000-0001-0000-0500-000000000000}"/>
  <mergeCells count="3">
    <mergeCell ref="K1:M1"/>
    <mergeCell ref="B4:H4"/>
    <mergeCell ref="K4:M4"/>
  </mergeCells>
  <phoneticPr fontId="10" type="noConversion"/>
  <pageMargins left="0.25" right="0.25" top="0.75" bottom="0.75" header="0.3" footer="0.3"/>
  <pageSetup paperSize="9" orientation="landscape" horizontalDpi="4294967292" verticalDpi="4294967292" r:id="rId1"/>
  <headerFooter differentFirst="1" alignWithMargins="0">
    <oddFooter>Stran &amp;P od &amp;N</oddFooter>
    <firstFooter>Stran &amp;P od &amp;N</first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FCD3-6C40-4E0F-803F-C76A08B73B9C}">
  <dimension ref="A1:T37"/>
  <sheetViews>
    <sheetView workbookViewId="0">
      <selection activeCell="I4" sqref="I4"/>
    </sheetView>
  </sheetViews>
  <sheetFormatPr defaultColWidth="11" defaultRowHeight="15.5"/>
  <cols>
    <col min="2" max="2" width="7.83203125" customWidth="1"/>
    <col min="3" max="4" width="8.58203125" customWidth="1"/>
    <col min="5" max="5" width="10.83203125" customWidth="1"/>
    <col min="6" max="6" width="11.25" customWidth="1"/>
    <col min="7" max="7" width="9" customWidth="1"/>
    <col min="8" max="8" width="9.75" customWidth="1"/>
    <col min="9" max="9" width="11" style="227"/>
    <col min="10" max="10" width="11.08203125" customWidth="1"/>
    <col min="11" max="11" width="8.33203125" customWidth="1"/>
  </cols>
  <sheetData>
    <row r="1" spans="1:20" ht="31">
      <c r="A1" s="226" t="s">
        <v>106</v>
      </c>
      <c r="B1" s="62"/>
      <c r="C1" s="62"/>
      <c r="D1" s="62"/>
      <c r="E1" s="62"/>
      <c r="F1" s="62"/>
      <c r="G1" s="62"/>
      <c r="H1" s="62"/>
      <c r="J1" s="62"/>
      <c r="K1" s="62"/>
      <c r="T1" s="62"/>
    </row>
    <row r="2" spans="1:20">
      <c r="A2" s="121" t="s">
        <v>107</v>
      </c>
      <c r="B2" s="62"/>
      <c r="C2" s="62"/>
      <c r="D2" s="62"/>
      <c r="E2" s="62"/>
      <c r="F2" s="62"/>
      <c r="H2" s="62"/>
      <c r="I2" s="121" t="s">
        <v>108</v>
      </c>
      <c r="M2" s="121"/>
      <c r="T2" s="62"/>
    </row>
    <row r="3" spans="1:20" ht="46">
      <c r="A3" s="663">
        <f>'PRODUCTION LIST READY GRP'!B4</f>
        <v>0</v>
      </c>
      <c r="B3" s="664"/>
      <c r="C3" s="664"/>
      <c r="D3" s="664"/>
      <c r="E3" s="664"/>
      <c r="F3" s="664"/>
      <c r="G3" s="664"/>
      <c r="H3" s="665"/>
      <c r="I3" s="666">
        <f>'PRODUCTION LIST READY GRP'!K4</f>
        <v>0</v>
      </c>
      <c r="J3" s="667"/>
      <c r="K3" s="668"/>
      <c r="N3" s="228"/>
      <c r="O3" s="228"/>
      <c r="P3" s="228"/>
      <c r="Q3" s="228"/>
      <c r="R3" s="228"/>
    </row>
    <row r="4" spans="1:20" ht="23.15" customHeight="1">
      <c r="A4" s="121"/>
      <c r="B4" s="62"/>
      <c r="C4" s="233" t="s">
        <v>122</v>
      </c>
      <c r="D4" s="233"/>
      <c r="E4" s="120"/>
      <c r="F4" s="313"/>
      <c r="G4" s="233" t="s">
        <v>122</v>
      </c>
      <c r="H4" s="233"/>
      <c r="I4" s="229"/>
      <c r="J4" s="62"/>
      <c r="K4" s="233" t="s">
        <v>122</v>
      </c>
      <c r="L4" s="233"/>
      <c r="P4" s="230"/>
      <c r="Q4" s="230"/>
      <c r="R4" s="231"/>
      <c r="S4" s="232"/>
      <c r="T4" s="62"/>
    </row>
    <row r="5" spans="1:20" ht="11.5" customHeight="1">
      <c r="A5" s="643" t="s">
        <v>123</v>
      </c>
      <c r="B5" s="644"/>
      <c r="C5" s="234"/>
      <c r="D5" s="235"/>
      <c r="E5" s="643" t="s">
        <v>124</v>
      </c>
      <c r="F5" s="644"/>
      <c r="G5" s="236"/>
      <c r="I5" s="643" t="s">
        <v>578</v>
      </c>
      <c r="J5" s="644"/>
      <c r="K5" s="236"/>
      <c r="P5" s="1"/>
      <c r="Q5" s="1"/>
      <c r="R5" s="1"/>
      <c r="S5" s="231"/>
      <c r="T5" s="62"/>
    </row>
    <row r="6" spans="1:20" ht="11.5" customHeight="1">
      <c r="A6" s="645"/>
      <c r="B6" s="646"/>
      <c r="C6" s="237"/>
      <c r="D6" s="235"/>
      <c r="E6" s="645"/>
      <c r="F6" s="646"/>
      <c r="G6" s="238"/>
      <c r="I6" s="645"/>
      <c r="J6" s="646"/>
      <c r="K6" s="238"/>
      <c r="P6" s="1"/>
      <c r="Q6" s="1"/>
      <c r="R6" s="1"/>
      <c r="S6" s="231"/>
      <c r="T6" s="62"/>
    </row>
    <row r="7" spans="1:20" ht="11.5" customHeight="1">
      <c r="A7" s="643" t="s">
        <v>125</v>
      </c>
      <c r="B7" s="644"/>
      <c r="C7" s="239"/>
      <c r="D7" s="240"/>
      <c r="E7" s="643" t="s">
        <v>191</v>
      </c>
      <c r="F7" s="644"/>
      <c r="G7" s="241"/>
      <c r="I7" s="643" t="s">
        <v>192</v>
      </c>
      <c r="J7" s="644"/>
      <c r="K7" s="241"/>
      <c r="P7" s="62"/>
      <c r="Q7" s="62"/>
      <c r="R7" s="62"/>
      <c r="S7" s="62"/>
      <c r="T7" s="62"/>
    </row>
    <row r="8" spans="1:20" ht="11.5" customHeight="1">
      <c r="A8" s="645"/>
      <c r="B8" s="646"/>
      <c r="C8" s="242"/>
      <c r="D8" s="240"/>
      <c r="E8" s="645"/>
      <c r="F8" s="646"/>
      <c r="G8" s="238"/>
      <c r="I8" s="645"/>
      <c r="J8" s="646"/>
      <c r="K8" s="238"/>
      <c r="P8" s="1"/>
      <c r="Q8" s="1"/>
      <c r="R8" s="1"/>
      <c r="S8" s="231"/>
      <c r="T8" s="62"/>
    </row>
    <row r="9" spans="1:20" ht="11.5" customHeight="1">
      <c r="A9" s="643" t="s">
        <v>126</v>
      </c>
      <c r="B9" s="644"/>
      <c r="C9" s="234"/>
      <c r="D9" s="235"/>
      <c r="E9" s="643" t="s">
        <v>579</v>
      </c>
      <c r="F9" s="644"/>
      <c r="G9" s="243"/>
      <c r="I9" s="643" t="s">
        <v>580</v>
      </c>
      <c r="J9" s="644"/>
      <c r="K9" s="241"/>
      <c r="P9" s="1"/>
      <c r="Q9" s="1"/>
      <c r="R9" s="1"/>
      <c r="S9" s="231"/>
      <c r="T9" s="62"/>
    </row>
    <row r="10" spans="1:20" ht="11.5" customHeight="1">
      <c r="A10" s="645"/>
      <c r="B10" s="646"/>
      <c r="C10" s="237"/>
      <c r="D10" s="235"/>
      <c r="E10" s="645"/>
      <c r="F10" s="646"/>
      <c r="G10" s="244"/>
      <c r="I10" s="645"/>
      <c r="J10" s="646"/>
      <c r="K10" s="238"/>
      <c r="P10" s="1"/>
      <c r="Q10" s="1"/>
      <c r="R10" s="1"/>
      <c r="S10" s="231"/>
      <c r="T10" s="62"/>
    </row>
    <row r="11" spans="1:20" ht="11.5" customHeight="1">
      <c r="A11" s="643" t="s">
        <v>128</v>
      </c>
      <c r="B11" s="644"/>
      <c r="C11" s="239"/>
      <c r="D11" s="240"/>
      <c r="E11" s="659" t="s">
        <v>127</v>
      </c>
      <c r="F11" s="660"/>
      <c r="G11" s="245"/>
      <c r="I11" s="653" t="s">
        <v>129</v>
      </c>
      <c r="J11" s="654"/>
      <c r="K11" s="241"/>
      <c r="P11" s="1"/>
      <c r="Q11" s="1"/>
      <c r="R11" s="1"/>
      <c r="S11" s="231"/>
      <c r="T11" s="62"/>
    </row>
    <row r="12" spans="1:20" ht="11.5" customHeight="1">
      <c r="A12" s="653"/>
      <c r="B12" s="654"/>
      <c r="C12" s="246"/>
      <c r="D12" s="240"/>
      <c r="E12" s="661"/>
      <c r="F12" s="662"/>
      <c r="G12" s="244"/>
      <c r="I12" s="645"/>
      <c r="J12" s="646"/>
      <c r="K12" s="238"/>
      <c r="P12" s="1"/>
      <c r="Q12" s="1"/>
      <c r="R12" s="1"/>
      <c r="S12" s="231"/>
      <c r="T12" s="62"/>
    </row>
    <row r="13" spans="1:20" ht="11.5" customHeight="1">
      <c r="A13" s="643" t="s">
        <v>130</v>
      </c>
      <c r="B13" s="644"/>
      <c r="C13" s="236"/>
      <c r="E13" s="659" t="s">
        <v>581</v>
      </c>
      <c r="F13" s="660"/>
      <c r="G13" s="243"/>
      <c r="I13" s="653" t="s">
        <v>221</v>
      </c>
      <c r="J13" s="654"/>
      <c r="K13" s="241"/>
    </row>
    <row r="14" spans="1:20" ht="11.5" customHeight="1">
      <c r="A14" s="645"/>
      <c r="B14" s="646"/>
      <c r="C14" s="238"/>
      <c r="E14" s="661"/>
      <c r="F14" s="662"/>
      <c r="G14" s="244"/>
      <c r="I14" s="645"/>
      <c r="J14" s="646"/>
      <c r="K14" s="238"/>
    </row>
    <row r="15" spans="1:20" ht="11.5" customHeight="1">
      <c r="A15" s="653" t="s">
        <v>132</v>
      </c>
      <c r="B15" s="654"/>
      <c r="C15" s="241"/>
      <c r="E15" s="643" t="s">
        <v>582</v>
      </c>
      <c r="F15" s="644"/>
      <c r="G15" s="245"/>
      <c r="I15" s="653" t="s">
        <v>131</v>
      </c>
      <c r="J15" s="654"/>
      <c r="K15" s="241"/>
    </row>
    <row r="16" spans="1:20" ht="11.5" customHeight="1">
      <c r="A16" s="645"/>
      <c r="B16" s="646"/>
      <c r="C16" s="238"/>
      <c r="E16" s="645"/>
      <c r="F16" s="646"/>
      <c r="G16" s="244"/>
      <c r="I16" s="645"/>
      <c r="J16" s="646"/>
      <c r="K16" s="238"/>
    </row>
    <row r="17" spans="1:20" ht="11.5" customHeight="1">
      <c r="A17" s="653" t="s">
        <v>583</v>
      </c>
      <c r="B17" s="654"/>
      <c r="C17" s="247"/>
      <c r="E17" s="643" t="s">
        <v>133</v>
      </c>
      <c r="F17" s="644"/>
      <c r="G17" s="247"/>
      <c r="I17" s="653" t="s">
        <v>584</v>
      </c>
      <c r="J17" s="654"/>
      <c r="K17" s="247"/>
      <c r="L17" s="62"/>
      <c r="M17" s="62"/>
    </row>
    <row r="18" spans="1:20" ht="11.5" customHeight="1">
      <c r="A18" s="645"/>
      <c r="B18" s="646"/>
      <c r="C18" s="248"/>
      <c r="E18" s="645"/>
      <c r="F18" s="646"/>
      <c r="G18" s="248"/>
      <c r="H18" s="62"/>
      <c r="I18" s="645"/>
      <c r="J18" s="646"/>
      <c r="K18" s="248"/>
      <c r="L18" s="62"/>
      <c r="M18" s="62"/>
    </row>
    <row r="19" spans="1:20" ht="11.5" customHeight="1">
      <c r="A19" s="655" t="s">
        <v>193</v>
      </c>
      <c r="B19" s="656"/>
      <c r="C19" s="247"/>
      <c r="E19" s="643" t="s">
        <v>585</v>
      </c>
      <c r="F19" s="644"/>
      <c r="G19" s="247"/>
      <c r="I19" s="651" t="s">
        <v>586</v>
      </c>
      <c r="J19" s="652"/>
      <c r="K19" s="247"/>
      <c r="T19" s="62"/>
    </row>
    <row r="20" spans="1:20" ht="11.5" customHeight="1">
      <c r="A20" s="657"/>
      <c r="B20" s="658"/>
      <c r="C20" s="248"/>
      <c r="E20" s="645"/>
      <c r="F20" s="646"/>
      <c r="G20" s="248"/>
      <c r="I20" s="649"/>
      <c r="J20" s="650"/>
      <c r="K20" s="248"/>
      <c r="T20" s="62"/>
    </row>
    <row r="21" spans="1:20" ht="11.5" customHeight="1">
      <c r="A21" s="643" t="s">
        <v>587</v>
      </c>
      <c r="B21" s="644"/>
      <c r="C21" s="247"/>
      <c r="E21" s="643" t="s">
        <v>222</v>
      </c>
      <c r="F21" s="644"/>
      <c r="G21" s="247"/>
      <c r="I21" s="651" t="s">
        <v>588</v>
      </c>
      <c r="J21" s="652"/>
      <c r="K21" s="247"/>
      <c r="T21" s="62"/>
    </row>
    <row r="22" spans="1:20" s="249" customFormat="1" ht="11.5" customHeight="1">
      <c r="A22" s="645"/>
      <c r="B22" s="646"/>
      <c r="C22" s="248"/>
      <c r="D22"/>
      <c r="E22" s="645"/>
      <c r="F22" s="646"/>
      <c r="G22" s="248"/>
      <c r="H22"/>
      <c r="I22" s="649"/>
      <c r="J22" s="650"/>
      <c r="K22" s="248"/>
      <c r="L22" s="250"/>
      <c r="M22" s="250"/>
    </row>
    <row r="23" spans="1:20" ht="11.5" customHeight="1">
      <c r="A23" s="643" t="s">
        <v>589</v>
      </c>
      <c r="B23" s="644"/>
      <c r="C23" s="247"/>
      <c r="E23" s="643" t="s">
        <v>590</v>
      </c>
      <c r="F23" s="644"/>
      <c r="G23" s="247"/>
      <c r="I23" s="647" t="s">
        <v>591</v>
      </c>
      <c r="J23" s="648"/>
      <c r="K23" s="247"/>
      <c r="L23" s="254"/>
      <c r="M23" s="254"/>
    </row>
    <row r="24" spans="1:20" ht="11.5" customHeight="1">
      <c r="A24" s="645"/>
      <c r="B24" s="646"/>
      <c r="C24" s="248"/>
      <c r="E24" s="645"/>
      <c r="F24" s="646"/>
      <c r="G24" s="248"/>
      <c r="I24" s="649"/>
      <c r="J24" s="650"/>
      <c r="K24" s="248"/>
      <c r="L24" s="254"/>
      <c r="M24" s="254"/>
    </row>
    <row r="25" spans="1:20" ht="11.5" customHeight="1">
      <c r="A25" s="643"/>
      <c r="B25" s="644"/>
      <c r="C25" s="247"/>
      <c r="E25" s="643"/>
      <c r="F25" s="644"/>
      <c r="G25" s="247"/>
      <c r="I25" s="647" t="s">
        <v>592</v>
      </c>
      <c r="J25" s="648"/>
      <c r="K25" s="247"/>
      <c r="L25" s="254"/>
      <c r="M25" s="254"/>
    </row>
    <row r="26" spans="1:20" ht="11.5" customHeight="1">
      <c r="A26" s="645"/>
      <c r="B26" s="646"/>
      <c r="C26" s="248"/>
      <c r="E26" s="645"/>
      <c r="F26" s="646"/>
      <c r="G26" s="248"/>
      <c r="I26" s="649"/>
      <c r="J26" s="650"/>
      <c r="K26" s="248"/>
      <c r="L26" s="254"/>
      <c r="M26" s="254"/>
    </row>
    <row r="27" spans="1:20" ht="27.5">
      <c r="A27" s="254"/>
      <c r="B27" s="254"/>
      <c r="C27" s="254"/>
      <c r="D27" s="254"/>
      <c r="E27" s="254"/>
      <c r="F27" s="254"/>
      <c r="G27" s="254"/>
      <c r="H27" s="254"/>
      <c r="I27" s="255"/>
      <c r="J27" s="254"/>
      <c r="K27" s="254"/>
      <c r="L27" s="254"/>
      <c r="M27" s="254"/>
    </row>
    <row r="28" spans="1:20" ht="20.149999999999999" customHeight="1">
      <c r="A28" s="249"/>
      <c r="B28" s="227" t="s">
        <v>109</v>
      </c>
      <c r="C28" s="1"/>
      <c r="D28" s="1"/>
      <c r="E28" s="1"/>
      <c r="F28" s="249"/>
      <c r="G28" s="314"/>
      <c r="H28" s="315"/>
      <c r="I28" s="316"/>
      <c r="J28" s="315"/>
      <c r="K28" s="317"/>
      <c r="L28" s="254"/>
      <c r="M28" s="254"/>
    </row>
    <row r="29" spans="1:20" ht="20.149999999999999" customHeight="1">
      <c r="B29" s="117" t="s">
        <v>110</v>
      </c>
      <c r="C29" s="251"/>
      <c r="D29" s="252"/>
      <c r="E29" s="253"/>
      <c r="G29" s="600" t="s">
        <v>138</v>
      </c>
      <c r="H29" s="598"/>
      <c r="I29" s="598"/>
      <c r="J29" s="318"/>
      <c r="K29" s="319" t="s">
        <v>139</v>
      </c>
      <c r="L29" s="254"/>
      <c r="M29" s="254"/>
    </row>
    <row r="30" spans="1:20" ht="27.5">
      <c r="B30" s="117" t="s">
        <v>111</v>
      </c>
      <c r="C30" s="252"/>
      <c r="D30" s="252"/>
      <c r="E30" s="253"/>
      <c r="G30" s="320"/>
      <c r="H30" s="321"/>
      <c r="I30" s="322"/>
      <c r="J30" s="323"/>
      <c r="K30" s="319" t="s">
        <v>140</v>
      </c>
      <c r="L30" s="254"/>
      <c r="M30" s="254"/>
    </row>
    <row r="31" spans="1:20" ht="27.5">
      <c r="A31" s="254"/>
      <c r="B31" s="117" t="s">
        <v>112</v>
      </c>
      <c r="C31" s="252"/>
      <c r="D31" s="252"/>
      <c r="E31" s="252"/>
      <c r="F31" s="254"/>
      <c r="G31" s="324"/>
      <c r="H31" s="325"/>
      <c r="I31" s="326"/>
      <c r="J31" s="325"/>
      <c r="K31" s="327"/>
      <c r="L31" s="254"/>
      <c r="M31" s="254"/>
    </row>
    <row r="32" spans="1:20" ht="27.5">
      <c r="A32" s="254"/>
      <c r="B32" s="254"/>
      <c r="C32" s="254"/>
      <c r="D32" s="254"/>
      <c r="E32" s="254"/>
      <c r="F32" s="254"/>
      <c r="G32" s="254"/>
      <c r="H32" s="254"/>
      <c r="I32" s="255"/>
      <c r="J32" s="254"/>
      <c r="K32" s="254"/>
      <c r="L32" s="254"/>
      <c r="M32" s="254"/>
    </row>
    <row r="33" spans="1:13" ht="27.5">
      <c r="A33" s="254"/>
      <c r="B33" s="254"/>
      <c r="C33" s="254"/>
      <c r="D33" s="254"/>
      <c r="E33" s="254"/>
      <c r="F33" s="254"/>
      <c r="G33" s="254"/>
      <c r="H33" s="254"/>
      <c r="I33" s="255"/>
      <c r="J33" s="254"/>
      <c r="K33" s="254"/>
      <c r="L33" s="254"/>
      <c r="M33" s="254"/>
    </row>
    <row r="34" spans="1:13" ht="27.5">
      <c r="A34" s="254"/>
      <c r="B34" s="254"/>
      <c r="C34" s="254"/>
      <c r="D34" s="254"/>
    </row>
    <row r="35" spans="1:13" ht="27.5">
      <c r="A35" s="254"/>
      <c r="B35" s="254"/>
      <c r="C35" s="254"/>
      <c r="D35" s="254"/>
    </row>
    <row r="36" spans="1:13" ht="27.5">
      <c r="A36" s="254"/>
      <c r="B36" s="254"/>
      <c r="C36" s="254"/>
      <c r="D36" s="254"/>
    </row>
    <row r="37" spans="1:13" ht="27.5">
      <c r="A37" s="254"/>
      <c r="B37" s="254"/>
      <c r="C37" s="254"/>
      <c r="D37" s="254"/>
    </row>
  </sheetData>
  <mergeCells count="35">
    <mergeCell ref="A7:B8"/>
    <mergeCell ref="E7:F8"/>
    <mergeCell ref="I7:J8"/>
    <mergeCell ref="A3:H3"/>
    <mergeCell ref="I3:K3"/>
    <mergeCell ref="A5:B6"/>
    <mergeCell ref="E5:F6"/>
    <mergeCell ref="I5:J6"/>
    <mergeCell ref="A9:B10"/>
    <mergeCell ref="E9:F10"/>
    <mergeCell ref="I9:J10"/>
    <mergeCell ref="A11:B12"/>
    <mergeCell ref="E11:F12"/>
    <mergeCell ref="I11:J12"/>
    <mergeCell ref="A13:B14"/>
    <mergeCell ref="E13:F14"/>
    <mergeCell ref="I13:J14"/>
    <mergeCell ref="A15:B16"/>
    <mergeCell ref="E15:F16"/>
    <mergeCell ref="I15:J16"/>
    <mergeCell ref="A17:B18"/>
    <mergeCell ref="E17:F18"/>
    <mergeCell ref="I17:J18"/>
    <mergeCell ref="A19:B20"/>
    <mergeCell ref="E19:F20"/>
    <mergeCell ref="I19:J20"/>
    <mergeCell ref="A25:B26"/>
    <mergeCell ref="E25:F26"/>
    <mergeCell ref="I25:J26"/>
    <mergeCell ref="A21:B22"/>
    <mergeCell ref="E21:F22"/>
    <mergeCell ref="I21:J22"/>
    <mergeCell ref="A23:B24"/>
    <mergeCell ref="E23:F24"/>
    <mergeCell ref="I23:J24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182D-30D6-43B9-9F80-1276894F5D2E}">
  <sheetPr>
    <tabColor theme="8" tint="0.59999389629810485"/>
  </sheetPr>
  <dimension ref="A1:S17"/>
  <sheetViews>
    <sheetView showGridLines="0" zoomScaleNormal="100" workbookViewId="0">
      <selection activeCell="D8" sqref="D8"/>
    </sheetView>
  </sheetViews>
  <sheetFormatPr defaultColWidth="12.33203125" defaultRowHeight="23.15" customHeight="1"/>
  <cols>
    <col min="1" max="1" width="4" style="2" customWidth="1"/>
    <col min="2" max="2" width="9.08203125" style="2" customWidth="1"/>
    <col min="3" max="3" width="5.58203125" style="2" customWidth="1"/>
    <col min="4" max="16" width="7.33203125" style="2" customWidth="1"/>
    <col min="17" max="19" width="5.58203125" style="2" customWidth="1"/>
    <col min="20" max="16384" width="12.33203125" style="2"/>
  </cols>
  <sheetData>
    <row r="1" spans="1:19" ht="23.15" customHeight="1">
      <c r="B1" s="18"/>
      <c r="C1" s="18"/>
      <c r="D1" s="18"/>
      <c r="G1" s="125" t="s">
        <v>121</v>
      </c>
      <c r="H1" s="306">
        <f>R5</f>
        <v>0</v>
      </c>
      <c r="I1" s="127"/>
      <c r="J1" s="49" t="s">
        <v>5</v>
      </c>
      <c r="K1" s="634">
        <f>'Ready Wood'!AG3</f>
        <v>0</v>
      </c>
      <c r="L1" s="635"/>
      <c r="M1" s="636"/>
    </row>
    <row r="2" spans="1:19" ht="23.15" customHeight="1">
      <c r="F2" s="126"/>
      <c r="G2" s="125"/>
      <c r="H2" s="303"/>
      <c r="I2" s="19"/>
      <c r="J2" s="19"/>
      <c r="K2" s="19"/>
      <c r="L2" s="19"/>
      <c r="M2" s="19"/>
      <c r="N2" s="19"/>
      <c r="O2" s="19"/>
      <c r="P2" s="20"/>
    </row>
    <row r="3" spans="1:19" ht="23.15" customHeight="1">
      <c r="B3" s="16" t="s">
        <v>20</v>
      </c>
      <c r="C3" s="122"/>
      <c r="D3" s="16"/>
      <c r="G3" s="209"/>
      <c r="H3" s="208"/>
      <c r="K3" s="209" t="s">
        <v>108</v>
      </c>
      <c r="L3" s="304"/>
      <c r="M3" s="304"/>
    </row>
    <row r="4" spans="1:19" ht="47.15" customHeight="1">
      <c r="B4" s="637">
        <f>'PRODUCTION LIST READY GRP'!B4:H4</f>
        <v>0</v>
      </c>
      <c r="C4" s="638"/>
      <c r="D4" s="638"/>
      <c r="E4" s="638"/>
      <c r="F4" s="638"/>
      <c r="G4" s="638"/>
      <c r="H4" s="639"/>
      <c r="I4" s="262"/>
      <c r="K4" s="669">
        <f>'PRODUCTION LIST READY GRP'!K4</f>
        <v>0</v>
      </c>
      <c r="L4" s="670"/>
      <c r="M4" s="671"/>
      <c r="N4" s="263"/>
      <c r="O4" s="263"/>
      <c r="P4" s="263"/>
    </row>
    <row r="5" spans="1:19" ht="20.149999999999999" customHeight="1" thickBot="1">
      <c r="B5" s="272"/>
      <c r="C5" s="272"/>
      <c r="D5" s="272"/>
      <c r="E5" s="272"/>
      <c r="F5" s="272"/>
      <c r="G5" s="272"/>
      <c r="H5" s="272"/>
      <c r="I5" s="262"/>
      <c r="J5" s="263"/>
      <c r="K5" s="263"/>
      <c r="L5" s="263"/>
      <c r="M5" s="263"/>
      <c r="N5" s="263"/>
      <c r="O5" s="263"/>
      <c r="P5" s="263"/>
      <c r="Q5" s="307">
        <f>SUM(Q8:Q17)</f>
        <v>0</v>
      </c>
      <c r="R5" s="307">
        <f>SUM(R8:R17)</f>
        <v>0</v>
      </c>
      <c r="S5" s="307">
        <f>SUM(S8:S17)</f>
        <v>0</v>
      </c>
    </row>
    <row r="6" spans="1:19" ht="48.65" customHeight="1" thickBot="1">
      <c r="A6" s="269" t="s">
        <v>137</v>
      </c>
      <c r="B6" s="268" t="s">
        <v>21</v>
      </c>
      <c r="C6" s="271" t="s">
        <v>119</v>
      </c>
      <c r="D6" s="270" t="s">
        <v>2</v>
      </c>
      <c r="E6" s="266" t="s">
        <v>9</v>
      </c>
      <c r="F6" s="266" t="s">
        <v>10</v>
      </c>
      <c r="G6" s="266" t="s">
        <v>3</v>
      </c>
      <c r="H6" s="266" t="s">
        <v>15</v>
      </c>
      <c r="I6" s="267" t="s">
        <v>52</v>
      </c>
      <c r="J6" s="267" t="s">
        <v>162</v>
      </c>
      <c r="K6" s="264" t="s">
        <v>200</v>
      </c>
      <c r="L6" s="267" t="s">
        <v>163</v>
      </c>
      <c r="M6" s="267" t="s">
        <v>164</v>
      </c>
      <c r="N6" s="267" t="s">
        <v>153</v>
      </c>
      <c r="O6" s="264" t="s">
        <v>142</v>
      </c>
      <c r="P6" s="264" t="s">
        <v>94</v>
      </c>
      <c r="Q6" s="265" t="s">
        <v>201</v>
      </c>
      <c r="R6" s="265" t="s">
        <v>51</v>
      </c>
      <c r="S6" s="265" t="s">
        <v>205</v>
      </c>
    </row>
    <row r="7" spans="1:19" ht="23.15" customHeight="1" thickBot="1">
      <c r="A7" s="212" t="s">
        <v>204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85"/>
      <c r="R7" s="285"/>
      <c r="S7" s="285"/>
    </row>
    <row r="8" spans="1:19" ht="23.15" customHeight="1">
      <c r="A8" s="128">
        <f>'Ready Wood'!V10</f>
        <v>0</v>
      </c>
      <c r="B8" s="287" t="str">
        <f>'Ready Wood'!D10</f>
        <v>hut</v>
      </c>
      <c r="C8" s="204" t="str">
        <f>'Ready Wood'!C10</f>
        <v>R11</v>
      </c>
      <c r="D8" s="205" t="str">
        <f>IF('Ready Wood'!AD10=0,"",'Ready Wood'!AD10)</f>
        <v/>
      </c>
      <c r="E8" s="205" t="str">
        <f>IF('Ready Wood'!AE10=0,"",'Ready Wood'!AE10)</f>
        <v/>
      </c>
      <c r="F8" s="205" t="str">
        <f>IF('Ready Wood'!AF10=0,"",'Ready Wood'!AF10)</f>
        <v/>
      </c>
      <c r="G8" s="205" t="str">
        <f>IF('Ready Wood'!AG10=0,"",'Ready Wood'!AG10)</f>
        <v/>
      </c>
      <c r="H8" s="205" t="str">
        <f>IF('Ready Wood'!AH10=0,"",'Ready Wood'!AH10)</f>
        <v/>
      </c>
      <c r="I8" s="205" t="str">
        <f>IF('Ready Wood'!AI10=0,"",'Ready Wood'!AI10)</f>
        <v/>
      </c>
      <c r="J8" s="205" t="str">
        <f>IF('Ready Wood'!AJ10=0,"",'Ready Wood'!AJ10)</f>
        <v/>
      </c>
      <c r="K8" s="205" t="str">
        <f>IF('Ready Wood'!AK10=0,"",'Ready Wood'!AK10)</f>
        <v/>
      </c>
      <c r="L8" s="205" t="str">
        <f>IF('Ready Wood'!AL10=0,"",'Ready Wood'!AL10)</f>
        <v/>
      </c>
      <c r="M8" s="205" t="str">
        <f>IF('Ready Wood'!AM10=0,"",'Ready Wood'!AM10)</f>
        <v/>
      </c>
      <c r="N8" s="205" t="str">
        <f>IF('Ready Wood'!AN10=0,"",'Ready Wood'!AN10)</f>
        <v/>
      </c>
      <c r="O8" s="205" t="str">
        <f>IF('Ready Wood'!AO10=0,"",'Ready Wood'!AO10)</f>
        <v/>
      </c>
      <c r="P8" s="205" t="str">
        <f>IF('Ready Wood'!AP10=0,"",'Ready Wood'!AP10)</f>
        <v/>
      </c>
      <c r="Q8" s="220">
        <f>SUM(D8:P8)</f>
        <v>0</v>
      </c>
      <c r="R8" s="220">
        <f>Q8*'Ready Wood'!Z10</f>
        <v>0</v>
      </c>
      <c r="S8" s="220">
        <f>Q8*'Ready Wood'!U10</f>
        <v>0</v>
      </c>
    </row>
    <row r="9" spans="1:19" ht="23.15" customHeight="1">
      <c r="A9" s="128">
        <f>'Ready Wood'!V11</f>
        <v>0</v>
      </c>
      <c r="B9" s="287" t="str">
        <f>'Ready Wood'!D11</f>
        <v>house</v>
      </c>
      <c r="C9" s="204" t="str">
        <f>'Ready Wood'!C11</f>
        <v>R12</v>
      </c>
      <c r="D9" s="205" t="str">
        <f>IF('Ready Wood'!AD11=0,"",'Ready Wood'!AD11)</f>
        <v/>
      </c>
      <c r="E9" s="205" t="str">
        <f>IF('Ready Wood'!AE11=0,"",'Ready Wood'!AE11)</f>
        <v/>
      </c>
      <c r="F9" s="205" t="str">
        <f>IF('Ready Wood'!AF11=0,"",'Ready Wood'!AF11)</f>
        <v/>
      </c>
      <c r="G9" s="205" t="str">
        <f>IF('Ready Wood'!AG11=0,"",'Ready Wood'!AG11)</f>
        <v/>
      </c>
      <c r="H9" s="205" t="str">
        <f>IF('Ready Wood'!AH11=0,"",'Ready Wood'!AH11)</f>
        <v/>
      </c>
      <c r="I9" s="205" t="str">
        <f>IF('Ready Wood'!AI11=0,"",'Ready Wood'!AI11)</f>
        <v/>
      </c>
      <c r="J9" s="205" t="str">
        <f>IF('Ready Wood'!AJ11=0,"",'Ready Wood'!AJ11)</f>
        <v/>
      </c>
      <c r="K9" s="205" t="str">
        <f>IF('Ready Wood'!AK11=0,"",'Ready Wood'!AK11)</f>
        <v/>
      </c>
      <c r="L9" s="205" t="str">
        <f>IF('Ready Wood'!AL11=0,"",'Ready Wood'!AL11)</f>
        <v/>
      </c>
      <c r="M9" s="205" t="str">
        <f>IF('Ready Wood'!AM11=0,"",'Ready Wood'!AM11)</f>
        <v/>
      </c>
      <c r="N9" s="205" t="str">
        <f>IF('Ready Wood'!AN11=0,"",'Ready Wood'!AN11)</f>
        <v/>
      </c>
      <c r="O9" s="205" t="str">
        <f>IF('Ready Wood'!AO11=0,"",'Ready Wood'!AO11)</f>
        <v/>
      </c>
      <c r="P9" s="205" t="str">
        <f>IF('Ready Wood'!AP11=0,"",'Ready Wood'!AP11)</f>
        <v/>
      </c>
      <c r="Q9" s="221">
        <f t="shared" ref="Q9:Q17" si="0">SUM(D9:P9)</f>
        <v>0</v>
      </c>
      <c r="R9" s="221">
        <f>Q9*'Ready Wood'!Z11</f>
        <v>0</v>
      </c>
      <c r="S9" s="221">
        <f>Q9*'Ready Wood'!U11</f>
        <v>0</v>
      </c>
    </row>
    <row r="10" spans="1:19" ht="23.15" customHeight="1">
      <c r="A10" s="128">
        <f>'Ready Wood'!V12</f>
        <v>0</v>
      </c>
      <c r="B10" s="287" t="str">
        <f>'Ready Wood'!D12</f>
        <v>bakery</v>
      </c>
      <c r="C10" s="204" t="str">
        <f>'Ready Wood'!C12</f>
        <v>R1</v>
      </c>
      <c r="D10" s="205" t="str">
        <f>IF('Ready Wood'!AD12=0,"",'Ready Wood'!AD12)</f>
        <v/>
      </c>
      <c r="E10" s="205" t="str">
        <f>IF('Ready Wood'!AE12=0,"",'Ready Wood'!AE12)</f>
        <v/>
      </c>
      <c r="F10" s="205" t="str">
        <f>IF('Ready Wood'!AF12=0,"",'Ready Wood'!AF12)</f>
        <v/>
      </c>
      <c r="G10" s="205" t="str">
        <f>IF('Ready Wood'!AG12=0,"",'Ready Wood'!AG12)</f>
        <v/>
      </c>
      <c r="H10" s="205" t="str">
        <f>IF('Ready Wood'!AH12=0,"",'Ready Wood'!AH12)</f>
        <v/>
      </c>
      <c r="I10" s="205" t="str">
        <f>IF('Ready Wood'!AI12=0,"",'Ready Wood'!AI12)</f>
        <v/>
      </c>
      <c r="J10" s="205" t="str">
        <f>IF('Ready Wood'!AJ12=0,"",'Ready Wood'!AJ12)</f>
        <v/>
      </c>
      <c r="K10" s="205" t="str">
        <f>IF('Ready Wood'!AK12=0,"",'Ready Wood'!AK12)</f>
        <v/>
      </c>
      <c r="L10" s="205" t="str">
        <f>IF('Ready Wood'!AL12=0,"",'Ready Wood'!AL12)</f>
        <v/>
      </c>
      <c r="M10" s="205" t="str">
        <f>IF('Ready Wood'!AM12=0,"",'Ready Wood'!AM12)</f>
        <v/>
      </c>
      <c r="N10" s="205" t="str">
        <f>IF('Ready Wood'!AN12=0,"",'Ready Wood'!AN12)</f>
        <v/>
      </c>
      <c r="O10" s="205" t="str">
        <f>IF('Ready Wood'!AO12=0,"",'Ready Wood'!AO12)</f>
        <v/>
      </c>
      <c r="P10" s="205" t="str">
        <f>IF('Ready Wood'!AP12=0,"",'Ready Wood'!AP12)</f>
        <v/>
      </c>
      <c r="Q10" s="221">
        <f t="shared" si="0"/>
        <v>0</v>
      </c>
      <c r="R10" s="221">
        <f>Q10*'Ready Wood'!Z12</f>
        <v>0</v>
      </c>
      <c r="S10" s="221">
        <f>Q10*'Ready Wood'!U12</f>
        <v>0</v>
      </c>
    </row>
    <row r="11" spans="1:19" ht="23.15" customHeight="1">
      <c r="A11" s="128">
        <f>'Ready Wood'!V13</f>
        <v>0</v>
      </c>
      <c r="B11" s="287" t="str">
        <f>'Ready Wood'!D13</f>
        <v>library</v>
      </c>
      <c r="C11" s="204" t="str">
        <f>'Ready Wood'!C13</f>
        <v>R2</v>
      </c>
      <c r="D11" s="205" t="str">
        <f>IF('Ready Wood'!AD13=0,"",'Ready Wood'!AD13)</f>
        <v/>
      </c>
      <c r="E11" s="205" t="str">
        <f>IF('Ready Wood'!AE13=0,"",'Ready Wood'!AE13)</f>
        <v/>
      </c>
      <c r="F11" s="205" t="str">
        <f>IF('Ready Wood'!AF13=0,"",'Ready Wood'!AF13)</f>
        <v/>
      </c>
      <c r="G11" s="205" t="str">
        <f>IF('Ready Wood'!AG13=0,"",'Ready Wood'!AG13)</f>
        <v/>
      </c>
      <c r="H11" s="205" t="str">
        <f>IF('Ready Wood'!AH13=0,"",'Ready Wood'!AH13)</f>
        <v/>
      </c>
      <c r="I11" s="205" t="str">
        <f>IF('Ready Wood'!AI13=0,"",'Ready Wood'!AI13)</f>
        <v/>
      </c>
      <c r="J11" s="205" t="str">
        <f>IF('Ready Wood'!AJ13=0,"",'Ready Wood'!AJ13)</f>
        <v/>
      </c>
      <c r="K11" s="205" t="str">
        <f>IF('Ready Wood'!AK13=0,"",'Ready Wood'!AK13)</f>
        <v/>
      </c>
      <c r="L11" s="205" t="str">
        <f>IF('Ready Wood'!AL13=0,"",'Ready Wood'!AL13)</f>
        <v/>
      </c>
      <c r="M11" s="205" t="str">
        <f>IF('Ready Wood'!AM13=0,"",'Ready Wood'!AM13)</f>
        <v/>
      </c>
      <c r="N11" s="205" t="str">
        <f>IF('Ready Wood'!AN13=0,"",'Ready Wood'!AN13)</f>
        <v/>
      </c>
      <c r="O11" s="205" t="str">
        <f>IF('Ready Wood'!AO13=0,"",'Ready Wood'!AO13)</f>
        <v/>
      </c>
      <c r="P11" s="205" t="str">
        <f>IF('Ready Wood'!AP13=0,"",'Ready Wood'!AP13)</f>
        <v/>
      </c>
      <c r="Q11" s="221">
        <f t="shared" si="0"/>
        <v>0</v>
      </c>
      <c r="R11" s="221">
        <f>Q11*'Ready Wood'!Z13</f>
        <v>0</v>
      </c>
      <c r="S11" s="221">
        <f>Q11*'Ready Wood'!U13</f>
        <v>0</v>
      </c>
    </row>
    <row r="12" spans="1:19" ht="23.15" customHeight="1">
      <c r="A12" s="128">
        <f>'Ready Wood'!V14</f>
        <v>0</v>
      </c>
      <c r="B12" s="287" t="str">
        <f>'Ready Wood'!D14</f>
        <v>gallery</v>
      </c>
      <c r="C12" s="204" t="str">
        <f>'Ready Wood'!C14</f>
        <v>R9</v>
      </c>
      <c r="D12" s="205" t="str">
        <f>IF('Ready Wood'!AD14=0,"",'Ready Wood'!AD14)</f>
        <v/>
      </c>
      <c r="E12" s="205" t="str">
        <f>IF('Ready Wood'!AE14=0,"",'Ready Wood'!AE14)</f>
        <v/>
      </c>
      <c r="F12" s="205" t="str">
        <f>IF('Ready Wood'!AF14=0,"",'Ready Wood'!AF14)</f>
        <v/>
      </c>
      <c r="G12" s="205" t="str">
        <f>IF('Ready Wood'!AG14=0,"",'Ready Wood'!AG14)</f>
        <v/>
      </c>
      <c r="H12" s="205" t="str">
        <f>IF('Ready Wood'!AH14=0,"",'Ready Wood'!AH14)</f>
        <v/>
      </c>
      <c r="I12" s="205" t="str">
        <f>IF('Ready Wood'!AI14=0,"",'Ready Wood'!AI14)</f>
        <v/>
      </c>
      <c r="J12" s="205" t="str">
        <f>IF('Ready Wood'!AJ14=0,"",'Ready Wood'!AJ14)</f>
        <v/>
      </c>
      <c r="K12" s="205" t="str">
        <f>IF('Ready Wood'!AK14=0,"",'Ready Wood'!AK14)</f>
        <v/>
      </c>
      <c r="L12" s="205" t="str">
        <f>IF('Ready Wood'!AL14=0,"",'Ready Wood'!AL14)</f>
        <v/>
      </c>
      <c r="M12" s="205" t="str">
        <f>IF('Ready Wood'!AM14=0,"",'Ready Wood'!AM14)</f>
        <v/>
      </c>
      <c r="N12" s="205" t="str">
        <f>IF('Ready Wood'!AN14=0,"",'Ready Wood'!AN14)</f>
        <v/>
      </c>
      <c r="O12" s="205" t="str">
        <f>IF('Ready Wood'!AO14=0,"",'Ready Wood'!AO14)</f>
        <v/>
      </c>
      <c r="P12" s="205" t="str">
        <f>IF('Ready Wood'!AP14=0,"",'Ready Wood'!AP14)</f>
        <v/>
      </c>
      <c r="Q12" s="221">
        <f t="shared" si="0"/>
        <v>0</v>
      </c>
      <c r="R12" s="221">
        <f>Q12*'Ready Wood'!Z14</f>
        <v>0</v>
      </c>
      <c r="S12" s="221">
        <f>Q12*'Ready Wood'!U14</f>
        <v>0</v>
      </c>
    </row>
    <row r="13" spans="1:19" ht="23.15" customHeight="1">
      <c r="A13" s="128">
        <f>'Ready Wood'!V15</f>
        <v>0</v>
      </c>
      <c r="B13" s="287" t="str">
        <f>'Ready Wood'!D15</f>
        <v>palace</v>
      </c>
      <c r="C13" s="204" t="str">
        <f>'Ready Wood'!C15</f>
        <v>R8</v>
      </c>
      <c r="D13" s="205" t="str">
        <f>IF('Ready Wood'!AD15=0,"",'Ready Wood'!AD15)</f>
        <v/>
      </c>
      <c r="E13" s="205" t="str">
        <f>IF('Ready Wood'!AE15=0,"",'Ready Wood'!AE15)</f>
        <v/>
      </c>
      <c r="F13" s="205" t="str">
        <f>IF('Ready Wood'!AF15=0,"",'Ready Wood'!AF15)</f>
        <v/>
      </c>
      <c r="G13" s="205" t="str">
        <f>IF('Ready Wood'!AG15=0,"",'Ready Wood'!AG15)</f>
        <v/>
      </c>
      <c r="H13" s="205" t="str">
        <f>IF('Ready Wood'!AH15=0,"",'Ready Wood'!AH15)</f>
        <v/>
      </c>
      <c r="I13" s="205" t="str">
        <f>IF('Ready Wood'!AI15=0,"",'Ready Wood'!AI15)</f>
        <v/>
      </c>
      <c r="J13" s="205" t="str">
        <f>IF('Ready Wood'!AJ15=0,"",'Ready Wood'!AJ15)</f>
        <v/>
      </c>
      <c r="K13" s="205" t="str">
        <f>IF('Ready Wood'!AK15=0,"",'Ready Wood'!AK15)</f>
        <v/>
      </c>
      <c r="L13" s="205" t="str">
        <f>IF('Ready Wood'!AL15=0,"",'Ready Wood'!AL15)</f>
        <v/>
      </c>
      <c r="M13" s="205" t="str">
        <f>IF('Ready Wood'!AM15=0,"",'Ready Wood'!AM15)</f>
        <v/>
      </c>
      <c r="N13" s="205" t="str">
        <f>IF('Ready Wood'!AN15=0,"",'Ready Wood'!AN15)</f>
        <v/>
      </c>
      <c r="O13" s="205" t="str">
        <f>IF('Ready Wood'!AO15=0,"",'Ready Wood'!AO15)</f>
        <v/>
      </c>
      <c r="P13" s="205" t="str">
        <f>IF('Ready Wood'!AP15=0,"",'Ready Wood'!AP15)</f>
        <v/>
      </c>
      <c r="Q13" s="221">
        <f t="shared" si="0"/>
        <v>0</v>
      </c>
      <c r="R13" s="221">
        <f>Q13*'Ready Wood'!Z15</f>
        <v>0</v>
      </c>
      <c r="S13" s="221">
        <f>Q13*'Ready Wood'!U15</f>
        <v>0</v>
      </c>
    </row>
    <row r="14" spans="1:19" ht="23.15" customHeight="1">
      <c r="A14" s="128">
        <f>'Ready Wood'!V16</f>
        <v>0</v>
      </c>
      <c r="B14" s="287" t="str">
        <f>'Ready Wood'!D16</f>
        <v>pool</v>
      </c>
      <c r="C14" s="204" t="str">
        <f>'Ready Wood'!C16</f>
        <v>R5</v>
      </c>
      <c r="D14" s="205" t="str">
        <f>IF('Ready Wood'!AD16=0,"",'Ready Wood'!AD16)</f>
        <v/>
      </c>
      <c r="E14" s="205" t="str">
        <f>IF('Ready Wood'!AE16=0,"",'Ready Wood'!AE16)</f>
        <v/>
      </c>
      <c r="F14" s="205" t="str">
        <f>IF('Ready Wood'!AF16=0,"",'Ready Wood'!AF16)</f>
        <v/>
      </c>
      <c r="G14" s="205" t="str">
        <f>IF('Ready Wood'!AG16=0,"",'Ready Wood'!AG16)</f>
        <v/>
      </c>
      <c r="H14" s="205" t="str">
        <f>IF('Ready Wood'!AH16=0,"",'Ready Wood'!AH16)</f>
        <v/>
      </c>
      <c r="I14" s="205" t="str">
        <f>IF('Ready Wood'!AI16=0,"",'Ready Wood'!AI16)</f>
        <v/>
      </c>
      <c r="J14" s="205" t="str">
        <f>IF('Ready Wood'!AJ16=0,"",'Ready Wood'!AJ16)</f>
        <v/>
      </c>
      <c r="K14" s="205" t="str">
        <f>IF('Ready Wood'!AK16=0,"",'Ready Wood'!AK16)</f>
        <v/>
      </c>
      <c r="L14" s="205" t="str">
        <f>IF('Ready Wood'!AL16=0,"",'Ready Wood'!AL16)</f>
        <v/>
      </c>
      <c r="M14" s="205" t="str">
        <f>IF('Ready Wood'!AM16=0,"",'Ready Wood'!AM16)</f>
        <v/>
      </c>
      <c r="N14" s="205" t="str">
        <f>IF('Ready Wood'!AN16=0,"",'Ready Wood'!AN16)</f>
        <v/>
      </c>
      <c r="O14" s="205" t="str">
        <f>IF('Ready Wood'!AO16=0,"",'Ready Wood'!AO16)</f>
        <v/>
      </c>
      <c r="P14" s="205" t="str">
        <f>IF('Ready Wood'!AP16=0,"",'Ready Wood'!AP16)</f>
        <v/>
      </c>
      <c r="Q14" s="221">
        <f t="shared" si="0"/>
        <v>0</v>
      </c>
      <c r="R14" s="221">
        <f>Q14*'Ready Wood'!Z16</f>
        <v>0</v>
      </c>
      <c r="S14" s="221">
        <f>Q14*'Ready Wood'!U16</f>
        <v>0</v>
      </c>
    </row>
    <row r="15" spans="1:19" ht="23.15" customHeight="1">
      <c r="A15" s="128">
        <f>'Ready Wood'!V17</f>
        <v>0</v>
      </c>
      <c r="B15" s="287" t="str">
        <f>'Ready Wood'!D17</f>
        <v>bank</v>
      </c>
      <c r="C15" s="204" t="str">
        <f>'Ready Wood'!C17</f>
        <v>R6</v>
      </c>
      <c r="D15" s="205" t="str">
        <f>IF('Ready Wood'!AD17=0,"",'Ready Wood'!AD17)</f>
        <v/>
      </c>
      <c r="E15" s="205" t="str">
        <f>IF('Ready Wood'!AE17=0,"",'Ready Wood'!AE17)</f>
        <v/>
      </c>
      <c r="F15" s="205" t="str">
        <f>IF('Ready Wood'!AF17=0,"",'Ready Wood'!AF17)</f>
        <v/>
      </c>
      <c r="G15" s="205" t="str">
        <f>IF('Ready Wood'!AG17=0,"",'Ready Wood'!AG17)</f>
        <v/>
      </c>
      <c r="H15" s="205" t="str">
        <f>IF('Ready Wood'!AH17=0,"",'Ready Wood'!AH17)</f>
        <v/>
      </c>
      <c r="I15" s="205" t="str">
        <f>IF('Ready Wood'!AI17=0,"",'Ready Wood'!AI17)</f>
        <v/>
      </c>
      <c r="J15" s="205" t="str">
        <f>IF('Ready Wood'!AJ17=0,"",'Ready Wood'!AJ17)</f>
        <v/>
      </c>
      <c r="K15" s="205" t="str">
        <f>IF('Ready Wood'!AK17=0,"",'Ready Wood'!AK17)</f>
        <v/>
      </c>
      <c r="L15" s="205" t="str">
        <f>IF('Ready Wood'!AL17=0,"",'Ready Wood'!AL17)</f>
        <v/>
      </c>
      <c r="M15" s="205" t="str">
        <f>IF('Ready Wood'!AM17=0,"",'Ready Wood'!AM17)</f>
        <v/>
      </c>
      <c r="N15" s="205" t="str">
        <f>IF('Ready Wood'!AN17=0,"",'Ready Wood'!AN17)</f>
        <v/>
      </c>
      <c r="O15" s="205" t="str">
        <f>IF('Ready Wood'!AO17=0,"",'Ready Wood'!AO17)</f>
        <v/>
      </c>
      <c r="P15" s="205" t="str">
        <f>IF('Ready Wood'!AP17=0,"",'Ready Wood'!AP17)</f>
        <v/>
      </c>
      <c r="Q15" s="221">
        <f t="shared" si="0"/>
        <v>0</v>
      </c>
      <c r="R15" s="221">
        <f>Q15*'Ready Wood'!Z17</f>
        <v>0</v>
      </c>
      <c r="S15" s="221">
        <f>Q15*'Ready Wood'!U17</f>
        <v>0</v>
      </c>
    </row>
    <row r="16" spans="1:19" ht="23.15" customHeight="1">
      <c r="A16" s="128">
        <f>'Ready Wood'!V18</f>
        <v>0</v>
      </c>
      <c r="B16" s="287" t="str">
        <f>'Ready Wood'!D18</f>
        <v>plaza</v>
      </c>
      <c r="C16" s="204" t="str">
        <f>'Ready Wood'!C18</f>
        <v>R7</v>
      </c>
      <c r="D16" s="205" t="str">
        <f>IF('Ready Wood'!AD18=0,"",'Ready Wood'!AD18)</f>
        <v/>
      </c>
      <c r="E16" s="205" t="str">
        <f>IF('Ready Wood'!AE18=0,"",'Ready Wood'!AE18)</f>
        <v/>
      </c>
      <c r="F16" s="205" t="str">
        <f>IF('Ready Wood'!AF18=0,"",'Ready Wood'!AF18)</f>
        <v/>
      </c>
      <c r="G16" s="205" t="str">
        <f>IF('Ready Wood'!AG18=0,"",'Ready Wood'!AG18)</f>
        <v/>
      </c>
      <c r="H16" s="205" t="str">
        <f>IF('Ready Wood'!AH18=0,"",'Ready Wood'!AH18)</f>
        <v/>
      </c>
      <c r="I16" s="205" t="str">
        <f>IF('Ready Wood'!AI18=0,"",'Ready Wood'!AI18)</f>
        <v/>
      </c>
      <c r="J16" s="205" t="str">
        <f>IF('Ready Wood'!AJ18=0,"",'Ready Wood'!AJ18)</f>
        <v/>
      </c>
      <c r="K16" s="205" t="str">
        <f>IF('Ready Wood'!AK18=0,"",'Ready Wood'!AK18)</f>
        <v/>
      </c>
      <c r="L16" s="205" t="str">
        <f>IF('Ready Wood'!AL18=0,"",'Ready Wood'!AL18)</f>
        <v/>
      </c>
      <c r="M16" s="205" t="str">
        <f>IF('Ready Wood'!AM18=0,"",'Ready Wood'!AM18)</f>
        <v/>
      </c>
      <c r="N16" s="205" t="str">
        <f>IF('Ready Wood'!AN18=0,"",'Ready Wood'!AN18)</f>
        <v/>
      </c>
      <c r="O16" s="205" t="str">
        <f>IF('Ready Wood'!AO18=0,"",'Ready Wood'!AO18)</f>
        <v/>
      </c>
      <c r="P16" s="205" t="str">
        <f>IF('Ready Wood'!AP18=0,"",'Ready Wood'!AP18)</f>
        <v/>
      </c>
      <c r="Q16" s="221">
        <f t="shared" si="0"/>
        <v>0</v>
      </c>
      <c r="R16" s="221">
        <f>Q16*'Ready Wood'!Z18</f>
        <v>0</v>
      </c>
      <c r="S16" s="221">
        <f>Q16*'Ready Wood'!U18</f>
        <v>0</v>
      </c>
    </row>
    <row r="17" spans="1:19" ht="23.15" customHeight="1" thickBot="1">
      <c r="A17" s="128">
        <f>'Ready Wood'!V19</f>
        <v>0</v>
      </c>
      <c r="B17" s="287" t="str">
        <f>'Ready Wood'!D19</f>
        <v>stadium</v>
      </c>
      <c r="C17" s="204" t="str">
        <f>'Ready Wood'!C19</f>
        <v>R10</v>
      </c>
      <c r="D17" s="205" t="str">
        <f>IF('Ready Wood'!AD19=0,"",'Ready Wood'!AD19)</f>
        <v/>
      </c>
      <c r="E17" s="205" t="str">
        <f>IF('Ready Wood'!AE19=0,"",'Ready Wood'!AE19)</f>
        <v/>
      </c>
      <c r="F17" s="205" t="str">
        <f>IF('Ready Wood'!AF19=0,"",'Ready Wood'!AF19)</f>
        <v/>
      </c>
      <c r="G17" s="205" t="str">
        <f>IF('Ready Wood'!AG19=0,"",'Ready Wood'!AG19)</f>
        <v/>
      </c>
      <c r="H17" s="205" t="str">
        <f>IF('Ready Wood'!AH19=0,"",'Ready Wood'!AH19)</f>
        <v/>
      </c>
      <c r="I17" s="205" t="str">
        <f>IF('Ready Wood'!AI19=0,"",'Ready Wood'!AI19)</f>
        <v/>
      </c>
      <c r="J17" s="205" t="str">
        <f>IF('Ready Wood'!AJ19=0,"",'Ready Wood'!AJ19)</f>
        <v/>
      </c>
      <c r="K17" s="205" t="str">
        <f>IF('Ready Wood'!AK19=0,"",'Ready Wood'!AK19)</f>
        <v/>
      </c>
      <c r="L17" s="205" t="str">
        <f>IF('Ready Wood'!AL19=0,"",'Ready Wood'!AL19)</f>
        <v/>
      </c>
      <c r="M17" s="205" t="str">
        <f>IF('Ready Wood'!AM19=0,"",'Ready Wood'!AM19)</f>
        <v/>
      </c>
      <c r="N17" s="205" t="str">
        <f>IF('Ready Wood'!AN19=0,"",'Ready Wood'!AN19)</f>
        <v/>
      </c>
      <c r="O17" s="205" t="str">
        <f>IF('Ready Wood'!AO19=0,"",'Ready Wood'!AO19)</f>
        <v/>
      </c>
      <c r="P17" s="205" t="str">
        <f>IF('Ready Wood'!AP19=0,"",'Ready Wood'!AP19)</f>
        <v/>
      </c>
      <c r="Q17" s="222">
        <f t="shared" si="0"/>
        <v>0</v>
      </c>
      <c r="R17" s="222">
        <f>Q17*'Ready Wood'!Z19</f>
        <v>0</v>
      </c>
      <c r="S17" s="222">
        <f>Q17*'Ready Wood'!U19</f>
        <v>0</v>
      </c>
    </row>
  </sheetData>
  <sheetProtection selectLockedCells="1" selectUnlockedCells="1"/>
  <autoFilter ref="Q6:Q18" xr:uid="{EBC313F4-1601-964B-89C5-10A06E30931E}"/>
  <mergeCells count="3">
    <mergeCell ref="K1:M1"/>
    <mergeCell ref="B4:H4"/>
    <mergeCell ref="K4:M4"/>
  </mergeCells>
  <pageMargins left="0.25" right="0.25" top="0.75" bottom="0.75" header="0.3" footer="0.3"/>
  <pageSetup paperSize="9" orientation="landscape" horizontalDpi="4294967292" verticalDpi="4294967292" r:id="rId1"/>
  <headerFooter differentFirst="1" alignWithMargins="0">
    <oddFooter>Stran &amp;P od &amp;N</oddFooter>
    <firstFooter>Stran &amp;P od &amp;N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7867-E6DB-4F34-AB61-109C1261C245}">
  <sheetPr codeName="Sheet1">
    <tabColor theme="0" tint="-4.9989318521683403E-2"/>
  </sheetPr>
  <dimension ref="A1:S32"/>
  <sheetViews>
    <sheetView showWhiteSpace="0" topLeftCell="B1" zoomScaleNormal="100" workbookViewId="0">
      <selection activeCell="T5" sqref="T5"/>
    </sheetView>
  </sheetViews>
  <sheetFormatPr defaultColWidth="12" defaultRowHeight="23.15" customHeight="1"/>
  <cols>
    <col min="1" max="1" width="4.33203125" style="2" hidden="1" customWidth="1"/>
    <col min="2" max="2" width="6.58203125" style="30" customWidth="1"/>
    <col min="3" max="3" width="4.83203125" style="30" customWidth="1"/>
    <col min="4" max="16" width="4.83203125" style="2" customWidth="1"/>
    <col min="17" max="17" width="7.33203125" style="30" customWidth="1"/>
    <col min="18" max="18" width="7.83203125" style="2" hidden="1" customWidth="1"/>
    <col min="19" max="19" width="4.83203125" style="2" hidden="1" customWidth="1"/>
    <col min="20" max="16384" width="12" style="2"/>
  </cols>
  <sheetData>
    <row r="1" spans="1:18" ht="23.15" customHeight="1">
      <c r="A1" s="2" t="s">
        <v>72</v>
      </c>
      <c r="B1" s="673" t="s">
        <v>206</v>
      </c>
      <c r="C1" s="673"/>
      <c r="D1" s="673"/>
      <c r="E1" s="673"/>
      <c r="F1" s="673"/>
      <c r="G1" s="673"/>
      <c r="I1" s="223" t="s">
        <v>108</v>
      </c>
      <c r="J1" s="674">
        <f>'PRODUCTION LIST READY GRP'!K4</f>
        <v>0</v>
      </c>
      <c r="K1" s="675"/>
      <c r="L1" s="676"/>
    </row>
    <row r="2" spans="1:18" ht="33" customHeight="1" thickBot="1">
      <c r="B2" s="672">
        <f>'PRODUCTION LIST READY GRP'!B4</f>
        <v>0</v>
      </c>
      <c r="C2" s="672"/>
      <c r="D2" s="672"/>
      <c r="E2" s="672"/>
      <c r="F2" s="672"/>
      <c r="G2" s="672"/>
      <c r="H2" s="672"/>
      <c r="I2" s="26"/>
      <c r="J2" s="46"/>
      <c r="K2" s="46"/>
      <c r="L2" s="46"/>
      <c r="M2" s="46"/>
      <c r="N2" s="46"/>
      <c r="O2" s="46"/>
      <c r="P2" s="46"/>
      <c r="R2" s="25"/>
    </row>
    <row r="3" spans="1:18" s="30" customFormat="1" ht="36.65" customHeight="1">
      <c r="A3" s="29" t="s">
        <v>45</v>
      </c>
      <c r="B3" s="27" t="s">
        <v>71</v>
      </c>
      <c r="C3" s="27"/>
      <c r="D3" s="273" t="s">
        <v>2</v>
      </c>
      <c r="E3" s="273" t="s">
        <v>9</v>
      </c>
      <c r="F3" s="273" t="s">
        <v>3</v>
      </c>
      <c r="G3" s="273" t="s">
        <v>10</v>
      </c>
      <c r="H3" s="273" t="s">
        <v>15</v>
      </c>
      <c r="I3" s="273" t="s">
        <v>52</v>
      </c>
      <c r="J3" s="274" t="s">
        <v>114</v>
      </c>
      <c r="K3" s="274" t="s">
        <v>162</v>
      </c>
      <c r="L3" s="274" t="s">
        <v>200</v>
      </c>
      <c r="M3" s="274" t="s">
        <v>163</v>
      </c>
      <c r="N3" s="274" t="s">
        <v>164</v>
      </c>
      <c r="O3" s="274" t="s">
        <v>141</v>
      </c>
      <c r="P3" s="274" t="s">
        <v>142</v>
      </c>
      <c r="Q3" s="48" t="s">
        <v>11</v>
      </c>
      <c r="R3" s="47" t="s">
        <v>51</v>
      </c>
    </row>
    <row r="4" spans="1:18" s="30" customFormat="1" ht="23.15" customHeight="1">
      <c r="A4" s="29"/>
      <c r="B4" s="28" t="str">
        <f>'PRODUCTION LIST READY GRP'!B8</f>
        <v>RE-SEOUL-DT</v>
      </c>
      <c r="C4" s="28" t="s">
        <v>73</v>
      </c>
      <c r="D4" s="224" t="str">
        <f>'PRODUCTION LIST READY GRP'!D8</f>
        <v/>
      </c>
      <c r="E4" s="224" t="str">
        <f>'PRODUCTION LIST READY GRP'!E8</f>
        <v/>
      </c>
      <c r="F4" s="224" t="str">
        <f>'PRODUCTION LIST READY GRP'!F8</f>
        <v/>
      </c>
      <c r="G4" s="224" t="str">
        <f>'PRODUCTION LIST READY GRP'!G8</f>
        <v/>
      </c>
      <c r="H4" s="224" t="str">
        <f>'PRODUCTION LIST READY GRP'!H8</f>
        <v/>
      </c>
      <c r="I4" s="224" t="str">
        <f>'PRODUCTION LIST READY GRP'!I8</f>
        <v/>
      </c>
      <c r="J4" s="224" t="str">
        <f>'PRODUCTION LIST READY GRP'!J8</f>
        <v/>
      </c>
      <c r="K4" s="224" t="str">
        <f>'PRODUCTION LIST READY GRP'!K8</f>
        <v/>
      </c>
      <c r="L4" s="224" t="str">
        <f>'PRODUCTION LIST READY GRP'!L8</f>
        <v/>
      </c>
      <c r="M4" s="224" t="str">
        <f>'PRODUCTION LIST READY GRP'!M8</f>
        <v/>
      </c>
      <c r="N4" s="224" t="str">
        <f>'PRODUCTION LIST READY GRP'!N8</f>
        <v/>
      </c>
      <c r="O4" s="224" t="str">
        <f>'PRODUCTION LIST READY GRP'!O8</f>
        <v/>
      </c>
      <c r="P4" s="224" t="str">
        <f>'PRODUCTION LIST READY GRP'!P8</f>
        <v/>
      </c>
      <c r="Q4" s="225">
        <f>'PRODUCTION LIST READY GRP'!Q8</f>
        <v>0</v>
      </c>
      <c r="R4" s="47"/>
    </row>
    <row r="5" spans="1:18" s="30" customFormat="1" ht="23.15" customHeight="1">
      <c r="A5" s="29"/>
      <c r="B5" s="28" t="str">
        <f>'PRODUCTION LIST READY GRP'!B9</f>
        <v>RE-BERLIN-DT</v>
      </c>
      <c r="C5" s="28" t="s">
        <v>73</v>
      </c>
      <c r="D5" s="224" t="str">
        <f>'PRODUCTION LIST READY GRP'!D9</f>
        <v/>
      </c>
      <c r="E5" s="224" t="str">
        <f>'PRODUCTION LIST READY GRP'!E9</f>
        <v/>
      </c>
      <c r="F5" s="224" t="str">
        <f>'PRODUCTION LIST READY GRP'!F9</f>
        <v/>
      </c>
      <c r="G5" s="224" t="str">
        <f>'PRODUCTION LIST READY GRP'!G9</f>
        <v/>
      </c>
      <c r="H5" s="224" t="str">
        <f>'PRODUCTION LIST READY GRP'!H9</f>
        <v/>
      </c>
      <c r="I5" s="224" t="str">
        <f>'PRODUCTION LIST READY GRP'!I9</f>
        <v/>
      </c>
      <c r="J5" s="224" t="str">
        <f>'PRODUCTION LIST READY GRP'!J9</f>
        <v/>
      </c>
      <c r="K5" s="224" t="str">
        <f>'PRODUCTION LIST READY GRP'!K9</f>
        <v/>
      </c>
      <c r="L5" s="224" t="str">
        <f>'PRODUCTION LIST READY GRP'!L9</f>
        <v/>
      </c>
      <c r="M5" s="224" t="str">
        <f>'PRODUCTION LIST READY GRP'!M9</f>
        <v/>
      </c>
      <c r="N5" s="224" t="str">
        <f>'PRODUCTION LIST READY GRP'!N9</f>
        <v/>
      </c>
      <c r="O5" s="224" t="str">
        <f>'PRODUCTION LIST READY GRP'!O9</f>
        <v/>
      </c>
      <c r="P5" s="224" t="str">
        <f>'PRODUCTION LIST READY GRP'!P9</f>
        <v/>
      </c>
      <c r="Q5" s="225">
        <f>'PRODUCTION LIST READY GRP'!Q9</f>
        <v>0</v>
      </c>
      <c r="R5" s="47"/>
    </row>
    <row r="6" spans="1:18" s="30" customFormat="1" ht="23.15" customHeight="1">
      <c r="A6" s="29"/>
      <c r="B6" s="28" t="str">
        <f>'PRODUCTION LIST READY GRP'!B10</f>
        <v>RE-VENICE-DT</v>
      </c>
      <c r="C6" s="28" t="s">
        <v>73</v>
      </c>
      <c r="D6" s="224" t="str">
        <f>'PRODUCTION LIST READY GRP'!D10</f>
        <v/>
      </c>
      <c r="E6" s="224" t="str">
        <f>'PRODUCTION LIST READY GRP'!E10</f>
        <v/>
      </c>
      <c r="F6" s="224" t="str">
        <f>'PRODUCTION LIST READY GRP'!F10</f>
        <v/>
      </c>
      <c r="G6" s="224" t="str">
        <f>'PRODUCTION LIST READY GRP'!G10</f>
        <v/>
      </c>
      <c r="H6" s="224" t="str">
        <f>'PRODUCTION LIST READY GRP'!H10</f>
        <v/>
      </c>
      <c r="I6" s="224" t="str">
        <f>'PRODUCTION LIST READY GRP'!I10</f>
        <v/>
      </c>
      <c r="J6" s="224" t="str">
        <f>'PRODUCTION LIST READY GRP'!J10</f>
        <v/>
      </c>
      <c r="K6" s="224" t="str">
        <f>'PRODUCTION LIST READY GRP'!K10</f>
        <v/>
      </c>
      <c r="L6" s="224" t="str">
        <f>'PRODUCTION LIST READY GRP'!L10</f>
        <v/>
      </c>
      <c r="M6" s="224" t="str">
        <f>'PRODUCTION LIST READY GRP'!M10</f>
        <v/>
      </c>
      <c r="N6" s="224" t="str">
        <f>'PRODUCTION LIST READY GRP'!N10</f>
        <v/>
      </c>
      <c r="O6" s="224" t="str">
        <f>'PRODUCTION LIST READY GRP'!O10</f>
        <v/>
      </c>
      <c r="P6" s="224" t="str">
        <f>'PRODUCTION LIST READY GRP'!P10</f>
        <v/>
      </c>
      <c r="Q6" s="225">
        <f>'PRODUCTION LIST READY GRP'!Q10</f>
        <v>0</v>
      </c>
      <c r="R6" s="47"/>
    </row>
    <row r="7" spans="1:18" s="30" customFormat="1" ht="23.15" customHeight="1">
      <c r="A7" s="29"/>
      <c r="B7" s="28" t="str">
        <f>'PRODUCTION LIST READY GRP'!B11</f>
        <v>RE-LA PAZ-DT</v>
      </c>
      <c r="C7" s="28" t="s">
        <v>73</v>
      </c>
      <c r="D7" s="224" t="str">
        <f>'PRODUCTION LIST READY GRP'!D11</f>
        <v/>
      </c>
      <c r="E7" s="224" t="str">
        <f>'PRODUCTION LIST READY GRP'!E11</f>
        <v/>
      </c>
      <c r="F7" s="224" t="str">
        <f>'PRODUCTION LIST READY GRP'!F11</f>
        <v/>
      </c>
      <c r="G7" s="224" t="str">
        <f>'PRODUCTION LIST READY GRP'!G11</f>
        <v/>
      </c>
      <c r="H7" s="224" t="str">
        <f>'PRODUCTION LIST READY GRP'!H11</f>
        <v/>
      </c>
      <c r="I7" s="224" t="str">
        <f>'PRODUCTION LIST READY GRP'!I11</f>
        <v/>
      </c>
      <c r="J7" s="224" t="str">
        <f>'PRODUCTION LIST READY GRP'!J11</f>
        <v/>
      </c>
      <c r="K7" s="224" t="str">
        <f>'PRODUCTION LIST READY GRP'!K11</f>
        <v/>
      </c>
      <c r="L7" s="224" t="str">
        <f>'PRODUCTION LIST READY GRP'!L11</f>
        <v/>
      </c>
      <c r="M7" s="224" t="str">
        <f>'PRODUCTION LIST READY GRP'!M11</f>
        <v/>
      </c>
      <c r="N7" s="224" t="str">
        <f>'PRODUCTION LIST READY GRP'!N11</f>
        <v/>
      </c>
      <c r="O7" s="224" t="str">
        <f>'PRODUCTION LIST READY GRP'!O11</f>
        <v/>
      </c>
      <c r="P7" s="224" t="str">
        <f>'PRODUCTION LIST READY GRP'!P11</f>
        <v/>
      </c>
      <c r="Q7" s="225">
        <f>'PRODUCTION LIST READY GRP'!Q11</f>
        <v>0</v>
      </c>
      <c r="R7" s="47"/>
    </row>
    <row r="8" spans="1:18" s="30" customFormat="1" ht="23.15" customHeight="1">
      <c r="A8" s="29"/>
      <c r="B8" s="28" t="str">
        <f>'PRODUCTION LIST READY GRP'!B12</f>
        <v>RE-MONTREAL-DT</v>
      </c>
      <c r="C8" s="28" t="s">
        <v>73</v>
      </c>
      <c r="D8" s="224" t="str">
        <f>'PRODUCTION LIST READY GRP'!D12</f>
        <v/>
      </c>
      <c r="E8" s="224" t="str">
        <f>'PRODUCTION LIST READY GRP'!E12</f>
        <v/>
      </c>
      <c r="F8" s="224" t="str">
        <f>'PRODUCTION LIST READY GRP'!F12</f>
        <v/>
      </c>
      <c r="G8" s="224" t="str">
        <f>'PRODUCTION LIST READY GRP'!G12</f>
        <v/>
      </c>
      <c r="H8" s="224" t="str">
        <f>'PRODUCTION LIST READY GRP'!H12</f>
        <v/>
      </c>
      <c r="I8" s="224" t="str">
        <f>'PRODUCTION LIST READY GRP'!I12</f>
        <v/>
      </c>
      <c r="J8" s="224" t="str">
        <f>'PRODUCTION LIST READY GRP'!J12</f>
        <v/>
      </c>
      <c r="K8" s="224" t="str">
        <f>'PRODUCTION LIST READY GRP'!K12</f>
        <v/>
      </c>
      <c r="L8" s="224" t="str">
        <f>'PRODUCTION LIST READY GRP'!L12</f>
        <v/>
      </c>
      <c r="M8" s="224" t="str">
        <f>'PRODUCTION LIST READY GRP'!M12</f>
        <v/>
      </c>
      <c r="N8" s="224" t="str">
        <f>'PRODUCTION LIST READY GRP'!N12</f>
        <v/>
      </c>
      <c r="O8" s="224" t="str">
        <f>'PRODUCTION LIST READY GRP'!O12</f>
        <v/>
      </c>
      <c r="P8" s="224" t="str">
        <f>'PRODUCTION LIST READY GRP'!P12</f>
        <v/>
      </c>
      <c r="Q8" s="225">
        <f>'PRODUCTION LIST READY GRP'!Q12</f>
        <v>0</v>
      </c>
      <c r="R8" s="47"/>
    </row>
    <row r="9" spans="1:18" s="30" customFormat="1" ht="23.15" customHeight="1">
      <c r="A9" s="29"/>
      <c r="B9" s="28" t="str">
        <f>'PRODUCTION LIST READY GRP'!B13</f>
        <v>RE-CAIRO-DT</v>
      </c>
      <c r="C9" s="28" t="s">
        <v>73</v>
      </c>
      <c r="D9" s="224" t="str">
        <f>'PRODUCTION LIST READY GRP'!D13</f>
        <v/>
      </c>
      <c r="E9" s="224" t="str">
        <f>'PRODUCTION LIST READY GRP'!E13</f>
        <v/>
      </c>
      <c r="F9" s="224" t="str">
        <f>'PRODUCTION LIST READY GRP'!F13</f>
        <v/>
      </c>
      <c r="G9" s="224" t="str">
        <f>'PRODUCTION LIST READY GRP'!G13</f>
        <v/>
      </c>
      <c r="H9" s="224" t="str">
        <f>'PRODUCTION LIST READY GRP'!H13</f>
        <v/>
      </c>
      <c r="I9" s="224" t="str">
        <f>'PRODUCTION LIST READY GRP'!I13</f>
        <v/>
      </c>
      <c r="J9" s="224" t="str">
        <f>'PRODUCTION LIST READY GRP'!J13</f>
        <v/>
      </c>
      <c r="K9" s="224" t="str">
        <f>'PRODUCTION LIST READY GRP'!K13</f>
        <v/>
      </c>
      <c r="L9" s="224" t="str">
        <f>'PRODUCTION LIST READY GRP'!L13</f>
        <v/>
      </c>
      <c r="M9" s="224" t="str">
        <f>'PRODUCTION LIST READY GRP'!M13</f>
        <v/>
      </c>
      <c r="N9" s="224" t="str">
        <f>'PRODUCTION LIST READY GRP'!N13</f>
        <v/>
      </c>
      <c r="O9" s="224" t="str">
        <f>'PRODUCTION LIST READY GRP'!O13</f>
        <v/>
      </c>
      <c r="P9" s="224" t="str">
        <f>'PRODUCTION LIST READY GRP'!P13</f>
        <v/>
      </c>
      <c r="Q9" s="225">
        <f>'PRODUCTION LIST READY GRP'!Q13</f>
        <v>0</v>
      </c>
      <c r="R9" s="47"/>
    </row>
    <row r="10" spans="1:18" s="30" customFormat="1" ht="23.15" customHeight="1">
      <c r="A10" s="29"/>
      <c r="B10" s="28" t="str">
        <f>'PRODUCTION LIST READY GRP'!B14</f>
        <v>RE-HAVANA-DT</v>
      </c>
      <c r="C10" s="28" t="s">
        <v>73</v>
      </c>
      <c r="D10" s="224" t="str">
        <f>'PRODUCTION LIST READY GRP'!D14</f>
        <v/>
      </c>
      <c r="E10" s="224" t="str">
        <f>'PRODUCTION LIST READY GRP'!E14</f>
        <v/>
      </c>
      <c r="F10" s="224" t="str">
        <f>'PRODUCTION LIST READY GRP'!F14</f>
        <v/>
      </c>
      <c r="G10" s="224" t="str">
        <f>'PRODUCTION LIST READY GRP'!G14</f>
        <v/>
      </c>
      <c r="H10" s="224" t="str">
        <f>'PRODUCTION LIST READY GRP'!H14</f>
        <v/>
      </c>
      <c r="I10" s="224" t="str">
        <f>'PRODUCTION LIST READY GRP'!I14</f>
        <v/>
      </c>
      <c r="J10" s="224" t="str">
        <f>'PRODUCTION LIST READY GRP'!J14</f>
        <v/>
      </c>
      <c r="K10" s="224" t="str">
        <f>'PRODUCTION LIST READY GRP'!K14</f>
        <v/>
      </c>
      <c r="L10" s="224" t="str">
        <f>'PRODUCTION LIST READY GRP'!L14</f>
        <v/>
      </c>
      <c r="M10" s="224" t="str">
        <f>'PRODUCTION LIST READY GRP'!M14</f>
        <v/>
      </c>
      <c r="N10" s="224" t="str">
        <f>'PRODUCTION LIST READY GRP'!N14</f>
        <v/>
      </c>
      <c r="O10" s="224" t="str">
        <f>'PRODUCTION LIST READY GRP'!O14</f>
        <v/>
      </c>
      <c r="P10" s="224" t="str">
        <f>'PRODUCTION LIST READY GRP'!P14</f>
        <v/>
      </c>
      <c r="Q10" s="225">
        <f>'PRODUCTION LIST READY GRP'!Q14</f>
        <v>0</v>
      </c>
      <c r="R10" s="47"/>
    </row>
    <row r="11" spans="1:18" s="30" customFormat="1" ht="23.15" customHeight="1">
      <c r="A11" s="29"/>
      <c r="B11" s="28" t="str">
        <f>'PRODUCTION LIST READY GRP'!B15</f>
        <v>RE-JAKARTA-DT</v>
      </c>
      <c r="C11" s="28" t="s">
        <v>73</v>
      </c>
      <c r="D11" s="224" t="str">
        <f>'PRODUCTION LIST READY GRP'!D15</f>
        <v/>
      </c>
      <c r="E11" s="224" t="str">
        <f>'PRODUCTION LIST READY GRP'!E15</f>
        <v/>
      </c>
      <c r="F11" s="224" t="str">
        <f>'PRODUCTION LIST READY GRP'!F15</f>
        <v/>
      </c>
      <c r="G11" s="224" t="str">
        <f>'PRODUCTION LIST READY GRP'!G15</f>
        <v/>
      </c>
      <c r="H11" s="224" t="str">
        <f>'PRODUCTION LIST READY GRP'!H15</f>
        <v/>
      </c>
      <c r="I11" s="224" t="str">
        <f>'PRODUCTION LIST READY GRP'!I15</f>
        <v/>
      </c>
      <c r="J11" s="224" t="str">
        <f>'PRODUCTION LIST READY GRP'!J15</f>
        <v/>
      </c>
      <c r="K11" s="224" t="str">
        <f>'PRODUCTION LIST READY GRP'!K15</f>
        <v/>
      </c>
      <c r="L11" s="224" t="str">
        <f>'PRODUCTION LIST READY GRP'!L15</f>
        <v/>
      </c>
      <c r="M11" s="224" t="str">
        <f>'PRODUCTION LIST READY GRP'!M15</f>
        <v/>
      </c>
      <c r="N11" s="224" t="str">
        <f>'PRODUCTION LIST READY GRP'!N15</f>
        <v/>
      </c>
      <c r="O11" s="224" t="str">
        <f>'PRODUCTION LIST READY GRP'!O15</f>
        <v/>
      </c>
      <c r="P11" s="224" t="str">
        <f>'PRODUCTION LIST READY GRP'!P15</f>
        <v/>
      </c>
      <c r="Q11" s="225">
        <f>'PRODUCTION LIST READY GRP'!Q15</f>
        <v>0</v>
      </c>
      <c r="R11" s="47"/>
    </row>
    <row r="12" spans="1:18" s="30" customFormat="1" ht="23.15" customHeight="1">
      <c r="A12" s="29"/>
      <c r="B12" s="28" t="str">
        <f>'PRODUCTION LIST READY GRP'!B16</f>
        <v>RE-LONDON-DT</v>
      </c>
      <c r="C12" s="28" t="s">
        <v>73</v>
      </c>
      <c r="D12" s="224" t="str">
        <f>'PRODUCTION LIST READY GRP'!D16</f>
        <v/>
      </c>
      <c r="E12" s="224" t="str">
        <f>'PRODUCTION LIST READY GRP'!E16</f>
        <v/>
      </c>
      <c r="F12" s="224" t="str">
        <f>'PRODUCTION LIST READY GRP'!F16</f>
        <v/>
      </c>
      <c r="G12" s="224" t="str">
        <f>'PRODUCTION LIST READY GRP'!G16</f>
        <v/>
      </c>
      <c r="H12" s="224" t="str">
        <f>'PRODUCTION LIST READY GRP'!H16</f>
        <v/>
      </c>
      <c r="I12" s="224" t="str">
        <f>'PRODUCTION LIST READY GRP'!I16</f>
        <v/>
      </c>
      <c r="J12" s="224" t="str">
        <f>'PRODUCTION LIST READY GRP'!J16</f>
        <v/>
      </c>
      <c r="K12" s="224" t="str">
        <f>'PRODUCTION LIST READY GRP'!K16</f>
        <v/>
      </c>
      <c r="L12" s="224" t="str">
        <f>'PRODUCTION LIST READY GRP'!L16</f>
        <v/>
      </c>
      <c r="M12" s="224" t="str">
        <f>'PRODUCTION LIST READY GRP'!M16</f>
        <v/>
      </c>
      <c r="N12" s="224" t="str">
        <f>'PRODUCTION LIST READY GRP'!N16</f>
        <v/>
      </c>
      <c r="O12" s="224" t="str">
        <f>'PRODUCTION LIST READY GRP'!O16</f>
        <v/>
      </c>
      <c r="P12" s="224" t="str">
        <f>'PRODUCTION LIST READY GRP'!P16</f>
        <v/>
      </c>
      <c r="Q12" s="225">
        <f>'PRODUCTION LIST READY GRP'!Q16</f>
        <v>0</v>
      </c>
      <c r="R12" s="47"/>
    </row>
    <row r="13" spans="1:18" s="30" customFormat="1" ht="23.15" customHeight="1">
      <c r="A13" s="29"/>
      <c r="B13" s="28" t="str">
        <f>'PRODUCTION LIST READY GRP'!B17</f>
        <v>RE-MUMBAI-DT</v>
      </c>
      <c r="C13" s="28" t="s">
        <v>73</v>
      </c>
      <c r="D13" s="224" t="str">
        <f>'PRODUCTION LIST READY GRP'!D17</f>
        <v/>
      </c>
      <c r="E13" s="224" t="str">
        <f>'PRODUCTION LIST READY GRP'!E17</f>
        <v/>
      </c>
      <c r="F13" s="224" t="str">
        <f>'PRODUCTION LIST READY GRP'!F17</f>
        <v/>
      </c>
      <c r="G13" s="224" t="str">
        <f>'PRODUCTION LIST READY GRP'!G17</f>
        <v/>
      </c>
      <c r="H13" s="224" t="str">
        <f>'PRODUCTION LIST READY GRP'!H17</f>
        <v/>
      </c>
      <c r="I13" s="224" t="str">
        <f>'PRODUCTION LIST READY GRP'!I17</f>
        <v/>
      </c>
      <c r="J13" s="224" t="str">
        <f>'PRODUCTION LIST READY GRP'!J17</f>
        <v/>
      </c>
      <c r="K13" s="224" t="str">
        <f>'PRODUCTION LIST READY GRP'!K17</f>
        <v/>
      </c>
      <c r="L13" s="224" t="str">
        <f>'PRODUCTION LIST READY GRP'!L17</f>
        <v/>
      </c>
      <c r="M13" s="224" t="str">
        <f>'PRODUCTION LIST READY GRP'!M17</f>
        <v/>
      </c>
      <c r="N13" s="224" t="str">
        <f>'PRODUCTION LIST READY GRP'!N17</f>
        <v/>
      </c>
      <c r="O13" s="224" t="str">
        <f>'PRODUCTION LIST READY GRP'!O17</f>
        <v/>
      </c>
      <c r="P13" s="224" t="str">
        <f>'PRODUCTION LIST READY GRP'!P17</f>
        <v/>
      </c>
      <c r="Q13" s="225">
        <f>'PRODUCTION LIST READY GRP'!Q17</f>
        <v>0</v>
      </c>
      <c r="R13" s="47"/>
    </row>
    <row r="14" spans="1:18" s="30" customFormat="1" ht="23.15" customHeight="1">
      <c r="A14" s="29"/>
      <c r="B14" s="28" t="str">
        <f>'PRODUCTION LIST READY GRP'!B18</f>
        <v>RE-L.A.-DT</v>
      </c>
      <c r="C14" s="28" t="s">
        <v>73</v>
      </c>
      <c r="D14" s="224" t="str">
        <f>'PRODUCTION LIST READY GRP'!D18</f>
        <v/>
      </c>
      <c r="E14" s="224" t="str">
        <f>'PRODUCTION LIST READY GRP'!E18</f>
        <v/>
      </c>
      <c r="F14" s="224" t="str">
        <f>'PRODUCTION LIST READY GRP'!F18</f>
        <v/>
      </c>
      <c r="G14" s="224" t="str">
        <f>'PRODUCTION LIST READY GRP'!G18</f>
        <v/>
      </c>
      <c r="H14" s="224" t="str">
        <f>'PRODUCTION LIST READY GRP'!H18</f>
        <v/>
      </c>
      <c r="I14" s="224" t="str">
        <f>'PRODUCTION LIST READY GRP'!I18</f>
        <v/>
      </c>
      <c r="J14" s="224" t="str">
        <f>'PRODUCTION LIST READY GRP'!J18</f>
        <v/>
      </c>
      <c r="K14" s="224" t="str">
        <f>'PRODUCTION LIST READY GRP'!K18</f>
        <v/>
      </c>
      <c r="L14" s="224" t="str">
        <f>'PRODUCTION LIST READY GRP'!L18</f>
        <v/>
      </c>
      <c r="M14" s="224" t="str">
        <f>'PRODUCTION LIST READY GRP'!M18</f>
        <v/>
      </c>
      <c r="N14" s="224" t="str">
        <f>'PRODUCTION LIST READY GRP'!N18</f>
        <v/>
      </c>
      <c r="O14" s="224" t="str">
        <f>'PRODUCTION LIST READY GRP'!O18</f>
        <v/>
      </c>
      <c r="P14" s="224" t="str">
        <f>'PRODUCTION LIST READY GRP'!P18</f>
        <v/>
      </c>
      <c r="Q14" s="225">
        <f>'PRODUCTION LIST READY GRP'!Q18</f>
        <v>0</v>
      </c>
      <c r="R14" s="47"/>
    </row>
    <row r="15" spans="1:18" ht="23.15" customHeight="1">
      <c r="A15" s="21" t="e">
        <f>'READY GRP'!#REF!</f>
        <v>#REF!</v>
      </c>
      <c r="B15" s="28" t="str">
        <f>'PRODUCTION LIST READY GRP'!B19</f>
        <v>RE-TOKYO-DT</v>
      </c>
      <c r="C15" s="28" t="s">
        <v>73</v>
      </c>
      <c r="D15" s="224" t="str">
        <f>'PRODUCTION LIST READY GRP'!D19</f>
        <v/>
      </c>
      <c r="E15" s="224" t="str">
        <f>'PRODUCTION LIST READY GRP'!E19</f>
        <v/>
      </c>
      <c r="F15" s="224" t="str">
        <f>'PRODUCTION LIST READY GRP'!F19</f>
        <v/>
      </c>
      <c r="G15" s="224" t="str">
        <f>'PRODUCTION LIST READY GRP'!G19</f>
        <v/>
      </c>
      <c r="H15" s="224" t="str">
        <f>'PRODUCTION LIST READY GRP'!H19</f>
        <v/>
      </c>
      <c r="I15" s="224" t="str">
        <f>'PRODUCTION LIST READY GRP'!I19</f>
        <v/>
      </c>
      <c r="J15" s="224" t="str">
        <f>'PRODUCTION LIST READY GRP'!J19</f>
        <v/>
      </c>
      <c r="K15" s="224" t="str">
        <f>'PRODUCTION LIST READY GRP'!K19</f>
        <v/>
      </c>
      <c r="L15" s="224" t="str">
        <f>'PRODUCTION LIST READY GRP'!L19</f>
        <v/>
      </c>
      <c r="M15" s="224" t="str">
        <f>'PRODUCTION LIST READY GRP'!M19</f>
        <v/>
      </c>
      <c r="N15" s="224" t="str">
        <f>'PRODUCTION LIST READY GRP'!N19</f>
        <v/>
      </c>
      <c r="O15" s="224" t="str">
        <f>'PRODUCTION LIST READY GRP'!O19</f>
        <v/>
      </c>
      <c r="P15" s="224" t="str">
        <f>'PRODUCTION LIST READY GRP'!P19</f>
        <v/>
      </c>
      <c r="Q15" s="225">
        <f>'PRODUCTION LIST READY GRP'!Q19</f>
        <v>0</v>
      </c>
      <c r="R15" s="45">
        <f>'READY GRP'!AE23*SUM('PACKING LIST READY GRP'!D15:I15)</f>
        <v>0</v>
      </c>
    </row>
    <row r="16" spans="1:18" ht="23.15" customHeight="1">
      <c r="A16" s="21" t="e">
        <f>'READY GRP'!#REF!</f>
        <v>#REF!</v>
      </c>
      <c r="B16" s="28" t="str">
        <f>'PRODUCTION LIST READY GRP'!B20</f>
        <v>RE-CHONGQING-DT</v>
      </c>
      <c r="C16" s="28" t="s">
        <v>73</v>
      </c>
      <c r="D16" s="224" t="str">
        <f>'PRODUCTION LIST READY GRP'!D20</f>
        <v/>
      </c>
      <c r="E16" s="224" t="str">
        <f>'PRODUCTION LIST READY GRP'!E20</f>
        <v/>
      </c>
      <c r="F16" s="224" t="str">
        <f>'PRODUCTION LIST READY GRP'!F20</f>
        <v/>
      </c>
      <c r="G16" s="224" t="str">
        <f>'PRODUCTION LIST READY GRP'!G20</f>
        <v/>
      </c>
      <c r="H16" s="224" t="str">
        <f>'PRODUCTION LIST READY GRP'!H20</f>
        <v/>
      </c>
      <c r="I16" s="224" t="str">
        <f>'PRODUCTION LIST READY GRP'!I20</f>
        <v/>
      </c>
      <c r="J16" s="224" t="str">
        <f>'PRODUCTION LIST READY GRP'!J20</f>
        <v/>
      </c>
      <c r="K16" s="224" t="str">
        <f>'PRODUCTION LIST READY GRP'!K20</f>
        <v/>
      </c>
      <c r="L16" s="224" t="str">
        <f>'PRODUCTION LIST READY GRP'!L20</f>
        <v/>
      </c>
      <c r="M16" s="224" t="str">
        <f>'PRODUCTION LIST READY GRP'!M20</f>
        <v/>
      </c>
      <c r="N16" s="224" t="str">
        <f>'PRODUCTION LIST READY GRP'!N20</f>
        <v/>
      </c>
      <c r="O16" s="224" t="str">
        <f>'PRODUCTION LIST READY GRP'!O20</f>
        <v/>
      </c>
      <c r="P16" s="224" t="str">
        <f>'PRODUCTION LIST READY GRP'!P20</f>
        <v/>
      </c>
      <c r="Q16" s="225">
        <f>'PRODUCTION LIST READY GRP'!Q20</f>
        <v>0</v>
      </c>
      <c r="R16" s="45">
        <f>'READY GRP'!AE24*SUM('PACKING LIST READY GRP'!D16:I16)</f>
        <v>0</v>
      </c>
    </row>
    <row r="17" spans="1:18" ht="23.15" customHeight="1">
      <c r="A17" s="21" t="e">
        <f>'READY GRP'!#REF!</f>
        <v>#REF!</v>
      </c>
      <c r="B17" s="21" t="str">
        <f>'PRODUCTION LIST READY GRP'!B21</f>
        <v>RE-CAPE TOWN-DT</v>
      </c>
      <c r="C17" s="28" t="s">
        <v>73</v>
      </c>
      <c r="D17" s="224" t="str">
        <f>'PRODUCTION LIST READY GRP'!D21</f>
        <v/>
      </c>
      <c r="E17" s="224" t="str">
        <f>'PRODUCTION LIST READY GRP'!E21</f>
        <v/>
      </c>
      <c r="F17" s="224" t="str">
        <f>'PRODUCTION LIST READY GRP'!F21</f>
        <v/>
      </c>
      <c r="G17" s="224" t="str">
        <f>'PRODUCTION LIST READY GRP'!G21</f>
        <v/>
      </c>
      <c r="H17" s="224" t="str">
        <f>'PRODUCTION LIST READY GRP'!H21</f>
        <v/>
      </c>
      <c r="I17" s="224" t="str">
        <f>'PRODUCTION LIST READY GRP'!I21</f>
        <v/>
      </c>
      <c r="J17" s="224" t="str">
        <f>'PRODUCTION LIST READY GRP'!J21</f>
        <v/>
      </c>
      <c r="K17" s="224" t="str">
        <f>'PRODUCTION LIST READY GRP'!K21</f>
        <v/>
      </c>
      <c r="L17" s="224" t="str">
        <f>'PRODUCTION LIST READY GRP'!L21</f>
        <v/>
      </c>
      <c r="M17" s="224" t="str">
        <f>'PRODUCTION LIST READY GRP'!M21</f>
        <v/>
      </c>
      <c r="N17" s="224" t="str">
        <f>'PRODUCTION LIST READY GRP'!N21</f>
        <v/>
      </c>
      <c r="O17" s="224" t="str">
        <f>'PRODUCTION LIST READY GRP'!O21</f>
        <v/>
      </c>
      <c r="P17" s="224" t="str">
        <f>'PRODUCTION LIST READY GRP'!P21</f>
        <v/>
      </c>
      <c r="Q17" s="225">
        <f>'PRODUCTION LIST READY GRP'!Q21</f>
        <v>0</v>
      </c>
      <c r="R17" s="45">
        <f>'READY GRP'!AE25*SUM('PACKING LIST READY GRP'!D17:I17)</f>
        <v>0</v>
      </c>
    </row>
    <row r="18" spans="1:18" ht="23.15" customHeight="1">
      <c r="A18" s="21" t="e">
        <f>'READY GRP'!#REF!</f>
        <v>#REF!</v>
      </c>
      <c r="B18" s="28" t="str">
        <f>'PRODUCTION LIST READY GRP'!B22</f>
        <v>RE-RIO-DT</v>
      </c>
      <c r="C18" s="28" t="s">
        <v>73</v>
      </c>
      <c r="D18" s="224" t="str">
        <f>'PRODUCTION LIST READY GRP'!D22</f>
        <v/>
      </c>
      <c r="E18" s="224" t="str">
        <f>'PRODUCTION LIST READY GRP'!E22</f>
        <v/>
      </c>
      <c r="F18" s="224" t="str">
        <f>'PRODUCTION LIST READY GRP'!F22</f>
        <v/>
      </c>
      <c r="G18" s="224" t="str">
        <f>'PRODUCTION LIST READY GRP'!G22</f>
        <v/>
      </c>
      <c r="H18" s="224" t="str">
        <f>'PRODUCTION LIST READY GRP'!H22</f>
        <v/>
      </c>
      <c r="I18" s="224" t="str">
        <f>'PRODUCTION LIST READY GRP'!I22</f>
        <v/>
      </c>
      <c r="J18" s="224" t="str">
        <f>'PRODUCTION LIST READY GRP'!J22</f>
        <v/>
      </c>
      <c r="K18" s="224" t="str">
        <f>'PRODUCTION LIST READY GRP'!K22</f>
        <v/>
      </c>
      <c r="L18" s="224" t="str">
        <f>'PRODUCTION LIST READY GRP'!L22</f>
        <v/>
      </c>
      <c r="M18" s="224" t="str">
        <f>'PRODUCTION LIST READY GRP'!M22</f>
        <v/>
      </c>
      <c r="N18" s="224" t="str">
        <f>'PRODUCTION LIST READY GRP'!N22</f>
        <v/>
      </c>
      <c r="O18" s="224" t="str">
        <f>'PRODUCTION LIST READY GRP'!O22</f>
        <v/>
      </c>
      <c r="P18" s="224" t="str">
        <f>'PRODUCTION LIST READY GRP'!P22</f>
        <v/>
      </c>
      <c r="Q18" s="225">
        <f>'PRODUCTION LIST READY GRP'!Q22</f>
        <v>0</v>
      </c>
      <c r="R18" s="45">
        <f>'READY GRP'!AE26*SUM('PACKING LIST READY GRP'!D18:I18)</f>
        <v>0</v>
      </c>
    </row>
    <row r="19" spans="1:18" ht="23.15" customHeight="1">
      <c r="A19" s="21" t="e">
        <f>'READY GRP'!#REF!</f>
        <v>#REF!</v>
      </c>
      <c r="B19" s="28" t="str">
        <f>'PRODUCTION LIST READY GRP'!B23</f>
        <v>RE-BARCELONA-DT</v>
      </c>
      <c r="C19" s="28" t="s">
        <v>73</v>
      </c>
      <c r="D19" s="224" t="str">
        <f>'PRODUCTION LIST READY GRP'!D23</f>
        <v/>
      </c>
      <c r="E19" s="224" t="str">
        <f>'PRODUCTION LIST READY GRP'!E23</f>
        <v/>
      </c>
      <c r="F19" s="224" t="str">
        <f>'PRODUCTION LIST READY GRP'!F23</f>
        <v/>
      </c>
      <c r="G19" s="224" t="str">
        <f>'PRODUCTION LIST READY GRP'!G23</f>
        <v/>
      </c>
      <c r="H19" s="224" t="str">
        <f>'PRODUCTION LIST READY GRP'!H23</f>
        <v/>
      </c>
      <c r="I19" s="224" t="str">
        <f>'PRODUCTION LIST READY GRP'!I23</f>
        <v/>
      </c>
      <c r="J19" s="224" t="str">
        <f>'PRODUCTION LIST READY GRP'!J23</f>
        <v/>
      </c>
      <c r="K19" s="224" t="str">
        <f>'PRODUCTION LIST READY GRP'!K23</f>
        <v/>
      </c>
      <c r="L19" s="224" t="str">
        <f>'PRODUCTION LIST READY GRP'!L23</f>
        <v/>
      </c>
      <c r="M19" s="224" t="str">
        <f>'PRODUCTION LIST READY GRP'!M23</f>
        <v/>
      </c>
      <c r="N19" s="224" t="str">
        <f>'PRODUCTION LIST READY GRP'!N23</f>
        <v/>
      </c>
      <c r="O19" s="224" t="str">
        <f>'PRODUCTION LIST READY GRP'!O23</f>
        <v/>
      </c>
      <c r="P19" s="224" t="str">
        <f>'PRODUCTION LIST READY GRP'!P23</f>
        <v/>
      </c>
      <c r="Q19" s="225">
        <f>'PRODUCTION LIST READY GRP'!Q23</f>
        <v>0</v>
      </c>
      <c r="R19" s="45">
        <f>'READY GRP'!AE27*SUM('PACKING LIST READY GRP'!D19:I19)</f>
        <v>0</v>
      </c>
    </row>
    <row r="20" spans="1:18" ht="23.15" customHeight="1">
      <c r="A20" s="21" t="e">
        <f>'READY GRP'!#REF!</f>
        <v>#REF!</v>
      </c>
      <c r="B20" s="28" t="str">
        <f>'PRODUCTION LIST READY GRP'!B24</f>
        <v>RE-SYDNEY-DT</v>
      </c>
      <c r="C20" s="28" t="s">
        <v>73</v>
      </c>
      <c r="D20" s="224" t="str">
        <f>'PRODUCTION LIST READY GRP'!D24</f>
        <v/>
      </c>
      <c r="E20" s="224" t="str">
        <f>'PRODUCTION LIST READY GRP'!E24</f>
        <v/>
      </c>
      <c r="F20" s="224" t="str">
        <f>'PRODUCTION LIST READY GRP'!F24</f>
        <v/>
      </c>
      <c r="G20" s="224" t="str">
        <f>'PRODUCTION LIST READY GRP'!G24</f>
        <v/>
      </c>
      <c r="H20" s="224" t="str">
        <f>'PRODUCTION LIST READY GRP'!H24</f>
        <v/>
      </c>
      <c r="I20" s="224" t="str">
        <f>'PRODUCTION LIST READY GRP'!I24</f>
        <v/>
      </c>
      <c r="J20" s="224" t="str">
        <f>'PRODUCTION LIST READY GRP'!J24</f>
        <v/>
      </c>
      <c r="K20" s="224" t="str">
        <f>'PRODUCTION LIST READY GRP'!K24</f>
        <v/>
      </c>
      <c r="L20" s="224" t="str">
        <f>'PRODUCTION LIST READY GRP'!L24</f>
        <v/>
      </c>
      <c r="M20" s="224" t="str">
        <f>'PRODUCTION LIST READY GRP'!M24</f>
        <v/>
      </c>
      <c r="N20" s="224" t="str">
        <f>'PRODUCTION LIST READY GRP'!N24</f>
        <v/>
      </c>
      <c r="O20" s="224" t="str">
        <f>'PRODUCTION LIST READY GRP'!O24</f>
        <v/>
      </c>
      <c r="P20" s="224" t="str">
        <f>'PRODUCTION LIST READY GRP'!P24</f>
        <v/>
      </c>
      <c r="Q20" s="225">
        <f>'PRODUCTION LIST READY GRP'!Q24</f>
        <v>0</v>
      </c>
      <c r="R20" s="45">
        <f>'READY GRP'!AE28*SUM('PACKING LIST READY GRP'!D20:I20)</f>
        <v>0</v>
      </c>
    </row>
    <row r="21" spans="1:18" ht="23.15" customHeight="1">
      <c r="A21" s="21" t="e">
        <f>'READY GRP'!#REF!</f>
        <v>#REF!</v>
      </c>
      <c r="B21" s="28" t="str">
        <f>'PRODUCTION LIST READY GRP'!B25</f>
        <v>RE-NYC-DT</v>
      </c>
      <c r="C21" s="28" t="s">
        <v>73</v>
      </c>
      <c r="D21" s="224" t="str">
        <f>'PRODUCTION LIST READY GRP'!D25</f>
        <v/>
      </c>
      <c r="E21" s="224" t="str">
        <f>'PRODUCTION LIST READY GRP'!E25</f>
        <v/>
      </c>
      <c r="F21" s="224" t="str">
        <f>'PRODUCTION LIST READY GRP'!F25</f>
        <v/>
      </c>
      <c r="G21" s="224" t="str">
        <f>'PRODUCTION LIST READY GRP'!G25</f>
        <v/>
      </c>
      <c r="H21" s="224" t="str">
        <f>'PRODUCTION LIST READY GRP'!H25</f>
        <v/>
      </c>
      <c r="I21" s="224" t="str">
        <f>'PRODUCTION LIST READY GRP'!I25</f>
        <v/>
      </c>
      <c r="J21" s="224" t="str">
        <f>'PRODUCTION LIST READY GRP'!J25</f>
        <v/>
      </c>
      <c r="K21" s="224" t="str">
        <f>'PRODUCTION LIST READY GRP'!K25</f>
        <v/>
      </c>
      <c r="L21" s="224" t="str">
        <f>'PRODUCTION LIST READY GRP'!L25</f>
        <v/>
      </c>
      <c r="M21" s="224" t="str">
        <f>'PRODUCTION LIST READY GRP'!M25</f>
        <v/>
      </c>
      <c r="N21" s="224" t="str">
        <f>'PRODUCTION LIST READY GRP'!N25</f>
        <v/>
      </c>
      <c r="O21" s="224" t="str">
        <f>'PRODUCTION LIST READY GRP'!O25</f>
        <v/>
      </c>
      <c r="P21" s="224" t="str">
        <f>'PRODUCTION LIST READY GRP'!P25</f>
        <v/>
      </c>
      <c r="Q21" s="225">
        <f>'PRODUCTION LIST READY GRP'!Q25</f>
        <v>0</v>
      </c>
      <c r="R21" s="45">
        <f>'READY GRP'!AE29*SUM('PACKING LIST READY GRP'!D21:I21)</f>
        <v>0</v>
      </c>
    </row>
    <row r="22" spans="1:18" ht="23.15" customHeight="1">
      <c r="A22" s="21" t="e">
        <f>'READY GRP'!#REF!</f>
        <v>#REF!</v>
      </c>
      <c r="B22" s="28" t="str">
        <f>'PRODUCTION LIST READY GRP'!B26</f>
        <v>RE-PARIS-DT</v>
      </c>
      <c r="C22" s="28" t="s">
        <v>73</v>
      </c>
      <c r="D22" s="224" t="str">
        <f>'PRODUCTION LIST READY GRP'!D26</f>
        <v/>
      </c>
      <c r="E22" s="224" t="str">
        <f>'PRODUCTION LIST READY GRP'!E26</f>
        <v/>
      </c>
      <c r="F22" s="224" t="str">
        <f>'PRODUCTION LIST READY GRP'!F26</f>
        <v/>
      </c>
      <c r="G22" s="224" t="str">
        <f>'PRODUCTION LIST READY GRP'!G26</f>
        <v/>
      </c>
      <c r="H22" s="224" t="str">
        <f>'PRODUCTION LIST READY GRP'!H26</f>
        <v/>
      </c>
      <c r="I22" s="224" t="str">
        <f>'PRODUCTION LIST READY GRP'!I26</f>
        <v/>
      </c>
      <c r="J22" s="224" t="str">
        <f>'PRODUCTION LIST READY GRP'!J26</f>
        <v/>
      </c>
      <c r="K22" s="224" t="str">
        <f>'PRODUCTION LIST READY GRP'!K26</f>
        <v/>
      </c>
      <c r="L22" s="224" t="str">
        <f>'PRODUCTION LIST READY GRP'!L26</f>
        <v/>
      </c>
      <c r="M22" s="224" t="str">
        <f>'PRODUCTION LIST READY GRP'!M26</f>
        <v/>
      </c>
      <c r="N22" s="224" t="str">
        <f>'PRODUCTION LIST READY GRP'!N26</f>
        <v/>
      </c>
      <c r="O22" s="224" t="str">
        <f>'PRODUCTION LIST READY GRP'!O26</f>
        <v/>
      </c>
      <c r="P22" s="224" t="str">
        <f>'PRODUCTION LIST READY GRP'!P26</f>
        <v/>
      </c>
      <c r="Q22" s="225">
        <f>'PRODUCTION LIST READY GRP'!Q26</f>
        <v>0</v>
      </c>
      <c r="R22" s="45">
        <f>'READY GRP'!AE30*SUM('PACKING LIST READY GRP'!D22:I22)</f>
        <v>0</v>
      </c>
    </row>
    <row r="23" spans="1:18" ht="23.15" customHeight="1">
      <c r="A23" s="21" t="e">
        <f>'READY GRP'!#REF!</f>
        <v>#REF!</v>
      </c>
      <c r="B23" s="28" t="str">
        <f>'PRODUCTION LIST READY GRP'!B27</f>
        <v>RE-LIMA-DT</v>
      </c>
      <c r="C23" s="28" t="s">
        <v>73</v>
      </c>
      <c r="D23" s="224" t="str">
        <f>'PRODUCTION LIST READY GRP'!D27</f>
        <v/>
      </c>
      <c r="E23" s="224" t="str">
        <f>'PRODUCTION LIST READY GRP'!E27</f>
        <v/>
      </c>
      <c r="F23" s="224" t="str">
        <f>'PRODUCTION LIST READY GRP'!F27</f>
        <v/>
      </c>
      <c r="G23" s="224" t="str">
        <f>'PRODUCTION LIST READY GRP'!G27</f>
        <v/>
      </c>
      <c r="H23" s="224" t="str">
        <f>'PRODUCTION LIST READY GRP'!H27</f>
        <v/>
      </c>
      <c r="I23" s="224" t="str">
        <f>'PRODUCTION LIST READY GRP'!I27</f>
        <v/>
      </c>
      <c r="J23" s="224" t="str">
        <f>'PRODUCTION LIST READY GRP'!J27</f>
        <v/>
      </c>
      <c r="K23" s="224" t="str">
        <f>'PRODUCTION LIST READY GRP'!K27</f>
        <v/>
      </c>
      <c r="L23" s="224" t="str">
        <f>'PRODUCTION LIST READY GRP'!L27</f>
        <v/>
      </c>
      <c r="M23" s="224" t="str">
        <f>'PRODUCTION LIST READY GRP'!M27</f>
        <v/>
      </c>
      <c r="N23" s="224" t="str">
        <f>'PRODUCTION LIST READY GRP'!N27</f>
        <v/>
      </c>
      <c r="O23" s="224" t="str">
        <f>'PRODUCTION LIST READY GRP'!O27</f>
        <v/>
      </c>
      <c r="P23" s="224" t="str">
        <f>'PRODUCTION LIST READY GRP'!P27</f>
        <v/>
      </c>
      <c r="Q23" s="225">
        <f>'PRODUCTION LIST READY GRP'!Q27</f>
        <v>0</v>
      </c>
      <c r="R23" s="45">
        <f>'READY GRP'!AE31*SUM('PACKING LIST READY GRP'!D23:I23)</f>
        <v>0</v>
      </c>
    </row>
    <row r="24" spans="1:18" ht="23.15" customHeight="1">
      <c r="A24" s="21" t="e">
        <f>'READY GRP'!#REF!</f>
        <v>#REF!</v>
      </c>
      <c r="B24" s="28" t="str">
        <f>'PRODUCTION LIST READY GRP'!B28</f>
        <v>RE-PHOENIX-DT</v>
      </c>
      <c r="C24" s="28" t="s">
        <v>73</v>
      </c>
      <c r="D24" s="224" t="str">
        <f>'PRODUCTION LIST READY GRP'!D28</f>
        <v/>
      </c>
      <c r="E24" s="224" t="str">
        <f>'PRODUCTION LIST READY GRP'!E28</f>
        <v/>
      </c>
      <c r="F24" s="224" t="str">
        <f>'PRODUCTION LIST READY GRP'!F28</f>
        <v/>
      </c>
      <c r="G24" s="224" t="str">
        <f>'PRODUCTION LIST READY GRP'!G28</f>
        <v/>
      </c>
      <c r="H24" s="224" t="str">
        <f>'PRODUCTION LIST READY GRP'!H28</f>
        <v/>
      </c>
      <c r="I24" s="224" t="str">
        <f>'PRODUCTION LIST READY GRP'!I28</f>
        <v/>
      </c>
      <c r="J24" s="224" t="str">
        <f>'PRODUCTION LIST READY GRP'!J28</f>
        <v/>
      </c>
      <c r="K24" s="224" t="str">
        <f>'PRODUCTION LIST READY GRP'!K28</f>
        <v/>
      </c>
      <c r="L24" s="224" t="str">
        <f>'PRODUCTION LIST READY GRP'!L28</f>
        <v/>
      </c>
      <c r="M24" s="224" t="str">
        <f>'PRODUCTION LIST READY GRP'!M28</f>
        <v/>
      </c>
      <c r="N24" s="224" t="str">
        <f>'PRODUCTION LIST READY GRP'!N28</f>
        <v/>
      </c>
      <c r="O24" s="224" t="str">
        <f>'PRODUCTION LIST READY GRP'!O28</f>
        <v/>
      </c>
      <c r="P24" s="224" t="str">
        <f>'PRODUCTION LIST READY GRP'!P28</f>
        <v/>
      </c>
      <c r="Q24" s="225">
        <f>'PRODUCTION LIST READY GRP'!Q28</f>
        <v>0</v>
      </c>
      <c r="R24" s="45">
        <f>'READY GRP'!AE32*SUM('PACKING LIST READY GRP'!D24:I24)</f>
        <v>0</v>
      </c>
    </row>
    <row r="25" spans="1:18" ht="23.15" customHeight="1">
      <c r="A25" s="176"/>
      <c r="B25" s="28"/>
      <c r="C25" s="28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5"/>
      <c r="R25" s="45"/>
    </row>
    <row r="26" spans="1:18" ht="23.15" customHeight="1">
      <c r="A26" s="176"/>
      <c r="B26" s="28" t="str">
        <f>'PRODUCTION LIST READY GRP'!B30</f>
        <v>RE-BASE1-WI</v>
      </c>
      <c r="C26" s="28" t="s">
        <v>73</v>
      </c>
      <c r="D26" s="224" t="str">
        <f>'PRODUCTION LIST READY GRP'!D30</f>
        <v/>
      </c>
      <c r="E26" s="224" t="str">
        <f>'PRODUCTION LIST READY GRP'!E30</f>
        <v/>
      </c>
      <c r="F26" s="224" t="str">
        <f>'PRODUCTION LIST READY GRP'!F30</f>
        <v/>
      </c>
      <c r="G26" s="224" t="str">
        <f>'PRODUCTION LIST READY GRP'!G30</f>
        <v/>
      </c>
      <c r="H26" s="224" t="str">
        <f>'PRODUCTION LIST READY GRP'!H30</f>
        <v/>
      </c>
      <c r="I26" s="224" t="str">
        <f>'PRODUCTION LIST READY GRP'!I30</f>
        <v/>
      </c>
      <c r="J26" s="224" t="str">
        <f>'PRODUCTION LIST READY GRP'!J30</f>
        <v/>
      </c>
      <c r="K26" s="224" t="str">
        <f>'PRODUCTION LIST READY GRP'!K30</f>
        <v/>
      </c>
      <c r="L26" s="224" t="str">
        <f>'PRODUCTION LIST READY GRP'!L30</f>
        <v/>
      </c>
      <c r="M26" s="224" t="str">
        <f>'PRODUCTION LIST READY GRP'!M30</f>
        <v/>
      </c>
      <c r="N26" s="224" t="str">
        <f>'PRODUCTION LIST READY GRP'!N30</f>
        <v/>
      </c>
      <c r="O26" s="224" t="str">
        <f>'PRODUCTION LIST READY GRP'!O30</f>
        <v/>
      </c>
      <c r="P26" s="224" t="str">
        <f>'PRODUCTION LIST READY GRP'!P30</f>
        <v/>
      </c>
      <c r="Q26" s="225">
        <f>'PRODUCTION LIST READY GRP'!Q30</f>
        <v>0</v>
      </c>
      <c r="R26" s="45"/>
    </row>
    <row r="27" spans="1:18" ht="23.15" customHeight="1">
      <c r="A27" s="176"/>
      <c r="B27" s="28" t="str">
        <f>'PRODUCTION LIST READY GRP'!B31</f>
        <v>RE-BASE2-WI</v>
      </c>
      <c r="C27" s="28" t="s">
        <v>73</v>
      </c>
      <c r="D27" s="224" t="str">
        <f>'PRODUCTION LIST READY GRP'!D31</f>
        <v/>
      </c>
      <c r="E27" s="224" t="str">
        <f>'PRODUCTION LIST READY GRP'!E31</f>
        <v/>
      </c>
      <c r="F27" s="224" t="str">
        <f>'PRODUCTION LIST READY GRP'!F31</f>
        <v/>
      </c>
      <c r="G27" s="224" t="str">
        <f>'PRODUCTION LIST READY GRP'!G31</f>
        <v/>
      </c>
      <c r="H27" s="224" t="str">
        <f>'PRODUCTION LIST READY GRP'!H31</f>
        <v/>
      </c>
      <c r="I27" s="224" t="str">
        <f>'PRODUCTION LIST READY GRP'!I31</f>
        <v/>
      </c>
      <c r="J27" s="224" t="str">
        <f>'PRODUCTION LIST READY GRP'!J31</f>
        <v/>
      </c>
      <c r="K27" s="224" t="str">
        <f>'PRODUCTION LIST READY GRP'!K31</f>
        <v/>
      </c>
      <c r="L27" s="224" t="str">
        <f>'PRODUCTION LIST READY GRP'!L31</f>
        <v/>
      </c>
      <c r="M27" s="224" t="str">
        <f>'PRODUCTION LIST READY GRP'!M31</f>
        <v/>
      </c>
      <c r="N27" s="224" t="str">
        <f>'PRODUCTION LIST READY GRP'!N31</f>
        <v/>
      </c>
      <c r="O27" s="224" t="str">
        <f>'PRODUCTION LIST READY GRP'!O31</f>
        <v/>
      </c>
      <c r="P27" s="224" t="str">
        <f>'PRODUCTION LIST READY GRP'!P31</f>
        <v/>
      </c>
      <c r="Q27" s="225">
        <f>'PRODUCTION LIST READY GRP'!Q31</f>
        <v>0</v>
      </c>
      <c r="R27" s="45"/>
    </row>
    <row r="29" spans="1:18" ht="23.15" customHeight="1">
      <c r="B29" s="2"/>
      <c r="C29" s="2"/>
    </row>
    <row r="30" spans="1:18" ht="23.15" customHeight="1">
      <c r="C30" s="22" t="s">
        <v>54</v>
      </c>
      <c r="D30" s="44"/>
      <c r="E30" s="44"/>
      <c r="G30" s="24" t="s">
        <v>57</v>
      </c>
      <c r="H30" s="44"/>
      <c r="I30" s="44"/>
      <c r="J30" s="44"/>
    </row>
    <row r="31" spans="1:18" ht="23.15" customHeight="1">
      <c r="C31" s="22" t="s">
        <v>56</v>
      </c>
      <c r="D31" s="23"/>
      <c r="E31" s="23"/>
      <c r="G31" s="24" t="s">
        <v>55</v>
      </c>
      <c r="H31" s="23"/>
      <c r="I31" s="23"/>
      <c r="J31" s="23"/>
    </row>
    <row r="32" spans="1:18" ht="23.15" customHeight="1">
      <c r="C32"/>
      <c r="G32" s="24" t="s">
        <v>58</v>
      </c>
      <c r="H32" s="23"/>
      <c r="I32" s="44"/>
      <c r="J32" s="44"/>
    </row>
  </sheetData>
  <sheetProtection selectLockedCells="1" selectUnlockedCells="1"/>
  <autoFilter ref="Q3:Q27" xr:uid="{DFBFDA81-F110-874D-8055-EBDB4A3534EE}"/>
  <mergeCells count="3">
    <mergeCell ref="B2:H2"/>
    <mergeCell ref="B1:G1"/>
    <mergeCell ref="J1:L1"/>
  </mergeCells>
  <pageMargins left="0.25" right="0.25" top="0.75" bottom="0.75" header="0.3" footer="0.3"/>
  <pageSetup paperSize="9" scale="90" fitToWidth="0" fitToHeight="0" orientation="portrait" horizontalDpi="4294967292" verticalDpi="4294967292" r:id="rId1"/>
  <headerFooter alignWithMargins="0">
    <firstHeader>&amp;LPACKING LIST - 360 VOLUMES&amp;R&amp;G</firstHeader>
    <firstFooter>&amp;CStran &amp;P od &amp;N</first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11</vt:i4>
      </vt:variant>
      <vt:variant>
        <vt:lpstr>Imenovani obsegi</vt:lpstr>
      </vt:variant>
      <vt:variant>
        <vt:i4>4</vt:i4>
      </vt:variant>
    </vt:vector>
  </HeadingPairs>
  <TitlesOfParts>
    <vt:vector size="15" baseType="lpstr">
      <vt:lpstr>Summary of order</vt:lpstr>
      <vt:lpstr>READY GRP</vt:lpstr>
      <vt:lpstr>Uvoz za Vasco</vt:lpstr>
      <vt:lpstr>READY PU</vt:lpstr>
      <vt:lpstr>Ready Wood</vt:lpstr>
      <vt:lpstr>PRODUCTION LIST READY GRP</vt:lpstr>
      <vt:lpstr>PAKIRANJE </vt:lpstr>
      <vt:lpstr>PRODUCTION LIST READY WOOD</vt:lpstr>
      <vt:lpstr>PACKING LIST READY GRP</vt:lpstr>
      <vt:lpstr>PACKING LIST READY WOOD</vt:lpstr>
      <vt:lpstr>sum ready</vt:lpstr>
      <vt:lpstr>'PACKING LIST READY GRP'!Tiskanje_naslovov</vt:lpstr>
      <vt:lpstr>'PACKING LIST READY WOOD'!Tiskanje_naslovov</vt:lpstr>
      <vt:lpstr>'PRODUCTION LIST READY GRP'!Tiskanje_naslovov</vt:lpstr>
      <vt:lpstr>'PRODUCTION LIST READY WOOD'!Tiskanje_naslovov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Uporabnik</cp:lastModifiedBy>
  <cp:lastPrinted>2022-09-12T13:35:45Z</cp:lastPrinted>
  <dcterms:created xsi:type="dcterms:W3CDTF">2016-12-08T21:22:33Z</dcterms:created>
  <dcterms:modified xsi:type="dcterms:W3CDTF">2022-10-28T11:09:54Z</dcterms:modified>
</cp:coreProperties>
</file>