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Public/SYS matevz-katja/READY/order list/"/>
    </mc:Choice>
  </mc:AlternateContent>
  <xr:revisionPtr revIDLastSave="0" documentId="13_ncr:1_{84F794E5-136D-CB44-A67D-C73A9FD85B39}" xr6:coauthVersionLast="36" xr6:coauthVersionMax="36" xr10:uidLastSave="{00000000-0000-0000-0000-000000000000}"/>
  <workbookProtection workbookAlgorithmName="SHA-512" workbookHashValue="c9KcJ/WJoZW67ht76lOaEBi50To8q4uQAfpsLSASyenZr+SDQoVcsyVbUsiK2LkkHPsFcFbOvaCtHFOjyUitzg==" workbookSaltValue="tr76f3Uthv/fFx/gFAmWKQ==" workbookSpinCount="100000" lockStructure="1"/>
  <bookViews>
    <workbookView xWindow="600" yWindow="460" windowWidth="28140" windowHeight="16320" tabRatio="500" xr2:uid="{00000000-000D-0000-FFFF-FFFF00000000}"/>
  </bookViews>
  <sheets>
    <sheet name="Summary of order" sheetId="12" r:id="rId1"/>
    <sheet name="Ready - CITY LINE" sheetId="5" r:id="rId2"/>
    <sheet name="PRODUCTION LIST ready" sheetId="7" state="hidden" r:id="rId3"/>
    <sheet name="PACKING LIST ready" sheetId="14" state="hidden" r:id="rId4"/>
    <sheet name="sum ready" sheetId="10" state="hidden" r:id="rId5"/>
    <sheet name="pakiranje" sheetId="15" state="hidden" r:id="rId6"/>
  </sheets>
  <definedNames>
    <definedName name="_xlnm._FilterDatabase" localSheetId="3" hidden="1">'PACKING LIST ready'!$L$3:$L$23</definedName>
    <definedName name="_xlnm._FilterDatabase" localSheetId="2" hidden="1">'PRODUCTION LIST ready'!$L$5:$L$29</definedName>
    <definedName name="_xlnm._FilterDatabase" localSheetId="1" hidden="1">'Ready - CITY LINE'!$AF$7:$AF$29</definedName>
    <definedName name="_xlnm.Print_Titles" localSheetId="3">'PACKING LIST ready'!$3:$3</definedName>
    <definedName name="_xlnm.Print_Titles" localSheetId="2">'PRODUCTION LIST ready'!$1:$4</definedName>
  </definedNames>
  <calcPr calcId="181029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5" l="1"/>
  <c r="A3" i="15"/>
  <c r="A8" i="7"/>
  <c r="A9" i="7"/>
  <c r="A10" i="7"/>
  <c r="A11" i="7"/>
  <c r="A12" i="7"/>
  <c r="A13" i="7"/>
  <c r="A14" i="7"/>
  <c r="A15" i="7"/>
  <c r="A16" i="7"/>
  <c r="A7" i="7"/>
  <c r="D19" i="7"/>
  <c r="E19" i="7"/>
  <c r="F19" i="7"/>
  <c r="G19" i="7"/>
  <c r="H19" i="7"/>
  <c r="I19" i="7"/>
  <c r="K19" i="7"/>
  <c r="L19" i="7"/>
  <c r="D20" i="7"/>
  <c r="E20" i="7"/>
  <c r="F20" i="7"/>
  <c r="G20" i="7"/>
  <c r="H20" i="7"/>
  <c r="I20" i="7"/>
  <c r="K20" i="7"/>
  <c r="L20" i="7"/>
  <c r="D21" i="7"/>
  <c r="E21" i="7"/>
  <c r="F21" i="7"/>
  <c r="G21" i="7"/>
  <c r="H21" i="7"/>
  <c r="I21" i="7"/>
  <c r="K21" i="7"/>
  <c r="L21" i="7"/>
  <c r="D22" i="7"/>
  <c r="E22" i="7"/>
  <c r="F22" i="7"/>
  <c r="G22" i="7"/>
  <c r="H22" i="7"/>
  <c r="I22" i="7"/>
  <c r="K22" i="7"/>
  <c r="L22" i="7"/>
  <c r="D23" i="7"/>
  <c r="E23" i="7"/>
  <c r="F23" i="7"/>
  <c r="G23" i="7"/>
  <c r="H23" i="7"/>
  <c r="I23" i="7"/>
  <c r="K23" i="7"/>
  <c r="L23" i="7"/>
  <c r="D24" i="7"/>
  <c r="E24" i="7"/>
  <c r="F24" i="7"/>
  <c r="G24" i="7"/>
  <c r="H24" i="7"/>
  <c r="I24" i="7"/>
  <c r="K24" i="7"/>
  <c r="L24" i="7"/>
  <c r="D25" i="7"/>
  <c r="E25" i="7"/>
  <c r="F25" i="7"/>
  <c r="G25" i="7"/>
  <c r="H25" i="7"/>
  <c r="I25" i="7"/>
  <c r="K25" i="7"/>
  <c r="L25" i="7"/>
  <c r="D26" i="7"/>
  <c r="E26" i="7"/>
  <c r="F26" i="7"/>
  <c r="G26" i="7"/>
  <c r="H26" i="7"/>
  <c r="I26" i="7"/>
  <c r="K26" i="7"/>
  <c r="L26" i="7"/>
  <c r="D27" i="7"/>
  <c r="E27" i="7"/>
  <c r="F27" i="7"/>
  <c r="G27" i="7"/>
  <c r="H27" i="7"/>
  <c r="I27" i="7"/>
  <c r="K27" i="7"/>
  <c r="L27" i="7"/>
  <c r="D28" i="7"/>
  <c r="E28" i="7"/>
  <c r="F28" i="7"/>
  <c r="G28" i="7"/>
  <c r="H28" i="7"/>
  <c r="I28" i="7"/>
  <c r="K28" i="7"/>
  <c r="L28" i="7"/>
  <c r="L18" i="7"/>
  <c r="H2" i="7"/>
  <c r="D7" i="7"/>
  <c r="E7" i="7"/>
  <c r="F7" i="7"/>
  <c r="G7" i="7"/>
  <c r="H7" i="7"/>
  <c r="I7" i="7"/>
  <c r="J7" i="7"/>
  <c r="L7" i="7"/>
  <c r="D8" i="7"/>
  <c r="E8" i="7"/>
  <c r="F8" i="7"/>
  <c r="G8" i="7"/>
  <c r="H8" i="7"/>
  <c r="I8" i="7"/>
  <c r="J8" i="7"/>
  <c r="L8" i="7"/>
  <c r="D9" i="7"/>
  <c r="E9" i="7"/>
  <c r="F9" i="7"/>
  <c r="G9" i="7"/>
  <c r="H9" i="7"/>
  <c r="I9" i="7"/>
  <c r="J9" i="7"/>
  <c r="L9" i="7"/>
  <c r="D10" i="7"/>
  <c r="E10" i="7"/>
  <c r="F10" i="7"/>
  <c r="G10" i="7"/>
  <c r="H10" i="7"/>
  <c r="I10" i="7"/>
  <c r="J10" i="7"/>
  <c r="L10" i="7"/>
  <c r="D11" i="7"/>
  <c r="E11" i="7"/>
  <c r="F11" i="7"/>
  <c r="G11" i="7"/>
  <c r="H11" i="7"/>
  <c r="I11" i="7"/>
  <c r="J11" i="7"/>
  <c r="L11" i="7"/>
  <c r="D12" i="7"/>
  <c r="E12" i="7"/>
  <c r="F12" i="7"/>
  <c r="G12" i="7"/>
  <c r="H12" i="7"/>
  <c r="I12" i="7"/>
  <c r="J12" i="7"/>
  <c r="L12" i="7"/>
  <c r="D13" i="7"/>
  <c r="E13" i="7"/>
  <c r="F13" i="7"/>
  <c r="G13" i="7"/>
  <c r="H13" i="7"/>
  <c r="I13" i="7"/>
  <c r="J13" i="7"/>
  <c r="L13" i="7"/>
  <c r="D14" i="7"/>
  <c r="E14" i="7"/>
  <c r="F14" i="7"/>
  <c r="G14" i="7"/>
  <c r="H14" i="7"/>
  <c r="I14" i="7"/>
  <c r="J14" i="7"/>
  <c r="L14" i="7"/>
  <c r="D15" i="7"/>
  <c r="E15" i="7"/>
  <c r="F15" i="7"/>
  <c r="G15" i="7"/>
  <c r="H15" i="7"/>
  <c r="I15" i="7"/>
  <c r="J15" i="7"/>
  <c r="L15" i="7"/>
  <c r="H16" i="7"/>
  <c r="J16" i="7"/>
  <c r="D16" i="7"/>
  <c r="E16" i="7"/>
  <c r="F16" i="7"/>
  <c r="G16" i="7"/>
  <c r="I16" i="7"/>
  <c r="L16" i="7"/>
  <c r="L6" i="7"/>
  <c r="H1" i="7"/>
  <c r="C20" i="7"/>
  <c r="C21" i="7"/>
  <c r="C22" i="7"/>
  <c r="C23" i="7"/>
  <c r="C24" i="7"/>
  <c r="C25" i="7"/>
  <c r="C26" i="7"/>
  <c r="C27" i="7"/>
  <c r="C28" i="7"/>
  <c r="C19" i="7"/>
  <c r="C8" i="7"/>
  <c r="C9" i="7"/>
  <c r="C10" i="7"/>
  <c r="C11" i="7"/>
  <c r="C12" i="7"/>
  <c r="C13" i="7"/>
  <c r="C14" i="7"/>
  <c r="C15" i="7"/>
  <c r="C16" i="7"/>
  <c r="C7" i="7"/>
  <c r="E16" i="12"/>
  <c r="Z2" i="5"/>
  <c r="F27" i="5"/>
  <c r="F28" i="5"/>
  <c r="F26" i="5"/>
  <c r="F23" i="5"/>
  <c r="F10" i="5"/>
  <c r="F11" i="5"/>
  <c r="F12" i="5"/>
  <c r="F13" i="5"/>
  <c r="F14" i="5"/>
  <c r="F15" i="5"/>
  <c r="F16" i="5"/>
  <c r="F17" i="5"/>
  <c r="F24" i="5"/>
  <c r="F25" i="5"/>
  <c r="F9" i="5"/>
  <c r="F18" i="5"/>
  <c r="F20" i="5"/>
  <c r="F21" i="5"/>
  <c r="F22" i="5"/>
  <c r="F29" i="5"/>
  <c r="Z3" i="5"/>
  <c r="I2" i="14"/>
  <c r="M21" i="10"/>
  <c r="M22" i="10"/>
  <c r="M23" i="10"/>
  <c r="M24" i="10"/>
  <c r="M25" i="10"/>
  <c r="M26" i="10"/>
  <c r="M27" i="10"/>
  <c r="M28" i="10"/>
  <c r="M29" i="10"/>
  <c r="M20" i="10"/>
  <c r="G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AQ10" i="5"/>
  <c r="J10" i="10"/>
  <c r="AQ11" i="5"/>
  <c r="J11" i="10"/>
  <c r="AQ12" i="5"/>
  <c r="J12" i="10"/>
  <c r="AQ13" i="5"/>
  <c r="J13" i="10"/>
  <c r="AQ14" i="5"/>
  <c r="J14" i="10"/>
  <c r="AQ15" i="5"/>
  <c r="J15" i="10"/>
  <c r="AQ16" i="5"/>
  <c r="J16" i="10"/>
  <c r="AQ17" i="5"/>
  <c r="J17" i="10"/>
  <c r="AQ18" i="5"/>
  <c r="J18" i="10"/>
  <c r="J19" i="10"/>
  <c r="AQ20" i="5"/>
  <c r="J20" i="10"/>
  <c r="AQ21" i="5"/>
  <c r="J21" i="10"/>
  <c r="AQ22" i="5"/>
  <c r="J22" i="10"/>
  <c r="AQ23" i="5"/>
  <c r="J23" i="10"/>
  <c r="AQ24" i="5"/>
  <c r="J24" i="10"/>
  <c r="AQ25" i="5"/>
  <c r="J25" i="10"/>
  <c r="AQ26" i="5"/>
  <c r="J26" i="10"/>
  <c r="AQ27" i="5"/>
  <c r="J27" i="10"/>
  <c r="AQ28" i="5"/>
  <c r="J28" i="10"/>
  <c r="AQ29" i="5"/>
  <c r="J29" i="10"/>
  <c r="AQ9" i="5"/>
  <c r="J9" i="10"/>
  <c r="AP10" i="5"/>
  <c r="I10" i="10"/>
  <c r="AP11" i="5"/>
  <c r="I11" i="10"/>
  <c r="AP12" i="5"/>
  <c r="I12" i="10"/>
  <c r="AP13" i="5"/>
  <c r="I13" i="10"/>
  <c r="AP14" i="5"/>
  <c r="I14" i="10"/>
  <c r="AP15" i="5"/>
  <c r="I15" i="10"/>
  <c r="AP16" i="5"/>
  <c r="I16" i="10"/>
  <c r="AP17" i="5"/>
  <c r="I17" i="10"/>
  <c r="AP18" i="5"/>
  <c r="I18" i="10"/>
  <c r="I19" i="10"/>
  <c r="AP20" i="5"/>
  <c r="I20" i="10"/>
  <c r="AP21" i="5"/>
  <c r="I21" i="10"/>
  <c r="AP22" i="5"/>
  <c r="I22" i="10"/>
  <c r="AP23" i="5"/>
  <c r="I23" i="10"/>
  <c r="AP24" i="5"/>
  <c r="I24" i="10"/>
  <c r="AP25" i="5"/>
  <c r="I25" i="10"/>
  <c r="AP26" i="5"/>
  <c r="I26" i="10"/>
  <c r="AP27" i="5"/>
  <c r="I27" i="10"/>
  <c r="AP28" i="5"/>
  <c r="I28" i="10"/>
  <c r="AP29" i="5"/>
  <c r="I29" i="10"/>
  <c r="I30" i="10"/>
  <c r="AP9" i="5"/>
  <c r="I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C27" i="10"/>
  <c r="C28" i="10"/>
  <c r="C29" i="10"/>
  <c r="C26" i="10"/>
  <c r="B26" i="10"/>
  <c r="B25" i="10"/>
  <c r="M8" i="10"/>
  <c r="B21" i="10"/>
  <c r="B22" i="10"/>
  <c r="B23" i="10"/>
  <c r="B24" i="10"/>
  <c r="B27" i="10"/>
  <c r="B28" i="10"/>
  <c r="B29" i="10"/>
  <c r="B20" i="10"/>
  <c r="B10" i="10"/>
  <c r="B11" i="10"/>
  <c r="B12" i="10"/>
  <c r="B13" i="10"/>
  <c r="B14" i="10"/>
  <c r="B15" i="10"/>
  <c r="B16" i="10"/>
  <c r="B17" i="10"/>
  <c r="B18" i="10"/>
  <c r="B19" i="10"/>
  <c r="B9" i="10"/>
  <c r="B30" i="10"/>
  <c r="B31" i="10"/>
  <c r="B32" i="10"/>
  <c r="B33" i="10"/>
  <c r="B34" i="10"/>
  <c r="B35" i="10"/>
  <c r="B8" i="10"/>
  <c r="J14" i="14"/>
  <c r="J15" i="14"/>
  <c r="J16" i="14"/>
  <c r="J17" i="14"/>
  <c r="J18" i="14"/>
  <c r="J19" i="14"/>
  <c r="J20" i="14"/>
  <c r="J21" i="14"/>
  <c r="J22" i="14"/>
  <c r="J23" i="14"/>
  <c r="J5" i="14"/>
  <c r="J6" i="14"/>
  <c r="J7" i="14"/>
  <c r="J11" i="14"/>
  <c r="J4" i="14"/>
  <c r="AF10" i="5"/>
  <c r="AF11" i="5"/>
  <c r="AF12" i="5"/>
  <c r="AF13" i="5"/>
  <c r="AF14" i="5"/>
  <c r="AF15" i="5"/>
  <c r="AF16" i="5"/>
  <c r="AF17" i="5"/>
  <c r="AF18" i="5"/>
  <c r="AF9" i="5"/>
  <c r="AE10" i="5"/>
  <c r="AE11" i="5"/>
  <c r="AE12" i="5"/>
  <c r="AE13" i="5"/>
  <c r="AE14" i="5"/>
  <c r="AE15" i="5"/>
  <c r="AE16" i="5"/>
  <c r="AE17" i="5"/>
  <c r="AE18" i="5"/>
  <c r="AE9" i="5"/>
  <c r="M10" i="5"/>
  <c r="M11" i="5"/>
  <c r="M12" i="5"/>
  <c r="M13" i="5"/>
  <c r="M14" i="5"/>
  <c r="M15" i="5"/>
  <c r="M16" i="5"/>
  <c r="M17" i="5"/>
  <c r="M18" i="5"/>
  <c r="M9" i="5"/>
  <c r="J12" i="14"/>
  <c r="J13" i="14"/>
  <c r="J10" i="14"/>
  <c r="J9" i="14"/>
  <c r="J8" i="14"/>
  <c r="AC6" i="5"/>
  <c r="L30" i="10"/>
  <c r="L31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9" i="10"/>
  <c r="B2" i="14"/>
  <c r="E17" i="12"/>
  <c r="E18" i="12"/>
  <c r="AF24" i="5"/>
  <c r="L11" i="5"/>
  <c r="K11" i="5"/>
  <c r="K5" i="14"/>
  <c r="K6" i="14"/>
  <c r="K7" i="14"/>
  <c r="K8" i="14"/>
  <c r="K9" i="14"/>
  <c r="K10" i="14"/>
  <c r="K11" i="14"/>
  <c r="K12" i="14"/>
  <c r="K13" i="14"/>
  <c r="K4" i="14"/>
  <c r="AE21" i="5"/>
  <c r="AE22" i="5"/>
  <c r="AE23" i="5"/>
  <c r="AE24" i="5"/>
  <c r="AE25" i="5"/>
  <c r="AE26" i="5"/>
  <c r="AE27" i="5"/>
  <c r="AE28" i="5"/>
  <c r="AE29" i="5"/>
  <c r="AE20" i="5"/>
  <c r="AF21" i="5"/>
  <c r="AF22" i="5"/>
  <c r="AF23" i="5"/>
  <c r="AF25" i="5"/>
  <c r="AF26" i="5"/>
  <c r="AF27" i="5"/>
  <c r="AF28" i="5"/>
  <c r="AF29" i="5"/>
  <c r="AF20" i="5"/>
  <c r="G17" i="12"/>
  <c r="B8" i="7"/>
  <c r="B9" i="7"/>
  <c r="B10" i="7"/>
  <c r="B11" i="7"/>
  <c r="B12" i="7"/>
  <c r="B13" i="7"/>
  <c r="B14" i="7"/>
  <c r="B15" i="7"/>
  <c r="B16" i="7"/>
  <c r="B19" i="7"/>
  <c r="B14" i="14"/>
  <c r="D14" i="14"/>
  <c r="E14" i="14"/>
  <c r="F14" i="14"/>
  <c r="G14" i="14"/>
  <c r="H14" i="14"/>
  <c r="I14" i="14"/>
  <c r="B20" i="7"/>
  <c r="B15" i="14"/>
  <c r="D15" i="14"/>
  <c r="E15" i="14"/>
  <c r="F15" i="14"/>
  <c r="G15" i="14"/>
  <c r="H15" i="14"/>
  <c r="I15" i="14"/>
  <c r="B21" i="7"/>
  <c r="B16" i="14"/>
  <c r="E16" i="14"/>
  <c r="F16" i="14"/>
  <c r="G16" i="14"/>
  <c r="H16" i="14"/>
  <c r="I16" i="14"/>
  <c r="B22" i="7"/>
  <c r="B17" i="14"/>
  <c r="E17" i="14"/>
  <c r="F17" i="14"/>
  <c r="G17" i="14"/>
  <c r="H17" i="14"/>
  <c r="I17" i="14"/>
  <c r="B23" i="7"/>
  <c r="B18" i="14"/>
  <c r="E18" i="14"/>
  <c r="F18" i="14"/>
  <c r="G18" i="14"/>
  <c r="H18" i="14"/>
  <c r="I18" i="14"/>
  <c r="B24" i="7"/>
  <c r="B19" i="14"/>
  <c r="E19" i="14"/>
  <c r="F19" i="14"/>
  <c r="G19" i="14"/>
  <c r="H19" i="14"/>
  <c r="I19" i="14"/>
  <c r="B25" i="7"/>
  <c r="B20" i="14"/>
  <c r="E20" i="14"/>
  <c r="F20" i="14"/>
  <c r="G20" i="14"/>
  <c r="H20" i="14"/>
  <c r="I20" i="14"/>
  <c r="B26" i="7"/>
  <c r="B21" i="14"/>
  <c r="E21" i="14"/>
  <c r="F21" i="14"/>
  <c r="G21" i="14"/>
  <c r="H21" i="14"/>
  <c r="I21" i="14"/>
  <c r="B27" i="7"/>
  <c r="B22" i="14"/>
  <c r="E22" i="14"/>
  <c r="F22" i="14"/>
  <c r="G22" i="14"/>
  <c r="H22" i="14"/>
  <c r="I22" i="14"/>
  <c r="B28" i="7"/>
  <c r="B23" i="14"/>
  <c r="E23" i="14"/>
  <c r="F23" i="14"/>
  <c r="G23" i="14"/>
  <c r="H23" i="14"/>
  <c r="I23" i="14"/>
  <c r="D18" i="14"/>
  <c r="D23" i="14"/>
  <c r="D20" i="14"/>
  <c r="M20" i="14"/>
  <c r="D16" i="14"/>
  <c r="L16" i="14"/>
  <c r="L15" i="14"/>
  <c r="D22" i="14"/>
  <c r="M22" i="14"/>
  <c r="D19" i="14"/>
  <c r="L14" i="14"/>
  <c r="D21" i="14"/>
  <c r="D17" i="14"/>
  <c r="M18" i="14"/>
  <c r="M14" i="14"/>
  <c r="M19" i="14"/>
  <c r="M23" i="14"/>
  <c r="M21" i="14"/>
  <c r="M17" i="14"/>
  <c r="M16" i="14"/>
  <c r="M15" i="14"/>
  <c r="L23" i="14"/>
  <c r="K23" i="14"/>
  <c r="L22" i="14"/>
  <c r="K22" i="14"/>
  <c r="L21" i="14"/>
  <c r="K21" i="14"/>
  <c r="L20" i="14"/>
  <c r="K20" i="14"/>
  <c r="L18" i="14"/>
  <c r="K18" i="14"/>
  <c r="L17" i="14"/>
  <c r="K17" i="14"/>
  <c r="K16" i="14"/>
  <c r="K15" i="14"/>
  <c r="K14" i="14"/>
  <c r="K19" i="14"/>
  <c r="L19" i="14"/>
  <c r="N21" i="5"/>
  <c r="N20" i="5"/>
  <c r="N22" i="5"/>
  <c r="N23" i="5"/>
  <c r="N24" i="5"/>
  <c r="N25" i="5"/>
  <c r="N27" i="5"/>
  <c r="N26" i="5"/>
  <c r="N28" i="5"/>
  <c r="N29" i="5"/>
  <c r="J10" i="5"/>
  <c r="K10" i="5"/>
  <c r="L10" i="5"/>
  <c r="G11" i="5"/>
  <c r="G24" i="5"/>
  <c r="AR29" i="5"/>
  <c r="K29" i="10"/>
  <c r="L29" i="5"/>
  <c r="K29" i="5"/>
  <c r="J29" i="5"/>
  <c r="I29" i="5"/>
  <c r="H29" i="5"/>
  <c r="G29" i="5"/>
  <c r="AR28" i="5"/>
  <c r="K28" i="10"/>
  <c r="L28" i="5"/>
  <c r="K28" i="5"/>
  <c r="J28" i="5"/>
  <c r="I28" i="5"/>
  <c r="H28" i="5"/>
  <c r="G28" i="5"/>
  <c r="AR26" i="5"/>
  <c r="K27" i="10"/>
  <c r="L26" i="5"/>
  <c r="K26" i="5"/>
  <c r="J26" i="5"/>
  <c r="I26" i="5"/>
  <c r="H26" i="5"/>
  <c r="G26" i="5"/>
  <c r="AR27" i="5"/>
  <c r="K26" i="10"/>
  <c r="L27" i="5"/>
  <c r="K27" i="5"/>
  <c r="J27" i="5"/>
  <c r="I27" i="5"/>
  <c r="H27" i="5"/>
  <c r="G27" i="5"/>
  <c r="AR25" i="5"/>
  <c r="K25" i="10"/>
  <c r="L25" i="5"/>
  <c r="K25" i="5"/>
  <c r="J25" i="5"/>
  <c r="I25" i="5"/>
  <c r="H25" i="5"/>
  <c r="G25" i="5"/>
  <c r="AR24" i="5"/>
  <c r="K24" i="10"/>
  <c r="L24" i="5"/>
  <c r="K24" i="5"/>
  <c r="J24" i="5"/>
  <c r="I24" i="5"/>
  <c r="H24" i="5"/>
  <c r="AR23" i="5"/>
  <c r="K23" i="10"/>
  <c r="L23" i="5"/>
  <c r="K23" i="5"/>
  <c r="J23" i="5"/>
  <c r="I23" i="5"/>
  <c r="H23" i="5"/>
  <c r="G23" i="5"/>
  <c r="AR22" i="5"/>
  <c r="L22" i="5"/>
  <c r="K22" i="5"/>
  <c r="J22" i="5"/>
  <c r="I22" i="5"/>
  <c r="H22" i="5"/>
  <c r="G22" i="5"/>
  <c r="AR21" i="5"/>
  <c r="K21" i="10"/>
  <c r="L21" i="5"/>
  <c r="K21" i="5"/>
  <c r="J21" i="5"/>
  <c r="I21" i="5"/>
  <c r="H21" i="5"/>
  <c r="G21" i="5"/>
  <c r="AR20" i="5"/>
  <c r="K20" i="10"/>
  <c r="L20" i="5"/>
  <c r="K20" i="5"/>
  <c r="J20" i="5"/>
  <c r="I20" i="5"/>
  <c r="H20" i="5"/>
  <c r="G20" i="5"/>
  <c r="D5" i="14"/>
  <c r="G5" i="14"/>
  <c r="H5" i="14"/>
  <c r="F6" i="14"/>
  <c r="G6" i="14"/>
  <c r="H6" i="14"/>
  <c r="I6" i="14"/>
  <c r="E7" i="14"/>
  <c r="G7" i="14"/>
  <c r="H7" i="14"/>
  <c r="D8" i="14"/>
  <c r="E8" i="14"/>
  <c r="F8" i="14"/>
  <c r="L8" i="14"/>
  <c r="F9" i="14"/>
  <c r="G9" i="14"/>
  <c r="H9" i="14"/>
  <c r="E10" i="14"/>
  <c r="F10" i="14"/>
  <c r="G10" i="14"/>
  <c r="H10" i="14"/>
  <c r="I10" i="14"/>
  <c r="L10" i="14"/>
  <c r="E11" i="14"/>
  <c r="F11" i="14"/>
  <c r="G11" i="14"/>
  <c r="H11" i="14"/>
  <c r="I11" i="14"/>
  <c r="D12" i="14"/>
  <c r="E12" i="14"/>
  <c r="F12" i="14"/>
  <c r="H12" i="14"/>
  <c r="I12" i="14"/>
  <c r="E13" i="14"/>
  <c r="F13" i="14"/>
  <c r="G13" i="14"/>
  <c r="E4" i="14"/>
  <c r="F4" i="14"/>
  <c r="G4" i="14"/>
  <c r="H4" i="14"/>
  <c r="I4" i="14"/>
  <c r="E5" i="14"/>
  <c r="F5" i="14"/>
  <c r="E6" i="14"/>
  <c r="F7" i="14"/>
  <c r="H8" i="14"/>
  <c r="I8" i="14"/>
  <c r="E9" i="14"/>
  <c r="G12" i="14"/>
  <c r="H13" i="14"/>
  <c r="I13" i="14"/>
  <c r="D6" i="14"/>
  <c r="D7" i="14"/>
  <c r="D9" i="14"/>
  <c r="D10" i="14"/>
  <c r="B5" i="14"/>
  <c r="B6" i="14"/>
  <c r="B7" i="14"/>
  <c r="B8" i="14"/>
  <c r="B9" i="14"/>
  <c r="B10" i="14"/>
  <c r="B11" i="14"/>
  <c r="B12" i="14"/>
  <c r="B13" i="14"/>
  <c r="B7" i="7"/>
  <c r="B4" i="14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K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K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C30" i="10"/>
  <c r="D30" i="10"/>
  <c r="E30" i="10"/>
  <c r="F30" i="10"/>
  <c r="G30" i="10"/>
  <c r="J30" i="10"/>
  <c r="K30" i="10"/>
  <c r="C31" i="10"/>
  <c r="D31" i="10"/>
  <c r="E31" i="10"/>
  <c r="F31" i="10"/>
  <c r="G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L9" i="5"/>
  <c r="K9" i="5"/>
  <c r="J9" i="5"/>
  <c r="I9" i="5"/>
  <c r="H9" i="5"/>
  <c r="G9" i="5"/>
  <c r="A13" i="14"/>
  <c r="A12" i="14"/>
  <c r="A11" i="14"/>
  <c r="A10" i="14"/>
  <c r="A9" i="14"/>
  <c r="A8" i="14"/>
  <c r="A7" i="14"/>
  <c r="A6" i="14"/>
  <c r="A5" i="14"/>
  <c r="A4" i="14"/>
  <c r="AR10" i="5"/>
  <c r="K10" i="10"/>
  <c r="AR11" i="5"/>
  <c r="K11" i="10"/>
  <c r="AR12" i="5"/>
  <c r="K12" i="10"/>
  <c r="AR14" i="5"/>
  <c r="K13" i="10"/>
  <c r="AR16" i="5"/>
  <c r="K14" i="10"/>
  <c r="AR18" i="5"/>
  <c r="K15" i="10"/>
  <c r="AR13" i="5"/>
  <c r="K16" i="10"/>
  <c r="AR15" i="5"/>
  <c r="K17" i="10"/>
  <c r="AR17" i="5"/>
  <c r="K18" i="10"/>
  <c r="L17" i="5"/>
  <c r="K17" i="5"/>
  <c r="J17" i="5"/>
  <c r="I17" i="5"/>
  <c r="H17" i="5"/>
  <c r="G17" i="5"/>
  <c r="L15" i="5"/>
  <c r="K15" i="5"/>
  <c r="J15" i="5"/>
  <c r="I15" i="5"/>
  <c r="H15" i="5"/>
  <c r="G15" i="5"/>
  <c r="L13" i="5"/>
  <c r="K13" i="5"/>
  <c r="J13" i="5"/>
  <c r="I13" i="5"/>
  <c r="H13" i="5"/>
  <c r="G13" i="5"/>
  <c r="L18" i="5"/>
  <c r="K18" i="5"/>
  <c r="J18" i="5"/>
  <c r="I18" i="5"/>
  <c r="H18" i="5"/>
  <c r="G18" i="5"/>
  <c r="AR9" i="5"/>
  <c r="K9" i="10"/>
  <c r="I16" i="5"/>
  <c r="F9" i="10"/>
  <c r="E9" i="10"/>
  <c r="D9" i="10"/>
  <c r="C9" i="10"/>
  <c r="I10" i="5"/>
  <c r="H10" i="5"/>
  <c r="G10" i="5"/>
  <c r="L14" i="5"/>
  <c r="L12" i="5"/>
  <c r="L16" i="5"/>
  <c r="J14" i="5"/>
  <c r="J11" i="5"/>
  <c r="J12" i="5"/>
  <c r="J16" i="5"/>
  <c r="G14" i="5"/>
  <c r="G12" i="5"/>
  <c r="G16" i="5"/>
  <c r="H14" i="5"/>
  <c r="H11" i="5"/>
  <c r="H12" i="5"/>
  <c r="H16" i="5"/>
  <c r="K14" i="5"/>
  <c r="K12" i="5"/>
  <c r="K16" i="5"/>
  <c r="I14" i="5"/>
  <c r="I11" i="5"/>
  <c r="I12" i="5"/>
  <c r="D19" i="12"/>
  <c r="D4" i="14"/>
  <c r="G16" i="12"/>
  <c r="G19" i="12"/>
  <c r="M6" i="14"/>
  <c r="M12" i="14"/>
  <c r="M10" i="14"/>
  <c r="AD6" i="5"/>
  <c r="W6" i="5"/>
  <c r="L12" i="14"/>
  <c r="AA6" i="5"/>
  <c r="L13" i="14"/>
  <c r="D13" i="14"/>
  <c r="M13" i="14"/>
  <c r="L9" i="14"/>
  <c r="I9" i="14"/>
  <c r="M9" i="14"/>
  <c r="J8" i="10"/>
  <c r="Y6" i="5"/>
  <c r="G8" i="14"/>
  <c r="M8" i="14"/>
  <c r="Z6" i="5"/>
  <c r="AB6" i="5"/>
  <c r="L11" i="14"/>
  <c r="D11" i="14"/>
  <c r="M11" i="14"/>
  <c r="H8" i="10"/>
  <c r="L7" i="14"/>
  <c r="D8" i="10"/>
  <c r="I7" i="14"/>
  <c r="M7" i="14"/>
  <c r="I8" i="10"/>
  <c r="C8" i="10"/>
  <c r="L6" i="14"/>
  <c r="G8" i="10"/>
  <c r="L8" i="10"/>
  <c r="F8" i="10"/>
  <c r="X6" i="5"/>
  <c r="E8" i="10"/>
  <c r="L5" i="14"/>
  <c r="F18" i="12"/>
  <c r="K8" i="10"/>
  <c r="Z1" i="5"/>
  <c r="I5" i="14"/>
  <c r="M5" i="14"/>
  <c r="M4" i="14"/>
  <c r="G18" i="12"/>
  <c r="G20" i="12"/>
  <c r="K1" i="7"/>
  <c r="L4" i="14"/>
</calcChain>
</file>

<file path=xl/sharedStrings.xml><?xml version="1.0" encoding="utf-8"?>
<sst xmlns="http://schemas.openxmlformats.org/spreadsheetml/2006/main" count="334" uniqueCount="188">
  <si>
    <t>Size</t>
  </si>
  <si>
    <t>Price without VAT</t>
  </si>
  <si>
    <t>black</t>
  </si>
  <si>
    <t>blue</t>
  </si>
  <si>
    <t xml:space="preserve">Sum </t>
  </si>
  <si>
    <t>kg</t>
  </si>
  <si>
    <t>sum kg</t>
  </si>
  <si>
    <t>Sum Price without VAT</t>
  </si>
  <si>
    <t>EUR</t>
  </si>
  <si>
    <t>red</t>
  </si>
  <si>
    <t>yellow</t>
  </si>
  <si>
    <t>SUM</t>
  </si>
  <si>
    <t>KG</t>
  </si>
  <si>
    <t>ordered</t>
  </si>
  <si>
    <t>Sum SETS</t>
  </si>
  <si>
    <t>green</t>
  </si>
  <si>
    <t>gray</t>
  </si>
  <si>
    <t>Dimensions</t>
  </si>
  <si>
    <t>screw-ons</t>
  </si>
  <si>
    <t>greenn</t>
  </si>
  <si>
    <t>CUSTOMER</t>
  </si>
  <si>
    <t>izdelek</t>
  </si>
  <si>
    <t>sum</t>
  </si>
  <si>
    <t>wood</t>
  </si>
  <si>
    <t>mali volumni</t>
  </si>
  <si>
    <t>veliki volumni</t>
  </si>
  <si>
    <t>logo mali</t>
  </si>
  <si>
    <t>logo velik</t>
  </si>
  <si>
    <t>ploščica</t>
  </si>
  <si>
    <t>pesek/g</t>
  </si>
  <si>
    <t>polie pes</t>
  </si>
  <si>
    <t>barva</t>
  </si>
  <si>
    <t>pigment</t>
  </si>
  <si>
    <t>pesek/Kg</t>
  </si>
  <si>
    <t>polie  KG</t>
  </si>
  <si>
    <t>barva Kg</t>
  </si>
  <si>
    <t>pigment Kg</t>
  </si>
  <si>
    <t>surov.poli kg</t>
  </si>
  <si>
    <t>poli sur kg</t>
  </si>
  <si>
    <t>unit matice</t>
  </si>
  <si>
    <t>Sum pieces</t>
  </si>
  <si>
    <t>DISCOUNT</t>
  </si>
  <si>
    <t xml:space="preserve">SUM </t>
  </si>
  <si>
    <t>%</t>
  </si>
  <si>
    <t>Costumer:</t>
  </si>
  <si>
    <t>Delivery address:</t>
  </si>
  <si>
    <t>Dual Tex.</t>
  </si>
  <si>
    <t>No.</t>
  </si>
  <si>
    <t>Sum kg</t>
  </si>
  <si>
    <t>Nr. of pcs.</t>
  </si>
  <si>
    <t>Price without VAT in €</t>
  </si>
  <si>
    <t>T-nuts</t>
  </si>
  <si>
    <t>Fixing</t>
  </si>
  <si>
    <t>sum kos</t>
  </si>
  <si>
    <t>grey</t>
  </si>
  <si>
    <t xml:space="preserve">360LINE D.O.O.                   BAČ 49A                              6235 KNEŽAK              SLOVENIA                             VAT: SI32177330 </t>
  </si>
  <si>
    <t>Palette No.:</t>
  </si>
  <si>
    <t>Name:</t>
  </si>
  <si>
    <t>Dimensions:</t>
  </si>
  <si>
    <t>Date:</t>
  </si>
  <si>
    <t>Signature:</t>
  </si>
  <si>
    <t>NAME</t>
  </si>
  <si>
    <t>NYC</t>
  </si>
  <si>
    <t>S</t>
  </si>
  <si>
    <t>L</t>
  </si>
  <si>
    <t>M</t>
  </si>
  <si>
    <t>Tokyo</t>
  </si>
  <si>
    <t>Chongqing</t>
  </si>
  <si>
    <t>Cape Town</t>
  </si>
  <si>
    <t>Rio</t>
  </si>
  <si>
    <t>Sydney</t>
  </si>
  <si>
    <t>Paris</t>
  </si>
  <si>
    <t>Phoenix</t>
  </si>
  <si>
    <t>Barcelona</t>
  </si>
  <si>
    <t>Lima</t>
  </si>
  <si>
    <t>54x5cm</t>
  </si>
  <si>
    <t>53x21cm</t>
  </si>
  <si>
    <t>73x25cm</t>
  </si>
  <si>
    <t>55x13cm</t>
  </si>
  <si>
    <t>60x24cm</t>
  </si>
  <si>
    <t>61x21cm</t>
  </si>
  <si>
    <t>62x17cm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</si>
  <si>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</si>
  <si>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</si>
  <si>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</si>
  <si>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</si>
  <si>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</si>
  <si>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</si>
  <si>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</si>
  <si>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</si>
  <si>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</si>
  <si>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</si>
  <si>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62x20cm</t>
  </si>
  <si>
    <t>73x33cm</t>
  </si>
  <si>
    <t>61x16 cm</t>
  </si>
  <si>
    <t>Name</t>
  </si>
  <si>
    <t xml:space="preserve"> PACKING LIST -  READY holds</t>
  </si>
  <si>
    <t>PACKING LIST - READY holds</t>
  </si>
  <si>
    <r>
      <t xml:space="preserve">YELLOW   </t>
    </r>
    <r>
      <rPr>
        <sz val="10"/>
        <color theme="1"/>
        <rFont val="Al Nile"/>
        <charset val="178"/>
      </rPr>
      <t>RAL 1018</t>
    </r>
    <r>
      <rPr>
        <sz val="12"/>
        <color theme="1"/>
        <rFont val="Al Nile"/>
        <charset val="178"/>
      </rPr>
      <t xml:space="preserve"> </t>
    </r>
  </si>
  <si>
    <t>materal</t>
  </si>
  <si>
    <t>GRP</t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</si>
  <si>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GRP VOLUMES</t>
    </r>
  </si>
  <si>
    <t>hut</t>
  </si>
  <si>
    <t>house</t>
  </si>
  <si>
    <t>bakery</t>
  </si>
  <si>
    <t>library</t>
  </si>
  <si>
    <t>gallery</t>
  </si>
  <si>
    <t>palace</t>
  </si>
  <si>
    <t>bank</t>
  </si>
  <si>
    <t>pool</t>
  </si>
  <si>
    <t>plaza</t>
  </si>
  <si>
    <t>stadium</t>
  </si>
  <si>
    <t>XXL</t>
  </si>
  <si>
    <t>25x25x11cm</t>
  </si>
  <si>
    <t>25x25x18cm</t>
  </si>
  <si>
    <t>25x50x11cm</t>
  </si>
  <si>
    <t>25x50x18cm</t>
  </si>
  <si>
    <t>50x50x11cm</t>
  </si>
  <si>
    <t>50x50x18cm</t>
  </si>
  <si>
    <t>100x50x11cm</t>
  </si>
  <si>
    <t>100x50x18cm</t>
  </si>
  <si>
    <r>
      <t xml:space="preserve">BLACK            </t>
    </r>
    <r>
      <rPr>
        <sz val="10"/>
        <color theme="0" tint="-4.9989318521683403E-2"/>
        <rFont val="Al Nile"/>
        <charset val="178"/>
      </rPr>
      <t>RAL 9005</t>
    </r>
  </si>
  <si>
    <r>
      <t xml:space="preserve">RED              </t>
    </r>
    <r>
      <rPr>
        <sz val="10"/>
        <color theme="1"/>
        <rFont val="Al Nile"/>
        <charset val="178"/>
      </rPr>
      <t xml:space="preserve">RAL 3000 </t>
    </r>
  </si>
  <si>
    <r>
      <t xml:space="preserve">BLUE              </t>
    </r>
    <r>
      <rPr>
        <sz val="10"/>
        <color theme="1"/>
        <rFont val="Al Nile"/>
        <charset val="178"/>
      </rPr>
      <t>RAL 5015</t>
    </r>
  </si>
  <si>
    <t>transparent</t>
  </si>
  <si>
    <t>not available for GRP</t>
  </si>
  <si>
    <t>150x75x18cm</t>
  </si>
  <si>
    <t>READY WOOD:</t>
  </si>
  <si>
    <t>READY GRP:</t>
  </si>
  <si>
    <t>transp.</t>
  </si>
  <si>
    <r>
      <t xml:space="preserve">GREY </t>
    </r>
    <r>
      <rPr>
        <sz val="10"/>
        <rFont val="Al Nile"/>
        <charset val="178"/>
      </rPr>
      <t xml:space="preserve">               RAL 7001</t>
    </r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</si>
  <si>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bolt-on WOODEN VOLUMES</t>
    </r>
  </si>
  <si>
    <t>Ready GRP</t>
  </si>
  <si>
    <t>Ready  Wood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</si>
  <si>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</si>
  <si>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</si>
  <si>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</si>
  <si>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</si>
  <si>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</si>
  <si>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</si>
  <si>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</si>
  <si>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</si>
  <si>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r>
      <t xml:space="preserve">GREEN        </t>
    </r>
    <r>
      <rPr>
        <sz val="10"/>
        <color theme="1"/>
        <rFont val="Al Nile"/>
        <charset val="178"/>
      </rPr>
      <t>RAL 6018</t>
    </r>
  </si>
  <si>
    <t>PAKIRANJE</t>
  </si>
  <si>
    <t>stranka</t>
  </si>
  <si>
    <t>št.naročila</t>
  </si>
  <si>
    <t>ODGOVOREN ZA PAKIRANJE IN ODPREMO:</t>
  </si>
  <si>
    <t>ime in priimek</t>
  </si>
  <si>
    <t>podpis</t>
  </si>
  <si>
    <t>datum SPAKIRANO</t>
  </si>
  <si>
    <t xml:space="preserve">WHITE               </t>
  </si>
  <si>
    <t>TRANSPARENT</t>
  </si>
  <si>
    <t>white</t>
  </si>
  <si>
    <t>not available for WOOD</t>
  </si>
  <si>
    <t>plosce/m2</t>
  </si>
  <si>
    <t>plošče m2</t>
  </si>
  <si>
    <t>R11</t>
  </si>
  <si>
    <t>R12</t>
  </si>
  <si>
    <t>#</t>
  </si>
  <si>
    <t>kos GRP</t>
  </si>
  <si>
    <t>kos WOOD</t>
  </si>
  <si>
    <t>spakirano</t>
  </si>
  <si>
    <t>360 volumes</t>
  </si>
  <si>
    <t>LYNX wood</t>
  </si>
  <si>
    <t>CHEETA vol.</t>
  </si>
  <si>
    <t>360 grifi (PU)</t>
  </si>
  <si>
    <t>NEO vol.</t>
  </si>
  <si>
    <t>ARTLINE vol.</t>
  </si>
  <si>
    <t>360 hangboards</t>
  </si>
  <si>
    <t>READY volumes</t>
  </si>
  <si>
    <t>BLUE PILL vol.</t>
  </si>
  <si>
    <t>360 accessories</t>
  </si>
  <si>
    <t>READY  wood</t>
  </si>
  <si>
    <t>SO ILL wood</t>
  </si>
  <si>
    <t>SIMPL wood</t>
  </si>
  <si>
    <t>ROCK CITY vol.</t>
  </si>
  <si>
    <t>TENTOMEN vol.</t>
  </si>
  <si>
    <t>TTC (les+grifi)</t>
  </si>
  <si>
    <t>ROCK CITY wood</t>
  </si>
  <si>
    <t>ESPACE vol.</t>
  </si>
  <si>
    <t>bolt-on / screw.ons</t>
  </si>
  <si>
    <t>10cm CUBE or PYRAMID symbol for sizing is representing GRP or WOOD  material</t>
  </si>
  <si>
    <t>DT</t>
  </si>
  <si>
    <t>Dual. Tex.</t>
  </si>
  <si>
    <t>ARTLINE PU.</t>
  </si>
  <si>
    <t>PALETA Z ŽIGOM</t>
  </si>
  <si>
    <t>DA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</si>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</sst>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7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 Techn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R Techni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20"/>
      <color theme="1"/>
      <name val="Al Nile"/>
      <charset val="178"/>
    </font>
    <font>
      <b/>
      <sz val="20"/>
      <color theme="0"/>
      <name val="Al Nile"/>
      <charset val="178"/>
    </font>
    <font>
      <b/>
      <sz val="20"/>
      <name val="Al Nile"/>
      <charset val="178"/>
    </font>
    <font>
      <sz val="12"/>
      <color theme="1"/>
      <name val="Al Nile"/>
      <charset val="178"/>
    </font>
    <font>
      <b/>
      <sz val="11"/>
      <color theme="1"/>
      <name val="Al Nile"/>
      <charset val="178"/>
    </font>
    <font>
      <b/>
      <sz val="12"/>
      <color theme="1"/>
      <name val="Al Nile"/>
      <charset val="178"/>
    </font>
    <font>
      <b/>
      <sz val="12"/>
      <name val="Al Nile"/>
      <charset val="178"/>
    </font>
    <font>
      <sz val="12"/>
      <color theme="0"/>
      <name val="Al Nile"/>
      <charset val="178"/>
    </font>
    <font>
      <sz val="12"/>
      <name val="Al Nile"/>
      <charset val="178"/>
    </font>
    <font>
      <sz val="11"/>
      <color theme="1"/>
      <name val="Al Nile"/>
      <charset val="178"/>
    </font>
    <font>
      <sz val="10"/>
      <color theme="1"/>
      <name val="Al Nile"/>
      <charset val="178"/>
    </font>
    <font>
      <sz val="12"/>
      <color theme="0" tint="-4.9989318521683403E-2"/>
      <name val="Al Nile"/>
      <charset val="178"/>
    </font>
    <font>
      <sz val="10"/>
      <color theme="0" tint="-4.9989318521683403E-2"/>
      <name val="Al Nile"/>
      <charset val="178"/>
    </font>
    <font>
      <sz val="10"/>
      <name val="Al Nile"/>
      <charset val="178"/>
    </font>
    <font>
      <sz val="14"/>
      <color theme="1"/>
      <name val="Al Nile"/>
      <charset val="178"/>
    </font>
    <font>
      <b/>
      <sz val="14"/>
      <color theme="1"/>
      <name val="Al Nile"/>
      <charset val="178"/>
    </font>
    <font>
      <sz val="9"/>
      <color theme="1"/>
      <name val="Al Nile"/>
      <charset val="178"/>
    </font>
    <font>
      <sz val="8"/>
      <color theme="1"/>
      <name val="Al Nile"/>
      <charset val="178"/>
    </font>
    <font>
      <sz val="16"/>
      <color theme="1"/>
      <name val="Al Nile"/>
      <charset val="178"/>
    </font>
    <font>
      <b/>
      <sz val="16"/>
      <color theme="1"/>
      <name val="Al Nile"/>
      <charset val="178"/>
    </font>
    <font>
      <sz val="11"/>
      <color theme="0" tint="-0.34998626667073579"/>
      <name val="Al Nile"/>
      <charset val="178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12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20"/>
      <color theme="9"/>
      <name val="Al Nile"/>
      <charset val="178"/>
    </font>
    <font>
      <sz val="12"/>
      <color theme="9"/>
      <name val="Al Nile"/>
      <charset val="178"/>
    </font>
    <font>
      <sz val="12"/>
      <color theme="0" tint="-0.249977111117893"/>
      <name val="Al Nile"/>
      <charset val="178"/>
    </font>
    <font>
      <b/>
      <sz val="10"/>
      <name val="Al Nile"/>
      <charset val="178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9"/>
      <name val="Al Nile"/>
      <charset val="178"/>
    </font>
    <font>
      <sz val="11"/>
      <color theme="1"/>
      <name val="Helvetica (Body)_x0000_"/>
    </font>
    <font>
      <i/>
      <sz val="11"/>
      <color theme="1"/>
      <name val="Helvetica (Body)_x0000_"/>
    </font>
    <font>
      <b/>
      <sz val="11"/>
      <color theme="1"/>
      <name val="Helvetica (Body)_x0000_"/>
    </font>
    <font>
      <b/>
      <i/>
      <sz val="11"/>
      <color theme="1"/>
      <name val="Helvetica (Body)_x0000_"/>
    </font>
    <font>
      <sz val="11"/>
      <color indexed="8"/>
      <name val="Helvetica (Body)_x0000_"/>
    </font>
    <font>
      <b/>
      <sz val="11"/>
      <color rgb="FF000000"/>
      <name val="Helvetica (Body)_x0000_"/>
    </font>
    <font>
      <sz val="2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</borders>
  <cellStyleXfs count="70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13" borderId="36" applyNumberFormat="0" applyAlignment="0" applyProtection="0"/>
    <xf numFmtId="0" fontId="2" fillId="0" borderId="0"/>
  </cellStyleXfs>
  <cellXfs count="4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8" fillId="0" borderId="6" xfId="317" applyNumberFormat="1" applyFont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0" fillId="5" borderId="6" xfId="0" applyFill="1" applyBorder="1" applyAlignment="1" applyProtection="1">
      <alignment horizontal="center" vertical="center"/>
      <protection hidden="1"/>
    </xf>
    <xf numFmtId="0" fontId="0" fillId="5" borderId="19" xfId="0" applyFill="1" applyBorder="1" applyAlignment="1" applyProtection="1">
      <alignment horizontal="center" vertical="center"/>
      <protection hidden="1"/>
    </xf>
    <xf numFmtId="0" fontId="0" fillId="5" borderId="20" xfId="0" applyFill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14" fillId="0" borderId="22" xfId="0" applyFont="1" applyBorder="1" applyAlignment="1" applyProtection="1">
      <alignment horizontal="center" vertical="center"/>
      <protection hidden="1"/>
    </xf>
    <xf numFmtId="0" fontId="14" fillId="0" borderId="23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hidden="1"/>
    </xf>
    <xf numFmtId="0" fontId="14" fillId="0" borderId="25" xfId="0" applyFont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8" fillId="5" borderId="29" xfId="0" applyFont="1" applyFill="1" applyBorder="1" applyAlignment="1" applyProtection="1">
      <alignment horizontal="center" vertical="center"/>
      <protection hidden="1"/>
    </xf>
    <xf numFmtId="0" fontId="8" fillId="5" borderId="30" xfId="0" applyFont="1" applyFill="1" applyBorder="1" applyAlignment="1" applyProtection="1">
      <alignment horizontal="center" vertical="center"/>
      <protection hidden="1"/>
    </xf>
    <xf numFmtId="0" fontId="8" fillId="5" borderId="6" xfId="0" applyFont="1" applyFill="1" applyBorder="1" applyAlignment="1">
      <alignment horizontal="center" vertical="center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31" xfId="0" applyFont="1" applyBorder="1"/>
    <xf numFmtId="0" fontId="14" fillId="0" borderId="0" xfId="317" applyNumberFormat="1" applyFont="1" applyAlignment="1">
      <alignment horizontal="left" vertical="center"/>
    </xf>
    <xf numFmtId="0" fontId="17" fillId="0" borderId="6" xfId="317" applyNumberFormat="1" applyFont="1" applyBorder="1" applyAlignment="1">
      <alignment horizontal="center" vertical="center"/>
    </xf>
    <xf numFmtId="0" fontId="23" fillId="0" borderId="0" xfId="317" applyNumberFormat="1" applyFont="1" applyAlignment="1">
      <alignment horizontal="center" vertical="center"/>
    </xf>
    <xf numFmtId="0" fontId="26" fillId="0" borderId="0" xfId="317" applyNumberFormat="1" applyFont="1" applyAlignment="1">
      <alignment horizontal="center" vertical="center"/>
    </xf>
    <xf numFmtId="0" fontId="23" fillId="0" borderId="0" xfId="317" applyNumberFormat="1" applyFont="1" applyAlignment="1">
      <alignment vertical="center"/>
    </xf>
    <xf numFmtId="14" fontId="0" fillId="0" borderId="0" xfId="317" applyNumberFormat="1" applyFont="1" applyAlignment="1">
      <alignment vertical="center"/>
    </xf>
    <xf numFmtId="0" fontId="12" fillId="0" borderId="18" xfId="0" applyFont="1" applyBorder="1" applyProtection="1">
      <protection hidden="1"/>
    </xf>
    <xf numFmtId="0" fontId="12" fillId="5" borderId="21" xfId="0" applyFont="1" applyFill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0" fillId="0" borderId="0" xfId="317" applyNumberFormat="1" applyFont="1" applyBorder="1" applyAlignment="1">
      <alignment horizontal="center" vertical="center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22" fillId="0" borderId="6" xfId="317" applyNumberFormat="1" applyFont="1" applyBorder="1" applyAlignment="1">
      <alignment horizontal="center" vertical="center" wrapText="1"/>
    </xf>
    <xf numFmtId="0" fontId="0" fillId="0" borderId="0" xfId="317" applyNumberFormat="1" applyFont="1" applyAlignment="1">
      <alignment horizontal="center" vertical="center"/>
    </xf>
    <xf numFmtId="0" fontId="29" fillId="0" borderId="0" xfId="0" applyFont="1" applyAlignment="1">
      <alignment horizontal="right"/>
    </xf>
    <xf numFmtId="0" fontId="0" fillId="0" borderId="14" xfId="317" applyNumberFormat="1" applyFont="1" applyBorder="1" applyAlignment="1">
      <alignment horizontal="center" vertical="center"/>
    </xf>
    <xf numFmtId="0" fontId="9" fillId="0" borderId="6" xfId="317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0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1" fontId="0" fillId="12" borderId="31" xfId="692" applyNumberFormat="1" applyFont="1" applyFill="1" applyBorder="1" applyProtection="1">
      <protection locked="0"/>
    </xf>
    <xf numFmtId="0" fontId="8" fillId="0" borderId="19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0" xfId="317" applyNumberFormat="1" applyFont="1" applyBorder="1" applyAlignment="1">
      <alignment horizontal="center" vertical="center"/>
    </xf>
    <xf numFmtId="14" fontId="21" fillId="0" borderId="11" xfId="317" applyNumberFormat="1" applyFont="1" applyBorder="1" applyAlignment="1">
      <alignment horizontal="center" vertical="center"/>
    </xf>
    <xf numFmtId="0" fontId="2" fillId="0" borderId="11" xfId="317" applyNumberFormat="1" applyFont="1" applyBorder="1" applyAlignment="1">
      <alignment horizontal="left" vertical="center"/>
    </xf>
    <xf numFmtId="0" fontId="2" fillId="0" borderId="6" xfId="317" applyNumberFormat="1" applyFont="1" applyBorder="1" applyAlignment="1">
      <alignment horizontal="center" vertical="center"/>
    </xf>
    <xf numFmtId="0" fontId="22" fillId="0" borderId="6" xfId="317" applyNumberFormat="1" applyFont="1" applyBorder="1" applyAlignment="1">
      <alignment horizontal="center" vertical="center"/>
    </xf>
    <xf numFmtId="0" fontId="24" fillId="0" borderId="6" xfId="317" applyNumberFormat="1" applyFont="1" applyBorder="1" applyAlignment="1">
      <alignment horizontal="center" vertical="center" wrapText="1"/>
    </xf>
    <xf numFmtId="0" fontId="2" fillId="0" borderId="0" xfId="317" applyNumberFormat="1" applyFont="1" applyAlignment="1">
      <alignment horizontal="center" vertical="center"/>
    </xf>
    <xf numFmtId="0" fontId="17" fillId="0" borderId="19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hidden="1"/>
    </xf>
    <xf numFmtId="0" fontId="36" fillId="0" borderId="1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horizontal="center" vertical="center"/>
      <protection locked="0"/>
    </xf>
    <xf numFmtId="0" fontId="36" fillId="0" borderId="12" xfId="0" applyFont="1" applyBorder="1" applyAlignment="1" applyProtection="1">
      <alignment horizontal="center" vertical="center"/>
      <protection locked="0"/>
    </xf>
    <xf numFmtId="0" fontId="36" fillId="5" borderId="1" xfId="0" applyFont="1" applyFill="1" applyBorder="1" applyAlignment="1" applyProtection="1">
      <alignment horizontal="center" vertical="center"/>
      <protection locked="0"/>
    </xf>
    <xf numFmtId="0" fontId="36" fillId="5" borderId="12" xfId="0" applyFont="1" applyFill="1" applyBorder="1" applyAlignment="1" applyProtection="1">
      <alignment horizontal="center" vertical="center"/>
      <protection locked="0"/>
    </xf>
    <xf numFmtId="0" fontId="36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hidden="1"/>
    </xf>
    <xf numFmtId="0" fontId="12" fillId="5" borderId="0" xfId="0" applyFont="1" applyFill="1" applyBorder="1" applyAlignment="1" applyProtection="1">
      <alignment horizontal="center" vertical="center"/>
      <protection hidden="1"/>
    </xf>
    <xf numFmtId="0" fontId="36" fillId="14" borderId="1" xfId="0" applyFont="1" applyFill="1" applyBorder="1" applyAlignment="1" applyProtection="1">
      <alignment horizontal="center" vertical="center"/>
      <protection locked="0"/>
    </xf>
    <xf numFmtId="0" fontId="36" fillId="14" borderId="12" xfId="0" applyFont="1" applyFill="1" applyBorder="1" applyAlignment="1" applyProtection="1">
      <alignment horizontal="center" vertical="center"/>
      <protection locked="0"/>
    </xf>
    <xf numFmtId="0" fontId="36" fillId="15" borderId="1" xfId="0" applyFont="1" applyFill="1" applyBorder="1" applyAlignment="1" applyProtection="1">
      <alignment horizontal="center" vertical="center"/>
      <protection locked="0"/>
    </xf>
    <xf numFmtId="0" fontId="36" fillId="15" borderId="12" xfId="0" applyFont="1" applyFill="1" applyBorder="1" applyAlignment="1" applyProtection="1">
      <alignment horizontal="center" vertical="center"/>
      <protection locked="0"/>
    </xf>
    <xf numFmtId="0" fontId="36" fillId="14" borderId="0" xfId="0" applyFont="1" applyFill="1" applyBorder="1" applyAlignment="1" applyProtection="1">
      <alignment horizontal="center" vertical="center"/>
      <protection locked="0"/>
    </xf>
    <xf numFmtId="0" fontId="36" fillId="15" borderId="0" xfId="0" applyFont="1" applyFill="1" applyBorder="1" applyAlignment="1" applyProtection="1">
      <alignment horizontal="center" vertical="center"/>
      <protection locked="0"/>
    </xf>
    <xf numFmtId="0" fontId="53" fillId="14" borderId="12" xfId="0" applyFont="1" applyFill="1" applyBorder="1" applyAlignment="1" applyProtection="1">
      <alignment horizontal="center" vertical="center" wrapText="1"/>
    </xf>
    <xf numFmtId="0" fontId="53" fillId="0" borderId="12" xfId="0" applyFont="1" applyBorder="1" applyAlignment="1" applyProtection="1">
      <alignment horizontal="center" vertical="center" wrapText="1"/>
    </xf>
    <xf numFmtId="0" fontId="53" fillId="5" borderId="12" xfId="0" applyFont="1" applyFill="1" applyBorder="1" applyAlignment="1" applyProtection="1">
      <alignment horizontal="center" vertical="center" wrapText="1"/>
    </xf>
    <xf numFmtId="0" fontId="36" fillId="5" borderId="22" xfId="0" applyFont="1" applyFill="1" applyBorder="1" applyAlignment="1" applyProtection="1">
      <alignment horizontal="center" vertical="center"/>
      <protection locked="0"/>
    </xf>
    <xf numFmtId="0" fontId="36" fillId="14" borderId="26" xfId="0" applyFont="1" applyFill="1" applyBorder="1" applyAlignment="1" applyProtection="1">
      <alignment horizontal="center" vertical="center"/>
      <protection locked="0"/>
    </xf>
    <xf numFmtId="0" fontId="36" fillId="14" borderId="27" xfId="0" applyFont="1" applyFill="1" applyBorder="1" applyAlignment="1" applyProtection="1">
      <alignment horizontal="center" vertical="center"/>
      <protection locked="0"/>
    </xf>
    <xf numFmtId="0" fontId="53" fillId="14" borderId="27" xfId="0" applyFont="1" applyFill="1" applyBorder="1" applyAlignment="1" applyProtection="1">
      <alignment horizontal="center" vertical="center" wrapText="1"/>
    </xf>
    <xf numFmtId="0" fontId="36" fillId="5" borderId="13" xfId="0" applyFont="1" applyFill="1" applyBorder="1" applyAlignment="1" applyProtection="1">
      <alignment horizontal="center" vertical="center"/>
      <protection locked="0"/>
    </xf>
    <xf numFmtId="0" fontId="36" fillId="15" borderId="26" xfId="0" applyFont="1" applyFill="1" applyBorder="1" applyAlignment="1" applyProtection="1">
      <alignment horizontal="center" vertical="center"/>
      <protection locked="0"/>
    </xf>
    <xf numFmtId="0" fontId="36" fillId="15" borderId="27" xfId="0" applyFont="1" applyFill="1" applyBorder="1" applyAlignment="1" applyProtection="1">
      <alignment horizontal="center" vertical="center"/>
      <protection locked="0"/>
    </xf>
    <xf numFmtId="0" fontId="36" fillId="0" borderId="1" xfId="0" applyFont="1" applyFill="1" applyBorder="1" applyAlignment="1" applyProtection="1">
      <alignment horizontal="center" vertical="center"/>
      <protection locked="0"/>
    </xf>
    <xf numFmtId="0" fontId="36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12" fillId="0" borderId="21" xfId="0" applyFont="1" applyFill="1" applyBorder="1" applyAlignment="1" applyProtection="1">
      <alignment horizontal="center" vertical="center"/>
      <protection hidden="1"/>
    </xf>
    <xf numFmtId="1" fontId="28" fillId="0" borderId="0" xfId="317" applyNumberFormat="1" applyFont="1" applyBorder="1" applyAlignment="1">
      <alignment horizontal="center" vertical="center" wrapText="1"/>
    </xf>
    <xf numFmtId="0" fontId="8" fillId="0" borderId="19" xfId="317" applyNumberFormat="1" applyFont="1" applyBorder="1" applyAlignment="1">
      <alignment vertical="center"/>
    </xf>
    <xf numFmtId="0" fontId="31" fillId="0" borderId="6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11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2" fillId="0" borderId="0" xfId="317" applyNumberFormat="1" applyFont="1" applyBorder="1" applyAlignment="1">
      <alignment horizontal="left" vertical="center"/>
    </xf>
    <xf numFmtId="0" fontId="24" fillId="0" borderId="19" xfId="317" applyNumberFormat="1" applyFont="1" applyBorder="1" applyAlignment="1">
      <alignment horizontal="center" vertical="center"/>
    </xf>
    <xf numFmtId="0" fontId="9" fillId="0" borderId="19" xfId="317" applyNumberFormat="1" applyFont="1" applyBorder="1" applyAlignment="1">
      <alignment horizontal="center" vertical="center"/>
    </xf>
    <xf numFmtId="0" fontId="25" fillId="0" borderId="32" xfId="317" applyNumberFormat="1" applyFont="1" applyBorder="1" applyAlignment="1">
      <alignment horizontal="center" vertical="center" wrapText="1"/>
    </xf>
    <xf numFmtId="0" fontId="25" fillId="0" borderId="38" xfId="317" applyNumberFormat="1" applyFont="1" applyBorder="1" applyAlignment="1">
      <alignment horizontal="center" vertical="center" wrapText="1"/>
    </xf>
    <xf numFmtId="1" fontId="9" fillId="0" borderId="39" xfId="317" applyNumberFormat="1" applyFont="1" applyBorder="1" applyAlignment="1">
      <alignment horizontal="center" vertical="center"/>
    </xf>
    <xf numFmtId="1" fontId="9" fillId="0" borderId="40" xfId="317" applyNumberFormat="1" applyFont="1" applyBorder="1" applyAlignment="1">
      <alignment horizontal="center" vertical="center"/>
    </xf>
    <xf numFmtId="0" fontId="30" fillId="0" borderId="0" xfId="317" applyNumberFormat="1" applyFont="1" applyAlignment="1">
      <alignment horizontal="right" vertical="center" wrapText="1"/>
    </xf>
    <xf numFmtId="0" fontId="53" fillId="5" borderId="22" xfId="0" applyFont="1" applyFill="1" applyBorder="1" applyAlignment="1" applyProtection="1">
      <alignment horizontal="center" vertical="center" wrapText="1"/>
    </xf>
    <xf numFmtId="0" fontId="61" fillId="5" borderId="22" xfId="0" applyFont="1" applyFill="1" applyBorder="1" applyAlignment="1" applyProtection="1">
      <alignment horizontal="center" vertical="center" wrapText="1"/>
    </xf>
    <xf numFmtId="0" fontId="61" fillId="15" borderId="1" xfId="0" applyFont="1" applyFill="1" applyBorder="1" applyAlignment="1" applyProtection="1">
      <alignment horizontal="center" vertical="center" wrapText="1"/>
    </xf>
    <xf numFmtId="0" fontId="61" fillId="0" borderId="12" xfId="0" applyFont="1" applyBorder="1" applyAlignment="1" applyProtection="1">
      <alignment horizontal="center" vertical="center" wrapText="1"/>
    </xf>
    <xf numFmtId="0" fontId="61" fillId="15" borderId="12" xfId="0" applyFont="1" applyFill="1" applyBorder="1" applyAlignment="1" applyProtection="1">
      <alignment horizontal="center" vertical="center" wrapText="1"/>
    </xf>
    <xf numFmtId="0" fontId="61" fillId="5" borderId="12" xfId="0" applyFont="1" applyFill="1" applyBorder="1" applyAlignment="1" applyProtection="1">
      <alignment horizontal="center" vertical="center" wrapText="1"/>
    </xf>
    <xf numFmtId="0" fontId="61" fillId="0" borderId="12" xfId="0" applyFont="1" applyFill="1" applyBorder="1" applyAlignment="1" applyProtection="1">
      <alignment horizontal="center" vertical="center" wrapText="1"/>
    </xf>
    <xf numFmtId="0" fontId="61" fillId="15" borderId="27" xfId="0" applyFont="1" applyFill="1" applyBorder="1" applyAlignment="1" applyProtection="1">
      <alignment horizontal="center" vertical="center" wrapText="1"/>
    </xf>
    <xf numFmtId="0" fontId="0" fillId="0" borderId="19" xfId="317" applyNumberFormat="1" applyFont="1" applyBorder="1" applyAlignment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63" fillId="0" borderId="0" xfId="0" applyFont="1"/>
    <xf numFmtId="0" fontId="16" fillId="0" borderId="0" xfId="0" applyFont="1" applyAlignment="1">
      <alignment horizontal="center" vertical="center"/>
    </xf>
    <xf numFmtId="0" fontId="63" fillId="16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11" borderId="0" xfId="0" applyFill="1" applyAlignment="1" applyProtection="1">
      <alignment horizontal="center" vertical="center"/>
    </xf>
    <xf numFmtId="0" fontId="9" fillId="6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 vertical="center"/>
    </xf>
    <xf numFmtId="0" fontId="12" fillId="4" borderId="0" xfId="0" applyFont="1" applyFill="1" applyAlignment="1" applyProtection="1">
      <alignment horizontal="center" vertical="center"/>
    </xf>
    <xf numFmtId="0" fontId="12" fillId="7" borderId="0" xfId="0" applyFont="1" applyFill="1" applyAlignment="1" applyProtection="1">
      <alignment horizontal="center" vertical="center"/>
    </xf>
    <xf numFmtId="0" fontId="12" fillId="9" borderId="0" xfId="0" applyFont="1" applyFill="1" applyAlignment="1" applyProtection="1">
      <alignment horizontal="center" vertical="center"/>
    </xf>
    <xf numFmtId="0" fontId="12" fillId="8" borderId="0" xfId="0" applyFont="1" applyFill="1" applyAlignment="1" applyProtection="1">
      <alignment horizontal="center" vertical="center"/>
    </xf>
    <xf numFmtId="0" fontId="0" fillId="5" borderId="0" xfId="0" applyFont="1" applyFill="1" applyAlignment="1" applyProtection="1">
      <alignment horizontal="center" vertical="center"/>
    </xf>
    <xf numFmtId="0" fontId="57" fillId="5" borderId="0" xfId="0" applyFont="1" applyFill="1" applyAlignment="1" applyProtection="1">
      <alignment horizontal="center" vertical="center"/>
    </xf>
    <xf numFmtId="0" fontId="10" fillId="0" borderId="0" xfId="0" applyFont="1" applyProtection="1"/>
    <xf numFmtId="0" fontId="21" fillId="0" borderId="0" xfId="0" applyFont="1" applyProtection="1"/>
    <xf numFmtId="0" fontId="48" fillId="0" borderId="0" xfId="0" applyFont="1" applyBorder="1" applyProtection="1"/>
    <xf numFmtId="0" fontId="38" fillId="0" borderId="0" xfId="0" applyFont="1" applyBorder="1" applyAlignment="1" applyProtection="1">
      <alignment horizontal="right"/>
    </xf>
    <xf numFmtId="164" fontId="48" fillId="0" borderId="0" xfId="0" applyNumberFormat="1" applyFont="1" applyBorder="1" applyAlignment="1" applyProtection="1">
      <alignment horizontal="center" vertical="center"/>
    </xf>
    <xf numFmtId="0" fontId="48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horizontal="center"/>
    </xf>
    <xf numFmtId="0" fontId="12" fillId="0" borderId="0" xfId="0" applyFont="1" applyProtection="1"/>
    <xf numFmtId="166" fontId="38" fillId="0" borderId="0" xfId="0" applyNumberFormat="1" applyFont="1" applyBorder="1" applyAlignment="1" applyProtection="1">
      <alignment horizontal="center" vertical="center"/>
    </xf>
    <xf numFmtId="0" fontId="10" fillId="5" borderId="0" xfId="0" applyFont="1" applyFill="1" applyAlignment="1" applyProtection="1">
      <alignment horizontal="center" vertical="center"/>
    </xf>
    <xf numFmtId="0" fontId="10" fillId="11" borderId="0" xfId="0" applyFont="1" applyFill="1" applyAlignment="1" applyProtection="1">
      <alignment horizontal="center" vertical="center"/>
    </xf>
    <xf numFmtId="0" fontId="11" fillId="6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/>
    </xf>
    <xf numFmtId="0" fontId="13" fillId="9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58" fillId="5" borderId="0" xfId="0" applyFont="1" applyFill="1" applyAlignment="1" applyProtection="1">
      <alignment horizontal="center" vertical="center"/>
    </xf>
    <xf numFmtId="2" fontId="38" fillId="0" borderId="0" xfId="0" applyNumberFormat="1" applyFont="1" applyBorder="1" applyAlignment="1" applyProtection="1">
      <alignment horizontal="center" vertical="center"/>
    </xf>
    <xf numFmtId="0" fontId="48" fillId="0" borderId="0" xfId="0" applyFont="1" applyBorder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33" fillId="5" borderId="0" xfId="0" applyFont="1" applyFill="1" applyBorder="1" applyAlignment="1" applyProtection="1">
      <alignment horizontal="center" vertical="center"/>
    </xf>
    <xf numFmtId="0" fontId="33" fillId="11" borderId="0" xfId="0" applyFont="1" applyFill="1" applyBorder="1" applyAlignment="1" applyProtection="1">
      <alignment horizontal="center" vertical="center"/>
    </xf>
    <xf numFmtId="0" fontId="34" fillId="6" borderId="0" xfId="0" applyFont="1" applyFill="1" applyBorder="1" applyAlignment="1" applyProtection="1">
      <alignment horizontal="center" vertical="center"/>
    </xf>
    <xf numFmtId="0" fontId="35" fillId="3" borderId="0" xfId="0" applyFont="1" applyFill="1" applyBorder="1" applyAlignment="1" applyProtection="1">
      <alignment horizontal="center" vertical="center"/>
    </xf>
    <xf numFmtId="0" fontId="35" fillId="4" borderId="0" xfId="0" applyFont="1" applyFill="1" applyBorder="1" applyAlignment="1" applyProtection="1">
      <alignment horizontal="center" vertical="center"/>
    </xf>
    <xf numFmtId="0" fontId="35" fillId="7" borderId="0" xfId="0" applyFont="1" applyFill="1" applyBorder="1" applyAlignment="1" applyProtection="1">
      <alignment horizontal="center" vertical="center"/>
    </xf>
    <xf numFmtId="0" fontId="35" fillId="9" borderId="0" xfId="0" applyFont="1" applyFill="1" applyBorder="1" applyAlignment="1" applyProtection="1">
      <alignment horizontal="center" vertical="center"/>
    </xf>
    <xf numFmtId="0" fontId="35" fillId="8" borderId="0" xfId="0" applyFont="1" applyFill="1" applyBorder="1" applyAlignment="1" applyProtection="1">
      <alignment horizontal="center" vertical="center"/>
    </xf>
    <xf numFmtId="0" fontId="59" fillId="5" borderId="0" xfId="0" applyFont="1" applyFill="1" applyBorder="1" applyAlignment="1" applyProtection="1">
      <alignment horizontal="center" vertical="center"/>
    </xf>
    <xf numFmtId="0" fontId="36" fillId="0" borderId="0" xfId="0" applyFont="1" applyProtection="1"/>
    <xf numFmtId="0" fontId="37" fillId="0" borderId="0" xfId="0" applyFont="1" applyProtection="1"/>
    <xf numFmtId="0" fontId="36" fillId="0" borderId="0" xfId="0" applyFont="1" applyAlignment="1" applyProtection="1">
      <alignment horizontal="right" vertical="center"/>
    </xf>
    <xf numFmtId="0" fontId="38" fillId="0" borderId="23" xfId="0" applyFont="1" applyBorder="1" applyAlignment="1" applyProtection="1">
      <alignment horizontal="center" vertical="center"/>
    </xf>
    <xf numFmtId="0" fontId="38" fillId="0" borderId="13" xfId="0" applyFont="1" applyBorder="1" applyAlignment="1" applyProtection="1">
      <alignment horizontal="center" vertical="center"/>
    </xf>
    <xf numFmtId="0" fontId="38" fillId="0" borderId="34" xfId="0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6" fillId="5" borderId="0" xfId="0" applyFont="1" applyFill="1" applyBorder="1" applyAlignment="1" applyProtection="1">
      <alignment horizontal="center" vertical="center"/>
    </xf>
    <xf numFmtId="0" fontId="36" fillId="11" borderId="0" xfId="0" applyFont="1" applyFill="1" applyBorder="1" applyAlignment="1" applyProtection="1">
      <alignment horizontal="center" vertical="center"/>
    </xf>
    <xf numFmtId="0" fontId="40" fillId="6" borderId="0" xfId="0" applyFont="1" applyFill="1" applyBorder="1" applyAlignment="1" applyProtection="1">
      <alignment horizontal="center" vertical="center"/>
    </xf>
    <xf numFmtId="0" fontId="41" fillId="3" borderId="0" xfId="0" applyFont="1" applyFill="1" applyBorder="1" applyAlignment="1" applyProtection="1">
      <alignment horizontal="center" vertical="center"/>
    </xf>
    <xf numFmtId="0" fontId="41" fillId="4" borderId="0" xfId="0" applyFont="1" applyFill="1" applyBorder="1" applyAlignment="1" applyProtection="1">
      <alignment horizontal="center" vertical="center"/>
    </xf>
    <xf numFmtId="0" fontId="41" fillId="7" borderId="0" xfId="0" applyFont="1" applyFill="1" applyBorder="1" applyAlignment="1" applyProtection="1">
      <alignment horizontal="center" vertical="center"/>
    </xf>
    <xf numFmtId="0" fontId="41" fillId="9" borderId="0" xfId="0" applyFont="1" applyFill="1" applyBorder="1" applyAlignment="1" applyProtection="1">
      <alignment horizontal="center" vertical="center"/>
    </xf>
    <xf numFmtId="0" fontId="41" fillId="8" borderId="0" xfId="0" applyFont="1" applyFill="1" applyBorder="1" applyAlignment="1" applyProtection="1">
      <alignment horizontal="center" vertical="center"/>
    </xf>
    <xf numFmtId="0" fontId="60" fillId="5" borderId="0" xfId="0" applyFont="1" applyFill="1" applyBorder="1" applyAlignment="1" applyProtection="1">
      <alignment horizontal="left" vertical="center"/>
    </xf>
    <xf numFmtId="0" fontId="50" fillId="0" borderId="0" xfId="0" applyFont="1" applyBorder="1" applyAlignment="1" applyProtection="1">
      <alignment horizontal="center" vertical="center"/>
    </xf>
    <xf numFmtId="0" fontId="49" fillId="0" borderId="0" xfId="0" applyFont="1" applyBorder="1" applyAlignment="1" applyProtection="1">
      <alignment horizontal="center" vertical="center"/>
    </xf>
    <xf numFmtId="0" fontId="49" fillId="0" borderId="0" xfId="0" applyFont="1" applyBorder="1" applyAlignment="1" applyProtection="1">
      <alignment horizontal="center" vertical="center" wrapText="1"/>
    </xf>
    <xf numFmtId="0" fontId="43" fillId="0" borderId="0" xfId="0" applyFont="1" applyBorder="1" applyAlignment="1" applyProtection="1">
      <alignment horizontal="center" vertical="center" wrapText="1"/>
    </xf>
    <xf numFmtId="0" fontId="42" fillId="0" borderId="0" xfId="0" applyFont="1" applyBorder="1" applyAlignment="1" applyProtection="1">
      <alignment horizontal="center" vertical="center"/>
    </xf>
    <xf numFmtId="0" fontId="43" fillId="0" borderId="0" xfId="0" applyFont="1" applyBorder="1" applyAlignment="1" applyProtection="1">
      <alignment horizontal="center" vertical="center" wrapText="1" shrinkToFit="1"/>
    </xf>
    <xf numFmtId="0" fontId="44" fillId="2" borderId="19" xfId="0" applyFont="1" applyFill="1" applyBorder="1" applyAlignment="1" applyProtection="1">
      <alignment horizontal="center" vertical="center" wrapText="1"/>
    </xf>
    <xf numFmtId="0" fontId="36" fillId="3" borderId="14" xfId="0" applyFont="1" applyFill="1" applyBorder="1" applyAlignment="1" applyProtection="1">
      <alignment horizontal="center" vertical="center" wrapText="1"/>
    </xf>
    <xf numFmtId="0" fontId="36" fillId="4" borderId="14" xfId="0" applyFont="1" applyFill="1" applyBorder="1" applyAlignment="1" applyProtection="1">
      <alignment horizontal="center" vertical="center" wrapText="1"/>
    </xf>
    <xf numFmtId="0" fontId="36" fillId="7" borderId="14" xfId="0" applyFont="1" applyFill="1" applyBorder="1" applyAlignment="1" applyProtection="1">
      <alignment horizontal="center" vertical="center" wrapText="1"/>
    </xf>
    <xf numFmtId="0" fontId="36" fillId="9" borderId="14" xfId="0" applyFont="1" applyFill="1" applyBorder="1" applyAlignment="1" applyProtection="1">
      <alignment horizontal="center" vertical="center" wrapText="1"/>
    </xf>
    <xf numFmtId="0" fontId="41" fillId="8" borderId="14" xfId="0" applyFont="1" applyFill="1" applyBorder="1" applyAlignment="1" applyProtection="1">
      <alignment horizontal="center" vertical="center" wrapText="1"/>
    </xf>
    <xf numFmtId="0" fontId="62" fillId="0" borderId="14" xfId="0" applyFont="1" applyFill="1" applyBorder="1" applyAlignment="1" applyProtection="1">
      <alignment horizontal="center" vertical="center" wrapText="1"/>
    </xf>
    <xf numFmtId="0" fontId="32" fillId="13" borderId="37" xfId="703" applyBorder="1" applyAlignment="1" applyProtection="1">
      <alignment horizontal="center" vertical="center" wrapText="1"/>
    </xf>
    <xf numFmtId="0" fontId="38" fillId="0" borderId="0" xfId="0" applyFont="1" applyBorder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</xf>
    <xf numFmtId="0" fontId="47" fillId="5" borderId="0" xfId="0" applyFont="1" applyFill="1" applyBorder="1" applyAlignment="1" applyProtection="1">
      <alignment horizontal="center" vertical="center"/>
    </xf>
    <xf numFmtId="0" fontId="41" fillId="5" borderId="0" xfId="0" applyFont="1" applyFill="1" applyBorder="1" applyAlignment="1" applyProtection="1">
      <alignment horizontal="center" vertical="center"/>
    </xf>
    <xf numFmtId="0" fontId="60" fillId="5" borderId="0" xfId="0" applyFont="1" applyFill="1" applyBorder="1" applyAlignment="1" applyProtection="1">
      <alignment horizontal="center" vertical="center"/>
    </xf>
    <xf numFmtId="0" fontId="43" fillId="5" borderId="0" xfId="0" applyFont="1" applyFill="1" applyBorder="1" applyAlignment="1" applyProtection="1">
      <alignment horizontal="center" vertical="center" wrapText="1"/>
    </xf>
    <xf numFmtId="0" fontId="51" fillId="5" borderId="0" xfId="0" applyFont="1" applyFill="1" applyBorder="1" applyAlignment="1" applyProtection="1">
      <alignment horizontal="left" vertical="center"/>
    </xf>
    <xf numFmtId="2" fontId="36" fillId="5" borderId="0" xfId="0" applyNumberFormat="1" applyFont="1" applyFill="1" applyBorder="1" applyAlignment="1" applyProtection="1">
      <alignment horizontal="center" vertical="center"/>
    </xf>
    <xf numFmtId="165" fontId="36" fillId="5" borderId="0" xfId="0" applyNumberFormat="1" applyFont="1" applyFill="1" applyBorder="1" applyAlignment="1" applyProtection="1">
      <alignment horizontal="center" vertical="center"/>
    </xf>
    <xf numFmtId="165" fontId="41" fillId="5" borderId="0" xfId="0" applyNumberFormat="1" applyFont="1" applyFill="1" applyBorder="1" applyAlignment="1" applyProtection="1">
      <alignment horizontal="center" vertical="center"/>
    </xf>
    <xf numFmtId="0" fontId="0" fillId="5" borderId="23" xfId="0" applyFill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  <xf numFmtId="0" fontId="47" fillId="5" borderId="13" xfId="0" applyFont="1" applyFill="1" applyBorder="1" applyAlignment="1" applyProtection="1">
      <alignment horizontal="center" vertical="center"/>
    </xf>
    <xf numFmtId="0" fontId="36" fillId="5" borderId="13" xfId="0" applyFont="1" applyFill="1" applyBorder="1" applyAlignment="1" applyProtection="1">
      <alignment horizontal="center" vertical="center"/>
    </xf>
    <xf numFmtId="0" fontId="41" fillId="5" borderId="13" xfId="0" applyFont="1" applyFill="1" applyBorder="1" applyAlignment="1" applyProtection="1">
      <alignment horizontal="center" vertical="center"/>
    </xf>
    <xf numFmtId="0" fontId="43" fillId="5" borderId="13" xfId="0" applyFont="1" applyFill="1" applyBorder="1" applyAlignment="1" applyProtection="1">
      <alignment horizontal="center" vertical="center" wrapText="1"/>
    </xf>
    <xf numFmtId="0" fontId="43" fillId="5" borderId="13" xfId="0" applyFont="1" applyFill="1" applyBorder="1" applyAlignment="1" applyProtection="1">
      <alignment horizontal="center" vertical="center"/>
    </xf>
    <xf numFmtId="2" fontId="36" fillId="5" borderId="13" xfId="0" applyNumberFormat="1" applyFont="1" applyFill="1" applyBorder="1" applyAlignment="1" applyProtection="1">
      <alignment horizontal="center" vertical="center"/>
    </xf>
    <xf numFmtId="165" fontId="36" fillId="5" borderId="23" xfId="0" applyNumberFormat="1" applyFont="1" applyFill="1" applyBorder="1" applyAlignment="1" applyProtection="1">
      <alignment horizontal="center" vertical="center"/>
    </xf>
    <xf numFmtId="165" fontId="41" fillId="5" borderId="34" xfId="0" applyNumberFormat="1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47" fillId="14" borderId="0" xfId="0" applyFont="1" applyFill="1" applyBorder="1" applyAlignment="1" applyProtection="1">
      <alignment horizontal="center" vertical="center"/>
    </xf>
    <xf numFmtId="0" fontId="36" fillId="14" borderId="0" xfId="0" applyFont="1" applyFill="1" applyBorder="1" applyAlignment="1" applyProtection="1">
      <alignment horizontal="center" vertical="center"/>
    </xf>
    <xf numFmtId="0" fontId="36" fillId="5" borderId="2" xfId="0" applyFont="1" applyFill="1" applyBorder="1" applyAlignment="1" applyProtection="1">
      <alignment horizontal="center" vertical="center"/>
    </xf>
    <xf numFmtId="0" fontId="41" fillId="14" borderId="0" xfId="0" applyFont="1" applyFill="1" applyBorder="1" applyAlignment="1" applyProtection="1">
      <alignment horizontal="center" vertical="center"/>
    </xf>
    <xf numFmtId="0" fontId="43" fillId="14" borderId="0" xfId="0" applyFont="1" applyFill="1" applyBorder="1" applyAlignment="1" applyProtection="1">
      <alignment horizontal="center" vertical="center" wrapText="1"/>
    </xf>
    <xf numFmtId="0" fontId="43" fillId="14" borderId="0" xfId="0" applyFont="1" applyFill="1" applyBorder="1" applyAlignment="1" applyProtection="1">
      <alignment horizontal="center" vertical="center"/>
    </xf>
    <xf numFmtId="2" fontId="36" fillId="14" borderId="0" xfId="0" applyNumberFormat="1" applyFont="1" applyFill="1" applyBorder="1" applyAlignment="1" applyProtection="1">
      <alignment horizontal="center" vertical="center"/>
    </xf>
    <xf numFmtId="165" fontId="36" fillId="14" borderId="12" xfId="0" applyNumberFormat="1" applyFont="1" applyFill="1" applyBorder="1" applyAlignment="1" applyProtection="1">
      <alignment horizontal="center" vertical="center"/>
    </xf>
    <xf numFmtId="165" fontId="41" fillId="14" borderId="33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3" fillId="0" borderId="0" xfId="0" applyFont="1" applyBorder="1" applyAlignment="1" applyProtection="1">
      <alignment horizontal="center" vertical="center"/>
    </xf>
    <xf numFmtId="2" fontId="36" fillId="0" borderId="0" xfId="0" applyNumberFormat="1" applyFont="1" applyBorder="1" applyAlignment="1" applyProtection="1">
      <alignment horizontal="center" vertical="center"/>
    </xf>
    <xf numFmtId="165" fontId="36" fillId="5" borderId="12" xfId="0" applyNumberFormat="1" applyFont="1" applyFill="1" applyBorder="1" applyAlignment="1" applyProtection="1">
      <alignment horizontal="center" vertical="center"/>
    </xf>
    <xf numFmtId="165" fontId="41" fillId="0" borderId="33" xfId="0" applyNumberFormat="1" applyFont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40" fillId="14" borderId="0" xfId="0" applyFont="1" applyFill="1" applyBorder="1" applyAlignment="1" applyProtection="1">
      <alignment horizontal="center" vertical="center"/>
    </xf>
    <xf numFmtId="0" fontId="27" fillId="10" borderId="0" xfId="0" applyFont="1" applyFill="1" applyBorder="1" applyAlignment="1" applyProtection="1">
      <alignment horizontal="center" vertical="center"/>
    </xf>
    <xf numFmtId="0" fontId="43" fillId="5" borderId="0" xfId="0" applyFont="1" applyFill="1" applyBorder="1" applyAlignment="1" applyProtection="1">
      <alignment horizontal="center" vertical="center"/>
    </xf>
    <xf numFmtId="165" fontId="41" fillId="5" borderId="33" xfId="0" applyNumberFormat="1" applyFont="1" applyFill="1" applyBorder="1" applyAlignment="1" applyProtection="1">
      <alignment horizontal="center" vertical="center"/>
    </xf>
    <xf numFmtId="0" fontId="27" fillId="5" borderId="0" xfId="0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40" fillId="5" borderId="0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27" fillId="5" borderId="11" xfId="0" applyFont="1" applyFill="1" applyBorder="1" applyAlignment="1" applyProtection="1">
      <alignment horizontal="center" vertical="center"/>
    </xf>
    <xf numFmtId="0" fontId="47" fillId="14" borderId="11" xfId="0" applyFont="1" applyFill="1" applyBorder="1" applyAlignment="1" applyProtection="1">
      <alignment horizontal="center" vertical="center"/>
    </xf>
    <xf numFmtId="0" fontId="36" fillId="14" borderId="11" xfId="0" applyFont="1" applyFill="1" applyBorder="1" applyAlignment="1" applyProtection="1">
      <alignment horizontal="center" vertical="center"/>
    </xf>
    <xf numFmtId="0" fontId="40" fillId="14" borderId="11" xfId="0" applyFont="1" applyFill="1" applyBorder="1" applyAlignment="1" applyProtection="1">
      <alignment horizontal="center" vertical="center"/>
    </xf>
    <xf numFmtId="0" fontId="41" fillId="14" borderId="11" xfId="0" applyFont="1" applyFill="1" applyBorder="1" applyAlignment="1" applyProtection="1">
      <alignment horizontal="center" vertical="center"/>
    </xf>
    <xf numFmtId="0" fontId="36" fillId="5" borderId="11" xfId="0" applyFont="1" applyFill="1" applyBorder="1" applyAlignment="1" applyProtection="1">
      <alignment horizontal="center" vertical="center"/>
    </xf>
    <xf numFmtId="0" fontId="60" fillId="5" borderId="11" xfId="0" applyFont="1" applyFill="1" applyBorder="1" applyAlignment="1" applyProtection="1">
      <alignment horizontal="center" vertical="center"/>
    </xf>
    <xf numFmtId="0" fontId="43" fillId="14" borderId="11" xfId="0" applyFont="1" applyFill="1" applyBorder="1" applyAlignment="1" applyProtection="1">
      <alignment horizontal="center" vertical="center" wrapText="1"/>
    </xf>
    <xf numFmtId="0" fontId="43" fillId="14" borderId="11" xfId="0" applyFont="1" applyFill="1" applyBorder="1" applyAlignment="1" applyProtection="1">
      <alignment horizontal="center" vertical="center"/>
    </xf>
    <xf numFmtId="2" fontId="36" fillId="14" borderId="11" xfId="0" applyNumberFormat="1" applyFont="1" applyFill="1" applyBorder="1" applyAlignment="1" applyProtection="1">
      <alignment horizontal="center" vertical="center"/>
    </xf>
    <xf numFmtId="165" fontId="36" fillId="14" borderId="27" xfId="0" applyNumberFormat="1" applyFont="1" applyFill="1" applyBorder="1" applyAlignment="1" applyProtection="1">
      <alignment horizontal="center" vertical="center"/>
    </xf>
    <xf numFmtId="165" fontId="41" fillId="14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60" fillId="5" borderId="13" xfId="0" applyFont="1" applyFill="1" applyBorder="1" applyAlignment="1" applyProtection="1">
      <alignment horizontal="center" vertical="center"/>
    </xf>
    <xf numFmtId="0" fontId="47" fillId="15" borderId="0" xfId="0" applyFont="1" applyFill="1" applyBorder="1" applyAlignment="1" applyProtection="1">
      <alignment horizontal="center" vertical="center"/>
    </xf>
    <xf numFmtId="0" fontId="36" fillId="15" borderId="0" xfId="0" applyFont="1" applyFill="1" applyBorder="1" applyAlignment="1" applyProtection="1">
      <alignment horizontal="center" vertical="center"/>
    </xf>
    <xf numFmtId="0" fontId="41" fillId="15" borderId="0" xfId="0" applyFont="1" applyFill="1" applyBorder="1" applyAlignment="1" applyProtection="1">
      <alignment horizontal="center" vertical="center"/>
    </xf>
    <xf numFmtId="0" fontId="43" fillId="15" borderId="0" xfId="0" applyFont="1" applyFill="1" applyBorder="1" applyAlignment="1" applyProtection="1">
      <alignment horizontal="center" vertical="center" wrapText="1"/>
    </xf>
    <xf numFmtId="2" fontId="36" fillId="15" borderId="0" xfId="0" applyNumberFormat="1" applyFont="1" applyFill="1" applyBorder="1" applyAlignment="1" applyProtection="1">
      <alignment horizontal="center" vertical="center"/>
    </xf>
    <xf numFmtId="165" fontId="36" fillId="15" borderId="12" xfId="0" applyNumberFormat="1" applyFont="1" applyFill="1" applyBorder="1" applyAlignment="1" applyProtection="1">
      <alignment horizontal="center" vertical="center"/>
    </xf>
    <xf numFmtId="165" fontId="41" fillId="15" borderId="33" xfId="0" applyNumberFormat="1" applyFon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40" fillId="15" borderId="0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40" fillId="0" borderId="0" xfId="0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 wrapText="1"/>
    </xf>
    <xf numFmtId="2" fontId="36" fillId="0" borderId="0" xfId="0" applyNumberFormat="1" applyFont="1" applyFill="1" applyBorder="1" applyAlignment="1" applyProtection="1">
      <alignment horizontal="center" vertical="center"/>
    </xf>
    <xf numFmtId="165" fontId="36" fillId="0" borderId="12" xfId="0" applyNumberFormat="1" applyFont="1" applyFill="1" applyBorder="1" applyAlignment="1" applyProtection="1">
      <alignment horizontal="center" vertical="center"/>
    </xf>
    <xf numFmtId="165" fontId="41" fillId="0" borderId="33" xfId="0" applyNumberFormat="1" applyFont="1" applyFill="1" applyBorder="1" applyAlignment="1" applyProtection="1">
      <alignment horizontal="center" vertical="center"/>
    </xf>
    <xf numFmtId="0" fontId="47" fillId="15" borderId="11" xfId="0" applyFont="1" applyFill="1" applyBorder="1" applyAlignment="1" applyProtection="1">
      <alignment horizontal="center" vertical="center"/>
    </xf>
    <xf numFmtId="0" fontId="36" fillId="15" borderId="11" xfId="0" applyFont="1" applyFill="1" applyBorder="1" applyAlignment="1" applyProtection="1">
      <alignment horizontal="center" vertical="center"/>
    </xf>
    <xf numFmtId="0" fontId="40" fillId="15" borderId="11" xfId="0" applyFont="1" applyFill="1" applyBorder="1" applyAlignment="1" applyProtection="1">
      <alignment horizontal="center" vertical="center"/>
    </xf>
    <xf numFmtId="0" fontId="41" fillId="15" borderId="11" xfId="0" applyFont="1" applyFill="1" applyBorder="1" applyAlignment="1" applyProtection="1">
      <alignment horizontal="center" vertical="center"/>
    </xf>
    <xf numFmtId="0" fontId="43" fillId="15" borderId="11" xfId="0" applyFont="1" applyFill="1" applyBorder="1" applyAlignment="1" applyProtection="1">
      <alignment horizontal="center" vertical="center" wrapText="1"/>
    </xf>
    <xf numFmtId="2" fontId="36" fillId="15" borderId="11" xfId="0" applyNumberFormat="1" applyFont="1" applyFill="1" applyBorder="1" applyAlignment="1" applyProtection="1">
      <alignment horizontal="center" vertical="center"/>
    </xf>
    <xf numFmtId="165" fontId="36" fillId="15" borderId="27" xfId="0" applyNumberFormat="1" applyFont="1" applyFill="1" applyBorder="1" applyAlignment="1" applyProtection="1">
      <alignment horizontal="center" vertical="center"/>
    </xf>
    <xf numFmtId="165" fontId="41" fillId="15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  <xf numFmtId="0" fontId="25" fillId="0" borderId="0" xfId="0" applyFont="1" applyAlignment="1" applyProtection="1">
      <alignment wrapText="1"/>
    </xf>
    <xf numFmtId="0" fontId="22" fillId="0" borderId="0" xfId="0" applyFont="1" applyProtection="1"/>
    <xf numFmtId="0" fontId="0" fillId="0" borderId="0" xfId="0" applyAlignment="1" applyProtection="1">
      <alignment horizontal="right"/>
    </xf>
    <xf numFmtId="9" fontId="0" fillId="0" borderId="0" xfId="692" applyFo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center" vertical="center"/>
    </xf>
    <xf numFmtId="0" fontId="24" fillId="0" borderId="3" xfId="0" applyFont="1" applyBorder="1" applyAlignment="1" applyProtection="1">
      <alignment horizontal="center" vertical="center"/>
    </xf>
    <xf numFmtId="0" fontId="0" fillId="12" borderId="3" xfId="0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44" fontId="0" fillId="12" borderId="0" xfId="691" applyFont="1" applyFill="1" applyAlignment="1" applyProtection="1">
      <alignment horizontal="right" vertical="center"/>
    </xf>
    <xf numFmtId="2" fontId="24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2" fontId="21" fillId="0" borderId="0" xfId="0" applyNumberFormat="1" applyFont="1" applyAlignment="1" applyProtection="1">
      <alignment horizontal="center" vertical="center"/>
    </xf>
    <xf numFmtId="0" fontId="8" fillId="12" borderId="9" xfId="0" applyFont="1" applyFill="1" applyBorder="1" applyAlignment="1" applyProtection="1">
      <alignment horizontal="center" vertical="center"/>
    </xf>
    <xf numFmtId="0" fontId="8" fillId="12" borderId="5" xfId="0" applyFont="1" applyFill="1" applyBorder="1" applyAlignment="1" applyProtection="1">
      <alignment horizontal="center" vertical="center"/>
    </xf>
    <xf numFmtId="44" fontId="8" fillId="12" borderId="5" xfId="0" applyNumberFormat="1" applyFont="1" applyFill="1" applyBorder="1" applyAlignment="1" applyProtection="1">
      <alignment horizontal="right" vertical="center"/>
    </xf>
    <xf numFmtId="0" fontId="8" fillId="12" borderId="1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14" fillId="0" borderId="0" xfId="317" applyNumberFormat="1" applyFont="1" applyAlignment="1">
      <alignment horizontal="center" vertical="center"/>
    </xf>
    <xf numFmtId="0" fontId="17" fillId="0" borderId="32" xfId="317" applyNumberFormat="1" applyFont="1" applyBorder="1" applyAlignment="1">
      <alignment horizontal="center" vertical="center"/>
    </xf>
    <xf numFmtId="0" fontId="1" fillId="0" borderId="41" xfId="317" applyNumberFormat="1" applyFont="1" applyBorder="1" applyAlignment="1">
      <alignment horizontal="left" vertical="center"/>
    </xf>
    <xf numFmtId="0" fontId="1" fillId="0" borderId="42" xfId="317" applyNumberFormat="1" applyFont="1" applyBorder="1" applyAlignment="1">
      <alignment horizontal="center" vertical="center"/>
    </xf>
    <xf numFmtId="0" fontId="1" fillId="0" borderId="43" xfId="317" applyNumberFormat="1" applyFont="1" applyBorder="1" applyAlignment="1">
      <alignment horizontal="left" vertical="center"/>
    </xf>
    <xf numFmtId="0" fontId="1" fillId="0" borderId="44" xfId="317" applyNumberFormat="1" applyFont="1" applyBorder="1" applyAlignment="1">
      <alignment horizontal="center" vertical="center"/>
    </xf>
    <xf numFmtId="0" fontId="1" fillId="0" borderId="45" xfId="317" applyNumberFormat="1" applyFont="1" applyBorder="1" applyAlignment="1">
      <alignment horizontal="left" vertical="center"/>
    </xf>
    <xf numFmtId="0" fontId="1" fillId="0" borderId="46" xfId="317" applyNumberFormat="1" applyFont="1" applyBorder="1" applyAlignment="1">
      <alignment horizontal="center" vertical="center"/>
    </xf>
    <xf numFmtId="14" fontId="19" fillId="0" borderId="0" xfId="317" applyNumberFormat="1" applyFont="1" applyBorder="1" applyAlignment="1">
      <alignment horizontal="center" vertical="center"/>
    </xf>
    <xf numFmtId="0" fontId="8" fillId="0" borderId="0" xfId="317" applyNumberFormat="1" applyFont="1" applyAlignment="1">
      <alignment horizontal="right" vertical="center"/>
    </xf>
    <xf numFmtId="0" fontId="8" fillId="0" borderId="0" xfId="317" applyNumberFormat="1" applyFont="1" applyAlignment="1">
      <alignment vertical="center"/>
    </xf>
    <xf numFmtId="1" fontId="19" fillId="0" borderId="34" xfId="317" applyNumberFormat="1" applyFont="1" applyBorder="1" applyAlignment="1">
      <alignment horizontal="center" vertical="center" wrapText="1"/>
    </xf>
    <xf numFmtId="1" fontId="8" fillId="0" borderId="50" xfId="317" applyNumberFormat="1" applyFont="1" applyBorder="1" applyAlignment="1">
      <alignment horizontal="center" vertical="center"/>
    </xf>
    <xf numFmtId="1" fontId="8" fillId="0" borderId="51" xfId="317" applyNumberFormat="1" applyFont="1" applyBorder="1" applyAlignment="1">
      <alignment horizontal="center" vertical="center"/>
    </xf>
    <xf numFmtId="1" fontId="8" fillId="0" borderId="52" xfId="317" applyNumberFormat="1" applyFont="1" applyBorder="1" applyAlignment="1">
      <alignment horizontal="center" vertical="center"/>
    </xf>
    <xf numFmtId="1" fontId="28" fillId="0" borderId="34" xfId="317" applyNumberFormat="1" applyFont="1" applyBorder="1" applyAlignment="1">
      <alignment horizontal="center" vertical="center" wrapText="1"/>
    </xf>
    <xf numFmtId="0" fontId="19" fillId="0" borderId="11" xfId="317" applyNumberFormat="1" applyFont="1" applyBorder="1" applyAlignment="1">
      <alignment horizontal="center"/>
    </xf>
    <xf numFmtId="0" fontId="0" fillId="0" borderId="0" xfId="317" applyNumberFormat="1" applyFont="1" applyAlignment="1">
      <alignment horizontal="center"/>
    </xf>
    <xf numFmtId="0" fontId="0" fillId="0" borderId="0" xfId="317" applyNumberFormat="1" applyFont="1" applyBorder="1" applyAlignment="1">
      <alignment vertical="center"/>
    </xf>
    <xf numFmtId="1" fontId="0" fillId="0" borderId="47" xfId="317" applyNumberFormat="1" applyFont="1" applyBorder="1" applyAlignment="1">
      <alignment vertical="center"/>
    </xf>
    <xf numFmtId="1" fontId="23" fillId="0" borderId="47" xfId="317" applyNumberFormat="1" applyFont="1" applyBorder="1" applyAlignment="1">
      <alignment vertical="center"/>
    </xf>
    <xf numFmtId="165" fontId="41" fillId="5" borderId="14" xfId="0" applyNumberFormat="1" applyFont="1" applyFill="1" applyBorder="1" applyAlignment="1" applyProtection="1">
      <alignment horizontal="center" vertical="center"/>
    </xf>
    <xf numFmtId="0" fontId="60" fillId="14" borderId="0" xfId="0" applyFont="1" applyFill="1" applyBorder="1" applyAlignment="1" applyProtection="1">
      <alignment horizontal="center" vertical="center"/>
    </xf>
    <xf numFmtId="0" fontId="60" fillId="14" borderId="11" xfId="0" applyFont="1" applyFill="1" applyBorder="1" applyAlignment="1" applyProtection="1">
      <alignment horizontal="center" vertical="center"/>
    </xf>
    <xf numFmtId="0" fontId="68" fillId="5" borderId="0" xfId="0" applyFont="1" applyFill="1" applyBorder="1" applyAlignment="1" applyProtection="1">
      <alignment horizontal="center" vertical="center" wrapText="1"/>
    </xf>
    <xf numFmtId="0" fontId="60" fillId="15" borderId="0" xfId="0" applyFont="1" applyFill="1" applyBorder="1" applyAlignment="1" applyProtection="1">
      <alignment horizontal="center" vertical="center"/>
    </xf>
    <xf numFmtId="0" fontId="60" fillId="15" borderId="11" xfId="0" applyFont="1" applyFill="1" applyBorder="1" applyAlignment="1" applyProtection="1">
      <alignment horizontal="center" vertical="center"/>
    </xf>
    <xf numFmtId="0" fontId="1" fillId="0" borderId="53" xfId="317" applyNumberFormat="1" applyFont="1" applyBorder="1" applyAlignment="1">
      <alignment horizontal="left" vertical="center"/>
    </xf>
    <xf numFmtId="0" fontId="1" fillId="0" borderId="32" xfId="317" applyNumberFormat="1" applyFont="1" applyBorder="1" applyAlignment="1">
      <alignment horizontal="left" vertical="center"/>
    </xf>
    <xf numFmtId="0" fontId="1" fillId="0" borderId="54" xfId="317" applyNumberFormat="1" applyFont="1" applyBorder="1" applyAlignment="1">
      <alignment horizontal="left" vertical="center"/>
    </xf>
    <xf numFmtId="0" fontId="0" fillId="0" borderId="47" xfId="317" applyNumberFormat="1" applyFont="1" applyBorder="1" applyAlignment="1">
      <alignment horizontal="center" vertical="center"/>
    </xf>
    <xf numFmtId="0" fontId="25" fillId="0" borderId="0" xfId="317" applyNumberFormat="1" applyFont="1" applyAlignment="1">
      <alignment horizontal="center" vertical="center" wrapText="1"/>
    </xf>
    <xf numFmtId="0" fontId="10" fillId="12" borderId="9" xfId="0" applyFont="1" applyFill="1" applyBorder="1" applyAlignment="1" applyProtection="1">
      <alignment horizontal="center" vertical="center" wrapText="1"/>
      <protection locked="0"/>
    </xf>
    <xf numFmtId="0" fontId="10" fillId="12" borderId="5" xfId="0" applyFont="1" applyFill="1" applyBorder="1" applyAlignment="1" applyProtection="1">
      <alignment horizontal="center" vertical="center" wrapText="1"/>
      <protection locked="0"/>
    </xf>
    <xf numFmtId="0" fontId="1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7" xfId="0" applyFill="1" applyBorder="1" applyAlignment="1" applyProtection="1">
      <alignment horizontal="center" vertical="center" wrapText="1"/>
      <protection locked="0"/>
    </xf>
    <xf numFmtId="0" fontId="0" fillId="12" borderId="2" xfId="0" applyFill="1" applyBorder="1" applyAlignment="1" applyProtection="1">
      <alignment horizontal="center" vertical="center" wrapText="1"/>
      <protection locked="0"/>
    </xf>
    <xf numFmtId="0" fontId="0" fillId="12" borderId="15" xfId="0" applyFill="1" applyBorder="1" applyAlignment="1" applyProtection="1">
      <alignment horizontal="center" vertical="center" wrapText="1"/>
      <protection locked="0"/>
    </xf>
    <xf numFmtId="0" fontId="0" fillId="12" borderId="8" xfId="0" applyFill="1" applyBorder="1" applyAlignment="1" applyProtection="1">
      <alignment horizontal="center" vertical="center" wrapText="1"/>
      <protection locked="0"/>
    </xf>
    <xf numFmtId="0" fontId="0" fillId="12" borderId="0" xfId="0" applyFill="1" applyAlignment="1" applyProtection="1">
      <alignment horizontal="center" vertical="center" wrapText="1"/>
      <protection locked="0"/>
    </xf>
    <xf numFmtId="0" fontId="0" fillId="12" borderId="17" xfId="0" applyFill="1" applyBorder="1" applyAlignment="1" applyProtection="1">
      <alignment horizontal="center" vertical="center" wrapText="1"/>
      <protection locked="0"/>
    </xf>
    <xf numFmtId="0" fontId="0" fillId="12" borderId="4" xfId="0" applyFill="1" applyBorder="1" applyAlignment="1" applyProtection="1">
      <alignment horizontal="center" vertical="center" wrapText="1"/>
      <protection locked="0"/>
    </xf>
    <xf numFmtId="0" fontId="0" fillId="12" borderId="3" xfId="0" applyFill="1" applyBorder="1" applyAlignment="1" applyProtection="1">
      <alignment horizontal="center" vertical="center" wrapText="1"/>
      <protection locked="0"/>
    </xf>
    <xf numFmtId="0" fontId="0" fillId="12" borderId="16" xfId="0" applyFill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right" wrapText="1"/>
    </xf>
    <xf numFmtId="0" fontId="65" fillId="0" borderId="0" xfId="317" applyNumberFormat="1" applyFont="1" applyBorder="1" applyAlignment="1">
      <alignment horizontal="left" vertical="center"/>
    </xf>
    <xf numFmtId="0" fontId="64" fillId="0" borderId="0" xfId="317" applyNumberFormat="1" applyFont="1" applyBorder="1" applyAlignment="1">
      <alignment horizontal="center" vertical="center"/>
    </xf>
    <xf numFmtId="2" fontId="0" fillId="0" borderId="48" xfId="317" applyNumberFormat="1" applyFont="1" applyBorder="1" applyAlignment="1">
      <alignment horizontal="center" vertical="center"/>
    </xf>
    <xf numFmtId="2" fontId="0" fillId="0" borderId="49" xfId="317" applyNumberFormat="1" applyFont="1" applyBorder="1" applyAlignment="1">
      <alignment horizontal="center" vertical="center"/>
    </xf>
    <xf numFmtId="0" fontId="66" fillId="0" borderId="11" xfId="317" applyNumberFormat="1" applyFont="1" applyBorder="1" applyAlignment="1">
      <alignment horizontal="left" vertical="center"/>
    </xf>
    <xf numFmtId="0" fontId="66" fillId="0" borderId="11" xfId="317" applyNumberFormat="1" applyFont="1" applyBorder="1" applyAlignment="1">
      <alignment horizontal="left"/>
    </xf>
    <xf numFmtId="0" fontId="15" fillId="0" borderId="11" xfId="317" applyNumberFormat="1" applyFont="1" applyBorder="1" applyAlignment="1">
      <alignment horizontal="left" vertical="center"/>
    </xf>
    <xf numFmtId="0" fontId="0" fillId="0" borderId="0" xfId="317" applyNumberFormat="1" applyFont="1" applyAlignment="1">
      <alignment horizontal="left" vertical="center"/>
    </xf>
    <xf numFmtId="0" fontId="67" fillId="0" borderId="0" xfId="704" applyFont="1" applyAlignment="1">
      <alignment horizontal="left"/>
    </xf>
    <xf numFmtId="0" fontId="67" fillId="0" borderId="0" xfId="704" applyFont="1" applyAlignment="1">
      <alignment horizontal="center"/>
    </xf>
    <xf numFmtId="0" fontId="67" fillId="0" borderId="0" xfId="704" applyFont="1" applyAlignment="1">
      <alignment horizontal="left" vertical="center"/>
    </xf>
    <xf numFmtId="0" fontId="67" fillId="0" borderId="0" xfId="704" applyFont="1"/>
    <xf numFmtId="0" fontId="2" fillId="0" borderId="0" xfId="704" applyAlignment="1">
      <alignment horizontal="left"/>
    </xf>
    <xf numFmtId="0" fontId="2" fillId="0" borderId="0" xfId="704" applyAlignment="1">
      <alignment horizontal="center"/>
    </xf>
    <xf numFmtId="0" fontId="2" fillId="0" borderId="0" xfId="704"/>
    <xf numFmtId="0" fontId="54" fillId="0" borderId="19" xfId="704" applyFont="1" applyBorder="1" applyAlignment="1">
      <alignment horizontal="left" vertical="center"/>
    </xf>
    <xf numFmtId="0" fontId="54" fillId="0" borderId="14" xfId="704" applyFont="1" applyBorder="1" applyAlignment="1">
      <alignment horizontal="left" vertical="center"/>
    </xf>
    <xf numFmtId="0" fontId="54" fillId="0" borderId="32" xfId="704" applyFont="1" applyBorder="1" applyAlignment="1">
      <alignment horizontal="left" vertical="center"/>
    </xf>
    <xf numFmtId="0" fontId="55" fillId="0" borderId="19" xfId="704" applyFont="1" applyBorder="1" applyAlignment="1">
      <alignment horizontal="left" vertical="center" wrapText="1"/>
    </xf>
    <xf numFmtId="0" fontId="55" fillId="0" borderId="14" xfId="704" applyFont="1" applyBorder="1" applyAlignment="1">
      <alignment horizontal="left" vertical="center" wrapText="1"/>
    </xf>
    <xf numFmtId="0" fontId="55" fillId="0" borderId="32" xfId="704" applyFont="1" applyBorder="1" applyAlignment="1">
      <alignment horizontal="left" vertical="center" wrapText="1"/>
    </xf>
    <xf numFmtId="0" fontId="54" fillId="0" borderId="0" xfId="704" applyFont="1" applyAlignment="1">
      <alignment vertical="center"/>
    </xf>
    <xf numFmtId="0" fontId="69" fillId="0" borderId="0" xfId="704" applyFont="1" applyAlignment="1">
      <alignment horizontal="left"/>
    </xf>
    <xf numFmtId="0" fontId="69" fillId="0" borderId="0" xfId="704" applyFont="1" applyAlignment="1">
      <alignment horizontal="center"/>
    </xf>
    <xf numFmtId="0" fontId="70" fillId="0" borderId="0" xfId="704" applyFont="1" applyAlignment="1">
      <alignment horizontal="center"/>
    </xf>
    <xf numFmtId="0" fontId="71" fillId="0" borderId="0" xfId="704" applyFont="1" applyAlignment="1">
      <alignment horizontal="right" vertical="center"/>
    </xf>
    <xf numFmtId="0" fontId="71" fillId="0" borderId="0" xfId="704" applyFont="1" applyAlignment="1">
      <alignment horizontal="center" vertical="center"/>
    </xf>
    <xf numFmtId="0" fontId="71" fillId="0" borderId="0" xfId="704" applyFont="1" applyAlignment="1">
      <alignment horizontal="left" vertical="center"/>
    </xf>
    <xf numFmtId="0" fontId="69" fillId="0" borderId="0" xfId="704" applyFont="1"/>
    <xf numFmtId="0" fontId="72" fillId="0" borderId="0" xfId="317" applyNumberFormat="1" applyFont="1" applyAlignment="1">
      <alignment horizontal="left" vertical="center"/>
    </xf>
    <xf numFmtId="0" fontId="73" fillId="0" borderId="0" xfId="317" applyNumberFormat="1" applyFont="1" applyAlignment="1">
      <alignment horizontal="center" vertical="center"/>
    </xf>
    <xf numFmtId="0" fontId="74" fillId="0" borderId="0" xfId="704" applyFont="1" applyAlignment="1">
      <alignment horizontal="left" vertical="center"/>
    </xf>
    <xf numFmtId="0" fontId="67" fillId="0" borderId="23" xfId="704" applyFont="1" applyBorder="1" applyAlignment="1">
      <alignment horizontal="left" vertical="center"/>
    </xf>
    <xf numFmtId="0" fontId="67" fillId="0" borderId="34" xfId="704" applyFont="1" applyBorder="1" applyAlignment="1">
      <alignment horizontal="left" vertical="center"/>
    </xf>
    <xf numFmtId="0" fontId="67" fillId="0" borderId="22" xfId="704" applyFont="1" applyBorder="1"/>
    <xf numFmtId="0" fontId="2" fillId="0" borderId="22" xfId="704" applyBorder="1"/>
    <xf numFmtId="0" fontId="2" fillId="0" borderId="0" xfId="704" applyAlignment="1">
      <alignment horizontal="center" vertical="center"/>
    </xf>
    <xf numFmtId="0" fontId="67" fillId="0" borderId="27" xfId="704" applyFont="1" applyBorder="1" applyAlignment="1">
      <alignment horizontal="left" vertical="center"/>
    </xf>
    <xf numFmtId="0" fontId="67" fillId="0" borderId="35" xfId="704" applyFont="1" applyBorder="1" applyAlignment="1">
      <alignment horizontal="left" vertical="center"/>
    </xf>
    <xf numFmtId="0" fontId="67" fillId="0" borderId="26" xfId="704" applyFont="1" applyBorder="1"/>
    <xf numFmtId="0" fontId="2" fillId="0" borderId="26" xfId="704" applyBorder="1"/>
    <xf numFmtId="0" fontId="67" fillId="0" borderId="22" xfId="704" applyFont="1" applyBorder="1" applyAlignment="1">
      <alignment horizontal="center"/>
    </xf>
    <xf numFmtId="0" fontId="67" fillId="0" borderId="12" xfId="704" applyFont="1" applyBorder="1" applyAlignment="1">
      <alignment horizontal="left" vertical="center"/>
    </xf>
    <xf numFmtId="0" fontId="67" fillId="0" borderId="33" xfId="704" applyFont="1" applyBorder="1" applyAlignment="1">
      <alignment horizontal="left" vertical="center"/>
    </xf>
    <xf numFmtId="0" fontId="2" fillId="0" borderId="1" xfId="704" applyBorder="1"/>
    <xf numFmtId="0" fontId="67" fillId="0" borderId="26" xfId="704" applyFont="1" applyBorder="1" applyAlignment="1">
      <alignment horizontal="center"/>
    </xf>
    <xf numFmtId="0" fontId="2" fillId="0" borderId="1" xfId="704" applyBorder="1" applyAlignment="1">
      <alignment horizontal="center"/>
    </xf>
    <xf numFmtId="0" fontId="2" fillId="0" borderId="26" xfId="704" applyBorder="1" applyAlignment="1">
      <alignment horizontal="center"/>
    </xf>
    <xf numFmtId="0" fontId="2" fillId="0" borderId="22" xfId="704" applyBorder="1" applyAlignment="1">
      <alignment horizontal="center"/>
    </xf>
    <xf numFmtId="0" fontId="67" fillId="0" borderId="1" xfId="704" applyFont="1" applyBorder="1" applyAlignment="1">
      <alignment horizontal="center"/>
    </xf>
    <xf numFmtId="0" fontId="67" fillId="0" borderId="12" xfId="704" applyFont="1" applyBorder="1" applyAlignment="1">
      <alignment horizontal="center" vertical="center"/>
    </xf>
    <xf numFmtId="0" fontId="67" fillId="0" borderId="33" xfId="704" applyFont="1" applyBorder="1" applyAlignment="1">
      <alignment horizontal="center" vertical="center"/>
    </xf>
    <xf numFmtId="0" fontId="67" fillId="0" borderId="27" xfId="704" applyFont="1" applyBorder="1" applyAlignment="1">
      <alignment horizontal="center" vertical="center"/>
    </xf>
    <xf numFmtId="0" fontId="67" fillId="0" borderId="35" xfId="704" applyFont="1" applyBorder="1" applyAlignment="1">
      <alignment horizontal="center" vertical="center"/>
    </xf>
    <xf numFmtId="0" fontId="2" fillId="0" borderId="23" xfId="704" applyBorder="1" applyAlignment="1">
      <alignment horizontal="center"/>
    </xf>
    <xf numFmtId="0" fontId="2" fillId="0" borderId="34" xfId="704" applyBorder="1" applyAlignment="1">
      <alignment horizontal="center"/>
    </xf>
    <xf numFmtId="0" fontId="2" fillId="0" borderId="34" xfId="704" applyBorder="1"/>
    <xf numFmtId="0" fontId="2" fillId="0" borderId="27" xfId="704" applyBorder="1" applyAlignment="1">
      <alignment horizontal="center"/>
    </xf>
    <xf numFmtId="0" fontId="2" fillId="0" borderId="35" xfId="704" applyBorder="1" applyAlignment="1">
      <alignment horizontal="center"/>
    </xf>
    <xf numFmtId="0" fontId="2" fillId="0" borderId="35" xfId="704" applyBorder="1"/>
    <xf numFmtId="0" fontId="2" fillId="0" borderId="0" xfId="704" applyAlignment="1">
      <alignment horizontal="left" vertical="center"/>
    </xf>
    <xf numFmtId="0" fontId="2" fillId="0" borderId="23" xfId="704" applyBorder="1"/>
    <xf numFmtId="0" fontId="2" fillId="0" borderId="13" xfId="704" applyBorder="1" applyAlignment="1">
      <alignment horizontal="left" vertical="center"/>
    </xf>
    <xf numFmtId="0" fontId="2" fillId="0" borderId="13" xfId="704" applyBorder="1" applyAlignment="1">
      <alignment horizontal="center" vertical="center"/>
    </xf>
    <xf numFmtId="0" fontId="2" fillId="0" borderId="34" xfId="704" applyBorder="1" applyAlignment="1">
      <alignment horizontal="center" vertical="center"/>
    </xf>
    <xf numFmtId="0" fontId="2" fillId="0" borderId="13" xfId="704" applyBorder="1"/>
    <xf numFmtId="0" fontId="2" fillId="0" borderId="34" xfId="704" applyBorder="1" applyAlignment="1">
      <alignment horizontal="center"/>
    </xf>
    <xf numFmtId="0" fontId="2" fillId="0" borderId="12" xfId="704" applyBorder="1" applyAlignment="1">
      <alignment vertical="center"/>
    </xf>
    <xf numFmtId="0" fontId="2" fillId="0" borderId="0" xfId="704" applyBorder="1" applyAlignment="1">
      <alignment horizontal="right"/>
    </xf>
    <xf numFmtId="0" fontId="2" fillId="0" borderId="11" xfId="704" applyBorder="1" applyAlignment="1">
      <alignment horizontal="left"/>
    </xf>
    <xf numFmtId="0" fontId="2" fillId="0" borderId="11" xfId="704" applyBorder="1"/>
    <xf numFmtId="0" fontId="2" fillId="0" borderId="35" xfId="704" applyBorder="1" applyAlignment="1">
      <alignment horizontal="center" vertical="center"/>
    </xf>
    <xf numFmtId="0" fontId="2" fillId="0" borderId="0" xfId="704" applyAlignment="1">
      <alignment vertical="center"/>
    </xf>
    <xf numFmtId="0" fontId="75" fillId="0" borderId="12" xfId="704" applyFont="1" applyBorder="1" applyAlignment="1">
      <alignment horizontal="center" vertical="center" wrapText="1"/>
    </xf>
    <xf numFmtId="0" fontId="75" fillId="0" borderId="0" xfId="704" applyFont="1" applyBorder="1" applyAlignment="1">
      <alignment horizontal="center" vertical="center" wrapText="1"/>
    </xf>
    <xf numFmtId="0" fontId="56" fillId="0" borderId="6" xfId="704" applyFont="1" applyBorder="1" applyAlignment="1">
      <alignment horizontal="center" vertical="center" wrapText="1"/>
    </xf>
    <xf numFmtId="0" fontId="56" fillId="0" borderId="33" xfId="704" applyFont="1" applyBorder="1" applyAlignment="1">
      <alignment horizontal="center" vertical="center" wrapText="1"/>
    </xf>
    <xf numFmtId="0" fontId="56" fillId="0" borderId="0" xfId="704" applyFont="1" applyAlignment="1">
      <alignment horizontal="center" vertical="center" wrapText="1"/>
    </xf>
    <xf numFmtId="0" fontId="2" fillId="0" borderId="12" xfId="704" applyBorder="1"/>
    <xf numFmtId="0" fontId="56" fillId="0" borderId="0" xfId="704" applyFont="1" applyBorder="1" applyAlignment="1">
      <alignment horizontal="center" wrapText="1"/>
    </xf>
    <xf numFmtId="0" fontId="56" fillId="0" borderId="0" xfId="704" applyFont="1" applyBorder="1" applyAlignment="1">
      <alignment horizontal="left" vertical="center" wrapText="1"/>
    </xf>
    <xf numFmtId="0" fontId="56" fillId="0" borderId="6" xfId="704" applyFont="1" applyBorder="1" applyAlignment="1">
      <alignment horizontal="center" wrapText="1"/>
    </xf>
    <xf numFmtId="0" fontId="56" fillId="0" borderId="0" xfId="704" applyFont="1" applyAlignment="1">
      <alignment horizontal="center" wrapText="1"/>
    </xf>
    <xf numFmtId="0" fontId="2" fillId="0" borderId="0" xfId="704" applyBorder="1"/>
    <xf numFmtId="0" fontId="2" fillId="0" borderId="33" xfId="704" applyBorder="1" applyAlignment="1">
      <alignment horizontal="center" vertical="center"/>
    </xf>
    <xf numFmtId="0" fontId="56" fillId="0" borderId="27" xfId="704" applyFont="1" applyBorder="1" applyAlignment="1">
      <alignment horizontal="center" wrapText="1"/>
    </xf>
    <xf numFmtId="0" fontId="56" fillId="0" borderId="11" xfId="704" applyFont="1" applyBorder="1" applyAlignment="1">
      <alignment horizontal="center" wrapText="1"/>
    </xf>
    <xf numFmtId="0" fontId="56" fillId="0" borderId="11" xfId="704" applyFont="1" applyBorder="1" applyAlignment="1">
      <alignment horizontal="left" vertical="center" wrapText="1"/>
    </xf>
    <xf numFmtId="0" fontId="56" fillId="0" borderId="35" xfId="704" applyFont="1" applyBorder="1" applyAlignment="1">
      <alignment horizontal="center" wrapText="1"/>
    </xf>
    <xf numFmtId="0" fontId="2" fillId="0" borderId="27" xfId="704" applyBorder="1"/>
    <xf numFmtId="0" fontId="2" fillId="0" borderId="11" xfId="704" applyBorder="1" applyAlignment="1">
      <alignment horizontal="right"/>
    </xf>
    <xf numFmtId="0" fontId="56" fillId="0" borderId="0" xfId="704" applyFont="1" applyAlignment="1">
      <alignment horizontal="left" vertical="center" wrapText="1"/>
    </xf>
    <xf numFmtId="0" fontId="67" fillId="5" borderId="23" xfId="704" applyFont="1" applyFill="1" applyBorder="1" applyAlignment="1">
      <alignment horizontal="left" vertical="center"/>
    </xf>
    <xf numFmtId="0" fontId="67" fillId="5" borderId="34" xfId="704" applyFont="1" applyFill="1" applyBorder="1" applyAlignment="1">
      <alignment horizontal="left" vertical="center"/>
    </xf>
    <xf numFmtId="0" fontId="67" fillId="5" borderId="27" xfId="704" applyFont="1" applyFill="1" applyBorder="1" applyAlignment="1">
      <alignment horizontal="left" vertical="center"/>
    </xf>
    <xf numFmtId="0" fontId="67" fillId="5" borderId="35" xfId="704" applyFont="1" applyFill="1" applyBorder="1" applyAlignment="1">
      <alignment horizontal="left" vertical="center"/>
    </xf>
  </cellXfs>
  <cellStyles count="705">
    <cellStyle name="Calculation" xfId="703" builtinId="22"/>
    <cellStyle name="Currency" xfId="691" builtinId="4"/>
    <cellStyle name="Currency 2" xfId="318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Navadno 2" xfId="704" xr:uid="{D3CE1E62-0A09-A14A-A158-DC622C312F3C}"/>
    <cellStyle name="Normal" xfId="0" builtinId="0"/>
    <cellStyle name="Normal 2" xfId="317" xr:uid="{00000000-0005-0000-0000-00005F010000}"/>
    <cellStyle name="Percent" xfId="692" builtinId="5"/>
  </cellStyles>
  <dxfs count="0"/>
  <tableStyles count="0" defaultTableStyle="TableStyleMedium9" defaultPivotStyle="PivotStyleMedium4"/>
  <colors>
    <mruColors>
      <color rgb="FFC3D69A"/>
      <color rgb="FFFF66FF"/>
      <color rgb="FF00CC00"/>
      <color rgb="FFD91FB1"/>
      <color rgb="FFCCECFF"/>
      <color rgb="FFFFCCFF"/>
      <color rgb="FFC038B6"/>
      <color rgb="FF69C6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3" Type="http://schemas.openxmlformats.org/officeDocument/2006/relationships/image" Target="../media/image4.JPG"/><Relationship Id="rId21" Type="http://schemas.openxmlformats.org/officeDocument/2006/relationships/image" Target="../media/image22.pn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17" Type="http://schemas.openxmlformats.org/officeDocument/2006/relationships/image" Target="../media/image18.jpg"/><Relationship Id="rId2" Type="http://schemas.openxmlformats.org/officeDocument/2006/relationships/image" Target="../media/image3.JPG"/><Relationship Id="rId16" Type="http://schemas.openxmlformats.org/officeDocument/2006/relationships/image" Target="../media/image17.jpg"/><Relationship Id="rId20" Type="http://schemas.openxmlformats.org/officeDocument/2006/relationships/image" Target="../media/image21.jp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G"/><Relationship Id="rId5" Type="http://schemas.openxmlformats.org/officeDocument/2006/relationships/image" Target="../media/image6.JPG"/><Relationship Id="rId15" Type="http://schemas.openxmlformats.org/officeDocument/2006/relationships/image" Target="../media/image16.jpg"/><Relationship Id="rId10" Type="http://schemas.openxmlformats.org/officeDocument/2006/relationships/image" Target="../media/image11.JPG"/><Relationship Id="rId19" Type="http://schemas.openxmlformats.org/officeDocument/2006/relationships/image" Target="../media/image20.jp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14" Type="http://schemas.openxmlformats.org/officeDocument/2006/relationships/image" Target="../media/image15.jpg"/><Relationship Id="rId22" Type="http://schemas.openxmlformats.org/officeDocument/2006/relationships/image" Target="../media/image2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161961</xdr:rowOff>
    </xdr:from>
    <xdr:ext cx="3000472" cy="93824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0428" y="161961"/>
          <a:ext cx="3000472" cy="93824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253277</xdr:colOff>
      <xdr:row>0</xdr:row>
      <xdr:rowOff>173744</xdr:rowOff>
    </xdr:from>
    <xdr:ext cx="2635708" cy="8241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73100" y="173744"/>
          <a:ext cx="2635708" cy="824181"/>
        </a:xfrm>
        <a:prstGeom prst="rect">
          <a:avLst/>
        </a:prstGeom>
      </xdr:spPr>
    </xdr:pic>
    <xdr:clientData/>
  </xdr:oneCellAnchor>
  <xdr:twoCellAnchor>
    <xdr:from>
      <xdr:col>1</xdr:col>
      <xdr:colOff>36275</xdr:colOff>
      <xdr:row>8</xdr:row>
      <xdr:rowOff>87585</xdr:rowOff>
    </xdr:from>
    <xdr:to>
      <xdr:col>1</xdr:col>
      <xdr:colOff>987854</xdr:colOff>
      <xdr:row>8</xdr:row>
      <xdr:rowOff>721971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63345F7A-1326-4A47-BA41-9A85961A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375" y="2144985"/>
          <a:ext cx="951579" cy="634386"/>
        </a:xfrm>
        <a:prstGeom prst="rect">
          <a:avLst/>
        </a:prstGeom>
      </xdr:spPr>
    </xdr:pic>
    <xdr:clientData/>
  </xdr:twoCellAnchor>
  <xdr:twoCellAnchor>
    <xdr:from>
      <xdr:col>1</xdr:col>
      <xdr:colOff>65689</xdr:colOff>
      <xdr:row>9</xdr:row>
      <xdr:rowOff>111379</xdr:rowOff>
    </xdr:from>
    <xdr:to>
      <xdr:col>1</xdr:col>
      <xdr:colOff>971550</xdr:colOff>
      <xdr:row>9</xdr:row>
      <xdr:rowOff>715286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6EAD4678-BB33-4EF0-87FE-9CD9CEB8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563" y="2994425"/>
          <a:ext cx="905861" cy="603907"/>
        </a:xfrm>
        <a:prstGeom prst="rect">
          <a:avLst/>
        </a:prstGeom>
      </xdr:spPr>
    </xdr:pic>
    <xdr:clientData/>
  </xdr:twoCellAnchor>
  <xdr:twoCellAnchor>
    <xdr:from>
      <xdr:col>1</xdr:col>
      <xdr:colOff>70507</xdr:colOff>
      <xdr:row>10</xdr:row>
      <xdr:rowOff>132275</xdr:rowOff>
    </xdr:from>
    <xdr:to>
      <xdr:col>1</xdr:col>
      <xdr:colOff>956149</xdr:colOff>
      <xdr:row>10</xdr:row>
      <xdr:rowOff>727058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74C16E0-2C3B-4043-8AE0-00AAA705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381" y="3840091"/>
          <a:ext cx="885642" cy="594783"/>
        </a:xfrm>
        <a:prstGeom prst="rect">
          <a:avLst/>
        </a:prstGeom>
      </xdr:spPr>
    </xdr:pic>
    <xdr:clientData/>
  </xdr:twoCellAnchor>
  <xdr:twoCellAnchor>
    <xdr:from>
      <xdr:col>1</xdr:col>
      <xdr:colOff>97068</xdr:colOff>
      <xdr:row>11</xdr:row>
      <xdr:rowOff>85725</xdr:rowOff>
    </xdr:from>
    <xdr:to>
      <xdr:col>1</xdr:col>
      <xdr:colOff>997179</xdr:colOff>
      <xdr:row>11</xdr:row>
      <xdr:rowOff>685799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6FFF395-0009-4046-B735-01F6E926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942" y="4618311"/>
          <a:ext cx="900111" cy="600074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13</xdr:row>
      <xdr:rowOff>146724</xdr:rowOff>
    </xdr:from>
    <xdr:to>
      <xdr:col>1</xdr:col>
      <xdr:colOff>984250</xdr:colOff>
      <xdr:row>13</xdr:row>
      <xdr:rowOff>781049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E24C08F0-2089-4957-9479-1E9076112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201" y="6331624"/>
          <a:ext cx="946149" cy="6343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15</xdr:row>
      <xdr:rowOff>105013</xdr:rowOff>
    </xdr:from>
    <xdr:to>
      <xdr:col>1</xdr:col>
      <xdr:colOff>971550</xdr:colOff>
      <xdr:row>15</xdr:row>
      <xdr:rowOff>689213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7D30BBEC-72A0-4E19-992A-405A26A9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124" y="7936680"/>
          <a:ext cx="876300" cy="584200"/>
        </a:xfrm>
        <a:prstGeom prst="rect">
          <a:avLst/>
        </a:prstGeom>
      </xdr:spPr>
    </xdr:pic>
    <xdr:clientData/>
  </xdr:twoCellAnchor>
  <xdr:twoCellAnchor>
    <xdr:from>
      <xdr:col>1</xdr:col>
      <xdr:colOff>45153</xdr:colOff>
      <xdr:row>17</xdr:row>
      <xdr:rowOff>151345</xdr:rowOff>
    </xdr:from>
    <xdr:to>
      <xdr:col>1</xdr:col>
      <xdr:colOff>911928</xdr:colOff>
      <xdr:row>17</xdr:row>
      <xdr:rowOff>729195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D173072E-1981-4359-9885-9A4CD7ED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3027" y="9632552"/>
          <a:ext cx="866775" cy="577850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12</xdr:row>
      <xdr:rowOff>68394</xdr:rowOff>
    </xdr:from>
    <xdr:to>
      <xdr:col>2</xdr:col>
      <xdr:colOff>3358</xdr:colOff>
      <xdr:row>12</xdr:row>
      <xdr:rowOff>667410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D9ABF94A-B3C5-4043-A395-B259659B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649" y="5425750"/>
          <a:ext cx="898525" cy="59901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16</xdr:row>
      <xdr:rowOff>127681</xdr:rowOff>
    </xdr:from>
    <xdr:to>
      <xdr:col>2</xdr:col>
      <xdr:colOff>6533</xdr:colOff>
      <xdr:row>16</xdr:row>
      <xdr:rowOff>709764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EDED05B9-A720-4C14-AD53-EAAA7673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224" y="8784118"/>
          <a:ext cx="873125" cy="582083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14</xdr:row>
      <xdr:rowOff>89746</xdr:rowOff>
    </xdr:from>
    <xdr:to>
      <xdr:col>2</xdr:col>
      <xdr:colOff>818</xdr:colOff>
      <xdr:row>14</xdr:row>
      <xdr:rowOff>750146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B2301C-9182-9A40-80C4-8ADF8E8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034" y="7096643"/>
          <a:ext cx="990600" cy="660400"/>
        </a:xfrm>
        <a:prstGeom prst="rect">
          <a:avLst/>
        </a:prstGeom>
      </xdr:spPr>
    </xdr:pic>
    <xdr:clientData/>
  </xdr:twoCellAnchor>
  <xdr:twoCellAnchor>
    <xdr:from>
      <xdr:col>1</xdr:col>
      <xdr:colOff>72056</xdr:colOff>
      <xdr:row>19</xdr:row>
      <xdr:rowOff>101208</xdr:rowOff>
    </xdr:from>
    <xdr:to>
      <xdr:col>1</xdr:col>
      <xdr:colOff>999786</xdr:colOff>
      <xdr:row>19</xdr:row>
      <xdr:rowOff>710031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8620BC-E1DE-2941-88C3-A0DDD097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4184" y="10882697"/>
          <a:ext cx="927730" cy="608823"/>
        </a:xfrm>
        <a:prstGeom prst="rect">
          <a:avLst/>
        </a:prstGeom>
      </xdr:spPr>
    </xdr:pic>
    <xdr:clientData/>
  </xdr:twoCellAnchor>
  <xdr:twoCellAnchor>
    <xdr:from>
      <xdr:col>1</xdr:col>
      <xdr:colOff>45035</xdr:colOff>
      <xdr:row>21</xdr:row>
      <xdr:rowOff>108084</xdr:rowOff>
    </xdr:from>
    <xdr:to>
      <xdr:col>1</xdr:col>
      <xdr:colOff>964619</xdr:colOff>
      <xdr:row>21</xdr:row>
      <xdr:rowOff>711561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363529-4364-2E42-81F0-D256C69E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7163" y="12546878"/>
          <a:ext cx="919584" cy="60347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22</xdr:row>
      <xdr:rowOff>108084</xdr:rowOff>
    </xdr:from>
    <xdr:to>
      <xdr:col>1</xdr:col>
      <xdr:colOff>955609</xdr:colOff>
      <xdr:row>22</xdr:row>
      <xdr:rowOff>711559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8A1481-2CB5-7C47-9CBE-28B16A67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8156" y="13375531"/>
          <a:ext cx="919581" cy="603475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24</xdr:row>
      <xdr:rowOff>126100</xdr:rowOff>
    </xdr:from>
    <xdr:to>
      <xdr:col>1</xdr:col>
      <xdr:colOff>989732</xdr:colOff>
      <xdr:row>24</xdr:row>
      <xdr:rowOff>746057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C2AE40-AB5C-AB45-A6B0-2AE9FCF1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7164" y="15050852"/>
          <a:ext cx="944696" cy="619957"/>
        </a:xfrm>
        <a:prstGeom prst="rect">
          <a:avLst/>
        </a:prstGeom>
      </xdr:spPr>
    </xdr:pic>
    <xdr:clientData/>
  </xdr:twoCellAnchor>
  <xdr:twoCellAnchor>
    <xdr:from>
      <xdr:col>1</xdr:col>
      <xdr:colOff>63049</xdr:colOff>
      <xdr:row>25</xdr:row>
      <xdr:rowOff>119221</xdr:rowOff>
    </xdr:from>
    <xdr:to>
      <xdr:col>1</xdr:col>
      <xdr:colOff>990779</xdr:colOff>
      <xdr:row>25</xdr:row>
      <xdr:rowOff>728044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6CF3F7-3814-B248-8C5F-3090A3BA8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177" y="15872625"/>
          <a:ext cx="927730" cy="608823"/>
        </a:xfrm>
        <a:prstGeom prst="rect">
          <a:avLst/>
        </a:prstGeom>
      </xdr:spPr>
    </xdr:pic>
    <xdr:clientData/>
  </xdr:twoCellAnchor>
  <xdr:twoCellAnchor>
    <xdr:from>
      <xdr:col>1</xdr:col>
      <xdr:colOff>27022</xdr:colOff>
      <xdr:row>26</xdr:row>
      <xdr:rowOff>117092</xdr:rowOff>
    </xdr:from>
    <xdr:to>
      <xdr:col>1</xdr:col>
      <xdr:colOff>987778</xdr:colOff>
      <xdr:row>26</xdr:row>
      <xdr:rowOff>747588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0C36AEC-BCEC-F14E-829B-CB31CD939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9150" y="16699149"/>
          <a:ext cx="960756" cy="630496"/>
        </a:xfrm>
        <a:prstGeom prst="rect">
          <a:avLst/>
        </a:prstGeom>
      </xdr:spPr>
    </xdr:pic>
    <xdr:clientData/>
  </xdr:twoCellAnchor>
  <xdr:twoCellAnchor>
    <xdr:from>
      <xdr:col>1</xdr:col>
      <xdr:colOff>36029</xdr:colOff>
      <xdr:row>27</xdr:row>
      <xdr:rowOff>99077</xdr:rowOff>
    </xdr:from>
    <xdr:to>
      <xdr:col>1</xdr:col>
      <xdr:colOff>994729</xdr:colOff>
      <xdr:row>27</xdr:row>
      <xdr:rowOff>729574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135B3DB-8C1E-3249-A4D0-104C61769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8157" y="17509786"/>
          <a:ext cx="958700" cy="63049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28</xdr:row>
      <xdr:rowOff>117092</xdr:rowOff>
    </xdr:from>
    <xdr:to>
      <xdr:col>1</xdr:col>
      <xdr:colOff>967001</xdr:colOff>
      <xdr:row>28</xdr:row>
      <xdr:rowOff>728043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1E4F3A4-D7C6-0042-8C6E-C934DEB2D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8156" y="18356454"/>
          <a:ext cx="930973" cy="610951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20</xdr:row>
      <xdr:rowOff>126099</xdr:rowOff>
    </xdr:from>
    <xdr:to>
      <xdr:col>1</xdr:col>
      <xdr:colOff>978342</xdr:colOff>
      <xdr:row>20</xdr:row>
      <xdr:rowOff>738581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38748B8-E448-0544-A85D-D197D18BD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7164" y="11736241"/>
          <a:ext cx="933306" cy="612482"/>
        </a:xfrm>
        <a:prstGeom prst="rect">
          <a:avLst/>
        </a:prstGeom>
      </xdr:spPr>
    </xdr:pic>
    <xdr:clientData/>
  </xdr:twoCellAnchor>
  <xdr:twoCellAnchor editAs="oneCell">
    <xdr:from>
      <xdr:col>3</xdr:col>
      <xdr:colOff>640621</xdr:colOff>
      <xdr:row>1</xdr:row>
      <xdr:rowOff>179822</xdr:rowOff>
    </xdr:from>
    <xdr:to>
      <xdr:col>15</xdr:col>
      <xdr:colOff>187318</xdr:colOff>
      <xdr:row>5</xdr:row>
      <xdr:rowOff>11239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FAF7-DCD3-BB42-86AB-C28A112DA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09471" y="483273"/>
          <a:ext cx="704307" cy="528231"/>
        </a:xfrm>
        <a:prstGeom prst="rect">
          <a:avLst/>
        </a:prstGeom>
      </xdr:spPr>
    </xdr:pic>
    <xdr:clientData/>
  </xdr:twoCellAnchor>
  <xdr:twoCellAnchor editAs="oneCell">
    <xdr:from>
      <xdr:col>3</xdr:col>
      <xdr:colOff>22478</xdr:colOff>
      <xdr:row>2</xdr:row>
      <xdr:rowOff>31535</xdr:rowOff>
    </xdr:from>
    <xdr:to>
      <xdr:col>3</xdr:col>
      <xdr:colOff>820442</xdr:colOff>
      <xdr:row>5</xdr:row>
      <xdr:rowOff>67433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D93156-0586-304D-9B61-4F519095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91328" y="537287"/>
          <a:ext cx="797964" cy="530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206601</xdr:colOff>
      <xdr:row>1</xdr:row>
      <xdr:rowOff>228600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C9C6960B-5E8D-48C1-BA5E-813EC00F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644876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596410</xdr:colOff>
      <xdr:row>0</xdr:row>
      <xdr:rowOff>0</xdr:rowOff>
    </xdr:from>
    <xdr:to>
      <xdr:col>11</xdr:col>
      <xdr:colOff>100336</xdr:colOff>
      <xdr:row>1</xdr:row>
      <xdr:rowOff>77594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AD103D-6209-3E43-9C80-125C1F4D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1210" y="0"/>
          <a:ext cx="1167626" cy="369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7" tint="0.59999389629810485"/>
  </sheetPr>
  <dimension ref="B6:H37"/>
  <sheetViews>
    <sheetView showGridLines="0" showRowColHeaders="0" tabSelected="1" zoomScaleNormal="100" workbookViewId="0">
      <selection activeCell="E7" sqref="E7:G7"/>
    </sheetView>
  </sheetViews>
  <sheetFormatPr baseColWidth="10" defaultColWidth="11" defaultRowHeight="16"/>
  <cols>
    <col min="1" max="1" width="1.83203125" style="119" customWidth="1"/>
    <col min="2" max="2" width="16" style="119" customWidth="1"/>
    <col min="3" max="3" width="15.1640625" style="119" bestFit="1" customWidth="1"/>
    <col min="4" max="4" width="15.5" style="119" bestFit="1" customWidth="1"/>
    <col min="5" max="5" width="9.5" style="120" customWidth="1"/>
    <col min="6" max="6" width="7.83203125" style="120" customWidth="1"/>
    <col min="7" max="7" width="17.1640625" style="281" customWidth="1"/>
    <col min="8" max="8" width="11.1640625" style="119" customWidth="1"/>
    <col min="9" max="16384" width="11" style="119"/>
  </cols>
  <sheetData>
    <row r="6" spans="2:8" ht="17" thickBot="1">
      <c r="E6" s="120" t="s">
        <v>44</v>
      </c>
    </row>
    <row r="7" spans="2:8" ht="67" thickBot="1">
      <c r="B7" s="282" t="s">
        <v>55</v>
      </c>
      <c r="E7" s="332"/>
      <c r="F7" s="333"/>
      <c r="G7" s="334"/>
    </row>
    <row r="8" spans="2:8" ht="17" thickBot="1">
      <c r="B8" s="283"/>
      <c r="E8" s="120" t="s">
        <v>45</v>
      </c>
    </row>
    <row r="9" spans="2:8">
      <c r="B9" s="283"/>
      <c r="E9" s="335"/>
      <c r="F9" s="336"/>
      <c r="G9" s="337"/>
    </row>
    <row r="10" spans="2:8">
      <c r="B10" s="283"/>
      <c r="E10" s="338"/>
      <c r="F10" s="339"/>
      <c r="G10" s="340"/>
    </row>
    <row r="11" spans="2:8" ht="17" thickBot="1">
      <c r="E11" s="341"/>
      <c r="F11" s="342"/>
      <c r="G11" s="343"/>
    </row>
    <row r="12" spans="2:8" ht="17" thickBot="1">
      <c r="B12" s="284" t="s">
        <v>41</v>
      </c>
      <c r="C12" s="45"/>
      <c r="D12" s="285" t="s">
        <v>43</v>
      </c>
    </row>
    <row r="15" spans="2:8" ht="17" thickBot="1">
      <c r="C15" s="286"/>
      <c r="D15" s="286"/>
      <c r="E15" s="287" t="s">
        <v>40</v>
      </c>
      <c r="F15" s="288" t="s">
        <v>48</v>
      </c>
      <c r="G15" s="289" t="s">
        <v>1</v>
      </c>
      <c r="H15" s="286"/>
    </row>
    <row r="16" spans="2:8" s="120" customFormat="1" ht="23" customHeight="1">
      <c r="D16" s="290" t="s">
        <v>132</v>
      </c>
      <c r="E16" s="120">
        <f>SUM('Ready - CITY LINE'!W9:AC18)</f>
        <v>0</v>
      </c>
      <c r="G16" s="291">
        <f>SUM('Ready - CITY LINE'!AE9:AE18)</f>
        <v>0</v>
      </c>
    </row>
    <row r="17" spans="2:8" s="120" customFormat="1" ht="23" customHeight="1">
      <c r="D17" s="290" t="s">
        <v>133</v>
      </c>
      <c r="E17" s="120">
        <f>SUM('Ready - CITY LINE'!W20:AD29)</f>
        <v>0</v>
      </c>
      <c r="F17" s="292"/>
      <c r="G17" s="291">
        <f>SUM('Ready - CITY LINE'!AE20:AE29)</f>
        <v>0</v>
      </c>
    </row>
    <row r="18" spans="2:8" s="120" customFormat="1" ht="23" customHeight="1">
      <c r="D18" s="293" t="s">
        <v>42</v>
      </c>
      <c r="E18" s="120">
        <f>SUM(E16:E17)</f>
        <v>0</v>
      </c>
      <c r="F18" s="294">
        <f>'Ready - CITY LINE'!Z3</f>
        <v>0</v>
      </c>
      <c r="G18" s="291">
        <f>SUM(G16:G17)</f>
        <v>0</v>
      </c>
    </row>
    <row r="19" spans="2:8" s="120" customFormat="1" ht="23" customHeight="1" thickBot="1">
      <c r="D19" s="290" t="str">
        <f>"DISCOUNT "&amp;C12&amp;" %"</f>
        <v>DISCOUNT  %</v>
      </c>
      <c r="G19" s="291">
        <f>SUM(G16:G17)*C12/100</f>
        <v>0</v>
      </c>
    </row>
    <row r="20" spans="2:8" s="120" customFormat="1" ht="23" customHeight="1" thickBot="1">
      <c r="C20" s="295"/>
      <c r="D20" s="296" t="s">
        <v>42</v>
      </c>
      <c r="E20" s="296"/>
      <c r="F20" s="296"/>
      <c r="G20" s="297">
        <f>G18-G19</f>
        <v>0</v>
      </c>
      <c r="H20" s="298"/>
    </row>
    <row r="21" spans="2:8" s="120" customFormat="1" ht="23" customHeight="1">
      <c r="D21" s="119"/>
      <c r="G21" s="281"/>
    </row>
    <row r="23" spans="2:8">
      <c r="B23" s="119" t="s">
        <v>134</v>
      </c>
    </row>
    <row r="24" spans="2:8">
      <c r="B24" s="119" t="s">
        <v>135</v>
      </c>
    </row>
    <row r="25" spans="2:8">
      <c r="B25" s="299"/>
      <c r="C25" s="299"/>
      <c r="H25" s="132"/>
    </row>
    <row r="26" spans="2:8">
      <c r="B26" s="299" t="s">
        <v>136</v>
      </c>
      <c r="C26" s="299"/>
    </row>
    <row r="27" spans="2:8">
      <c r="B27" s="299"/>
      <c r="C27" s="299"/>
    </row>
    <row r="28" spans="2:8">
      <c r="B28" s="299" t="s">
        <v>137</v>
      </c>
      <c r="C28" s="299"/>
    </row>
    <row r="29" spans="2:8">
      <c r="B29" s="299"/>
      <c r="C29" s="299"/>
    </row>
    <row r="30" spans="2:8">
      <c r="B30" s="299" t="s">
        <v>134</v>
      </c>
      <c r="C30" s="299"/>
    </row>
    <row r="31" spans="2:8">
      <c r="B31" s="299" t="s">
        <v>138</v>
      </c>
      <c r="C31" s="299"/>
    </row>
    <row r="32" spans="2:8">
      <c r="B32" s="299" t="s">
        <v>139</v>
      </c>
      <c r="C32" s="299"/>
    </row>
    <row r="33" spans="2:3">
      <c r="B33" s="299"/>
      <c r="C33" s="299"/>
    </row>
    <row r="34" spans="2:3">
      <c r="B34" s="299" t="s">
        <v>140</v>
      </c>
      <c r="C34" s="299"/>
    </row>
    <row r="35" spans="2:3">
      <c r="B35" s="299" t="s">
        <v>141</v>
      </c>
      <c r="C35" s="299"/>
    </row>
    <row r="36" spans="2:3">
      <c r="B36" s="299"/>
      <c r="C36" s="299"/>
    </row>
    <row r="37" spans="2:3">
      <c r="B37" s="299"/>
      <c r="C37" s="299"/>
    </row>
  </sheetData>
  <sheetProtection algorithmName="SHA-512" hashValue="zR1wfGPZ6qxlacb+VAq6kQGKE08kulWssEkwtGXdSJH+6zq5+z7zQJCDiAlrMi+7ZnlQD5c30Wepx5okhkUW7g==" saltValue="IcU40jfgUOXqROy/SEOKnA==" spinCount="100000" sheet="1" objects="1" scenarios="1"/>
  <mergeCells count="2">
    <mergeCell ref="E7:G7"/>
    <mergeCell ref="E9:G11"/>
  </mergeCells>
  <phoneticPr fontId="6" type="noConversion"/>
  <pageMargins left="0.75" right="0.75" top="1" bottom="1" header="0.5" footer="0.5"/>
  <pageSetup paperSize="9" orientation="portrait" horizontalDpi="4294967292" verticalDpi="4294967292" r:id="rId1"/>
  <ignoredErrors>
    <ignoredError sqref="F18" 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>
    <tabColor theme="8" tint="0.59999389629810485"/>
  </sheetPr>
  <dimension ref="A1:AS29"/>
  <sheetViews>
    <sheetView showGridLines="0" showRowColHeaders="0" zoomScaleNormal="100" workbookViewId="0">
      <pane ySplit="7" topLeftCell="A8" activePane="bottomLeft" state="frozen"/>
      <selection activeCell="Q1" sqref="Q1"/>
      <selection pane="bottomLeft" activeCell="W9" sqref="W9"/>
    </sheetView>
  </sheetViews>
  <sheetFormatPr baseColWidth="10" defaultColWidth="11" defaultRowHeight="16"/>
  <cols>
    <col min="1" max="1" width="2.1640625" style="119" customWidth="1"/>
    <col min="2" max="2" width="13.1640625" style="119" customWidth="1"/>
    <col min="3" max="3" width="10.5" style="119" hidden="1" customWidth="1"/>
    <col min="4" max="4" width="11" style="120" customWidth="1"/>
    <col min="5" max="5" width="6.5" style="121" hidden="1" customWidth="1"/>
    <col min="6" max="6" width="6.5" style="122" hidden="1" customWidth="1"/>
    <col min="7" max="7" width="5.83203125" style="123" hidden="1" customWidth="1"/>
    <col min="8" max="8" width="4.83203125" style="124" hidden="1" customWidth="1"/>
    <col min="9" max="9" width="6.83203125" style="125" hidden="1" customWidth="1"/>
    <col min="10" max="10" width="5" style="126" hidden="1" customWidth="1"/>
    <col min="11" max="11" width="4.1640625" style="127" hidden="1" customWidth="1"/>
    <col min="12" max="12" width="4.1640625" style="128" hidden="1" customWidth="1"/>
    <col min="13" max="13" width="4.1640625" style="129" hidden="1" customWidth="1"/>
    <col min="14" max="14" width="4.1640625" style="130" hidden="1" customWidth="1"/>
    <col min="15" max="15" width="4.1640625" style="130" customWidth="1"/>
    <col min="16" max="16" width="5.5" style="119" customWidth="1"/>
    <col min="17" max="17" width="3.83203125" style="119" customWidth="1"/>
    <col min="18" max="18" width="9.33203125" style="119" customWidth="1"/>
    <col min="19" max="20" width="6.5" style="119" customWidth="1"/>
    <col min="21" max="21" width="8.5" style="132" customWidth="1"/>
    <col min="22" max="22" width="11.1640625" style="119" customWidth="1"/>
    <col min="23" max="23" width="12.33203125" style="120" customWidth="1"/>
    <col min="24" max="25" width="11.1640625" style="120" customWidth="1"/>
    <col min="26" max="26" width="12.1640625" style="120" bestFit="1" customWidth="1"/>
    <col min="27" max="30" width="11.1640625" style="120" customWidth="1"/>
    <col min="31" max="31" width="14" style="137" customWidth="1"/>
    <col min="32" max="32" width="8.33203125" style="138" customWidth="1"/>
    <col min="33" max="33" width="11" style="119" customWidth="1"/>
    <col min="34" max="34" width="11" style="119" hidden="1" customWidth="1"/>
    <col min="35" max="35" width="12" style="4" hidden="1" customWidth="1"/>
    <col min="36" max="36" width="12.83203125" style="4" hidden="1" customWidth="1"/>
    <col min="37" max="37" width="11" style="5" hidden="1" customWidth="1"/>
    <col min="38" max="39" width="11" style="4" hidden="1" customWidth="1"/>
    <col min="40" max="40" width="11" style="30" hidden="1" customWidth="1"/>
    <col min="41" max="41" width="11" style="5" hidden="1" customWidth="1"/>
    <col min="42" max="42" width="11" style="4" hidden="1" customWidth="1"/>
    <col min="43" max="43" width="11" style="5" hidden="1" customWidth="1"/>
    <col min="44" max="44" width="11.83203125" style="5" hidden="1" customWidth="1"/>
    <col min="45" max="45" width="11" style="119" hidden="1" customWidth="1"/>
    <col min="46" max="50" width="11" style="119" customWidth="1"/>
    <col min="51" max="16384" width="11" style="119"/>
  </cols>
  <sheetData>
    <row r="1" spans="1:44" ht="24" customHeight="1">
      <c r="S1" s="131"/>
      <c r="T1" s="131"/>
      <c r="W1" s="119"/>
      <c r="X1" s="133"/>
      <c r="Y1" s="134" t="s">
        <v>7</v>
      </c>
      <c r="Z1" s="135">
        <f>SUM(AE:AE)</f>
        <v>0</v>
      </c>
      <c r="AA1" s="136" t="s">
        <v>8</v>
      </c>
      <c r="AB1" s="119"/>
      <c r="AC1" s="119"/>
      <c r="AD1" s="119"/>
    </row>
    <row r="2" spans="1:44" ht="16" customHeight="1">
      <c r="A2" s="344" t="s">
        <v>181</v>
      </c>
      <c r="B2" s="344"/>
      <c r="C2" s="344"/>
      <c r="S2" s="131"/>
      <c r="T2" s="131"/>
      <c r="W2" s="119"/>
      <c r="X2" s="133"/>
      <c r="Y2" s="134" t="s">
        <v>14</v>
      </c>
      <c r="Z2" s="139">
        <f>SUM(W9:AD29)</f>
        <v>0</v>
      </c>
      <c r="AA2" s="136"/>
      <c r="AB2" s="119"/>
      <c r="AC2" s="119"/>
      <c r="AD2" s="119"/>
    </row>
    <row r="3" spans="1:44" ht="22">
      <c r="A3" s="344"/>
      <c r="B3" s="344"/>
      <c r="C3" s="344"/>
      <c r="E3" s="140"/>
      <c r="F3" s="141"/>
      <c r="G3" s="142"/>
      <c r="H3" s="143"/>
      <c r="I3" s="144"/>
      <c r="J3" s="145"/>
      <c r="K3" s="146"/>
      <c r="L3" s="147"/>
      <c r="M3" s="140"/>
      <c r="N3" s="148"/>
      <c r="O3" s="148"/>
      <c r="S3" s="131"/>
      <c r="T3" s="131"/>
      <c r="W3" s="119"/>
      <c r="X3" s="133"/>
      <c r="Y3" s="134" t="s">
        <v>11</v>
      </c>
      <c r="Z3" s="149">
        <f>SUM(F:F)</f>
        <v>0</v>
      </c>
      <c r="AA3" s="150" t="s">
        <v>12</v>
      </c>
      <c r="AB3" s="119"/>
      <c r="AC3" s="119"/>
      <c r="AD3" s="119"/>
    </row>
    <row r="4" spans="1:44" ht="17" customHeight="1">
      <c r="A4" s="344"/>
      <c r="B4" s="344"/>
      <c r="C4" s="344"/>
      <c r="V4" s="120"/>
      <c r="Y4" s="119"/>
      <c r="Z4" s="119"/>
      <c r="AA4" s="119"/>
      <c r="AB4" s="119"/>
      <c r="AC4" s="119"/>
      <c r="AD4" s="119"/>
    </row>
    <row r="5" spans="1:44" ht="16" hidden="1" customHeight="1">
      <c r="A5" s="344"/>
      <c r="B5" s="344"/>
      <c r="C5" s="344"/>
    </row>
    <row r="6" spans="1:44" ht="19" customHeight="1">
      <c r="A6" s="344"/>
      <c r="B6" s="344"/>
      <c r="C6" s="344"/>
      <c r="D6" s="151"/>
      <c r="E6" s="152"/>
      <c r="F6" s="153"/>
      <c r="G6" s="154"/>
      <c r="H6" s="155"/>
      <c r="I6" s="156"/>
      <c r="J6" s="157"/>
      <c r="K6" s="158"/>
      <c r="L6" s="159"/>
      <c r="M6" s="152"/>
      <c r="N6" s="160"/>
      <c r="O6" s="160"/>
      <c r="P6" s="151"/>
      <c r="Q6" s="151"/>
      <c r="R6" s="161"/>
      <c r="S6" s="161"/>
      <c r="T6" s="161"/>
      <c r="U6" s="162"/>
      <c r="V6" s="163"/>
      <c r="W6" s="164">
        <f t="shared" ref="W6:AD6" si="0">SUM(G:G)</f>
        <v>0</v>
      </c>
      <c r="X6" s="165">
        <f t="shared" si="0"/>
        <v>0</v>
      </c>
      <c r="Y6" s="165">
        <f t="shared" si="0"/>
        <v>0</v>
      </c>
      <c r="Z6" s="165">
        <f t="shared" si="0"/>
        <v>0</v>
      </c>
      <c r="AA6" s="165">
        <f t="shared" si="0"/>
        <v>0</v>
      </c>
      <c r="AB6" s="165">
        <f t="shared" si="0"/>
        <v>0</v>
      </c>
      <c r="AC6" s="165">
        <f t="shared" si="0"/>
        <v>0</v>
      </c>
      <c r="AD6" s="166">
        <f t="shared" si="0"/>
        <v>0</v>
      </c>
      <c r="AE6" s="151"/>
      <c r="AF6" s="167"/>
    </row>
    <row r="7" spans="1:44" s="195" customFormat="1" ht="30" customHeight="1">
      <c r="B7" s="168"/>
      <c r="C7" s="169" t="s">
        <v>47</v>
      </c>
      <c r="D7" s="170" t="s">
        <v>61</v>
      </c>
      <c r="E7" s="171" t="s">
        <v>5</v>
      </c>
      <c r="F7" s="172" t="s">
        <v>6</v>
      </c>
      <c r="G7" s="173" t="s">
        <v>2</v>
      </c>
      <c r="H7" s="174" t="s">
        <v>9</v>
      </c>
      <c r="I7" s="175" t="s">
        <v>10</v>
      </c>
      <c r="J7" s="176" t="s">
        <v>3</v>
      </c>
      <c r="K7" s="177" t="s">
        <v>19</v>
      </c>
      <c r="L7" s="178" t="s">
        <v>16</v>
      </c>
      <c r="M7" s="171" t="s">
        <v>152</v>
      </c>
      <c r="N7" s="179" t="s">
        <v>151</v>
      </c>
      <c r="O7" s="324" t="s">
        <v>183</v>
      </c>
      <c r="P7" s="180" t="s">
        <v>99</v>
      </c>
      <c r="Q7" s="170" t="s">
        <v>0</v>
      </c>
      <c r="R7" s="181" t="s">
        <v>17</v>
      </c>
      <c r="S7" s="182" t="s">
        <v>49</v>
      </c>
      <c r="T7" s="183" t="s">
        <v>51</v>
      </c>
      <c r="U7" s="184" t="s">
        <v>52</v>
      </c>
      <c r="V7" s="185" t="s">
        <v>50</v>
      </c>
      <c r="W7" s="186" t="s">
        <v>121</v>
      </c>
      <c r="X7" s="187" t="s">
        <v>122</v>
      </c>
      <c r="Y7" s="188" t="s">
        <v>98</v>
      </c>
      <c r="Z7" s="189" t="s">
        <v>123</v>
      </c>
      <c r="AA7" s="190" t="s">
        <v>142</v>
      </c>
      <c r="AB7" s="191" t="s">
        <v>130</v>
      </c>
      <c r="AC7" s="192" t="s">
        <v>150</v>
      </c>
      <c r="AD7" s="193" t="s">
        <v>124</v>
      </c>
      <c r="AE7" s="194" t="s">
        <v>4</v>
      </c>
      <c r="AF7" s="167" t="s">
        <v>13</v>
      </c>
      <c r="AI7" s="22" t="s">
        <v>24</v>
      </c>
      <c r="AJ7" s="22" t="s">
        <v>25</v>
      </c>
      <c r="AK7" s="22" t="s">
        <v>26</v>
      </c>
      <c r="AL7" s="22" t="s">
        <v>27</v>
      </c>
      <c r="AM7" s="22" t="s">
        <v>28</v>
      </c>
      <c r="AN7" s="22" t="s">
        <v>29</v>
      </c>
      <c r="AO7" s="22" t="s">
        <v>30</v>
      </c>
      <c r="AP7" s="22" t="s">
        <v>31</v>
      </c>
      <c r="AQ7" s="22" t="s">
        <v>32</v>
      </c>
      <c r="AR7" s="22" t="s">
        <v>37</v>
      </c>
    </row>
    <row r="8" spans="1:44" s="121" customFormat="1" ht="34" customHeight="1">
      <c r="C8" s="196"/>
      <c r="D8" s="197"/>
      <c r="E8" s="171"/>
      <c r="F8" s="171"/>
      <c r="G8" s="198"/>
      <c r="H8" s="198"/>
      <c r="I8" s="198"/>
      <c r="J8" s="198"/>
      <c r="K8" s="198"/>
      <c r="L8" s="198"/>
      <c r="M8" s="171"/>
      <c r="N8" s="199"/>
      <c r="O8" s="199"/>
      <c r="P8" s="171"/>
      <c r="Q8" s="171"/>
      <c r="R8" s="200"/>
      <c r="S8" s="171"/>
      <c r="T8" s="171"/>
      <c r="U8" s="201" t="s">
        <v>101</v>
      </c>
      <c r="V8" s="202"/>
      <c r="X8" s="171"/>
      <c r="Y8" s="171"/>
      <c r="Z8" s="171"/>
      <c r="AA8" s="171"/>
      <c r="AB8" s="171"/>
      <c r="AC8" s="171"/>
      <c r="AD8" s="171"/>
      <c r="AE8" s="203"/>
      <c r="AF8" s="204"/>
      <c r="AG8" s="120"/>
      <c r="AH8" s="120"/>
      <c r="AI8" s="57"/>
      <c r="AJ8" s="57"/>
      <c r="AK8" s="64"/>
      <c r="AL8" s="64"/>
      <c r="AM8" s="64"/>
      <c r="AN8" s="65"/>
      <c r="AO8" s="64"/>
      <c r="AP8" s="57"/>
      <c r="AQ8" s="57"/>
      <c r="AR8" s="57"/>
    </row>
    <row r="9" spans="1:44" s="121" customFormat="1" ht="65" customHeight="1" thickBot="1">
      <c r="B9" s="205"/>
      <c r="C9" s="206" t="s">
        <v>82</v>
      </c>
      <c r="D9" s="207" t="s">
        <v>66</v>
      </c>
      <c r="E9" s="208">
        <v>3.2</v>
      </c>
      <c r="F9" s="208">
        <f>SUM(W9:AC9)*E9</f>
        <v>0</v>
      </c>
      <c r="G9" s="209">
        <f t="shared" ref="G9:G18" si="1">W9*S9</f>
        <v>0</v>
      </c>
      <c r="H9" s="209">
        <f>S9*X9</f>
        <v>0</v>
      </c>
      <c r="I9" s="209">
        <f>S9*Y9</f>
        <v>0</v>
      </c>
      <c r="J9" s="209">
        <f>S9*Z9</f>
        <v>0</v>
      </c>
      <c r="K9" s="209">
        <f>S9*AA9</f>
        <v>0</v>
      </c>
      <c r="L9" s="209">
        <f>AB9*S9</f>
        <v>0</v>
      </c>
      <c r="M9" s="209">
        <f>AC9*S9</f>
        <v>0</v>
      </c>
      <c r="N9" s="209"/>
      <c r="O9" s="253" t="s">
        <v>182</v>
      </c>
      <c r="P9" s="208" t="s">
        <v>100</v>
      </c>
      <c r="Q9" s="208" t="s">
        <v>65</v>
      </c>
      <c r="R9" s="210" t="s">
        <v>92</v>
      </c>
      <c r="S9" s="208">
        <v>1</v>
      </c>
      <c r="T9" s="208">
        <v>0</v>
      </c>
      <c r="U9" s="211" t="s">
        <v>18</v>
      </c>
      <c r="V9" s="212">
        <v>210</v>
      </c>
      <c r="W9" s="75"/>
      <c r="X9" s="75"/>
      <c r="Y9" s="75"/>
      <c r="Z9" s="75"/>
      <c r="AA9" s="75"/>
      <c r="AB9" s="75"/>
      <c r="AC9" s="79"/>
      <c r="AD9" s="103" t="s">
        <v>125</v>
      </c>
      <c r="AE9" s="213">
        <f>V9*W9+V9*X9+V9*Y9+V9*Z9+V9*AA9+V9*AB9+V9*AC9</f>
        <v>0</v>
      </c>
      <c r="AF9" s="214" t="str">
        <f>IF(SUM(W9:AC9)&gt;0,"Yes","No")</f>
        <v>No</v>
      </c>
      <c r="AG9" s="120"/>
      <c r="AH9" s="120"/>
      <c r="AI9" s="9">
        <v>1</v>
      </c>
      <c r="AJ9" s="10"/>
      <c r="AK9" s="8"/>
      <c r="AL9" s="6"/>
      <c r="AM9" s="7"/>
      <c r="AN9" s="31">
        <v>5</v>
      </c>
      <c r="AO9" s="8">
        <v>150</v>
      </c>
      <c r="AP9" s="10">
        <f t="shared" ref="AP9:AP10" si="2">AO9/10</f>
        <v>15</v>
      </c>
      <c r="AQ9" s="11">
        <f t="shared" ref="AQ9:AQ10" si="3">(3/100)*AO9</f>
        <v>4.5</v>
      </c>
      <c r="AR9" s="11">
        <f t="shared" ref="AR9:AR18" si="4">E9*SUM(W9:AB9)</f>
        <v>0</v>
      </c>
    </row>
    <row r="10" spans="1:44" s="120" customFormat="1" ht="65" customHeight="1">
      <c r="B10" s="215"/>
      <c r="C10" s="216" t="s">
        <v>83</v>
      </c>
      <c r="D10" s="217" t="s">
        <v>67</v>
      </c>
      <c r="E10" s="218">
        <v>4.5999999999999996</v>
      </c>
      <c r="F10" s="219">
        <f t="shared" ref="F10:F18" si="5">SUM(W10:AC10)*E10</f>
        <v>0</v>
      </c>
      <c r="G10" s="220">
        <f t="shared" si="1"/>
        <v>0</v>
      </c>
      <c r="H10" s="220">
        <f t="shared" ref="H10:H18" si="6">X10*S10</f>
        <v>0</v>
      </c>
      <c r="I10" s="220">
        <f t="shared" ref="I10:I18" si="7">Y10*S10</f>
        <v>0</v>
      </c>
      <c r="J10" s="220">
        <f t="shared" ref="J10:J18" si="8">Z10*S10</f>
        <v>0</v>
      </c>
      <c r="K10" s="220">
        <f t="shared" ref="K10:K18" si="9">AA10*S10</f>
        <v>0</v>
      </c>
      <c r="L10" s="220">
        <f>AB10*S10</f>
        <v>0</v>
      </c>
      <c r="M10" s="171">
        <f t="shared" ref="M10:M18" si="10">AC10*S10</f>
        <v>0</v>
      </c>
      <c r="N10" s="199"/>
      <c r="O10" s="322" t="s">
        <v>182</v>
      </c>
      <c r="P10" s="218" t="s">
        <v>100</v>
      </c>
      <c r="Q10" s="218" t="s">
        <v>64</v>
      </c>
      <c r="R10" s="221" t="s">
        <v>93</v>
      </c>
      <c r="S10" s="218">
        <v>1</v>
      </c>
      <c r="T10" s="218">
        <v>0</v>
      </c>
      <c r="U10" s="222" t="s">
        <v>18</v>
      </c>
      <c r="V10" s="223">
        <v>260</v>
      </c>
      <c r="W10" s="66"/>
      <c r="X10" s="66"/>
      <c r="Y10" s="66"/>
      <c r="Z10" s="66"/>
      <c r="AA10" s="66"/>
      <c r="AB10" s="67"/>
      <c r="AC10" s="67"/>
      <c r="AD10" s="72" t="s">
        <v>125</v>
      </c>
      <c r="AE10" s="224">
        <f t="shared" ref="AE10:AE18" si="11">V10*W10+V10*X10+V10*Y10+V10*Z10+V10*AA10+V10*AB10+V10*AC10</f>
        <v>0</v>
      </c>
      <c r="AF10" s="225" t="str">
        <f t="shared" ref="AF10:AF18" si="12">IF(SUM(W10:AC10)&gt;0,"Yes","No")</f>
        <v>No</v>
      </c>
      <c r="AI10" s="9">
        <v>1</v>
      </c>
      <c r="AJ10" s="10"/>
      <c r="AK10" s="11"/>
      <c r="AL10" s="9"/>
      <c r="AM10" s="10"/>
      <c r="AN10" s="32">
        <v>6</v>
      </c>
      <c r="AO10" s="11">
        <v>200</v>
      </c>
      <c r="AP10" s="10">
        <f t="shared" si="2"/>
        <v>20</v>
      </c>
      <c r="AQ10" s="11">
        <f t="shared" si="3"/>
        <v>6</v>
      </c>
      <c r="AR10" s="11">
        <f t="shared" si="4"/>
        <v>0</v>
      </c>
    </row>
    <row r="11" spans="1:44" s="120" customFormat="1" ht="65" customHeight="1">
      <c r="B11" s="215"/>
      <c r="C11" s="226" t="s">
        <v>84</v>
      </c>
      <c r="D11" s="197" t="s">
        <v>68</v>
      </c>
      <c r="E11" s="171">
        <v>4.3</v>
      </c>
      <c r="F11" s="172">
        <f t="shared" si="5"/>
        <v>0</v>
      </c>
      <c r="G11" s="173">
        <f t="shared" si="1"/>
        <v>0</v>
      </c>
      <c r="H11" s="174">
        <f t="shared" si="6"/>
        <v>0</v>
      </c>
      <c r="I11" s="175">
        <f t="shared" si="7"/>
        <v>0</v>
      </c>
      <c r="J11" s="176">
        <f t="shared" si="8"/>
        <v>0</v>
      </c>
      <c r="K11" s="177">
        <f>AA11*S11</f>
        <v>0</v>
      </c>
      <c r="L11" s="177">
        <f>AB11*S11</f>
        <v>0</v>
      </c>
      <c r="M11" s="171">
        <f t="shared" si="10"/>
        <v>0</v>
      </c>
      <c r="N11" s="199"/>
      <c r="O11" s="199" t="s">
        <v>182</v>
      </c>
      <c r="P11" s="170" t="s">
        <v>100</v>
      </c>
      <c r="Q11" s="170" t="s">
        <v>64</v>
      </c>
      <c r="R11" s="185" t="s">
        <v>77</v>
      </c>
      <c r="S11" s="170">
        <v>1</v>
      </c>
      <c r="T11" s="170">
        <v>0</v>
      </c>
      <c r="U11" s="227" t="s">
        <v>18</v>
      </c>
      <c r="V11" s="228">
        <v>250</v>
      </c>
      <c r="W11" s="58"/>
      <c r="X11" s="58"/>
      <c r="Y11" s="58"/>
      <c r="Z11" s="58"/>
      <c r="AA11" s="59"/>
      <c r="AB11" s="60"/>
      <c r="AC11" s="60"/>
      <c r="AD11" s="73" t="s">
        <v>125</v>
      </c>
      <c r="AE11" s="229">
        <f t="shared" si="11"/>
        <v>0</v>
      </c>
      <c r="AF11" s="230" t="str">
        <f t="shared" si="12"/>
        <v>No</v>
      </c>
      <c r="AI11" s="9">
        <v>1</v>
      </c>
      <c r="AJ11" s="10"/>
      <c r="AK11" s="11"/>
      <c r="AL11" s="9"/>
      <c r="AM11" s="10"/>
      <c r="AN11" s="32">
        <v>6</v>
      </c>
      <c r="AO11" s="11">
        <v>200</v>
      </c>
      <c r="AP11" s="10">
        <f>AO11/10</f>
        <v>20</v>
      </c>
      <c r="AQ11" s="11">
        <f>(3/100)*AO11</f>
        <v>6</v>
      </c>
      <c r="AR11" s="11">
        <f t="shared" si="4"/>
        <v>0</v>
      </c>
    </row>
    <row r="12" spans="1:44" s="121" customFormat="1" ht="65" customHeight="1">
      <c r="B12" s="231"/>
      <c r="C12" s="216" t="s">
        <v>85</v>
      </c>
      <c r="D12" s="217" t="s">
        <v>69</v>
      </c>
      <c r="E12" s="218">
        <v>2.2999999999999998</v>
      </c>
      <c r="F12" s="218">
        <f t="shared" si="5"/>
        <v>0</v>
      </c>
      <c r="G12" s="232">
        <f t="shared" si="1"/>
        <v>0</v>
      </c>
      <c r="H12" s="220">
        <f t="shared" si="6"/>
        <v>0</v>
      </c>
      <c r="I12" s="220">
        <f t="shared" si="7"/>
        <v>0</v>
      </c>
      <c r="J12" s="220">
        <f t="shared" si="8"/>
        <v>0</v>
      </c>
      <c r="K12" s="220">
        <f t="shared" si="9"/>
        <v>0</v>
      </c>
      <c r="L12" s="220">
        <f t="shared" ref="L12:L18" si="13">AB12*S12</f>
        <v>0</v>
      </c>
      <c r="M12" s="171">
        <f t="shared" si="10"/>
        <v>0</v>
      </c>
      <c r="N12" s="199"/>
      <c r="O12" s="322" t="s">
        <v>182</v>
      </c>
      <c r="P12" s="218" t="s">
        <v>100</v>
      </c>
      <c r="Q12" s="218" t="s">
        <v>65</v>
      </c>
      <c r="R12" s="221" t="s">
        <v>76</v>
      </c>
      <c r="S12" s="218">
        <v>1</v>
      </c>
      <c r="T12" s="218">
        <v>0</v>
      </c>
      <c r="U12" s="222" t="s">
        <v>18</v>
      </c>
      <c r="V12" s="223">
        <v>210</v>
      </c>
      <c r="W12" s="66"/>
      <c r="X12" s="66"/>
      <c r="Y12" s="66"/>
      <c r="Z12" s="66"/>
      <c r="AA12" s="66"/>
      <c r="AB12" s="67"/>
      <c r="AC12" s="67"/>
      <c r="AD12" s="72" t="s">
        <v>125</v>
      </c>
      <c r="AE12" s="224">
        <f t="shared" si="11"/>
        <v>0</v>
      </c>
      <c r="AF12" s="225" t="str">
        <f t="shared" si="12"/>
        <v>No</v>
      </c>
      <c r="AG12" s="120"/>
      <c r="AH12" s="120"/>
      <c r="AI12" s="9">
        <v>1</v>
      </c>
      <c r="AJ12" s="10"/>
      <c r="AK12" s="8"/>
      <c r="AL12" s="6"/>
      <c r="AM12" s="7"/>
      <c r="AN12" s="31">
        <v>5</v>
      </c>
      <c r="AO12" s="8">
        <v>150</v>
      </c>
      <c r="AP12" s="10">
        <f>AO12/10</f>
        <v>15</v>
      </c>
      <c r="AQ12" s="11">
        <f>(3/100)*AO12</f>
        <v>4.5</v>
      </c>
      <c r="AR12" s="11">
        <f t="shared" si="4"/>
        <v>0</v>
      </c>
    </row>
    <row r="13" spans="1:44" s="120" customFormat="1" ht="65" customHeight="1">
      <c r="B13" s="215"/>
      <c r="C13" s="233" t="s">
        <v>89</v>
      </c>
      <c r="D13" s="197" t="s">
        <v>73</v>
      </c>
      <c r="E13" s="171">
        <v>3.3</v>
      </c>
      <c r="F13" s="171">
        <f t="shared" si="5"/>
        <v>0</v>
      </c>
      <c r="G13" s="171">
        <f t="shared" si="1"/>
        <v>0</v>
      </c>
      <c r="H13" s="171">
        <f t="shared" si="6"/>
        <v>0</v>
      </c>
      <c r="I13" s="171">
        <f t="shared" si="7"/>
        <v>0</v>
      </c>
      <c r="J13" s="171">
        <f t="shared" si="8"/>
        <v>0</v>
      </c>
      <c r="K13" s="171">
        <f t="shared" si="9"/>
        <v>0</v>
      </c>
      <c r="L13" s="171">
        <f t="shared" si="13"/>
        <v>0</v>
      </c>
      <c r="M13" s="171">
        <f t="shared" si="10"/>
        <v>0</v>
      </c>
      <c r="N13" s="199"/>
      <c r="O13" s="199" t="s">
        <v>182</v>
      </c>
      <c r="P13" s="171" t="s">
        <v>100</v>
      </c>
      <c r="Q13" s="171" t="s">
        <v>65</v>
      </c>
      <c r="R13" s="200" t="s">
        <v>80</v>
      </c>
      <c r="S13" s="171">
        <v>1</v>
      </c>
      <c r="T13" s="171">
        <v>0</v>
      </c>
      <c r="U13" s="234" t="s">
        <v>18</v>
      </c>
      <c r="V13" s="202">
        <v>210</v>
      </c>
      <c r="W13" s="61"/>
      <c r="X13" s="61"/>
      <c r="Y13" s="61"/>
      <c r="Z13" s="61"/>
      <c r="AA13" s="61"/>
      <c r="AB13" s="62"/>
      <c r="AC13" s="62"/>
      <c r="AD13" s="74" t="s">
        <v>125</v>
      </c>
      <c r="AE13" s="229">
        <f t="shared" si="11"/>
        <v>0</v>
      </c>
      <c r="AF13" s="235" t="str">
        <f t="shared" si="12"/>
        <v>No</v>
      </c>
      <c r="AI13" s="9">
        <v>1</v>
      </c>
      <c r="AJ13" s="10"/>
      <c r="AK13" s="11"/>
      <c r="AL13" s="9"/>
      <c r="AM13" s="10"/>
      <c r="AN13" s="32">
        <v>5</v>
      </c>
      <c r="AO13" s="34">
        <v>150</v>
      </c>
      <c r="AP13" s="35">
        <f>AO13/10</f>
        <v>15</v>
      </c>
      <c r="AQ13" s="34">
        <f>(3/100)*AO13</f>
        <v>4.5</v>
      </c>
      <c r="AR13" s="11">
        <f t="shared" si="4"/>
        <v>0</v>
      </c>
    </row>
    <row r="14" spans="1:44" s="120" customFormat="1" ht="65" customHeight="1">
      <c r="B14" s="215"/>
      <c r="C14" s="196" t="s">
        <v>86</v>
      </c>
      <c r="D14" s="217" t="s">
        <v>70</v>
      </c>
      <c r="E14" s="218">
        <v>3.2</v>
      </c>
      <c r="F14" s="218">
        <f t="shared" si="5"/>
        <v>0</v>
      </c>
      <c r="G14" s="232">
        <f t="shared" si="1"/>
        <v>0</v>
      </c>
      <c r="H14" s="220">
        <f t="shared" si="6"/>
        <v>0</v>
      </c>
      <c r="I14" s="220">
        <f t="shared" si="7"/>
        <v>0</v>
      </c>
      <c r="J14" s="220">
        <f t="shared" si="8"/>
        <v>0</v>
      </c>
      <c r="K14" s="220">
        <f t="shared" si="9"/>
        <v>0</v>
      </c>
      <c r="L14" s="220">
        <f t="shared" si="13"/>
        <v>0</v>
      </c>
      <c r="M14" s="171">
        <f t="shared" si="10"/>
        <v>0</v>
      </c>
      <c r="N14" s="199"/>
      <c r="O14" s="322" t="s">
        <v>182</v>
      </c>
      <c r="P14" s="218" t="s">
        <v>100</v>
      </c>
      <c r="Q14" s="218" t="s">
        <v>65</v>
      </c>
      <c r="R14" s="221" t="s">
        <v>79</v>
      </c>
      <c r="S14" s="218">
        <v>1</v>
      </c>
      <c r="T14" s="218">
        <v>0</v>
      </c>
      <c r="U14" s="221" t="s">
        <v>18</v>
      </c>
      <c r="V14" s="223">
        <v>200</v>
      </c>
      <c r="W14" s="66"/>
      <c r="X14" s="66"/>
      <c r="Y14" s="66"/>
      <c r="Z14" s="66"/>
      <c r="AA14" s="70"/>
      <c r="AB14" s="67"/>
      <c r="AC14" s="67"/>
      <c r="AD14" s="72" t="s">
        <v>125</v>
      </c>
      <c r="AE14" s="224">
        <f t="shared" si="11"/>
        <v>0</v>
      </c>
      <c r="AF14" s="225" t="str">
        <f t="shared" si="12"/>
        <v>No</v>
      </c>
      <c r="AI14" s="9">
        <v>1</v>
      </c>
      <c r="AJ14" s="10"/>
      <c r="AK14" s="11"/>
      <c r="AL14" s="9"/>
      <c r="AM14" s="10"/>
      <c r="AN14" s="32">
        <v>5</v>
      </c>
      <c r="AO14" s="11">
        <v>150</v>
      </c>
      <c r="AP14" s="10">
        <f>AO14/10</f>
        <v>15</v>
      </c>
      <c r="AQ14" s="11">
        <f>(3/100)*AO14</f>
        <v>4.5</v>
      </c>
      <c r="AR14" s="11">
        <f t="shared" si="4"/>
        <v>0</v>
      </c>
    </row>
    <row r="15" spans="1:44" s="120" customFormat="1" ht="65" customHeight="1">
      <c r="B15" s="215"/>
      <c r="C15" s="236" t="s">
        <v>90</v>
      </c>
      <c r="D15" s="197" t="s">
        <v>62</v>
      </c>
      <c r="E15" s="171">
        <v>2.6</v>
      </c>
      <c r="F15" s="171">
        <f t="shared" si="5"/>
        <v>0</v>
      </c>
      <c r="G15" s="171">
        <f t="shared" si="1"/>
        <v>0</v>
      </c>
      <c r="H15" s="198">
        <f t="shared" si="6"/>
        <v>0</v>
      </c>
      <c r="I15" s="198">
        <f t="shared" si="7"/>
        <v>0</v>
      </c>
      <c r="J15" s="198">
        <f t="shared" si="8"/>
        <v>0</v>
      </c>
      <c r="K15" s="198">
        <f t="shared" si="9"/>
        <v>0</v>
      </c>
      <c r="L15" s="198">
        <f t="shared" si="13"/>
        <v>0</v>
      </c>
      <c r="M15" s="171">
        <f t="shared" si="10"/>
        <v>0</v>
      </c>
      <c r="N15" s="199"/>
      <c r="O15" s="199" t="s">
        <v>182</v>
      </c>
      <c r="P15" s="171" t="s">
        <v>100</v>
      </c>
      <c r="Q15" s="171" t="s">
        <v>65</v>
      </c>
      <c r="R15" s="200" t="s">
        <v>94</v>
      </c>
      <c r="S15" s="171">
        <v>1</v>
      </c>
      <c r="T15" s="171">
        <v>0</v>
      </c>
      <c r="U15" s="234" t="s">
        <v>18</v>
      </c>
      <c r="V15" s="202">
        <v>200</v>
      </c>
      <c r="W15" s="61"/>
      <c r="X15" s="61"/>
      <c r="Y15" s="61"/>
      <c r="Z15" s="61"/>
      <c r="AA15" s="63"/>
      <c r="AB15" s="62"/>
      <c r="AC15" s="62"/>
      <c r="AD15" s="74" t="s">
        <v>125</v>
      </c>
      <c r="AE15" s="229">
        <f t="shared" si="11"/>
        <v>0</v>
      </c>
      <c r="AF15" s="235" t="str">
        <f t="shared" si="12"/>
        <v>No</v>
      </c>
      <c r="AI15" s="237">
        <v>1</v>
      </c>
      <c r="AJ15" s="9"/>
      <c r="AK15" s="11"/>
      <c r="AL15" s="9"/>
      <c r="AM15" s="10"/>
      <c r="AN15" s="32">
        <v>5</v>
      </c>
      <c r="AO15" s="34">
        <v>150</v>
      </c>
      <c r="AP15" s="35">
        <f t="shared" ref="AP15:AP17" si="14">AO15/10</f>
        <v>15</v>
      </c>
      <c r="AQ15" s="34">
        <f t="shared" ref="AQ15:AQ17" si="15">(3/100)*AO15</f>
        <v>4.5</v>
      </c>
      <c r="AR15" s="11">
        <f t="shared" si="4"/>
        <v>0</v>
      </c>
    </row>
    <row r="16" spans="1:44" s="120" customFormat="1" ht="65" customHeight="1">
      <c r="B16" s="215"/>
      <c r="C16" s="216" t="s">
        <v>87</v>
      </c>
      <c r="D16" s="217" t="s">
        <v>71</v>
      </c>
      <c r="E16" s="218">
        <v>3.3</v>
      </c>
      <c r="F16" s="218">
        <f t="shared" si="5"/>
        <v>0</v>
      </c>
      <c r="G16" s="232">
        <f t="shared" si="1"/>
        <v>0</v>
      </c>
      <c r="H16" s="220">
        <f t="shared" si="6"/>
        <v>0</v>
      </c>
      <c r="I16" s="220">
        <f t="shared" si="7"/>
        <v>0</v>
      </c>
      <c r="J16" s="220">
        <f t="shared" si="8"/>
        <v>0</v>
      </c>
      <c r="K16" s="220">
        <f t="shared" si="9"/>
        <v>0</v>
      </c>
      <c r="L16" s="220">
        <f t="shared" si="13"/>
        <v>0</v>
      </c>
      <c r="M16" s="171">
        <f t="shared" si="10"/>
        <v>0</v>
      </c>
      <c r="N16" s="199"/>
      <c r="O16" s="322" t="s">
        <v>182</v>
      </c>
      <c r="P16" s="218" t="s">
        <v>100</v>
      </c>
      <c r="Q16" s="218" t="s">
        <v>65</v>
      </c>
      <c r="R16" s="221" t="s">
        <v>81</v>
      </c>
      <c r="S16" s="218">
        <v>1</v>
      </c>
      <c r="T16" s="218">
        <v>0</v>
      </c>
      <c r="U16" s="222" t="s">
        <v>18</v>
      </c>
      <c r="V16" s="223">
        <v>190</v>
      </c>
      <c r="W16" s="66"/>
      <c r="X16" s="66"/>
      <c r="Y16" s="66"/>
      <c r="Z16" s="66"/>
      <c r="AA16" s="66"/>
      <c r="AB16" s="67"/>
      <c r="AC16" s="67"/>
      <c r="AD16" s="72" t="s">
        <v>125</v>
      </c>
      <c r="AE16" s="224">
        <f t="shared" si="11"/>
        <v>0</v>
      </c>
      <c r="AF16" s="225" t="str">
        <f t="shared" si="12"/>
        <v>No</v>
      </c>
      <c r="AI16" s="9">
        <v>1</v>
      </c>
      <c r="AJ16" s="10"/>
      <c r="AK16" s="11"/>
      <c r="AL16" s="9"/>
      <c r="AM16" s="10"/>
      <c r="AN16" s="32">
        <v>5</v>
      </c>
      <c r="AO16" s="11">
        <v>150</v>
      </c>
      <c r="AP16" s="10">
        <f>AO16/10</f>
        <v>15</v>
      </c>
      <c r="AQ16" s="11">
        <f>(3/100)*AO16</f>
        <v>4.5</v>
      </c>
      <c r="AR16" s="11">
        <f t="shared" si="4"/>
        <v>0</v>
      </c>
    </row>
    <row r="17" spans="2:45" s="120" customFormat="1" ht="65" customHeight="1">
      <c r="B17" s="215"/>
      <c r="C17" s="233" t="s">
        <v>91</v>
      </c>
      <c r="D17" s="197" t="s">
        <v>74</v>
      </c>
      <c r="E17" s="171">
        <v>2.1</v>
      </c>
      <c r="F17" s="171">
        <f t="shared" si="5"/>
        <v>0</v>
      </c>
      <c r="G17" s="238">
        <f t="shared" si="1"/>
        <v>0</v>
      </c>
      <c r="H17" s="198">
        <f t="shared" si="6"/>
        <v>0</v>
      </c>
      <c r="I17" s="198">
        <f t="shared" si="7"/>
        <v>0</v>
      </c>
      <c r="J17" s="198">
        <f t="shared" si="8"/>
        <v>0</v>
      </c>
      <c r="K17" s="198">
        <f t="shared" si="9"/>
        <v>0</v>
      </c>
      <c r="L17" s="198">
        <f t="shared" si="13"/>
        <v>0</v>
      </c>
      <c r="M17" s="171">
        <f t="shared" si="10"/>
        <v>0</v>
      </c>
      <c r="N17" s="199"/>
      <c r="O17" s="199" t="s">
        <v>182</v>
      </c>
      <c r="P17" s="171" t="s">
        <v>100</v>
      </c>
      <c r="Q17" s="171" t="s">
        <v>63</v>
      </c>
      <c r="R17" s="200" t="s">
        <v>78</v>
      </c>
      <c r="S17" s="171">
        <v>1</v>
      </c>
      <c r="T17" s="171">
        <v>0</v>
      </c>
      <c r="U17" s="234" t="s">
        <v>18</v>
      </c>
      <c r="V17" s="202">
        <v>170</v>
      </c>
      <c r="W17" s="61"/>
      <c r="X17" s="61"/>
      <c r="Y17" s="61"/>
      <c r="Z17" s="61"/>
      <c r="AA17" s="61"/>
      <c r="AB17" s="62"/>
      <c r="AC17" s="62"/>
      <c r="AD17" s="74" t="s">
        <v>125</v>
      </c>
      <c r="AE17" s="229">
        <f t="shared" si="11"/>
        <v>0</v>
      </c>
      <c r="AF17" s="235" t="str">
        <f t="shared" si="12"/>
        <v>No</v>
      </c>
      <c r="AI17" s="237">
        <v>1</v>
      </c>
      <c r="AJ17" s="9"/>
      <c r="AK17" s="11"/>
      <c r="AL17" s="9"/>
      <c r="AM17" s="10"/>
      <c r="AN17" s="32">
        <v>4</v>
      </c>
      <c r="AO17" s="34">
        <v>100</v>
      </c>
      <c r="AP17" s="35">
        <f t="shared" si="14"/>
        <v>10</v>
      </c>
      <c r="AQ17" s="34">
        <f t="shared" si="15"/>
        <v>3</v>
      </c>
      <c r="AR17" s="11">
        <f t="shared" si="4"/>
        <v>0</v>
      </c>
    </row>
    <row r="18" spans="2:45" s="120" customFormat="1" ht="65" customHeight="1">
      <c r="B18" s="239"/>
      <c r="C18" s="240" t="s">
        <v>88</v>
      </c>
      <c r="D18" s="241" t="s">
        <v>72</v>
      </c>
      <c r="E18" s="242">
        <v>1.5</v>
      </c>
      <c r="F18" s="242">
        <f t="shared" si="5"/>
        <v>0</v>
      </c>
      <c r="G18" s="243">
        <f t="shared" si="1"/>
        <v>0</v>
      </c>
      <c r="H18" s="244">
        <f t="shared" si="6"/>
        <v>0</v>
      </c>
      <c r="I18" s="244">
        <f t="shared" si="7"/>
        <v>0</v>
      </c>
      <c r="J18" s="244">
        <f t="shared" si="8"/>
        <v>0</v>
      </c>
      <c r="K18" s="244">
        <f t="shared" si="9"/>
        <v>0</v>
      </c>
      <c r="L18" s="244">
        <f t="shared" si="13"/>
        <v>0</v>
      </c>
      <c r="M18" s="245">
        <f t="shared" si="10"/>
        <v>0</v>
      </c>
      <c r="N18" s="246"/>
      <c r="O18" s="323" t="s">
        <v>182</v>
      </c>
      <c r="P18" s="242" t="s">
        <v>100</v>
      </c>
      <c r="Q18" s="242" t="s">
        <v>63</v>
      </c>
      <c r="R18" s="247" t="s">
        <v>75</v>
      </c>
      <c r="S18" s="242">
        <v>1</v>
      </c>
      <c r="T18" s="242">
        <v>0</v>
      </c>
      <c r="U18" s="248" t="s">
        <v>18</v>
      </c>
      <c r="V18" s="249">
        <v>150</v>
      </c>
      <c r="W18" s="76"/>
      <c r="X18" s="76"/>
      <c r="Y18" s="76"/>
      <c r="Z18" s="76"/>
      <c r="AA18" s="76"/>
      <c r="AB18" s="77"/>
      <c r="AC18" s="77"/>
      <c r="AD18" s="78" t="s">
        <v>125</v>
      </c>
      <c r="AE18" s="250">
        <f t="shared" si="11"/>
        <v>0</v>
      </c>
      <c r="AF18" s="251" t="str">
        <f t="shared" si="12"/>
        <v>No</v>
      </c>
      <c r="AI18" s="9">
        <v>1</v>
      </c>
      <c r="AJ18" s="10"/>
      <c r="AK18" s="11"/>
      <c r="AL18" s="9"/>
      <c r="AM18" s="10"/>
      <c r="AN18" s="32">
        <v>4</v>
      </c>
      <c r="AO18" s="34">
        <v>100</v>
      </c>
      <c r="AP18" s="35">
        <f>AO18/10</f>
        <v>10</v>
      </c>
      <c r="AQ18" s="34">
        <f>(3/100)*AO18</f>
        <v>3</v>
      </c>
      <c r="AR18" s="11">
        <f t="shared" si="4"/>
        <v>0</v>
      </c>
    </row>
    <row r="19" spans="2:45" s="121" customFormat="1" ht="34" customHeight="1">
      <c r="C19" s="196"/>
      <c r="D19" s="197"/>
      <c r="E19" s="171"/>
      <c r="F19" s="171"/>
      <c r="G19" s="198"/>
      <c r="H19" s="198"/>
      <c r="I19" s="198"/>
      <c r="J19" s="198"/>
      <c r="K19" s="198"/>
      <c r="L19" s="198"/>
      <c r="M19" s="171"/>
      <c r="N19" s="199"/>
      <c r="O19" s="199"/>
      <c r="P19" s="171"/>
      <c r="Q19" s="171"/>
      <c r="R19" s="200"/>
      <c r="S19" s="171"/>
      <c r="T19" s="171"/>
      <c r="U19" s="201" t="s">
        <v>131</v>
      </c>
      <c r="V19" s="202"/>
      <c r="X19" s="171"/>
      <c r="Y19" s="171"/>
      <c r="Z19" s="171"/>
      <c r="AA19" s="171"/>
      <c r="AB19" s="171"/>
      <c r="AC19" s="171"/>
      <c r="AD19" s="171"/>
      <c r="AE19" s="203"/>
      <c r="AF19" s="321"/>
      <c r="AG19" s="120"/>
      <c r="AH19" s="120"/>
      <c r="AI19" s="57"/>
      <c r="AJ19" s="57"/>
      <c r="AK19" s="64"/>
      <c r="AL19" s="64"/>
      <c r="AM19" s="64"/>
      <c r="AN19" s="65"/>
      <c r="AO19" s="64"/>
      <c r="AP19" s="57"/>
      <c r="AQ19" s="57"/>
      <c r="AR19" s="57"/>
      <c r="AS19" s="252" t="s">
        <v>154</v>
      </c>
    </row>
    <row r="20" spans="2:45" s="121" customFormat="1" ht="65" customHeight="1">
      <c r="B20" s="205"/>
      <c r="C20" s="206" t="s">
        <v>156</v>
      </c>
      <c r="D20" s="207" t="s">
        <v>102</v>
      </c>
      <c r="E20" s="208">
        <v>1.7</v>
      </c>
      <c r="F20" s="208">
        <f>SUM(W20:AD20)*E20</f>
        <v>0</v>
      </c>
      <c r="G20" s="209">
        <f t="shared" ref="G20:G29" si="16">W20*S20</f>
        <v>0</v>
      </c>
      <c r="H20" s="209">
        <f>S20*X20</f>
        <v>0</v>
      </c>
      <c r="I20" s="209">
        <f>S20*Y20</f>
        <v>0</v>
      </c>
      <c r="J20" s="209">
        <f>S20*Z20</f>
        <v>0</v>
      </c>
      <c r="K20" s="209">
        <f>S20*AA20</f>
        <v>0</v>
      </c>
      <c r="L20" s="209">
        <f t="shared" ref="L20:L29" si="17">AB20*S20</f>
        <v>0</v>
      </c>
      <c r="M20" s="208"/>
      <c r="N20" s="253">
        <f>AD20*S20</f>
        <v>0</v>
      </c>
      <c r="O20" s="253"/>
      <c r="P20" s="208" t="s">
        <v>23</v>
      </c>
      <c r="Q20" s="208" t="s">
        <v>63</v>
      </c>
      <c r="R20" s="210" t="s">
        <v>113</v>
      </c>
      <c r="S20" s="208">
        <v>1</v>
      </c>
      <c r="T20" s="208">
        <v>5</v>
      </c>
      <c r="U20" s="210" t="s">
        <v>180</v>
      </c>
      <c r="V20" s="212">
        <v>69</v>
      </c>
      <c r="W20" s="75"/>
      <c r="X20" s="75"/>
      <c r="Y20" s="75"/>
      <c r="Z20" s="75"/>
      <c r="AA20" s="75"/>
      <c r="AB20" s="75"/>
      <c r="AC20" s="104" t="s">
        <v>153</v>
      </c>
      <c r="AD20" s="79"/>
      <c r="AE20" s="213">
        <f>V20*W20+V20*X20+V20*Y20+V20*Z20+V20*AA20+V20*AB20+V20*AD20</f>
        <v>0</v>
      </c>
      <c r="AF20" s="214" t="str">
        <f>IF(SUM(W20:AD20)&gt;0,"Yes","No")</f>
        <v>No</v>
      </c>
      <c r="AG20" s="120"/>
      <c r="AH20" s="120"/>
      <c r="AI20" s="9">
        <v>1</v>
      </c>
      <c r="AJ20" s="10"/>
      <c r="AK20" s="8"/>
      <c r="AL20" s="6"/>
      <c r="AM20" s="7"/>
      <c r="AN20" s="31">
        <v>5</v>
      </c>
      <c r="AO20" s="86">
        <v>120</v>
      </c>
      <c r="AP20" s="10">
        <f t="shared" ref="AP20:AP21" si="18">AO20/10</f>
        <v>12</v>
      </c>
      <c r="AQ20" s="11">
        <f t="shared" ref="AQ20:AQ21" si="19">(3/100)*AO20</f>
        <v>3.5999999999999996</v>
      </c>
      <c r="AR20" s="11">
        <f t="shared" ref="AR20:AR29" si="20">E20*SUM(W20:AB20)</f>
        <v>0</v>
      </c>
      <c r="AS20" s="237">
        <v>0.37621500000000008</v>
      </c>
    </row>
    <row r="21" spans="2:45" s="120" customFormat="1" ht="65" customHeight="1">
      <c r="B21" s="215"/>
      <c r="C21" s="216" t="s">
        <v>157</v>
      </c>
      <c r="D21" s="254" t="s">
        <v>103</v>
      </c>
      <c r="E21" s="255">
        <v>2.2999999999999998</v>
      </c>
      <c r="F21" s="255">
        <f t="shared" ref="F21:F29" si="21">SUM(W21:AD21)*E21</f>
        <v>0</v>
      </c>
      <c r="G21" s="256">
        <f t="shared" si="16"/>
        <v>0</v>
      </c>
      <c r="H21" s="256">
        <f t="shared" ref="H21:H29" si="22">X21*S21</f>
        <v>0</v>
      </c>
      <c r="I21" s="256">
        <f t="shared" ref="I21:I29" si="23">Y21*S21</f>
        <v>0</v>
      </c>
      <c r="J21" s="256">
        <f t="shared" ref="J21:J29" si="24">Z21*S21</f>
        <v>0</v>
      </c>
      <c r="K21" s="256">
        <f t="shared" ref="K21:K29" si="25">AA21*S21</f>
        <v>0</v>
      </c>
      <c r="L21" s="256">
        <f t="shared" si="17"/>
        <v>0</v>
      </c>
      <c r="M21" s="171"/>
      <c r="N21" s="199">
        <f t="shared" ref="N21:N29" si="26">AD21*S21</f>
        <v>0</v>
      </c>
      <c r="O21" s="325"/>
      <c r="P21" s="255" t="s">
        <v>23</v>
      </c>
      <c r="Q21" s="255" t="s">
        <v>63</v>
      </c>
      <c r="R21" s="257" t="s">
        <v>114</v>
      </c>
      <c r="S21" s="255">
        <v>1</v>
      </c>
      <c r="T21" s="255">
        <v>5</v>
      </c>
      <c r="U21" s="257" t="s">
        <v>180</v>
      </c>
      <c r="V21" s="258">
        <v>78</v>
      </c>
      <c r="W21" s="68"/>
      <c r="X21" s="68"/>
      <c r="Y21" s="68"/>
      <c r="Z21" s="68"/>
      <c r="AA21" s="68"/>
      <c r="AB21" s="68"/>
      <c r="AC21" s="105" t="s">
        <v>153</v>
      </c>
      <c r="AD21" s="71"/>
      <c r="AE21" s="259">
        <f t="shared" ref="AE21:AE29" si="27">V21*W21+V21*X21+V21*Y21+V21*Z21+V21*AA21+V21*AB21+V21*AD21</f>
        <v>0</v>
      </c>
      <c r="AF21" s="260" t="str">
        <f t="shared" ref="AF21:AF29" si="28">IF(SUM(W21:AD21)&gt;0,"Yes","No")</f>
        <v>No</v>
      </c>
      <c r="AI21" s="9">
        <v>1</v>
      </c>
      <c r="AJ21" s="10"/>
      <c r="AK21" s="11"/>
      <c r="AL21" s="9"/>
      <c r="AM21" s="10"/>
      <c r="AN21" s="32">
        <v>5</v>
      </c>
      <c r="AO21" s="86">
        <v>150</v>
      </c>
      <c r="AP21" s="10">
        <f t="shared" si="18"/>
        <v>15</v>
      </c>
      <c r="AQ21" s="11">
        <f t="shared" si="19"/>
        <v>4.5</v>
      </c>
      <c r="AR21" s="11">
        <f t="shared" si="20"/>
        <v>0</v>
      </c>
      <c r="AS21" s="237">
        <v>0.45421600000000001</v>
      </c>
    </row>
    <row r="22" spans="2:45" s="120" customFormat="1" ht="65" customHeight="1">
      <c r="B22" s="215"/>
      <c r="C22" s="226" t="s">
        <v>82</v>
      </c>
      <c r="D22" s="197" t="s">
        <v>104</v>
      </c>
      <c r="E22" s="171">
        <v>2.2999999999999998</v>
      </c>
      <c r="F22" s="172">
        <f t="shared" si="21"/>
        <v>0</v>
      </c>
      <c r="G22" s="173">
        <f t="shared" si="16"/>
        <v>0</v>
      </c>
      <c r="H22" s="174">
        <f t="shared" si="22"/>
        <v>0</v>
      </c>
      <c r="I22" s="175">
        <f t="shared" si="23"/>
        <v>0</v>
      </c>
      <c r="J22" s="176">
        <f t="shared" si="24"/>
        <v>0</v>
      </c>
      <c r="K22" s="177">
        <f t="shared" si="25"/>
        <v>0</v>
      </c>
      <c r="L22" s="178">
        <f t="shared" si="17"/>
        <v>0</v>
      </c>
      <c r="M22" s="171"/>
      <c r="N22" s="199">
        <f t="shared" si="26"/>
        <v>0</v>
      </c>
      <c r="O22" s="199"/>
      <c r="P22" s="170" t="s">
        <v>23</v>
      </c>
      <c r="Q22" s="170" t="s">
        <v>65</v>
      </c>
      <c r="R22" s="185" t="s">
        <v>115</v>
      </c>
      <c r="S22" s="170">
        <v>1</v>
      </c>
      <c r="T22" s="170">
        <v>8</v>
      </c>
      <c r="U22" s="183" t="s">
        <v>180</v>
      </c>
      <c r="V22" s="228">
        <v>86</v>
      </c>
      <c r="W22" s="58"/>
      <c r="X22" s="58"/>
      <c r="Y22" s="58"/>
      <c r="Z22" s="58"/>
      <c r="AA22" s="59"/>
      <c r="AB22" s="60"/>
      <c r="AC22" s="106" t="s">
        <v>153</v>
      </c>
      <c r="AD22" s="60"/>
      <c r="AE22" s="229">
        <f t="shared" si="27"/>
        <v>0</v>
      </c>
      <c r="AF22" s="230" t="str">
        <f t="shared" si="28"/>
        <v>No</v>
      </c>
      <c r="AI22" s="9">
        <v>1</v>
      </c>
      <c r="AJ22" s="10"/>
      <c r="AK22" s="11"/>
      <c r="AL22" s="9"/>
      <c r="AM22" s="10"/>
      <c r="AN22" s="32">
        <v>6</v>
      </c>
      <c r="AO22" s="86">
        <v>200</v>
      </c>
      <c r="AP22" s="10">
        <f>AO22/10</f>
        <v>20</v>
      </c>
      <c r="AQ22" s="11">
        <f>(3/100)*AO22</f>
        <v>6</v>
      </c>
      <c r="AR22" s="11">
        <f t="shared" si="20"/>
        <v>0</v>
      </c>
      <c r="AS22" s="261">
        <v>0.58455000000000001</v>
      </c>
    </row>
    <row r="23" spans="2:45" s="121" customFormat="1" ht="65" customHeight="1">
      <c r="B23" s="231"/>
      <c r="C23" s="216" t="s">
        <v>83</v>
      </c>
      <c r="D23" s="254" t="s">
        <v>105</v>
      </c>
      <c r="E23" s="255">
        <v>3.1</v>
      </c>
      <c r="F23" s="255">
        <f t="shared" si="21"/>
        <v>0</v>
      </c>
      <c r="G23" s="262">
        <f t="shared" si="16"/>
        <v>0</v>
      </c>
      <c r="H23" s="256">
        <f t="shared" si="22"/>
        <v>0</v>
      </c>
      <c r="I23" s="256">
        <f t="shared" si="23"/>
        <v>0</v>
      </c>
      <c r="J23" s="256">
        <f t="shared" si="24"/>
        <v>0</v>
      </c>
      <c r="K23" s="256">
        <f t="shared" si="25"/>
        <v>0</v>
      </c>
      <c r="L23" s="256">
        <f t="shared" si="17"/>
        <v>0</v>
      </c>
      <c r="M23" s="171"/>
      <c r="N23" s="199">
        <f t="shared" si="26"/>
        <v>0</v>
      </c>
      <c r="O23" s="325"/>
      <c r="P23" s="255" t="s">
        <v>23</v>
      </c>
      <c r="Q23" s="255" t="s">
        <v>65</v>
      </c>
      <c r="R23" s="257" t="s">
        <v>116</v>
      </c>
      <c r="S23" s="255">
        <v>1</v>
      </c>
      <c r="T23" s="255">
        <v>9</v>
      </c>
      <c r="U23" s="257" t="s">
        <v>180</v>
      </c>
      <c r="V23" s="258">
        <v>92</v>
      </c>
      <c r="W23" s="68"/>
      <c r="X23" s="68"/>
      <c r="Y23" s="68"/>
      <c r="Z23" s="68"/>
      <c r="AA23" s="68"/>
      <c r="AB23" s="69"/>
      <c r="AC23" s="107" t="s">
        <v>153</v>
      </c>
      <c r="AD23" s="69"/>
      <c r="AE23" s="259">
        <f t="shared" si="27"/>
        <v>0</v>
      </c>
      <c r="AF23" s="260" t="str">
        <f t="shared" si="28"/>
        <v>No</v>
      </c>
      <c r="AG23" s="120"/>
      <c r="AH23" s="120"/>
      <c r="AI23" s="9">
        <v>1</v>
      </c>
      <c r="AJ23" s="10"/>
      <c r="AK23" s="8"/>
      <c r="AL23" s="6"/>
      <c r="AM23" s="7"/>
      <c r="AN23" s="31">
        <v>6</v>
      </c>
      <c r="AO23" s="86">
        <v>250</v>
      </c>
      <c r="AP23" s="10">
        <f>AO23/10</f>
        <v>25</v>
      </c>
      <c r="AQ23" s="11">
        <f>(3/100)*AO23</f>
        <v>7.5</v>
      </c>
      <c r="AR23" s="11">
        <f t="shared" si="20"/>
        <v>0</v>
      </c>
      <c r="AS23" s="261">
        <v>0.70246200000000003</v>
      </c>
    </row>
    <row r="24" spans="2:45" s="120" customFormat="1" ht="65" customHeight="1">
      <c r="B24" s="215"/>
      <c r="C24" s="233" t="s">
        <v>90</v>
      </c>
      <c r="D24" s="197" t="s">
        <v>106</v>
      </c>
      <c r="E24" s="171">
        <v>3.9</v>
      </c>
      <c r="F24" s="171">
        <f t="shared" si="21"/>
        <v>0</v>
      </c>
      <c r="G24" s="171">
        <f t="shared" si="16"/>
        <v>0</v>
      </c>
      <c r="H24" s="171">
        <f t="shared" si="22"/>
        <v>0</v>
      </c>
      <c r="I24" s="171">
        <f t="shared" si="23"/>
        <v>0</v>
      </c>
      <c r="J24" s="171">
        <f t="shared" si="24"/>
        <v>0</v>
      </c>
      <c r="K24" s="171">
        <f t="shared" si="25"/>
        <v>0</v>
      </c>
      <c r="L24" s="171">
        <f t="shared" si="17"/>
        <v>0</v>
      </c>
      <c r="M24" s="171"/>
      <c r="N24" s="199">
        <f t="shared" si="26"/>
        <v>0</v>
      </c>
      <c r="O24" s="199"/>
      <c r="P24" s="171" t="s">
        <v>23</v>
      </c>
      <c r="Q24" s="171" t="s">
        <v>65</v>
      </c>
      <c r="R24" s="200" t="s">
        <v>117</v>
      </c>
      <c r="S24" s="171">
        <v>1</v>
      </c>
      <c r="T24" s="171">
        <v>10</v>
      </c>
      <c r="U24" s="200" t="s">
        <v>180</v>
      </c>
      <c r="V24" s="202">
        <v>156</v>
      </c>
      <c r="W24" s="61"/>
      <c r="X24" s="61"/>
      <c r="Y24" s="61"/>
      <c r="Z24" s="61"/>
      <c r="AA24" s="61"/>
      <c r="AB24" s="62"/>
      <c r="AC24" s="108" t="s">
        <v>153</v>
      </c>
      <c r="AD24" s="62"/>
      <c r="AE24" s="229">
        <f t="shared" si="27"/>
        <v>0</v>
      </c>
      <c r="AF24" s="235" t="str">
        <f>IF(SUM(W24:AD24)&gt;0,"Yes","No")</f>
        <v>No</v>
      </c>
      <c r="AI24" s="9">
        <v>1</v>
      </c>
      <c r="AJ24" s="10"/>
      <c r="AK24" s="11"/>
      <c r="AL24" s="9"/>
      <c r="AM24" s="10"/>
      <c r="AN24" s="32">
        <v>7</v>
      </c>
      <c r="AO24" s="112">
        <v>300</v>
      </c>
      <c r="AP24" s="35">
        <f>AO24/10</f>
        <v>30</v>
      </c>
      <c r="AQ24" s="34">
        <f>(3/100)*AO24</f>
        <v>9</v>
      </c>
      <c r="AR24" s="11">
        <f t="shared" si="20"/>
        <v>0</v>
      </c>
      <c r="AS24" s="261">
        <v>0.83076099999999997</v>
      </c>
    </row>
    <row r="25" spans="2:45" s="120" customFormat="1" ht="65" customHeight="1">
      <c r="B25" s="215"/>
      <c r="C25" s="196" t="s">
        <v>89</v>
      </c>
      <c r="D25" s="254" t="s">
        <v>107</v>
      </c>
      <c r="E25" s="255">
        <v>4.4000000000000004</v>
      </c>
      <c r="F25" s="255">
        <f t="shared" si="21"/>
        <v>0</v>
      </c>
      <c r="G25" s="262">
        <f t="shared" si="16"/>
        <v>0</v>
      </c>
      <c r="H25" s="256">
        <f t="shared" si="22"/>
        <v>0</v>
      </c>
      <c r="I25" s="256">
        <f t="shared" si="23"/>
        <v>0</v>
      </c>
      <c r="J25" s="256">
        <f t="shared" si="24"/>
        <v>0</v>
      </c>
      <c r="K25" s="256">
        <f t="shared" si="25"/>
        <v>0</v>
      </c>
      <c r="L25" s="256">
        <f t="shared" si="17"/>
        <v>0</v>
      </c>
      <c r="M25" s="171"/>
      <c r="N25" s="199">
        <f t="shared" si="26"/>
        <v>0</v>
      </c>
      <c r="O25" s="325"/>
      <c r="P25" s="255" t="s">
        <v>23</v>
      </c>
      <c r="Q25" s="255" t="s">
        <v>65</v>
      </c>
      <c r="R25" s="257" t="s">
        <v>118</v>
      </c>
      <c r="S25" s="255">
        <v>1</v>
      </c>
      <c r="T25" s="255">
        <v>12</v>
      </c>
      <c r="U25" s="257" t="s">
        <v>180</v>
      </c>
      <c r="V25" s="258">
        <v>181</v>
      </c>
      <c r="W25" s="68"/>
      <c r="X25" s="68"/>
      <c r="Y25" s="68"/>
      <c r="Z25" s="68"/>
      <c r="AA25" s="71"/>
      <c r="AB25" s="69"/>
      <c r="AC25" s="107" t="s">
        <v>153</v>
      </c>
      <c r="AD25" s="69"/>
      <c r="AE25" s="259">
        <f t="shared" si="27"/>
        <v>0</v>
      </c>
      <c r="AF25" s="260" t="str">
        <f t="shared" si="28"/>
        <v>No</v>
      </c>
      <c r="AI25" s="9">
        <v>1</v>
      </c>
      <c r="AJ25" s="10"/>
      <c r="AK25" s="11"/>
      <c r="AL25" s="9"/>
      <c r="AM25" s="10"/>
      <c r="AN25" s="32">
        <v>7</v>
      </c>
      <c r="AO25" s="86">
        <v>350</v>
      </c>
      <c r="AP25" s="10">
        <f>AO25/10</f>
        <v>35</v>
      </c>
      <c r="AQ25" s="11">
        <f>(3/100)*AO25</f>
        <v>10.5</v>
      </c>
      <c r="AR25" s="11">
        <f t="shared" si="20"/>
        <v>0</v>
      </c>
      <c r="AS25" s="261">
        <v>0.92208800000000002</v>
      </c>
    </row>
    <row r="26" spans="2:45" s="252" customFormat="1" ht="65" customHeight="1">
      <c r="B26" s="263"/>
      <c r="C26" s="264" t="s">
        <v>86</v>
      </c>
      <c r="D26" s="265" t="s">
        <v>109</v>
      </c>
      <c r="E26" s="266">
        <v>8.1999999999999993</v>
      </c>
      <c r="F26" s="266">
        <f>SUM(W26:AD26)*E26</f>
        <v>0</v>
      </c>
      <c r="G26" s="267">
        <f>W26*S26</f>
        <v>0</v>
      </c>
      <c r="H26" s="268">
        <f>X26*S26</f>
        <v>0</v>
      </c>
      <c r="I26" s="268">
        <f>Y26*S26</f>
        <v>0</v>
      </c>
      <c r="J26" s="268">
        <f>Z26*S26</f>
        <v>0</v>
      </c>
      <c r="K26" s="268">
        <f>AA26*S26</f>
        <v>0</v>
      </c>
      <c r="L26" s="268">
        <f>AB26*S26</f>
        <v>0</v>
      </c>
      <c r="M26" s="171"/>
      <c r="N26" s="199">
        <f>AD26*S26</f>
        <v>0</v>
      </c>
      <c r="O26" s="199"/>
      <c r="P26" s="266" t="s">
        <v>23</v>
      </c>
      <c r="Q26" s="266" t="s">
        <v>64</v>
      </c>
      <c r="R26" s="269" t="s">
        <v>119</v>
      </c>
      <c r="S26" s="266">
        <v>1</v>
      </c>
      <c r="T26" s="266">
        <v>19</v>
      </c>
      <c r="U26" s="269" t="s">
        <v>180</v>
      </c>
      <c r="V26" s="270">
        <v>296</v>
      </c>
      <c r="W26" s="82"/>
      <c r="X26" s="82"/>
      <c r="Y26" s="82"/>
      <c r="Z26" s="82"/>
      <c r="AA26" s="82"/>
      <c r="AB26" s="83"/>
      <c r="AC26" s="109" t="s">
        <v>153</v>
      </c>
      <c r="AD26" s="83"/>
      <c r="AE26" s="271">
        <f t="shared" si="27"/>
        <v>0</v>
      </c>
      <c r="AF26" s="272" t="str">
        <f t="shared" si="28"/>
        <v>No</v>
      </c>
      <c r="AI26" s="84"/>
      <c r="AJ26" s="85">
        <v>1</v>
      </c>
      <c r="AK26" s="86"/>
      <c r="AL26" s="84"/>
      <c r="AM26" s="85"/>
      <c r="AN26" s="87">
        <v>8</v>
      </c>
      <c r="AO26" s="86">
        <v>400</v>
      </c>
      <c r="AP26" s="85">
        <f>AO26/10</f>
        <v>40</v>
      </c>
      <c r="AQ26" s="86">
        <f>(3/100)*AO26</f>
        <v>12</v>
      </c>
      <c r="AR26" s="86">
        <f>E26*SUM(W26:AB26)</f>
        <v>0</v>
      </c>
      <c r="AS26" s="261">
        <v>1.494148</v>
      </c>
    </row>
    <row r="27" spans="2:45" s="120" customFormat="1" ht="65" customHeight="1">
      <c r="B27" s="215"/>
      <c r="C27" s="236" t="s">
        <v>87</v>
      </c>
      <c r="D27" s="254" t="s">
        <v>108</v>
      </c>
      <c r="E27" s="255">
        <v>9.1999999999999993</v>
      </c>
      <c r="F27" s="255">
        <f t="shared" si="21"/>
        <v>0</v>
      </c>
      <c r="G27" s="255">
        <f t="shared" si="16"/>
        <v>0</v>
      </c>
      <c r="H27" s="256">
        <f t="shared" si="22"/>
        <v>0</v>
      </c>
      <c r="I27" s="256">
        <f t="shared" si="23"/>
        <v>0</v>
      </c>
      <c r="J27" s="256">
        <f t="shared" si="24"/>
        <v>0</v>
      </c>
      <c r="K27" s="256">
        <f t="shared" si="25"/>
        <v>0</v>
      </c>
      <c r="L27" s="256">
        <f t="shared" si="17"/>
        <v>0</v>
      </c>
      <c r="M27" s="171"/>
      <c r="N27" s="199">
        <f t="shared" si="26"/>
        <v>0</v>
      </c>
      <c r="O27" s="325"/>
      <c r="P27" s="255" t="s">
        <v>23</v>
      </c>
      <c r="Q27" s="255" t="s">
        <v>64</v>
      </c>
      <c r="R27" s="257" t="s">
        <v>120</v>
      </c>
      <c r="S27" s="255">
        <v>1</v>
      </c>
      <c r="T27" s="255">
        <v>19</v>
      </c>
      <c r="U27" s="257" t="s">
        <v>180</v>
      </c>
      <c r="V27" s="258">
        <v>307</v>
      </c>
      <c r="W27" s="68"/>
      <c r="X27" s="68"/>
      <c r="Y27" s="68"/>
      <c r="Z27" s="68"/>
      <c r="AA27" s="71"/>
      <c r="AB27" s="69"/>
      <c r="AC27" s="107" t="s">
        <v>153</v>
      </c>
      <c r="AD27" s="69"/>
      <c r="AE27" s="259">
        <f t="shared" si="27"/>
        <v>0</v>
      </c>
      <c r="AF27" s="260" t="str">
        <f t="shared" si="28"/>
        <v>No</v>
      </c>
      <c r="AI27" s="237"/>
      <c r="AJ27" s="9">
        <v>1</v>
      </c>
      <c r="AK27" s="11"/>
      <c r="AL27" s="9"/>
      <c r="AM27" s="10"/>
      <c r="AN27" s="32">
        <v>8</v>
      </c>
      <c r="AO27" s="112">
        <v>450</v>
      </c>
      <c r="AP27" s="35">
        <f t="shared" ref="AP27:AP28" si="29">AO27/10</f>
        <v>45</v>
      </c>
      <c r="AQ27" s="34">
        <f t="shared" ref="AQ27:AQ28" si="30">(3/100)*AO27</f>
        <v>13.5</v>
      </c>
      <c r="AR27" s="11">
        <f t="shared" si="20"/>
        <v>0</v>
      </c>
      <c r="AS27" s="261">
        <v>1.5737040000000002</v>
      </c>
    </row>
    <row r="28" spans="2:45" s="120" customFormat="1" ht="65" customHeight="1">
      <c r="B28" s="215"/>
      <c r="C28" s="233" t="s">
        <v>88</v>
      </c>
      <c r="D28" s="197" t="s">
        <v>110</v>
      </c>
      <c r="E28" s="171">
        <v>9.1999999999999993</v>
      </c>
      <c r="F28" s="171">
        <f t="shared" si="21"/>
        <v>0</v>
      </c>
      <c r="G28" s="238">
        <f t="shared" si="16"/>
        <v>0</v>
      </c>
      <c r="H28" s="198">
        <f t="shared" si="22"/>
        <v>0</v>
      </c>
      <c r="I28" s="198">
        <f t="shared" si="23"/>
        <v>0</v>
      </c>
      <c r="J28" s="198">
        <f t="shared" si="24"/>
        <v>0</v>
      </c>
      <c r="K28" s="198">
        <f t="shared" si="25"/>
        <v>0</v>
      </c>
      <c r="L28" s="198">
        <f t="shared" si="17"/>
        <v>0</v>
      </c>
      <c r="M28" s="171"/>
      <c r="N28" s="199">
        <f t="shared" si="26"/>
        <v>0</v>
      </c>
      <c r="O28" s="199"/>
      <c r="P28" s="171" t="s">
        <v>23</v>
      </c>
      <c r="Q28" s="171" t="s">
        <v>64</v>
      </c>
      <c r="R28" s="200" t="s">
        <v>120</v>
      </c>
      <c r="S28" s="171">
        <v>1</v>
      </c>
      <c r="T28" s="171">
        <v>24</v>
      </c>
      <c r="U28" s="200" t="s">
        <v>180</v>
      </c>
      <c r="V28" s="202">
        <v>307</v>
      </c>
      <c r="W28" s="61"/>
      <c r="X28" s="61"/>
      <c r="Y28" s="61"/>
      <c r="Z28" s="61"/>
      <c r="AA28" s="61"/>
      <c r="AB28" s="62"/>
      <c r="AC28" s="108" t="s">
        <v>153</v>
      </c>
      <c r="AD28" s="62"/>
      <c r="AE28" s="229">
        <f t="shared" si="27"/>
        <v>0</v>
      </c>
      <c r="AF28" s="235" t="str">
        <f t="shared" si="28"/>
        <v>No</v>
      </c>
      <c r="AI28" s="237"/>
      <c r="AJ28" s="9">
        <v>1</v>
      </c>
      <c r="AK28" s="11"/>
      <c r="AL28" s="9"/>
      <c r="AM28" s="10"/>
      <c r="AN28" s="32">
        <v>8</v>
      </c>
      <c r="AO28" s="112">
        <v>450</v>
      </c>
      <c r="AP28" s="35">
        <f t="shared" si="29"/>
        <v>45</v>
      </c>
      <c r="AQ28" s="34">
        <f t="shared" si="30"/>
        <v>13.5</v>
      </c>
      <c r="AR28" s="11">
        <f t="shared" si="20"/>
        <v>0</v>
      </c>
      <c r="AS28" s="261">
        <v>1.5368539999999999</v>
      </c>
    </row>
    <row r="29" spans="2:45" s="120" customFormat="1" ht="65" customHeight="1">
      <c r="B29" s="239"/>
      <c r="C29" s="240" t="s">
        <v>91</v>
      </c>
      <c r="D29" s="273" t="s">
        <v>111</v>
      </c>
      <c r="E29" s="274">
        <v>17.3</v>
      </c>
      <c r="F29" s="274">
        <f t="shared" si="21"/>
        <v>0</v>
      </c>
      <c r="G29" s="275">
        <f t="shared" si="16"/>
        <v>0</v>
      </c>
      <c r="H29" s="276">
        <f t="shared" si="22"/>
        <v>0</v>
      </c>
      <c r="I29" s="276">
        <f t="shared" si="23"/>
        <v>0</v>
      </c>
      <c r="J29" s="276">
        <f t="shared" si="24"/>
        <v>0</v>
      </c>
      <c r="K29" s="276">
        <f t="shared" si="25"/>
        <v>0</v>
      </c>
      <c r="L29" s="276">
        <f t="shared" si="17"/>
        <v>0</v>
      </c>
      <c r="M29" s="245"/>
      <c r="N29" s="246">
        <f t="shared" si="26"/>
        <v>0</v>
      </c>
      <c r="O29" s="326"/>
      <c r="P29" s="274" t="s">
        <v>23</v>
      </c>
      <c r="Q29" s="274" t="s">
        <v>112</v>
      </c>
      <c r="R29" s="277" t="s">
        <v>126</v>
      </c>
      <c r="S29" s="274">
        <v>1</v>
      </c>
      <c r="T29" s="274">
        <v>38</v>
      </c>
      <c r="U29" s="277" t="s">
        <v>180</v>
      </c>
      <c r="V29" s="278">
        <v>379</v>
      </c>
      <c r="W29" s="80"/>
      <c r="X29" s="80"/>
      <c r="Y29" s="80"/>
      <c r="Z29" s="80"/>
      <c r="AA29" s="80"/>
      <c r="AB29" s="81"/>
      <c r="AC29" s="110" t="s">
        <v>153</v>
      </c>
      <c r="AD29" s="81"/>
      <c r="AE29" s="279">
        <f t="shared" si="27"/>
        <v>0</v>
      </c>
      <c r="AF29" s="280" t="str">
        <f t="shared" si="28"/>
        <v>No</v>
      </c>
      <c r="AI29" s="9"/>
      <c r="AJ29" s="10">
        <v>1</v>
      </c>
      <c r="AK29" s="11"/>
      <c r="AL29" s="9"/>
      <c r="AM29" s="10"/>
      <c r="AN29" s="32">
        <v>10</v>
      </c>
      <c r="AO29" s="112">
        <v>600</v>
      </c>
      <c r="AP29" s="35">
        <f>AO29/10</f>
        <v>60</v>
      </c>
      <c r="AQ29" s="34">
        <f>(3/100)*AO29</f>
        <v>18</v>
      </c>
      <c r="AR29" s="11">
        <f t="shared" si="20"/>
        <v>0</v>
      </c>
      <c r="AS29" s="261">
        <v>2.9173880000000003</v>
      </c>
    </row>
  </sheetData>
  <sheetProtection algorithmName="SHA-512" hashValue="mqkfMglVABD7aOXU5Ddb3eGAIIdjztCb8OPl9f9jYDX5L3Yl+/5MHlkBINog2gAKQe6E46Axs1W4z/hahblJSg==" saltValue="lLHhKwPfhZ5SAEUY9VDLSA==" spinCount="100000" sheet="1" autoFilter="0"/>
  <autoFilter ref="AF7:AF29" xr:uid="{247EEDD9-CBA6-2C42-91EA-195325F8005F}"/>
  <mergeCells count="1">
    <mergeCell ref="A2:C6"/>
  </mergeCells>
  <phoneticPr fontId="6" type="noConversion"/>
  <pageMargins left="0.75000000000000011" right="0.75000000000000011" top="1" bottom="1" header="0.5" footer="0.5"/>
  <pageSetup paperSize="9" fitToWidth="2" orientation="portrait" horizontalDpi="4294967292" verticalDpi="4294967292" r:id="rId1"/>
  <ignoredErrors>
    <ignoredError sqref="AF20:AF29" formulaRange="1"/>
  </ignoredErrors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>
    <tabColor theme="8" tint="0.59999389629810485"/>
  </sheetPr>
  <dimension ref="A1:M28"/>
  <sheetViews>
    <sheetView showGridLines="0" zoomScaleNormal="100" workbookViewId="0">
      <selection activeCell="B4" sqref="B4:I4"/>
    </sheetView>
  </sheetViews>
  <sheetFormatPr baseColWidth="10" defaultColWidth="12.33203125" defaultRowHeight="23" customHeight="1"/>
  <cols>
    <col min="1" max="1" width="6.83203125" style="94" customWidth="1"/>
    <col min="2" max="2" width="10.83203125" style="2" customWidth="1"/>
    <col min="3" max="3" width="8" style="94" customWidth="1"/>
    <col min="4" max="4" width="9.1640625" style="44" customWidth="1"/>
    <col min="5" max="9" width="9.1640625" style="2" customWidth="1"/>
    <col min="10" max="10" width="9.1640625" style="94" customWidth="1"/>
    <col min="11" max="11" width="9.1640625" style="2" customWidth="1"/>
    <col min="12" max="12" width="5.5" style="2" customWidth="1"/>
    <col min="13" max="13" width="8.1640625" style="2" customWidth="1"/>
    <col min="14" max="14" width="4.83203125" style="2" customWidth="1"/>
    <col min="15" max="16384" width="12.33203125" style="2"/>
  </cols>
  <sheetData>
    <row r="1" spans="1:13" ht="23" customHeight="1">
      <c r="B1" s="27"/>
      <c r="C1" s="27"/>
      <c r="D1" s="27"/>
      <c r="G1" s="309" t="s">
        <v>159</v>
      </c>
      <c r="H1" s="319">
        <f>L6</f>
        <v>0</v>
      </c>
      <c r="I1" s="318"/>
      <c r="J1" s="102" t="s">
        <v>5</v>
      </c>
      <c r="K1" s="347">
        <f>'Ready - CITY LINE'!Z3</f>
        <v>0</v>
      </c>
      <c r="L1" s="348"/>
      <c r="M1" s="48"/>
    </row>
    <row r="2" spans="1:13" ht="23" customHeight="1">
      <c r="F2" s="310"/>
      <c r="G2" s="309" t="s">
        <v>160</v>
      </c>
      <c r="H2" s="320">
        <f>L18</f>
        <v>0</v>
      </c>
      <c r="I2" s="28"/>
      <c r="J2" s="28"/>
      <c r="K2" s="29"/>
      <c r="L2" s="48"/>
      <c r="M2" s="48"/>
    </row>
    <row r="3" spans="1:13" ht="23" customHeight="1">
      <c r="B3" s="24" t="s">
        <v>20</v>
      </c>
      <c r="C3" s="300"/>
      <c r="D3" s="24"/>
      <c r="J3" s="2" t="s">
        <v>145</v>
      </c>
      <c r="M3" s="26"/>
    </row>
    <row r="4" spans="1:13" ht="47" customHeight="1">
      <c r="B4" s="345"/>
      <c r="C4" s="345"/>
      <c r="D4" s="345"/>
      <c r="E4" s="345"/>
      <c r="F4" s="345"/>
      <c r="G4" s="345"/>
      <c r="H4" s="345"/>
      <c r="I4" s="345"/>
      <c r="J4" s="346"/>
      <c r="K4" s="346"/>
      <c r="L4" s="346"/>
    </row>
    <row r="5" spans="1:13" s="56" customFormat="1" ht="23" customHeight="1">
      <c r="A5" s="94"/>
      <c r="B5" s="349" t="s">
        <v>128</v>
      </c>
      <c r="C5" s="349"/>
      <c r="D5" s="349"/>
      <c r="E5" s="349"/>
      <c r="F5" s="349"/>
      <c r="G5" s="349"/>
      <c r="H5" s="349"/>
      <c r="I5" s="349"/>
      <c r="J5" s="349"/>
      <c r="K5" s="349"/>
      <c r="L5" s="308" t="s">
        <v>22</v>
      </c>
      <c r="M5" s="88"/>
    </row>
    <row r="6" spans="1:13" ht="23" customHeight="1" thickBot="1">
      <c r="A6" s="331" t="s">
        <v>183</v>
      </c>
      <c r="B6" s="89" t="s">
        <v>21</v>
      </c>
      <c r="C6" s="46" t="s">
        <v>158</v>
      </c>
      <c r="D6" s="3" t="s">
        <v>2</v>
      </c>
      <c r="E6" s="3" t="s">
        <v>9</v>
      </c>
      <c r="F6" s="3" t="s">
        <v>10</v>
      </c>
      <c r="G6" s="3" t="s">
        <v>3</v>
      </c>
      <c r="H6" s="3" t="s">
        <v>15</v>
      </c>
      <c r="I6" s="46" t="s">
        <v>54</v>
      </c>
      <c r="J6" s="46" t="s">
        <v>152</v>
      </c>
      <c r="K6" s="90" t="s">
        <v>129</v>
      </c>
      <c r="L6" s="311">
        <f>SUM(L7:L16)</f>
        <v>0</v>
      </c>
    </row>
    <row r="7" spans="1:13" ht="23" customHeight="1">
      <c r="A7" s="330" t="str">
        <f>'Ready - CITY LINE'!O9</f>
        <v>DT</v>
      </c>
      <c r="B7" s="327" t="str">
        <f>'Ready - CITY LINE'!D9</f>
        <v>Tokyo</v>
      </c>
      <c r="C7" s="303" t="str">
        <f>'Ready - CITY LINE'!C9</f>
        <v>R1</v>
      </c>
      <c r="D7" s="301" t="str">
        <f>IF('Ready - CITY LINE'!W9=0,"",'Ready - CITY LINE'!W9)</f>
        <v/>
      </c>
      <c r="E7" s="25" t="str">
        <f>IF('Ready - CITY LINE'!X9=0,"",'Ready - CITY LINE'!X9)</f>
        <v/>
      </c>
      <c r="F7" s="25" t="str">
        <f>IF('Ready - CITY LINE'!Y9=0,"",'Ready - CITY LINE'!Y9)</f>
        <v/>
      </c>
      <c r="G7" s="25" t="str">
        <f>IF('Ready - CITY LINE'!Z9=0,"",'Ready - CITY LINE'!Z9)</f>
        <v/>
      </c>
      <c r="H7" s="25" t="str">
        <f>IF('Ready - CITY LINE'!AA9=0,"",'Ready - CITY LINE'!AA9)</f>
        <v/>
      </c>
      <c r="I7" s="55" t="str">
        <f>IF('Ready - CITY LINE'!AB9=0,"",'Ready - CITY LINE'!AB9)</f>
        <v/>
      </c>
      <c r="J7" s="55" t="str">
        <f>IF('Ready - CITY LINE'!AC9=0,"",'Ready - CITY LINE'!AC9)</f>
        <v/>
      </c>
      <c r="K7" s="46"/>
      <c r="L7" s="312">
        <f>SUM(D7:J7)</f>
        <v>0</v>
      </c>
    </row>
    <row r="8" spans="1:13" ht="23" customHeight="1">
      <c r="A8" s="330" t="str">
        <f>'Ready - CITY LINE'!O10</f>
        <v>DT</v>
      </c>
      <c r="B8" s="328" t="str">
        <f>'Ready - CITY LINE'!D10</f>
        <v>Chongqing</v>
      </c>
      <c r="C8" s="305" t="str">
        <f>'Ready - CITY LINE'!C10</f>
        <v>R2</v>
      </c>
      <c r="D8" s="301" t="str">
        <f>IF('Ready - CITY LINE'!W10=0,"",'Ready - CITY LINE'!W10)</f>
        <v/>
      </c>
      <c r="E8" s="25" t="str">
        <f>IF('Ready - CITY LINE'!X10=0,"",'Ready - CITY LINE'!X10)</f>
        <v/>
      </c>
      <c r="F8" s="25" t="str">
        <f>IF('Ready - CITY LINE'!Y10=0,"",'Ready - CITY LINE'!Y10)</f>
        <v/>
      </c>
      <c r="G8" s="25" t="str">
        <f>IF('Ready - CITY LINE'!Z10=0,"",'Ready - CITY LINE'!Z10)</f>
        <v/>
      </c>
      <c r="H8" s="25" t="str">
        <f>IF('Ready - CITY LINE'!AA10=0,"",'Ready - CITY LINE'!AA10)</f>
        <v/>
      </c>
      <c r="I8" s="55" t="str">
        <f>IF('Ready - CITY LINE'!AB10=0,"",'Ready - CITY LINE'!AB10)</f>
        <v/>
      </c>
      <c r="J8" s="55" t="str">
        <f>IF('Ready - CITY LINE'!AC10=0,"",'Ready - CITY LINE'!AC10)</f>
        <v/>
      </c>
      <c r="K8" s="46"/>
      <c r="L8" s="313">
        <f t="shared" ref="L8:L16" si="0">SUM(D8:J8)</f>
        <v>0</v>
      </c>
      <c r="M8" s="43"/>
    </row>
    <row r="9" spans="1:13" ht="23" customHeight="1">
      <c r="A9" s="330" t="str">
        <f>'Ready - CITY LINE'!O11</f>
        <v>DT</v>
      </c>
      <c r="B9" s="328" t="str">
        <f>'Ready - CITY LINE'!D11</f>
        <v>Cape Town</v>
      </c>
      <c r="C9" s="305" t="str">
        <f>'Ready - CITY LINE'!C11</f>
        <v>R3</v>
      </c>
      <c r="D9" s="301" t="str">
        <f>IF('Ready - CITY LINE'!W11=0,"",'Ready - CITY LINE'!W11)</f>
        <v/>
      </c>
      <c r="E9" s="25" t="str">
        <f>IF('Ready - CITY LINE'!X11=0,"",'Ready - CITY LINE'!X11)</f>
        <v/>
      </c>
      <c r="F9" s="25" t="str">
        <f>IF('Ready - CITY LINE'!Y11=0,"",'Ready - CITY LINE'!Y11)</f>
        <v/>
      </c>
      <c r="G9" s="25" t="str">
        <f>IF('Ready - CITY LINE'!Z11=0,"",'Ready - CITY LINE'!Z11)</f>
        <v/>
      </c>
      <c r="H9" s="25" t="str">
        <f>IF('Ready - CITY LINE'!AA11=0,"",'Ready - CITY LINE'!AA11)</f>
        <v/>
      </c>
      <c r="I9" s="55" t="str">
        <f>IF('Ready - CITY LINE'!AB11=0,"",'Ready - CITY LINE'!AB11)</f>
        <v/>
      </c>
      <c r="J9" s="55" t="str">
        <f>IF('Ready - CITY LINE'!AC11=0,"",'Ready - CITY LINE'!AC11)</f>
        <v/>
      </c>
      <c r="K9" s="46"/>
      <c r="L9" s="313">
        <f t="shared" si="0"/>
        <v>0</v>
      </c>
      <c r="M9" s="43"/>
    </row>
    <row r="10" spans="1:13" ht="23" customHeight="1">
      <c r="A10" s="330" t="str">
        <f>'Ready - CITY LINE'!O12</f>
        <v>DT</v>
      </c>
      <c r="B10" s="328" t="str">
        <f>'Ready - CITY LINE'!D12</f>
        <v>Rio</v>
      </c>
      <c r="C10" s="305" t="str">
        <f>'Ready - CITY LINE'!C12</f>
        <v>R4</v>
      </c>
      <c r="D10" s="301" t="str">
        <f>IF('Ready - CITY LINE'!W12=0,"",'Ready - CITY LINE'!W12)</f>
        <v/>
      </c>
      <c r="E10" s="25" t="str">
        <f>IF('Ready - CITY LINE'!X12=0,"",'Ready - CITY LINE'!X12)</f>
        <v/>
      </c>
      <c r="F10" s="25" t="str">
        <f>IF('Ready - CITY LINE'!Y12=0,"",'Ready - CITY LINE'!Y12)</f>
        <v/>
      </c>
      <c r="G10" s="25" t="str">
        <f>IF('Ready - CITY LINE'!Z12=0,"",'Ready - CITY LINE'!Z12)</f>
        <v/>
      </c>
      <c r="H10" s="25" t="str">
        <f>IF('Ready - CITY LINE'!AA12=0,"",'Ready - CITY LINE'!AA12)</f>
        <v/>
      </c>
      <c r="I10" s="55" t="str">
        <f>IF('Ready - CITY LINE'!AB12=0,"",'Ready - CITY LINE'!AB12)</f>
        <v/>
      </c>
      <c r="J10" s="55" t="str">
        <f>IF('Ready - CITY LINE'!AC12=0,"",'Ready - CITY LINE'!AC12)</f>
        <v/>
      </c>
      <c r="K10" s="46"/>
      <c r="L10" s="313">
        <f t="shared" si="0"/>
        <v>0</v>
      </c>
      <c r="M10" s="43"/>
    </row>
    <row r="11" spans="1:13" ht="23" customHeight="1">
      <c r="A11" s="330" t="str">
        <f>'Ready - CITY LINE'!O13</f>
        <v>DT</v>
      </c>
      <c r="B11" s="328" t="str">
        <f>'Ready - CITY LINE'!D13</f>
        <v>Barcelona</v>
      </c>
      <c r="C11" s="305" t="str">
        <f>'Ready - CITY LINE'!C13</f>
        <v>R8</v>
      </c>
      <c r="D11" s="301" t="str">
        <f>IF('Ready - CITY LINE'!W13=0,"",'Ready - CITY LINE'!W13)</f>
        <v/>
      </c>
      <c r="E11" s="25" t="str">
        <f>IF('Ready - CITY LINE'!X13=0,"",'Ready - CITY LINE'!X13)</f>
        <v/>
      </c>
      <c r="F11" s="25" t="str">
        <f>IF('Ready - CITY LINE'!Y13=0,"",'Ready - CITY LINE'!Y13)</f>
        <v/>
      </c>
      <c r="G11" s="25" t="str">
        <f>IF('Ready - CITY LINE'!Z13=0,"",'Ready - CITY LINE'!Z13)</f>
        <v/>
      </c>
      <c r="H11" s="25" t="str">
        <f>IF('Ready - CITY LINE'!AA13=0,"",'Ready - CITY LINE'!AA13)</f>
        <v/>
      </c>
      <c r="I11" s="55" t="str">
        <f>IF('Ready - CITY LINE'!AB13=0,"",'Ready - CITY LINE'!AB13)</f>
        <v/>
      </c>
      <c r="J11" s="55" t="str">
        <f>IF('Ready - CITY LINE'!AC13=0,"",'Ready - CITY LINE'!AC13)</f>
        <v/>
      </c>
      <c r="K11" s="46"/>
      <c r="L11" s="313">
        <f t="shared" si="0"/>
        <v>0</v>
      </c>
      <c r="M11" s="43"/>
    </row>
    <row r="12" spans="1:13" ht="23" customHeight="1">
      <c r="A12" s="330" t="str">
        <f>'Ready - CITY LINE'!O14</f>
        <v>DT</v>
      </c>
      <c r="B12" s="328" t="str">
        <f>'Ready - CITY LINE'!D14</f>
        <v>Sydney</v>
      </c>
      <c r="C12" s="305" t="str">
        <f>'Ready - CITY LINE'!C14</f>
        <v>R5</v>
      </c>
      <c r="D12" s="301" t="str">
        <f>IF('Ready - CITY LINE'!W14=0,"",'Ready - CITY LINE'!W14)</f>
        <v/>
      </c>
      <c r="E12" s="25" t="str">
        <f>IF('Ready - CITY LINE'!X14=0,"",'Ready - CITY LINE'!X14)</f>
        <v/>
      </c>
      <c r="F12" s="25" t="str">
        <f>IF('Ready - CITY LINE'!Y14=0,"",'Ready - CITY LINE'!Y14)</f>
        <v/>
      </c>
      <c r="G12" s="25" t="str">
        <f>IF('Ready - CITY LINE'!Z14=0,"",'Ready - CITY LINE'!Z14)</f>
        <v/>
      </c>
      <c r="H12" s="25" t="str">
        <f>IF('Ready - CITY LINE'!AA14=0,"",'Ready - CITY LINE'!AA14)</f>
        <v/>
      </c>
      <c r="I12" s="55" t="str">
        <f>IF('Ready - CITY LINE'!AB14=0,"",'Ready - CITY LINE'!AB14)</f>
        <v/>
      </c>
      <c r="J12" s="55" t="str">
        <f>IF('Ready - CITY LINE'!AC14=0,"",'Ready - CITY LINE'!AC14)</f>
        <v/>
      </c>
      <c r="K12" s="46"/>
      <c r="L12" s="313">
        <f t="shared" si="0"/>
        <v>0</v>
      </c>
      <c r="M12" s="43"/>
    </row>
    <row r="13" spans="1:13" ht="23" customHeight="1">
      <c r="A13" s="330" t="str">
        <f>'Ready - CITY LINE'!O15</f>
        <v>DT</v>
      </c>
      <c r="B13" s="328" t="str">
        <f>'Ready - CITY LINE'!D15</f>
        <v>NYC</v>
      </c>
      <c r="C13" s="305" t="str">
        <f>'Ready - CITY LINE'!C15</f>
        <v>R9</v>
      </c>
      <c r="D13" s="301" t="str">
        <f>IF('Ready - CITY LINE'!W15=0,"",'Ready - CITY LINE'!W15)</f>
        <v/>
      </c>
      <c r="E13" s="25" t="str">
        <f>IF('Ready - CITY LINE'!X15=0,"",'Ready - CITY LINE'!X15)</f>
        <v/>
      </c>
      <c r="F13" s="25" t="str">
        <f>IF('Ready - CITY LINE'!Y15=0,"",'Ready - CITY LINE'!Y15)</f>
        <v/>
      </c>
      <c r="G13" s="25" t="str">
        <f>IF('Ready - CITY LINE'!Z15=0,"",'Ready - CITY LINE'!Z15)</f>
        <v/>
      </c>
      <c r="H13" s="25" t="str">
        <f>IF('Ready - CITY LINE'!AA15=0,"",'Ready - CITY LINE'!AA15)</f>
        <v/>
      </c>
      <c r="I13" s="55" t="str">
        <f>IF('Ready - CITY LINE'!AB15=0,"",'Ready - CITY LINE'!AB15)</f>
        <v/>
      </c>
      <c r="J13" s="55" t="str">
        <f>IF('Ready - CITY LINE'!AC15=0,"",'Ready - CITY LINE'!AC15)</f>
        <v/>
      </c>
      <c r="K13" s="46"/>
      <c r="L13" s="313">
        <f t="shared" si="0"/>
        <v>0</v>
      </c>
      <c r="M13" s="43"/>
    </row>
    <row r="14" spans="1:13" ht="23" customHeight="1">
      <c r="A14" s="330" t="str">
        <f>'Ready - CITY LINE'!O16</f>
        <v>DT</v>
      </c>
      <c r="B14" s="328" t="str">
        <f>'Ready - CITY LINE'!D16</f>
        <v>Paris</v>
      </c>
      <c r="C14" s="305" t="str">
        <f>'Ready - CITY LINE'!C16</f>
        <v>R6</v>
      </c>
      <c r="D14" s="301" t="str">
        <f>IF('Ready - CITY LINE'!W16=0,"",'Ready - CITY LINE'!W16)</f>
        <v/>
      </c>
      <c r="E14" s="25" t="str">
        <f>IF('Ready - CITY LINE'!X16=0,"",'Ready - CITY LINE'!X16)</f>
        <v/>
      </c>
      <c r="F14" s="25" t="str">
        <f>IF('Ready - CITY LINE'!Y16=0,"",'Ready - CITY LINE'!Y16)</f>
        <v/>
      </c>
      <c r="G14" s="25" t="str">
        <f>IF('Ready - CITY LINE'!Z16=0,"",'Ready - CITY LINE'!Z16)</f>
        <v/>
      </c>
      <c r="H14" s="25" t="str">
        <f>IF('Ready - CITY LINE'!AA16=0,"",'Ready - CITY LINE'!AA16)</f>
        <v/>
      </c>
      <c r="I14" s="55" t="str">
        <f>IF('Ready - CITY LINE'!AB16=0,"",'Ready - CITY LINE'!AB16)</f>
        <v/>
      </c>
      <c r="J14" s="55" t="str">
        <f>IF('Ready - CITY LINE'!AC16=0,"",'Ready - CITY LINE'!AC16)</f>
        <v/>
      </c>
      <c r="K14" s="46"/>
      <c r="L14" s="313">
        <f t="shared" si="0"/>
        <v>0</v>
      </c>
      <c r="M14" s="43"/>
    </row>
    <row r="15" spans="1:13" ht="23" customHeight="1">
      <c r="A15" s="330" t="str">
        <f>'Ready - CITY LINE'!O17</f>
        <v>DT</v>
      </c>
      <c r="B15" s="328" t="str">
        <f>'Ready - CITY LINE'!D17</f>
        <v>Lima</v>
      </c>
      <c r="C15" s="305" t="str">
        <f>'Ready - CITY LINE'!C17</f>
        <v>R10</v>
      </c>
      <c r="D15" s="301" t="str">
        <f>IF('Ready - CITY LINE'!W17=0,"",'Ready - CITY LINE'!W17)</f>
        <v/>
      </c>
      <c r="E15" s="25" t="str">
        <f>IF('Ready - CITY LINE'!X17=0,"",'Ready - CITY LINE'!X17)</f>
        <v/>
      </c>
      <c r="F15" s="25" t="str">
        <f>IF('Ready - CITY LINE'!Y17=0,"",'Ready - CITY LINE'!Y17)</f>
        <v/>
      </c>
      <c r="G15" s="25" t="str">
        <f>IF('Ready - CITY LINE'!Z17=0,"",'Ready - CITY LINE'!Z17)</f>
        <v/>
      </c>
      <c r="H15" s="25" t="str">
        <f>IF('Ready - CITY LINE'!AA17=0,"",'Ready - CITY LINE'!AA17)</f>
        <v/>
      </c>
      <c r="I15" s="55" t="str">
        <f>IF('Ready - CITY LINE'!AB17=0,"",'Ready - CITY LINE'!AB17)</f>
        <v/>
      </c>
      <c r="J15" s="55" t="str">
        <f>IF('Ready - CITY LINE'!AC17=0,"",'Ready - CITY LINE'!AC17)</f>
        <v/>
      </c>
      <c r="K15" s="46"/>
      <c r="L15" s="313">
        <f t="shared" si="0"/>
        <v>0</v>
      </c>
      <c r="M15" s="43"/>
    </row>
    <row r="16" spans="1:13" ht="23" customHeight="1" thickBot="1">
      <c r="A16" s="330" t="str">
        <f>'Ready - CITY LINE'!O18</f>
        <v>DT</v>
      </c>
      <c r="B16" s="329" t="str">
        <f>'Ready - CITY LINE'!D18</f>
        <v>Phoenix</v>
      </c>
      <c r="C16" s="307" t="str">
        <f>'Ready - CITY LINE'!C18</f>
        <v>R7</v>
      </c>
      <c r="D16" s="301" t="str">
        <f>IF('Ready - CITY LINE'!W18=0,"",'Ready - CITY LINE'!W18)</f>
        <v/>
      </c>
      <c r="E16" s="25" t="str">
        <f>IF('Ready - CITY LINE'!X18=0,"",'Ready - CITY LINE'!X18)</f>
        <v/>
      </c>
      <c r="F16" s="25" t="str">
        <f>IF('Ready - CITY LINE'!Y18=0,"",'Ready - CITY LINE'!Y18)</f>
        <v/>
      </c>
      <c r="G16" s="25" t="str">
        <f>IF('Ready - CITY LINE'!Z18=0,"",'Ready - CITY LINE'!Z18)</f>
        <v/>
      </c>
      <c r="H16" s="25" t="str">
        <f>IF('Ready - CITY LINE'!AA18=0,"",'Ready - CITY LINE'!AA18)</f>
        <v/>
      </c>
      <c r="I16" s="55" t="str">
        <f>IF('Ready - CITY LINE'!AB18=0,"",'Ready - CITY LINE'!AB18)</f>
        <v/>
      </c>
      <c r="J16" s="55" t="str">
        <f>IF('Ready - CITY LINE'!AC18=0,"",'Ready - CITY LINE'!AC18)</f>
        <v/>
      </c>
      <c r="K16" s="46"/>
      <c r="L16" s="314">
        <f t="shared" si="0"/>
        <v>0</v>
      </c>
      <c r="M16" s="43"/>
    </row>
    <row r="17" spans="2:12" s="317" customFormat="1" ht="28" customHeight="1">
      <c r="B17" s="350" t="s">
        <v>127</v>
      </c>
      <c r="C17" s="350"/>
      <c r="D17" s="350"/>
      <c r="E17" s="350"/>
      <c r="F17" s="350"/>
      <c r="G17" s="350"/>
      <c r="H17" s="350"/>
      <c r="I17" s="350"/>
      <c r="J17" s="350"/>
      <c r="K17" s="350"/>
      <c r="L17" s="316" t="s">
        <v>22</v>
      </c>
    </row>
    <row r="18" spans="2:12" s="94" customFormat="1" ht="23" customHeight="1" thickBot="1">
      <c r="B18" s="89" t="s">
        <v>21</v>
      </c>
      <c r="C18" s="46" t="s">
        <v>158</v>
      </c>
      <c r="D18" s="3" t="s">
        <v>2</v>
      </c>
      <c r="E18" s="3" t="s">
        <v>9</v>
      </c>
      <c r="F18" s="3" t="s">
        <v>10</v>
      </c>
      <c r="G18" s="3" t="s">
        <v>3</v>
      </c>
      <c r="H18" s="3" t="s">
        <v>15</v>
      </c>
      <c r="I18" s="46" t="s">
        <v>54</v>
      </c>
      <c r="J18" s="46" t="s">
        <v>152</v>
      </c>
      <c r="K18" s="90" t="s">
        <v>129</v>
      </c>
      <c r="L18" s="315">
        <f>SUM(L19:L28)</f>
        <v>0</v>
      </c>
    </row>
    <row r="19" spans="2:12" ht="23" customHeight="1">
      <c r="B19" s="302" t="str">
        <f>'Ready - CITY LINE'!D20</f>
        <v>hut</v>
      </c>
      <c r="C19" s="303" t="str">
        <f>'Ready - CITY LINE'!C20</f>
        <v>R11</v>
      </c>
      <c r="D19" s="301" t="str">
        <f>IF('Ready - CITY LINE'!W20=0,"",'Ready - CITY LINE'!W20)</f>
        <v/>
      </c>
      <c r="E19" s="25" t="str">
        <f>IF('Ready - CITY LINE'!X20=0,"",'Ready - CITY LINE'!X20)</f>
        <v/>
      </c>
      <c r="F19" s="25" t="str">
        <f>IF('Ready - CITY LINE'!Y20=0,"",'Ready - CITY LINE'!Y20)</f>
        <v/>
      </c>
      <c r="G19" s="25" t="str">
        <f>IF('Ready - CITY LINE'!Z20=0,"",'Ready - CITY LINE'!Z20)</f>
        <v/>
      </c>
      <c r="H19" s="25" t="str">
        <f>IF('Ready - CITY LINE'!AA20=0,"",'Ready - CITY LINE'!AA20)</f>
        <v/>
      </c>
      <c r="I19" s="55" t="str">
        <f>IF('Ready - CITY LINE'!AB20=0,"",'Ready - CITY LINE'!AB20)</f>
        <v/>
      </c>
      <c r="J19" s="55"/>
      <c r="K19" s="55" t="str">
        <f>IF('Ready - CITY LINE'!AD20=0,"",'Ready - CITY LINE'!AD20)</f>
        <v/>
      </c>
      <c r="L19" s="312">
        <f>SUM(D19:K19)</f>
        <v>0</v>
      </c>
    </row>
    <row r="20" spans="2:12" ht="23" customHeight="1">
      <c r="B20" s="304" t="str">
        <f>'Ready - CITY LINE'!D21</f>
        <v>house</v>
      </c>
      <c r="C20" s="305" t="str">
        <f>'Ready - CITY LINE'!C21</f>
        <v>R12</v>
      </c>
      <c r="D20" s="301" t="str">
        <f>IF('Ready - CITY LINE'!W21=0,"",'Ready - CITY LINE'!W21)</f>
        <v/>
      </c>
      <c r="E20" s="25" t="str">
        <f>IF('Ready - CITY LINE'!X21=0,"",'Ready - CITY LINE'!X21)</f>
        <v/>
      </c>
      <c r="F20" s="25" t="str">
        <f>IF('Ready - CITY LINE'!Y21=0,"",'Ready - CITY LINE'!Y21)</f>
        <v/>
      </c>
      <c r="G20" s="25" t="str">
        <f>IF('Ready - CITY LINE'!Z21=0,"",'Ready - CITY LINE'!Z21)</f>
        <v/>
      </c>
      <c r="H20" s="25" t="str">
        <f>IF('Ready - CITY LINE'!AA21=0,"",'Ready - CITY LINE'!AA21)</f>
        <v/>
      </c>
      <c r="I20" s="55" t="str">
        <f>IF('Ready - CITY LINE'!AB21=0,"",'Ready - CITY LINE'!AB21)</f>
        <v/>
      </c>
      <c r="J20" s="55"/>
      <c r="K20" s="55" t="str">
        <f>IF('Ready - CITY LINE'!AD21=0,"",'Ready - CITY LINE'!AD21)</f>
        <v/>
      </c>
      <c r="L20" s="313">
        <f t="shared" ref="L20:L28" si="1">SUM(D20:K20)</f>
        <v>0</v>
      </c>
    </row>
    <row r="21" spans="2:12" ht="23" customHeight="1">
      <c r="B21" s="304" t="str">
        <f>'Ready - CITY LINE'!D22</f>
        <v>bakery</v>
      </c>
      <c r="C21" s="305" t="str">
        <f>'Ready - CITY LINE'!C22</f>
        <v>R1</v>
      </c>
      <c r="D21" s="301" t="str">
        <f>IF('Ready - CITY LINE'!W22=0,"",'Ready - CITY LINE'!W22)</f>
        <v/>
      </c>
      <c r="E21" s="25" t="str">
        <f>IF('Ready - CITY LINE'!X22=0,"",'Ready - CITY LINE'!X22)</f>
        <v/>
      </c>
      <c r="F21" s="25" t="str">
        <f>IF('Ready - CITY LINE'!Y22=0,"",'Ready - CITY LINE'!Y22)</f>
        <v/>
      </c>
      <c r="G21" s="25" t="str">
        <f>IF('Ready - CITY LINE'!Z22=0,"",'Ready - CITY LINE'!Z22)</f>
        <v/>
      </c>
      <c r="H21" s="25" t="str">
        <f>IF('Ready - CITY LINE'!AA22=0,"",'Ready - CITY LINE'!AA22)</f>
        <v/>
      </c>
      <c r="I21" s="55" t="str">
        <f>IF('Ready - CITY LINE'!AB22=0,"",'Ready - CITY LINE'!AB22)</f>
        <v/>
      </c>
      <c r="J21" s="55"/>
      <c r="K21" s="55" t="str">
        <f>IF('Ready - CITY LINE'!AD22=0,"",'Ready - CITY LINE'!AD22)</f>
        <v/>
      </c>
      <c r="L21" s="313">
        <f t="shared" si="1"/>
        <v>0</v>
      </c>
    </row>
    <row r="22" spans="2:12" ht="23" customHeight="1">
      <c r="B22" s="304" t="str">
        <f>'Ready - CITY LINE'!D23</f>
        <v>library</v>
      </c>
      <c r="C22" s="305" t="str">
        <f>'Ready - CITY LINE'!C23</f>
        <v>R2</v>
      </c>
      <c r="D22" s="301" t="str">
        <f>IF('Ready - CITY LINE'!W23=0,"",'Ready - CITY LINE'!W23)</f>
        <v/>
      </c>
      <c r="E22" s="25" t="str">
        <f>IF('Ready - CITY LINE'!X23=0,"",'Ready - CITY LINE'!X23)</f>
        <v/>
      </c>
      <c r="F22" s="25" t="str">
        <f>IF('Ready - CITY LINE'!Y23=0,"",'Ready - CITY LINE'!Y23)</f>
        <v/>
      </c>
      <c r="G22" s="25" t="str">
        <f>IF('Ready - CITY LINE'!Z23=0,"",'Ready - CITY LINE'!Z23)</f>
        <v/>
      </c>
      <c r="H22" s="25" t="str">
        <f>IF('Ready - CITY LINE'!AA23=0,"",'Ready - CITY LINE'!AA23)</f>
        <v/>
      </c>
      <c r="I22" s="55" t="str">
        <f>IF('Ready - CITY LINE'!AB23=0,"",'Ready - CITY LINE'!AB23)</f>
        <v/>
      </c>
      <c r="J22" s="55"/>
      <c r="K22" s="55" t="str">
        <f>IF('Ready - CITY LINE'!AD23=0,"",'Ready - CITY LINE'!AD23)</f>
        <v/>
      </c>
      <c r="L22" s="313">
        <f t="shared" si="1"/>
        <v>0</v>
      </c>
    </row>
    <row r="23" spans="2:12" ht="23" customHeight="1">
      <c r="B23" s="304" t="str">
        <f>'Ready - CITY LINE'!D24</f>
        <v>gallery</v>
      </c>
      <c r="C23" s="305" t="str">
        <f>'Ready - CITY LINE'!C24</f>
        <v>R9</v>
      </c>
      <c r="D23" s="301" t="str">
        <f>IF('Ready - CITY LINE'!W24=0,"",'Ready - CITY LINE'!W24)</f>
        <v/>
      </c>
      <c r="E23" s="25" t="str">
        <f>IF('Ready - CITY LINE'!X24=0,"",'Ready - CITY LINE'!X24)</f>
        <v/>
      </c>
      <c r="F23" s="25" t="str">
        <f>IF('Ready - CITY LINE'!Y24=0,"",'Ready - CITY LINE'!Y24)</f>
        <v/>
      </c>
      <c r="G23" s="25" t="str">
        <f>IF('Ready - CITY LINE'!Z24=0,"",'Ready - CITY LINE'!Z24)</f>
        <v/>
      </c>
      <c r="H23" s="25" t="str">
        <f>IF('Ready - CITY LINE'!AA24=0,"",'Ready - CITY LINE'!AA24)</f>
        <v/>
      </c>
      <c r="I23" s="55" t="str">
        <f>IF('Ready - CITY LINE'!AB24=0,"",'Ready - CITY LINE'!AB24)</f>
        <v/>
      </c>
      <c r="J23" s="55"/>
      <c r="K23" s="55" t="str">
        <f>IF('Ready - CITY LINE'!AD24=0,"",'Ready - CITY LINE'!AD24)</f>
        <v/>
      </c>
      <c r="L23" s="313">
        <f t="shared" si="1"/>
        <v>0</v>
      </c>
    </row>
    <row r="24" spans="2:12" ht="23" customHeight="1">
      <c r="B24" s="304" t="str">
        <f>'Ready - CITY LINE'!D25</f>
        <v>palace</v>
      </c>
      <c r="C24" s="305" t="str">
        <f>'Ready - CITY LINE'!C25</f>
        <v>R8</v>
      </c>
      <c r="D24" s="301" t="str">
        <f>IF('Ready - CITY LINE'!W25=0,"",'Ready - CITY LINE'!W25)</f>
        <v/>
      </c>
      <c r="E24" s="25" t="str">
        <f>IF('Ready - CITY LINE'!X25=0,"",'Ready - CITY LINE'!X25)</f>
        <v/>
      </c>
      <c r="F24" s="25" t="str">
        <f>IF('Ready - CITY LINE'!Y25=0,"",'Ready - CITY LINE'!Y25)</f>
        <v/>
      </c>
      <c r="G24" s="25" t="str">
        <f>IF('Ready - CITY LINE'!Z25=0,"",'Ready - CITY LINE'!Z25)</f>
        <v/>
      </c>
      <c r="H24" s="25" t="str">
        <f>IF('Ready - CITY LINE'!AA25=0,"",'Ready - CITY LINE'!AA25)</f>
        <v/>
      </c>
      <c r="I24" s="55" t="str">
        <f>IF('Ready - CITY LINE'!AB25=0,"",'Ready - CITY LINE'!AB25)</f>
        <v/>
      </c>
      <c r="J24" s="55"/>
      <c r="K24" s="55" t="str">
        <f>IF('Ready - CITY LINE'!AD25=0,"",'Ready - CITY LINE'!AD25)</f>
        <v/>
      </c>
      <c r="L24" s="313">
        <f t="shared" si="1"/>
        <v>0</v>
      </c>
    </row>
    <row r="25" spans="2:12" ht="23" customHeight="1">
      <c r="B25" s="304" t="str">
        <f>'Ready - CITY LINE'!D26</f>
        <v>pool</v>
      </c>
      <c r="C25" s="305" t="str">
        <f>'Ready - CITY LINE'!C26</f>
        <v>R5</v>
      </c>
      <c r="D25" s="301" t="str">
        <f>IF('Ready - CITY LINE'!W26=0,"",'Ready - CITY LINE'!W26)</f>
        <v/>
      </c>
      <c r="E25" s="25" t="str">
        <f>IF('Ready - CITY LINE'!X26=0,"",'Ready - CITY LINE'!X26)</f>
        <v/>
      </c>
      <c r="F25" s="25" t="str">
        <f>IF('Ready - CITY LINE'!Y26=0,"",'Ready - CITY LINE'!Y26)</f>
        <v/>
      </c>
      <c r="G25" s="25" t="str">
        <f>IF('Ready - CITY LINE'!Z26=0,"",'Ready - CITY LINE'!Z26)</f>
        <v/>
      </c>
      <c r="H25" s="25" t="str">
        <f>IF('Ready - CITY LINE'!AA26=0,"",'Ready - CITY LINE'!AA26)</f>
        <v/>
      </c>
      <c r="I25" s="55" t="str">
        <f>IF('Ready - CITY LINE'!AB26=0,"",'Ready - CITY LINE'!AB26)</f>
        <v/>
      </c>
      <c r="J25" s="55"/>
      <c r="K25" s="55" t="str">
        <f>IF('Ready - CITY LINE'!AD26=0,"",'Ready - CITY LINE'!AD26)</f>
        <v/>
      </c>
      <c r="L25" s="313">
        <f t="shared" si="1"/>
        <v>0</v>
      </c>
    </row>
    <row r="26" spans="2:12" ht="23" customHeight="1">
      <c r="B26" s="304" t="str">
        <f>'Ready - CITY LINE'!D27</f>
        <v>bank</v>
      </c>
      <c r="C26" s="305" t="str">
        <f>'Ready - CITY LINE'!C27</f>
        <v>R6</v>
      </c>
      <c r="D26" s="301" t="str">
        <f>IF('Ready - CITY LINE'!W27=0,"",'Ready - CITY LINE'!W27)</f>
        <v/>
      </c>
      <c r="E26" s="25" t="str">
        <f>IF('Ready - CITY LINE'!X27=0,"",'Ready - CITY LINE'!X27)</f>
        <v/>
      </c>
      <c r="F26" s="25" t="str">
        <f>IF('Ready - CITY LINE'!Y27=0,"",'Ready - CITY LINE'!Y27)</f>
        <v/>
      </c>
      <c r="G26" s="25" t="str">
        <f>IF('Ready - CITY LINE'!Z27=0,"",'Ready - CITY LINE'!Z27)</f>
        <v/>
      </c>
      <c r="H26" s="25" t="str">
        <f>IF('Ready - CITY LINE'!AA27=0,"",'Ready - CITY LINE'!AA27)</f>
        <v/>
      </c>
      <c r="I26" s="55" t="str">
        <f>IF('Ready - CITY LINE'!AB27=0,"",'Ready - CITY LINE'!AB27)</f>
        <v/>
      </c>
      <c r="J26" s="55"/>
      <c r="K26" s="55" t="str">
        <f>IF('Ready - CITY LINE'!AD27=0,"",'Ready - CITY LINE'!AD27)</f>
        <v/>
      </c>
      <c r="L26" s="313">
        <f t="shared" si="1"/>
        <v>0</v>
      </c>
    </row>
    <row r="27" spans="2:12" ht="23" customHeight="1">
      <c r="B27" s="304" t="str">
        <f>'Ready - CITY LINE'!D28</f>
        <v>plaza</v>
      </c>
      <c r="C27" s="305" t="str">
        <f>'Ready - CITY LINE'!C28</f>
        <v>R7</v>
      </c>
      <c r="D27" s="301" t="str">
        <f>IF('Ready - CITY LINE'!W28=0,"",'Ready - CITY LINE'!W28)</f>
        <v/>
      </c>
      <c r="E27" s="25" t="str">
        <f>IF('Ready - CITY LINE'!X28=0,"",'Ready - CITY LINE'!X28)</f>
        <v/>
      </c>
      <c r="F27" s="25" t="str">
        <f>IF('Ready - CITY LINE'!Y28=0,"",'Ready - CITY LINE'!Y28)</f>
        <v/>
      </c>
      <c r="G27" s="25" t="str">
        <f>IF('Ready - CITY LINE'!Z28=0,"",'Ready - CITY LINE'!Z28)</f>
        <v/>
      </c>
      <c r="H27" s="25" t="str">
        <f>IF('Ready - CITY LINE'!AA28=0,"",'Ready - CITY LINE'!AA28)</f>
        <v/>
      </c>
      <c r="I27" s="55" t="str">
        <f>IF('Ready - CITY LINE'!AB28=0,"",'Ready - CITY LINE'!AB28)</f>
        <v/>
      </c>
      <c r="J27" s="55"/>
      <c r="K27" s="55" t="str">
        <f>IF('Ready - CITY LINE'!AD28=0,"",'Ready - CITY LINE'!AD28)</f>
        <v/>
      </c>
      <c r="L27" s="313">
        <f t="shared" si="1"/>
        <v>0</v>
      </c>
    </row>
    <row r="28" spans="2:12" ht="23" customHeight="1" thickBot="1">
      <c r="B28" s="306" t="str">
        <f>'Ready - CITY LINE'!D29</f>
        <v>stadium</v>
      </c>
      <c r="C28" s="307" t="str">
        <f>'Ready - CITY LINE'!C29</f>
        <v>R10</v>
      </c>
      <c r="D28" s="301" t="str">
        <f>IF('Ready - CITY LINE'!W29=0,"",'Ready - CITY LINE'!W29)</f>
        <v/>
      </c>
      <c r="E28" s="25" t="str">
        <f>IF('Ready - CITY LINE'!X29=0,"",'Ready - CITY LINE'!X29)</f>
        <v/>
      </c>
      <c r="F28" s="25" t="str">
        <f>IF('Ready - CITY LINE'!Y29=0,"",'Ready - CITY LINE'!Y29)</f>
        <v/>
      </c>
      <c r="G28" s="25" t="str">
        <f>IF('Ready - CITY LINE'!Z29=0,"",'Ready - CITY LINE'!Z29)</f>
        <v/>
      </c>
      <c r="H28" s="25" t="str">
        <f>IF('Ready - CITY LINE'!AA29=0,"",'Ready - CITY LINE'!AA29)</f>
        <v/>
      </c>
      <c r="I28" s="55" t="str">
        <f>IF('Ready - CITY LINE'!AB29=0,"",'Ready - CITY LINE'!AB29)</f>
        <v/>
      </c>
      <c r="J28" s="55"/>
      <c r="K28" s="55" t="str">
        <f>IF('Ready - CITY LINE'!AD29=0,"",'Ready - CITY LINE'!AD29)</f>
        <v/>
      </c>
      <c r="L28" s="314">
        <f t="shared" si="1"/>
        <v>0</v>
      </c>
    </row>
  </sheetData>
  <sheetProtection selectLockedCells="1" selectUnlockedCells="1"/>
  <autoFilter ref="L5:L29" xr:uid="{EBC313F4-1601-964B-89C5-10A06E30931E}"/>
  <mergeCells count="5">
    <mergeCell ref="B4:I4"/>
    <mergeCell ref="J4:L4"/>
    <mergeCell ref="K1:L1"/>
    <mergeCell ref="B5:K5"/>
    <mergeCell ref="B17:K17"/>
  </mergeCells>
  <phoneticPr fontId="6" type="noConversion"/>
  <pageMargins left="0.75" right="0.75" top="1" bottom="1" header="0.5" footer="0.5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rowBreaks count="1" manualBreakCount="1">
    <brk id="16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7867-E6DB-4F34-AB61-109C1261C245}">
  <sheetPr codeName="Sheet1">
    <tabColor theme="8" tint="0.39997558519241921"/>
  </sheetPr>
  <dimension ref="A1:N28"/>
  <sheetViews>
    <sheetView showGridLines="0" topLeftCell="B1" zoomScaleNormal="100" workbookViewId="0">
      <selection activeCell="L4" sqref="L4"/>
    </sheetView>
  </sheetViews>
  <sheetFormatPr baseColWidth="10" defaultColWidth="12" defaultRowHeight="23" customHeight="1"/>
  <cols>
    <col min="1" max="1" width="4.33203125" style="37" hidden="1" customWidth="1"/>
    <col min="2" max="2" width="9.33203125" style="54" customWidth="1"/>
    <col min="3" max="3" width="4.83203125" style="54" customWidth="1"/>
    <col min="4" max="4" width="7" style="47" customWidth="1"/>
    <col min="5" max="9" width="7" style="37" customWidth="1"/>
    <col min="10" max="10" width="7" style="94" customWidth="1"/>
    <col min="11" max="11" width="7" style="91" customWidth="1"/>
    <col min="12" max="12" width="7" style="54" customWidth="1"/>
    <col min="13" max="13" width="7.83203125" style="37" hidden="1" customWidth="1"/>
    <col min="14" max="14" width="4.83203125" style="37" hidden="1" customWidth="1"/>
    <col min="15" max="16384" width="12" style="37"/>
  </cols>
  <sheetData>
    <row r="1" spans="1:13" s="47" customFormat="1" ht="23" customHeight="1">
      <c r="A1" s="47" t="s">
        <v>96</v>
      </c>
      <c r="B1" s="352" t="s">
        <v>97</v>
      </c>
      <c r="C1" s="352"/>
      <c r="D1" s="352"/>
      <c r="E1" s="352"/>
      <c r="F1" s="352"/>
      <c r="G1" s="352"/>
      <c r="J1" s="94"/>
      <c r="K1" s="91"/>
      <c r="L1" s="54"/>
    </row>
    <row r="2" spans="1:13" ht="33" customHeight="1" thickBot="1">
      <c r="B2" s="351">
        <f>'PRODUCTION LIST ready'!B4</f>
        <v>0</v>
      </c>
      <c r="C2" s="351"/>
      <c r="D2" s="351"/>
      <c r="E2" s="351"/>
      <c r="F2" s="351"/>
      <c r="G2" s="351"/>
      <c r="H2" s="351"/>
      <c r="I2" s="50">
        <f>'PRODUCTION LIST ready'!J4</f>
        <v>0</v>
      </c>
      <c r="J2" s="95"/>
      <c r="K2" s="95"/>
      <c r="M2" s="49"/>
    </row>
    <row r="3" spans="1:13" s="54" customFormat="1" ht="23" customHeight="1">
      <c r="A3" s="53" t="s">
        <v>46</v>
      </c>
      <c r="B3" s="51" t="s">
        <v>95</v>
      </c>
      <c r="C3" s="51"/>
      <c r="D3" s="51" t="s">
        <v>2</v>
      </c>
      <c r="E3" s="51" t="s">
        <v>9</v>
      </c>
      <c r="F3" s="51" t="s">
        <v>10</v>
      </c>
      <c r="G3" s="51" t="s">
        <v>3</v>
      </c>
      <c r="H3" s="51" t="s">
        <v>15</v>
      </c>
      <c r="I3" s="51" t="s">
        <v>54</v>
      </c>
      <c r="J3" s="111" t="s">
        <v>152</v>
      </c>
      <c r="K3" s="96" t="s">
        <v>129</v>
      </c>
      <c r="L3" s="99" t="s">
        <v>11</v>
      </c>
      <c r="M3" s="98" t="s">
        <v>53</v>
      </c>
    </row>
    <row r="4" spans="1:13" ht="23" customHeight="1">
      <c r="A4" s="36" t="e">
        <f>'Ready - CITY LINE'!#REF!</f>
        <v>#REF!</v>
      </c>
      <c r="B4" s="52" t="str">
        <f>'PRODUCTION LIST ready'!B7</f>
        <v>Tokyo</v>
      </c>
      <c r="C4" s="52" t="s">
        <v>100</v>
      </c>
      <c r="D4" s="40" t="str">
        <f>'PRODUCTION LIST ready'!D7</f>
        <v/>
      </c>
      <c r="E4" s="40" t="str">
        <f>'PRODUCTION LIST ready'!E7</f>
        <v/>
      </c>
      <c r="F4" s="40" t="str">
        <f>'PRODUCTION LIST ready'!F7</f>
        <v/>
      </c>
      <c r="G4" s="40" t="str">
        <f>'PRODUCTION LIST ready'!G7</f>
        <v/>
      </c>
      <c r="H4" s="40" t="str">
        <f>'PRODUCTION LIST ready'!H7</f>
        <v/>
      </c>
      <c r="I4" s="40" t="str">
        <f>'PRODUCTION LIST ready'!I7</f>
        <v/>
      </c>
      <c r="J4" s="40" t="str">
        <f>'PRODUCTION LIST ready'!J7</f>
        <v/>
      </c>
      <c r="K4" s="97">
        <f>'PRODUCTION LIST ready'!K7</f>
        <v>0</v>
      </c>
      <c r="L4" s="100">
        <f>'PRODUCTION LIST ready'!L7</f>
        <v>0</v>
      </c>
      <c r="M4" s="93">
        <f>'Ready - CITY LINE'!S9*SUM('PACKING LIST ready'!D4:I4)</f>
        <v>0</v>
      </c>
    </row>
    <row r="5" spans="1:13" ht="23" customHeight="1">
      <c r="A5" s="36" t="e">
        <f>'Ready - CITY LINE'!#REF!</f>
        <v>#REF!</v>
      </c>
      <c r="B5" s="52" t="str">
        <f>'PRODUCTION LIST ready'!B8</f>
        <v>Chongqing</v>
      </c>
      <c r="C5" s="52" t="s">
        <v>100</v>
      </c>
      <c r="D5" s="40" t="str">
        <f>'PRODUCTION LIST ready'!D8</f>
        <v/>
      </c>
      <c r="E5" s="40" t="str">
        <f>'PRODUCTION LIST ready'!E8</f>
        <v/>
      </c>
      <c r="F5" s="40" t="str">
        <f>'PRODUCTION LIST ready'!F8</f>
        <v/>
      </c>
      <c r="G5" s="40" t="str">
        <f>'PRODUCTION LIST ready'!G8</f>
        <v/>
      </c>
      <c r="H5" s="40" t="str">
        <f>'PRODUCTION LIST ready'!H8</f>
        <v/>
      </c>
      <c r="I5" s="40" t="str">
        <f>'PRODUCTION LIST ready'!I8</f>
        <v/>
      </c>
      <c r="J5" s="40" t="str">
        <f>'PRODUCTION LIST ready'!J8</f>
        <v/>
      </c>
      <c r="K5" s="97">
        <f>'PRODUCTION LIST ready'!K8</f>
        <v>0</v>
      </c>
      <c r="L5" s="100">
        <f>'PRODUCTION LIST ready'!L8</f>
        <v>0</v>
      </c>
      <c r="M5" s="93">
        <f>'Ready - CITY LINE'!S10*SUM('PACKING LIST ready'!D5:I5)</f>
        <v>0</v>
      </c>
    </row>
    <row r="6" spans="1:13" ht="23" customHeight="1">
      <c r="A6" s="36" t="e">
        <f>'Ready - CITY LINE'!#REF!</f>
        <v>#REF!</v>
      </c>
      <c r="B6" s="36" t="str">
        <f>'PRODUCTION LIST ready'!B9</f>
        <v>Cape Town</v>
      </c>
      <c r="C6" s="52" t="s">
        <v>100</v>
      </c>
      <c r="D6" s="40" t="str">
        <f>'PRODUCTION LIST ready'!D9</f>
        <v/>
      </c>
      <c r="E6" s="40" t="str">
        <f>'PRODUCTION LIST ready'!E9</f>
        <v/>
      </c>
      <c r="F6" s="40" t="str">
        <f>'PRODUCTION LIST ready'!F9</f>
        <v/>
      </c>
      <c r="G6" s="40" t="str">
        <f>'PRODUCTION LIST ready'!G9</f>
        <v/>
      </c>
      <c r="H6" s="40" t="str">
        <f>'PRODUCTION LIST ready'!H9</f>
        <v/>
      </c>
      <c r="I6" s="40" t="str">
        <f>'PRODUCTION LIST ready'!I9</f>
        <v/>
      </c>
      <c r="J6" s="40" t="str">
        <f>'PRODUCTION LIST ready'!J9</f>
        <v/>
      </c>
      <c r="K6" s="97">
        <f>'PRODUCTION LIST ready'!K9</f>
        <v>0</v>
      </c>
      <c r="L6" s="100">
        <f>'PRODUCTION LIST ready'!L9</f>
        <v>0</v>
      </c>
      <c r="M6" s="93">
        <f>'Ready - CITY LINE'!S11*SUM('PACKING LIST ready'!D6:I6)</f>
        <v>0</v>
      </c>
    </row>
    <row r="7" spans="1:13" ht="23" customHeight="1">
      <c r="A7" s="36" t="e">
        <f>'Ready - CITY LINE'!#REF!</f>
        <v>#REF!</v>
      </c>
      <c r="B7" s="52" t="str">
        <f>'PRODUCTION LIST ready'!B10</f>
        <v>Rio</v>
      </c>
      <c r="C7" s="52" t="s">
        <v>100</v>
      </c>
      <c r="D7" s="40" t="str">
        <f>'PRODUCTION LIST ready'!D10</f>
        <v/>
      </c>
      <c r="E7" s="40" t="str">
        <f>'PRODUCTION LIST ready'!E10</f>
        <v/>
      </c>
      <c r="F7" s="40" t="str">
        <f>'PRODUCTION LIST ready'!F10</f>
        <v/>
      </c>
      <c r="G7" s="40" t="str">
        <f>'PRODUCTION LIST ready'!G10</f>
        <v/>
      </c>
      <c r="H7" s="40" t="str">
        <f>'PRODUCTION LIST ready'!H10</f>
        <v/>
      </c>
      <c r="I7" s="40" t="str">
        <f>'PRODUCTION LIST ready'!I10</f>
        <v/>
      </c>
      <c r="J7" s="40" t="str">
        <f>'PRODUCTION LIST ready'!J10</f>
        <v/>
      </c>
      <c r="K7" s="97">
        <f>'PRODUCTION LIST ready'!K10</f>
        <v>0</v>
      </c>
      <c r="L7" s="100">
        <f>'PRODUCTION LIST ready'!L10</f>
        <v>0</v>
      </c>
      <c r="M7" s="93">
        <f>'Ready - CITY LINE'!S12*SUM('PACKING LIST ready'!D7:I7)</f>
        <v>0</v>
      </c>
    </row>
    <row r="8" spans="1:13" ht="23" customHeight="1">
      <c r="A8" s="36" t="e">
        <f>'Ready - CITY LINE'!#REF!</f>
        <v>#REF!</v>
      </c>
      <c r="B8" s="52" t="str">
        <f>'PRODUCTION LIST ready'!B11</f>
        <v>Barcelona</v>
      </c>
      <c r="C8" s="52" t="s">
        <v>100</v>
      </c>
      <c r="D8" s="40" t="str">
        <f>'PRODUCTION LIST ready'!D11</f>
        <v/>
      </c>
      <c r="E8" s="40" t="str">
        <f>'PRODUCTION LIST ready'!E11</f>
        <v/>
      </c>
      <c r="F8" s="40" t="str">
        <f>'PRODUCTION LIST ready'!F11</f>
        <v/>
      </c>
      <c r="G8" s="40" t="str">
        <f>'PRODUCTION LIST ready'!G11</f>
        <v/>
      </c>
      <c r="H8" s="40" t="str">
        <f>'PRODUCTION LIST ready'!H11</f>
        <v/>
      </c>
      <c r="I8" s="40" t="str">
        <f>'PRODUCTION LIST ready'!I11</f>
        <v/>
      </c>
      <c r="J8" s="40" t="str">
        <f>'PRODUCTION LIST ready'!J11</f>
        <v/>
      </c>
      <c r="K8" s="97">
        <f>'PRODUCTION LIST ready'!K11</f>
        <v>0</v>
      </c>
      <c r="L8" s="100">
        <f>'PRODUCTION LIST ready'!L11</f>
        <v>0</v>
      </c>
      <c r="M8" s="93">
        <f>'Ready - CITY LINE'!S13*SUM('PACKING LIST ready'!D8:I8)</f>
        <v>0</v>
      </c>
    </row>
    <row r="9" spans="1:13" ht="23" customHeight="1">
      <c r="A9" s="36" t="e">
        <f>'Ready - CITY LINE'!#REF!</f>
        <v>#REF!</v>
      </c>
      <c r="B9" s="52" t="str">
        <f>'PRODUCTION LIST ready'!B12</f>
        <v>Sydney</v>
      </c>
      <c r="C9" s="52" t="s">
        <v>100</v>
      </c>
      <c r="D9" s="40" t="str">
        <f>'PRODUCTION LIST ready'!D12</f>
        <v/>
      </c>
      <c r="E9" s="40" t="str">
        <f>'PRODUCTION LIST ready'!E12</f>
        <v/>
      </c>
      <c r="F9" s="40" t="str">
        <f>'PRODUCTION LIST ready'!F12</f>
        <v/>
      </c>
      <c r="G9" s="40" t="str">
        <f>'PRODUCTION LIST ready'!G12</f>
        <v/>
      </c>
      <c r="H9" s="40" t="str">
        <f>'PRODUCTION LIST ready'!H12</f>
        <v/>
      </c>
      <c r="I9" s="40" t="str">
        <f>'PRODUCTION LIST ready'!I12</f>
        <v/>
      </c>
      <c r="J9" s="40" t="str">
        <f>'PRODUCTION LIST ready'!J12</f>
        <v/>
      </c>
      <c r="K9" s="97">
        <f>'PRODUCTION LIST ready'!K12</f>
        <v>0</v>
      </c>
      <c r="L9" s="100">
        <f>'PRODUCTION LIST ready'!L12</f>
        <v>0</v>
      </c>
      <c r="M9" s="93">
        <f>'Ready - CITY LINE'!S14*SUM('PACKING LIST ready'!D9:I9)</f>
        <v>0</v>
      </c>
    </row>
    <row r="10" spans="1:13" ht="23" customHeight="1">
      <c r="A10" s="36" t="e">
        <f>'Ready - CITY LINE'!#REF!</f>
        <v>#REF!</v>
      </c>
      <c r="B10" s="52" t="str">
        <f>'PRODUCTION LIST ready'!B13</f>
        <v>NYC</v>
      </c>
      <c r="C10" s="52" t="s">
        <v>100</v>
      </c>
      <c r="D10" s="40" t="str">
        <f>'PRODUCTION LIST ready'!D13</f>
        <v/>
      </c>
      <c r="E10" s="40" t="str">
        <f>'PRODUCTION LIST ready'!E13</f>
        <v/>
      </c>
      <c r="F10" s="40" t="str">
        <f>'PRODUCTION LIST ready'!F13</f>
        <v/>
      </c>
      <c r="G10" s="40" t="str">
        <f>'PRODUCTION LIST ready'!G13</f>
        <v/>
      </c>
      <c r="H10" s="40" t="str">
        <f>'PRODUCTION LIST ready'!H13</f>
        <v/>
      </c>
      <c r="I10" s="40" t="str">
        <f>'PRODUCTION LIST ready'!I13</f>
        <v/>
      </c>
      <c r="J10" s="40" t="str">
        <f>'PRODUCTION LIST ready'!J13</f>
        <v/>
      </c>
      <c r="K10" s="97">
        <f>'PRODUCTION LIST ready'!K13</f>
        <v>0</v>
      </c>
      <c r="L10" s="100">
        <f>'PRODUCTION LIST ready'!L13</f>
        <v>0</v>
      </c>
      <c r="M10" s="93">
        <f>'Ready - CITY LINE'!S15*SUM('PACKING LIST ready'!D10:I10)</f>
        <v>0</v>
      </c>
    </row>
    <row r="11" spans="1:13" ht="23" customHeight="1">
      <c r="A11" s="36" t="e">
        <f>'Ready - CITY LINE'!#REF!</f>
        <v>#REF!</v>
      </c>
      <c r="B11" s="52" t="str">
        <f>'PRODUCTION LIST ready'!B14</f>
        <v>Paris</v>
      </c>
      <c r="C11" s="52" t="s">
        <v>100</v>
      </c>
      <c r="D11" s="40" t="str">
        <f>'PRODUCTION LIST ready'!D14</f>
        <v/>
      </c>
      <c r="E11" s="40" t="str">
        <f>'PRODUCTION LIST ready'!E14</f>
        <v/>
      </c>
      <c r="F11" s="40" t="str">
        <f>'PRODUCTION LIST ready'!F14</f>
        <v/>
      </c>
      <c r="G11" s="40" t="str">
        <f>'PRODUCTION LIST ready'!G14</f>
        <v/>
      </c>
      <c r="H11" s="40" t="str">
        <f>'PRODUCTION LIST ready'!H14</f>
        <v/>
      </c>
      <c r="I11" s="40" t="str">
        <f>'PRODUCTION LIST ready'!I14</f>
        <v/>
      </c>
      <c r="J11" s="40" t="str">
        <f>'PRODUCTION LIST ready'!J14</f>
        <v/>
      </c>
      <c r="K11" s="97">
        <f>'PRODUCTION LIST ready'!K14</f>
        <v>0</v>
      </c>
      <c r="L11" s="100">
        <f>'PRODUCTION LIST ready'!L14</f>
        <v>0</v>
      </c>
      <c r="M11" s="93">
        <f>'Ready - CITY LINE'!S16*SUM('PACKING LIST ready'!D11:I11)</f>
        <v>0</v>
      </c>
    </row>
    <row r="12" spans="1:13" ht="23" customHeight="1">
      <c r="A12" s="36" t="e">
        <f>'Ready - CITY LINE'!#REF!</f>
        <v>#REF!</v>
      </c>
      <c r="B12" s="52" t="str">
        <f>'PRODUCTION LIST ready'!B15</f>
        <v>Lima</v>
      </c>
      <c r="C12" s="52" t="s">
        <v>100</v>
      </c>
      <c r="D12" s="40" t="str">
        <f>'PRODUCTION LIST ready'!D15</f>
        <v/>
      </c>
      <c r="E12" s="40" t="str">
        <f>'PRODUCTION LIST ready'!E15</f>
        <v/>
      </c>
      <c r="F12" s="40" t="str">
        <f>'PRODUCTION LIST ready'!F15</f>
        <v/>
      </c>
      <c r="G12" s="40" t="str">
        <f>'PRODUCTION LIST ready'!G15</f>
        <v/>
      </c>
      <c r="H12" s="40" t="str">
        <f>'PRODUCTION LIST ready'!H15</f>
        <v/>
      </c>
      <c r="I12" s="40" t="str">
        <f>'PRODUCTION LIST ready'!I15</f>
        <v/>
      </c>
      <c r="J12" s="40" t="str">
        <f>'PRODUCTION LIST ready'!J15</f>
        <v/>
      </c>
      <c r="K12" s="97">
        <f>'PRODUCTION LIST ready'!K15</f>
        <v>0</v>
      </c>
      <c r="L12" s="100">
        <f>'PRODUCTION LIST ready'!L15</f>
        <v>0</v>
      </c>
      <c r="M12" s="93">
        <f>'Ready - CITY LINE'!S17*SUM('PACKING LIST ready'!D12:I12)</f>
        <v>0</v>
      </c>
    </row>
    <row r="13" spans="1:13" ht="23" customHeight="1">
      <c r="A13" s="36" t="e">
        <f>'Ready - CITY LINE'!#REF!</f>
        <v>#REF!</v>
      </c>
      <c r="B13" s="52" t="str">
        <f>'PRODUCTION LIST ready'!B16</f>
        <v>Phoenix</v>
      </c>
      <c r="C13" s="52" t="s">
        <v>100</v>
      </c>
      <c r="D13" s="40" t="str">
        <f>'PRODUCTION LIST ready'!D16</f>
        <v/>
      </c>
      <c r="E13" s="40" t="str">
        <f>'PRODUCTION LIST ready'!E16</f>
        <v/>
      </c>
      <c r="F13" s="40" t="str">
        <f>'PRODUCTION LIST ready'!F16</f>
        <v/>
      </c>
      <c r="G13" s="40" t="str">
        <f>'PRODUCTION LIST ready'!G16</f>
        <v/>
      </c>
      <c r="H13" s="40" t="str">
        <f>'PRODUCTION LIST ready'!H16</f>
        <v/>
      </c>
      <c r="I13" s="40" t="str">
        <f>'PRODUCTION LIST ready'!I16</f>
        <v/>
      </c>
      <c r="J13" s="40" t="str">
        <f>'PRODUCTION LIST ready'!J16</f>
        <v/>
      </c>
      <c r="K13" s="97">
        <f>'PRODUCTION LIST ready'!K16</f>
        <v>0</v>
      </c>
      <c r="L13" s="100">
        <f>'PRODUCTION LIST ready'!L16</f>
        <v>0</v>
      </c>
      <c r="M13" s="93">
        <f>'Ready - CITY LINE'!S18*SUM('PACKING LIST ready'!D13:I13)</f>
        <v>0</v>
      </c>
    </row>
    <row r="14" spans="1:13" ht="23" customHeight="1">
      <c r="B14" s="52" t="str">
        <f>'PRODUCTION LIST ready'!B19</f>
        <v>hut</v>
      </c>
      <c r="C14" s="52" t="s">
        <v>23</v>
      </c>
      <c r="D14" s="40" t="str">
        <f>'PRODUCTION LIST ready'!D19</f>
        <v/>
      </c>
      <c r="E14" s="40" t="str">
        <f>'PRODUCTION LIST ready'!E19</f>
        <v/>
      </c>
      <c r="F14" s="40" t="str">
        <f>'PRODUCTION LIST ready'!F19</f>
        <v/>
      </c>
      <c r="G14" s="40" t="str">
        <f>'PRODUCTION LIST ready'!G19</f>
        <v/>
      </c>
      <c r="H14" s="40" t="str">
        <f>'PRODUCTION LIST ready'!H19</f>
        <v/>
      </c>
      <c r="I14" s="40" t="str">
        <f>'PRODUCTION LIST ready'!I19</f>
        <v/>
      </c>
      <c r="J14" s="40">
        <f>'PRODUCTION LIST ready'!J17</f>
        <v>0</v>
      </c>
      <c r="K14" s="97" t="str">
        <f>'PRODUCTION LIST ready'!K19</f>
        <v/>
      </c>
      <c r="L14" s="100">
        <f>'PRODUCTION LIST ready'!L19</f>
        <v>0</v>
      </c>
      <c r="M14" s="93">
        <f>'Ready - CITY LINE'!S20*SUM('PACKING LIST ready'!D14:I14)</f>
        <v>0</v>
      </c>
    </row>
    <row r="15" spans="1:13" ht="23" customHeight="1">
      <c r="B15" s="52" t="str">
        <f>'PRODUCTION LIST ready'!B20</f>
        <v>house</v>
      </c>
      <c r="C15" s="52" t="s">
        <v>23</v>
      </c>
      <c r="D15" s="40" t="str">
        <f>'PRODUCTION LIST ready'!D20</f>
        <v/>
      </c>
      <c r="E15" s="40" t="str">
        <f>'PRODUCTION LIST ready'!E20</f>
        <v/>
      </c>
      <c r="F15" s="40" t="str">
        <f>'PRODUCTION LIST ready'!F20</f>
        <v/>
      </c>
      <c r="G15" s="40" t="str">
        <f>'PRODUCTION LIST ready'!G20</f>
        <v/>
      </c>
      <c r="H15" s="40" t="str">
        <f>'PRODUCTION LIST ready'!H20</f>
        <v/>
      </c>
      <c r="I15" s="40" t="str">
        <f>'PRODUCTION LIST ready'!I20</f>
        <v/>
      </c>
      <c r="J15" s="40">
        <f>'PRODUCTION LIST ready'!J19</f>
        <v>0</v>
      </c>
      <c r="K15" s="97" t="str">
        <f>'PRODUCTION LIST ready'!K20</f>
        <v/>
      </c>
      <c r="L15" s="100">
        <f>'PRODUCTION LIST ready'!L20</f>
        <v>0</v>
      </c>
      <c r="M15" s="93">
        <f>'Ready - CITY LINE'!S21*SUM('PACKING LIST ready'!D15:I15)</f>
        <v>0</v>
      </c>
    </row>
    <row r="16" spans="1:13" ht="23" customHeight="1">
      <c r="B16" s="52" t="str">
        <f>'PRODUCTION LIST ready'!B21</f>
        <v>bakery</v>
      </c>
      <c r="C16" s="52" t="s">
        <v>23</v>
      </c>
      <c r="D16" s="40" t="str">
        <f>'PRODUCTION LIST ready'!D21</f>
        <v/>
      </c>
      <c r="E16" s="40" t="str">
        <f>'PRODUCTION LIST ready'!E21</f>
        <v/>
      </c>
      <c r="F16" s="40" t="str">
        <f>'PRODUCTION LIST ready'!F21</f>
        <v/>
      </c>
      <c r="G16" s="40" t="str">
        <f>'PRODUCTION LIST ready'!G21</f>
        <v/>
      </c>
      <c r="H16" s="40" t="str">
        <f>'PRODUCTION LIST ready'!H21</f>
        <v/>
      </c>
      <c r="I16" s="40" t="str">
        <f>'PRODUCTION LIST ready'!I21</f>
        <v/>
      </c>
      <c r="J16" s="40">
        <f>'PRODUCTION LIST ready'!J20</f>
        <v>0</v>
      </c>
      <c r="K16" s="97" t="str">
        <f>'PRODUCTION LIST ready'!K21</f>
        <v/>
      </c>
      <c r="L16" s="100">
        <f>'PRODUCTION LIST ready'!L21</f>
        <v>0</v>
      </c>
      <c r="M16" s="93">
        <f>'Ready - CITY LINE'!S22*SUM('PACKING LIST ready'!D16:I16)</f>
        <v>0</v>
      </c>
    </row>
    <row r="17" spans="2:13" ht="23" customHeight="1">
      <c r="B17" s="52" t="str">
        <f>'PRODUCTION LIST ready'!B22</f>
        <v>library</v>
      </c>
      <c r="C17" s="52" t="s">
        <v>23</v>
      </c>
      <c r="D17" s="40" t="str">
        <f>'PRODUCTION LIST ready'!D22</f>
        <v/>
      </c>
      <c r="E17" s="40" t="str">
        <f>'PRODUCTION LIST ready'!E22</f>
        <v/>
      </c>
      <c r="F17" s="40" t="str">
        <f>'PRODUCTION LIST ready'!F22</f>
        <v/>
      </c>
      <c r="G17" s="40" t="str">
        <f>'PRODUCTION LIST ready'!G22</f>
        <v/>
      </c>
      <c r="H17" s="40" t="str">
        <f>'PRODUCTION LIST ready'!H22</f>
        <v/>
      </c>
      <c r="I17" s="40" t="str">
        <f>'PRODUCTION LIST ready'!I22</f>
        <v/>
      </c>
      <c r="J17" s="40">
        <f>'PRODUCTION LIST ready'!J21</f>
        <v>0</v>
      </c>
      <c r="K17" s="97" t="str">
        <f>'PRODUCTION LIST ready'!K22</f>
        <v/>
      </c>
      <c r="L17" s="100">
        <f>'PRODUCTION LIST ready'!L22</f>
        <v>0</v>
      </c>
      <c r="M17" s="93">
        <f>'Ready - CITY LINE'!S23*SUM('PACKING LIST ready'!D17:I17)</f>
        <v>0</v>
      </c>
    </row>
    <row r="18" spans="2:13" ht="23" customHeight="1">
      <c r="B18" s="52" t="str">
        <f>'PRODUCTION LIST ready'!B23</f>
        <v>gallery</v>
      </c>
      <c r="C18" s="52" t="s">
        <v>23</v>
      </c>
      <c r="D18" s="40" t="str">
        <f>'PRODUCTION LIST ready'!D23</f>
        <v/>
      </c>
      <c r="E18" s="40" t="str">
        <f>'PRODUCTION LIST ready'!E23</f>
        <v/>
      </c>
      <c r="F18" s="40" t="str">
        <f>'PRODUCTION LIST ready'!F23</f>
        <v/>
      </c>
      <c r="G18" s="40" t="str">
        <f>'PRODUCTION LIST ready'!G23</f>
        <v/>
      </c>
      <c r="H18" s="40" t="str">
        <f>'PRODUCTION LIST ready'!H23</f>
        <v/>
      </c>
      <c r="I18" s="40" t="str">
        <f>'PRODUCTION LIST ready'!I23</f>
        <v/>
      </c>
      <c r="J18" s="40">
        <f>'PRODUCTION LIST ready'!J22</f>
        <v>0</v>
      </c>
      <c r="K18" s="97" t="str">
        <f>'PRODUCTION LIST ready'!K23</f>
        <v/>
      </c>
      <c r="L18" s="100">
        <f>'PRODUCTION LIST ready'!L23</f>
        <v>0</v>
      </c>
      <c r="M18" s="93">
        <f>'Ready - CITY LINE'!S24*SUM('PACKING LIST ready'!D18:I18)</f>
        <v>0</v>
      </c>
    </row>
    <row r="19" spans="2:13" ht="23" customHeight="1">
      <c r="B19" s="52" t="str">
        <f>'PRODUCTION LIST ready'!B24</f>
        <v>palace</v>
      </c>
      <c r="C19" s="52" t="s">
        <v>23</v>
      </c>
      <c r="D19" s="40" t="str">
        <f>'PRODUCTION LIST ready'!D24</f>
        <v/>
      </c>
      <c r="E19" s="40" t="str">
        <f>'PRODUCTION LIST ready'!E24</f>
        <v/>
      </c>
      <c r="F19" s="40" t="str">
        <f>'PRODUCTION LIST ready'!F24</f>
        <v/>
      </c>
      <c r="G19" s="40" t="str">
        <f>'PRODUCTION LIST ready'!G24</f>
        <v/>
      </c>
      <c r="H19" s="40" t="str">
        <f>'PRODUCTION LIST ready'!H24</f>
        <v/>
      </c>
      <c r="I19" s="40" t="str">
        <f>'PRODUCTION LIST ready'!I24</f>
        <v/>
      </c>
      <c r="J19" s="40">
        <f>'PRODUCTION LIST ready'!J23</f>
        <v>0</v>
      </c>
      <c r="K19" s="97" t="str">
        <f>'PRODUCTION LIST ready'!K24</f>
        <v/>
      </c>
      <c r="L19" s="100">
        <f>'PRODUCTION LIST ready'!L24</f>
        <v>0</v>
      </c>
      <c r="M19" s="93">
        <f>'Ready - CITY LINE'!S25*SUM('PACKING LIST ready'!D19:I19)</f>
        <v>0</v>
      </c>
    </row>
    <row r="20" spans="2:13" ht="23" customHeight="1">
      <c r="B20" s="52" t="str">
        <f>'PRODUCTION LIST ready'!B25</f>
        <v>pool</v>
      </c>
      <c r="C20" s="52" t="s">
        <v>23</v>
      </c>
      <c r="D20" s="40" t="str">
        <f>'PRODUCTION LIST ready'!D25</f>
        <v/>
      </c>
      <c r="E20" s="40" t="str">
        <f>'PRODUCTION LIST ready'!E25</f>
        <v/>
      </c>
      <c r="F20" s="40" t="str">
        <f>'PRODUCTION LIST ready'!F25</f>
        <v/>
      </c>
      <c r="G20" s="40" t="str">
        <f>'PRODUCTION LIST ready'!G25</f>
        <v/>
      </c>
      <c r="H20" s="40" t="str">
        <f>'PRODUCTION LIST ready'!H25</f>
        <v/>
      </c>
      <c r="I20" s="40" t="str">
        <f>'PRODUCTION LIST ready'!I25</f>
        <v/>
      </c>
      <c r="J20" s="40">
        <f>'PRODUCTION LIST ready'!J24</f>
        <v>0</v>
      </c>
      <c r="K20" s="97" t="str">
        <f>'PRODUCTION LIST ready'!K25</f>
        <v/>
      </c>
      <c r="L20" s="100">
        <f>'PRODUCTION LIST ready'!L25</f>
        <v>0</v>
      </c>
      <c r="M20" s="93">
        <f>'Ready - CITY LINE'!S26*SUM('PACKING LIST ready'!D20:I20)</f>
        <v>0</v>
      </c>
    </row>
    <row r="21" spans="2:13" ht="23" customHeight="1">
      <c r="B21" s="52" t="str">
        <f>'PRODUCTION LIST ready'!B26</f>
        <v>bank</v>
      </c>
      <c r="C21" s="52" t="s">
        <v>23</v>
      </c>
      <c r="D21" s="40" t="str">
        <f>'PRODUCTION LIST ready'!D26</f>
        <v/>
      </c>
      <c r="E21" s="40" t="str">
        <f>'PRODUCTION LIST ready'!E26</f>
        <v/>
      </c>
      <c r="F21" s="40" t="str">
        <f>'PRODUCTION LIST ready'!F26</f>
        <v/>
      </c>
      <c r="G21" s="40" t="str">
        <f>'PRODUCTION LIST ready'!G26</f>
        <v/>
      </c>
      <c r="H21" s="40" t="str">
        <f>'PRODUCTION LIST ready'!H26</f>
        <v/>
      </c>
      <c r="I21" s="40" t="str">
        <f>'PRODUCTION LIST ready'!I26</f>
        <v/>
      </c>
      <c r="J21" s="40">
        <f>'PRODUCTION LIST ready'!J25</f>
        <v>0</v>
      </c>
      <c r="K21" s="97" t="str">
        <f>'PRODUCTION LIST ready'!K26</f>
        <v/>
      </c>
      <c r="L21" s="100">
        <f>'PRODUCTION LIST ready'!L26</f>
        <v>0</v>
      </c>
      <c r="M21" s="93">
        <f>'Ready - CITY LINE'!S27*SUM('PACKING LIST ready'!D21:I21)</f>
        <v>0</v>
      </c>
    </row>
    <row r="22" spans="2:13" ht="23" customHeight="1">
      <c r="B22" s="52" t="str">
        <f>'PRODUCTION LIST ready'!B27</f>
        <v>plaza</v>
      </c>
      <c r="C22" s="52" t="s">
        <v>23</v>
      </c>
      <c r="D22" s="40" t="str">
        <f>'PRODUCTION LIST ready'!D27</f>
        <v/>
      </c>
      <c r="E22" s="40" t="str">
        <f>'PRODUCTION LIST ready'!E27</f>
        <v/>
      </c>
      <c r="F22" s="40" t="str">
        <f>'PRODUCTION LIST ready'!F27</f>
        <v/>
      </c>
      <c r="G22" s="40" t="str">
        <f>'PRODUCTION LIST ready'!G27</f>
        <v/>
      </c>
      <c r="H22" s="40" t="str">
        <f>'PRODUCTION LIST ready'!H27</f>
        <v/>
      </c>
      <c r="I22" s="40" t="str">
        <f>'PRODUCTION LIST ready'!I27</f>
        <v/>
      </c>
      <c r="J22" s="40">
        <f>'PRODUCTION LIST ready'!J26</f>
        <v>0</v>
      </c>
      <c r="K22" s="97" t="str">
        <f>'PRODUCTION LIST ready'!K27</f>
        <v/>
      </c>
      <c r="L22" s="100">
        <f>'PRODUCTION LIST ready'!L27</f>
        <v>0</v>
      </c>
      <c r="M22" s="93">
        <f>'Ready - CITY LINE'!S28*SUM('PACKING LIST ready'!D22:I22)</f>
        <v>0</v>
      </c>
    </row>
    <row r="23" spans="2:13" ht="23" customHeight="1" thickBot="1">
      <c r="B23" s="52" t="str">
        <f>'PRODUCTION LIST ready'!B28</f>
        <v>stadium</v>
      </c>
      <c r="C23" s="52" t="s">
        <v>23</v>
      </c>
      <c r="D23" s="40" t="str">
        <f>'PRODUCTION LIST ready'!D28</f>
        <v/>
      </c>
      <c r="E23" s="40" t="str">
        <f>'PRODUCTION LIST ready'!E28</f>
        <v/>
      </c>
      <c r="F23" s="40" t="str">
        <f>'PRODUCTION LIST ready'!F28</f>
        <v/>
      </c>
      <c r="G23" s="40" t="str">
        <f>'PRODUCTION LIST ready'!G28</f>
        <v/>
      </c>
      <c r="H23" s="40" t="str">
        <f>'PRODUCTION LIST ready'!H28</f>
        <v/>
      </c>
      <c r="I23" s="40" t="str">
        <f>'PRODUCTION LIST ready'!I28</f>
        <v/>
      </c>
      <c r="J23" s="40">
        <f>'PRODUCTION LIST ready'!J27</f>
        <v>0</v>
      </c>
      <c r="K23" s="97" t="str">
        <f>'PRODUCTION LIST ready'!K28</f>
        <v/>
      </c>
      <c r="L23" s="101">
        <f>'PRODUCTION LIST ready'!L28</f>
        <v>0</v>
      </c>
      <c r="M23" s="93">
        <f>'Ready - CITY LINE'!S29*SUM('PACKING LIST ready'!D23:I23)</f>
        <v>0</v>
      </c>
    </row>
    <row r="25" spans="2:13" ht="23" customHeight="1">
      <c r="B25" s="37"/>
      <c r="C25" s="37"/>
      <c r="D25" s="37"/>
    </row>
    <row r="26" spans="2:13" ht="23" customHeight="1">
      <c r="B26" s="38" t="s">
        <v>56</v>
      </c>
      <c r="C26" s="92"/>
      <c r="D26" s="92"/>
      <c r="E26" s="33"/>
      <c r="F26" s="41" t="s">
        <v>59</v>
      </c>
      <c r="G26" s="92"/>
      <c r="H26" s="92"/>
      <c r="I26" s="92"/>
      <c r="J26" s="48"/>
      <c r="K26" s="48"/>
    </row>
    <row r="27" spans="2:13" ht="23" customHeight="1">
      <c r="B27" s="38" t="s">
        <v>58</v>
      </c>
      <c r="C27" s="39"/>
      <c r="D27" s="39"/>
      <c r="E27" s="33"/>
      <c r="F27" s="41" t="s">
        <v>57</v>
      </c>
      <c r="G27" s="39"/>
      <c r="H27" s="39"/>
      <c r="I27" s="39"/>
      <c r="J27" s="48"/>
      <c r="K27" s="48"/>
    </row>
    <row r="28" spans="2:13" ht="23" customHeight="1">
      <c r="B28"/>
      <c r="C28" s="37"/>
      <c r="D28" s="37"/>
      <c r="E28" s="33"/>
      <c r="F28" s="42" t="s">
        <v>60</v>
      </c>
      <c r="G28" s="39"/>
      <c r="H28" s="92"/>
      <c r="I28" s="92"/>
      <c r="J28" s="48"/>
      <c r="K28" s="48"/>
    </row>
  </sheetData>
  <sheetProtection selectLockedCells="1" selectUnlockedCells="1"/>
  <autoFilter ref="L3:L23" xr:uid="{DFBFDA81-F110-874D-8055-EBDB4A3534EE}"/>
  <mergeCells count="2">
    <mergeCell ref="B2:H2"/>
    <mergeCell ref="B1:G1"/>
  </mergeCells>
  <pageMargins left="0.75000000000000011" right="0.75000000000000011" top="1" bottom="1" header="0.5" footer="0.5"/>
  <pageSetup paperSize="9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8">
    <tabColor theme="8" tint="0.59999389629810485"/>
  </sheetPr>
  <dimension ref="A6:M35"/>
  <sheetViews>
    <sheetView topLeftCell="A3" zoomScale="73" workbookViewId="0">
      <selection activeCell="B9" sqref="B9"/>
    </sheetView>
  </sheetViews>
  <sheetFormatPr baseColWidth="10" defaultColWidth="11" defaultRowHeight="16"/>
  <cols>
    <col min="2" max="2" width="12" style="4" customWidth="1"/>
    <col min="3" max="3" width="12.83203125" style="4" customWidth="1"/>
    <col min="4" max="4" width="11" style="5" customWidth="1"/>
    <col min="5" max="6" width="11" style="4" customWidth="1"/>
    <col min="7" max="7" width="11" style="5" customWidth="1"/>
    <col min="8" max="8" width="11" style="5"/>
    <col min="9" max="9" width="11" style="4"/>
    <col min="10" max="10" width="11" style="5"/>
  </cols>
  <sheetData>
    <row r="6" spans="1:13" ht="17" thickBot="1"/>
    <row r="7" spans="1:13" ht="17" thickBot="1">
      <c r="A7" s="1"/>
      <c r="B7" s="12" t="s">
        <v>24</v>
      </c>
      <c r="C7" s="13" t="s">
        <v>25</v>
      </c>
      <c r="D7" s="14" t="s">
        <v>26</v>
      </c>
      <c r="E7" s="12" t="s">
        <v>27</v>
      </c>
      <c r="F7" s="13" t="s">
        <v>28</v>
      </c>
      <c r="G7" s="15" t="s">
        <v>33</v>
      </c>
      <c r="H7" s="14" t="s">
        <v>34</v>
      </c>
      <c r="I7" s="13" t="s">
        <v>35</v>
      </c>
      <c r="J7" s="15" t="s">
        <v>36</v>
      </c>
      <c r="K7" s="23" t="s">
        <v>38</v>
      </c>
      <c r="L7" s="23" t="s">
        <v>39</v>
      </c>
      <c r="M7" s="113" t="s">
        <v>155</v>
      </c>
    </row>
    <row r="8" spans="1:13" ht="29" customHeight="1" thickBot="1">
      <c r="A8" s="21" t="s">
        <v>11</v>
      </c>
      <c r="B8" s="20">
        <f>SUM(B9:B9487)</f>
        <v>0</v>
      </c>
      <c r="C8" s="19">
        <f>SUM(C9:C9487)</f>
        <v>0</v>
      </c>
      <c r="D8" s="19">
        <f>SUM(D9:D9487)</f>
        <v>0</v>
      </c>
      <c r="E8" s="19">
        <f>SUM(E9:E9487)</f>
        <v>0</v>
      </c>
      <c r="F8" s="19">
        <f>SUM(F9:F9487)</f>
        <v>0</v>
      </c>
      <c r="G8" s="19">
        <f>SUM(G9:G9487)/1000</f>
        <v>0</v>
      </c>
      <c r="H8" s="19">
        <f>SUM(H9:H9487)/1000</f>
        <v>0</v>
      </c>
      <c r="I8" s="19">
        <f>SUM(I9:I9487)/1000</f>
        <v>0</v>
      </c>
      <c r="J8" s="19">
        <f>SUM(J9:J9487)/1000</f>
        <v>0</v>
      </c>
      <c r="K8" s="19">
        <f>SUM(K9:K35)</f>
        <v>0</v>
      </c>
      <c r="L8" s="19">
        <f>SUM(L9:L9487)</f>
        <v>0</v>
      </c>
      <c r="M8" s="19">
        <f>SUM(M9:M9487)</f>
        <v>0</v>
      </c>
    </row>
    <row r="9" spans="1:13">
      <c r="A9" s="1" t="str">
        <f>'Ready - CITY LINE'!D9</f>
        <v>Tokyo</v>
      </c>
      <c r="B9" s="16">
        <f>SUM('Ready - CITY LINE'!W9:AC9)*'Ready - CITY LINE'!AI9</f>
        <v>0</v>
      </c>
      <c r="C9" s="17">
        <f>SUM('Ready - CITY LINE'!W9:AB9)*'Ready - CITY LINE'!AJ9</f>
        <v>0</v>
      </c>
      <c r="D9" s="18">
        <f>SUM('Ready - CITY LINE'!W9:AB9)*'Ready - CITY LINE'!AK9</f>
        <v>0</v>
      </c>
      <c r="E9" s="18">
        <f>SUM('Ready - CITY LINE'!W9:AB9)*'Ready - CITY LINE'!AL9</f>
        <v>0</v>
      </c>
      <c r="F9" s="18">
        <f>SUM('Ready - CITY LINE'!W9:AB9)*'Ready - CITY LINE'!AM9</f>
        <v>0</v>
      </c>
      <c r="G9" s="18">
        <f>SUM('Ready - CITY LINE'!W9:AD9)*'Ready - CITY LINE'!AN9</f>
        <v>0</v>
      </c>
      <c r="H9" s="18">
        <f>SUM('Ready - CITY LINE'!W9:AD9)*'Ready - CITY LINE'!AO9</f>
        <v>0</v>
      </c>
      <c r="I9" s="18">
        <f>SUM('Ready - CITY LINE'!W9:AD9)*'Ready - CITY LINE'!AP9</f>
        <v>0</v>
      </c>
      <c r="J9" s="18">
        <f>SUM('Ready - CITY LINE'!W9:AD9)*'Ready - CITY LINE'!AQ9</f>
        <v>0</v>
      </c>
      <c r="K9" s="18">
        <f>'Ready - CITY LINE'!AR9</f>
        <v>0</v>
      </c>
      <c r="L9" s="18">
        <f>'Ready - CITY LINE'!T9*SUM('Ready - CITY LINE'!W9:AD9)</f>
        <v>0</v>
      </c>
      <c r="M9" s="114"/>
    </row>
    <row r="10" spans="1:13">
      <c r="A10" s="1" t="str">
        <f>'Ready - CITY LINE'!D10</f>
        <v>Chongqing</v>
      </c>
      <c r="B10" s="16">
        <f>SUM('Ready - CITY LINE'!W10:AC10)*'Ready - CITY LINE'!AI10</f>
        <v>0</v>
      </c>
      <c r="C10" s="17">
        <f>SUM('Ready - CITY LINE'!W10:AB10)*'Ready - CITY LINE'!AJ10</f>
        <v>0</v>
      </c>
      <c r="D10" s="18">
        <f>SUM('Ready - CITY LINE'!W10:AB10)*'Ready - CITY LINE'!AK10</f>
        <v>0</v>
      </c>
      <c r="E10" s="18">
        <f>SUM('Ready - CITY LINE'!W10:AB10)*'Ready - CITY LINE'!AL10</f>
        <v>0</v>
      </c>
      <c r="F10" s="18">
        <f>SUM('Ready - CITY LINE'!W10:AB10)*'Ready - CITY LINE'!AM10</f>
        <v>0</v>
      </c>
      <c r="G10" s="18">
        <f>SUM('Ready - CITY LINE'!W10:AD10)*'Ready - CITY LINE'!AN10</f>
        <v>0</v>
      </c>
      <c r="H10" s="18">
        <f>SUM('Ready - CITY LINE'!W10:AD10)*'Ready - CITY LINE'!AO10</f>
        <v>0</v>
      </c>
      <c r="I10" s="18">
        <f>SUM('Ready - CITY LINE'!W10:AD10)*'Ready - CITY LINE'!AP10</f>
        <v>0</v>
      </c>
      <c r="J10" s="18">
        <f>SUM('Ready - CITY LINE'!W10:AD10)*'Ready - CITY LINE'!AQ10</f>
        <v>0</v>
      </c>
      <c r="K10" s="18">
        <f>'Ready - CITY LINE'!AR10</f>
        <v>0</v>
      </c>
      <c r="L10" s="18">
        <f>'Ready - CITY LINE'!T10*SUM('Ready - CITY LINE'!W10:AD10)</f>
        <v>0</v>
      </c>
      <c r="M10" s="114"/>
    </row>
    <row r="11" spans="1:13">
      <c r="A11" s="1" t="str">
        <f>'Ready - CITY LINE'!D11</f>
        <v>Cape Town</v>
      </c>
      <c r="B11" s="16">
        <f>SUM('Ready - CITY LINE'!W11:AC11)*'Ready - CITY LINE'!AI11</f>
        <v>0</v>
      </c>
      <c r="C11" s="17">
        <f>SUM('Ready - CITY LINE'!W11:AB11)*'Ready - CITY LINE'!AJ11</f>
        <v>0</v>
      </c>
      <c r="D11" s="18">
        <f>SUM('Ready - CITY LINE'!W11:AB11)*'Ready - CITY LINE'!AK11</f>
        <v>0</v>
      </c>
      <c r="E11" s="18">
        <f>SUM('Ready - CITY LINE'!W11:AB11)*'Ready - CITY LINE'!AL11</f>
        <v>0</v>
      </c>
      <c r="F11" s="18">
        <f>SUM('Ready - CITY LINE'!W11:AB11)*'Ready - CITY LINE'!AM11</f>
        <v>0</v>
      </c>
      <c r="G11" s="18">
        <f>SUM('Ready - CITY LINE'!W11:AD11)*'Ready - CITY LINE'!AN11</f>
        <v>0</v>
      </c>
      <c r="H11" s="18">
        <f>SUM('Ready - CITY LINE'!W11:AD11)*'Ready - CITY LINE'!AO11</f>
        <v>0</v>
      </c>
      <c r="I11" s="18">
        <f>SUM('Ready - CITY LINE'!W11:AD11)*'Ready - CITY LINE'!AP11</f>
        <v>0</v>
      </c>
      <c r="J11" s="18">
        <f>SUM('Ready - CITY LINE'!W11:AD11)*'Ready - CITY LINE'!AQ11</f>
        <v>0</v>
      </c>
      <c r="K11" s="18">
        <f>'Ready - CITY LINE'!AR11</f>
        <v>0</v>
      </c>
      <c r="L11" s="18">
        <f>'Ready - CITY LINE'!T11*SUM('Ready - CITY LINE'!W11:AD11)</f>
        <v>0</v>
      </c>
      <c r="M11" s="114"/>
    </row>
    <row r="12" spans="1:13">
      <c r="A12" s="1" t="str">
        <f>'Ready - CITY LINE'!D12</f>
        <v>Rio</v>
      </c>
      <c r="B12" s="16">
        <f>SUM('Ready - CITY LINE'!W12:AC12)*'Ready - CITY LINE'!AI12</f>
        <v>0</v>
      </c>
      <c r="C12" s="17">
        <f>SUM('Ready - CITY LINE'!W12:AB12)*'Ready - CITY LINE'!AJ12</f>
        <v>0</v>
      </c>
      <c r="D12" s="18">
        <f>SUM('Ready - CITY LINE'!W12:AB12)*'Ready - CITY LINE'!AK12</f>
        <v>0</v>
      </c>
      <c r="E12" s="18">
        <f>SUM('Ready - CITY LINE'!W12:AB12)*'Ready - CITY LINE'!AL12</f>
        <v>0</v>
      </c>
      <c r="F12" s="18">
        <f>SUM('Ready - CITY LINE'!W12:AB12)*'Ready - CITY LINE'!AM12</f>
        <v>0</v>
      </c>
      <c r="G12" s="18">
        <f>SUM('Ready - CITY LINE'!W12:AD12)*'Ready - CITY LINE'!AN12</f>
        <v>0</v>
      </c>
      <c r="H12" s="18">
        <f>SUM('Ready - CITY LINE'!W12:AD12)*'Ready - CITY LINE'!AO12</f>
        <v>0</v>
      </c>
      <c r="I12" s="18">
        <f>SUM('Ready - CITY LINE'!W12:AD12)*'Ready - CITY LINE'!AP12</f>
        <v>0</v>
      </c>
      <c r="J12" s="18">
        <f>SUM('Ready - CITY LINE'!W12:AD12)*'Ready - CITY LINE'!AQ12</f>
        <v>0</v>
      </c>
      <c r="K12" s="18">
        <f>'Ready - CITY LINE'!AR12</f>
        <v>0</v>
      </c>
      <c r="L12" s="18">
        <f>'Ready - CITY LINE'!T12*SUM('Ready - CITY LINE'!W12:AD12)</f>
        <v>0</v>
      </c>
      <c r="M12" s="114"/>
    </row>
    <row r="13" spans="1:13">
      <c r="A13" s="1" t="str">
        <f>'Ready - CITY LINE'!D13</f>
        <v>Barcelona</v>
      </c>
      <c r="B13" s="16">
        <f>SUM('Ready - CITY LINE'!W13:AC13)*'Ready - CITY LINE'!AI13</f>
        <v>0</v>
      </c>
      <c r="C13" s="17">
        <f>SUM('Ready - CITY LINE'!W14:AB14)*'Ready - CITY LINE'!AJ14</f>
        <v>0</v>
      </c>
      <c r="D13" s="18">
        <f>SUM('Ready - CITY LINE'!W14:AB14)*'Ready - CITY LINE'!AK14</f>
        <v>0</v>
      </c>
      <c r="E13" s="18">
        <f>SUM('Ready - CITY LINE'!W14:AB14)*'Ready - CITY LINE'!AL14</f>
        <v>0</v>
      </c>
      <c r="F13" s="18">
        <f>SUM('Ready - CITY LINE'!W14:AB14)*'Ready - CITY LINE'!AM14</f>
        <v>0</v>
      </c>
      <c r="G13" s="18">
        <f>SUM('Ready - CITY LINE'!W13:AD13)*'Ready - CITY LINE'!AN13</f>
        <v>0</v>
      </c>
      <c r="H13" s="18">
        <f>SUM('Ready - CITY LINE'!W13:AD13)*'Ready - CITY LINE'!AO13</f>
        <v>0</v>
      </c>
      <c r="I13" s="18">
        <f>SUM('Ready - CITY LINE'!W13:AD13)*'Ready - CITY LINE'!AP13</f>
        <v>0</v>
      </c>
      <c r="J13" s="18">
        <f>SUM('Ready - CITY LINE'!W13:AD13)*'Ready - CITY LINE'!AQ13</f>
        <v>0</v>
      </c>
      <c r="K13" s="18">
        <f>'Ready - CITY LINE'!AR14</f>
        <v>0</v>
      </c>
      <c r="L13" s="18">
        <f>'Ready - CITY LINE'!T13*SUM('Ready - CITY LINE'!W13:AD13)</f>
        <v>0</v>
      </c>
      <c r="M13" s="115"/>
    </row>
    <row r="14" spans="1:13">
      <c r="A14" s="1" t="str">
        <f>'Ready - CITY LINE'!D14</f>
        <v>Sydney</v>
      </c>
      <c r="B14" s="16">
        <f>SUM('Ready - CITY LINE'!W14:AC14)*'Ready - CITY LINE'!AI14</f>
        <v>0</v>
      </c>
      <c r="C14" s="17">
        <f>SUM('Ready - CITY LINE'!W16:AB16)*'Ready - CITY LINE'!AJ16</f>
        <v>0</v>
      </c>
      <c r="D14" s="18">
        <f>SUM('Ready - CITY LINE'!W16:AB16)*'Ready - CITY LINE'!AK16</f>
        <v>0</v>
      </c>
      <c r="E14" s="18">
        <f>SUM('Ready - CITY LINE'!W16:AB16)*'Ready - CITY LINE'!AL16</f>
        <v>0</v>
      </c>
      <c r="F14" s="18">
        <f>SUM('Ready - CITY LINE'!W16:AB16)*'Ready - CITY LINE'!AM16</f>
        <v>0</v>
      </c>
      <c r="G14" s="18">
        <f>SUM('Ready - CITY LINE'!W14:AD14)*'Ready - CITY LINE'!AN14</f>
        <v>0</v>
      </c>
      <c r="H14" s="18">
        <f>SUM('Ready - CITY LINE'!W14:AD14)*'Ready - CITY LINE'!AO14</f>
        <v>0</v>
      </c>
      <c r="I14" s="18">
        <f>SUM('Ready - CITY LINE'!W14:AD14)*'Ready - CITY LINE'!AP14</f>
        <v>0</v>
      </c>
      <c r="J14" s="18">
        <f>SUM('Ready - CITY LINE'!W14:AD14)*'Ready - CITY LINE'!AQ14</f>
        <v>0</v>
      </c>
      <c r="K14" s="18">
        <f>'Ready - CITY LINE'!AR16</f>
        <v>0</v>
      </c>
      <c r="L14" s="18">
        <f>'Ready - CITY LINE'!T14*SUM('Ready - CITY LINE'!W14:AD14)</f>
        <v>0</v>
      </c>
      <c r="M14" s="116"/>
    </row>
    <row r="15" spans="1:13">
      <c r="A15" s="1" t="str">
        <f>'Ready - CITY LINE'!D15</f>
        <v>NYC</v>
      </c>
      <c r="B15" s="16">
        <f>SUM('Ready - CITY LINE'!W15:AC15)*'Ready - CITY LINE'!AI15</f>
        <v>0</v>
      </c>
      <c r="C15" s="17">
        <f>SUM('Ready - CITY LINE'!W18:AB18)*'Ready - CITY LINE'!AJ18</f>
        <v>0</v>
      </c>
      <c r="D15" s="18">
        <f>SUM('Ready - CITY LINE'!W18:AB18)*'Ready - CITY LINE'!AK18</f>
        <v>0</v>
      </c>
      <c r="E15" s="18">
        <f>SUM('Ready - CITY LINE'!W18:AB18)*'Ready - CITY LINE'!AL18</f>
        <v>0</v>
      </c>
      <c r="F15" s="18">
        <f>SUM('Ready - CITY LINE'!W18:AB18)*'Ready - CITY LINE'!AM18</f>
        <v>0</v>
      </c>
      <c r="G15" s="18">
        <f>SUM('Ready - CITY LINE'!W15:AD15)*'Ready - CITY LINE'!AN15</f>
        <v>0</v>
      </c>
      <c r="H15" s="18">
        <f>SUM('Ready - CITY LINE'!W15:AD15)*'Ready - CITY LINE'!AO15</f>
        <v>0</v>
      </c>
      <c r="I15" s="18">
        <f>SUM('Ready - CITY LINE'!W15:AD15)*'Ready - CITY LINE'!AP15</f>
        <v>0</v>
      </c>
      <c r="J15" s="18">
        <f>SUM('Ready - CITY LINE'!W15:AD15)*'Ready - CITY LINE'!AQ15</f>
        <v>0</v>
      </c>
      <c r="K15" s="18">
        <f>'Ready - CITY LINE'!AR18</f>
        <v>0</v>
      </c>
      <c r="L15" s="18">
        <f>'Ready - CITY LINE'!T15*SUM('Ready - CITY LINE'!W15:AD15)</f>
        <v>0</v>
      </c>
      <c r="M15" s="116"/>
    </row>
    <row r="16" spans="1:13">
      <c r="A16" s="1" t="str">
        <f>'Ready - CITY LINE'!D16</f>
        <v>Paris</v>
      </c>
      <c r="B16" s="16">
        <f>SUM('Ready - CITY LINE'!W16:AC16)*'Ready - CITY LINE'!AI16</f>
        <v>0</v>
      </c>
      <c r="C16" s="17">
        <f>SUM('Ready - CITY LINE'!W13:AB13)*'Ready - CITY LINE'!AJ13</f>
        <v>0</v>
      </c>
      <c r="D16" s="18">
        <f>SUM('Ready - CITY LINE'!W13:AB13)*'Ready - CITY LINE'!AK13</f>
        <v>0</v>
      </c>
      <c r="E16" s="18">
        <f>SUM('Ready - CITY LINE'!W13:AB13)*'Ready - CITY LINE'!AL13</f>
        <v>0</v>
      </c>
      <c r="F16" s="18">
        <f>SUM('Ready - CITY LINE'!W13:AB13)*'Ready - CITY LINE'!AM13</f>
        <v>0</v>
      </c>
      <c r="G16" s="18">
        <f>SUM('Ready - CITY LINE'!W16:AD16)*'Ready - CITY LINE'!AN16</f>
        <v>0</v>
      </c>
      <c r="H16" s="18">
        <f>SUM('Ready - CITY LINE'!W16:AD16)*'Ready - CITY LINE'!AO16</f>
        <v>0</v>
      </c>
      <c r="I16" s="18">
        <f>SUM('Ready - CITY LINE'!W16:AD16)*'Ready - CITY LINE'!AP16</f>
        <v>0</v>
      </c>
      <c r="J16" s="18">
        <f>SUM('Ready - CITY LINE'!W16:AD16)*'Ready - CITY LINE'!AQ16</f>
        <v>0</v>
      </c>
      <c r="K16" s="18">
        <f>'Ready - CITY LINE'!AR13</f>
        <v>0</v>
      </c>
      <c r="L16" s="18">
        <f>'Ready - CITY LINE'!T16*SUM('Ready - CITY LINE'!W16:AD16)</f>
        <v>0</v>
      </c>
      <c r="M16" s="117"/>
    </row>
    <row r="17" spans="1:13">
      <c r="A17" s="1" t="str">
        <f>'Ready - CITY LINE'!D17</f>
        <v>Lima</v>
      </c>
      <c r="B17" s="16">
        <f>SUM('Ready - CITY LINE'!W17:AC17)*'Ready - CITY LINE'!AI17</f>
        <v>0</v>
      </c>
      <c r="C17" s="17">
        <f>SUM('Ready - CITY LINE'!W15:AB15)*'Ready - CITY LINE'!AJ15</f>
        <v>0</v>
      </c>
      <c r="D17" s="18">
        <f>SUM('Ready - CITY LINE'!W15:AB15)*'Ready - CITY LINE'!AK15</f>
        <v>0</v>
      </c>
      <c r="E17" s="18">
        <f>SUM('Ready - CITY LINE'!W15:AB15)*'Ready - CITY LINE'!AL15</f>
        <v>0</v>
      </c>
      <c r="F17" s="18">
        <f>SUM('Ready - CITY LINE'!W15:AB15)*'Ready - CITY LINE'!AM15</f>
        <v>0</v>
      </c>
      <c r="G17" s="18">
        <f>SUM('Ready - CITY LINE'!W17:AD17)*'Ready - CITY LINE'!AN17</f>
        <v>0</v>
      </c>
      <c r="H17" s="18">
        <f>SUM('Ready - CITY LINE'!W17:AD17)*'Ready - CITY LINE'!AO17</f>
        <v>0</v>
      </c>
      <c r="I17" s="18">
        <f>SUM('Ready - CITY LINE'!W17:AD17)*'Ready - CITY LINE'!AP17</f>
        <v>0</v>
      </c>
      <c r="J17" s="18">
        <f>SUM('Ready - CITY LINE'!W17:AD17)*'Ready - CITY LINE'!AQ17</f>
        <v>0</v>
      </c>
      <c r="K17" s="18">
        <f>'Ready - CITY LINE'!AR15</f>
        <v>0</v>
      </c>
      <c r="L17" s="18">
        <f>'Ready - CITY LINE'!T17*SUM('Ready - CITY LINE'!W17:AD17)</f>
        <v>0</v>
      </c>
      <c r="M17" s="117"/>
    </row>
    <row r="18" spans="1:13">
      <c r="A18" s="1" t="str">
        <f>'Ready - CITY LINE'!D18</f>
        <v>Phoenix</v>
      </c>
      <c r="B18" s="16">
        <f>SUM('Ready - CITY LINE'!W18:AC18)*'Ready - CITY LINE'!AI18</f>
        <v>0</v>
      </c>
      <c r="C18" s="17">
        <f>SUM('Ready - CITY LINE'!W17:AB17)*'Ready - CITY LINE'!AJ17</f>
        <v>0</v>
      </c>
      <c r="D18" s="18">
        <f>SUM('Ready - CITY LINE'!W17:AB17)*'Ready - CITY LINE'!AK17</f>
        <v>0</v>
      </c>
      <c r="E18" s="18">
        <f>SUM('Ready - CITY LINE'!W17:AB17)*'Ready - CITY LINE'!AL17</f>
        <v>0</v>
      </c>
      <c r="F18" s="18">
        <f>SUM('Ready - CITY LINE'!W17:AB17)*'Ready - CITY LINE'!AM17</f>
        <v>0</v>
      </c>
      <c r="G18" s="18">
        <f>SUM('Ready - CITY LINE'!W18:AD18)*'Ready - CITY LINE'!AN18</f>
        <v>0</v>
      </c>
      <c r="H18" s="18">
        <f>SUM('Ready - CITY LINE'!W18:AD18)*'Ready - CITY LINE'!AO18</f>
        <v>0</v>
      </c>
      <c r="I18" s="18">
        <f>SUM('Ready - CITY LINE'!W18:AD18)*'Ready - CITY LINE'!AP18</f>
        <v>0</v>
      </c>
      <c r="J18" s="18">
        <f>SUM('Ready - CITY LINE'!W18:AD18)*'Ready - CITY LINE'!AQ18</f>
        <v>0</v>
      </c>
      <c r="K18" s="18">
        <f>'Ready - CITY LINE'!AR17</f>
        <v>0</v>
      </c>
      <c r="L18" s="18">
        <f>'Ready - CITY LINE'!T18*SUM('Ready - CITY LINE'!W18:AD18)</f>
        <v>0</v>
      </c>
      <c r="M18" s="116"/>
    </row>
    <row r="19" spans="1:13">
      <c r="A19" s="1">
        <f>'Ready - CITY LINE'!D19</f>
        <v>0</v>
      </c>
      <c r="B19" s="16">
        <f>SUM('Ready - CITY LINE'!W19:AC19)*'Ready - CITY LINE'!AI19</f>
        <v>0</v>
      </c>
      <c r="C19" s="17">
        <f>SUM('Ready - CITY LINE'!W19:AB19)*'Ready - CITY LINE'!AJ19</f>
        <v>0</v>
      </c>
      <c r="D19" s="18">
        <f>SUM('Ready - CITY LINE'!W19:AB19)*'Ready - CITY LINE'!AK19</f>
        <v>0</v>
      </c>
      <c r="E19" s="18">
        <f>SUM('Ready - CITY LINE'!W19:AB19)*'Ready - CITY LINE'!AL19</f>
        <v>0</v>
      </c>
      <c r="F19" s="18">
        <f>SUM('Ready - CITY LINE'!W19:AB19)*'Ready - CITY LINE'!AM19</f>
        <v>0</v>
      </c>
      <c r="G19" s="18">
        <f>SUM('Ready - CITY LINE'!W19:AD19)*'Ready - CITY LINE'!AN19</f>
        <v>0</v>
      </c>
      <c r="H19" s="18">
        <f>SUM('Ready - CITY LINE'!W19:AD19)*'Ready - CITY LINE'!AO19</f>
        <v>0</v>
      </c>
      <c r="I19" s="18">
        <f>SUM('Ready - CITY LINE'!W19:AD19)*'Ready - CITY LINE'!AP19</f>
        <v>0</v>
      </c>
      <c r="J19" s="18">
        <f>SUM('Ready - CITY LINE'!W19:AD19)*'Ready - CITY LINE'!AQ19</f>
        <v>0</v>
      </c>
      <c r="K19" s="18">
        <f>'Ready - CITY LINE'!AR19</f>
        <v>0</v>
      </c>
      <c r="L19" s="18">
        <f>'Ready - CITY LINE'!T19*SUM('Ready - CITY LINE'!W19:AD19)</f>
        <v>0</v>
      </c>
      <c r="M19" s="117"/>
    </row>
    <row r="20" spans="1:13">
      <c r="A20" s="1" t="str">
        <f>'Ready - CITY LINE'!D20</f>
        <v>hut</v>
      </c>
      <c r="B20" s="16">
        <f>SUM('Ready - CITY LINE'!W20:AD20)*'Ready - CITY LINE'!AI20</f>
        <v>0</v>
      </c>
      <c r="C20" s="17">
        <f>SUM('Ready - CITY LINE'!W20:AB20)*'Ready - CITY LINE'!AJ20</f>
        <v>0</v>
      </c>
      <c r="D20" s="18">
        <f>SUM('Ready - CITY LINE'!W20:AB20)*'Ready - CITY LINE'!AK20</f>
        <v>0</v>
      </c>
      <c r="E20" s="18">
        <f>SUM('Ready - CITY LINE'!W20:AB20)*'Ready - CITY LINE'!AL20</f>
        <v>0</v>
      </c>
      <c r="F20" s="18">
        <f>SUM('Ready - CITY LINE'!W20:AB20)*'Ready - CITY LINE'!AM20</f>
        <v>0</v>
      </c>
      <c r="G20" s="18">
        <f>SUM('Ready - CITY LINE'!W20:AD20)*'Ready - CITY LINE'!AN20</f>
        <v>0</v>
      </c>
      <c r="H20" s="18">
        <f>SUM('Ready - CITY LINE'!W20:AD20)*'Ready - CITY LINE'!AO20</f>
        <v>0</v>
      </c>
      <c r="I20" s="18">
        <f>SUM('Ready - CITY LINE'!W20:AD20)*'Ready - CITY LINE'!AP20</f>
        <v>0</v>
      </c>
      <c r="J20" s="18">
        <f>SUM('Ready - CITY LINE'!W20:AD20)*'Ready - CITY LINE'!AQ20</f>
        <v>0</v>
      </c>
      <c r="K20" s="18">
        <f>'Ready - CITY LINE'!AR20</f>
        <v>0</v>
      </c>
      <c r="L20" s="18">
        <f>'Ready - CITY LINE'!T20*SUM('Ready - CITY LINE'!W20:AD20)</f>
        <v>0</v>
      </c>
      <c r="M20" s="18">
        <f>SUM('Ready - CITY LINE'!W20:AD20)*'Ready - CITY LINE'!AS20</f>
        <v>0</v>
      </c>
    </row>
    <row r="21" spans="1:13">
      <c r="A21" s="1" t="str">
        <f>'Ready - CITY LINE'!D21</f>
        <v>house</v>
      </c>
      <c r="B21" s="16">
        <f>SUM('Ready - CITY LINE'!W21:AD21)*'Ready - CITY LINE'!AI21</f>
        <v>0</v>
      </c>
      <c r="C21" s="17">
        <f>SUM('Ready - CITY LINE'!W21:AB21)*'Ready - CITY LINE'!AJ21</f>
        <v>0</v>
      </c>
      <c r="D21" s="18">
        <f>SUM('Ready - CITY LINE'!W21:AB21)*'Ready - CITY LINE'!AK21</f>
        <v>0</v>
      </c>
      <c r="E21" s="18">
        <f>SUM('Ready - CITY LINE'!W21:AB21)*'Ready - CITY LINE'!AL21</f>
        <v>0</v>
      </c>
      <c r="F21" s="18">
        <f>SUM('Ready - CITY LINE'!W21:AB21)*'Ready - CITY LINE'!AM21</f>
        <v>0</v>
      </c>
      <c r="G21" s="18">
        <f>SUM('Ready - CITY LINE'!W21:AD21)*'Ready - CITY LINE'!AN21</f>
        <v>0</v>
      </c>
      <c r="H21" s="18">
        <f>SUM('Ready - CITY LINE'!W21:AD21)*'Ready - CITY LINE'!AO21</f>
        <v>0</v>
      </c>
      <c r="I21" s="18">
        <f>SUM('Ready - CITY LINE'!W21:AD21)*'Ready - CITY LINE'!AP21</f>
        <v>0</v>
      </c>
      <c r="J21" s="18">
        <f>SUM('Ready - CITY LINE'!W21:AD21)*'Ready - CITY LINE'!AQ21</f>
        <v>0</v>
      </c>
      <c r="K21" s="18">
        <f>'Ready - CITY LINE'!AR21</f>
        <v>0</v>
      </c>
      <c r="L21" s="18">
        <f>'Ready - CITY LINE'!T21*SUM('Ready - CITY LINE'!W21:AD21)</f>
        <v>0</v>
      </c>
      <c r="M21" s="18">
        <f>SUM('Ready - CITY LINE'!W21:AD21)*'Ready - CITY LINE'!AS21</f>
        <v>0</v>
      </c>
    </row>
    <row r="22" spans="1:13">
      <c r="A22" s="1" t="str">
        <f>'Ready - CITY LINE'!D22</f>
        <v>bakery</v>
      </c>
      <c r="B22" s="16">
        <f>SUM('Ready - CITY LINE'!W22:AD22)*'Ready - CITY LINE'!AI22</f>
        <v>0</v>
      </c>
      <c r="C22" s="17">
        <f>SUM('Ready - CITY LINE'!W22:AB22)*'Ready - CITY LINE'!AJ22</f>
        <v>0</v>
      </c>
      <c r="D22" s="18">
        <f>SUM('Ready - CITY LINE'!W22:AB22)*'Ready - CITY LINE'!AK22</f>
        <v>0</v>
      </c>
      <c r="E22" s="18">
        <f>SUM('Ready - CITY LINE'!W22:AB22)*'Ready - CITY LINE'!AL22</f>
        <v>0</v>
      </c>
      <c r="F22" s="18">
        <f>SUM('Ready - CITY LINE'!W22:AB22)*'Ready - CITY LINE'!AM22</f>
        <v>0</v>
      </c>
      <c r="G22" s="18">
        <f>SUM('Ready - CITY LINE'!W22:AD22)*'Ready - CITY LINE'!AN22</f>
        <v>0</v>
      </c>
      <c r="H22" s="18">
        <f>SUM('Ready - CITY LINE'!W22:AD22)*'Ready - CITY LINE'!AO22</f>
        <v>0</v>
      </c>
      <c r="I22" s="18">
        <f>SUM('Ready - CITY LINE'!W22:AD22)*'Ready - CITY LINE'!AP22</f>
        <v>0</v>
      </c>
      <c r="J22" s="18">
        <f>SUM('Ready - CITY LINE'!W22:AD22)*'Ready - CITY LINE'!AQ22</f>
        <v>0</v>
      </c>
      <c r="K22" s="18">
        <f>'Ready - CITY LINE'!AR22</f>
        <v>0</v>
      </c>
      <c r="L22" s="18">
        <f>'Ready - CITY LINE'!T22*SUM('Ready - CITY LINE'!W22:AD22)</f>
        <v>0</v>
      </c>
      <c r="M22" s="18">
        <f>SUM('Ready - CITY LINE'!W22:AD22)*'Ready - CITY LINE'!AS22</f>
        <v>0</v>
      </c>
    </row>
    <row r="23" spans="1:13">
      <c r="A23" s="1" t="str">
        <f>'Ready - CITY LINE'!D23</f>
        <v>library</v>
      </c>
      <c r="B23" s="16">
        <f>SUM('Ready - CITY LINE'!W23:AD23)*'Ready - CITY LINE'!AI23</f>
        <v>0</v>
      </c>
      <c r="C23" s="17">
        <f>SUM('Ready - CITY LINE'!W23:AB23)*'Ready - CITY LINE'!AJ23</f>
        <v>0</v>
      </c>
      <c r="D23" s="18">
        <f>SUM('Ready - CITY LINE'!W23:AB23)*'Ready - CITY LINE'!AK23</f>
        <v>0</v>
      </c>
      <c r="E23" s="18">
        <f>SUM('Ready - CITY LINE'!W23:AB23)*'Ready - CITY LINE'!AL23</f>
        <v>0</v>
      </c>
      <c r="F23" s="18">
        <f>SUM('Ready - CITY LINE'!W23:AB23)*'Ready - CITY LINE'!AM23</f>
        <v>0</v>
      </c>
      <c r="G23" s="18">
        <f>SUM('Ready - CITY LINE'!W23:AD23)*'Ready - CITY LINE'!AN23</f>
        <v>0</v>
      </c>
      <c r="H23" s="18">
        <f>SUM('Ready - CITY LINE'!W23:AD23)*'Ready - CITY LINE'!AO23</f>
        <v>0</v>
      </c>
      <c r="I23" s="18">
        <f>SUM('Ready - CITY LINE'!W23:AD23)*'Ready - CITY LINE'!AP23</f>
        <v>0</v>
      </c>
      <c r="J23" s="18">
        <f>SUM('Ready - CITY LINE'!W23:AD23)*'Ready - CITY LINE'!AQ23</f>
        <v>0</v>
      </c>
      <c r="K23" s="18">
        <f>'Ready - CITY LINE'!AR23</f>
        <v>0</v>
      </c>
      <c r="L23" s="18">
        <f>'Ready - CITY LINE'!T23*SUM('Ready - CITY LINE'!W23:AD23)</f>
        <v>0</v>
      </c>
      <c r="M23" s="18">
        <f>SUM('Ready - CITY LINE'!W23:AD23)*'Ready - CITY LINE'!AS23</f>
        <v>0</v>
      </c>
    </row>
    <row r="24" spans="1:13">
      <c r="A24" s="1" t="str">
        <f>'Ready - CITY LINE'!D24</f>
        <v>gallery</v>
      </c>
      <c r="B24" s="16">
        <f>SUM('Ready - CITY LINE'!W24:AD24)*'Ready - CITY LINE'!AI24</f>
        <v>0</v>
      </c>
      <c r="C24" s="17">
        <f>SUM('Ready - CITY LINE'!W24:AB24)*'Ready - CITY LINE'!AJ24</f>
        <v>0</v>
      </c>
      <c r="D24" s="18">
        <f>SUM('Ready - CITY LINE'!W24:AB24)*'Ready - CITY LINE'!AK24</f>
        <v>0</v>
      </c>
      <c r="E24" s="18">
        <f>SUM('Ready - CITY LINE'!W24:AB24)*'Ready - CITY LINE'!AL24</f>
        <v>0</v>
      </c>
      <c r="F24" s="18">
        <f>SUM('Ready - CITY LINE'!W24:AB24)*'Ready - CITY LINE'!AM24</f>
        <v>0</v>
      </c>
      <c r="G24" s="18">
        <f>SUM('Ready - CITY LINE'!W24:AD24)*'Ready - CITY LINE'!AN24</f>
        <v>0</v>
      </c>
      <c r="H24" s="18">
        <f>SUM('Ready - CITY LINE'!W24:AD24)*'Ready - CITY LINE'!AO24</f>
        <v>0</v>
      </c>
      <c r="I24" s="18">
        <f>SUM('Ready - CITY LINE'!W24:AD24)*'Ready - CITY LINE'!AP24</f>
        <v>0</v>
      </c>
      <c r="J24" s="18">
        <f>SUM('Ready - CITY LINE'!W24:AD24)*'Ready - CITY LINE'!AQ24</f>
        <v>0</v>
      </c>
      <c r="K24" s="18">
        <f>'Ready - CITY LINE'!AR24</f>
        <v>0</v>
      </c>
      <c r="L24" s="18">
        <f>'Ready - CITY LINE'!T24*SUM('Ready - CITY LINE'!W24:AD24)</f>
        <v>0</v>
      </c>
      <c r="M24" s="18">
        <f>SUM('Ready - CITY LINE'!W24:AD24)*'Ready - CITY LINE'!AS24</f>
        <v>0</v>
      </c>
    </row>
    <row r="25" spans="1:13">
      <c r="A25" s="1" t="str">
        <f>'Ready - CITY LINE'!D25</f>
        <v>palace</v>
      </c>
      <c r="B25" s="16">
        <f>SUM('Ready - CITY LINE'!W25:AD25)*'Ready - CITY LINE'!AI25</f>
        <v>0</v>
      </c>
      <c r="C25" s="17">
        <f>SUM('Ready - CITY LINE'!W25:AB25)*'Ready - CITY LINE'!AJ25</f>
        <v>0</v>
      </c>
      <c r="D25" s="18">
        <f>SUM('Ready - CITY LINE'!W25:AB25)*'Ready - CITY LINE'!AK25</f>
        <v>0</v>
      </c>
      <c r="E25" s="18">
        <f>SUM('Ready - CITY LINE'!W25:AB25)*'Ready - CITY LINE'!AL25</f>
        <v>0</v>
      </c>
      <c r="F25" s="18">
        <f>SUM('Ready - CITY LINE'!W25:AB25)*'Ready - CITY LINE'!AM25</f>
        <v>0</v>
      </c>
      <c r="G25" s="18">
        <f>SUM('Ready - CITY LINE'!W25:AD25)*'Ready - CITY LINE'!AN25</f>
        <v>0</v>
      </c>
      <c r="H25" s="18">
        <f>SUM('Ready - CITY LINE'!W25:AD25)*'Ready - CITY LINE'!AO25</f>
        <v>0</v>
      </c>
      <c r="I25" s="18">
        <f>SUM('Ready - CITY LINE'!W25:AD25)*'Ready - CITY LINE'!AP25</f>
        <v>0</v>
      </c>
      <c r="J25" s="18">
        <f>SUM('Ready - CITY LINE'!W25:AD25)*'Ready - CITY LINE'!AQ25</f>
        <v>0</v>
      </c>
      <c r="K25" s="18">
        <f>'Ready - CITY LINE'!AR25</f>
        <v>0</v>
      </c>
      <c r="L25" s="18">
        <f>'Ready - CITY LINE'!T25*SUM('Ready - CITY LINE'!W25:AD25)</f>
        <v>0</v>
      </c>
      <c r="M25" s="18">
        <f>SUM('Ready - CITY LINE'!W25:AD25)*'Ready - CITY LINE'!AS25</f>
        <v>0</v>
      </c>
    </row>
    <row r="26" spans="1:13">
      <c r="A26" s="1" t="str">
        <f>'Ready - CITY LINE'!D26</f>
        <v>pool</v>
      </c>
      <c r="B26" s="16">
        <f>SUM('Ready - CITY LINE'!W26:AD26)*'Ready - CITY LINE'!AI26</f>
        <v>0</v>
      </c>
      <c r="C26" s="17">
        <f>SUM('Ready - CITY LINE'!W26:AD26)*'Ready - CITY LINE'!AJ26</f>
        <v>0</v>
      </c>
      <c r="D26" s="18">
        <f>SUM('Ready - CITY LINE'!W27:AB27)*'Ready - CITY LINE'!AK27</f>
        <v>0</v>
      </c>
      <c r="E26" s="18">
        <f>SUM('Ready - CITY LINE'!W27:AB27)*'Ready - CITY LINE'!AL27</f>
        <v>0</v>
      </c>
      <c r="F26" s="18">
        <f>SUM('Ready - CITY LINE'!W27:AB27)*'Ready - CITY LINE'!AM27</f>
        <v>0</v>
      </c>
      <c r="G26" s="18">
        <f>SUM('Ready - CITY LINE'!W26:AD26)*'Ready - CITY LINE'!AN26</f>
        <v>0</v>
      </c>
      <c r="H26" s="18">
        <f>SUM('Ready - CITY LINE'!W26:AD26)*'Ready - CITY LINE'!AO26</f>
        <v>0</v>
      </c>
      <c r="I26" s="18">
        <f>SUM('Ready - CITY LINE'!W26:AD26)*'Ready - CITY LINE'!AP26</f>
        <v>0</v>
      </c>
      <c r="J26" s="18">
        <f>SUM('Ready - CITY LINE'!W26:AD26)*'Ready - CITY LINE'!AQ26</f>
        <v>0</v>
      </c>
      <c r="K26" s="18">
        <f>'Ready - CITY LINE'!AR27</f>
        <v>0</v>
      </c>
      <c r="L26" s="18">
        <f>'Ready - CITY LINE'!T26*SUM('Ready - CITY LINE'!W26:AD26)</f>
        <v>0</v>
      </c>
      <c r="M26" s="18">
        <f>SUM('Ready - CITY LINE'!W26:AD26)*'Ready - CITY LINE'!AS26</f>
        <v>0</v>
      </c>
    </row>
    <row r="27" spans="1:13">
      <c r="A27" s="1" t="str">
        <f>'Ready - CITY LINE'!D27</f>
        <v>bank</v>
      </c>
      <c r="B27" s="16">
        <f>SUM('Ready - CITY LINE'!W27:AD27)*'Ready - CITY LINE'!AI27</f>
        <v>0</v>
      </c>
      <c r="C27" s="17">
        <f>SUM('Ready - CITY LINE'!W27:AD27)*'Ready - CITY LINE'!AJ27</f>
        <v>0</v>
      </c>
      <c r="D27" s="18">
        <f>SUM('Ready - CITY LINE'!W26:AB26)*'Ready - CITY LINE'!AK26</f>
        <v>0</v>
      </c>
      <c r="E27" s="18">
        <f>SUM('Ready - CITY LINE'!W26:AB26)*'Ready - CITY LINE'!AL26</f>
        <v>0</v>
      </c>
      <c r="F27" s="18">
        <f>SUM('Ready - CITY LINE'!W26:AB26)*'Ready - CITY LINE'!AM26</f>
        <v>0</v>
      </c>
      <c r="G27" s="18">
        <f>SUM('Ready - CITY LINE'!W27:AD27)*'Ready - CITY LINE'!AN27</f>
        <v>0</v>
      </c>
      <c r="H27" s="18">
        <f>SUM('Ready - CITY LINE'!W27:AD27)*'Ready - CITY LINE'!AO27</f>
        <v>0</v>
      </c>
      <c r="I27" s="18">
        <f>SUM('Ready - CITY LINE'!W27:AD27)*'Ready - CITY LINE'!AP27</f>
        <v>0</v>
      </c>
      <c r="J27" s="18">
        <f>SUM('Ready - CITY LINE'!W27:AD27)*'Ready - CITY LINE'!AQ27</f>
        <v>0</v>
      </c>
      <c r="K27" s="18">
        <f>'Ready - CITY LINE'!AR26</f>
        <v>0</v>
      </c>
      <c r="L27" s="18">
        <f>'Ready - CITY LINE'!T27*SUM('Ready - CITY LINE'!W27:AD27)</f>
        <v>0</v>
      </c>
      <c r="M27" s="18">
        <f>SUM('Ready - CITY LINE'!W27:AD27)*'Ready - CITY LINE'!AS27</f>
        <v>0</v>
      </c>
    </row>
    <row r="28" spans="1:13">
      <c r="A28" s="1" t="str">
        <f>'Ready - CITY LINE'!D28</f>
        <v>plaza</v>
      </c>
      <c r="B28" s="16">
        <f>SUM('Ready - CITY LINE'!W28:AD28)*'Ready - CITY LINE'!AI28</f>
        <v>0</v>
      </c>
      <c r="C28" s="17">
        <f>SUM('Ready - CITY LINE'!W28:AD28)*'Ready - CITY LINE'!AJ28</f>
        <v>0</v>
      </c>
      <c r="D28" s="18">
        <f>SUM('Ready - CITY LINE'!W28:AB28)*'Ready - CITY LINE'!AK28</f>
        <v>0</v>
      </c>
      <c r="E28" s="18">
        <f>SUM('Ready - CITY LINE'!W28:AB28)*'Ready - CITY LINE'!AL28</f>
        <v>0</v>
      </c>
      <c r="F28" s="18">
        <f>SUM('Ready - CITY LINE'!W28:AB28)*'Ready - CITY LINE'!AM28</f>
        <v>0</v>
      </c>
      <c r="G28" s="18">
        <f>SUM('Ready - CITY LINE'!W28:AD28)*'Ready - CITY LINE'!AN28</f>
        <v>0</v>
      </c>
      <c r="H28" s="18">
        <f>SUM('Ready - CITY LINE'!W28:AD28)*'Ready - CITY LINE'!AO28</f>
        <v>0</v>
      </c>
      <c r="I28" s="18">
        <f>SUM('Ready - CITY LINE'!W28:AD28)*'Ready - CITY LINE'!AP28</f>
        <v>0</v>
      </c>
      <c r="J28" s="18">
        <f>SUM('Ready - CITY LINE'!W28:AD28)*'Ready - CITY LINE'!AQ28</f>
        <v>0</v>
      </c>
      <c r="K28" s="18">
        <f>'Ready - CITY LINE'!AR28</f>
        <v>0</v>
      </c>
      <c r="L28" s="18">
        <f>'Ready - CITY LINE'!T28*SUM('Ready - CITY LINE'!W28:AD28)</f>
        <v>0</v>
      </c>
      <c r="M28" s="18">
        <f>SUM('Ready - CITY LINE'!W28:AD28)*'Ready - CITY LINE'!AS28</f>
        <v>0</v>
      </c>
    </row>
    <row r="29" spans="1:13">
      <c r="A29" s="1" t="str">
        <f>'Ready - CITY LINE'!D29</f>
        <v>stadium</v>
      </c>
      <c r="B29" s="16">
        <f>SUM('Ready - CITY LINE'!W29:AD29)*'Ready - CITY LINE'!AI29</f>
        <v>0</v>
      </c>
      <c r="C29" s="17">
        <f>SUM('Ready - CITY LINE'!W29:AD29)*'Ready - CITY LINE'!AJ29</f>
        <v>0</v>
      </c>
      <c r="D29" s="18">
        <f>SUM('Ready - CITY LINE'!W29:AB29)*'Ready - CITY LINE'!AK29</f>
        <v>0</v>
      </c>
      <c r="E29" s="18">
        <f>SUM('Ready - CITY LINE'!W29:AB29)*'Ready - CITY LINE'!AL29</f>
        <v>0</v>
      </c>
      <c r="F29" s="18">
        <f>SUM('Ready - CITY LINE'!W29:AB29)*'Ready - CITY LINE'!AM29</f>
        <v>0</v>
      </c>
      <c r="G29" s="18">
        <f>SUM('Ready - CITY LINE'!W29:AD29)*'Ready - CITY LINE'!AN29</f>
        <v>0</v>
      </c>
      <c r="H29" s="18">
        <f>SUM('Ready - CITY LINE'!W29:AD29)*'Ready - CITY LINE'!AO29</f>
        <v>0</v>
      </c>
      <c r="I29" s="18">
        <f>SUM('Ready - CITY LINE'!W29:AD29)*'Ready - CITY LINE'!AP29</f>
        <v>0</v>
      </c>
      <c r="J29" s="18">
        <f>SUM('Ready - CITY LINE'!W29:AD29)*'Ready - CITY LINE'!AQ29</f>
        <v>0</v>
      </c>
      <c r="K29" s="18">
        <f>'Ready - CITY LINE'!AR29</f>
        <v>0</v>
      </c>
      <c r="L29" s="18">
        <f>'Ready - CITY LINE'!T29*SUM('Ready - CITY LINE'!W29:AD29)</f>
        <v>0</v>
      </c>
      <c r="M29" s="18">
        <f>SUM('Ready - CITY LINE'!W29:AD29)*'Ready - CITY LINE'!AS29</f>
        <v>0</v>
      </c>
    </row>
    <row r="30" spans="1:13">
      <c r="A30" s="1">
        <f>'Ready - CITY LINE'!D30</f>
        <v>0</v>
      </c>
      <c r="B30" s="16">
        <f>SUM('Ready - CITY LINE'!W30:AB30)*'Ready - CITY LINE'!AI30</f>
        <v>0</v>
      </c>
      <c r="C30" s="17">
        <f>SUM('Ready - CITY LINE'!W30:AB30)*'Ready - CITY LINE'!AJ30</f>
        <v>0</v>
      </c>
      <c r="D30" s="18">
        <f>SUM('Ready - CITY LINE'!W30:AB30)*'Ready - CITY LINE'!AK30</f>
        <v>0</v>
      </c>
      <c r="E30" s="18">
        <f>SUM('Ready - CITY LINE'!W30:AB30)*'Ready - CITY LINE'!AL30</f>
        <v>0</v>
      </c>
      <c r="F30" s="18">
        <f>SUM('Ready - CITY LINE'!W30:AB30)*'Ready - CITY LINE'!AM30</f>
        <v>0</v>
      </c>
      <c r="G30" s="18">
        <f>SUM('Ready - CITY LINE'!W30:AB30)*'Ready - CITY LINE'!AN30</f>
        <v>0</v>
      </c>
      <c r="H30" s="18">
        <f>SUM('Ready - CITY LINE'!W30:AD30)*'Ready - CITY LINE'!AO30</f>
        <v>0</v>
      </c>
      <c r="I30" s="18">
        <f>SUM('Ready - CITY LINE'!W30:AD30)*'Ready - CITY LINE'!AP30</f>
        <v>0</v>
      </c>
      <c r="J30" s="18">
        <f>SUM('Ready - CITY LINE'!W30:AB30)*'Ready - CITY LINE'!AQ30</f>
        <v>0</v>
      </c>
      <c r="K30" s="18">
        <f>'Ready - CITY LINE'!AR30</f>
        <v>0</v>
      </c>
      <c r="L30" s="18">
        <f>'Ready - CITY LINE'!T30*SUM('Ready - CITY LINE'!W30:AB30)</f>
        <v>0</v>
      </c>
      <c r="M30" s="118"/>
    </row>
    <row r="31" spans="1:13">
      <c r="A31" s="1">
        <f>'Ready - CITY LINE'!D31</f>
        <v>0</v>
      </c>
      <c r="B31" s="16">
        <f>SUM('Ready - CITY LINE'!W31:AB31)*'Ready - CITY LINE'!AI31</f>
        <v>0</v>
      </c>
      <c r="C31" s="17">
        <f>SUM('Ready - CITY LINE'!W31:AB31)*'Ready - CITY LINE'!AJ31</f>
        <v>0</v>
      </c>
      <c r="D31" s="18">
        <f>SUM('Ready - CITY LINE'!W31:AB31)*'Ready - CITY LINE'!AK31</f>
        <v>0</v>
      </c>
      <c r="E31" s="18">
        <f>SUM('Ready - CITY LINE'!W31:AB31)*'Ready - CITY LINE'!AL31</f>
        <v>0</v>
      </c>
      <c r="F31" s="18">
        <f>SUM('Ready - CITY LINE'!W31:AB31)*'Ready - CITY LINE'!AM31</f>
        <v>0</v>
      </c>
      <c r="G31" s="18">
        <f>SUM('Ready - CITY LINE'!W31:AB31)*'Ready - CITY LINE'!AN31</f>
        <v>0</v>
      </c>
      <c r="H31" s="18">
        <f>SUM('Ready - CITY LINE'!W31:AD31)*'Ready - CITY LINE'!AO31</f>
        <v>0</v>
      </c>
      <c r="I31" s="18">
        <f>SUM('Ready - CITY LINE'!W31:AB31)*'Ready - CITY LINE'!AP31</f>
        <v>0</v>
      </c>
      <c r="J31" s="18">
        <f>SUM('Ready - CITY LINE'!W31:AB31)*'Ready - CITY LINE'!AQ31</f>
        <v>0</v>
      </c>
      <c r="K31" s="18">
        <f>'Ready - CITY LINE'!AR31</f>
        <v>0</v>
      </c>
      <c r="L31" s="18">
        <f>'Ready - CITY LINE'!T31*SUM('Ready - CITY LINE'!W31:AB31)</f>
        <v>0</v>
      </c>
      <c r="M31" s="118"/>
    </row>
    <row r="32" spans="1:13">
      <c r="A32" s="1">
        <f>'Ready - CITY LINE'!D32</f>
        <v>0</v>
      </c>
      <c r="B32" s="16">
        <f>SUM('Ready - CITY LINE'!W32:AB32)*'Ready - CITY LINE'!AI32</f>
        <v>0</v>
      </c>
      <c r="C32" s="17">
        <f>SUM('Ready - CITY LINE'!W32:AB32)*'Ready - CITY LINE'!AJ32</f>
        <v>0</v>
      </c>
      <c r="D32" s="18">
        <f>SUM('Ready - CITY LINE'!W32:AB32)*'Ready - CITY LINE'!AK32</f>
        <v>0</v>
      </c>
      <c r="E32" s="18">
        <f>SUM('Ready - CITY LINE'!W32:AB32)*'Ready - CITY LINE'!AL32</f>
        <v>0</v>
      </c>
      <c r="F32" s="18">
        <f>SUM('Ready - CITY LINE'!W32:AB32)*'Ready - CITY LINE'!AM32</f>
        <v>0</v>
      </c>
      <c r="G32" s="18">
        <f>SUM('Ready - CITY LINE'!W32:AB32)*'Ready - CITY LINE'!AN32</f>
        <v>0</v>
      </c>
      <c r="H32" s="18">
        <f>SUM('Ready - CITY LINE'!W32:AB32)*'Ready - CITY LINE'!AO32</f>
        <v>0</v>
      </c>
      <c r="I32" s="18">
        <f>SUM('Ready - CITY LINE'!W32:AB32)*'Ready - CITY LINE'!AP32</f>
        <v>0</v>
      </c>
      <c r="J32" s="18">
        <f>SUM('Ready - CITY LINE'!W32:AB32)*'Ready - CITY LINE'!AQ32</f>
        <v>0</v>
      </c>
      <c r="K32" s="18">
        <f>'Ready - CITY LINE'!AR32</f>
        <v>0</v>
      </c>
      <c r="L32" s="18">
        <f>'Ready - CITY LINE'!T32*SUM('Ready - CITY LINE'!W32:AB32)</f>
        <v>0</v>
      </c>
      <c r="M32" s="118"/>
    </row>
    <row r="33" spans="1:13">
      <c r="A33" s="1">
        <f>'Ready - CITY LINE'!D33</f>
        <v>0</v>
      </c>
      <c r="B33" s="16">
        <f>SUM('Ready - CITY LINE'!W33:AB33)*'Ready - CITY LINE'!AI33</f>
        <v>0</v>
      </c>
      <c r="C33" s="17">
        <f>SUM('Ready - CITY LINE'!W33:AB33)*'Ready - CITY LINE'!AJ33</f>
        <v>0</v>
      </c>
      <c r="D33" s="18">
        <f>SUM('Ready - CITY LINE'!W33:AB33)*'Ready - CITY LINE'!AK33</f>
        <v>0</v>
      </c>
      <c r="E33" s="18">
        <f>SUM('Ready - CITY LINE'!W33:AB33)*'Ready - CITY LINE'!AL33</f>
        <v>0</v>
      </c>
      <c r="F33" s="18">
        <f>SUM('Ready - CITY LINE'!W33:AB33)*'Ready - CITY LINE'!AM33</f>
        <v>0</v>
      </c>
      <c r="G33" s="18">
        <f>SUM('Ready - CITY LINE'!W33:AB33)*'Ready - CITY LINE'!AN33</f>
        <v>0</v>
      </c>
      <c r="H33" s="18">
        <f>SUM('Ready - CITY LINE'!W33:AB33)*'Ready - CITY LINE'!AO33</f>
        <v>0</v>
      </c>
      <c r="I33" s="18">
        <f>SUM('Ready - CITY LINE'!W33:AB33)*'Ready - CITY LINE'!AP33</f>
        <v>0</v>
      </c>
      <c r="J33" s="18">
        <f>SUM('Ready - CITY LINE'!W33:AB33)*'Ready - CITY LINE'!AQ33</f>
        <v>0</v>
      </c>
      <c r="K33" s="18">
        <f>'Ready - CITY LINE'!AR33</f>
        <v>0</v>
      </c>
      <c r="L33" s="18">
        <f>'Ready - CITY LINE'!T33*SUM('Ready - CITY LINE'!W33:AB33)</f>
        <v>0</v>
      </c>
      <c r="M33" s="118"/>
    </row>
    <row r="34" spans="1:13">
      <c r="A34" s="1">
        <f>'Ready - CITY LINE'!D34</f>
        <v>0</v>
      </c>
      <c r="B34" s="16">
        <f>SUM('Ready - CITY LINE'!W34:AB34)*'Ready - CITY LINE'!AI34</f>
        <v>0</v>
      </c>
      <c r="C34" s="17">
        <f>SUM('Ready - CITY LINE'!W34:AB34)*'Ready - CITY LINE'!AJ34</f>
        <v>0</v>
      </c>
      <c r="D34" s="18">
        <f>SUM('Ready - CITY LINE'!W34:AB34)*'Ready - CITY LINE'!AK34</f>
        <v>0</v>
      </c>
      <c r="E34" s="18">
        <f>SUM('Ready - CITY LINE'!W34:AB34)*'Ready - CITY LINE'!AL34</f>
        <v>0</v>
      </c>
      <c r="F34" s="18">
        <f>SUM('Ready - CITY LINE'!W34:AB34)*'Ready - CITY LINE'!AM34</f>
        <v>0</v>
      </c>
      <c r="G34" s="18">
        <f>SUM('Ready - CITY LINE'!W34:AB34)*'Ready - CITY LINE'!AN34</f>
        <v>0</v>
      </c>
      <c r="H34" s="18">
        <f>SUM('Ready - CITY LINE'!W34:AB34)*'Ready - CITY LINE'!AO34</f>
        <v>0</v>
      </c>
      <c r="I34" s="18">
        <f>SUM('Ready - CITY LINE'!W34:AB34)*'Ready - CITY LINE'!AP34</f>
        <v>0</v>
      </c>
      <c r="J34" s="18">
        <f>SUM('Ready - CITY LINE'!W34:AB34)*'Ready - CITY LINE'!AQ34</f>
        <v>0</v>
      </c>
      <c r="K34" s="18">
        <f>'Ready - CITY LINE'!AR34</f>
        <v>0</v>
      </c>
      <c r="L34" s="18">
        <f>'Ready - CITY LINE'!T34*SUM('Ready - CITY LINE'!W34:AB34)</f>
        <v>0</v>
      </c>
      <c r="M34" s="118"/>
    </row>
    <row r="35" spans="1:13">
      <c r="A35" s="1">
        <f>'Ready - CITY LINE'!D35</f>
        <v>0</v>
      </c>
      <c r="B35" s="16">
        <f>SUM('Ready - CITY LINE'!W35:AB35)*'Ready - CITY LINE'!AI35</f>
        <v>0</v>
      </c>
      <c r="C35" s="17">
        <f>SUM('Ready - CITY LINE'!W35:AB35)*'Ready - CITY LINE'!AJ35</f>
        <v>0</v>
      </c>
      <c r="D35" s="18">
        <f>SUM('Ready - CITY LINE'!W35:AB35)*'Ready - CITY LINE'!AK35</f>
        <v>0</v>
      </c>
      <c r="E35" s="18">
        <f>SUM('Ready - CITY LINE'!W35:AB35)*'Ready - CITY LINE'!AL35</f>
        <v>0</v>
      </c>
      <c r="F35" s="18">
        <f>SUM('Ready - CITY LINE'!W35:AB35)*'Ready - CITY LINE'!AM35</f>
        <v>0</v>
      </c>
      <c r="G35" s="18">
        <f>SUM('Ready - CITY LINE'!W35:AB35)*'Ready - CITY LINE'!AN35</f>
        <v>0</v>
      </c>
      <c r="H35" s="18">
        <f>SUM('Ready - CITY LINE'!W35:AB35)*'Ready - CITY LINE'!AO35</f>
        <v>0</v>
      </c>
      <c r="I35" s="18">
        <f>SUM('Ready - CITY LINE'!W35:AB35)*'Ready - CITY LINE'!AP35</f>
        <v>0</v>
      </c>
      <c r="J35" s="18">
        <f>SUM('Ready - CITY LINE'!W35:AB35)*'Ready - CITY LINE'!AQ35</f>
        <v>0</v>
      </c>
      <c r="K35" s="18">
        <f>'Ready - CITY LINE'!AR35</f>
        <v>0</v>
      </c>
      <c r="L35" s="18">
        <f>'Ready - CITY LINE'!T35*SUM('Ready - CITY LINE'!W35:AB35)</f>
        <v>0</v>
      </c>
      <c r="M35" s="118"/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B616-C005-C147-B354-7801C7CFCFEC}">
  <dimension ref="A1:T36"/>
  <sheetViews>
    <sheetView workbookViewId="0">
      <selection activeCell="E9" sqref="E9:F10"/>
    </sheetView>
  </sheetViews>
  <sheetFormatPr baseColWidth="10" defaultColWidth="12.5" defaultRowHeight="16"/>
  <cols>
    <col min="1" max="1" width="12.5" style="359"/>
    <col min="2" max="2" width="8.5" style="359" customWidth="1"/>
    <col min="3" max="3" width="8.83203125" style="359" customWidth="1"/>
    <col min="4" max="4" width="9" style="359" customWidth="1"/>
    <col min="5" max="5" width="12.5" style="359" customWidth="1"/>
    <col min="6" max="6" width="11.33203125" style="359" customWidth="1"/>
    <col min="7" max="7" width="9.1640625" style="359" customWidth="1"/>
    <col min="8" max="8" width="9.5" style="359" customWidth="1"/>
    <col min="9" max="9" width="12.5" style="405"/>
    <col min="10" max="10" width="8.6640625" style="359" customWidth="1"/>
    <col min="11" max="11" width="8.33203125" style="359" customWidth="1"/>
    <col min="12" max="12" width="10.83203125" style="359" customWidth="1"/>
    <col min="13" max="16384" width="12.5" style="359"/>
  </cols>
  <sheetData>
    <row r="1" spans="1:20" s="356" customFormat="1" ht="18" customHeight="1">
      <c r="A1" s="353" t="s">
        <v>143</v>
      </c>
      <c r="B1" s="354"/>
      <c r="C1" s="354"/>
      <c r="D1" s="354"/>
      <c r="E1" s="354"/>
      <c r="F1" s="354"/>
      <c r="G1" s="354"/>
      <c r="H1" s="354"/>
      <c r="I1" s="355"/>
      <c r="J1" s="354"/>
      <c r="K1" s="354"/>
      <c r="T1" s="354"/>
    </row>
    <row r="2" spans="1:20">
      <c r="A2" s="357" t="s">
        <v>144</v>
      </c>
      <c r="B2" s="358"/>
      <c r="C2" s="358"/>
      <c r="D2" s="358"/>
      <c r="E2" s="358"/>
      <c r="F2" s="358"/>
      <c r="H2" s="358"/>
      <c r="I2" s="357" t="s">
        <v>145</v>
      </c>
      <c r="M2" s="357"/>
      <c r="T2" s="358"/>
    </row>
    <row r="3" spans="1:20" ht="37" customHeight="1">
      <c r="A3" s="360">
        <f>'PRODUCTION LIST ready'!B4</f>
        <v>0</v>
      </c>
      <c r="B3" s="361"/>
      <c r="C3" s="361"/>
      <c r="D3" s="361"/>
      <c r="E3" s="361"/>
      <c r="F3" s="361"/>
      <c r="G3" s="361"/>
      <c r="H3" s="362"/>
      <c r="I3" s="363">
        <f>'PRODUCTION LIST ready'!J4</f>
        <v>0</v>
      </c>
      <c r="J3" s="364"/>
      <c r="K3" s="365"/>
      <c r="N3" s="366"/>
      <c r="O3" s="366"/>
      <c r="P3" s="366"/>
      <c r="Q3" s="366"/>
      <c r="R3" s="366"/>
    </row>
    <row r="4" spans="1:20" s="373" customFormat="1" ht="23" customHeight="1">
      <c r="A4" s="367"/>
      <c r="B4" s="368"/>
      <c r="C4" s="369" t="s">
        <v>161</v>
      </c>
      <c r="D4" s="369"/>
      <c r="E4" s="370"/>
      <c r="F4" s="371"/>
      <c r="G4" s="369" t="s">
        <v>161</v>
      </c>
      <c r="H4" s="369"/>
      <c r="I4" s="372"/>
      <c r="J4" s="368"/>
      <c r="K4" s="369" t="s">
        <v>161</v>
      </c>
      <c r="L4" s="369"/>
      <c r="P4" s="374"/>
      <c r="Q4" s="374"/>
      <c r="R4" s="375"/>
      <c r="S4" s="376"/>
      <c r="T4" s="368"/>
    </row>
    <row r="5" spans="1:20" ht="20" customHeight="1">
      <c r="A5" s="377" t="s">
        <v>162</v>
      </c>
      <c r="B5" s="378"/>
      <c r="C5" s="379"/>
      <c r="D5" s="356"/>
      <c r="E5" s="377" t="s">
        <v>163</v>
      </c>
      <c r="F5" s="378"/>
      <c r="G5" s="380"/>
      <c r="I5" s="437" t="s">
        <v>164</v>
      </c>
      <c r="J5" s="438"/>
      <c r="K5" s="380"/>
      <c r="P5" s="381"/>
      <c r="Q5" s="381"/>
      <c r="R5" s="381"/>
      <c r="S5" s="94"/>
      <c r="T5" s="358"/>
    </row>
    <row r="6" spans="1:20" ht="20" customHeight="1">
      <c r="A6" s="382"/>
      <c r="B6" s="383"/>
      <c r="C6" s="384"/>
      <c r="D6" s="356"/>
      <c r="E6" s="382"/>
      <c r="F6" s="383"/>
      <c r="G6" s="385"/>
      <c r="I6" s="439"/>
      <c r="J6" s="440"/>
      <c r="K6" s="385"/>
      <c r="P6" s="381"/>
      <c r="Q6" s="381"/>
      <c r="R6" s="381"/>
      <c r="S6" s="94"/>
      <c r="T6" s="358"/>
    </row>
    <row r="7" spans="1:20" ht="20" customHeight="1">
      <c r="A7" s="377" t="s">
        <v>165</v>
      </c>
      <c r="B7" s="378"/>
      <c r="C7" s="386"/>
      <c r="D7" s="354"/>
      <c r="E7" s="387" t="s">
        <v>166</v>
      </c>
      <c r="F7" s="388"/>
      <c r="G7" s="389"/>
      <c r="I7" s="387" t="s">
        <v>167</v>
      </c>
      <c r="J7" s="388"/>
      <c r="K7" s="389"/>
      <c r="P7" s="358"/>
      <c r="Q7" s="358"/>
      <c r="R7" s="358"/>
      <c r="S7" s="358"/>
      <c r="T7" s="358"/>
    </row>
    <row r="8" spans="1:20" ht="20" customHeight="1">
      <c r="A8" s="382"/>
      <c r="B8" s="383"/>
      <c r="C8" s="390"/>
      <c r="D8" s="354"/>
      <c r="E8" s="382"/>
      <c r="F8" s="383"/>
      <c r="G8" s="385"/>
      <c r="I8" s="382"/>
      <c r="J8" s="383"/>
      <c r="K8" s="385"/>
      <c r="P8" s="381"/>
      <c r="Q8" s="381"/>
      <c r="R8" s="381"/>
      <c r="S8" s="94"/>
      <c r="T8" s="358"/>
    </row>
    <row r="9" spans="1:20" ht="20" customHeight="1">
      <c r="A9" s="377" t="s">
        <v>168</v>
      </c>
      <c r="B9" s="378"/>
      <c r="C9" s="379"/>
      <c r="D9" s="356"/>
      <c r="E9" s="387" t="s">
        <v>169</v>
      </c>
      <c r="F9" s="388"/>
      <c r="G9" s="391"/>
      <c r="I9" s="387" t="s">
        <v>184</v>
      </c>
      <c r="J9" s="388"/>
      <c r="K9" s="389"/>
      <c r="P9" s="381"/>
      <c r="Q9" s="381"/>
      <c r="R9" s="381"/>
      <c r="S9" s="94"/>
      <c r="T9" s="358"/>
    </row>
    <row r="10" spans="1:20" ht="20" customHeight="1">
      <c r="A10" s="382"/>
      <c r="B10" s="383"/>
      <c r="C10" s="384"/>
      <c r="D10" s="356"/>
      <c r="E10" s="382"/>
      <c r="F10" s="383"/>
      <c r="G10" s="392"/>
      <c r="I10" s="382"/>
      <c r="J10" s="383"/>
      <c r="K10" s="385"/>
      <c r="P10" s="381"/>
      <c r="Q10" s="381"/>
      <c r="R10" s="381"/>
      <c r="S10" s="94"/>
      <c r="T10" s="358"/>
    </row>
    <row r="11" spans="1:20" ht="20" customHeight="1">
      <c r="A11" s="377" t="s">
        <v>171</v>
      </c>
      <c r="B11" s="378"/>
      <c r="C11" s="386"/>
      <c r="D11" s="354"/>
      <c r="E11" s="377" t="s">
        <v>172</v>
      </c>
      <c r="F11" s="378"/>
      <c r="G11" s="393"/>
      <c r="I11" s="387" t="s">
        <v>170</v>
      </c>
      <c r="J11" s="388"/>
      <c r="K11" s="389"/>
      <c r="P11" s="381"/>
      <c r="Q11" s="381"/>
      <c r="R11" s="381"/>
      <c r="S11" s="94"/>
      <c r="T11" s="358"/>
    </row>
    <row r="12" spans="1:20" ht="20" customHeight="1">
      <c r="A12" s="387"/>
      <c r="B12" s="388"/>
      <c r="C12" s="394"/>
      <c r="D12" s="354"/>
      <c r="E12" s="382"/>
      <c r="F12" s="383"/>
      <c r="G12" s="392"/>
      <c r="I12" s="382"/>
      <c r="J12" s="383"/>
      <c r="K12" s="385"/>
      <c r="P12" s="381"/>
      <c r="Q12" s="381"/>
      <c r="R12" s="381"/>
      <c r="S12" s="94"/>
      <c r="T12" s="358"/>
    </row>
    <row r="13" spans="1:20" ht="20" customHeight="1">
      <c r="A13" s="377" t="s">
        <v>174</v>
      </c>
      <c r="B13" s="378"/>
      <c r="C13" s="380"/>
      <c r="E13" s="387" t="s">
        <v>175</v>
      </c>
      <c r="F13" s="388"/>
      <c r="G13" s="391"/>
      <c r="I13" s="387" t="s">
        <v>173</v>
      </c>
      <c r="J13" s="388"/>
      <c r="K13" s="389"/>
    </row>
    <row r="14" spans="1:20" ht="20" customHeight="1">
      <c r="A14" s="382"/>
      <c r="B14" s="383"/>
      <c r="C14" s="385"/>
      <c r="E14" s="382"/>
      <c r="F14" s="383"/>
      <c r="G14" s="392"/>
      <c r="I14" s="382"/>
      <c r="J14" s="383"/>
      <c r="K14" s="385"/>
    </row>
    <row r="15" spans="1:20" ht="20" customHeight="1">
      <c r="A15" s="387" t="s">
        <v>177</v>
      </c>
      <c r="B15" s="388"/>
      <c r="C15" s="389"/>
      <c r="E15" s="377" t="s">
        <v>178</v>
      </c>
      <c r="F15" s="378"/>
      <c r="G15" s="393"/>
      <c r="I15" s="395" t="s">
        <v>176</v>
      </c>
      <c r="J15" s="396"/>
      <c r="K15" s="389"/>
    </row>
    <row r="16" spans="1:20" ht="20" customHeight="1">
      <c r="A16" s="382"/>
      <c r="B16" s="383"/>
      <c r="C16" s="385"/>
      <c r="E16" s="382"/>
      <c r="F16" s="383"/>
      <c r="G16" s="392"/>
      <c r="I16" s="397"/>
      <c r="J16" s="398"/>
      <c r="K16" s="385"/>
    </row>
    <row r="17" spans="1:20" ht="20" customHeight="1">
      <c r="A17" s="399"/>
      <c r="B17" s="400"/>
      <c r="C17" s="401"/>
      <c r="E17" s="399"/>
      <c r="F17" s="400"/>
      <c r="G17" s="401"/>
      <c r="I17" s="387" t="s">
        <v>179</v>
      </c>
      <c r="J17" s="388"/>
      <c r="K17" s="401"/>
      <c r="L17" s="358"/>
      <c r="M17" s="358"/>
    </row>
    <row r="18" spans="1:20" ht="17" customHeight="1">
      <c r="A18" s="402"/>
      <c r="B18" s="403"/>
      <c r="C18" s="404"/>
      <c r="E18" s="402"/>
      <c r="F18" s="403"/>
      <c r="G18" s="404"/>
      <c r="H18" s="358"/>
      <c r="I18" s="382"/>
      <c r="J18" s="383"/>
      <c r="K18" s="404"/>
      <c r="L18" s="358"/>
      <c r="M18" s="358"/>
    </row>
    <row r="19" spans="1:20" ht="23" customHeight="1">
      <c r="A19" s="405" t="s">
        <v>146</v>
      </c>
      <c r="C19" s="381"/>
      <c r="D19" s="381"/>
      <c r="E19" s="381"/>
      <c r="K19" s="358"/>
      <c r="T19" s="358"/>
    </row>
    <row r="20" spans="1:20" ht="7" customHeight="1">
      <c r="A20" s="406"/>
      <c r="B20" s="407"/>
      <c r="C20" s="408"/>
      <c r="D20" s="408"/>
      <c r="E20" s="409"/>
      <c r="G20" s="406"/>
      <c r="H20" s="410"/>
      <c r="I20" s="407"/>
      <c r="J20" s="410"/>
      <c r="K20" s="411"/>
      <c r="T20" s="358"/>
    </row>
    <row r="21" spans="1:20" s="417" customFormat="1" ht="22" customHeight="1">
      <c r="A21" s="412"/>
      <c r="B21" s="413" t="s">
        <v>147</v>
      </c>
      <c r="C21" s="414"/>
      <c r="D21" s="415"/>
      <c r="E21" s="416"/>
      <c r="G21" s="418" t="s">
        <v>185</v>
      </c>
      <c r="H21" s="419"/>
      <c r="I21" s="419"/>
      <c r="J21" s="420"/>
      <c r="K21" s="421" t="s">
        <v>186</v>
      </c>
      <c r="L21" s="422"/>
      <c r="M21" s="422"/>
    </row>
    <row r="22" spans="1:20" ht="21" customHeight="1">
      <c r="A22" s="423"/>
      <c r="B22" s="413" t="s">
        <v>148</v>
      </c>
      <c r="C22" s="415"/>
      <c r="D22" s="415"/>
      <c r="E22" s="416"/>
      <c r="G22" s="423"/>
      <c r="H22" s="424"/>
      <c r="I22" s="425"/>
      <c r="J22" s="426"/>
      <c r="K22" s="421" t="s">
        <v>187</v>
      </c>
      <c r="L22" s="427"/>
      <c r="M22" s="427"/>
    </row>
    <row r="23" spans="1:20" ht="17" customHeight="1">
      <c r="A23" s="423"/>
      <c r="B23" s="413"/>
      <c r="C23" s="428"/>
      <c r="D23" s="428"/>
      <c r="E23" s="429"/>
      <c r="G23" s="430"/>
      <c r="H23" s="431"/>
      <c r="I23" s="432"/>
      <c r="J23" s="431"/>
      <c r="K23" s="433"/>
      <c r="L23" s="427"/>
      <c r="M23" s="427"/>
    </row>
    <row r="24" spans="1:20" ht="22" customHeight="1">
      <c r="A24" s="434"/>
      <c r="B24" s="435" t="s">
        <v>149</v>
      </c>
      <c r="C24" s="415"/>
      <c r="D24" s="415"/>
      <c r="E24" s="404"/>
      <c r="F24" s="427"/>
      <c r="G24" s="427"/>
      <c r="H24" s="427"/>
      <c r="I24" s="436"/>
      <c r="J24" s="427"/>
      <c r="K24" s="427"/>
      <c r="L24" s="427"/>
      <c r="M24" s="427"/>
    </row>
    <row r="25" spans="1:20" ht="22" customHeight="1">
      <c r="A25" s="427"/>
      <c r="F25" s="427"/>
      <c r="G25" s="427"/>
      <c r="H25" s="427"/>
      <c r="I25" s="436"/>
      <c r="J25" s="427"/>
      <c r="K25" s="427"/>
      <c r="L25" s="427"/>
      <c r="M25" s="427"/>
    </row>
    <row r="26" spans="1:20" ht="16" customHeight="1">
      <c r="A26" s="427"/>
      <c r="B26" s="427"/>
      <c r="C26" s="427"/>
      <c r="D26" s="427"/>
      <c r="E26" s="427"/>
      <c r="F26" s="427"/>
      <c r="G26" s="427"/>
      <c r="H26" s="427"/>
      <c r="I26" s="436"/>
      <c r="J26" s="427"/>
      <c r="K26" s="427"/>
      <c r="L26" s="427"/>
      <c r="M26" s="427"/>
    </row>
    <row r="27" spans="1:20" ht="16" customHeight="1">
      <c r="A27" s="427"/>
      <c r="B27" s="427"/>
      <c r="C27" s="427"/>
      <c r="D27" s="427"/>
      <c r="E27" s="427"/>
      <c r="F27" s="427"/>
      <c r="G27" s="427"/>
      <c r="H27" s="427"/>
      <c r="I27" s="436"/>
      <c r="J27" s="427"/>
      <c r="K27" s="427"/>
      <c r="L27" s="427"/>
      <c r="M27" s="427"/>
    </row>
    <row r="28" spans="1:20" ht="16" customHeight="1">
      <c r="A28" s="427"/>
      <c r="B28" s="427"/>
      <c r="C28" s="427"/>
      <c r="D28" s="427"/>
      <c r="E28" s="427"/>
      <c r="F28" s="427"/>
      <c r="G28" s="427"/>
      <c r="H28" s="427"/>
      <c r="I28" s="436"/>
      <c r="J28" s="427"/>
      <c r="K28" s="427"/>
      <c r="L28" s="427"/>
      <c r="M28" s="427"/>
    </row>
    <row r="29" spans="1:20" ht="16" customHeight="1">
      <c r="A29" s="427"/>
      <c r="B29" s="427"/>
      <c r="C29" s="427"/>
      <c r="D29" s="427"/>
      <c r="E29" s="427"/>
      <c r="F29" s="427"/>
      <c r="G29" s="427"/>
      <c r="H29" s="427"/>
      <c r="I29" s="436"/>
      <c r="J29" s="427"/>
      <c r="K29" s="427"/>
      <c r="L29" s="427"/>
      <c r="M29" s="427"/>
    </row>
    <row r="30" spans="1:20" ht="16" customHeight="1">
      <c r="A30" s="427"/>
      <c r="B30" s="427"/>
      <c r="C30" s="427"/>
      <c r="D30" s="427"/>
      <c r="E30" s="427"/>
      <c r="F30" s="427"/>
      <c r="G30" s="427"/>
      <c r="H30" s="427"/>
      <c r="I30" s="436"/>
      <c r="J30" s="427"/>
      <c r="K30" s="427"/>
      <c r="L30" s="427"/>
      <c r="M30" s="427"/>
    </row>
    <row r="31" spans="1:20" ht="16" customHeight="1">
      <c r="A31" s="427"/>
      <c r="B31" s="427"/>
      <c r="C31" s="427"/>
      <c r="D31" s="427"/>
      <c r="E31" s="427"/>
      <c r="F31" s="427"/>
      <c r="G31" s="427"/>
      <c r="H31" s="427"/>
      <c r="I31" s="436"/>
      <c r="J31" s="427"/>
      <c r="K31" s="427"/>
      <c r="L31" s="427"/>
      <c r="M31" s="427"/>
    </row>
    <row r="32" spans="1:20" ht="16" customHeight="1">
      <c r="A32" s="427"/>
      <c r="B32" s="427"/>
      <c r="C32" s="427"/>
      <c r="D32" s="427"/>
      <c r="E32" s="427"/>
      <c r="F32" s="427"/>
      <c r="G32" s="427"/>
      <c r="H32" s="427"/>
      <c r="I32" s="436"/>
      <c r="J32" s="427"/>
      <c r="K32" s="427"/>
      <c r="L32" s="427"/>
      <c r="M32" s="427"/>
    </row>
    <row r="33" spans="1:4" ht="29">
      <c r="A33" s="427"/>
      <c r="B33" s="427"/>
      <c r="C33" s="427"/>
      <c r="D33" s="427"/>
    </row>
    <row r="34" spans="1:4" ht="29">
      <c r="A34" s="427"/>
      <c r="B34" s="427"/>
      <c r="C34" s="427"/>
      <c r="D34" s="427"/>
    </row>
    <row r="35" spans="1:4" ht="29">
      <c r="A35" s="427"/>
      <c r="B35" s="427"/>
      <c r="C35" s="427"/>
      <c r="D35" s="427"/>
    </row>
    <row r="36" spans="1:4" ht="29">
      <c r="A36" s="427"/>
      <c r="B36" s="427"/>
      <c r="C36" s="427"/>
      <c r="D36" s="427"/>
    </row>
  </sheetData>
  <mergeCells count="24">
    <mergeCell ref="G21:I21"/>
    <mergeCell ref="A15:B16"/>
    <mergeCell ref="E15:F16"/>
    <mergeCell ref="I15:J16"/>
    <mergeCell ref="A17:B18"/>
    <mergeCell ref="E17:F18"/>
    <mergeCell ref="I17:J18"/>
    <mergeCell ref="A5:B6"/>
    <mergeCell ref="E5:F6"/>
    <mergeCell ref="I5:J6"/>
    <mergeCell ref="A7:B8"/>
    <mergeCell ref="E7:F8"/>
    <mergeCell ref="I7:J8"/>
    <mergeCell ref="A9:B10"/>
    <mergeCell ref="E9:F10"/>
    <mergeCell ref="I9:J10"/>
    <mergeCell ref="A11:B12"/>
    <mergeCell ref="E11:F12"/>
    <mergeCell ref="I11:J12"/>
    <mergeCell ref="A13:B14"/>
    <mergeCell ref="E13:F14"/>
    <mergeCell ref="A3:H3"/>
    <mergeCell ref="I3:K3"/>
    <mergeCell ref="I13:J14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 of order</vt:lpstr>
      <vt:lpstr>Ready - CITY LINE</vt:lpstr>
      <vt:lpstr>PRODUCTION LIST ready</vt:lpstr>
      <vt:lpstr>PACKING LIST ready</vt:lpstr>
      <vt:lpstr>sum ready</vt:lpstr>
      <vt:lpstr>pakiranje</vt:lpstr>
      <vt:lpstr>'PACKING LIST ready'!Print_Titles</vt:lpstr>
      <vt:lpstr>'PRODUCTION LIST ready'!Print_Titles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Microsoft Office User</cp:lastModifiedBy>
  <cp:lastPrinted>2019-11-14T21:03:52Z</cp:lastPrinted>
  <dcterms:created xsi:type="dcterms:W3CDTF">2016-12-08T21:22:33Z</dcterms:created>
  <dcterms:modified xsi:type="dcterms:W3CDTF">2020-07-10T10:33:28Z</dcterms:modified>
</cp:coreProperties>
</file>