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30.1.190\duzon\3f2e7b99-8860-4413-b4af-f78fc95583d3\BIZ_SHARE\CLOUD사업본부\영업\2019년\"/>
    </mc:Choice>
  </mc:AlternateContent>
  <bookViews>
    <workbookView xWindow="0" yWindow="0" windowWidth="19200" windowHeight="11550" firstSheet="3" activeTab="3"/>
  </bookViews>
  <sheets>
    <sheet name="실적 (2)" sheetId="28" state="hidden" r:id="rId1"/>
    <sheet name="실적 (예상)" sheetId="25" r:id="rId2"/>
    <sheet name="실적" sheetId="3" r:id="rId3"/>
    <sheet name="2019년 수주리스트" sheetId="1" r:id="rId4"/>
    <sheet name="재계약_2019" sheetId="2" r:id="rId5"/>
    <sheet name="매출(0425)" sheetId="31" r:id="rId6"/>
    <sheet name="재계약매출리스트" sheetId="22" state="hidden" r:id="rId7"/>
    <sheet name="해지리스트" sheetId="7" r:id="rId8"/>
    <sheet name="전체 미발행 리스트" sheetId="5" r:id="rId9"/>
  </sheets>
  <definedNames>
    <definedName name="_xlnm._FilterDatabase" localSheetId="3" hidden="1">'2019년 수주리스트'!$A$3:$M$491</definedName>
    <definedName name="_xlnm._FilterDatabase" localSheetId="4" hidden="1">재계약_2019!$A$3:$Q$835</definedName>
    <definedName name="_xlnm._FilterDatabase" localSheetId="8" hidden="1">'전체 미발행 리스트'!$A$15:$L$34</definedName>
    <definedName name="_xlnm._FilterDatabase" localSheetId="7" hidden="1">해지리스트!$A$3:$J$78</definedName>
    <definedName name="_xlnm.Print_Area" localSheetId="2">실적!$A$1:$F$11</definedName>
    <definedName name="_xlnm.Print_Area" localSheetId="0">'실적 (2)'!$A$1:$F$11</definedName>
    <definedName name="_xlnm.Print_Area" localSheetId="1">'실적 (예상)'!$A$1:$AT$24</definedName>
    <definedName name="_xlnm.Print_Area" localSheetId="4">재계약_2019!$C$3:$M$17</definedName>
    <definedName name="_xlnm.Print_Area" localSheetId="8">'전체 미발행 리스트'!$A$1:$J$34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2" i="1" l="1"/>
  <c r="M490" i="1" l="1"/>
  <c r="M489" i="1"/>
  <c r="M488" i="1"/>
  <c r="M487" i="1"/>
  <c r="M486" i="1"/>
  <c r="M485" i="1"/>
  <c r="M484" i="1"/>
  <c r="M483" i="1"/>
  <c r="M482" i="1"/>
  <c r="M481" i="1"/>
  <c r="K33" i="3" l="1"/>
  <c r="L33" i="3" s="1"/>
  <c r="J33" i="3"/>
  <c r="H33" i="3"/>
  <c r="G33" i="3"/>
  <c r="I33" i="3" s="1"/>
  <c r="E33" i="3"/>
  <c r="D33" i="3"/>
  <c r="F33" i="3" s="1"/>
  <c r="L32" i="3"/>
  <c r="I32" i="3"/>
  <c r="F32" i="3"/>
  <c r="L31" i="3"/>
  <c r="I31" i="3"/>
  <c r="F31" i="3"/>
  <c r="K23" i="3"/>
  <c r="L23" i="3" s="1"/>
  <c r="J23" i="3"/>
  <c r="H23" i="3"/>
  <c r="I23" i="3" s="1"/>
  <c r="G23" i="3"/>
  <c r="E23" i="3"/>
  <c r="F23" i="3" s="1"/>
  <c r="D23" i="3"/>
  <c r="L22" i="3"/>
  <c r="I22" i="3"/>
  <c r="F22" i="3"/>
  <c r="L21" i="3"/>
  <c r="I21" i="3"/>
  <c r="F21" i="3"/>
  <c r="K20" i="3"/>
  <c r="L20" i="3" s="1"/>
  <c r="J20" i="3"/>
  <c r="J24" i="3" s="1"/>
  <c r="H20" i="3"/>
  <c r="I20" i="3" s="1"/>
  <c r="G20" i="3"/>
  <c r="G24" i="3" s="1"/>
  <c r="E20" i="3"/>
  <c r="F20" i="3" s="1"/>
  <c r="D20" i="3"/>
  <c r="D24" i="3" s="1"/>
  <c r="L19" i="3"/>
  <c r="I19" i="3"/>
  <c r="F19" i="3"/>
  <c r="L18" i="3"/>
  <c r="I18" i="3"/>
  <c r="F18" i="3"/>
  <c r="L37" i="25"/>
  <c r="L36" i="25"/>
  <c r="L35" i="25"/>
  <c r="K37" i="25"/>
  <c r="J37" i="25"/>
  <c r="J36" i="25"/>
  <c r="K36" i="25"/>
  <c r="K35" i="25"/>
  <c r="J35" i="25"/>
  <c r="E24" i="3" l="1"/>
  <c r="F24" i="3" s="1"/>
  <c r="H24" i="3"/>
  <c r="I24" i="3" s="1"/>
  <c r="K24" i="3"/>
  <c r="L24" i="3" s="1"/>
  <c r="I1282" i="31" l="1"/>
  <c r="M480" i="1" l="1"/>
  <c r="I1288" i="31" l="1"/>
  <c r="J1288" i="31"/>
  <c r="H1288" i="31"/>
  <c r="J1282" i="31"/>
  <c r="K1282" i="31"/>
  <c r="H1282" i="31"/>
  <c r="I1255" i="31"/>
  <c r="J1255" i="31"/>
  <c r="K1255" i="31"/>
  <c r="L1255" i="31"/>
  <c r="M1255" i="31"/>
  <c r="N1255" i="31"/>
  <c r="O1255" i="31"/>
  <c r="P1255" i="31"/>
  <c r="Q1255" i="31"/>
  <c r="R1255" i="31"/>
  <c r="S1255" i="31"/>
  <c r="H1255" i="31"/>
  <c r="M479" i="1" l="1"/>
  <c r="M478" i="1"/>
  <c r="M477" i="1"/>
  <c r="M476" i="1"/>
  <c r="M475" i="1"/>
  <c r="M474" i="1" l="1"/>
  <c r="M473" i="1"/>
  <c r="M472" i="1"/>
  <c r="M471" i="1"/>
  <c r="M470" i="1"/>
  <c r="M469" i="1"/>
  <c r="M468" i="1" l="1"/>
  <c r="M467" i="1" l="1"/>
  <c r="M466" i="1"/>
  <c r="M465" i="1"/>
  <c r="M464" i="1"/>
  <c r="M463" i="1"/>
  <c r="M462" i="1"/>
  <c r="M461" i="1" l="1"/>
  <c r="M460" i="1"/>
  <c r="M459" i="1"/>
  <c r="M458" i="1"/>
  <c r="M457" i="1"/>
  <c r="M456" i="1"/>
  <c r="M455" i="1"/>
  <c r="M454" i="1"/>
  <c r="M453" i="1" l="1"/>
  <c r="M452" i="1"/>
  <c r="M451" i="1"/>
  <c r="M450" i="1"/>
  <c r="M449" i="1"/>
  <c r="M448" i="1"/>
  <c r="M447" i="1"/>
  <c r="AR24" i="25" l="1"/>
  <c r="M446" i="1" l="1"/>
  <c r="M445" i="1"/>
  <c r="J88" i="2" l="1"/>
  <c r="M444" i="1" s="1"/>
  <c r="M448" i="2" l="1"/>
  <c r="J625" i="2"/>
  <c r="P590" i="2"/>
  <c r="AO33" i="28"/>
  <c r="AL33" i="28"/>
  <c r="AM33" i="28" s="1"/>
  <c r="AK33" i="28"/>
  <c r="AI33" i="28"/>
  <c r="AJ33" i="28" s="1"/>
  <c r="AH33" i="28"/>
  <c r="AF33" i="28"/>
  <c r="AG33" i="28" s="1"/>
  <c r="AE33" i="28"/>
  <c r="AC33" i="28"/>
  <c r="AD33" i="28" s="1"/>
  <c r="AB33" i="28"/>
  <c r="Z33" i="28"/>
  <c r="AA33" i="28" s="1"/>
  <c r="Y33" i="28"/>
  <c r="W33" i="28"/>
  <c r="X33" i="28" s="1"/>
  <c r="V33" i="28"/>
  <c r="T33" i="28"/>
  <c r="U33" i="28" s="1"/>
  <c r="S33" i="28"/>
  <c r="Q33" i="28"/>
  <c r="R33" i="28" s="1"/>
  <c r="P33" i="28"/>
  <c r="N33" i="28"/>
  <c r="O33" i="28" s="1"/>
  <c r="M33" i="28"/>
  <c r="K33" i="28"/>
  <c r="L33" i="28" s="1"/>
  <c r="J33" i="28"/>
  <c r="H33" i="28"/>
  <c r="I33" i="28" s="1"/>
  <c r="G33" i="28"/>
  <c r="E33" i="28"/>
  <c r="F33" i="28" s="1"/>
  <c r="D33" i="28"/>
  <c r="AN32" i="28"/>
  <c r="AP32" i="28" s="1"/>
  <c r="AM32" i="28"/>
  <c r="AJ32" i="28"/>
  <c r="AG32" i="28"/>
  <c r="AD32" i="28"/>
  <c r="AA32" i="28"/>
  <c r="X32" i="28"/>
  <c r="U32" i="28"/>
  <c r="R32" i="28"/>
  <c r="O32" i="28"/>
  <c r="L32" i="28"/>
  <c r="I32" i="28"/>
  <c r="F32" i="28"/>
  <c r="AN31" i="28"/>
  <c r="AN33" i="28" s="1"/>
  <c r="AM31" i="28"/>
  <c r="AJ31" i="28"/>
  <c r="AG31" i="28"/>
  <c r="AD31" i="28"/>
  <c r="AA31" i="28"/>
  <c r="X31" i="28"/>
  <c r="U31" i="28"/>
  <c r="R31" i="28"/>
  <c r="O31" i="28"/>
  <c r="L31" i="28"/>
  <c r="I31" i="28"/>
  <c r="F31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AN23" i="28" s="1"/>
  <c r="AP22" i="28"/>
  <c r="AO22" i="28"/>
  <c r="AN22" i="28"/>
  <c r="AM22" i="28"/>
  <c r="AJ22" i="28"/>
  <c r="AG22" i="28"/>
  <c r="AD22" i="28"/>
  <c r="AA22" i="28"/>
  <c r="X22" i="28"/>
  <c r="U22" i="28"/>
  <c r="R22" i="28"/>
  <c r="O22" i="28"/>
  <c r="L22" i="28"/>
  <c r="I22" i="28"/>
  <c r="F22" i="28"/>
  <c r="AP21" i="28"/>
  <c r="AO21" i="28"/>
  <c r="AO23" i="28" s="1"/>
  <c r="AP23" i="28" s="1"/>
  <c r="AN21" i="28"/>
  <c r="AM21" i="28"/>
  <c r="AJ21" i="28"/>
  <c r="AG21" i="28"/>
  <c r="AD21" i="28"/>
  <c r="AA21" i="28"/>
  <c r="X21" i="28"/>
  <c r="U21" i="28"/>
  <c r="R21" i="28"/>
  <c r="O21" i="28"/>
  <c r="L21" i="28"/>
  <c r="I21" i="28"/>
  <c r="F21" i="28"/>
  <c r="AM20" i="28"/>
  <c r="AL20" i="28"/>
  <c r="AL24" i="28" s="1"/>
  <c r="AM24" i="28" s="1"/>
  <c r="AK20" i="28"/>
  <c r="AK24" i="28" s="1"/>
  <c r="AJ20" i="28"/>
  <c r="AI20" i="28"/>
  <c r="AI24" i="28" s="1"/>
  <c r="AJ24" i="28" s="1"/>
  <c r="AH20" i="28"/>
  <c r="AH24" i="28" s="1"/>
  <c r="AG20" i="28"/>
  <c r="AF20" i="28"/>
  <c r="AF24" i="28" s="1"/>
  <c r="AG24" i="28" s="1"/>
  <c r="AE20" i="28"/>
  <c r="AE24" i="28" s="1"/>
  <c r="AD20" i="28"/>
  <c r="AC20" i="28"/>
  <c r="AC24" i="28" s="1"/>
  <c r="AD24" i="28" s="1"/>
  <c r="AB20" i="28"/>
  <c r="AB24" i="28" s="1"/>
  <c r="AA20" i="28"/>
  <c r="Z20" i="28"/>
  <c r="Z24" i="28" s="1"/>
  <c r="AA24" i="28" s="1"/>
  <c r="Y20" i="28"/>
  <c r="Y24" i="28" s="1"/>
  <c r="X20" i="28"/>
  <c r="W20" i="28"/>
  <c r="W24" i="28" s="1"/>
  <c r="X24" i="28" s="1"/>
  <c r="V20" i="28"/>
  <c r="V24" i="28" s="1"/>
  <c r="U20" i="28"/>
  <c r="T20" i="28"/>
  <c r="T24" i="28" s="1"/>
  <c r="U24" i="28" s="1"/>
  <c r="S20" i="28"/>
  <c r="S24" i="28" s="1"/>
  <c r="R20" i="28"/>
  <c r="Q20" i="28"/>
  <c r="Q24" i="28" s="1"/>
  <c r="R24" i="28" s="1"/>
  <c r="P20" i="28"/>
  <c r="P24" i="28" s="1"/>
  <c r="O20" i="28"/>
  <c r="N20" i="28"/>
  <c r="N24" i="28" s="1"/>
  <c r="O24" i="28" s="1"/>
  <c r="M20" i="28"/>
  <c r="M24" i="28" s="1"/>
  <c r="L20" i="28"/>
  <c r="K20" i="28"/>
  <c r="K24" i="28" s="1"/>
  <c r="L24" i="28" s="1"/>
  <c r="J20" i="28"/>
  <c r="J24" i="28" s="1"/>
  <c r="I20" i="28"/>
  <c r="H20" i="28"/>
  <c r="H24" i="28" s="1"/>
  <c r="I24" i="28" s="1"/>
  <c r="G20" i="28"/>
  <c r="G24" i="28" s="1"/>
  <c r="F20" i="28"/>
  <c r="E20" i="28"/>
  <c r="E24" i="28" s="1"/>
  <c r="D20" i="28"/>
  <c r="D24" i="28" s="1"/>
  <c r="AN24" i="28" s="1"/>
  <c r="AP19" i="28"/>
  <c r="AO19" i="28"/>
  <c r="AN19" i="28"/>
  <c r="AM19" i="28"/>
  <c r="AJ19" i="28"/>
  <c r="AG19" i="28"/>
  <c r="AD19" i="28"/>
  <c r="AA19" i="28"/>
  <c r="X19" i="28"/>
  <c r="U19" i="28"/>
  <c r="R19" i="28"/>
  <c r="O19" i="28"/>
  <c r="L19" i="28"/>
  <c r="I19" i="28"/>
  <c r="F19" i="28"/>
  <c r="AP18" i="28"/>
  <c r="AO18" i="28"/>
  <c r="AO20" i="28" s="1"/>
  <c r="AN18" i="28"/>
  <c r="AM18" i="28"/>
  <c r="AJ18" i="28"/>
  <c r="AG18" i="28"/>
  <c r="AD18" i="28"/>
  <c r="AA18" i="28"/>
  <c r="X18" i="28"/>
  <c r="U18" i="28"/>
  <c r="R18" i="28"/>
  <c r="O18" i="28"/>
  <c r="L18" i="28"/>
  <c r="I18" i="28"/>
  <c r="F18" i="28"/>
  <c r="AK10" i="28"/>
  <c r="AH10" i="28"/>
  <c r="AE10" i="28"/>
  <c r="AB10" i="28"/>
  <c r="Y10" i="28"/>
  <c r="V10" i="28"/>
  <c r="S10" i="28"/>
  <c r="P10" i="28"/>
  <c r="M10" i="28"/>
  <c r="J10" i="28"/>
  <c r="G10" i="28"/>
  <c r="D10" i="28"/>
  <c r="AN10" i="28" s="1"/>
  <c r="AN9" i="28"/>
  <c r="AL9" i="28"/>
  <c r="AI9" i="28"/>
  <c r="AJ9" i="28" s="1"/>
  <c r="AF9" i="28"/>
  <c r="AC9" i="28"/>
  <c r="AD9" i="28" s="1"/>
  <c r="Z9" i="28"/>
  <c r="W9" i="28"/>
  <c r="X9" i="28" s="1"/>
  <c r="T9" i="28"/>
  <c r="U9" i="28" s="1"/>
  <c r="Q9" i="28"/>
  <c r="R9" i="28" s="1"/>
  <c r="N9" i="28"/>
  <c r="K9" i="28"/>
  <c r="H9" i="28"/>
  <c r="E9" i="28"/>
  <c r="AN8" i="28"/>
  <c r="AL8" i="28"/>
  <c r="AM8" i="28" s="1"/>
  <c r="AI8" i="28"/>
  <c r="AF8" i="28"/>
  <c r="AC8" i="28"/>
  <c r="AD8" i="28" s="1"/>
  <c r="Z8" i="28"/>
  <c r="W8" i="28"/>
  <c r="T8" i="28"/>
  <c r="U8" i="28" s="1"/>
  <c r="Q8" i="28"/>
  <c r="N8" i="28"/>
  <c r="K8" i="28"/>
  <c r="L8" i="28" s="1"/>
  <c r="H8" i="28"/>
  <c r="E8" i="28"/>
  <c r="AK7" i="28"/>
  <c r="AK11" i="28" s="1"/>
  <c r="AH7" i="28"/>
  <c r="AH11" i="28" s="1"/>
  <c r="AE7" i="28"/>
  <c r="AE11" i="28" s="1"/>
  <c r="AB7" i="28"/>
  <c r="AB11" i="28" s="1"/>
  <c r="Y7" i="28"/>
  <c r="Y11" i="28" s="1"/>
  <c r="V7" i="28"/>
  <c r="V11" i="28" s="1"/>
  <c r="S7" i="28"/>
  <c r="S11" i="28" s="1"/>
  <c r="P7" i="28"/>
  <c r="P11" i="28" s="1"/>
  <c r="M7" i="28"/>
  <c r="M11" i="28" s="1"/>
  <c r="J7" i="28"/>
  <c r="J11" i="28" s="1"/>
  <c r="G7" i="28"/>
  <c r="G11" i="28" s="1"/>
  <c r="D7" i="28"/>
  <c r="D11" i="28" s="1"/>
  <c r="AN6" i="28"/>
  <c r="AL6" i="28"/>
  <c r="AM6" i="28" s="1"/>
  <c r="AI6" i="28"/>
  <c r="AJ6" i="28" s="1"/>
  <c r="AF6" i="28"/>
  <c r="AG6" i="28" s="1"/>
  <c r="AC6" i="28"/>
  <c r="AD6" i="28" s="1"/>
  <c r="Z6" i="28"/>
  <c r="AA6" i="28" s="1"/>
  <c r="W6" i="28"/>
  <c r="X6" i="28" s="1"/>
  <c r="T6" i="28"/>
  <c r="U6" i="28" s="1"/>
  <c r="Q6" i="28"/>
  <c r="R6" i="28" s="1"/>
  <c r="N6" i="28"/>
  <c r="O6" i="28" s="1"/>
  <c r="K6" i="28"/>
  <c r="L6" i="28" s="1"/>
  <c r="H6" i="28"/>
  <c r="I6" i="28" s="1"/>
  <c r="E6" i="28"/>
  <c r="F6" i="28" s="1"/>
  <c r="AN5" i="28"/>
  <c r="AL5" i="28"/>
  <c r="AM5" i="28" s="1"/>
  <c r="AI5" i="28"/>
  <c r="AJ5" i="28" s="1"/>
  <c r="AF5" i="28"/>
  <c r="AC5" i="28"/>
  <c r="AD5" i="28" s="1"/>
  <c r="Z5" i="28"/>
  <c r="AA5" i="28" s="1"/>
  <c r="W5" i="28"/>
  <c r="T5" i="28"/>
  <c r="U5" i="28" s="1"/>
  <c r="Q5" i="28"/>
  <c r="R5" i="28" s="1"/>
  <c r="N5" i="28"/>
  <c r="O5" i="28" s="1"/>
  <c r="K5" i="28"/>
  <c r="L5" i="28" s="1"/>
  <c r="E5" i="28"/>
  <c r="E7" i="28" s="1"/>
  <c r="F7" i="28" s="1"/>
  <c r="M443" i="1"/>
  <c r="M442" i="1"/>
  <c r="M441" i="1"/>
  <c r="W7" i="28" l="1"/>
  <c r="X7" i="28" s="1"/>
  <c r="AF7" i="28"/>
  <c r="AG7" i="28" s="1"/>
  <c r="E10" i="28"/>
  <c r="F10" i="28" s="1"/>
  <c r="N10" i="28"/>
  <c r="O10" i="28" s="1"/>
  <c r="W10" i="28"/>
  <c r="X10" i="28" s="1"/>
  <c r="AF10" i="28"/>
  <c r="AG10" i="28" s="1"/>
  <c r="AG5" i="28"/>
  <c r="F8" i="28"/>
  <c r="F5" i="28"/>
  <c r="H10" i="28"/>
  <c r="I10" i="28" s="1"/>
  <c r="Q10" i="28"/>
  <c r="R10" i="28" s="1"/>
  <c r="Z10" i="28"/>
  <c r="AA10" i="28" s="1"/>
  <c r="AG8" i="28"/>
  <c r="X5" i="28"/>
  <c r="Q7" i="28"/>
  <c r="R7" i="28" s="1"/>
  <c r="X8" i="28"/>
  <c r="N7" i="28"/>
  <c r="O7" i="28" s="1"/>
  <c r="AI7" i="28"/>
  <c r="AJ7" i="28" s="1"/>
  <c r="Z7" i="28"/>
  <c r="AA7" i="28" s="1"/>
  <c r="O8" i="28"/>
  <c r="AI10" i="28"/>
  <c r="AJ10" i="28" s="1"/>
  <c r="AO9" i="28"/>
  <c r="AP9" i="28" s="1"/>
  <c r="AN11" i="28"/>
  <c r="F24" i="28"/>
  <c r="AO24" i="28"/>
  <c r="AP24" i="28" s="1"/>
  <c r="AP33" i="28"/>
  <c r="AO8" i="28"/>
  <c r="AN7" i="28"/>
  <c r="I8" i="28"/>
  <c r="R8" i="28"/>
  <c r="AA8" i="28"/>
  <c r="AJ8" i="28"/>
  <c r="K10" i="28"/>
  <c r="L10" i="28" s="1"/>
  <c r="T10" i="28"/>
  <c r="U10" i="28" s="1"/>
  <c r="AC10" i="28"/>
  <c r="AD10" i="28" s="1"/>
  <c r="AL10" i="28"/>
  <c r="AM10" i="28" s="1"/>
  <c r="AP31" i="28"/>
  <c r="AO6" i="28"/>
  <c r="AP6" i="28" s="1"/>
  <c r="K7" i="28"/>
  <c r="T7" i="28"/>
  <c r="AC7" i="28"/>
  <c r="AL7" i="28"/>
  <c r="AN20" i="28"/>
  <c r="AP20" i="28" s="1"/>
  <c r="M440" i="1"/>
  <c r="M439" i="1"/>
  <c r="M438" i="1"/>
  <c r="M437" i="1"/>
  <c r="M436" i="1"/>
  <c r="AF11" i="28" l="1"/>
  <c r="AG11" i="28" s="1"/>
  <c r="E11" i="28"/>
  <c r="F11" i="28" s="1"/>
  <c r="W11" i="28"/>
  <c r="X11" i="28" s="1"/>
  <c r="AI11" i="28"/>
  <c r="AJ11" i="28" s="1"/>
  <c r="N11" i="28"/>
  <c r="O11" i="28" s="1"/>
  <c r="Z11" i="28"/>
  <c r="AA11" i="28" s="1"/>
  <c r="Q11" i="28"/>
  <c r="R11" i="28" s="1"/>
  <c r="AD7" i="28"/>
  <c r="AC11" i="28"/>
  <c r="AD11" i="28" s="1"/>
  <c r="U7" i="28"/>
  <c r="T11" i="28"/>
  <c r="U11" i="28" s="1"/>
  <c r="AM7" i="28"/>
  <c r="AL11" i="28"/>
  <c r="AM11" i="28" s="1"/>
  <c r="L7" i="28"/>
  <c r="K11" i="28"/>
  <c r="L11" i="28" s="1"/>
  <c r="AP8" i="28"/>
  <c r="AO10" i="28"/>
  <c r="AP10" i="28" s="1"/>
  <c r="L50" i="2" l="1"/>
  <c r="M50" i="2"/>
  <c r="M435" i="1"/>
  <c r="M434" i="1"/>
  <c r="M432" i="1"/>
  <c r="M431" i="1"/>
  <c r="M430" i="1"/>
  <c r="M429" i="1"/>
  <c r="M428" i="1"/>
  <c r="M426" i="1"/>
  <c r="M425" i="1"/>
  <c r="M424" i="1"/>
  <c r="M423" i="1"/>
  <c r="N50" i="2" l="1"/>
  <c r="M422" i="1"/>
  <c r="M421" i="1"/>
  <c r="M420" i="1"/>
  <c r="M419" i="1"/>
  <c r="M418" i="1"/>
  <c r="AR23" i="25" l="1"/>
  <c r="AS22" i="25"/>
  <c r="AR22" i="25"/>
  <c r="AS21" i="25"/>
  <c r="AR21" i="25"/>
  <c r="AR20" i="25"/>
  <c r="AS19" i="25"/>
  <c r="AR19" i="25"/>
  <c r="AS18" i="25"/>
  <c r="AR18" i="25"/>
  <c r="I12" i="5" l="1"/>
  <c r="M492" i="1" l="1"/>
  <c r="M417" i="1"/>
  <c r="M416" i="1"/>
  <c r="M415" i="1"/>
  <c r="M414" i="1"/>
  <c r="M413" i="1"/>
  <c r="M412" i="1" l="1"/>
  <c r="M411" i="1"/>
  <c r="M410" i="1"/>
  <c r="M409" i="1"/>
  <c r="M408" i="1"/>
  <c r="M407" i="1" l="1"/>
  <c r="M406" i="1"/>
  <c r="M404" i="1"/>
  <c r="M403" i="1"/>
  <c r="M402" i="1"/>
  <c r="M401" i="1"/>
  <c r="AJ32" i="3" l="1"/>
  <c r="AG32" i="3"/>
  <c r="AD32" i="3"/>
  <c r="AA32" i="3"/>
  <c r="X32" i="3"/>
  <c r="U32" i="3"/>
  <c r="R32" i="3"/>
  <c r="O32" i="3"/>
  <c r="AJ31" i="3"/>
  <c r="AG31" i="3"/>
  <c r="AD31" i="3"/>
  <c r="AA31" i="3"/>
  <c r="X31" i="3"/>
  <c r="U31" i="3"/>
  <c r="R31" i="3"/>
  <c r="O31" i="3"/>
  <c r="M400" i="1" l="1"/>
  <c r="M399" i="1"/>
  <c r="M398" i="1"/>
  <c r="M397" i="1"/>
  <c r="M396" i="1"/>
  <c r="M395" i="1"/>
  <c r="M394" i="1" l="1"/>
  <c r="M393" i="1"/>
  <c r="M392" i="1"/>
  <c r="M391" i="1"/>
  <c r="M390" i="1"/>
  <c r="O8" i="25" l="1"/>
  <c r="J809" i="2" l="1"/>
  <c r="N809" i="2"/>
  <c r="L809" i="2" s="1"/>
  <c r="AT18" i="25" l="1"/>
  <c r="AT22" i="25"/>
  <c r="AT21" i="25"/>
  <c r="AT19" i="25"/>
  <c r="AR10" i="25"/>
  <c r="AR9" i="25"/>
  <c r="AR8" i="25"/>
  <c r="AR6" i="25"/>
  <c r="AR5" i="25"/>
  <c r="M388" i="1"/>
  <c r="M387" i="1"/>
  <c r="I389" i="1"/>
  <c r="K6" i="25"/>
  <c r="M386" i="1" l="1"/>
  <c r="M824" i="2" l="1"/>
  <c r="N824" i="2" s="1"/>
  <c r="L824" i="2" s="1"/>
  <c r="J824" i="2"/>
  <c r="J823" i="2"/>
  <c r="M385" i="1"/>
  <c r="M384" i="1"/>
  <c r="M383" i="1" l="1"/>
  <c r="M382" i="1"/>
  <c r="M381" i="1"/>
  <c r="M380" i="1"/>
  <c r="M413" i="2" l="1"/>
  <c r="N413" i="2" s="1"/>
  <c r="L413" i="2" s="1"/>
  <c r="J413" i="2"/>
  <c r="M405" i="1" l="1"/>
  <c r="AO33" i="25"/>
  <c r="AL33" i="25"/>
  <c r="AM33" i="25" s="1"/>
  <c r="AK33" i="25"/>
  <c r="AI33" i="25"/>
  <c r="AH33" i="25"/>
  <c r="AF33" i="25"/>
  <c r="AG33" i="25" s="1"/>
  <c r="AE33" i="25"/>
  <c r="AC33" i="25"/>
  <c r="AD33" i="25" s="1"/>
  <c r="AB33" i="25"/>
  <c r="Z33" i="25"/>
  <c r="Y33" i="25"/>
  <c r="W33" i="25"/>
  <c r="X33" i="25" s="1"/>
  <c r="V33" i="25"/>
  <c r="T33" i="25"/>
  <c r="S33" i="25"/>
  <c r="Q33" i="25"/>
  <c r="R33" i="25" s="1"/>
  <c r="P33" i="25"/>
  <c r="N33" i="25"/>
  <c r="O33" i="25" s="1"/>
  <c r="M33" i="25"/>
  <c r="K33" i="25"/>
  <c r="J33" i="25"/>
  <c r="H33" i="25"/>
  <c r="G33" i="25"/>
  <c r="E33" i="25"/>
  <c r="D33" i="25"/>
  <c r="AN32" i="25"/>
  <c r="AP32" i="25" s="1"/>
  <c r="AM32" i="25"/>
  <c r="AJ32" i="25"/>
  <c r="AG32" i="25"/>
  <c r="AD32" i="25"/>
  <c r="AA32" i="25"/>
  <c r="X32" i="25"/>
  <c r="U32" i="25"/>
  <c r="R32" i="25"/>
  <c r="O32" i="25"/>
  <c r="L32" i="25"/>
  <c r="I32" i="25"/>
  <c r="F32" i="25"/>
  <c r="AN31" i="25"/>
  <c r="AM31" i="25"/>
  <c r="AJ31" i="25"/>
  <c r="AG31" i="25"/>
  <c r="AD31" i="25"/>
  <c r="AA31" i="25"/>
  <c r="X31" i="25"/>
  <c r="U31" i="25"/>
  <c r="R31" i="25"/>
  <c r="O31" i="25"/>
  <c r="L31" i="25"/>
  <c r="I31" i="25"/>
  <c r="F31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Q23" i="25"/>
  <c r="R23" i="25" s="1"/>
  <c r="P23" i="25"/>
  <c r="N23" i="25"/>
  <c r="O23" i="25" s="1"/>
  <c r="M23" i="25"/>
  <c r="K23" i="25"/>
  <c r="J23" i="25"/>
  <c r="I23" i="25"/>
  <c r="H23" i="25"/>
  <c r="G23" i="25"/>
  <c r="F23" i="25"/>
  <c r="E23" i="25"/>
  <c r="D23" i="25"/>
  <c r="AN23" i="25" s="1"/>
  <c r="AO22" i="25"/>
  <c r="AP22" i="25" s="1"/>
  <c r="AN22" i="25"/>
  <c r="AM22" i="25"/>
  <c r="AJ22" i="25"/>
  <c r="AG22" i="25"/>
  <c r="AD22" i="25"/>
  <c r="AA22" i="25"/>
  <c r="X22" i="25"/>
  <c r="U22" i="25"/>
  <c r="R22" i="25"/>
  <c r="O22" i="25"/>
  <c r="L22" i="25"/>
  <c r="I22" i="25"/>
  <c r="F22" i="25"/>
  <c r="AO21" i="25"/>
  <c r="AN21" i="25"/>
  <c r="AM21" i="25"/>
  <c r="AJ21" i="25"/>
  <c r="AG21" i="25"/>
  <c r="AD21" i="25"/>
  <c r="AA21" i="25"/>
  <c r="X21" i="25"/>
  <c r="U21" i="25"/>
  <c r="R21" i="25"/>
  <c r="O21" i="25"/>
  <c r="L21" i="25"/>
  <c r="I21" i="25"/>
  <c r="F21" i="25"/>
  <c r="AM20" i="25"/>
  <c r="AL20" i="25"/>
  <c r="AL24" i="25" s="1"/>
  <c r="AK20" i="25"/>
  <c r="AK24" i="25" s="1"/>
  <c r="AJ20" i="25"/>
  <c r="AI20" i="25"/>
  <c r="AI24" i="25" s="1"/>
  <c r="AH20" i="25"/>
  <c r="AH24" i="25" s="1"/>
  <c r="AG20" i="25"/>
  <c r="AF20" i="25"/>
  <c r="AF24" i="25" s="1"/>
  <c r="AE20" i="25"/>
  <c r="AE24" i="25" s="1"/>
  <c r="AD20" i="25"/>
  <c r="AC20" i="25"/>
  <c r="AC24" i="25" s="1"/>
  <c r="AB20" i="25"/>
  <c r="AB24" i="25" s="1"/>
  <c r="AA20" i="25"/>
  <c r="Z20" i="25"/>
  <c r="Z24" i="25" s="1"/>
  <c r="Y20" i="25"/>
  <c r="Y24" i="25" s="1"/>
  <c r="X20" i="25"/>
  <c r="W20" i="25"/>
  <c r="W24" i="25" s="1"/>
  <c r="V20" i="25"/>
  <c r="V24" i="25" s="1"/>
  <c r="T20" i="25"/>
  <c r="T24" i="25" s="1"/>
  <c r="S20" i="25"/>
  <c r="S24" i="25" s="1"/>
  <c r="Q20" i="25"/>
  <c r="Q24" i="25" s="1"/>
  <c r="P20" i="25"/>
  <c r="P24" i="25" s="1"/>
  <c r="N20" i="25"/>
  <c r="M20" i="25"/>
  <c r="M24" i="25" s="1"/>
  <c r="K20" i="25"/>
  <c r="J20" i="25"/>
  <c r="J24" i="25" s="1"/>
  <c r="H20" i="25"/>
  <c r="H24" i="25" s="1"/>
  <c r="G20" i="25"/>
  <c r="G24" i="25" s="1"/>
  <c r="E20" i="25"/>
  <c r="E24" i="25" s="1"/>
  <c r="D20" i="25"/>
  <c r="D24" i="25" s="1"/>
  <c r="AN24" i="25" s="1"/>
  <c r="AO19" i="25"/>
  <c r="AP19" i="25" s="1"/>
  <c r="AN19" i="25"/>
  <c r="AM19" i="25"/>
  <c r="AJ19" i="25"/>
  <c r="AG19" i="25"/>
  <c r="AD19" i="25"/>
  <c r="AA19" i="25"/>
  <c r="X19" i="25"/>
  <c r="U19" i="25"/>
  <c r="R19" i="25"/>
  <c r="O19" i="25"/>
  <c r="L19" i="25"/>
  <c r="I19" i="25"/>
  <c r="F19" i="25"/>
  <c r="AO18" i="25"/>
  <c r="AN18" i="25"/>
  <c r="AM18" i="25"/>
  <c r="AJ18" i="25"/>
  <c r="AG18" i="25"/>
  <c r="AD18" i="25"/>
  <c r="AA18" i="25"/>
  <c r="X18" i="25"/>
  <c r="U18" i="25"/>
  <c r="R18" i="25"/>
  <c r="O18" i="25"/>
  <c r="L18" i="25"/>
  <c r="I18" i="25"/>
  <c r="F18" i="25"/>
  <c r="AK10" i="25"/>
  <c r="AH10" i="25"/>
  <c r="AE10" i="25"/>
  <c r="AB10" i="25"/>
  <c r="Y10" i="25"/>
  <c r="V10" i="25"/>
  <c r="S10" i="25"/>
  <c r="P10" i="25"/>
  <c r="M10" i="25"/>
  <c r="J10" i="25"/>
  <c r="G10" i="25"/>
  <c r="D10" i="25"/>
  <c r="AN10" i="25" s="1"/>
  <c r="AN9" i="25"/>
  <c r="AL9" i="25"/>
  <c r="AI9" i="25"/>
  <c r="AJ9" i="25" s="1"/>
  <c r="AF9" i="25"/>
  <c r="AC9" i="25"/>
  <c r="AD9" i="25" s="1"/>
  <c r="Z9" i="25"/>
  <c r="W9" i="25"/>
  <c r="X9" i="25" s="1"/>
  <c r="T9" i="25"/>
  <c r="U9" i="25" s="1"/>
  <c r="Q9" i="25"/>
  <c r="R9" i="25" s="1"/>
  <c r="H9" i="25"/>
  <c r="E9" i="25"/>
  <c r="AN8" i="25"/>
  <c r="AL8" i="25"/>
  <c r="AM8" i="25" s="1"/>
  <c r="AI8" i="25"/>
  <c r="AF8" i="25"/>
  <c r="AC8" i="25"/>
  <c r="AD8" i="25" s="1"/>
  <c r="Z8" i="25"/>
  <c r="W8" i="25"/>
  <c r="X8" i="25" s="1"/>
  <c r="T8" i="25"/>
  <c r="U8" i="25" s="1"/>
  <c r="Q8" i="25"/>
  <c r="K8" i="25"/>
  <c r="L8" i="25" s="1"/>
  <c r="H8" i="25"/>
  <c r="E8" i="25"/>
  <c r="AK7" i="25"/>
  <c r="AK11" i="25" s="1"/>
  <c r="AH7" i="25"/>
  <c r="AH11" i="25" s="1"/>
  <c r="AE7" i="25"/>
  <c r="AE11" i="25" s="1"/>
  <c r="AB7" i="25"/>
  <c r="AB11" i="25" s="1"/>
  <c r="Y7" i="25"/>
  <c r="Y11" i="25" s="1"/>
  <c r="V7" i="25"/>
  <c r="V11" i="25" s="1"/>
  <c r="S7" i="25"/>
  <c r="S11" i="25" s="1"/>
  <c r="P7" i="25"/>
  <c r="P11" i="25" s="1"/>
  <c r="M7" i="25"/>
  <c r="M11" i="25" s="1"/>
  <c r="J7" i="25"/>
  <c r="J11" i="25" s="1"/>
  <c r="G7" i="25"/>
  <c r="D7" i="25"/>
  <c r="D11" i="25" s="1"/>
  <c r="AN6" i="25"/>
  <c r="AL6" i="25"/>
  <c r="AM6" i="25" s="1"/>
  <c r="AI6" i="25"/>
  <c r="AJ6" i="25" s="1"/>
  <c r="AF6" i="25"/>
  <c r="AG6" i="25" s="1"/>
  <c r="AC6" i="25"/>
  <c r="AD6" i="25" s="1"/>
  <c r="Z6" i="25"/>
  <c r="AA6" i="25" s="1"/>
  <c r="W6" i="25"/>
  <c r="X6" i="25" s="1"/>
  <c r="T6" i="25"/>
  <c r="U6" i="25" s="1"/>
  <c r="Q6" i="25"/>
  <c r="R6" i="25" s="1"/>
  <c r="H6" i="25"/>
  <c r="I6" i="25" s="1"/>
  <c r="E6" i="25"/>
  <c r="F6" i="25" s="1"/>
  <c r="AN5" i="25"/>
  <c r="AL5" i="25"/>
  <c r="AM5" i="25" s="1"/>
  <c r="AI5" i="25"/>
  <c r="AJ5" i="25" s="1"/>
  <c r="AF5" i="25"/>
  <c r="AG5" i="25" s="1"/>
  <c r="AC5" i="25"/>
  <c r="Z5" i="25"/>
  <c r="AA5" i="25" s="1"/>
  <c r="W5" i="25"/>
  <c r="T5" i="25"/>
  <c r="U5" i="25" s="1"/>
  <c r="Q5" i="25"/>
  <c r="R5" i="25" s="1"/>
  <c r="K5" i="25"/>
  <c r="E5" i="25"/>
  <c r="M379" i="1"/>
  <c r="M378" i="1"/>
  <c r="M377" i="1"/>
  <c r="M376" i="1"/>
  <c r="M375" i="1"/>
  <c r="M374" i="1"/>
  <c r="M373" i="1"/>
  <c r="M372" i="1"/>
  <c r="M371" i="1"/>
  <c r="M370" i="1"/>
  <c r="M369" i="1"/>
  <c r="U20" i="25" l="1"/>
  <c r="R20" i="25"/>
  <c r="F20" i="25"/>
  <c r="N24" i="25"/>
  <c r="AS23" i="25"/>
  <c r="AT23" i="25" s="1"/>
  <c r="AS20" i="25"/>
  <c r="AT20" i="25" s="1"/>
  <c r="K24" i="25"/>
  <c r="O20" i="25"/>
  <c r="AJ33" i="25"/>
  <c r="AA33" i="25"/>
  <c r="U33" i="25"/>
  <c r="L33" i="25"/>
  <c r="I33" i="25"/>
  <c r="AN33" i="25"/>
  <c r="AP33" i="25" s="1"/>
  <c r="F33" i="25"/>
  <c r="AO23" i="25"/>
  <c r="AP23" i="25" s="1"/>
  <c r="AP21" i="25"/>
  <c r="L23" i="25"/>
  <c r="AS8" i="25"/>
  <c r="AT8" i="25" s="1"/>
  <c r="G11" i="25"/>
  <c r="AR11" i="25" s="1"/>
  <c r="AR7" i="25"/>
  <c r="AO20" i="25"/>
  <c r="I20" i="25"/>
  <c r="AP18" i="25"/>
  <c r="L20" i="25"/>
  <c r="W7" i="25"/>
  <c r="X7" i="25" s="1"/>
  <c r="E7" i="25"/>
  <c r="F7" i="25" s="1"/>
  <c r="E10" i="25"/>
  <c r="Q10" i="25"/>
  <c r="R10" i="25" s="1"/>
  <c r="Z10" i="25"/>
  <c r="AA10" i="25" s="1"/>
  <c r="X5" i="25"/>
  <c r="AF10" i="25"/>
  <c r="AG10" i="25" s="1"/>
  <c r="F5" i="25"/>
  <c r="AC7" i="25"/>
  <c r="AD7" i="25" s="1"/>
  <c r="Z7" i="25"/>
  <c r="AA7" i="25" s="1"/>
  <c r="AF7" i="25"/>
  <c r="H10" i="25"/>
  <c r="I10" i="25" s="1"/>
  <c r="W10" i="25"/>
  <c r="X10" i="25" s="1"/>
  <c r="AI10" i="25"/>
  <c r="AJ10" i="25" s="1"/>
  <c r="Q7" i="25"/>
  <c r="AI7" i="25"/>
  <c r="F8" i="25"/>
  <c r="AG8" i="25"/>
  <c r="F24" i="25"/>
  <c r="I24" i="25"/>
  <c r="O24" i="25"/>
  <c r="R24" i="25"/>
  <c r="U24" i="25"/>
  <c r="X24" i="25"/>
  <c r="AA24" i="25"/>
  <c r="AD24" i="25"/>
  <c r="AG24" i="25"/>
  <c r="AJ24" i="25"/>
  <c r="AM24" i="25"/>
  <c r="L5" i="25"/>
  <c r="AD5" i="25"/>
  <c r="AN7" i="25"/>
  <c r="I8" i="25"/>
  <c r="R8" i="25"/>
  <c r="AA8" i="25"/>
  <c r="AJ8" i="25"/>
  <c r="K10" i="25"/>
  <c r="L10" i="25" s="1"/>
  <c r="T10" i="25"/>
  <c r="U10" i="25" s="1"/>
  <c r="AC10" i="25"/>
  <c r="AD10" i="25" s="1"/>
  <c r="AL10" i="25"/>
  <c r="AM10" i="25" s="1"/>
  <c r="AP31" i="25"/>
  <c r="T7" i="25"/>
  <c r="AL7" i="25"/>
  <c r="AO8" i="25"/>
  <c r="AN20" i="25"/>
  <c r="J554" i="2"/>
  <c r="M433" i="1" s="1"/>
  <c r="AP20" i="25" l="1"/>
  <c r="AS24" i="25"/>
  <c r="AT24" i="25" s="1"/>
  <c r="AO24" i="25"/>
  <c r="AP24" i="25" s="1"/>
  <c r="L24" i="25"/>
  <c r="AN11" i="25"/>
  <c r="Q11" i="25"/>
  <c r="R11" i="25" s="1"/>
  <c r="F10" i="25"/>
  <c r="AF11" i="25"/>
  <c r="AG11" i="25" s="1"/>
  <c r="AG7" i="25"/>
  <c r="R7" i="25"/>
  <c r="E11" i="25"/>
  <c r="F11" i="25" s="1"/>
  <c r="W11" i="25"/>
  <c r="X11" i="25" s="1"/>
  <c r="AI11" i="25"/>
  <c r="AJ11" i="25" s="1"/>
  <c r="AJ7" i="25"/>
  <c r="Z11" i="25"/>
  <c r="AA11" i="25" s="1"/>
  <c r="AL11" i="25"/>
  <c r="AM11" i="25" s="1"/>
  <c r="AM7" i="25"/>
  <c r="AP8" i="25"/>
  <c r="T11" i="25"/>
  <c r="U11" i="25" s="1"/>
  <c r="U7" i="25"/>
  <c r="AC11" i="25"/>
  <c r="AD11" i="25" s="1"/>
  <c r="M368" i="1" l="1"/>
  <c r="M367" i="1"/>
  <c r="M366" i="1"/>
  <c r="M365" i="1"/>
  <c r="M364" i="1"/>
  <c r="M363" i="1"/>
  <c r="M362" i="1"/>
  <c r="M361" i="1"/>
  <c r="M360" i="1"/>
  <c r="M105" i="1" l="1"/>
  <c r="I226" i="1"/>
  <c r="M359" i="1" l="1"/>
  <c r="M358" i="1"/>
  <c r="M357" i="1"/>
  <c r="M356" i="1"/>
  <c r="M355" i="1"/>
  <c r="M354" i="1"/>
  <c r="M353" i="1"/>
  <c r="M352" i="1"/>
  <c r="M351" i="1"/>
  <c r="M409" i="2" l="1"/>
  <c r="M350" i="1"/>
  <c r="M349" i="1"/>
  <c r="M348" i="1"/>
  <c r="M347" i="1"/>
  <c r="M346" i="1"/>
  <c r="M345" i="1"/>
  <c r="M344" i="1"/>
  <c r="M343" i="1"/>
  <c r="M341" i="1"/>
  <c r="M340" i="1"/>
  <c r="M339" i="1"/>
  <c r="M337" i="1" l="1"/>
  <c r="M336" i="1"/>
  <c r="M334" i="1"/>
  <c r="M333" i="1"/>
  <c r="M332" i="1"/>
  <c r="M331" i="1"/>
  <c r="M330" i="1" l="1"/>
  <c r="M329" i="1"/>
  <c r="M328" i="1"/>
  <c r="M327" i="1"/>
  <c r="M326" i="1"/>
  <c r="M325" i="1"/>
  <c r="M324" i="1" l="1"/>
  <c r="M323" i="1"/>
  <c r="M322" i="1"/>
  <c r="M321" i="1"/>
  <c r="M320" i="1"/>
  <c r="M319" i="1"/>
  <c r="M318" i="1"/>
  <c r="M317" i="1"/>
  <c r="M316" i="1"/>
  <c r="M315" i="1"/>
  <c r="M314" i="1" l="1"/>
  <c r="M313" i="1"/>
  <c r="M312" i="1"/>
  <c r="M311" i="1"/>
  <c r="M310" i="1" l="1"/>
  <c r="M309" i="1"/>
  <c r="M308" i="1"/>
  <c r="M307" i="1"/>
  <c r="M306" i="1"/>
  <c r="M305" i="1"/>
  <c r="M304" i="1" l="1"/>
  <c r="M303" i="1"/>
  <c r="M302" i="1"/>
  <c r="M301" i="1"/>
  <c r="AO33" i="3" l="1"/>
  <c r="AL33" i="3"/>
  <c r="AM33" i="3" s="1"/>
  <c r="AK33" i="3"/>
  <c r="AI33" i="3"/>
  <c r="AH33" i="3"/>
  <c r="AF33" i="3"/>
  <c r="AE33" i="3"/>
  <c r="AC33" i="3"/>
  <c r="AD33" i="3" s="1"/>
  <c r="AB33" i="3"/>
  <c r="Z33" i="3"/>
  <c r="Y33" i="3"/>
  <c r="W33" i="3"/>
  <c r="V33" i="3"/>
  <c r="T33" i="3"/>
  <c r="U33" i="3" s="1"/>
  <c r="S33" i="3"/>
  <c r="Q33" i="3"/>
  <c r="P33" i="3"/>
  <c r="N33" i="3"/>
  <c r="M33" i="3"/>
  <c r="AN32" i="3"/>
  <c r="AP32" i="3" s="1"/>
  <c r="AM32" i="3"/>
  <c r="AN31" i="3"/>
  <c r="AM31" i="3"/>
  <c r="AN33" i="3" l="1"/>
  <c r="AP33" i="3" s="1"/>
  <c r="O33" i="3"/>
  <c r="X33" i="3"/>
  <c r="AG33" i="3"/>
  <c r="AP31" i="3"/>
  <c r="R33" i="3"/>
  <c r="AA33" i="3"/>
  <c r="AJ33" i="3"/>
  <c r="M300" i="1" l="1"/>
  <c r="M299" i="1"/>
  <c r="M298" i="1"/>
  <c r="M297" i="1"/>
  <c r="M296" i="1" l="1"/>
  <c r="M295" i="1"/>
  <c r="M294" i="1"/>
  <c r="M293" i="1"/>
  <c r="M292" i="1"/>
  <c r="M291" i="1" l="1"/>
  <c r="M290" i="1"/>
  <c r="M289" i="1"/>
  <c r="M288" i="1"/>
  <c r="M287" i="1"/>
  <c r="M286" i="1"/>
  <c r="M285" i="1"/>
  <c r="M284" i="1"/>
  <c r="M283" i="1"/>
  <c r="M282" i="1"/>
  <c r="M281" i="1"/>
  <c r="M280" i="1"/>
  <c r="M279" i="1"/>
  <c r="I182" i="1" l="1"/>
  <c r="H5" i="25" l="1"/>
  <c r="H5" i="28"/>
  <c r="M278" i="1"/>
  <c r="M277" i="1"/>
  <c r="M276" i="1"/>
  <c r="M275" i="1"/>
  <c r="M274" i="1"/>
  <c r="M273" i="1"/>
  <c r="H7" i="25" l="1"/>
  <c r="I7" i="25" s="1"/>
  <c r="I5" i="25"/>
  <c r="I5" i="28"/>
  <c r="H7" i="28"/>
  <c r="AO5" i="28"/>
  <c r="J501" i="2"/>
  <c r="N501" i="2"/>
  <c r="L501" i="2" s="1"/>
  <c r="M258" i="1"/>
  <c r="M272" i="1"/>
  <c r="M271" i="1"/>
  <c r="M270" i="1"/>
  <c r="M269" i="1"/>
  <c r="M267" i="1"/>
  <c r="M266" i="1"/>
  <c r="M265" i="1"/>
  <c r="M264" i="1"/>
  <c r="M263" i="1"/>
  <c r="M262" i="1"/>
  <c r="M261" i="1"/>
  <c r="M260" i="1"/>
  <c r="M259" i="1"/>
  <c r="H11" i="25" l="1"/>
  <c r="I11" i="25" s="1"/>
  <c r="AP5" i="28"/>
  <c r="AO7" i="28"/>
  <c r="AP7" i="28" s="1"/>
  <c r="I7" i="28"/>
  <c r="H11" i="28"/>
  <c r="I234" i="1"/>
  <c r="I11" i="28" l="1"/>
  <c r="AO11" i="28"/>
  <c r="AP11" i="28" s="1"/>
  <c r="M257" i="1"/>
  <c r="M256" i="1"/>
  <c r="M255" i="1"/>
  <c r="M254" i="1"/>
  <c r="AL23" i="3" l="1"/>
  <c r="AK23" i="3"/>
  <c r="AM23" i="3" s="1"/>
  <c r="AI23" i="3"/>
  <c r="AH23" i="3"/>
  <c r="AJ23" i="3" s="1"/>
  <c r="AF23" i="3"/>
  <c r="AE23" i="3"/>
  <c r="AG23" i="3" s="1"/>
  <c r="AC23" i="3"/>
  <c r="AB23" i="3"/>
  <c r="AD23" i="3" s="1"/>
  <c r="Z23" i="3"/>
  <c r="Y23" i="3"/>
  <c r="AA23" i="3" s="1"/>
  <c r="W23" i="3"/>
  <c r="V23" i="3"/>
  <c r="X23" i="3" s="1"/>
  <c r="T23" i="3"/>
  <c r="U23" i="3" s="1"/>
  <c r="S23" i="3"/>
  <c r="Q23" i="3"/>
  <c r="R23" i="3" s="1"/>
  <c r="P23" i="3"/>
  <c r="N23" i="3"/>
  <c r="O23" i="3" s="1"/>
  <c r="M23" i="3"/>
  <c r="AN23" i="3"/>
  <c r="AO22" i="3"/>
  <c r="AN22" i="3"/>
  <c r="AM22" i="3"/>
  <c r="AJ22" i="3"/>
  <c r="AG22" i="3"/>
  <c r="AD22" i="3"/>
  <c r="AA22" i="3"/>
  <c r="X22" i="3"/>
  <c r="U22" i="3"/>
  <c r="R22" i="3"/>
  <c r="O22" i="3"/>
  <c r="AO21" i="3"/>
  <c r="AN21" i="3"/>
  <c r="AM21" i="3"/>
  <c r="AJ21" i="3"/>
  <c r="AG21" i="3"/>
  <c r="AD21" i="3"/>
  <c r="AA21" i="3"/>
  <c r="X21" i="3"/>
  <c r="U21" i="3"/>
  <c r="R21" i="3"/>
  <c r="O21" i="3"/>
  <c r="AL20" i="3"/>
  <c r="AM20" i="3" s="1"/>
  <c r="AK20" i="3"/>
  <c r="AK24" i="3" s="1"/>
  <c r="AI20" i="3"/>
  <c r="AJ20" i="3" s="1"/>
  <c r="AH20" i="3"/>
  <c r="AH24" i="3" s="1"/>
  <c r="AF20" i="3"/>
  <c r="AG20" i="3" s="1"/>
  <c r="AE20" i="3"/>
  <c r="AE24" i="3" s="1"/>
  <c r="AC20" i="3"/>
  <c r="AD20" i="3" s="1"/>
  <c r="AB20" i="3"/>
  <c r="AB24" i="3" s="1"/>
  <c r="Z20" i="3"/>
  <c r="AA20" i="3" s="1"/>
  <c r="Y20" i="3"/>
  <c r="Y24" i="3" s="1"/>
  <c r="W20" i="3"/>
  <c r="X20" i="3" s="1"/>
  <c r="V20" i="3"/>
  <c r="V24" i="3" s="1"/>
  <c r="T20" i="3"/>
  <c r="U20" i="3" s="1"/>
  <c r="S20" i="3"/>
  <c r="S24" i="3" s="1"/>
  <c r="Q20" i="3"/>
  <c r="R20" i="3" s="1"/>
  <c r="P20" i="3"/>
  <c r="P24" i="3" s="1"/>
  <c r="N20" i="3"/>
  <c r="O20" i="3" s="1"/>
  <c r="M20" i="3"/>
  <c r="M24" i="3" s="1"/>
  <c r="AN20" i="3"/>
  <c r="AO19" i="3"/>
  <c r="AN19" i="3"/>
  <c r="AM19" i="3"/>
  <c r="AJ19" i="3"/>
  <c r="AG19" i="3"/>
  <c r="AD19" i="3"/>
  <c r="AA19" i="3"/>
  <c r="X19" i="3"/>
  <c r="U19" i="3"/>
  <c r="R19" i="3"/>
  <c r="O19" i="3"/>
  <c r="AO18" i="3"/>
  <c r="AN18" i="3"/>
  <c r="AM18" i="3"/>
  <c r="AJ18" i="3"/>
  <c r="AG18" i="3"/>
  <c r="AD18" i="3"/>
  <c r="AA18" i="3"/>
  <c r="X18" i="3"/>
  <c r="U18" i="3"/>
  <c r="R18" i="3"/>
  <c r="O18" i="3"/>
  <c r="AP22" i="3" l="1"/>
  <c r="AP18" i="3"/>
  <c r="AP19" i="3"/>
  <c r="AP21" i="3"/>
  <c r="AN24" i="3"/>
  <c r="AO20" i="3"/>
  <c r="AP20" i="3" s="1"/>
  <c r="AO23" i="3"/>
  <c r="AP23" i="3" s="1"/>
  <c r="N24" i="3"/>
  <c r="O24" i="3" s="1"/>
  <c r="Q24" i="3"/>
  <c r="R24" i="3" s="1"/>
  <c r="T24" i="3"/>
  <c r="U24" i="3" s="1"/>
  <c r="W24" i="3"/>
  <c r="X24" i="3" s="1"/>
  <c r="Z24" i="3"/>
  <c r="AA24" i="3" s="1"/>
  <c r="AC24" i="3"/>
  <c r="AD24" i="3" s="1"/>
  <c r="AF24" i="3"/>
  <c r="AG24" i="3" s="1"/>
  <c r="AI24" i="3"/>
  <c r="AJ24" i="3" s="1"/>
  <c r="AL24" i="3"/>
  <c r="AM24" i="3" s="1"/>
  <c r="AO24" i="3" l="1"/>
  <c r="AP24" i="3" s="1"/>
  <c r="M253" i="1" l="1"/>
  <c r="M252" i="1"/>
  <c r="M251" i="1"/>
  <c r="M249" i="1" l="1"/>
  <c r="M248" i="1"/>
  <c r="M247" i="1"/>
  <c r="M246" i="1"/>
  <c r="M245" i="1"/>
  <c r="M244" i="1" l="1"/>
  <c r="M243" i="1"/>
  <c r="M242" i="1"/>
  <c r="M241" i="1"/>
  <c r="M240" i="1"/>
  <c r="M239" i="1"/>
  <c r="M238" i="1"/>
  <c r="M237" i="1"/>
  <c r="M389" i="1" l="1"/>
  <c r="M236" i="1"/>
  <c r="M235" i="1"/>
  <c r="M233" i="1" l="1"/>
  <c r="N535" i="2" l="1"/>
  <c r="L535" i="2" s="1"/>
  <c r="M232" i="1" l="1"/>
  <c r="M231" i="1"/>
  <c r="M234" i="1" l="1"/>
  <c r="M230" i="1"/>
  <c r="M229" i="1"/>
  <c r="M227" i="1"/>
  <c r="M226" i="1"/>
  <c r="M225" i="1" l="1"/>
  <c r="M224" i="1"/>
  <c r="M223" i="1"/>
  <c r="M222" i="1"/>
  <c r="M221" i="1"/>
  <c r="M220" i="1"/>
  <c r="M218" i="1"/>
  <c r="M217" i="1"/>
  <c r="M671" i="2"/>
  <c r="N671" i="2" s="1"/>
  <c r="L671" i="2" s="1"/>
  <c r="J50" i="2"/>
  <c r="M427" i="1" s="1"/>
  <c r="M216" i="1" l="1"/>
  <c r="M215" i="1"/>
  <c r="M214" i="1"/>
  <c r="M213" i="1"/>
  <c r="M212" i="1"/>
  <c r="M211" i="1"/>
  <c r="M210" i="1"/>
  <c r="M209" i="1"/>
  <c r="M208" i="1"/>
  <c r="M207" i="1"/>
  <c r="M206" i="1" l="1"/>
  <c r="M205" i="1"/>
  <c r="M204" i="1"/>
  <c r="M203" i="1"/>
  <c r="M202" i="1"/>
  <c r="M201" i="1"/>
  <c r="M200" i="1" l="1"/>
  <c r="M194" i="1" l="1"/>
  <c r="M193" i="1"/>
  <c r="M192" i="1" l="1"/>
  <c r="M191" i="1"/>
  <c r="M190" i="1" l="1"/>
  <c r="M189" i="1"/>
  <c r="M188" i="1" l="1"/>
  <c r="M186" i="1"/>
  <c r="M185" i="1"/>
  <c r="M184" i="1" l="1"/>
  <c r="M183" i="1" l="1"/>
  <c r="M182" i="1"/>
  <c r="M181" i="1"/>
  <c r="M180" i="1" l="1"/>
  <c r="M179" i="1"/>
  <c r="M178" i="1"/>
  <c r="M177" i="1"/>
  <c r="M176" i="1"/>
  <c r="M175" i="1" l="1"/>
  <c r="M174" i="1" l="1"/>
  <c r="M173" i="1"/>
  <c r="M172" i="1"/>
  <c r="M171" i="1"/>
  <c r="M170" i="1"/>
  <c r="M169" i="1"/>
  <c r="M168" i="1"/>
  <c r="M167" i="1" l="1"/>
  <c r="M166" i="1"/>
  <c r="M165" i="1"/>
  <c r="M164" i="1"/>
  <c r="M163" i="1"/>
  <c r="M162" i="1"/>
  <c r="M160" i="1"/>
  <c r="J5" i="5" l="1"/>
  <c r="M159" i="1" l="1"/>
  <c r="M158" i="1"/>
  <c r="M157" i="1"/>
  <c r="M156" i="1"/>
  <c r="M155" i="1"/>
  <c r="M154" i="1"/>
  <c r="M153" i="1"/>
  <c r="M152" i="1"/>
  <c r="M150" i="1"/>
  <c r="M149" i="1"/>
  <c r="M542" i="2" l="1"/>
  <c r="M541" i="2"/>
  <c r="N541" i="2" s="1"/>
  <c r="L541" i="2" s="1"/>
  <c r="M540" i="2"/>
  <c r="M534" i="2"/>
  <c r="M533" i="2"/>
  <c r="M532" i="2"/>
  <c r="M531" i="2"/>
  <c r="M530" i="2"/>
  <c r="M529" i="2"/>
  <c r="M503" i="2"/>
  <c r="M474" i="2"/>
  <c r="M462" i="2"/>
  <c r="M437" i="2"/>
  <c r="M424" i="2"/>
  <c r="M420" i="2"/>
  <c r="M81" i="2"/>
  <c r="M35" i="2"/>
  <c r="M33" i="2"/>
  <c r="M32" i="2"/>
  <c r="M27" i="2"/>
  <c r="M26" i="2"/>
  <c r="M25" i="2"/>
  <c r="M22" i="2"/>
  <c r="M21" i="2"/>
  <c r="M20" i="2"/>
  <c r="M19" i="2"/>
  <c r="M18" i="2"/>
  <c r="M17" i="2"/>
  <c r="M16" i="2"/>
  <c r="M15" i="2"/>
  <c r="M14" i="2"/>
  <c r="M13" i="2"/>
  <c r="N13" i="2" s="1"/>
  <c r="L13" i="2" s="1"/>
  <c r="M12" i="2"/>
  <c r="M9" i="2"/>
  <c r="M7" i="2"/>
  <c r="M4" i="2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1" i="1" l="1"/>
  <c r="M130" i="1" l="1"/>
  <c r="M129" i="1"/>
  <c r="M128" i="1"/>
  <c r="J541" i="2" l="1"/>
  <c r="M132" i="1" s="1"/>
  <c r="J13" i="2" l="1"/>
  <c r="J542" i="2"/>
  <c r="M151" i="1" s="1"/>
  <c r="M161" i="1" l="1"/>
  <c r="J499" i="2"/>
  <c r="J416" i="2"/>
  <c r="I127" i="1"/>
  <c r="M268" i="1" l="1"/>
  <c r="M228" i="1"/>
  <c r="M124" i="1"/>
  <c r="M123" i="1"/>
  <c r="M122" i="1"/>
  <c r="M121" i="1"/>
  <c r="M120" i="1" l="1"/>
  <c r="M119" i="1"/>
  <c r="M118" i="1"/>
  <c r="M117" i="1"/>
  <c r="M116" i="1"/>
  <c r="M115" i="1"/>
  <c r="M114" i="1"/>
  <c r="M523" i="2" l="1"/>
  <c r="M113" i="1"/>
  <c r="M112" i="1"/>
  <c r="M111" i="1"/>
  <c r="M110" i="1"/>
  <c r="M109" i="1"/>
  <c r="M108" i="1"/>
  <c r="M107" i="1"/>
  <c r="M106" i="1"/>
  <c r="M104" i="1"/>
  <c r="M103" i="1"/>
  <c r="M102" i="1"/>
  <c r="M101" i="1"/>
  <c r="M100" i="1"/>
  <c r="M99" i="1"/>
  <c r="M98" i="1"/>
  <c r="M97" i="1"/>
  <c r="F21" i="5" l="1"/>
  <c r="F34" i="5" s="1"/>
  <c r="M96" i="1" l="1"/>
  <c r="M95" i="1"/>
  <c r="M94" i="1"/>
  <c r="M93" i="1"/>
  <c r="M92" i="1"/>
  <c r="F12" i="5" l="1"/>
  <c r="M91" i="1"/>
  <c r="M520" i="2" l="1"/>
  <c r="M90" i="1" l="1"/>
  <c r="M89" i="1"/>
  <c r="M88" i="1"/>
  <c r="M87" i="1"/>
  <c r="M86" i="1"/>
  <c r="M85" i="1"/>
  <c r="M84" i="1" l="1"/>
  <c r="M83" i="1" l="1"/>
  <c r="M82" i="1"/>
  <c r="M81" i="1"/>
  <c r="M80" i="1"/>
  <c r="M79" i="1"/>
  <c r="M78" i="1"/>
  <c r="M77" i="1" l="1"/>
  <c r="M76" i="1"/>
  <c r="M75" i="1"/>
  <c r="M72" i="1" l="1"/>
  <c r="M71" i="1"/>
  <c r="M70" i="1"/>
  <c r="M69" i="1"/>
  <c r="M68" i="1"/>
  <c r="M67" i="1"/>
  <c r="M66" i="1"/>
  <c r="M65" i="1" l="1"/>
  <c r="M64" i="1"/>
  <c r="M63" i="1" l="1"/>
  <c r="M62" i="1"/>
  <c r="M61" i="1"/>
  <c r="M60" i="1"/>
  <c r="M59" i="1" l="1"/>
  <c r="M58" i="1"/>
  <c r="M57" i="1"/>
  <c r="M56" i="1"/>
  <c r="M55" i="1" l="1"/>
  <c r="M54" i="1"/>
  <c r="M53" i="1"/>
  <c r="M52" i="1"/>
  <c r="M51" i="1" l="1"/>
  <c r="M50" i="1"/>
  <c r="M48" i="1" l="1"/>
  <c r="M47" i="1"/>
  <c r="M46" i="1"/>
  <c r="M45" i="1"/>
  <c r="M44" i="1"/>
  <c r="M43" i="1"/>
  <c r="M42" i="1" l="1"/>
  <c r="M41" i="1"/>
  <c r="M40" i="1"/>
  <c r="N836" i="2" l="1"/>
  <c r="N765" i="2"/>
  <c r="N349" i="2"/>
  <c r="M39" i="1"/>
  <c r="M38" i="1"/>
  <c r="M37" i="1"/>
  <c r="M36" i="1"/>
  <c r="M35" i="1"/>
  <c r="M34" i="1"/>
  <c r="M33" i="1"/>
  <c r="M32" i="1"/>
  <c r="M821" i="2" l="1"/>
  <c r="J821" i="2"/>
  <c r="J836" i="2" s="1"/>
  <c r="N821" i="2" l="1"/>
  <c r="L821" i="2" s="1"/>
  <c r="N828" i="2"/>
  <c r="N827" i="2"/>
  <c r="M826" i="2"/>
  <c r="N826" i="2" s="1"/>
  <c r="M825" i="2"/>
  <c r="N825" i="2" s="1"/>
  <c r="N823" i="2"/>
  <c r="M822" i="2"/>
  <c r="N822" i="2" s="1"/>
  <c r="M820" i="2"/>
  <c r="N820" i="2" s="1"/>
  <c r="M819" i="2"/>
  <c r="N819" i="2" s="1"/>
  <c r="M818" i="2"/>
  <c r="N818" i="2" s="1"/>
  <c r="M817" i="2"/>
  <c r="N817" i="2" s="1"/>
  <c r="M816" i="2"/>
  <c r="N816" i="2" s="1"/>
  <c r="M815" i="2"/>
  <c r="N815" i="2" s="1"/>
  <c r="M814" i="2"/>
  <c r="N814" i="2" s="1"/>
  <c r="M813" i="2"/>
  <c r="N813" i="2" s="1"/>
  <c r="M812" i="2"/>
  <c r="N812" i="2" s="1"/>
  <c r="M811" i="2"/>
  <c r="N811" i="2" s="1"/>
  <c r="M810" i="2"/>
  <c r="N810" i="2" s="1"/>
  <c r="M808" i="2"/>
  <c r="N808" i="2" s="1"/>
  <c r="M807" i="2"/>
  <c r="N807" i="2" s="1"/>
  <c r="M806" i="2"/>
  <c r="N806" i="2" s="1"/>
  <c r="M805" i="2"/>
  <c r="N805" i="2" s="1"/>
  <c r="M804" i="2"/>
  <c r="N804" i="2" s="1"/>
  <c r="M803" i="2"/>
  <c r="N803" i="2" s="1"/>
  <c r="M802" i="2"/>
  <c r="N802" i="2" s="1"/>
  <c r="M801" i="2"/>
  <c r="N801" i="2" s="1"/>
  <c r="M800" i="2"/>
  <c r="N800" i="2" s="1"/>
  <c r="M799" i="2"/>
  <c r="N799" i="2" s="1"/>
  <c r="M798" i="2"/>
  <c r="N798" i="2" s="1"/>
  <c r="M797" i="2"/>
  <c r="N797" i="2" s="1"/>
  <c r="M796" i="2"/>
  <c r="N796" i="2" s="1"/>
  <c r="M795" i="2"/>
  <c r="N795" i="2" s="1"/>
  <c r="M794" i="2"/>
  <c r="N794" i="2" s="1"/>
  <c r="M793" i="2"/>
  <c r="N793" i="2" s="1"/>
  <c r="M792" i="2"/>
  <c r="N792" i="2" s="1"/>
  <c r="M791" i="2"/>
  <c r="N791" i="2" s="1"/>
  <c r="M790" i="2"/>
  <c r="N790" i="2" s="1"/>
  <c r="M789" i="2"/>
  <c r="N789" i="2" s="1"/>
  <c r="M788" i="2"/>
  <c r="N788" i="2" s="1"/>
  <c r="M787" i="2"/>
  <c r="N787" i="2" s="1"/>
  <c r="M786" i="2"/>
  <c r="N786" i="2" s="1"/>
  <c r="M785" i="2"/>
  <c r="N785" i="2" s="1"/>
  <c r="M784" i="2"/>
  <c r="N784" i="2" s="1"/>
  <c r="M783" i="2"/>
  <c r="N783" i="2" s="1"/>
  <c r="M782" i="2"/>
  <c r="N782" i="2" s="1"/>
  <c r="M781" i="2"/>
  <c r="N781" i="2" s="1"/>
  <c r="M780" i="2"/>
  <c r="N780" i="2" s="1"/>
  <c r="M779" i="2"/>
  <c r="N779" i="2" s="1"/>
  <c r="M778" i="2"/>
  <c r="N778" i="2" s="1"/>
  <c r="M777" i="2"/>
  <c r="N777" i="2" s="1"/>
  <c r="M776" i="2"/>
  <c r="N776" i="2" s="1"/>
  <c r="M775" i="2"/>
  <c r="N775" i="2" s="1"/>
  <c r="M774" i="2"/>
  <c r="N774" i="2" s="1"/>
  <c r="M773" i="2"/>
  <c r="N773" i="2" s="1"/>
  <c r="M772" i="2"/>
  <c r="N772" i="2" s="1"/>
  <c r="M771" i="2"/>
  <c r="N771" i="2" s="1"/>
  <c r="M770" i="2"/>
  <c r="N770" i="2" s="1"/>
  <c r="M769" i="2"/>
  <c r="N769" i="2" s="1"/>
  <c r="M768" i="2"/>
  <c r="N768" i="2" s="1"/>
  <c r="M767" i="2"/>
  <c r="N767" i="2" s="1"/>
  <c r="M766" i="2"/>
  <c r="N766" i="2" s="1"/>
  <c r="M764" i="2"/>
  <c r="N764" i="2" s="1"/>
  <c r="M763" i="2"/>
  <c r="N763" i="2" s="1"/>
  <c r="M762" i="2"/>
  <c r="N762" i="2" s="1"/>
  <c r="M761" i="2"/>
  <c r="N761" i="2" s="1"/>
  <c r="M760" i="2"/>
  <c r="N760" i="2" s="1"/>
  <c r="M759" i="2"/>
  <c r="N759" i="2" s="1"/>
  <c r="M758" i="2"/>
  <c r="N758" i="2" s="1"/>
  <c r="M757" i="2"/>
  <c r="N757" i="2" s="1"/>
  <c r="M756" i="2"/>
  <c r="N756" i="2" s="1"/>
  <c r="M755" i="2"/>
  <c r="N755" i="2" s="1"/>
  <c r="M754" i="2"/>
  <c r="N754" i="2" s="1"/>
  <c r="M753" i="2"/>
  <c r="N753" i="2" s="1"/>
  <c r="M752" i="2"/>
  <c r="N752" i="2" s="1"/>
  <c r="M751" i="2"/>
  <c r="N751" i="2" s="1"/>
  <c r="M750" i="2"/>
  <c r="N750" i="2" s="1"/>
  <c r="M749" i="2"/>
  <c r="N749" i="2" s="1"/>
  <c r="M748" i="2"/>
  <c r="N748" i="2" s="1"/>
  <c r="M747" i="2"/>
  <c r="N747" i="2" s="1"/>
  <c r="M746" i="2"/>
  <c r="N746" i="2" s="1"/>
  <c r="M745" i="2"/>
  <c r="N745" i="2" s="1"/>
  <c r="M744" i="2"/>
  <c r="N744" i="2" s="1"/>
  <c r="M743" i="2"/>
  <c r="N743" i="2" s="1"/>
  <c r="M742" i="2"/>
  <c r="N742" i="2" s="1"/>
  <c r="M741" i="2"/>
  <c r="N741" i="2" s="1"/>
  <c r="M740" i="2"/>
  <c r="N740" i="2" s="1"/>
  <c r="M739" i="2"/>
  <c r="N739" i="2" s="1"/>
  <c r="M738" i="2"/>
  <c r="N738" i="2" s="1"/>
  <c r="M737" i="2"/>
  <c r="N737" i="2" s="1"/>
  <c r="M736" i="2"/>
  <c r="N736" i="2" s="1"/>
  <c r="M735" i="2"/>
  <c r="N735" i="2" s="1"/>
  <c r="N734" i="2"/>
  <c r="M733" i="2"/>
  <c r="N733" i="2" s="1"/>
  <c r="M732" i="2"/>
  <c r="N732" i="2" s="1"/>
  <c r="M731" i="2"/>
  <c r="N731" i="2" s="1"/>
  <c r="M730" i="2"/>
  <c r="N730" i="2" s="1"/>
  <c r="M729" i="2"/>
  <c r="N729" i="2" s="1"/>
  <c r="M728" i="2"/>
  <c r="N728" i="2" s="1"/>
  <c r="M727" i="2"/>
  <c r="N727" i="2" s="1"/>
  <c r="M726" i="2"/>
  <c r="N726" i="2" s="1"/>
  <c r="N725" i="2"/>
  <c r="M724" i="2"/>
  <c r="N724" i="2" s="1"/>
  <c r="M723" i="2"/>
  <c r="N723" i="2" s="1"/>
  <c r="M722" i="2"/>
  <c r="N722" i="2" s="1"/>
  <c r="M721" i="2"/>
  <c r="N721" i="2" s="1"/>
  <c r="M720" i="2"/>
  <c r="N720" i="2" s="1"/>
  <c r="M719" i="2"/>
  <c r="N719" i="2" s="1"/>
  <c r="M718" i="2"/>
  <c r="N718" i="2" s="1"/>
  <c r="M717" i="2"/>
  <c r="N717" i="2" s="1"/>
  <c r="M716" i="2"/>
  <c r="N716" i="2" s="1"/>
  <c r="M715" i="2"/>
  <c r="N715" i="2" s="1"/>
  <c r="M714" i="2"/>
  <c r="N714" i="2" s="1"/>
  <c r="M713" i="2"/>
  <c r="N713" i="2" s="1"/>
  <c r="M712" i="2"/>
  <c r="N712" i="2" s="1"/>
  <c r="M711" i="2"/>
  <c r="N711" i="2" s="1"/>
  <c r="M710" i="2"/>
  <c r="N710" i="2" s="1"/>
  <c r="M709" i="2"/>
  <c r="N709" i="2" s="1"/>
  <c r="M708" i="2"/>
  <c r="N708" i="2" s="1"/>
  <c r="M707" i="2"/>
  <c r="N707" i="2" s="1"/>
  <c r="M706" i="2"/>
  <c r="N706" i="2" s="1"/>
  <c r="M705" i="2"/>
  <c r="N705" i="2" s="1"/>
  <c r="M704" i="2"/>
  <c r="N704" i="2" s="1"/>
  <c r="M703" i="2"/>
  <c r="N703" i="2" s="1"/>
  <c r="M702" i="2"/>
  <c r="N702" i="2" s="1"/>
  <c r="M701" i="2"/>
  <c r="N701" i="2" s="1"/>
  <c r="M700" i="2"/>
  <c r="N700" i="2" s="1"/>
  <c r="M699" i="2"/>
  <c r="N699" i="2" s="1"/>
  <c r="M698" i="2"/>
  <c r="N698" i="2" s="1"/>
  <c r="M697" i="2"/>
  <c r="N697" i="2" s="1"/>
  <c r="M696" i="2"/>
  <c r="N696" i="2" s="1"/>
  <c r="M695" i="2"/>
  <c r="N695" i="2" s="1"/>
  <c r="M694" i="2"/>
  <c r="N694" i="2" s="1"/>
  <c r="M693" i="2"/>
  <c r="N693" i="2" s="1"/>
  <c r="M692" i="2"/>
  <c r="N692" i="2" s="1"/>
  <c r="M691" i="2"/>
  <c r="N691" i="2" s="1"/>
  <c r="M690" i="2"/>
  <c r="N690" i="2" s="1"/>
  <c r="M689" i="2"/>
  <c r="N689" i="2" s="1"/>
  <c r="N688" i="2"/>
  <c r="M687" i="2"/>
  <c r="N687" i="2" s="1"/>
  <c r="M686" i="2"/>
  <c r="N686" i="2" s="1"/>
  <c r="M685" i="2"/>
  <c r="N685" i="2" s="1"/>
  <c r="M684" i="2"/>
  <c r="N684" i="2" s="1"/>
  <c r="M683" i="2"/>
  <c r="N683" i="2" s="1"/>
  <c r="M682" i="2"/>
  <c r="N682" i="2" s="1"/>
  <c r="M681" i="2"/>
  <c r="N681" i="2" s="1"/>
  <c r="M680" i="2"/>
  <c r="N680" i="2" s="1"/>
  <c r="M679" i="2"/>
  <c r="N679" i="2" s="1"/>
  <c r="M678" i="2"/>
  <c r="N678" i="2" s="1"/>
  <c r="M677" i="2"/>
  <c r="N677" i="2" s="1"/>
  <c r="M676" i="2"/>
  <c r="N676" i="2" s="1"/>
  <c r="N675" i="2"/>
  <c r="M674" i="2"/>
  <c r="N674" i="2" s="1"/>
  <c r="M673" i="2"/>
  <c r="N673" i="2" s="1"/>
  <c r="M672" i="2"/>
  <c r="N672" i="2" s="1"/>
  <c r="N670" i="2"/>
  <c r="M669" i="2"/>
  <c r="N669" i="2" s="1"/>
  <c r="M668" i="2"/>
  <c r="N668" i="2" s="1"/>
  <c r="M667" i="2"/>
  <c r="N667" i="2" s="1"/>
  <c r="M666" i="2"/>
  <c r="N666" i="2" s="1"/>
  <c r="M665" i="2"/>
  <c r="N665" i="2" s="1"/>
  <c r="M664" i="2"/>
  <c r="N664" i="2" s="1"/>
  <c r="M663" i="2"/>
  <c r="N663" i="2" s="1"/>
  <c r="M662" i="2"/>
  <c r="N662" i="2" s="1"/>
  <c r="M661" i="2"/>
  <c r="N661" i="2" s="1"/>
  <c r="N660" i="2"/>
  <c r="M659" i="2"/>
  <c r="N659" i="2" s="1"/>
  <c r="M658" i="2"/>
  <c r="N658" i="2" s="1"/>
  <c r="M657" i="2"/>
  <c r="N657" i="2" s="1"/>
  <c r="M656" i="2"/>
  <c r="N656" i="2" s="1"/>
  <c r="M655" i="2"/>
  <c r="N655" i="2" s="1"/>
  <c r="M654" i="2"/>
  <c r="N654" i="2" s="1"/>
  <c r="M653" i="2"/>
  <c r="N653" i="2" s="1"/>
  <c r="M652" i="2"/>
  <c r="N652" i="2" s="1"/>
  <c r="M651" i="2"/>
  <c r="N651" i="2" s="1"/>
  <c r="M650" i="2"/>
  <c r="N650" i="2" s="1"/>
  <c r="M649" i="2"/>
  <c r="N649" i="2" s="1"/>
  <c r="M648" i="2"/>
  <c r="N648" i="2" s="1"/>
  <c r="M647" i="2"/>
  <c r="N647" i="2" s="1"/>
  <c r="M646" i="2"/>
  <c r="N646" i="2" s="1"/>
  <c r="M645" i="2"/>
  <c r="N645" i="2" s="1"/>
  <c r="M644" i="2"/>
  <c r="N644" i="2" s="1"/>
  <c r="M643" i="2"/>
  <c r="N643" i="2" s="1"/>
  <c r="M642" i="2"/>
  <c r="N642" i="2" s="1"/>
  <c r="M641" i="2"/>
  <c r="N641" i="2" s="1"/>
  <c r="M640" i="2"/>
  <c r="N640" i="2" s="1"/>
  <c r="M639" i="2"/>
  <c r="N639" i="2" s="1"/>
  <c r="M638" i="2"/>
  <c r="N638" i="2" s="1"/>
  <c r="M637" i="2"/>
  <c r="N637" i="2" s="1"/>
  <c r="M636" i="2"/>
  <c r="N636" i="2" s="1"/>
  <c r="M635" i="2"/>
  <c r="N635" i="2" s="1"/>
  <c r="M634" i="2"/>
  <c r="N634" i="2" s="1"/>
  <c r="M633" i="2"/>
  <c r="N633" i="2" s="1"/>
  <c r="M632" i="2"/>
  <c r="N632" i="2" s="1"/>
  <c r="M631" i="2"/>
  <c r="N631" i="2" s="1"/>
  <c r="M630" i="2"/>
  <c r="N630" i="2" s="1"/>
  <c r="M629" i="2"/>
  <c r="N629" i="2" s="1"/>
  <c r="M628" i="2"/>
  <c r="N628" i="2" s="1"/>
  <c r="M627" i="2"/>
  <c r="N627" i="2" s="1"/>
  <c r="M626" i="2"/>
  <c r="N626" i="2" s="1"/>
  <c r="N625" i="2"/>
  <c r="M624" i="2"/>
  <c r="N624" i="2" s="1"/>
  <c r="M623" i="2"/>
  <c r="N623" i="2" s="1"/>
  <c r="M622" i="2"/>
  <c r="N622" i="2" s="1"/>
  <c r="M621" i="2"/>
  <c r="N621" i="2" s="1"/>
  <c r="M620" i="2"/>
  <c r="N620" i="2" s="1"/>
  <c r="M619" i="2"/>
  <c r="N619" i="2" s="1"/>
  <c r="M618" i="2"/>
  <c r="N618" i="2" s="1"/>
  <c r="M617" i="2"/>
  <c r="N617" i="2" s="1"/>
  <c r="M616" i="2"/>
  <c r="N616" i="2" s="1"/>
  <c r="M615" i="2"/>
  <c r="N615" i="2" s="1"/>
  <c r="M614" i="2"/>
  <c r="N614" i="2" s="1"/>
  <c r="M613" i="2"/>
  <c r="N613" i="2" s="1"/>
  <c r="M612" i="2"/>
  <c r="N612" i="2" s="1"/>
  <c r="M611" i="2"/>
  <c r="N611" i="2" s="1"/>
  <c r="M610" i="2"/>
  <c r="N610" i="2" s="1"/>
  <c r="M609" i="2"/>
  <c r="N609" i="2" s="1"/>
  <c r="M608" i="2"/>
  <c r="N608" i="2" s="1"/>
  <c r="M607" i="2"/>
  <c r="N607" i="2" s="1"/>
  <c r="M606" i="2"/>
  <c r="N606" i="2" s="1"/>
  <c r="M605" i="2"/>
  <c r="N605" i="2" s="1"/>
  <c r="M604" i="2"/>
  <c r="N604" i="2" s="1"/>
  <c r="M603" i="2"/>
  <c r="N603" i="2" s="1"/>
  <c r="M602" i="2"/>
  <c r="N602" i="2" s="1"/>
  <c r="M601" i="2"/>
  <c r="N601" i="2" s="1"/>
  <c r="M600" i="2"/>
  <c r="N600" i="2" s="1"/>
  <c r="N599" i="2"/>
  <c r="M598" i="2"/>
  <c r="N598" i="2" s="1"/>
  <c r="M597" i="2"/>
  <c r="N597" i="2" s="1"/>
  <c r="M596" i="2"/>
  <c r="N596" i="2" s="1"/>
  <c r="M595" i="2"/>
  <c r="N595" i="2" s="1"/>
  <c r="M594" i="2"/>
  <c r="N594" i="2" s="1"/>
  <c r="N593" i="2"/>
  <c r="M592" i="2"/>
  <c r="N592" i="2" s="1"/>
  <c r="M591" i="2"/>
  <c r="N591" i="2" s="1"/>
  <c r="M590" i="2"/>
  <c r="N590" i="2" s="1"/>
  <c r="M589" i="2"/>
  <c r="N589" i="2" s="1"/>
  <c r="M588" i="2"/>
  <c r="N588" i="2" s="1"/>
  <c r="M587" i="2"/>
  <c r="N587" i="2" s="1"/>
  <c r="M586" i="2"/>
  <c r="N586" i="2" s="1"/>
  <c r="M585" i="2"/>
  <c r="N585" i="2" s="1"/>
  <c r="M584" i="2"/>
  <c r="N584" i="2" s="1"/>
  <c r="N583" i="2"/>
  <c r="N582" i="2"/>
  <c r="M581" i="2"/>
  <c r="N581" i="2" s="1"/>
  <c r="M580" i="2"/>
  <c r="N580" i="2" s="1"/>
  <c r="M579" i="2"/>
  <c r="N579" i="2" s="1"/>
  <c r="M578" i="2"/>
  <c r="N578" i="2" s="1"/>
  <c r="M577" i="2"/>
  <c r="N577" i="2" s="1"/>
  <c r="M576" i="2"/>
  <c r="N576" i="2" s="1"/>
  <c r="M575" i="2"/>
  <c r="N575" i="2" s="1"/>
  <c r="M574" i="2"/>
  <c r="N574" i="2" s="1"/>
  <c r="M573" i="2"/>
  <c r="N573" i="2" s="1"/>
  <c r="M572" i="2"/>
  <c r="N572" i="2" s="1"/>
  <c r="M571" i="2"/>
  <c r="N571" i="2" s="1"/>
  <c r="M570" i="2"/>
  <c r="N570" i="2" s="1"/>
  <c r="M569" i="2"/>
  <c r="N569" i="2" s="1"/>
  <c r="M568" i="2"/>
  <c r="N568" i="2" s="1"/>
  <c r="M567" i="2"/>
  <c r="N567" i="2" s="1"/>
  <c r="M566" i="2"/>
  <c r="N566" i="2" s="1"/>
  <c r="M565" i="2"/>
  <c r="N565" i="2" s="1"/>
  <c r="M564" i="2"/>
  <c r="N564" i="2" s="1"/>
  <c r="M563" i="2"/>
  <c r="N563" i="2" s="1"/>
  <c r="M562" i="2"/>
  <c r="N562" i="2" s="1"/>
  <c r="M561" i="2"/>
  <c r="N561" i="2" s="1"/>
  <c r="M560" i="2"/>
  <c r="N560" i="2" s="1"/>
  <c r="M559" i="2"/>
  <c r="N559" i="2" s="1"/>
  <c r="M558" i="2"/>
  <c r="N558" i="2" s="1"/>
  <c r="M557" i="2"/>
  <c r="N557" i="2" s="1"/>
  <c r="M556" i="2"/>
  <c r="N556" i="2" s="1"/>
  <c r="M555" i="2"/>
  <c r="N555" i="2" s="1"/>
  <c r="M554" i="2"/>
  <c r="N554" i="2" s="1"/>
  <c r="M553" i="2"/>
  <c r="N553" i="2" s="1"/>
  <c r="M552" i="2"/>
  <c r="N552" i="2" s="1"/>
  <c r="M551" i="2"/>
  <c r="N551" i="2" s="1"/>
  <c r="M550" i="2"/>
  <c r="N550" i="2" s="1"/>
  <c r="M549" i="2"/>
  <c r="N549" i="2" s="1"/>
  <c r="M548" i="2"/>
  <c r="N548" i="2" s="1"/>
  <c r="M547" i="2"/>
  <c r="N547" i="2" s="1"/>
  <c r="N546" i="2"/>
  <c r="M545" i="2"/>
  <c r="N545" i="2" s="1"/>
  <c r="M544" i="2"/>
  <c r="N544" i="2" s="1"/>
  <c r="M543" i="2"/>
  <c r="N543" i="2" s="1"/>
  <c r="N542" i="2"/>
  <c r="N540" i="2"/>
  <c r="M539" i="2"/>
  <c r="N539" i="2" s="1"/>
  <c r="M538" i="2"/>
  <c r="N538" i="2" s="1"/>
  <c r="M537" i="2"/>
  <c r="N537" i="2" s="1"/>
  <c r="M536" i="2"/>
  <c r="N536" i="2" s="1"/>
  <c r="N534" i="2"/>
  <c r="N533" i="2"/>
  <c r="N532" i="2"/>
  <c r="N531" i="2"/>
  <c r="N530" i="2"/>
  <c r="N529" i="2"/>
  <c r="M528" i="2"/>
  <c r="N528" i="2" s="1"/>
  <c r="M527" i="2"/>
  <c r="N527" i="2" s="1"/>
  <c r="M526" i="2"/>
  <c r="N526" i="2" s="1"/>
  <c r="M525" i="2"/>
  <c r="N525" i="2" s="1"/>
  <c r="M524" i="2"/>
  <c r="N524" i="2" s="1"/>
  <c r="N523" i="2"/>
  <c r="M522" i="2"/>
  <c r="N522" i="2" s="1"/>
  <c r="M521" i="2"/>
  <c r="N521" i="2" s="1"/>
  <c r="N520" i="2"/>
  <c r="L520" i="2" s="1"/>
  <c r="M519" i="2"/>
  <c r="N519" i="2" s="1"/>
  <c r="M518" i="2"/>
  <c r="N518" i="2" s="1"/>
  <c r="M517" i="2"/>
  <c r="N517" i="2" s="1"/>
  <c r="M516" i="2"/>
  <c r="N516" i="2" s="1"/>
  <c r="M515" i="2"/>
  <c r="N515" i="2" s="1"/>
  <c r="M514" i="2"/>
  <c r="N514" i="2" s="1"/>
  <c r="M513" i="2"/>
  <c r="M512" i="2"/>
  <c r="N512" i="2" s="1"/>
  <c r="L512" i="2" s="1"/>
  <c r="M511" i="2"/>
  <c r="N511" i="2" s="1"/>
  <c r="L511" i="2" s="1"/>
  <c r="M510" i="2"/>
  <c r="N510" i="2" s="1"/>
  <c r="L510" i="2" s="1"/>
  <c r="M509" i="2"/>
  <c r="N509" i="2" s="1"/>
  <c r="L509" i="2" s="1"/>
  <c r="M508" i="2"/>
  <c r="N508" i="2" s="1"/>
  <c r="L508" i="2" s="1"/>
  <c r="M507" i="2"/>
  <c r="N507" i="2" s="1"/>
  <c r="L507" i="2" s="1"/>
  <c r="M506" i="2"/>
  <c r="N506" i="2" s="1"/>
  <c r="L506" i="2" s="1"/>
  <c r="M505" i="2"/>
  <c r="N505" i="2" s="1"/>
  <c r="M504" i="2"/>
  <c r="N504" i="2" s="1"/>
  <c r="N503" i="2"/>
  <c r="M502" i="2"/>
  <c r="N502" i="2" s="1"/>
  <c r="N500" i="2"/>
  <c r="M499" i="2"/>
  <c r="N499" i="2" s="1"/>
  <c r="M498" i="2"/>
  <c r="N498" i="2" s="1"/>
  <c r="M497" i="2"/>
  <c r="N497" i="2" s="1"/>
  <c r="M496" i="2"/>
  <c r="N496" i="2" s="1"/>
  <c r="M495" i="2"/>
  <c r="N495" i="2" s="1"/>
  <c r="M494" i="2"/>
  <c r="N494" i="2" s="1"/>
  <c r="M493" i="2"/>
  <c r="N493" i="2" s="1"/>
  <c r="M492" i="2"/>
  <c r="N492" i="2" s="1"/>
  <c r="M491" i="2"/>
  <c r="N491" i="2" s="1"/>
  <c r="M490" i="2"/>
  <c r="N490" i="2" s="1"/>
  <c r="M489" i="2"/>
  <c r="N489" i="2" s="1"/>
  <c r="M488" i="2"/>
  <c r="N488" i="2" s="1"/>
  <c r="M487" i="2"/>
  <c r="N487" i="2" s="1"/>
  <c r="M486" i="2"/>
  <c r="N486" i="2" s="1"/>
  <c r="M485" i="2"/>
  <c r="N485" i="2" s="1"/>
  <c r="N484" i="2"/>
  <c r="M483" i="2"/>
  <c r="N483" i="2" s="1"/>
  <c r="M482" i="2"/>
  <c r="N482" i="2" s="1"/>
  <c r="M481" i="2"/>
  <c r="N481" i="2" s="1"/>
  <c r="M480" i="2"/>
  <c r="N480" i="2" s="1"/>
  <c r="M479" i="2"/>
  <c r="N479" i="2" s="1"/>
  <c r="M478" i="2"/>
  <c r="N478" i="2" s="1"/>
  <c r="M477" i="2"/>
  <c r="N477" i="2" s="1"/>
  <c r="N476" i="2"/>
  <c r="M475" i="2"/>
  <c r="N475" i="2" s="1"/>
  <c r="N474" i="2"/>
  <c r="N473" i="2"/>
  <c r="N472" i="2"/>
  <c r="N471" i="2"/>
  <c r="M470" i="2"/>
  <c r="N470" i="2" s="1"/>
  <c r="M469" i="2"/>
  <c r="N469" i="2" s="1"/>
  <c r="M468" i="2"/>
  <c r="N468" i="2" s="1"/>
  <c r="M467" i="2"/>
  <c r="N467" i="2" s="1"/>
  <c r="M466" i="2"/>
  <c r="N466" i="2" s="1"/>
  <c r="M465" i="2"/>
  <c r="N465" i="2" s="1"/>
  <c r="M464" i="2"/>
  <c r="N464" i="2" s="1"/>
  <c r="M463" i="2"/>
  <c r="N463" i="2" s="1"/>
  <c r="N462" i="2"/>
  <c r="M461" i="2"/>
  <c r="N461" i="2" s="1"/>
  <c r="M460" i="2"/>
  <c r="N460" i="2" s="1"/>
  <c r="M459" i="2"/>
  <c r="N459" i="2" s="1"/>
  <c r="M458" i="2"/>
  <c r="N458" i="2" s="1"/>
  <c r="M457" i="2"/>
  <c r="N457" i="2" s="1"/>
  <c r="M456" i="2"/>
  <c r="N456" i="2" s="1"/>
  <c r="M455" i="2"/>
  <c r="N455" i="2" s="1"/>
  <c r="M454" i="2"/>
  <c r="N454" i="2" s="1"/>
  <c r="M453" i="2"/>
  <c r="N453" i="2" s="1"/>
  <c r="M452" i="2"/>
  <c r="N452" i="2" s="1"/>
  <c r="M451" i="2"/>
  <c r="N451" i="2" s="1"/>
  <c r="M450" i="2"/>
  <c r="N450" i="2" s="1"/>
  <c r="M449" i="2"/>
  <c r="N449" i="2" s="1"/>
  <c r="N448" i="2"/>
  <c r="N447" i="2"/>
  <c r="M446" i="2"/>
  <c r="N446" i="2" s="1"/>
  <c r="M445" i="2"/>
  <c r="N445" i="2" s="1"/>
  <c r="M444" i="2"/>
  <c r="N444" i="2" s="1"/>
  <c r="M443" i="2"/>
  <c r="N443" i="2" s="1"/>
  <c r="M442" i="2"/>
  <c r="N442" i="2" s="1"/>
  <c r="M441" i="2"/>
  <c r="N441" i="2" s="1"/>
  <c r="M440" i="2"/>
  <c r="N440" i="2" s="1"/>
  <c r="M439" i="2"/>
  <c r="N439" i="2" s="1"/>
  <c r="M438" i="2"/>
  <c r="N438" i="2" s="1"/>
  <c r="N437" i="2"/>
  <c r="M436" i="2"/>
  <c r="N436" i="2" s="1"/>
  <c r="M435" i="2"/>
  <c r="N435" i="2" s="1"/>
  <c r="M434" i="2"/>
  <c r="N434" i="2" s="1"/>
  <c r="M433" i="2"/>
  <c r="N433" i="2" s="1"/>
  <c r="N432" i="2"/>
  <c r="M431" i="2"/>
  <c r="N431" i="2" s="1"/>
  <c r="M430" i="2"/>
  <c r="N430" i="2" s="1"/>
  <c r="M429" i="2"/>
  <c r="N429" i="2" s="1"/>
  <c r="M428" i="2"/>
  <c r="N428" i="2" s="1"/>
  <c r="M427" i="2"/>
  <c r="N427" i="2" s="1"/>
  <c r="M426" i="2"/>
  <c r="N426" i="2" s="1"/>
  <c r="N425" i="2"/>
  <c r="N424" i="2"/>
  <c r="M423" i="2"/>
  <c r="N423" i="2" s="1"/>
  <c r="M422" i="2"/>
  <c r="N422" i="2" s="1"/>
  <c r="M421" i="2"/>
  <c r="N421" i="2" s="1"/>
  <c r="N420" i="2"/>
  <c r="M419" i="2"/>
  <c r="N419" i="2" s="1"/>
  <c r="M418" i="2"/>
  <c r="N418" i="2" s="1"/>
  <c r="M417" i="2"/>
  <c r="N417" i="2" s="1"/>
  <c r="N416" i="2"/>
  <c r="L416" i="2" s="1"/>
  <c r="M415" i="2"/>
  <c r="N415" i="2" s="1"/>
  <c r="M414" i="2"/>
  <c r="N414" i="2" s="1"/>
  <c r="M412" i="2"/>
  <c r="N412" i="2" s="1"/>
  <c r="M411" i="2"/>
  <c r="N411" i="2" s="1"/>
  <c r="M410" i="2"/>
  <c r="N410" i="2" s="1"/>
  <c r="N409" i="2"/>
  <c r="M408" i="2"/>
  <c r="N408" i="2" s="1"/>
  <c r="M407" i="2"/>
  <c r="N407" i="2" s="1"/>
  <c r="M406" i="2"/>
  <c r="N406" i="2" s="1"/>
  <c r="M405" i="2"/>
  <c r="N405" i="2" s="1"/>
  <c r="N404" i="2"/>
  <c r="M403" i="2"/>
  <c r="N403" i="2" s="1"/>
  <c r="M402" i="2"/>
  <c r="N402" i="2" s="1"/>
  <c r="M401" i="2"/>
  <c r="N401" i="2" s="1"/>
  <c r="N400" i="2"/>
  <c r="M399" i="2"/>
  <c r="N399" i="2" s="1"/>
  <c r="M398" i="2"/>
  <c r="N398" i="2" s="1"/>
  <c r="M397" i="2"/>
  <c r="N397" i="2" s="1"/>
  <c r="M396" i="2"/>
  <c r="N396" i="2" s="1"/>
  <c r="M395" i="2"/>
  <c r="N395" i="2" s="1"/>
  <c r="M394" i="2"/>
  <c r="N394" i="2" s="1"/>
  <c r="M393" i="2"/>
  <c r="N393" i="2" s="1"/>
  <c r="M392" i="2"/>
  <c r="N392" i="2" s="1"/>
  <c r="M391" i="2"/>
  <c r="N391" i="2" s="1"/>
  <c r="N390" i="2"/>
  <c r="M389" i="2"/>
  <c r="N389" i="2" s="1"/>
  <c r="M388" i="2"/>
  <c r="N388" i="2" s="1"/>
  <c r="M387" i="2"/>
  <c r="N387" i="2" s="1"/>
  <c r="M386" i="2"/>
  <c r="N386" i="2" s="1"/>
  <c r="M385" i="2"/>
  <c r="N385" i="2" s="1"/>
  <c r="N384" i="2"/>
  <c r="M383" i="2"/>
  <c r="N383" i="2" s="1"/>
  <c r="M382" i="2"/>
  <c r="N382" i="2" s="1"/>
  <c r="M381" i="2"/>
  <c r="N381" i="2" s="1"/>
  <c r="M380" i="2"/>
  <c r="N380" i="2" s="1"/>
  <c r="M379" i="2"/>
  <c r="N379" i="2" s="1"/>
  <c r="M378" i="2"/>
  <c r="N378" i="2" s="1"/>
  <c r="M377" i="2"/>
  <c r="N377" i="2" s="1"/>
  <c r="M376" i="2"/>
  <c r="N376" i="2" s="1"/>
  <c r="M375" i="2"/>
  <c r="N375" i="2" s="1"/>
  <c r="M374" i="2"/>
  <c r="N374" i="2" s="1"/>
  <c r="M373" i="2"/>
  <c r="N373" i="2" s="1"/>
  <c r="M372" i="2"/>
  <c r="N372" i="2" s="1"/>
  <c r="M371" i="2"/>
  <c r="N371" i="2" s="1"/>
  <c r="M370" i="2"/>
  <c r="N370" i="2" s="1"/>
  <c r="N369" i="2"/>
  <c r="M368" i="2"/>
  <c r="N368" i="2" s="1"/>
  <c r="M367" i="2"/>
  <c r="N367" i="2" s="1"/>
  <c r="M366" i="2"/>
  <c r="N366" i="2" s="1"/>
  <c r="M365" i="2"/>
  <c r="N365" i="2" s="1"/>
  <c r="M364" i="2"/>
  <c r="N364" i="2" s="1"/>
  <c r="M363" i="2"/>
  <c r="N363" i="2" s="1"/>
  <c r="M362" i="2"/>
  <c r="N362" i="2" s="1"/>
  <c r="M361" i="2"/>
  <c r="N361" i="2" s="1"/>
  <c r="M360" i="2"/>
  <c r="N360" i="2" s="1"/>
  <c r="N359" i="2"/>
  <c r="M358" i="2"/>
  <c r="N358" i="2" s="1"/>
  <c r="M357" i="2"/>
  <c r="N357" i="2" s="1"/>
  <c r="M356" i="2"/>
  <c r="N356" i="2" s="1"/>
  <c r="M355" i="2"/>
  <c r="N355" i="2" s="1"/>
  <c r="M354" i="2"/>
  <c r="N354" i="2" s="1"/>
  <c r="M353" i="2"/>
  <c r="N353" i="2" s="1"/>
  <c r="M352" i="2"/>
  <c r="N352" i="2" s="1"/>
  <c r="M351" i="2"/>
  <c r="N351" i="2" s="1"/>
  <c r="M350" i="2"/>
  <c r="N350" i="2" s="1"/>
  <c r="M348" i="2"/>
  <c r="N348" i="2" s="1"/>
  <c r="M347" i="2"/>
  <c r="N347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M340" i="2"/>
  <c r="N340" i="2" s="1"/>
  <c r="M339" i="2"/>
  <c r="N339" i="2" s="1"/>
  <c r="M338" i="2"/>
  <c r="N338" i="2" s="1"/>
  <c r="M337" i="2"/>
  <c r="N337" i="2" s="1"/>
  <c r="M336" i="2"/>
  <c r="N336" i="2" s="1"/>
  <c r="M335" i="2"/>
  <c r="N335" i="2" s="1"/>
  <c r="M334" i="2"/>
  <c r="N334" i="2" s="1"/>
  <c r="M333" i="2"/>
  <c r="N333" i="2" s="1"/>
  <c r="M332" i="2"/>
  <c r="N332" i="2" s="1"/>
  <c r="M331" i="2"/>
  <c r="N331" i="2" s="1"/>
  <c r="M330" i="2"/>
  <c r="N330" i="2" s="1"/>
  <c r="M329" i="2"/>
  <c r="N329" i="2" s="1"/>
  <c r="M328" i="2"/>
  <c r="N328" i="2" s="1"/>
  <c r="M327" i="2"/>
  <c r="N327" i="2" s="1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M320" i="2"/>
  <c r="N320" i="2" s="1"/>
  <c r="M319" i="2"/>
  <c r="N319" i="2" s="1"/>
  <c r="M318" i="2"/>
  <c r="N318" i="2" s="1"/>
  <c r="M317" i="2"/>
  <c r="N317" i="2" s="1"/>
  <c r="M316" i="2"/>
  <c r="N316" i="2" s="1"/>
  <c r="M315" i="2"/>
  <c r="N315" i="2" s="1"/>
  <c r="M314" i="2"/>
  <c r="N314" i="2" s="1"/>
  <c r="M313" i="2"/>
  <c r="N313" i="2" s="1"/>
  <c r="M312" i="2"/>
  <c r="N312" i="2" s="1"/>
  <c r="M311" i="2"/>
  <c r="N311" i="2" s="1"/>
  <c r="M310" i="2"/>
  <c r="N310" i="2" s="1"/>
  <c r="M309" i="2"/>
  <c r="N309" i="2" s="1"/>
  <c r="M308" i="2"/>
  <c r="N308" i="2" s="1"/>
  <c r="M307" i="2"/>
  <c r="N307" i="2" s="1"/>
  <c r="M306" i="2"/>
  <c r="N306" i="2" s="1"/>
  <c r="M305" i="2"/>
  <c r="N305" i="2" s="1"/>
  <c r="M304" i="2"/>
  <c r="N304" i="2" s="1"/>
  <c r="M303" i="2"/>
  <c r="N303" i="2" s="1"/>
  <c r="M302" i="2"/>
  <c r="N302" i="2" s="1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M292" i="2"/>
  <c r="N292" i="2" s="1"/>
  <c r="M291" i="2"/>
  <c r="N291" i="2" s="1"/>
  <c r="M290" i="2"/>
  <c r="N290" i="2" s="1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9" i="2"/>
  <c r="N279" i="2" s="1"/>
  <c r="N278" i="2"/>
  <c r="M277" i="2"/>
  <c r="N277" i="2" s="1"/>
  <c r="M276" i="2"/>
  <c r="N276" i="2" s="1"/>
  <c r="M275" i="2"/>
  <c r="N275" i="2" s="1"/>
  <c r="M274" i="2"/>
  <c r="N274" i="2" s="1"/>
  <c r="M273" i="2"/>
  <c r="N273" i="2" s="1"/>
  <c r="N272" i="2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M258" i="2"/>
  <c r="N258" i="2" s="1"/>
  <c r="M257" i="2"/>
  <c r="N257" i="2" s="1"/>
  <c r="M256" i="2"/>
  <c r="N256" i="2" s="1"/>
  <c r="M255" i="2"/>
  <c r="N255" i="2" s="1"/>
  <c r="M254" i="2"/>
  <c r="N254" i="2" s="1"/>
  <c r="M253" i="2"/>
  <c r="N253" i="2" s="1"/>
  <c r="M252" i="2"/>
  <c r="N252" i="2" s="1"/>
  <c r="M251" i="2"/>
  <c r="N251" i="2" s="1"/>
  <c r="M250" i="2"/>
  <c r="N250" i="2" s="1"/>
  <c r="N249" i="2"/>
  <c r="M248" i="2"/>
  <c r="N248" i="2" s="1"/>
  <c r="M247" i="2"/>
  <c r="N247" i="2" s="1"/>
  <c r="M246" i="2"/>
  <c r="N246" i="2" s="1"/>
  <c r="M245" i="2"/>
  <c r="N245" i="2" s="1"/>
  <c r="M244" i="2"/>
  <c r="N244" i="2" s="1"/>
  <c r="M243" i="2"/>
  <c r="N243" i="2" s="1"/>
  <c r="M242" i="2"/>
  <c r="N242" i="2" s="1"/>
  <c r="M241" i="2"/>
  <c r="N241" i="2" s="1"/>
  <c r="M240" i="2"/>
  <c r="N240" i="2" s="1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M229" i="2"/>
  <c r="N229" i="2" s="1"/>
  <c r="M228" i="2"/>
  <c r="N228" i="2" s="1"/>
  <c r="M227" i="2"/>
  <c r="N227" i="2" s="1"/>
  <c r="M226" i="2"/>
  <c r="N226" i="2" s="1"/>
  <c r="M225" i="2"/>
  <c r="N225" i="2" s="1"/>
  <c r="M224" i="2"/>
  <c r="N224" i="2" s="1"/>
  <c r="M223" i="2"/>
  <c r="N223" i="2" s="1"/>
  <c r="M222" i="2"/>
  <c r="N222" i="2" s="1"/>
  <c r="M221" i="2"/>
  <c r="N221" i="2" s="1"/>
  <c r="M220" i="2"/>
  <c r="N220" i="2" s="1"/>
  <c r="M219" i="2"/>
  <c r="N219" i="2" s="1"/>
  <c r="M218" i="2"/>
  <c r="N218" i="2" s="1"/>
  <c r="M217" i="2"/>
  <c r="N217" i="2" s="1"/>
  <c r="M216" i="2"/>
  <c r="N216" i="2" s="1"/>
  <c r="M215" i="2"/>
  <c r="N215" i="2" s="1"/>
  <c r="M214" i="2"/>
  <c r="N214" i="2" s="1"/>
  <c r="M213" i="2"/>
  <c r="N213" i="2" s="1"/>
  <c r="M212" i="2"/>
  <c r="N212" i="2" s="1"/>
  <c r="N211" i="2"/>
  <c r="M210" i="2"/>
  <c r="N210" i="2" s="1"/>
  <c r="M209" i="2"/>
  <c r="N209" i="2" s="1"/>
  <c r="M208" i="2"/>
  <c r="N208" i="2" s="1"/>
  <c r="M207" i="2"/>
  <c r="N207" i="2" s="1"/>
  <c r="M206" i="2"/>
  <c r="N206" i="2" s="1"/>
  <c r="M205" i="2"/>
  <c r="N205" i="2" s="1"/>
  <c r="M204" i="2"/>
  <c r="N204" i="2" s="1"/>
  <c r="M203" i="2"/>
  <c r="N203" i="2" s="1"/>
  <c r="M202" i="2"/>
  <c r="N202" i="2" s="1"/>
  <c r="M201" i="2"/>
  <c r="N201" i="2" s="1"/>
  <c r="M200" i="2"/>
  <c r="N200" i="2" s="1"/>
  <c r="M199" i="2"/>
  <c r="N199" i="2" s="1"/>
  <c r="N198" i="2"/>
  <c r="M197" i="2"/>
  <c r="N197" i="2" s="1"/>
  <c r="M196" i="2"/>
  <c r="N196" i="2" s="1"/>
  <c r="M195" i="2"/>
  <c r="N195" i="2" s="1"/>
  <c r="M194" i="2"/>
  <c r="N194" i="2" s="1"/>
  <c r="M193" i="2"/>
  <c r="N193" i="2" s="1"/>
  <c r="M192" i="2"/>
  <c r="N192" i="2" s="1"/>
  <c r="M191" i="2"/>
  <c r="N191" i="2" s="1"/>
  <c r="M190" i="2"/>
  <c r="N190" i="2" s="1"/>
  <c r="M189" i="2"/>
  <c r="N189" i="2" s="1"/>
  <c r="M188" i="2"/>
  <c r="N188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1" i="2"/>
  <c r="N181" i="2" s="1"/>
  <c r="M180" i="2"/>
  <c r="N180" i="2" s="1"/>
  <c r="M179" i="2"/>
  <c r="N179" i="2" s="1"/>
  <c r="M178" i="2"/>
  <c r="N178" i="2" s="1"/>
  <c r="M177" i="2"/>
  <c r="N177" i="2" s="1"/>
  <c r="M176" i="2"/>
  <c r="N176" i="2" s="1"/>
  <c r="M175" i="2"/>
  <c r="N175" i="2" s="1"/>
  <c r="M174" i="2"/>
  <c r="N174" i="2" s="1"/>
  <c r="M173" i="2"/>
  <c r="N173" i="2" s="1"/>
  <c r="M172" i="2"/>
  <c r="N172" i="2" s="1"/>
  <c r="M171" i="2"/>
  <c r="N171" i="2" s="1"/>
  <c r="M170" i="2"/>
  <c r="N170" i="2" s="1"/>
  <c r="M169" i="2"/>
  <c r="N169" i="2" s="1"/>
  <c r="M168" i="2"/>
  <c r="N168" i="2" s="1"/>
  <c r="M167" i="2"/>
  <c r="N167" i="2" s="1"/>
  <c r="M166" i="2"/>
  <c r="N166" i="2" s="1"/>
  <c r="N165" i="2"/>
  <c r="M164" i="2"/>
  <c r="N164" i="2" s="1"/>
  <c r="M163" i="2"/>
  <c r="N163" i="2" s="1"/>
  <c r="M162" i="2"/>
  <c r="N162" i="2" s="1"/>
  <c r="M161" i="2"/>
  <c r="N161" i="2" s="1"/>
  <c r="M160" i="2"/>
  <c r="N160" i="2" s="1"/>
  <c r="M159" i="2"/>
  <c r="N159" i="2" s="1"/>
  <c r="N158" i="2"/>
  <c r="M157" i="2"/>
  <c r="N157" i="2" s="1"/>
  <c r="M156" i="2"/>
  <c r="N156" i="2" s="1"/>
  <c r="M155" i="2"/>
  <c r="N155" i="2" s="1"/>
  <c r="N154" i="2"/>
  <c r="L154" i="2" s="1"/>
  <c r="M153" i="2"/>
  <c r="N153" i="2" s="1"/>
  <c r="M152" i="2"/>
  <c r="N152" i="2" s="1"/>
  <c r="M151" i="2"/>
  <c r="N151" i="2" s="1"/>
  <c r="M150" i="2"/>
  <c r="N150" i="2" s="1"/>
  <c r="M149" i="2"/>
  <c r="N149" i="2" s="1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M142" i="2"/>
  <c r="N142" i="2" s="1"/>
  <c r="M141" i="2"/>
  <c r="N141" i="2" s="1"/>
  <c r="M140" i="2"/>
  <c r="N140" i="2" s="1"/>
  <c r="M139" i="2"/>
  <c r="N139" i="2" s="1"/>
  <c r="M138" i="2"/>
  <c r="N138" i="2" s="1"/>
  <c r="M137" i="2"/>
  <c r="N137" i="2" s="1"/>
  <c r="M136" i="2"/>
  <c r="N136" i="2" s="1"/>
  <c r="M135" i="2"/>
  <c r="N135" i="2" s="1"/>
  <c r="M134" i="2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M115" i="2"/>
  <c r="N115" i="2" s="1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N108" i="2"/>
  <c r="M107" i="2"/>
  <c r="N107" i="2" s="1"/>
  <c r="M106" i="2"/>
  <c r="N106" i="2" s="1"/>
  <c r="M105" i="2"/>
  <c r="N105" i="2" s="1"/>
  <c r="M104" i="2"/>
  <c r="N104" i="2" s="1"/>
  <c r="M103" i="2"/>
  <c r="N103" i="2" s="1"/>
  <c r="M102" i="2"/>
  <c r="N102" i="2" s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N81" i="2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M52" i="2"/>
  <c r="N51" i="2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N35" i="2"/>
  <c r="M34" i="2"/>
  <c r="N34" i="2" s="1"/>
  <c r="N33" i="2"/>
  <c r="N32" i="2"/>
  <c r="M31" i="2"/>
  <c r="N31" i="2" s="1"/>
  <c r="M30" i="2"/>
  <c r="N30" i="2" s="1"/>
  <c r="M29" i="2"/>
  <c r="M28" i="2"/>
  <c r="N27" i="2"/>
  <c r="N26" i="2"/>
  <c r="N25" i="2"/>
  <c r="M24" i="2"/>
  <c r="M23" i="2"/>
  <c r="N22" i="2"/>
  <c r="N21" i="2"/>
  <c r="N20" i="2"/>
  <c r="N19" i="2"/>
  <c r="N18" i="2"/>
  <c r="N17" i="2"/>
  <c r="N16" i="2"/>
  <c r="N15" i="2"/>
  <c r="N14" i="2"/>
  <c r="N12" i="2"/>
  <c r="M11" i="2"/>
  <c r="M10" i="2"/>
  <c r="N9" i="2"/>
  <c r="M8" i="2"/>
  <c r="M6" i="2"/>
  <c r="M5" i="2"/>
  <c r="M30" i="1"/>
  <c r="M29" i="1"/>
  <c r="M28" i="1"/>
  <c r="M27" i="1"/>
  <c r="M26" i="1"/>
  <c r="M25" i="1"/>
  <c r="M24" i="1"/>
  <c r="M23" i="1"/>
  <c r="M22" i="1"/>
  <c r="M838" i="2" l="1"/>
  <c r="N52" i="2"/>
  <c r="N23" i="2"/>
  <c r="N24" i="2"/>
  <c r="N29" i="2"/>
  <c r="N28" i="2"/>
  <c r="N7" i="2"/>
  <c r="N11" i="2"/>
  <c r="N6" i="2"/>
  <c r="N8" i="2"/>
  <c r="N10" i="2"/>
  <c r="N513" i="2"/>
  <c r="L513" i="2" s="1"/>
  <c r="M21" i="1" l="1"/>
  <c r="M20" i="1"/>
  <c r="M19" i="1"/>
  <c r="M18" i="1"/>
  <c r="M17" i="1"/>
  <c r="M16" i="1"/>
  <c r="M15" i="1"/>
  <c r="J11" i="5" l="1"/>
  <c r="J10" i="5"/>
  <c r="J9" i="5"/>
  <c r="J8" i="5"/>
  <c r="J7" i="5"/>
  <c r="J6" i="5"/>
  <c r="J12" i="5" l="1"/>
  <c r="F36" i="5" s="1"/>
  <c r="M14" i="1"/>
  <c r="M13" i="1"/>
  <c r="M9" i="1"/>
  <c r="M7" i="1"/>
  <c r="L148" i="2"/>
  <c r="L621" i="2"/>
  <c r="L818" i="2"/>
  <c r="AL9" i="3" l="1"/>
  <c r="AL8" i="3"/>
  <c r="AL6" i="3"/>
  <c r="AL5" i="3"/>
  <c r="AI9" i="3"/>
  <c r="AI8" i="3"/>
  <c r="AI6" i="3"/>
  <c r="AI5" i="3"/>
  <c r="AF9" i="3"/>
  <c r="AF8" i="3"/>
  <c r="AF6" i="3"/>
  <c r="AF5" i="3"/>
  <c r="AC9" i="3"/>
  <c r="AC8" i="3"/>
  <c r="AC6" i="3"/>
  <c r="AC5" i="3"/>
  <c r="Z9" i="3"/>
  <c r="Z8" i="3"/>
  <c r="Z6" i="3"/>
  <c r="Z5" i="3"/>
  <c r="W9" i="3"/>
  <c r="W8" i="3"/>
  <c r="W6" i="3"/>
  <c r="W5" i="3"/>
  <c r="T9" i="3"/>
  <c r="T8" i="3"/>
  <c r="T6" i="3"/>
  <c r="T5" i="3"/>
  <c r="Q9" i="3"/>
  <c r="Q8" i="3"/>
  <c r="Q6" i="3"/>
  <c r="Q5" i="3"/>
  <c r="N9" i="3"/>
  <c r="N9" i="25" s="1"/>
  <c r="N8" i="3"/>
  <c r="N6" i="3"/>
  <c r="N5" i="3"/>
  <c r="N5" i="25" s="1"/>
  <c r="K9" i="3"/>
  <c r="K8" i="3"/>
  <c r="K6" i="3"/>
  <c r="K5" i="3"/>
  <c r="H9" i="3"/>
  <c r="H8" i="3"/>
  <c r="H6" i="3"/>
  <c r="H5" i="3"/>
  <c r="E9" i="3"/>
  <c r="E8" i="3"/>
  <c r="E6" i="3"/>
  <c r="E5" i="3"/>
  <c r="O5" i="25" l="1"/>
  <c r="AS5" i="25"/>
  <c r="AT5" i="25" s="1"/>
  <c r="AO5" i="25"/>
  <c r="AP5" i="25" s="1"/>
  <c r="N10" i="25"/>
  <c r="AS9" i="25"/>
  <c r="AO9" i="25"/>
  <c r="W7" i="3"/>
  <c r="AI7" i="3"/>
  <c r="Q7" i="3"/>
  <c r="T7" i="3"/>
  <c r="AL7" i="3"/>
  <c r="N7" i="3"/>
  <c r="K7" i="3"/>
  <c r="AC7" i="3"/>
  <c r="H7" i="3"/>
  <c r="Z7" i="3"/>
  <c r="AF7" i="3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9" i="2"/>
  <c r="L150" i="2"/>
  <c r="L151" i="2"/>
  <c r="L152" i="2"/>
  <c r="L153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4" i="2"/>
  <c r="L415" i="2"/>
  <c r="L417" i="2"/>
  <c r="L418" i="2"/>
  <c r="L419" i="2"/>
  <c r="L420" i="2"/>
  <c r="L422" i="2"/>
  <c r="L423" i="2"/>
  <c r="L424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9" i="2"/>
  <c r="L500" i="2"/>
  <c r="L502" i="2"/>
  <c r="L503" i="2"/>
  <c r="L504" i="2"/>
  <c r="L505" i="2"/>
  <c r="L514" i="2"/>
  <c r="L515" i="2"/>
  <c r="L516" i="2"/>
  <c r="L517" i="2"/>
  <c r="L519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6" i="2"/>
  <c r="L537" i="2"/>
  <c r="L538" i="2"/>
  <c r="L539" i="2"/>
  <c r="L540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10" i="2"/>
  <c r="L811" i="2"/>
  <c r="L812" i="2"/>
  <c r="L813" i="2"/>
  <c r="L814" i="2"/>
  <c r="L815" i="2"/>
  <c r="L816" i="2"/>
  <c r="L817" i="2"/>
  <c r="L820" i="2"/>
  <c r="L822" i="2"/>
  <c r="L823" i="2"/>
  <c r="L825" i="2"/>
  <c r="L826" i="2"/>
  <c r="L827" i="2"/>
  <c r="L828" i="2"/>
  <c r="L34" i="2"/>
  <c r="L421" i="2"/>
  <c r="L498" i="2"/>
  <c r="L518" i="2"/>
  <c r="L819" i="2"/>
  <c r="N4" i="2"/>
  <c r="AP9" i="25" l="1"/>
  <c r="AO10" i="25"/>
  <c r="AP10" i="25" s="1"/>
  <c r="O10" i="25"/>
  <c r="AS10" i="25"/>
  <c r="AT10" i="25" s="1"/>
  <c r="AO9" i="3"/>
  <c r="AN9" i="3"/>
  <c r="AJ9" i="3"/>
  <c r="AD9" i="3"/>
  <c r="X9" i="3"/>
  <c r="U9" i="3"/>
  <c r="R9" i="3"/>
  <c r="AL10" i="3"/>
  <c r="AK10" i="3"/>
  <c r="AH10" i="3"/>
  <c r="AE10" i="3"/>
  <c r="AC10" i="3"/>
  <c r="AB10" i="3"/>
  <c r="Z10" i="3"/>
  <c r="Y10" i="3"/>
  <c r="W10" i="3"/>
  <c r="V10" i="3"/>
  <c r="S10" i="3"/>
  <c r="Q10" i="3"/>
  <c r="P10" i="3"/>
  <c r="N10" i="3"/>
  <c r="M10" i="3"/>
  <c r="K10" i="3"/>
  <c r="J10" i="3"/>
  <c r="H10" i="3"/>
  <c r="G10" i="3"/>
  <c r="E10" i="3"/>
  <c r="D10" i="3"/>
  <c r="AN8" i="3"/>
  <c r="AM8" i="3"/>
  <c r="AI10" i="3"/>
  <c r="AD8" i="3"/>
  <c r="AA8" i="3"/>
  <c r="X8" i="3"/>
  <c r="T10" i="3"/>
  <c r="R8" i="3"/>
  <c r="O8" i="3"/>
  <c r="L8" i="3"/>
  <c r="I8" i="3"/>
  <c r="F8" i="3"/>
  <c r="AK7" i="3"/>
  <c r="AH7" i="3"/>
  <c r="AE7" i="3"/>
  <c r="AB7" i="3"/>
  <c r="Y7" i="3"/>
  <c r="V7" i="3"/>
  <c r="S7" i="3"/>
  <c r="P7" i="3"/>
  <c r="M7" i="3"/>
  <c r="J7" i="3"/>
  <c r="G7" i="3"/>
  <c r="E7" i="3"/>
  <c r="D7" i="3"/>
  <c r="AN6" i="3"/>
  <c r="AM6" i="3"/>
  <c r="AJ6" i="3"/>
  <c r="AG6" i="3"/>
  <c r="AD6" i="3"/>
  <c r="X6" i="3"/>
  <c r="U6" i="3"/>
  <c r="R6" i="3"/>
  <c r="O6" i="3"/>
  <c r="L6" i="3"/>
  <c r="F6" i="3"/>
  <c r="AN5" i="3"/>
  <c r="AM5" i="3"/>
  <c r="AG5" i="3"/>
  <c r="AD5" i="3"/>
  <c r="AA5" i="3"/>
  <c r="X5" i="3"/>
  <c r="U5" i="3"/>
  <c r="R5" i="3"/>
  <c r="I5" i="3"/>
  <c r="F5" i="3"/>
  <c r="AP9" i="3" l="1"/>
  <c r="AA10" i="3"/>
  <c r="X7" i="3"/>
  <c r="AD10" i="3"/>
  <c r="AN10" i="3"/>
  <c r="I10" i="3"/>
  <c r="M11" i="3"/>
  <c r="R10" i="3"/>
  <c r="X10" i="3"/>
  <c r="AJ5" i="3"/>
  <c r="AJ10" i="3"/>
  <c r="F10" i="3"/>
  <c r="O10" i="3"/>
  <c r="S11" i="3"/>
  <c r="U10" i="3"/>
  <c r="AJ8" i="3"/>
  <c r="G11" i="3"/>
  <c r="L10" i="3"/>
  <c r="P11" i="3"/>
  <c r="V11" i="3"/>
  <c r="AB11" i="3"/>
  <c r="AM10" i="3"/>
  <c r="AO8" i="3"/>
  <c r="AP8" i="3" s="1"/>
  <c r="J11" i="3"/>
  <c r="AK11" i="3"/>
  <c r="AO5" i="3"/>
  <c r="AP5" i="3" s="1"/>
  <c r="Y11" i="3"/>
  <c r="AE11" i="3"/>
  <c r="Z11" i="3"/>
  <c r="AN7" i="3"/>
  <c r="AH11" i="3"/>
  <c r="H11" i="3"/>
  <c r="I7" i="3"/>
  <c r="Q11" i="3"/>
  <c r="R7" i="3"/>
  <c r="AI11" i="3"/>
  <c r="AJ7" i="3"/>
  <c r="O5" i="3"/>
  <c r="AA6" i="3"/>
  <c r="E11" i="3"/>
  <c r="F7" i="3"/>
  <c r="AF10" i="3"/>
  <c r="AG10" i="3" s="1"/>
  <c r="AG8" i="3"/>
  <c r="L5" i="3"/>
  <c r="I6" i="3"/>
  <c r="AO6" i="3"/>
  <c r="AP6" i="3" s="1"/>
  <c r="D11" i="3"/>
  <c r="U8" i="3"/>
  <c r="AO10" i="3" l="1"/>
  <c r="AP10" i="3" s="1"/>
  <c r="I11" i="3"/>
  <c r="W11" i="3"/>
  <c r="X11" i="3" s="1"/>
  <c r="R11" i="3"/>
  <c r="AA7" i="3"/>
  <c r="AJ11" i="3"/>
  <c r="AA11" i="3"/>
  <c r="AC11" i="3"/>
  <c r="AD11" i="3" s="1"/>
  <c r="AD7" i="3"/>
  <c r="T11" i="3"/>
  <c r="U11" i="3" s="1"/>
  <c r="U7" i="3"/>
  <c r="F11" i="3"/>
  <c r="AN11" i="3"/>
  <c r="AL11" i="3"/>
  <c r="AM11" i="3" s="1"/>
  <c r="AM7" i="3"/>
  <c r="K11" i="3"/>
  <c r="L11" i="3" s="1"/>
  <c r="L7" i="3"/>
  <c r="AF11" i="3"/>
  <c r="AG11" i="3" s="1"/>
  <c r="AG7" i="3"/>
  <c r="N11" i="3"/>
  <c r="O11" i="3" s="1"/>
  <c r="O7" i="3"/>
  <c r="AO7" i="3"/>
  <c r="AP7" i="3" s="1"/>
  <c r="AO11" i="3" l="1"/>
  <c r="AP11" i="3" s="1"/>
  <c r="L16" i="2" l="1"/>
  <c r="L15" i="2"/>
  <c r="L14" i="2"/>
  <c r="L12" i="2"/>
  <c r="L11" i="2"/>
  <c r="L10" i="2"/>
  <c r="L9" i="2"/>
  <c r="L8" i="2"/>
  <c r="L7" i="2"/>
  <c r="N5" i="2"/>
  <c r="L5" i="2" l="1"/>
  <c r="I2" i="2"/>
  <c r="N6" i="25" s="1"/>
  <c r="L6" i="2"/>
  <c r="L4" i="2"/>
  <c r="N7" i="25" l="1"/>
  <c r="N11" i="25" s="1"/>
  <c r="M839" i="2"/>
  <c r="AS6" i="25" l="1"/>
  <c r="AT6" i="25" s="1"/>
  <c r="O7" i="25"/>
  <c r="O6" i="25"/>
  <c r="AO6" i="25"/>
  <c r="L6" i="25"/>
  <c r="K7" i="25"/>
  <c r="AS7" i="25" l="1"/>
  <c r="AT7" i="25" s="1"/>
  <c r="O11" i="25"/>
  <c r="K11" i="25"/>
  <c r="L7" i="25"/>
  <c r="AO7" i="25"/>
  <c r="AP7" i="25" s="1"/>
  <c r="AP6" i="25"/>
  <c r="AS11" i="25" l="1"/>
  <c r="AT11" i="25" s="1"/>
  <c r="L11" i="25"/>
  <c r="AO11" i="25"/>
  <c r="AP11" i="25" s="1"/>
</calcChain>
</file>

<file path=xl/sharedStrings.xml><?xml version="1.0" encoding="utf-8"?>
<sst xmlns="http://schemas.openxmlformats.org/spreadsheetml/2006/main" count="20413" uniqueCount="4699">
  <si>
    <t>재계약(수주)</t>
    <phoneticPr fontId="3" type="noConversion"/>
  </si>
  <si>
    <t>NO</t>
    <phoneticPr fontId="3" type="noConversion"/>
  </si>
  <si>
    <t>계약년도</t>
    <phoneticPr fontId="3" type="noConversion"/>
  </si>
  <si>
    <t>본부</t>
    <phoneticPr fontId="3" type="noConversion"/>
  </si>
  <si>
    <t>센터</t>
    <phoneticPr fontId="3" type="noConversion"/>
  </si>
  <si>
    <t>고객명</t>
    <phoneticPr fontId="3" type="noConversion"/>
  </si>
  <si>
    <t>사업자번호</t>
  </si>
  <si>
    <t>월급액</t>
    <phoneticPr fontId="3" type="noConversion"/>
  </si>
  <si>
    <t>재계약금액</t>
    <phoneticPr fontId="3" type="noConversion"/>
  </si>
  <si>
    <t>재계약월</t>
    <phoneticPr fontId="3" type="noConversion"/>
  </si>
  <si>
    <t>금액</t>
    <phoneticPr fontId="3" type="noConversion"/>
  </si>
  <si>
    <t>진행사항</t>
    <phoneticPr fontId="3" type="noConversion"/>
  </si>
  <si>
    <t>비고</t>
    <phoneticPr fontId="3" type="noConversion"/>
  </si>
  <si>
    <t>2016년</t>
    <phoneticPr fontId="3" type="noConversion"/>
  </si>
  <si>
    <t>TS</t>
  </si>
  <si>
    <t>서울1</t>
  </si>
  <si>
    <t>월납</t>
  </si>
  <si>
    <t>클라우드사업부</t>
  </si>
  <si>
    <t>대리점</t>
  </si>
  <si>
    <t>다우아이티</t>
  </si>
  <si>
    <t>아이원소프트뱅크</t>
  </si>
  <si>
    <t>수주월</t>
    <phoneticPr fontId="3" type="noConversion"/>
  </si>
  <si>
    <t>주식회사 하이컨시</t>
  </si>
  <si>
    <t>2월</t>
  </si>
  <si>
    <t>4월</t>
  </si>
  <si>
    <t>부산/영남</t>
  </si>
  <si>
    <t>1월</t>
  </si>
  <si>
    <t>5월</t>
  </si>
  <si>
    <t>3월</t>
  </si>
  <si>
    <t>7월</t>
  </si>
  <si>
    <t>6월</t>
  </si>
  <si>
    <t>10월</t>
  </si>
  <si>
    <t>8월</t>
  </si>
  <si>
    <t>9월</t>
  </si>
  <si>
    <t>11월</t>
  </si>
  <si>
    <t>12월</t>
  </si>
  <si>
    <t>서울1 IT코디센터</t>
  </si>
  <si>
    <t>서울4 IT코디센터</t>
  </si>
  <si>
    <t>(사)광주관광컨벤션뷰로</t>
  </si>
  <si>
    <t>OECD대한민국정책센터</t>
  </si>
  <si>
    <t>상품</t>
  </si>
  <si>
    <t>월,년</t>
  </si>
  <si>
    <t>DCPE</t>
  </si>
  <si>
    <t>반기납</t>
  </si>
  <si>
    <t>클라우드서버</t>
    <phoneticPr fontId="3" type="noConversion"/>
  </si>
  <si>
    <t>년납</t>
    <phoneticPr fontId="3" type="noConversion"/>
  </si>
  <si>
    <t>월납</t>
    <phoneticPr fontId="3" type="noConversion"/>
  </si>
  <si>
    <t>상품</t>
    <phoneticPr fontId="3" type="noConversion"/>
  </si>
  <si>
    <t>구분</t>
  </si>
  <si>
    <t>목표</t>
    <phoneticPr fontId="3" type="noConversion"/>
  </si>
  <si>
    <t>실적</t>
    <phoneticPr fontId="3" type="noConversion"/>
  </si>
  <si>
    <t>달성율</t>
    <phoneticPr fontId="3" type="noConversion"/>
  </si>
  <si>
    <t>클라우드서버
/클라우드ERP</t>
    <phoneticPr fontId="3" type="noConversion"/>
  </si>
  <si>
    <t>신규</t>
  </si>
  <si>
    <t>재계약</t>
  </si>
  <si>
    <t>클라우드계</t>
    <phoneticPr fontId="3" type="noConversion"/>
  </si>
  <si>
    <t>총합계</t>
  </si>
  <si>
    <t>전체</t>
    <phoneticPr fontId="3" type="noConversion"/>
  </si>
  <si>
    <t>상품</t>
    <phoneticPr fontId="3" type="noConversion"/>
  </si>
  <si>
    <t>클라우드계</t>
    <phoneticPr fontId="3" type="noConversion"/>
  </si>
  <si>
    <t>2019년 상품별 수주 목표</t>
    <phoneticPr fontId="3" type="noConversion"/>
  </si>
  <si>
    <t>2019 전체</t>
  </si>
  <si>
    <t>2019년 상품별 매출 목표</t>
  </si>
  <si>
    <t>2019년 상품별 수금 목표</t>
  </si>
  <si>
    <t>클라우드SI 소계</t>
    <phoneticPr fontId="3" type="noConversion"/>
  </si>
  <si>
    <t>◎ 2019년 수주 리스트</t>
    <phoneticPr fontId="3" type="noConversion"/>
  </si>
  <si>
    <t>수주월</t>
    <phoneticPr fontId="3" type="noConversion"/>
  </si>
  <si>
    <t>업체명</t>
    <phoneticPr fontId="3" type="noConversion"/>
  </si>
  <si>
    <t>사업자번호</t>
    <phoneticPr fontId="3" type="noConversion"/>
  </si>
  <si>
    <t>상품명</t>
    <phoneticPr fontId="3" type="noConversion"/>
  </si>
  <si>
    <t>수주금액</t>
    <phoneticPr fontId="3" type="noConversion"/>
  </si>
  <si>
    <t>신규여부</t>
    <phoneticPr fontId="3" type="noConversion"/>
  </si>
  <si>
    <t>비고</t>
    <phoneticPr fontId="3" type="noConversion"/>
  </si>
  <si>
    <t>본부</t>
    <phoneticPr fontId="3" type="noConversion"/>
  </si>
  <si>
    <t>센터</t>
    <phoneticPr fontId="3" type="noConversion"/>
  </si>
  <si>
    <t>(상품)구분</t>
    <phoneticPr fontId="3" type="noConversion"/>
  </si>
  <si>
    <t>수주일</t>
    <phoneticPr fontId="3" type="noConversion"/>
  </si>
  <si>
    <t>클라우드SI포함
(in house포함)</t>
    <phoneticPr fontId="3" type="noConversion"/>
  </si>
  <si>
    <t>(주)코츠</t>
  </si>
  <si>
    <t>대리점</t>
    <phoneticPr fontId="3" type="noConversion"/>
  </si>
  <si>
    <t>GW 클라우드서버</t>
  </si>
  <si>
    <t>ICUBE 클라우드서버</t>
  </si>
  <si>
    <t>IU 클라우드서버</t>
  </si>
  <si>
    <t>클라우드서버</t>
  </si>
  <si>
    <t>1월</t>
    <phoneticPr fontId="3" type="noConversion"/>
  </si>
  <si>
    <t>재계약</t>
    <phoneticPr fontId="3" type="noConversion"/>
  </si>
  <si>
    <t>1월</t>
    <phoneticPr fontId="3" type="noConversion"/>
  </si>
  <si>
    <t>년납</t>
  </si>
  <si>
    <t>서울2 IT코디센터</t>
  </si>
  <si>
    <t>(주)에이치씨디엠</t>
  </si>
  <si>
    <t>중부IT코디센터</t>
  </si>
  <si>
    <t>호남IT코디센터</t>
  </si>
  <si>
    <t>TS</t>
    <phoneticPr fontId="3" type="noConversion"/>
  </si>
  <si>
    <t>클라우드서버</t>
    <phoneticPr fontId="3" type="noConversion"/>
  </si>
  <si>
    <t>년납</t>
    <phoneticPr fontId="3" type="noConversion"/>
  </si>
  <si>
    <t>1월</t>
    <phoneticPr fontId="3" type="noConversion"/>
  </si>
  <si>
    <t>TS</t>
    <phoneticPr fontId="3" type="noConversion"/>
  </si>
  <si>
    <t>클라우드서버</t>
    <phoneticPr fontId="3" type="noConversion"/>
  </si>
  <si>
    <t>월납</t>
    <phoneticPr fontId="3" type="noConversion"/>
  </si>
  <si>
    <t>1월</t>
    <phoneticPr fontId="3" type="noConversion"/>
  </si>
  <si>
    <t>추가</t>
  </si>
  <si>
    <t>인천</t>
    <phoneticPr fontId="3" type="noConversion"/>
  </si>
  <si>
    <t>(주)네오스라이트</t>
    <phoneticPr fontId="3" type="noConversion"/>
  </si>
  <si>
    <t>경남</t>
    <phoneticPr fontId="3" type="noConversion"/>
  </si>
  <si>
    <t>에코시스템(주)</t>
    <phoneticPr fontId="3" type="noConversion"/>
  </si>
  <si>
    <t>서울3</t>
    <phoneticPr fontId="3" type="noConversion"/>
  </si>
  <si>
    <t>(주)데이비드토이</t>
    <phoneticPr fontId="3" type="noConversion"/>
  </si>
  <si>
    <t>천안</t>
    <phoneticPr fontId="3" type="noConversion"/>
  </si>
  <si>
    <t>에이엠테크놀로지(주)</t>
    <phoneticPr fontId="3" type="noConversion"/>
  </si>
  <si>
    <t>(주)엠에스테크놀러지</t>
    <phoneticPr fontId="3" type="noConversion"/>
  </si>
  <si>
    <t>서울2</t>
    <phoneticPr fontId="3" type="noConversion"/>
  </si>
  <si>
    <t>(주)에이앤씨콜렉티브</t>
    <phoneticPr fontId="3" type="noConversion"/>
  </si>
  <si>
    <t>서울4</t>
    <phoneticPr fontId="3" type="noConversion"/>
  </si>
  <si>
    <t>메리디안 매니지먼트</t>
    <phoneticPr fontId="3" type="noConversion"/>
  </si>
  <si>
    <t>전주</t>
    <phoneticPr fontId="3" type="noConversion"/>
  </si>
  <si>
    <t>(주)아이에스테크</t>
    <phoneticPr fontId="3" type="noConversion"/>
  </si>
  <si>
    <t>중부</t>
    <phoneticPr fontId="3" type="noConversion"/>
  </si>
  <si>
    <t>천안</t>
    <phoneticPr fontId="3" type="noConversion"/>
  </si>
  <si>
    <t>(주)애니원</t>
    <phoneticPr fontId="3" type="noConversion"/>
  </si>
  <si>
    <t>비즈웰</t>
    <phoneticPr fontId="3" type="noConversion"/>
  </si>
  <si>
    <t>프리시스(주)</t>
    <phoneticPr fontId="3" type="noConversion"/>
  </si>
  <si>
    <t>동우건설산업(주)</t>
    <phoneticPr fontId="3" type="noConversion"/>
  </si>
  <si>
    <t>(주)한진휴에프</t>
    <phoneticPr fontId="3" type="noConversion"/>
  </si>
  <si>
    <t>신원이노베이션</t>
    <phoneticPr fontId="3" type="noConversion"/>
  </si>
  <si>
    <t>유니에스아이</t>
    <phoneticPr fontId="3" type="noConversion"/>
  </si>
  <si>
    <t>(주)엠엑스앤</t>
    <phoneticPr fontId="3" type="noConversion"/>
  </si>
  <si>
    <t>인천</t>
    <phoneticPr fontId="3" type="noConversion"/>
  </si>
  <si>
    <t>(주)티앤알바이오팹</t>
    <phoneticPr fontId="3" type="noConversion"/>
  </si>
  <si>
    <t>투비트</t>
    <phoneticPr fontId="3" type="noConversion"/>
  </si>
  <si>
    <t>하이텍라인</t>
    <phoneticPr fontId="3" type="noConversion"/>
  </si>
  <si>
    <t>(주)동남기계</t>
    <phoneticPr fontId="3" type="noConversion"/>
  </si>
  <si>
    <t>이젠솔루션</t>
    <phoneticPr fontId="3" type="noConversion"/>
  </si>
  <si>
    <t>(주)톱텍</t>
    <phoneticPr fontId="3" type="noConversion"/>
  </si>
  <si>
    <t>서울3</t>
    <phoneticPr fontId="3" type="noConversion"/>
  </si>
  <si>
    <t>(주)테크플러스</t>
    <phoneticPr fontId="3" type="noConversion"/>
  </si>
  <si>
    <t>주식회사 이자르씨앤에스</t>
    <phoneticPr fontId="3" type="noConversion"/>
  </si>
  <si>
    <t>호남</t>
    <phoneticPr fontId="3" type="noConversion"/>
  </si>
  <si>
    <t>농업회사법인(주)산들촌</t>
    <phoneticPr fontId="3" type="noConversion"/>
  </si>
  <si>
    <t>서울2</t>
    <phoneticPr fontId="3" type="noConversion"/>
  </si>
  <si>
    <t>(주)코닉글로리</t>
    <phoneticPr fontId="3" type="noConversion"/>
  </si>
  <si>
    <t>지아이소프트랩</t>
    <phoneticPr fontId="3" type="noConversion"/>
  </si>
  <si>
    <t>한국아지노모도(주)</t>
    <phoneticPr fontId="3" type="noConversion"/>
  </si>
  <si>
    <t>대구/경북</t>
    <phoneticPr fontId="3" type="noConversion"/>
  </si>
  <si>
    <t>대영코어텍(주)</t>
    <phoneticPr fontId="3" type="noConversion"/>
  </si>
  <si>
    <t>주식회사 아이케이</t>
    <phoneticPr fontId="3" type="noConversion"/>
  </si>
  <si>
    <t>지아이소프트랩</t>
    <phoneticPr fontId="3" type="noConversion"/>
  </si>
  <si>
    <t>재단법인 한국산업의료복지연구원</t>
    <phoneticPr fontId="3" type="noConversion"/>
  </si>
  <si>
    <t>다인정보 주식회사</t>
    <phoneticPr fontId="3" type="noConversion"/>
  </si>
  <si>
    <t>남양진흥기업(주)</t>
    <phoneticPr fontId="3" type="noConversion"/>
  </si>
  <si>
    <t>(주)고고밴코리아</t>
    <phoneticPr fontId="3" type="noConversion"/>
  </si>
  <si>
    <t>준일산업(주)</t>
    <phoneticPr fontId="3" type="noConversion"/>
  </si>
  <si>
    <t>다우아이티</t>
    <phoneticPr fontId="3" type="noConversion"/>
  </si>
  <si>
    <t>이뮨메드</t>
    <phoneticPr fontId="3" type="noConversion"/>
  </si>
  <si>
    <t>(주)가야 ESC</t>
    <phoneticPr fontId="3" type="noConversion"/>
  </si>
  <si>
    <t>(주)이가자연면</t>
    <phoneticPr fontId="3" type="noConversion"/>
  </si>
  <si>
    <t>서울1</t>
    <phoneticPr fontId="3" type="noConversion"/>
  </si>
  <si>
    <t>(주)이엠티</t>
    <phoneticPr fontId="3" type="noConversion"/>
  </si>
  <si>
    <t>대구/경북</t>
    <phoneticPr fontId="3" type="noConversion"/>
  </si>
  <si>
    <t>(주)세계주철</t>
    <phoneticPr fontId="3" type="noConversion"/>
  </si>
  <si>
    <t>천안아산상생협력센터 관리조합</t>
    <phoneticPr fontId="3" type="noConversion"/>
  </si>
  <si>
    <t>(주)군장종합건설</t>
    <phoneticPr fontId="3" type="noConversion"/>
  </si>
  <si>
    <t>한국알프스물류(주)</t>
    <phoneticPr fontId="3" type="noConversion"/>
  </si>
  <si>
    <t>제일안과병원</t>
    <phoneticPr fontId="3" type="noConversion"/>
  </si>
  <si>
    <t>비티 주식회사</t>
    <phoneticPr fontId="3" type="noConversion"/>
  </si>
  <si>
    <t>(주)피스코인터내셔널</t>
    <phoneticPr fontId="3" type="noConversion"/>
  </si>
  <si>
    <t>(주)에이바자르</t>
    <phoneticPr fontId="3" type="noConversion"/>
  </si>
  <si>
    <t>(주)하이시스이엔지</t>
    <phoneticPr fontId="3" type="noConversion"/>
  </si>
  <si>
    <t>(주)삼호엔지니어링</t>
    <phoneticPr fontId="3" type="noConversion"/>
  </si>
  <si>
    <t>서울1</t>
    <phoneticPr fontId="3" type="noConversion"/>
  </si>
  <si>
    <t>(주)에스앤비네트웍스</t>
    <phoneticPr fontId="3" type="noConversion"/>
  </si>
  <si>
    <t>(재)대전문화재단</t>
    <phoneticPr fontId="3" type="noConversion"/>
  </si>
  <si>
    <t>도움이티에스</t>
    <phoneticPr fontId="3" type="noConversion"/>
  </si>
  <si>
    <t>(주)큐브엔터테인먼트</t>
    <phoneticPr fontId="3" type="noConversion"/>
  </si>
  <si>
    <t>비앤에스컴퍼니</t>
    <phoneticPr fontId="3" type="noConversion"/>
  </si>
  <si>
    <t>(주)와이드모바일</t>
    <phoneticPr fontId="3" type="noConversion"/>
  </si>
  <si>
    <t>주식회사 지놈앤컴퍼니</t>
    <phoneticPr fontId="3" type="noConversion"/>
  </si>
  <si>
    <t>(주)청인</t>
    <phoneticPr fontId="3" type="noConversion"/>
  </si>
  <si>
    <t>비앤에스컴퍼니</t>
    <phoneticPr fontId="3" type="noConversion"/>
  </si>
  <si>
    <t>에스케이하이닉스새마을금고</t>
    <phoneticPr fontId="3" type="noConversion"/>
  </si>
  <si>
    <t>(주)유진토스코</t>
    <phoneticPr fontId="3" type="noConversion"/>
  </si>
  <si>
    <t>(주)세온</t>
    <phoneticPr fontId="3" type="noConversion"/>
  </si>
  <si>
    <t>엔에스케이덴탈코리아 주식회사</t>
    <phoneticPr fontId="3" type="noConversion"/>
  </si>
  <si>
    <t>유원엔지니어링(주)</t>
    <phoneticPr fontId="3" type="noConversion"/>
  </si>
  <si>
    <t>재단법인 영등포문화재단</t>
    <phoneticPr fontId="3" type="noConversion"/>
  </si>
  <si>
    <t>리드텍</t>
    <phoneticPr fontId="3" type="noConversion"/>
  </si>
  <si>
    <t>주식회사 스마트콘</t>
    <phoneticPr fontId="3" type="noConversion"/>
  </si>
  <si>
    <t>경기</t>
    <phoneticPr fontId="3" type="noConversion"/>
  </si>
  <si>
    <t>(재)평택시국제교류재단</t>
    <phoneticPr fontId="3" type="noConversion"/>
  </si>
  <si>
    <t>(주)대우하이원샤시</t>
    <phoneticPr fontId="3" type="noConversion"/>
  </si>
  <si>
    <t>(주)씨케이컴퍼니</t>
    <phoneticPr fontId="3" type="noConversion"/>
  </si>
  <si>
    <t>(주)억스코리아</t>
    <phoneticPr fontId="3" type="noConversion"/>
  </si>
  <si>
    <t>(주)포엠아이</t>
    <phoneticPr fontId="3" type="noConversion"/>
  </si>
  <si>
    <t>(주)한일정밀</t>
    <phoneticPr fontId="3" type="noConversion"/>
  </si>
  <si>
    <t>(주)라인어스</t>
    <phoneticPr fontId="3" type="noConversion"/>
  </si>
  <si>
    <t>다우아이티</t>
    <phoneticPr fontId="3" type="noConversion"/>
  </si>
  <si>
    <t>(주)상신</t>
    <phoneticPr fontId="3" type="noConversion"/>
  </si>
  <si>
    <t>(주)파코인터내셔날</t>
    <phoneticPr fontId="3" type="noConversion"/>
  </si>
  <si>
    <t>부산</t>
    <phoneticPr fontId="3" type="noConversion"/>
  </si>
  <si>
    <t>동일모터스(주)</t>
    <phoneticPr fontId="3" type="noConversion"/>
  </si>
  <si>
    <t>인천</t>
    <phoneticPr fontId="3" type="noConversion"/>
  </si>
  <si>
    <t>원광파이프(주)</t>
    <phoneticPr fontId="3" type="noConversion"/>
  </si>
  <si>
    <t>프로페셔널로지스틱스(주)</t>
    <phoneticPr fontId="3" type="noConversion"/>
  </si>
  <si>
    <t>(주)지세븐홀딩스</t>
    <phoneticPr fontId="3" type="noConversion"/>
  </si>
  <si>
    <t>선경산업</t>
    <phoneticPr fontId="3" type="noConversion"/>
  </si>
  <si>
    <t>서울4</t>
    <phoneticPr fontId="3" type="noConversion"/>
  </si>
  <si>
    <t>(주)에이치디앤텍</t>
    <phoneticPr fontId="3" type="noConversion"/>
  </si>
  <si>
    <t>(사)굿네이버스인터내셔날</t>
    <phoneticPr fontId="3" type="noConversion"/>
  </si>
  <si>
    <t>(재)전주문화재단</t>
    <phoneticPr fontId="3" type="noConversion"/>
  </si>
  <si>
    <t>광주시립제2요양병원</t>
    <phoneticPr fontId="3" type="noConversion"/>
  </si>
  <si>
    <t>(주)유진엠에스</t>
    <phoneticPr fontId="3" type="noConversion"/>
  </si>
  <si>
    <t>교정기술원 주식회사</t>
    <phoneticPr fontId="3" type="noConversion"/>
  </si>
  <si>
    <t>(주)메덱스</t>
    <phoneticPr fontId="3" type="noConversion"/>
  </si>
  <si>
    <t>(주)에프지에프</t>
    <phoneticPr fontId="3" type="noConversion"/>
  </si>
  <si>
    <t>(주)마이크로엔엑스</t>
    <phoneticPr fontId="3" type="noConversion"/>
  </si>
  <si>
    <t>디엠솔루션</t>
    <phoneticPr fontId="3" type="noConversion"/>
  </si>
  <si>
    <t>아리스타쉬핑 주식회사</t>
    <phoneticPr fontId="3" type="noConversion"/>
  </si>
  <si>
    <t>부산</t>
    <phoneticPr fontId="3" type="noConversion"/>
  </si>
  <si>
    <t>(주)야마야푸즈서비스</t>
    <phoneticPr fontId="3" type="noConversion"/>
  </si>
  <si>
    <t>유니에스아이</t>
    <phoneticPr fontId="3" type="noConversion"/>
  </si>
  <si>
    <t>주식회사 더부쓰</t>
    <phoneticPr fontId="3" type="noConversion"/>
  </si>
  <si>
    <t>주식회사 플랜에이엔터테인먼트</t>
    <phoneticPr fontId="3" type="noConversion"/>
  </si>
  <si>
    <t>호남</t>
    <phoneticPr fontId="3" type="noConversion"/>
  </si>
  <si>
    <t>나주시로컬푸드통합지원센터</t>
    <phoneticPr fontId="3" type="noConversion"/>
  </si>
  <si>
    <t>코리아에프티(주)</t>
    <phoneticPr fontId="3" type="noConversion"/>
  </si>
  <si>
    <t>(주)마이리얼트립</t>
    <phoneticPr fontId="3" type="noConversion"/>
  </si>
  <si>
    <t>김천에너지서비스주식회사</t>
    <phoneticPr fontId="3" type="noConversion"/>
  </si>
  <si>
    <t>(주)삼양씨앤씨</t>
    <phoneticPr fontId="3" type="noConversion"/>
  </si>
  <si>
    <t>(주)제이엠월드</t>
    <phoneticPr fontId="3" type="noConversion"/>
  </si>
  <si>
    <t>사카타코리아(주)</t>
    <phoneticPr fontId="3" type="noConversion"/>
  </si>
  <si>
    <t>(재)철원플라즈마산업기술연구원</t>
    <phoneticPr fontId="3" type="noConversion"/>
  </si>
  <si>
    <t>(주)대국아이.엔.티</t>
    <phoneticPr fontId="3" type="noConversion"/>
  </si>
  <si>
    <t>(주)창대산업</t>
    <phoneticPr fontId="3" type="noConversion"/>
  </si>
  <si>
    <t>이영미</t>
    <phoneticPr fontId="3" type="noConversion"/>
  </si>
  <si>
    <t>6701152******</t>
    <phoneticPr fontId="3" type="noConversion"/>
  </si>
  <si>
    <t>중부</t>
    <phoneticPr fontId="3" type="noConversion"/>
  </si>
  <si>
    <t>(사)대덕산업단지관리공단</t>
    <phoneticPr fontId="3" type="noConversion"/>
  </si>
  <si>
    <t>동진정공(주)</t>
    <phoneticPr fontId="3" type="noConversion"/>
  </si>
  <si>
    <t>이젠솔루션</t>
    <phoneticPr fontId="3" type="noConversion"/>
  </si>
  <si>
    <t>(주)해인창호</t>
    <phoneticPr fontId="3" type="noConversion"/>
  </si>
  <si>
    <t>(재)한국의학연구소</t>
    <phoneticPr fontId="3" type="noConversion"/>
  </si>
  <si>
    <t>(주)브랜드인덱스</t>
    <phoneticPr fontId="3" type="noConversion"/>
  </si>
  <si>
    <t>제주지점</t>
    <phoneticPr fontId="3" type="noConversion"/>
  </si>
  <si>
    <t>(주)한라산 -제주</t>
    <phoneticPr fontId="3" type="noConversion"/>
  </si>
  <si>
    <t>디엠솔루션</t>
    <phoneticPr fontId="3" type="noConversion"/>
  </si>
  <si>
    <t>재단법인 부산문화회관</t>
    <phoneticPr fontId="3" type="noConversion"/>
  </si>
  <si>
    <t>경기</t>
    <phoneticPr fontId="3" type="noConversion"/>
  </si>
  <si>
    <t>(주)알토엔대우</t>
    <phoneticPr fontId="3" type="noConversion"/>
  </si>
  <si>
    <t>도움이티에스</t>
    <phoneticPr fontId="3" type="noConversion"/>
  </si>
  <si>
    <t>주식회사 필립에셋</t>
    <phoneticPr fontId="3" type="noConversion"/>
  </si>
  <si>
    <t>(주)팜스빌</t>
    <phoneticPr fontId="3" type="noConversion"/>
  </si>
  <si>
    <t>청주시체육회</t>
    <phoneticPr fontId="3" type="noConversion"/>
  </si>
  <si>
    <t>(주)케이엔비</t>
    <phoneticPr fontId="3" type="noConversion"/>
  </si>
  <si>
    <t>(주)아이티씨</t>
    <phoneticPr fontId="3" type="noConversion"/>
  </si>
  <si>
    <t>(주)오콘</t>
    <phoneticPr fontId="3" type="noConversion"/>
  </si>
  <si>
    <t>흥우산업(주)</t>
    <phoneticPr fontId="3" type="noConversion"/>
  </si>
  <si>
    <t>(재)전남생물산업진흥원</t>
    <phoneticPr fontId="3" type="noConversion"/>
  </si>
  <si>
    <t>아이원소프트뱅크</t>
    <phoneticPr fontId="3" type="noConversion"/>
  </si>
  <si>
    <t>주식회사 영우티앤에프리드</t>
    <phoneticPr fontId="3" type="noConversion"/>
  </si>
  <si>
    <t>(주)동양에이케이코리아</t>
    <phoneticPr fontId="3" type="noConversion"/>
  </si>
  <si>
    <t>YK TEC</t>
    <phoneticPr fontId="3" type="noConversion"/>
  </si>
  <si>
    <t>(주)부산도선</t>
    <phoneticPr fontId="3" type="noConversion"/>
  </si>
  <si>
    <t>(재)서울특별시 서울기술연구원</t>
    <phoneticPr fontId="3" type="noConversion"/>
  </si>
  <si>
    <t>(주)와이비케이홀딩스</t>
    <phoneticPr fontId="3" type="noConversion"/>
  </si>
  <si>
    <t>(주)현대엘이디</t>
    <phoneticPr fontId="3" type="noConversion"/>
  </si>
  <si>
    <t>덕우전자㈜</t>
    <phoneticPr fontId="3" type="noConversion"/>
  </si>
  <si>
    <t>주식회사 창승세라믹스</t>
    <phoneticPr fontId="3" type="noConversion"/>
  </si>
  <si>
    <t>주식회사 이노인스트루먼트</t>
    <phoneticPr fontId="3" type="noConversion"/>
  </si>
  <si>
    <t>비즈웰</t>
    <phoneticPr fontId="3" type="noConversion"/>
  </si>
  <si>
    <t>에머이(주)</t>
    <phoneticPr fontId="3" type="noConversion"/>
  </si>
  <si>
    <t>삼원전선(주)</t>
    <phoneticPr fontId="3" type="noConversion"/>
  </si>
  <si>
    <t>(주)크로바가구</t>
    <phoneticPr fontId="3" type="noConversion"/>
  </si>
  <si>
    <t>(주)드림아스콘</t>
    <phoneticPr fontId="3" type="noConversion"/>
  </si>
  <si>
    <t>(주)휴먼터치</t>
    <phoneticPr fontId="3" type="noConversion"/>
  </si>
  <si>
    <t>주식회사 유씨아이</t>
    <phoneticPr fontId="3" type="noConversion"/>
  </si>
  <si>
    <t>(주)쓰리에이치</t>
    <phoneticPr fontId="3" type="noConversion"/>
  </si>
  <si>
    <t>(주)이프유원트</t>
    <phoneticPr fontId="3" type="noConversion"/>
  </si>
  <si>
    <t>(주)명주전기</t>
    <phoneticPr fontId="3" type="noConversion"/>
  </si>
  <si>
    <t>(주)대구프라스틱</t>
    <phoneticPr fontId="3" type="noConversion"/>
  </si>
  <si>
    <t>(주)대구플라텍</t>
    <phoneticPr fontId="3" type="noConversion"/>
  </si>
  <si>
    <t>공공노무법인</t>
    <phoneticPr fontId="3" type="noConversion"/>
  </si>
  <si>
    <t>(주)와우벤처스</t>
    <phoneticPr fontId="3" type="noConversion"/>
  </si>
  <si>
    <t>(주)코스모앤컴퍼니</t>
    <phoneticPr fontId="3" type="noConversion"/>
  </si>
  <si>
    <t>에이치엔티일렉트로닉스주식회사</t>
    <phoneticPr fontId="3" type="noConversion"/>
  </si>
  <si>
    <t>(주)참조은에스에프</t>
    <phoneticPr fontId="3" type="noConversion"/>
  </si>
  <si>
    <t>(주)코츠</t>
    <phoneticPr fontId="3" type="noConversion"/>
  </si>
  <si>
    <t>국립금오공과대학교</t>
    <phoneticPr fontId="3" type="noConversion"/>
  </si>
  <si>
    <t>도움이티에스</t>
    <phoneticPr fontId="3" type="noConversion"/>
  </si>
  <si>
    <t>학교법인감리교신학원</t>
    <phoneticPr fontId="3" type="noConversion"/>
  </si>
  <si>
    <t>중부</t>
    <phoneticPr fontId="3" type="noConversion"/>
  </si>
  <si>
    <t>(주)콤스코시큐리티</t>
    <phoneticPr fontId="3" type="noConversion"/>
  </si>
  <si>
    <t>(주)콤스코투게더</t>
    <phoneticPr fontId="3" type="noConversion"/>
  </si>
  <si>
    <t>대영지에스(주)</t>
    <phoneticPr fontId="3" type="noConversion"/>
  </si>
  <si>
    <t>콘텐츠연합플랫폼 주식회사</t>
    <phoneticPr fontId="3" type="noConversion"/>
  </si>
  <si>
    <t>한국청년기업가정신재단</t>
    <phoneticPr fontId="3" type="noConversion"/>
  </si>
  <si>
    <t>아이언마운틴코리아(유)</t>
    <phoneticPr fontId="3" type="noConversion"/>
  </si>
  <si>
    <t>(주)유틸렉스</t>
    <phoneticPr fontId="3" type="noConversion"/>
  </si>
  <si>
    <t>클라우드사업부</t>
    <phoneticPr fontId="3" type="noConversion"/>
  </si>
  <si>
    <t>한국공인회계사회</t>
    <phoneticPr fontId="3" type="noConversion"/>
  </si>
  <si>
    <t>경남</t>
    <phoneticPr fontId="3" type="noConversion"/>
  </si>
  <si>
    <t>블루홀딩스(주)</t>
    <phoneticPr fontId="3" type="noConversion"/>
  </si>
  <si>
    <t>(주)로봇앤드디자인</t>
    <phoneticPr fontId="3" type="noConversion"/>
  </si>
  <si>
    <t>형제금속산업(주)</t>
    <phoneticPr fontId="3" type="noConversion"/>
  </si>
  <si>
    <t>(주)영원산업개발</t>
    <phoneticPr fontId="3" type="noConversion"/>
  </si>
  <si>
    <t>큐렉소(주)</t>
    <phoneticPr fontId="3" type="noConversion"/>
  </si>
  <si>
    <t>(주)원프레딕트</t>
    <phoneticPr fontId="3" type="noConversion"/>
  </si>
  <si>
    <t>세계태권도연맹</t>
    <phoneticPr fontId="3" type="noConversion"/>
  </si>
  <si>
    <t>(주)제철공무</t>
    <phoneticPr fontId="3" type="noConversion"/>
  </si>
  <si>
    <t>보성공업</t>
    <phoneticPr fontId="3" type="noConversion"/>
  </si>
  <si>
    <t>(주)어린농부</t>
    <phoneticPr fontId="3" type="noConversion"/>
  </si>
  <si>
    <t>(주)풍성제과</t>
    <phoneticPr fontId="3" type="noConversion"/>
  </si>
  <si>
    <t>감마누</t>
    <phoneticPr fontId="3" type="noConversion"/>
  </si>
  <si>
    <t>제이텍트코리아(주)</t>
    <phoneticPr fontId="3" type="noConversion"/>
  </si>
  <si>
    <t>신원이노베이션</t>
    <phoneticPr fontId="3" type="noConversion"/>
  </si>
  <si>
    <t>(주)서원기술</t>
    <phoneticPr fontId="3" type="noConversion"/>
  </si>
  <si>
    <t>엠아이솔루션</t>
    <phoneticPr fontId="3" type="noConversion"/>
  </si>
  <si>
    <t>동대문구청</t>
    <phoneticPr fontId="3" type="noConversion"/>
  </si>
  <si>
    <t>(주)다영푸드</t>
    <phoneticPr fontId="3" type="noConversion"/>
  </si>
  <si>
    <t>대륜산업(주)</t>
    <phoneticPr fontId="3" type="noConversion"/>
  </si>
  <si>
    <t>대국건설산업(주)</t>
    <phoneticPr fontId="3" type="noConversion"/>
  </si>
  <si>
    <t>(주)인투데이타시스템</t>
    <phoneticPr fontId="3" type="noConversion"/>
  </si>
  <si>
    <t>(주)모빌씨앤씨</t>
    <phoneticPr fontId="3" type="noConversion"/>
  </si>
  <si>
    <t>이노프라(주)</t>
    <phoneticPr fontId="3" type="noConversion"/>
  </si>
  <si>
    <t>괴산두레식품(자)</t>
    <phoneticPr fontId="3" type="noConversion"/>
  </si>
  <si>
    <t>(주)그리드위즈</t>
    <phoneticPr fontId="3" type="noConversion"/>
  </si>
  <si>
    <t>주식회사 동아토건</t>
    <phoneticPr fontId="3" type="noConversion"/>
  </si>
  <si>
    <t>한국원자력연구원</t>
    <phoneticPr fontId="3" type="noConversion"/>
  </si>
  <si>
    <t>(유)신한코리아</t>
    <phoneticPr fontId="3" type="noConversion"/>
  </si>
  <si>
    <t>(주)리얼투데이</t>
    <phoneticPr fontId="3" type="noConversion"/>
  </si>
  <si>
    <t>고려신학대학원</t>
    <phoneticPr fontId="3" type="noConversion"/>
  </si>
  <si>
    <t>(주)지스타코리아</t>
    <phoneticPr fontId="3" type="noConversion"/>
  </si>
  <si>
    <t>(유)뉴화청국제여행사</t>
    <phoneticPr fontId="3" type="noConversion"/>
  </si>
  <si>
    <t>(주)트니트니</t>
    <phoneticPr fontId="3" type="noConversion"/>
  </si>
  <si>
    <t>재단법인 군포산업진흥원</t>
    <phoneticPr fontId="3" type="noConversion"/>
  </si>
  <si>
    <t>씨레인보우인터내셔널(주)</t>
    <phoneticPr fontId="3" type="noConversion"/>
  </si>
  <si>
    <t>(주)범진인더스트리</t>
    <phoneticPr fontId="3" type="noConversion"/>
  </si>
  <si>
    <t>(주)태산</t>
    <phoneticPr fontId="3" type="noConversion"/>
  </si>
  <si>
    <t>국립부산과학관</t>
    <phoneticPr fontId="3" type="noConversion"/>
  </si>
  <si>
    <t>웰스바이오주식회사</t>
    <phoneticPr fontId="3" type="noConversion"/>
  </si>
  <si>
    <t>(주)일신웰스</t>
    <phoneticPr fontId="3" type="noConversion"/>
  </si>
  <si>
    <t>울산</t>
    <phoneticPr fontId="3" type="noConversion"/>
  </si>
  <si>
    <t>(주)비오에이</t>
    <phoneticPr fontId="3" type="noConversion"/>
  </si>
  <si>
    <t>(주)머큐리코퍼레이션</t>
    <phoneticPr fontId="3" type="noConversion"/>
  </si>
  <si>
    <t>(주)비아이오에스</t>
    <phoneticPr fontId="3" type="noConversion"/>
  </si>
  <si>
    <t>(주)위어인터내셔널</t>
    <phoneticPr fontId="3" type="noConversion"/>
  </si>
  <si>
    <t>(주)오션디앤씨</t>
    <phoneticPr fontId="3" type="noConversion"/>
  </si>
  <si>
    <t>주식회사 듀이트리</t>
    <phoneticPr fontId="3" type="noConversion"/>
  </si>
  <si>
    <t>(주)제이케이</t>
    <phoneticPr fontId="3" type="noConversion"/>
  </si>
  <si>
    <t>㈜지플러스생명과학</t>
    <phoneticPr fontId="3" type="noConversion"/>
  </si>
  <si>
    <t>(재)전북문화관광재단</t>
    <phoneticPr fontId="3" type="noConversion"/>
  </si>
  <si>
    <t>(주)바이오일레븐</t>
    <phoneticPr fontId="3" type="noConversion"/>
  </si>
  <si>
    <t>(주) 라이브워크</t>
    <phoneticPr fontId="3" type="noConversion"/>
  </si>
  <si>
    <t>(주)한산리니어시스템</t>
    <phoneticPr fontId="3" type="noConversion"/>
  </si>
  <si>
    <t>영천영농조합법인</t>
    <phoneticPr fontId="3" type="noConversion"/>
  </si>
  <si>
    <t>이지파우더주식회사</t>
    <phoneticPr fontId="3" type="noConversion"/>
  </si>
  <si>
    <t>주식회사경동실업</t>
    <phoneticPr fontId="3" type="noConversion"/>
  </si>
  <si>
    <t>에이치케이테크주식회사</t>
    <phoneticPr fontId="3" type="noConversion"/>
  </si>
  <si>
    <t>주식회사 제아에이치앤비</t>
    <phoneticPr fontId="3" type="noConversion"/>
  </si>
  <si>
    <t>(주)서진종합건설</t>
    <phoneticPr fontId="3" type="noConversion"/>
  </si>
  <si>
    <t>주식회사태성이앤씨</t>
    <phoneticPr fontId="3" type="noConversion"/>
  </si>
  <si>
    <t>(주)아하식품</t>
    <phoneticPr fontId="3" type="noConversion"/>
  </si>
  <si>
    <t>씨포스트(주)</t>
    <phoneticPr fontId="3" type="noConversion"/>
  </si>
  <si>
    <t>주식회사 바른토건</t>
    <phoneticPr fontId="3" type="noConversion"/>
  </si>
  <si>
    <t>니혼코덴코리아</t>
    <phoneticPr fontId="3" type="noConversion"/>
  </si>
  <si>
    <t>글로벌통상(주)</t>
    <phoneticPr fontId="3" type="noConversion"/>
  </si>
  <si>
    <t>(주)심플라인</t>
    <phoneticPr fontId="3" type="noConversion"/>
  </si>
  <si>
    <t>(주)제시앤코</t>
    <phoneticPr fontId="3" type="noConversion"/>
  </si>
  <si>
    <t>(주)꿈꾸는콩</t>
    <phoneticPr fontId="3" type="noConversion"/>
  </si>
  <si>
    <t>(주)이디야</t>
    <phoneticPr fontId="3" type="noConversion"/>
  </si>
  <si>
    <t>(주)미래세라텍</t>
    <phoneticPr fontId="3" type="noConversion"/>
  </si>
  <si>
    <t>(주)파마리서치바이오</t>
    <phoneticPr fontId="3" type="noConversion"/>
  </si>
  <si>
    <t>중흥시멘트 주식회사</t>
    <phoneticPr fontId="3" type="noConversion"/>
  </si>
  <si>
    <t>신원스틸(주)</t>
    <phoneticPr fontId="3" type="noConversion"/>
  </si>
  <si>
    <t>(주)트윔</t>
    <phoneticPr fontId="3" type="noConversion"/>
  </si>
  <si>
    <t>(재)케이에스디나눔재단</t>
    <phoneticPr fontId="3" type="noConversion"/>
  </si>
  <si>
    <t>(주)하누리</t>
    <phoneticPr fontId="3" type="noConversion"/>
  </si>
  <si>
    <t>제이앤이아산공장</t>
    <phoneticPr fontId="3" type="noConversion"/>
  </si>
  <si>
    <t>주식회사 에이엠씨글로벌</t>
    <phoneticPr fontId="3" type="noConversion"/>
  </si>
  <si>
    <t>와이엠티 주식회사</t>
    <phoneticPr fontId="3" type="noConversion"/>
  </si>
  <si>
    <t>(주)아이지에스피</t>
    <phoneticPr fontId="3" type="noConversion"/>
  </si>
  <si>
    <t>(주)지노믹트리</t>
    <phoneticPr fontId="3" type="noConversion"/>
  </si>
  <si>
    <t>중앙축산사료(주)</t>
    <phoneticPr fontId="3" type="noConversion"/>
  </si>
  <si>
    <t>제주지점</t>
    <phoneticPr fontId="3" type="noConversion"/>
  </si>
  <si>
    <t>제주한림해상풍력 주식회사</t>
    <phoneticPr fontId="3" type="noConversion"/>
  </si>
  <si>
    <t>주식회사 케이박스</t>
    <phoneticPr fontId="3" type="noConversion"/>
  </si>
  <si>
    <t>(재)지역문화진흥원</t>
    <phoneticPr fontId="3" type="noConversion"/>
  </si>
  <si>
    <t>(주)성은</t>
    <phoneticPr fontId="3" type="noConversion"/>
  </si>
  <si>
    <t>(주)피앤아이</t>
    <phoneticPr fontId="3" type="noConversion"/>
  </si>
  <si>
    <t>주식회사 씨에이치엠</t>
    <phoneticPr fontId="3" type="noConversion"/>
  </si>
  <si>
    <t>(주)무라코시아시아</t>
    <phoneticPr fontId="3" type="noConversion"/>
  </si>
  <si>
    <t>(유)천진기업</t>
    <phoneticPr fontId="3" type="noConversion"/>
  </si>
  <si>
    <t>(주)어썸이엔티</t>
    <phoneticPr fontId="3" type="noConversion"/>
  </si>
  <si>
    <t>(주)래디안</t>
    <phoneticPr fontId="3" type="noConversion"/>
  </si>
  <si>
    <t>경기도청소년상담복지센터</t>
    <phoneticPr fontId="3" type="noConversion"/>
  </si>
  <si>
    <t>(주)한국제일흥상</t>
    <phoneticPr fontId="3" type="noConversion"/>
  </si>
  <si>
    <t>(주)유브레인커뮤니케이션즈</t>
    <phoneticPr fontId="3" type="noConversion"/>
  </si>
  <si>
    <t>에이제이파크 주식회사</t>
    <phoneticPr fontId="3" type="noConversion"/>
  </si>
  <si>
    <t>주식회사 퍼포먼스바이티비더블유에이</t>
    <phoneticPr fontId="3" type="noConversion"/>
  </si>
  <si>
    <t>강원지점</t>
    <phoneticPr fontId="3" type="noConversion"/>
  </si>
  <si>
    <t>강릉에코파워주식회사</t>
    <phoneticPr fontId="3" type="noConversion"/>
  </si>
  <si>
    <t>대영이앤비(주)</t>
    <phoneticPr fontId="3" type="noConversion"/>
  </si>
  <si>
    <t>(주)오뗄</t>
    <phoneticPr fontId="3" type="noConversion"/>
  </si>
  <si>
    <t>(주)동윤산업</t>
    <phoneticPr fontId="3" type="noConversion"/>
  </si>
  <si>
    <t>한국도로공사시설관리 주식회사</t>
    <phoneticPr fontId="3" type="noConversion"/>
  </si>
  <si>
    <t>주식회사 피피비스튜디오스</t>
    <phoneticPr fontId="3" type="noConversion"/>
  </si>
  <si>
    <t>주식회사 지스타허브</t>
    <phoneticPr fontId="3" type="noConversion"/>
  </si>
  <si>
    <t>(주)금진</t>
    <phoneticPr fontId="3" type="noConversion"/>
  </si>
  <si>
    <t>일진건설산업(주)</t>
    <phoneticPr fontId="3" type="noConversion"/>
  </si>
  <si>
    <t>(주)금원하이텍</t>
    <phoneticPr fontId="3" type="noConversion"/>
  </si>
  <si>
    <t>주식회사 아이오케이컴퍼니</t>
    <phoneticPr fontId="3" type="noConversion"/>
  </si>
  <si>
    <t>(주)대교산업</t>
    <phoneticPr fontId="3" type="noConversion"/>
  </si>
  <si>
    <t>(주)조아</t>
    <phoneticPr fontId="3" type="noConversion"/>
  </si>
  <si>
    <t>주식회사 오브이월드</t>
    <phoneticPr fontId="3" type="noConversion"/>
  </si>
  <si>
    <t>(주)제이티</t>
    <phoneticPr fontId="3" type="noConversion"/>
  </si>
  <si>
    <t>(주)이씨스</t>
    <phoneticPr fontId="3" type="noConversion"/>
  </si>
  <si>
    <t>비타민하우스(주)</t>
    <phoneticPr fontId="3" type="noConversion"/>
  </si>
  <si>
    <t>(주)다우아이티</t>
    <phoneticPr fontId="3" type="noConversion"/>
  </si>
  <si>
    <t>(주)가자주류</t>
    <phoneticPr fontId="3" type="noConversion"/>
  </si>
  <si>
    <t>(주)제파텍</t>
    <phoneticPr fontId="3" type="noConversion"/>
  </si>
  <si>
    <t>선경화학(주)</t>
    <phoneticPr fontId="3" type="noConversion"/>
  </si>
  <si>
    <t>더로지스(주)</t>
    <phoneticPr fontId="3" type="noConversion"/>
  </si>
  <si>
    <t>(주)지티아이</t>
    <phoneticPr fontId="3" type="noConversion"/>
  </si>
  <si>
    <t>(주)쎄노텍</t>
    <phoneticPr fontId="3" type="noConversion"/>
  </si>
  <si>
    <t>(주)성신앤큐</t>
    <phoneticPr fontId="3" type="noConversion"/>
  </si>
  <si>
    <t>연안식당 한티점</t>
    <phoneticPr fontId="3" type="noConversion"/>
  </si>
  <si>
    <t>인정인터내셔널</t>
    <phoneticPr fontId="3" type="noConversion"/>
  </si>
  <si>
    <t>더리본주식회사</t>
    <phoneticPr fontId="3" type="noConversion"/>
  </si>
  <si>
    <t>영림목재주식회사</t>
    <phoneticPr fontId="3" type="noConversion"/>
  </si>
  <si>
    <t>한국예선업협동조합 부산지사</t>
    <phoneticPr fontId="3" type="noConversion"/>
  </si>
  <si>
    <t>(주)한얼싸이언스</t>
    <phoneticPr fontId="3" type="noConversion"/>
  </si>
  <si>
    <t>(주)신대양</t>
    <phoneticPr fontId="3" type="noConversion"/>
  </si>
  <si>
    <t>(주)앤트러사이트커피</t>
    <phoneticPr fontId="3" type="noConversion"/>
  </si>
  <si>
    <t>(주)지테크인터내셔날</t>
    <phoneticPr fontId="3" type="noConversion"/>
  </si>
  <si>
    <t>대안스틸㈜</t>
    <phoneticPr fontId="3" type="noConversion"/>
  </si>
  <si>
    <t>(주)정일테크</t>
    <phoneticPr fontId="3" type="noConversion"/>
  </si>
  <si>
    <t>한국요업주식회사</t>
    <phoneticPr fontId="3" type="noConversion"/>
  </si>
  <si>
    <t>(주)더유핏</t>
    <phoneticPr fontId="3" type="noConversion"/>
  </si>
  <si>
    <t>(주)나눅스네트웍스</t>
    <phoneticPr fontId="3" type="noConversion"/>
  </si>
  <si>
    <t>비아이</t>
    <phoneticPr fontId="3" type="noConversion"/>
  </si>
  <si>
    <t>(주)비아이</t>
    <phoneticPr fontId="3" type="noConversion"/>
  </si>
  <si>
    <t>방송문화진흥회</t>
    <phoneticPr fontId="3" type="noConversion"/>
  </si>
  <si>
    <t>대경기술(주)</t>
    <phoneticPr fontId="3" type="noConversion"/>
  </si>
  <si>
    <t>(주)벽진</t>
    <phoneticPr fontId="3" type="noConversion"/>
  </si>
  <si>
    <t>한국브이엔시스템즈(주)</t>
    <phoneticPr fontId="3" type="noConversion"/>
  </si>
  <si>
    <t>(주)타이탄인베스트</t>
    <phoneticPr fontId="3" type="noConversion"/>
  </si>
  <si>
    <t>(주)케이엔이글로벌</t>
    <phoneticPr fontId="3" type="noConversion"/>
  </si>
  <si>
    <t>대라주택건설(주)</t>
    <phoneticPr fontId="3" type="noConversion"/>
  </si>
  <si>
    <t>주식회사 넥스파</t>
    <phoneticPr fontId="3" type="noConversion"/>
  </si>
  <si>
    <t>한국이나바타(주)</t>
    <phoneticPr fontId="3" type="noConversion"/>
  </si>
  <si>
    <t>(주)스튜디오8</t>
    <phoneticPr fontId="3" type="noConversion"/>
  </si>
  <si>
    <t>스코넥엔터테인먼트</t>
    <phoneticPr fontId="3" type="noConversion"/>
  </si>
  <si>
    <t>(주)탑코</t>
    <phoneticPr fontId="3" type="noConversion"/>
  </si>
  <si>
    <t>(주)아이디헬스케어그룹</t>
    <phoneticPr fontId="3" type="noConversion"/>
  </si>
  <si>
    <t>(주)지피클럽</t>
    <phoneticPr fontId="3" type="noConversion"/>
  </si>
  <si>
    <t>카카오아이엑스</t>
    <phoneticPr fontId="3" type="noConversion"/>
  </si>
  <si>
    <t>뤼위에코리아호텔매니지먼트 주식회사</t>
    <phoneticPr fontId="3" type="noConversion"/>
  </si>
  <si>
    <t>파워카본테크놀로지(주)</t>
    <phoneticPr fontId="3" type="noConversion"/>
  </si>
  <si>
    <t>한국쿄와하코기린(주)</t>
    <phoneticPr fontId="3" type="noConversion"/>
  </si>
  <si>
    <t>㈜매일신문사</t>
    <phoneticPr fontId="3" type="noConversion"/>
  </si>
  <si>
    <t>스칸젯매크론 주식회사</t>
    <phoneticPr fontId="3" type="noConversion"/>
  </si>
  <si>
    <t>(주)영광</t>
    <phoneticPr fontId="3" type="noConversion"/>
  </si>
  <si>
    <t>주식회사 영광공작소</t>
    <phoneticPr fontId="3" type="noConversion"/>
  </si>
  <si>
    <t>국토교통부</t>
    <phoneticPr fontId="3" type="noConversion"/>
  </si>
  <si>
    <t>(주)무궁화엘엔비</t>
    <phoneticPr fontId="3" type="noConversion"/>
  </si>
  <si>
    <t>세일이엔에스(주)</t>
    <phoneticPr fontId="3" type="noConversion"/>
  </si>
  <si>
    <t>(주)티엠에프코리아</t>
    <phoneticPr fontId="3" type="noConversion"/>
  </si>
  <si>
    <t>(주)트랜드아이</t>
    <phoneticPr fontId="3" type="noConversion"/>
  </si>
  <si>
    <t>(주)코리아런드리</t>
    <phoneticPr fontId="3" type="noConversion"/>
  </si>
  <si>
    <t>(주)칸투칸</t>
    <phoneticPr fontId="3" type="noConversion"/>
  </si>
  <si>
    <t>(주)유니메딕스</t>
    <phoneticPr fontId="3" type="noConversion"/>
  </si>
  <si>
    <t>(주)아카데미과학</t>
    <phoneticPr fontId="3" type="noConversion"/>
  </si>
  <si>
    <t>유네스코아시아태평양국제이해교육원</t>
    <phoneticPr fontId="3" type="noConversion"/>
  </si>
  <si>
    <t>우일염직(주)</t>
    <phoneticPr fontId="3" type="noConversion"/>
  </si>
  <si>
    <t>포스코터미날주식회사</t>
    <phoneticPr fontId="3" type="noConversion"/>
  </si>
  <si>
    <t>(사)광주광역시교통약자이동지원센터</t>
    <phoneticPr fontId="3" type="noConversion"/>
  </si>
  <si>
    <t>부성에버텍주식회사</t>
    <phoneticPr fontId="3" type="noConversion"/>
  </si>
  <si>
    <t>(주)투데이아트</t>
    <phoneticPr fontId="3" type="noConversion"/>
  </si>
  <si>
    <t>대신자원(주)</t>
    <phoneticPr fontId="3" type="noConversion"/>
  </si>
  <si>
    <t>유비이앤씨</t>
    <phoneticPr fontId="3" type="noConversion"/>
  </si>
  <si>
    <t>주식회사 인스코비</t>
    <phoneticPr fontId="3" type="noConversion"/>
  </si>
  <si>
    <t>한일프라콘(주)</t>
    <phoneticPr fontId="3" type="noConversion"/>
  </si>
  <si>
    <t>제이씨인터내쇼날</t>
    <phoneticPr fontId="3" type="noConversion"/>
  </si>
  <si>
    <t>정도이앤피(주)</t>
    <phoneticPr fontId="3" type="noConversion"/>
  </si>
  <si>
    <t>(주)리메드</t>
    <phoneticPr fontId="3" type="noConversion"/>
  </si>
  <si>
    <t>주식회사 플랫</t>
    <phoneticPr fontId="3" type="noConversion"/>
  </si>
  <si>
    <t>(주)삼경물산</t>
    <phoneticPr fontId="3" type="noConversion"/>
  </si>
  <si>
    <t>(주)양재하이브랜드</t>
    <phoneticPr fontId="3" type="noConversion"/>
  </si>
  <si>
    <t>주식회사 스템랩</t>
    <phoneticPr fontId="3" type="noConversion"/>
  </si>
  <si>
    <t>주식회사 오알피연구소</t>
    <phoneticPr fontId="3" type="noConversion"/>
  </si>
  <si>
    <t>엔에이치아문디자산운용(주)</t>
    <phoneticPr fontId="3" type="noConversion"/>
  </si>
  <si>
    <t>민우세무법인</t>
    <phoneticPr fontId="3" type="noConversion"/>
  </si>
  <si>
    <t>(주)한스홀딩스</t>
    <phoneticPr fontId="3" type="noConversion"/>
  </si>
  <si>
    <t>영진철강(주)</t>
    <phoneticPr fontId="3" type="noConversion"/>
  </si>
  <si>
    <t>무등스크린(주)</t>
    <phoneticPr fontId="3" type="noConversion"/>
  </si>
  <si>
    <t>(주)제씨콤</t>
    <phoneticPr fontId="3" type="noConversion"/>
  </si>
  <si>
    <t>(주)파멥신</t>
    <phoneticPr fontId="3" type="noConversion"/>
  </si>
  <si>
    <t>(주)시선바이오머티리얼스</t>
    <phoneticPr fontId="3" type="noConversion"/>
  </si>
  <si>
    <t>(주)서울가든</t>
    <phoneticPr fontId="3" type="noConversion"/>
  </si>
  <si>
    <t>(주)지니뮤직</t>
    <phoneticPr fontId="3" type="noConversion"/>
  </si>
  <si>
    <t>명일물류(주)</t>
    <phoneticPr fontId="3" type="noConversion"/>
  </si>
  <si>
    <t>(주)소프트모션앤로보틱스</t>
    <phoneticPr fontId="3" type="noConversion"/>
  </si>
  <si>
    <t>주식회사 메리크리스마스</t>
    <phoneticPr fontId="3" type="noConversion"/>
  </si>
  <si>
    <t>(주)케이옥션</t>
    <phoneticPr fontId="3" type="noConversion"/>
  </si>
  <si>
    <t>유한회사 실릭스</t>
    <phoneticPr fontId="3" type="noConversion"/>
  </si>
  <si>
    <t>(주)파마리서치프로덕트</t>
    <phoneticPr fontId="3" type="noConversion"/>
  </si>
  <si>
    <t>(사)한국농수산재활용사업공제조합</t>
    <phoneticPr fontId="3" type="noConversion"/>
  </si>
  <si>
    <t>(주)디랙스</t>
    <phoneticPr fontId="3" type="noConversion"/>
  </si>
  <si>
    <t>주식회사 피앤에쓰</t>
    <phoneticPr fontId="3" type="noConversion"/>
  </si>
  <si>
    <t>(주)버즈빌</t>
    <phoneticPr fontId="3" type="noConversion"/>
  </si>
  <si>
    <t>(주)대협테크</t>
    <phoneticPr fontId="3" type="noConversion"/>
  </si>
  <si>
    <t>벤다선광공업(주)</t>
    <phoneticPr fontId="3" type="noConversion"/>
  </si>
  <si>
    <t>이촌회계법인</t>
    <phoneticPr fontId="3" type="noConversion"/>
  </si>
  <si>
    <t>7409191******</t>
    <phoneticPr fontId="3" type="noConversion"/>
  </si>
  <si>
    <t>주식회사 스킨앤스킨</t>
    <phoneticPr fontId="3" type="noConversion"/>
  </si>
  <si>
    <t>광성강관공업(주)</t>
    <phoneticPr fontId="3" type="noConversion"/>
  </si>
  <si>
    <t>한국콘텐츠진흥원</t>
    <phoneticPr fontId="3" type="noConversion"/>
  </si>
  <si>
    <t>협진해운(주)</t>
    <phoneticPr fontId="3" type="noConversion"/>
  </si>
  <si>
    <t>스마트스터디(주)</t>
    <phoneticPr fontId="3" type="noConversion"/>
  </si>
  <si>
    <t>농업회사법인 해밀주식회사</t>
    <phoneticPr fontId="3" type="noConversion"/>
  </si>
  <si>
    <t>호텔에이치디씨 주식회사</t>
    <phoneticPr fontId="3" type="noConversion"/>
  </si>
  <si>
    <t>새한운항(주)</t>
    <phoneticPr fontId="3" type="noConversion"/>
  </si>
  <si>
    <t>(주)펠로우즈코리아</t>
    <phoneticPr fontId="3" type="noConversion"/>
  </si>
  <si>
    <t>제이에셀(주)(JESER Co..Ltd)</t>
    <phoneticPr fontId="3" type="noConversion"/>
  </si>
  <si>
    <t>주식회사 더블유게임즈</t>
    <phoneticPr fontId="3" type="noConversion"/>
  </si>
  <si>
    <t>(주)유성</t>
    <phoneticPr fontId="3" type="noConversion"/>
  </si>
  <si>
    <t>(주)아벨리노</t>
    <phoneticPr fontId="3" type="noConversion"/>
  </si>
  <si>
    <t>정일정보</t>
    <phoneticPr fontId="3" type="noConversion"/>
  </si>
  <si>
    <t>동연디자인</t>
    <phoneticPr fontId="3" type="noConversion"/>
  </si>
  <si>
    <t>(주)태명실업</t>
    <phoneticPr fontId="3" type="noConversion"/>
  </si>
  <si>
    <t>(주)넥스트건설</t>
    <phoneticPr fontId="3" type="noConversion"/>
  </si>
  <si>
    <t>KOGAS CANADA LTD.</t>
    <phoneticPr fontId="3" type="noConversion"/>
  </si>
  <si>
    <t>7212051******</t>
    <phoneticPr fontId="3" type="noConversion"/>
  </si>
  <si>
    <t>주영엔에스 주식회사</t>
    <phoneticPr fontId="3" type="noConversion"/>
  </si>
  <si>
    <t>주식회사티이씨씨(T.E.C.C)</t>
    <phoneticPr fontId="3" type="noConversion"/>
  </si>
  <si>
    <t>(주)포엠이엔지</t>
    <phoneticPr fontId="3" type="noConversion"/>
  </si>
  <si>
    <t>(주)뷰티리더</t>
    <phoneticPr fontId="3" type="noConversion"/>
  </si>
  <si>
    <t>신규 Partner社(엠앤에스)</t>
    <phoneticPr fontId="3" type="noConversion"/>
  </si>
  <si>
    <t>주식회사 사세</t>
    <phoneticPr fontId="3" type="noConversion"/>
  </si>
  <si>
    <t>(주)에스에이치투자방송</t>
    <phoneticPr fontId="3" type="noConversion"/>
  </si>
  <si>
    <t>주식회사 서우건설산업</t>
    <phoneticPr fontId="3" type="noConversion"/>
  </si>
  <si>
    <t>주식회사 엠아이푸드</t>
    <phoneticPr fontId="3" type="noConversion"/>
  </si>
  <si>
    <t>주식회사 화남테크</t>
    <phoneticPr fontId="3" type="noConversion"/>
  </si>
  <si>
    <t>(주)엘에이치사옥관리</t>
    <phoneticPr fontId="3" type="noConversion"/>
  </si>
  <si>
    <t>주식회사 엘에이치상담센터</t>
    <phoneticPr fontId="3" type="noConversion"/>
  </si>
  <si>
    <t>(주)서원 문경하휴게소</t>
    <phoneticPr fontId="3" type="noConversion"/>
  </si>
  <si>
    <t>주식회사 에스지아큐먼(SG ACUMEN)</t>
    <phoneticPr fontId="3" type="noConversion"/>
  </si>
  <si>
    <t>피에스텍(주)</t>
    <phoneticPr fontId="3" type="noConversion"/>
  </si>
  <si>
    <t>호산이엔지(주)</t>
    <phoneticPr fontId="3" type="noConversion"/>
  </si>
  <si>
    <t>(주)무룡</t>
    <phoneticPr fontId="3" type="noConversion"/>
  </si>
  <si>
    <t>오늘와인</t>
    <phoneticPr fontId="3" type="noConversion"/>
  </si>
  <si>
    <t>서울2</t>
    <phoneticPr fontId="3" type="noConversion"/>
  </si>
  <si>
    <t>(주)알비디케이</t>
    <phoneticPr fontId="3" type="noConversion"/>
  </si>
  <si>
    <t>서울3</t>
    <phoneticPr fontId="3" type="noConversion"/>
  </si>
  <si>
    <t>(주)인핸스드바이오</t>
    <phoneticPr fontId="3" type="noConversion"/>
  </si>
  <si>
    <t>석진철강(주)</t>
    <phoneticPr fontId="3" type="noConversion"/>
  </si>
  <si>
    <t>아지노모도농심푸즈 주식회사</t>
    <phoneticPr fontId="3" type="noConversion"/>
  </si>
  <si>
    <t>재대한구세군유지 재단법인</t>
    <phoneticPr fontId="3" type="noConversion"/>
  </si>
  <si>
    <t>(주)하나투어리스트</t>
    <phoneticPr fontId="3" type="noConversion"/>
  </si>
  <si>
    <t>(사단)한국배구연맹</t>
    <phoneticPr fontId="3" type="noConversion"/>
  </si>
  <si>
    <t>(재)전라남도정보문화산업진흥원</t>
    <phoneticPr fontId="3" type="noConversion"/>
  </si>
  <si>
    <t>(주)엣지랭크</t>
    <phoneticPr fontId="3" type="noConversion"/>
  </si>
  <si>
    <t>부루벨코리아(주)</t>
    <phoneticPr fontId="3" type="noConversion"/>
  </si>
  <si>
    <t>에스큐엔지니어링(주)5000 IT</t>
    <phoneticPr fontId="3" type="noConversion"/>
  </si>
  <si>
    <t>주식회사 아이씨비</t>
    <phoneticPr fontId="3" type="noConversion"/>
  </si>
  <si>
    <t>동아화학(주)</t>
    <phoneticPr fontId="3" type="noConversion"/>
  </si>
  <si>
    <t>천안시청</t>
    <phoneticPr fontId="3" type="noConversion"/>
  </si>
  <si>
    <t>(주)한국발보린</t>
    <phoneticPr fontId="3" type="noConversion"/>
  </si>
  <si>
    <t>(주)우진아이엔에스</t>
    <phoneticPr fontId="3" type="noConversion"/>
  </si>
  <si>
    <t>재단법인 인천광역시서구문화재단</t>
    <phoneticPr fontId="3" type="noConversion"/>
  </si>
  <si>
    <t>(주)지어소프트</t>
    <phoneticPr fontId="3" type="noConversion"/>
  </si>
  <si>
    <t>케이디건설(주)</t>
    <phoneticPr fontId="3" type="noConversion"/>
  </si>
  <si>
    <t>리클린홀딩스 주식회사</t>
    <phoneticPr fontId="3" type="noConversion"/>
  </si>
  <si>
    <t>(주)체스넛</t>
    <phoneticPr fontId="3" type="noConversion"/>
  </si>
  <si>
    <t>(재)제주평생교육장학진흥원</t>
    <phoneticPr fontId="3" type="noConversion"/>
  </si>
  <si>
    <t>주식회사 강스템더마랩</t>
    <phoneticPr fontId="3" type="noConversion"/>
  </si>
  <si>
    <t>(주)에프제이코리아(FJ Korea)</t>
    <phoneticPr fontId="3" type="noConversion"/>
  </si>
  <si>
    <t>제주문화콘텐츠진흥원</t>
    <phoneticPr fontId="3" type="noConversion"/>
  </si>
  <si>
    <t>(주)솔로몬테크노서플라이</t>
    <phoneticPr fontId="3" type="noConversion"/>
  </si>
  <si>
    <t>루미리치(주)</t>
    <phoneticPr fontId="3" type="noConversion"/>
  </si>
  <si>
    <t>(주)이앤더블유(E&amp;W)</t>
    <phoneticPr fontId="3" type="noConversion"/>
  </si>
  <si>
    <t>세븐스타</t>
    <phoneticPr fontId="3" type="noConversion"/>
  </si>
  <si>
    <t>6301051******</t>
    <phoneticPr fontId="3" type="noConversion"/>
  </si>
  <si>
    <t>(주)삼아에코빌</t>
    <phoneticPr fontId="3" type="noConversion"/>
  </si>
  <si>
    <t>(주)벨이앤씨</t>
    <phoneticPr fontId="3" type="noConversion"/>
  </si>
  <si>
    <t>(주)바이오리더스</t>
    <phoneticPr fontId="3" type="noConversion"/>
  </si>
  <si>
    <t>주식회사 로저나인</t>
    <phoneticPr fontId="3" type="noConversion"/>
  </si>
  <si>
    <t>도원회계법인</t>
    <phoneticPr fontId="3" type="noConversion"/>
  </si>
  <si>
    <t>주식회사 올소테크</t>
    <phoneticPr fontId="3" type="noConversion"/>
  </si>
  <si>
    <t>서울1 IT코디센터</t>
    <phoneticPr fontId="3" type="noConversion"/>
  </si>
  <si>
    <t>서울4 IT코디센터</t>
    <phoneticPr fontId="3" type="noConversion"/>
  </si>
  <si>
    <t>재단법인 서울특별시120다산콜재단</t>
    <phoneticPr fontId="3" type="noConversion"/>
  </si>
  <si>
    <t>재단법인 서울관광재단</t>
    <phoneticPr fontId="3" type="noConversion"/>
  </si>
  <si>
    <t>해외인프라도시개발지원공사</t>
    <phoneticPr fontId="3" type="noConversion"/>
  </si>
  <si>
    <t>인천IT코디센터</t>
    <phoneticPr fontId="3" type="noConversion"/>
  </si>
  <si>
    <t>두성유통(주)</t>
    <phoneticPr fontId="3" type="noConversion"/>
  </si>
  <si>
    <t>(주)트윈세이버</t>
    <phoneticPr fontId="3" type="noConversion"/>
  </si>
  <si>
    <t>뿌리병원</t>
    <phoneticPr fontId="3" type="noConversion"/>
  </si>
  <si>
    <t>김창권회계사(현대회계법인)</t>
    <phoneticPr fontId="3" type="noConversion"/>
  </si>
  <si>
    <t>800227-2******</t>
    <phoneticPr fontId="3" type="noConversion"/>
  </si>
  <si>
    <t>(주)상보</t>
    <phoneticPr fontId="3" type="noConversion"/>
  </si>
  <si>
    <t>(주)이노메트리</t>
    <phoneticPr fontId="3" type="noConversion"/>
  </si>
  <si>
    <t>한솔생명과학(주)</t>
    <phoneticPr fontId="3" type="noConversion"/>
  </si>
  <si>
    <t>대한건축사협회</t>
    <phoneticPr fontId="3" type="noConversion"/>
  </si>
  <si>
    <t>자연이랑</t>
    <phoneticPr fontId="3" type="noConversion"/>
  </si>
  <si>
    <t>사단법인 한국엑스비알엘본부</t>
    <phoneticPr fontId="3" type="noConversion"/>
  </si>
  <si>
    <t>에이샵(주)</t>
    <phoneticPr fontId="3" type="noConversion"/>
  </si>
  <si>
    <t>주식회사 아이택스넷</t>
    <phoneticPr fontId="3" type="noConversion"/>
  </si>
  <si>
    <t>강원연구원</t>
    <phoneticPr fontId="3" type="noConversion"/>
  </si>
  <si>
    <t>(주)금강고속</t>
    <phoneticPr fontId="3" type="noConversion"/>
  </si>
  <si>
    <t>(주)BGF리테일</t>
    <phoneticPr fontId="3" type="noConversion"/>
  </si>
  <si>
    <t>한국파워엔지니어링서비스㈜</t>
    <phoneticPr fontId="3" type="noConversion"/>
  </si>
  <si>
    <t>(주)한국쯔바키모토</t>
    <phoneticPr fontId="3" type="noConversion"/>
  </si>
  <si>
    <t>(주)원더플레이스</t>
    <phoneticPr fontId="3" type="noConversion"/>
  </si>
  <si>
    <t>켑코에너지솔루션</t>
    <phoneticPr fontId="3" type="noConversion"/>
  </si>
  <si>
    <t>(주)라이즈에듀케이션코리아</t>
    <phoneticPr fontId="3" type="noConversion"/>
  </si>
  <si>
    <t>(주)와이오엠</t>
    <phoneticPr fontId="3" type="noConversion"/>
  </si>
  <si>
    <t>(주)리치앤코</t>
    <phoneticPr fontId="3" type="noConversion"/>
  </si>
  <si>
    <t>광신개발㈜</t>
    <phoneticPr fontId="3" type="noConversion"/>
  </si>
  <si>
    <t>(주)씨제이엠인터내셔널</t>
    <phoneticPr fontId="3" type="noConversion"/>
  </si>
  <si>
    <t>(주)지능정보기술연구원</t>
    <phoneticPr fontId="3" type="noConversion"/>
  </si>
  <si>
    <t>(주)프로트로닉스</t>
    <phoneticPr fontId="3" type="noConversion"/>
  </si>
  <si>
    <t>재단법인 울산정보산업진흥원</t>
    <phoneticPr fontId="3" type="noConversion"/>
  </si>
  <si>
    <t>㈜더존이엔에이치</t>
    <phoneticPr fontId="3" type="noConversion"/>
  </si>
  <si>
    <t>와이에스티</t>
    <phoneticPr fontId="3" type="noConversion"/>
  </si>
  <si>
    <t>켐피아</t>
    <phoneticPr fontId="3" type="noConversion"/>
  </si>
  <si>
    <t>대코</t>
    <phoneticPr fontId="3" type="noConversion"/>
  </si>
  <si>
    <t>(주)알파홀딩스</t>
    <phoneticPr fontId="3" type="noConversion"/>
  </si>
  <si>
    <t>(주)알파바이오랩스</t>
    <phoneticPr fontId="3" type="noConversion"/>
  </si>
  <si>
    <t>햇빛새싹발전소</t>
    <phoneticPr fontId="3" type="noConversion"/>
  </si>
  <si>
    <t>(주)부원건설</t>
    <phoneticPr fontId="3" type="noConversion"/>
  </si>
  <si>
    <t>주식회사 태왕이앤씨</t>
    <phoneticPr fontId="3" type="noConversion"/>
  </si>
  <si>
    <t>부산항시설관리센터</t>
    <phoneticPr fontId="3" type="noConversion"/>
  </si>
  <si>
    <t>대성레미콘㈜</t>
    <phoneticPr fontId="3" type="noConversion"/>
  </si>
  <si>
    <t>보성파워텍㈜</t>
    <phoneticPr fontId="3" type="noConversion"/>
  </si>
  <si>
    <t>대림에이엠씨</t>
    <phoneticPr fontId="3" type="noConversion"/>
  </si>
  <si>
    <t>유송타일</t>
    <phoneticPr fontId="3" type="noConversion"/>
  </si>
  <si>
    <t>주식회사 삼정디씨피</t>
    <phoneticPr fontId="3" type="noConversion"/>
  </si>
  <si>
    <t>(주)비즈니스워치</t>
    <phoneticPr fontId="3" type="noConversion"/>
  </si>
  <si>
    <t>동부권푸른물 주식회사</t>
    <phoneticPr fontId="3" type="noConversion"/>
  </si>
  <si>
    <t>티앤티 주식회사</t>
    <phoneticPr fontId="3" type="noConversion"/>
  </si>
  <si>
    <t>대한민국 상이군경회 서울지부 마사회 자판기 사업소</t>
    <phoneticPr fontId="3" type="noConversion"/>
  </si>
  <si>
    <t>서울1</t>
    <phoneticPr fontId="3" type="noConversion"/>
  </si>
  <si>
    <t>(주)참이맛</t>
    <phoneticPr fontId="3" type="noConversion"/>
  </si>
  <si>
    <t>(주)엔에스홈</t>
    <phoneticPr fontId="3" type="noConversion"/>
  </si>
  <si>
    <t>(주)서울스탠다드</t>
    <phoneticPr fontId="3" type="noConversion"/>
  </si>
  <si>
    <t>서울4</t>
    <phoneticPr fontId="3" type="noConversion"/>
  </si>
  <si>
    <t>아이이 주식회사</t>
    <phoneticPr fontId="3" type="noConversion"/>
  </si>
  <si>
    <t>주식회사 피에이치파마</t>
    <phoneticPr fontId="3" type="noConversion"/>
  </si>
  <si>
    <t>부산</t>
    <phoneticPr fontId="3" type="noConversion"/>
  </si>
  <si>
    <t>(주)미래SCI</t>
    <phoneticPr fontId="3" type="noConversion"/>
  </si>
  <si>
    <t>(주)노드메이슨</t>
    <phoneticPr fontId="3" type="noConversion"/>
  </si>
  <si>
    <t>(주)코바스</t>
    <phoneticPr fontId="3" type="noConversion"/>
  </si>
  <si>
    <t>(주)에스이에이</t>
    <phoneticPr fontId="3" type="noConversion"/>
  </si>
  <si>
    <t>(주)포스코아이씨티</t>
    <phoneticPr fontId="3" type="noConversion"/>
  </si>
  <si>
    <t>디지털존</t>
    <phoneticPr fontId="3" type="noConversion"/>
  </si>
  <si>
    <t>성대유통</t>
    <phoneticPr fontId="3" type="noConversion"/>
  </si>
  <si>
    <t>(주)씨에스에이코스믹</t>
    <phoneticPr fontId="3" type="noConversion"/>
  </si>
  <si>
    <t>팬택씨앤아이(지점2)</t>
    <phoneticPr fontId="3" type="noConversion"/>
  </si>
  <si>
    <t>(주)케이씨산업개발</t>
    <phoneticPr fontId="3" type="noConversion"/>
  </si>
  <si>
    <t>태령개발(주)</t>
    <phoneticPr fontId="3" type="noConversion"/>
  </si>
  <si>
    <t>(주)콩두컴퍼니</t>
    <phoneticPr fontId="3" type="noConversion"/>
  </si>
  <si>
    <t>인셀㈜</t>
    <phoneticPr fontId="3" type="noConversion"/>
  </si>
  <si>
    <t>재단법인 생명보험사회공헌재단</t>
    <phoneticPr fontId="3" type="noConversion"/>
  </si>
  <si>
    <t>(주)동양환경</t>
    <phoneticPr fontId="3" type="noConversion"/>
  </si>
  <si>
    <t>(주)옐로모바일</t>
    <phoneticPr fontId="3" type="noConversion"/>
  </si>
  <si>
    <t>(주)팀그레이프</t>
    <phoneticPr fontId="3" type="noConversion"/>
  </si>
  <si>
    <t>(주)컴투게더피알케이</t>
    <phoneticPr fontId="3" type="noConversion"/>
  </si>
  <si>
    <t>상생협력사</t>
    <phoneticPr fontId="3" type="noConversion"/>
  </si>
  <si>
    <t>(유)삼송창원공장</t>
    <phoneticPr fontId="3" type="noConversion"/>
  </si>
  <si>
    <t>(주)클레어스코리아</t>
    <phoneticPr fontId="3" type="noConversion"/>
  </si>
  <si>
    <t>진영전기(주)</t>
    <phoneticPr fontId="3" type="noConversion"/>
  </si>
  <si>
    <t>(재)거창문화재단</t>
    <phoneticPr fontId="3" type="noConversion"/>
  </si>
  <si>
    <t>아시아산림협력기구사무국</t>
    <phoneticPr fontId="3" type="noConversion"/>
  </si>
  <si>
    <t>주식회사 에이에스케이피</t>
    <phoneticPr fontId="3" type="noConversion"/>
  </si>
  <si>
    <t>(주)송도도선</t>
    <phoneticPr fontId="3" type="noConversion"/>
  </si>
  <si>
    <t>(주)동원아이앤디</t>
    <phoneticPr fontId="3" type="noConversion"/>
  </si>
  <si>
    <t>(주)엔바이탈</t>
    <phoneticPr fontId="3" type="noConversion"/>
  </si>
  <si>
    <t>주식회사 체이슨</t>
    <phoneticPr fontId="3" type="noConversion"/>
  </si>
  <si>
    <t>재단법인 세종문화회관 꿈의숲</t>
    <phoneticPr fontId="3" type="noConversion"/>
  </si>
  <si>
    <t>대영정공(주)</t>
    <phoneticPr fontId="3" type="noConversion"/>
  </si>
  <si>
    <t>재단법인유네스코국제무예센터</t>
    <phoneticPr fontId="3" type="noConversion"/>
  </si>
  <si>
    <t>(주)경진플러스</t>
    <phoneticPr fontId="3" type="noConversion"/>
  </si>
  <si>
    <t>(주)소룩스</t>
    <phoneticPr fontId="3" type="noConversion"/>
  </si>
  <si>
    <t>건도기업(주)</t>
    <phoneticPr fontId="3" type="noConversion"/>
  </si>
  <si>
    <t>(재)정선아리랑문화재단</t>
    <phoneticPr fontId="3" type="noConversion"/>
  </si>
  <si>
    <t>춘천바이오산업진흥원</t>
    <phoneticPr fontId="3" type="noConversion"/>
  </si>
  <si>
    <t>(주)제이티넷</t>
    <phoneticPr fontId="3" type="noConversion"/>
  </si>
  <si>
    <t>고려에이스과학</t>
    <phoneticPr fontId="3" type="noConversion"/>
  </si>
  <si>
    <t>(주)코웰메디</t>
    <phoneticPr fontId="3" type="noConversion"/>
  </si>
  <si>
    <t>신동아종합건설(주)</t>
    <phoneticPr fontId="3" type="noConversion"/>
  </si>
  <si>
    <t>광일케미스틸(주)</t>
    <phoneticPr fontId="3" type="noConversion"/>
  </si>
  <si>
    <t>계림F&amp;C</t>
    <phoneticPr fontId="3" type="noConversion"/>
  </si>
  <si>
    <t>(주)김해센텀2차</t>
    <phoneticPr fontId="3" type="noConversion"/>
  </si>
  <si>
    <t>(주)유에이치피오토</t>
    <phoneticPr fontId="3" type="noConversion"/>
  </si>
  <si>
    <t>파킹클라우드주식회사</t>
    <phoneticPr fontId="3" type="noConversion"/>
  </si>
  <si>
    <t>(주)우성덴탈</t>
    <phoneticPr fontId="3" type="noConversion"/>
  </si>
  <si>
    <t>(주)리클린</t>
    <phoneticPr fontId="3" type="noConversion"/>
  </si>
  <si>
    <t>(주)G.I.C</t>
    <phoneticPr fontId="3" type="noConversion"/>
  </si>
  <si>
    <t>대연</t>
    <phoneticPr fontId="3" type="noConversion"/>
  </si>
  <si>
    <t>재단법인 대전효문화진흥원</t>
    <phoneticPr fontId="3" type="noConversion"/>
  </si>
  <si>
    <t>청하종합식품</t>
    <phoneticPr fontId="3" type="noConversion"/>
  </si>
  <si>
    <t>(주)동성모터스</t>
    <phoneticPr fontId="3" type="noConversion"/>
  </si>
  <si>
    <t>교세라한국(주)</t>
    <phoneticPr fontId="3" type="noConversion"/>
  </si>
  <si>
    <t>씨브이에스넷(주)</t>
    <phoneticPr fontId="3" type="noConversion"/>
  </si>
  <si>
    <t>재단법인 대전정보문화산업진흥원</t>
    <phoneticPr fontId="3" type="noConversion"/>
  </si>
  <si>
    <t>(주)야놀자</t>
    <phoneticPr fontId="3" type="noConversion"/>
  </si>
  <si>
    <t>(주)시프트업</t>
    <phoneticPr fontId="3" type="noConversion"/>
  </si>
  <si>
    <t>삼화에스앤디(주)</t>
    <phoneticPr fontId="3" type="noConversion"/>
  </si>
  <si>
    <t>재단법인 전라북도문화콘텐츠산업진흥원</t>
    <phoneticPr fontId="3" type="noConversion"/>
  </si>
  <si>
    <t>도립전남학숙</t>
    <phoneticPr fontId="3" type="noConversion"/>
  </si>
  <si>
    <t>지엠텍주식회사</t>
    <phoneticPr fontId="3" type="noConversion"/>
  </si>
  <si>
    <t>주식회사 화이브라더스</t>
    <phoneticPr fontId="3" type="noConversion"/>
  </si>
  <si>
    <t>(의)서구의료재단여수성심병원</t>
    <phoneticPr fontId="3" type="noConversion"/>
  </si>
  <si>
    <t>(주)난다</t>
    <phoneticPr fontId="3" type="noConversion"/>
  </si>
  <si>
    <t>(주)마더스제약</t>
    <phoneticPr fontId="3" type="noConversion"/>
  </si>
  <si>
    <t>디에스대성하우징</t>
    <phoneticPr fontId="3" type="noConversion"/>
  </si>
  <si>
    <t>부산면세점</t>
    <phoneticPr fontId="3" type="noConversion"/>
  </si>
  <si>
    <t>광천김</t>
    <phoneticPr fontId="3" type="noConversion"/>
  </si>
  <si>
    <t>(주)아이지</t>
    <phoneticPr fontId="3" type="noConversion"/>
  </si>
  <si>
    <t>(주)금도건설</t>
    <phoneticPr fontId="3" type="noConversion"/>
  </si>
  <si>
    <t>(주)퓨쳐켐</t>
    <phoneticPr fontId="3" type="noConversion"/>
  </si>
  <si>
    <t>(재)은평문화재단</t>
    <phoneticPr fontId="3" type="noConversion"/>
  </si>
  <si>
    <t>(재)영동축제관광재단</t>
    <phoneticPr fontId="3" type="noConversion"/>
  </si>
  <si>
    <t>한국솔가</t>
    <phoneticPr fontId="3" type="noConversion"/>
  </si>
  <si>
    <t>누보</t>
    <phoneticPr fontId="3" type="noConversion"/>
  </si>
  <si>
    <t>버텍스아이디</t>
    <phoneticPr fontId="3" type="noConversion"/>
  </si>
  <si>
    <t>주식회사 우리에프엔비</t>
    <phoneticPr fontId="3" type="noConversion"/>
  </si>
  <si>
    <t>주식회사 큰솔</t>
    <phoneticPr fontId="3" type="noConversion"/>
  </si>
  <si>
    <t>(주)제일산기</t>
    <phoneticPr fontId="3" type="noConversion"/>
  </si>
  <si>
    <t>(주)티씨티</t>
    <phoneticPr fontId="3" type="noConversion"/>
  </si>
  <si>
    <t>(주)케디엠</t>
    <phoneticPr fontId="3" type="noConversion"/>
  </si>
  <si>
    <t>유니테크노(주)</t>
    <phoneticPr fontId="3" type="noConversion"/>
  </si>
  <si>
    <t>(주)메디앱솔</t>
    <phoneticPr fontId="3" type="noConversion"/>
  </si>
  <si>
    <t>(주)코난테크놀로지</t>
    <phoneticPr fontId="3" type="noConversion"/>
  </si>
  <si>
    <t>데일리푸드홀딩스㈜</t>
    <phoneticPr fontId="3" type="noConversion"/>
  </si>
  <si>
    <t>(주)세벗</t>
    <phoneticPr fontId="3" type="noConversion"/>
  </si>
  <si>
    <t>주식회사 디에스프리텍</t>
    <phoneticPr fontId="3" type="noConversion"/>
  </si>
  <si>
    <t>포나판매(주)</t>
    <phoneticPr fontId="3" type="noConversion"/>
  </si>
  <si>
    <t>(주)옥산아이엠티</t>
    <phoneticPr fontId="3" type="noConversion"/>
  </si>
  <si>
    <t>국민학원사업본부</t>
    <phoneticPr fontId="3" type="noConversion"/>
  </si>
  <si>
    <t>록스텍코리아(주)</t>
    <phoneticPr fontId="3" type="noConversion"/>
  </si>
  <si>
    <t>(재)충북학사</t>
    <phoneticPr fontId="3" type="noConversion"/>
  </si>
  <si>
    <t>유한회사 브렌즈</t>
    <phoneticPr fontId="3" type="noConversion"/>
  </si>
  <si>
    <t>대방스페샬스틸㈜</t>
    <phoneticPr fontId="3" type="noConversion"/>
  </si>
  <si>
    <t>디에스디비피</t>
    <phoneticPr fontId="3" type="noConversion"/>
  </si>
  <si>
    <t>재단법인 새마을세계화재단</t>
    <phoneticPr fontId="3" type="noConversion"/>
  </si>
  <si>
    <t>아펠가모(주)</t>
    <phoneticPr fontId="3" type="noConversion"/>
  </si>
  <si>
    <t>(주)으뜸농산</t>
    <phoneticPr fontId="3" type="noConversion"/>
  </si>
  <si>
    <t>한국케이블티브이푸른방송(주)</t>
    <phoneticPr fontId="3" type="noConversion"/>
  </si>
  <si>
    <t>(재)한국에너지재단</t>
    <phoneticPr fontId="3" type="noConversion"/>
  </si>
  <si>
    <t>충청환경에너지(주)</t>
    <phoneticPr fontId="3" type="noConversion"/>
  </si>
  <si>
    <t>(주)다우에프에이</t>
    <phoneticPr fontId="3" type="noConversion"/>
  </si>
  <si>
    <t>(재)용인시축구센터</t>
    <phoneticPr fontId="3" type="noConversion"/>
  </si>
  <si>
    <t>(주)브이티코스메틱</t>
    <phoneticPr fontId="3" type="noConversion"/>
  </si>
  <si>
    <t>한국일본통운(주)</t>
    <phoneticPr fontId="3" type="noConversion"/>
  </si>
  <si>
    <t>대신메탈라이징(주)</t>
    <phoneticPr fontId="3" type="noConversion"/>
  </si>
  <si>
    <t>재단법인 강북문화재단</t>
    <phoneticPr fontId="3" type="noConversion"/>
  </si>
  <si>
    <t>주식회사 케이비손보씨엔에스</t>
    <phoneticPr fontId="3" type="noConversion"/>
  </si>
  <si>
    <t>(주)성유상사</t>
    <phoneticPr fontId="3" type="noConversion"/>
  </si>
  <si>
    <t>아진엑스텍</t>
    <phoneticPr fontId="3" type="noConversion"/>
  </si>
  <si>
    <t>(주)에이티유</t>
    <phoneticPr fontId="3" type="noConversion"/>
  </si>
  <si>
    <t>크리스탈제이드코리아(주)</t>
    <phoneticPr fontId="3" type="noConversion"/>
  </si>
  <si>
    <t>(사)한빛장애인협회 김포지부</t>
    <phoneticPr fontId="3" type="noConversion"/>
  </si>
  <si>
    <t>지아이소프트랩</t>
    <phoneticPr fontId="3" type="noConversion"/>
  </si>
  <si>
    <t>디피제이파트너즈(주)</t>
    <phoneticPr fontId="3" type="noConversion"/>
  </si>
  <si>
    <t>충북학사 청람재</t>
    <phoneticPr fontId="3" type="noConversion"/>
  </si>
  <si>
    <t>호남</t>
    <phoneticPr fontId="3" type="noConversion"/>
  </si>
  <si>
    <t>(재)포뮬러원국제자동차경주대회조직위원회</t>
    <phoneticPr fontId="3" type="noConversion"/>
  </si>
  <si>
    <t>경남</t>
    <phoneticPr fontId="3" type="noConversion"/>
  </si>
  <si>
    <t>(주)영케미칼</t>
    <phoneticPr fontId="3" type="noConversion"/>
  </si>
  <si>
    <t>(주)영케미칼</t>
    <phoneticPr fontId="3" type="noConversion"/>
  </si>
  <si>
    <t>주식회사 미탭스플러스</t>
    <phoneticPr fontId="3" type="noConversion"/>
  </si>
  <si>
    <t>디프로매트(주)</t>
    <phoneticPr fontId="3" type="noConversion"/>
  </si>
  <si>
    <t>서진공조(주)</t>
    <phoneticPr fontId="3" type="noConversion"/>
  </si>
  <si>
    <t>무경설비(주)</t>
    <phoneticPr fontId="3" type="noConversion"/>
  </si>
  <si>
    <t>케이워터컨소시엄</t>
    <phoneticPr fontId="3" type="noConversion"/>
  </si>
  <si>
    <t>재단법인 한국기후변화연구원</t>
    <phoneticPr fontId="3" type="noConversion"/>
  </si>
  <si>
    <t>(주)대경오앤티</t>
    <phoneticPr fontId="3" type="noConversion"/>
  </si>
  <si>
    <t>주식회사 엔에프씨</t>
    <phoneticPr fontId="3" type="noConversion"/>
  </si>
  <si>
    <t>PT. DAYUP INDO</t>
    <phoneticPr fontId="3" type="noConversion"/>
  </si>
  <si>
    <t>(주)대성엠텍</t>
    <phoneticPr fontId="3" type="noConversion"/>
  </si>
  <si>
    <t>(주)태창</t>
    <phoneticPr fontId="3" type="noConversion"/>
  </si>
  <si>
    <t>(주)동남울산공장</t>
    <phoneticPr fontId="3" type="noConversion"/>
  </si>
  <si>
    <t>(주)몬스터유니온</t>
    <phoneticPr fontId="3" type="noConversion"/>
  </si>
  <si>
    <t>제주</t>
    <phoneticPr fontId="3" type="noConversion"/>
  </si>
  <si>
    <t>삼매봉개발(주)_제주</t>
    <phoneticPr fontId="3" type="noConversion"/>
  </si>
  <si>
    <t>에이스전자(주)</t>
    <phoneticPr fontId="3" type="noConversion"/>
  </si>
  <si>
    <t>(주)슈퍼홀릭</t>
    <phoneticPr fontId="3" type="noConversion"/>
  </si>
  <si>
    <t>(주)한메가</t>
    <phoneticPr fontId="3" type="noConversion"/>
  </si>
  <si>
    <t>창성소프트젤(주)</t>
    <phoneticPr fontId="3" type="noConversion"/>
  </si>
  <si>
    <t>티비테크애드(주)</t>
    <phoneticPr fontId="3" type="noConversion"/>
  </si>
  <si>
    <t>농업회사법인 주식회사 다솔</t>
    <phoneticPr fontId="3" type="noConversion"/>
  </si>
  <si>
    <t>웰퍼니처</t>
    <phoneticPr fontId="3" type="noConversion"/>
  </si>
  <si>
    <t>프레스티지바이오제약 주식회사</t>
    <phoneticPr fontId="3" type="noConversion"/>
  </si>
  <si>
    <t>(사)대한전기협회</t>
    <phoneticPr fontId="3" type="noConversion"/>
  </si>
  <si>
    <t>한국마사회 새마을금고</t>
    <phoneticPr fontId="3" type="noConversion"/>
  </si>
  <si>
    <t>인천스마트시티 주식회사</t>
    <phoneticPr fontId="3" type="noConversion"/>
  </si>
  <si>
    <t>주식회사 피티엠</t>
    <phoneticPr fontId="3" type="noConversion"/>
  </si>
  <si>
    <t>경북해양바이오산업연구원</t>
    <phoneticPr fontId="3" type="noConversion"/>
  </si>
  <si>
    <t>주식회사 삼우</t>
    <phoneticPr fontId="3" type="noConversion"/>
  </si>
  <si>
    <t>경기</t>
    <phoneticPr fontId="3" type="noConversion"/>
  </si>
  <si>
    <t>주식회사 힘찬건설</t>
    <phoneticPr fontId="3" type="noConversion"/>
  </si>
  <si>
    <t>FATF-TREIN(국제자금세탁방지 교육연구기구)</t>
    <phoneticPr fontId="3" type="noConversion"/>
  </si>
  <si>
    <t>다인정보</t>
    <phoneticPr fontId="3" type="noConversion"/>
  </si>
  <si>
    <t>(주)호텔덕구온천</t>
    <phoneticPr fontId="3" type="noConversion"/>
  </si>
  <si>
    <t>태광파워홀딩스주식회사(영업소)</t>
    <phoneticPr fontId="3" type="noConversion"/>
  </si>
  <si>
    <t>(주)동남물산</t>
    <phoneticPr fontId="3" type="noConversion"/>
  </si>
  <si>
    <t>울산</t>
    <phoneticPr fontId="3" type="noConversion"/>
  </si>
  <si>
    <t>(주)성호금속경주2공장</t>
    <phoneticPr fontId="3" type="noConversion"/>
  </si>
  <si>
    <t>(주)올박스</t>
    <phoneticPr fontId="3" type="noConversion"/>
  </si>
  <si>
    <t>에이치피에스피</t>
    <phoneticPr fontId="3" type="noConversion"/>
  </si>
  <si>
    <t>대구/경북</t>
    <phoneticPr fontId="3" type="noConversion"/>
  </si>
  <si>
    <t>(주)새빗켐</t>
    <phoneticPr fontId="3" type="noConversion"/>
  </si>
  <si>
    <t>신원이노베이션</t>
    <phoneticPr fontId="3" type="noConversion"/>
  </si>
  <si>
    <t>(주)마봉</t>
    <phoneticPr fontId="3" type="noConversion"/>
  </si>
  <si>
    <t>진응건설(주)</t>
    <phoneticPr fontId="3" type="noConversion"/>
  </si>
  <si>
    <t>유니테크노(주)</t>
    <phoneticPr fontId="3" type="noConversion"/>
  </si>
  <si>
    <t>보생섬유(주)</t>
    <phoneticPr fontId="3" type="noConversion"/>
  </si>
  <si>
    <t>(주)포스코알텍</t>
    <phoneticPr fontId="3" type="noConversion"/>
  </si>
  <si>
    <t>이오플로우 주식회사</t>
    <phoneticPr fontId="3" type="noConversion"/>
  </si>
  <si>
    <t>한국중앙자원봉사센터</t>
    <phoneticPr fontId="3" type="noConversion"/>
  </si>
  <si>
    <t>주식회사 이노켐</t>
    <phoneticPr fontId="3" type="noConversion"/>
  </si>
  <si>
    <t>(주)유썸</t>
    <phoneticPr fontId="3" type="noConversion"/>
  </si>
  <si>
    <t>윌리엄그랜트앤선즈코리아(주)</t>
    <phoneticPr fontId="3" type="noConversion"/>
  </si>
  <si>
    <t>창운금속(주)</t>
    <phoneticPr fontId="3" type="noConversion"/>
  </si>
  <si>
    <t>대구동부순환도로(주)</t>
    <phoneticPr fontId="3" type="noConversion"/>
  </si>
  <si>
    <t>진성씨앤아이(주)</t>
    <phoneticPr fontId="3" type="noConversion"/>
  </si>
  <si>
    <t>파크호텔(주)</t>
    <phoneticPr fontId="3" type="noConversion"/>
  </si>
  <si>
    <t>동양콘크리트산업(주)</t>
    <phoneticPr fontId="3" type="noConversion"/>
  </si>
  <si>
    <t>(주)송도아메리칸타운</t>
    <phoneticPr fontId="3" type="noConversion"/>
  </si>
  <si>
    <t>(주)제주우유-제주</t>
    <phoneticPr fontId="3" type="noConversion"/>
  </si>
  <si>
    <t>포이스(주)</t>
    <phoneticPr fontId="3" type="noConversion"/>
  </si>
  <si>
    <t>우원소프트(주)</t>
    <phoneticPr fontId="3" type="noConversion"/>
  </si>
  <si>
    <t>(주)바이오포트코리아</t>
    <phoneticPr fontId="3" type="noConversion"/>
  </si>
  <si>
    <t>(주)로킷</t>
    <phoneticPr fontId="3" type="noConversion"/>
  </si>
  <si>
    <t>아람휴비스(주)</t>
    <phoneticPr fontId="3" type="noConversion"/>
  </si>
  <si>
    <t>(주)세창산업</t>
    <phoneticPr fontId="3" type="noConversion"/>
  </si>
  <si>
    <t>주식회사 서울건축이엔씨</t>
    <phoneticPr fontId="3" type="noConversion"/>
  </si>
  <si>
    <t>한국유켄공업</t>
    <phoneticPr fontId="3" type="noConversion"/>
  </si>
  <si>
    <t>(유)세림상운</t>
    <phoneticPr fontId="3" type="noConversion"/>
  </si>
  <si>
    <t>케이지피(주)</t>
    <phoneticPr fontId="3" type="noConversion"/>
  </si>
  <si>
    <t>(주)고려인슈</t>
    <phoneticPr fontId="3" type="noConversion"/>
  </si>
  <si>
    <t>(주)바이오액츠(BioActs)</t>
    <phoneticPr fontId="3" type="noConversion"/>
  </si>
  <si>
    <t>(주)샌드박스네트워크</t>
    <phoneticPr fontId="3" type="noConversion"/>
  </si>
  <si>
    <t>에브리봇(주)</t>
    <phoneticPr fontId="3" type="noConversion"/>
  </si>
  <si>
    <t>(주)디와이씨</t>
    <phoneticPr fontId="3" type="noConversion"/>
  </si>
  <si>
    <t>(재)순복음선교회</t>
    <phoneticPr fontId="3" type="noConversion"/>
  </si>
  <si>
    <t>(주)만승전기</t>
    <phoneticPr fontId="3" type="noConversion"/>
  </si>
  <si>
    <t>로크산업(주)</t>
    <phoneticPr fontId="3" type="noConversion"/>
  </si>
  <si>
    <t>아센텍(주)</t>
    <phoneticPr fontId="3" type="noConversion"/>
  </si>
  <si>
    <t>미주엔비켐(주)</t>
    <phoneticPr fontId="3" type="noConversion"/>
  </si>
  <si>
    <t>국도관광개발 주식회사</t>
    <phoneticPr fontId="3" type="noConversion"/>
  </si>
  <si>
    <t>주식회사바이올푸드</t>
    <phoneticPr fontId="3" type="noConversion"/>
  </si>
  <si>
    <t>(주)테라핀테크</t>
    <phoneticPr fontId="3" type="noConversion"/>
  </si>
  <si>
    <t>미생물실증지원센터</t>
    <phoneticPr fontId="3" type="noConversion"/>
  </si>
  <si>
    <t>주식회사 우신금속</t>
    <phoneticPr fontId="3" type="noConversion"/>
  </si>
  <si>
    <t>(주)씨제이케이</t>
    <phoneticPr fontId="3" type="noConversion"/>
  </si>
  <si>
    <t>(주)화인특장</t>
    <phoneticPr fontId="3" type="noConversion"/>
  </si>
  <si>
    <t>(재)한국섬유기계융합연구원</t>
    <phoneticPr fontId="3" type="noConversion"/>
  </si>
  <si>
    <t>삼원산업(주)</t>
    <phoneticPr fontId="3" type="noConversion"/>
  </si>
  <si>
    <t>(주)러쉬코리아</t>
    <phoneticPr fontId="3" type="noConversion"/>
  </si>
  <si>
    <t>(주)삼익악기</t>
    <phoneticPr fontId="3" type="noConversion"/>
  </si>
  <si>
    <t>(주)에스아이씨이노베이션</t>
    <phoneticPr fontId="3" type="noConversion"/>
  </si>
  <si>
    <t>(주)대성마리프</t>
    <phoneticPr fontId="3" type="noConversion"/>
  </si>
  <si>
    <t>(주)씨엠에이글로벌</t>
    <phoneticPr fontId="3" type="noConversion"/>
  </si>
  <si>
    <t>지에스에코메탈(주)</t>
    <phoneticPr fontId="3" type="noConversion"/>
  </si>
  <si>
    <t>(재)제주여성가족연구원_제주</t>
    <phoneticPr fontId="3" type="noConversion"/>
  </si>
  <si>
    <t>(주)한국분체</t>
    <phoneticPr fontId="3" type="noConversion"/>
  </si>
  <si>
    <t>(주)이데아코즈</t>
    <phoneticPr fontId="3" type="noConversion"/>
  </si>
  <si>
    <t>경원기계공업㈜</t>
    <phoneticPr fontId="3" type="noConversion"/>
  </si>
  <si>
    <t>(주)영양풍력발전공사</t>
    <phoneticPr fontId="3" type="noConversion"/>
  </si>
  <si>
    <t>(주)조이포라이프</t>
    <phoneticPr fontId="3" type="noConversion"/>
  </si>
  <si>
    <t>(주)청우테크</t>
    <phoneticPr fontId="3" type="noConversion"/>
  </si>
  <si>
    <t>(주)타우피엔유메디칼</t>
    <phoneticPr fontId="3" type="noConversion"/>
  </si>
  <si>
    <t>(주)대성이엔씨</t>
    <phoneticPr fontId="3" type="noConversion"/>
  </si>
  <si>
    <t>(주)그린익스프레스파크</t>
    <phoneticPr fontId="3" type="noConversion"/>
  </si>
  <si>
    <t>(주)오피스디포코리아 구.(주)베</t>
    <phoneticPr fontId="3" type="noConversion"/>
  </si>
  <si>
    <t>해브앤비(주)</t>
    <phoneticPr fontId="3" type="noConversion"/>
  </si>
  <si>
    <t>(주)모나리자에스엠</t>
    <phoneticPr fontId="3" type="noConversion"/>
  </si>
  <si>
    <t>(주)그린폴리머</t>
    <phoneticPr fontId="3" type="noConversion"/>
  </si>
  <si>
    <t>대원케미칼주식회사</t>
    <phoneticPr fontId="3" type="noConversion"/>
  </si>
  <si>
    <t>(주)거성푸드</t>
    <phoneticPr fontId="3" type="noConversion"/>
  </si>
  <si>
    <t>농업회사법인 (주)웰츄럴</t>
    <phoneticPr fontId="3" type="noConversion"/>
  </si>
  <si>
    <t>주식회사 티알엔티</t>
    <phoneticPr fontId="3" type="noConversion"/>
  </si>
  <si>
    <t>(주)협성산업</t>
    <phoneticPr fontId="3" type="noConversion"/>
  </si>
  <si>
    <t>(주)엠디엠</t>
    <phoneticPr fontId="3" type="noConversion"/>
  </si>
  <si>
    <t>(주)글라스스토리</t>
    <phoneticPr fontId="3" type="noConversion"/>
  </si>
  <si>
    <t>주식회사 잉글우드랩코리아</t>
    <phoneticPr fontId="3" type="noConversion"/>
  </si>
  <si>
    <t>울산레미콘 주식회사</t>
    <phoneticPr fontId="3" type="noConversion"/>
  </si>
  <si>
    <t>현대텍크(주)</t>
    <phoneticPr fontId="3" type="noConversion"/>
  </si>
  <si>
    <t>삼화플라스틱(주)</t>
    <phoneticPr fontId="3" type="noConversion"/>
  </si>
  <si>
    <t>서도산업(주)</t>
    <phoneticPr fontId="3" type="noConversion"/>
  </si>
  <si>
    <t>투비트</t>
    <phoneticPr fontId="3" type="noConversion"/>
  </si>
  <si>
    <t>(주)거흥산업</t>
    <phoneticPr fontId="3" type="noConversion"/>
  </si>
  <si>
    <t>미주공업(주)</t>
    <phoneticPr fontId="3" type="noConversion"/>
  </si>
  <si>
    <t>주식회사 에스바이오메딕스</t>
    <phoneticPr fontId="3" type="noConversion"/>
  </si>
  <si>
    <t>청년희망재단</t>
    <phoneticPr fontId="3" type="noConversion"/>
  </si>
  <si>
    <t>(주)쏠렉</t>
    <phoneticPr fontId="3" type="noConversion"/>
  </si>
  <si>
    <t>(주)에이피엔</t>
    <phoneticPr fontId="3" type="noConversion"/>
  </si>
  <si>
    <t>(주)삼다-제주</t>
    <phoneticPr fontId="3" type="noConversion"/>
  </si>
  <si>
    <t>목포한국병원</t>
    <phoneticPr fontId="3" type="noConversion"/>
  </si>
  <si>
    <t>(주)기남윈텍</t>
    <phoneticPr fontId="3" type="noConversion"/>
  </si>
  <si>
    <t>(주)비에프케이</t>
    <phoneticPr fontId="3" type="noConversion"/>
  </si>
  <si>
    <t>횡성문화재단</t>
    <phoneticPr fontId="3" type="noConversion"/>
  </si>
  <si>
    <t>(주)케이알엘이디</t>
    <phoneticPr fontId="3" type="noConversion"/>
  </si>
  <si>
    <t>신성에스앤티(주)성주지점</t>
    <phoneticPr fontId="3" type="noConversion"/>
  </si>
  <si>
    <t>(주)세원하이텍</t>
    <phoneticPr fontId="3" type="noConversion"/>
  </si>
  <si>
    <t>주식회사 푸드테크</t>
    <phoneticPr fontId="3" type="noConversion"/>
  </si>
  <si>
    <t>(유)새천안교통</t>
    <phoneticPr fontId="3" type="noConversion"/>
  </si>
  <si>
    <t>현대사료(주)</t>
    <phoneticPr fontId="3" type="noConversion"/>
  </si>
  <si>
    <t>넥스큐브코퍼레이션(주)</t>
    <phoneticPr fontId="3" type="noConversion"/>
  </si>
  <si>
    <t>주식회사 신태엔지니어링</t>
    <phoneticPr fontId="3" type="noConversion"/>
  </si>
  <si>
    <t>세아개발(주)</t>
    <phoneticPr fontId="3" type="noConversion"/>
  </si>
  <si>
    <t>엠케이켐앤텍</t>
    <phoneticPr fontId="3" type="noConversion"/>
  </si>
  <si>
    <t>(주)연합인포맥스</t>
    <phoneticPr fontId="3" type="noConversion"/>
  </si>
  <si>
    <t>(주)매직캔</t>
    <phoneticPr fontId="3" type="noConversion"/>
  </si>
  <si>
    <t>(주)동성사</t>
    <phoneticPr fontId="3" type="noConversion"/>
  </si>
  <si>
    <t>(주)승진조경</t>
    <phoneticPr fontId="3" type="noConversion"/>
  </si>
  <si>
    <t>김대중컨벤션센터 군산사무소</t>
    <phoneticPr fontId="3" type="noConversion"/>
  </si>
  <si>
    <t>(사)대한국학기공협회</t>
    <phoneticPr fontId="3" type="noConversion"/>
  </si>
  <si>
    <t>(주)포센</t>
    <phoneticPr fontId="3" type="noConversion"/>
  </si>
  <si>
    <t>경북체육회</t>
    <phoneticPr fontId="3" type="noConversion"/>
  </si>
  <si>
    <t>주식회사이바돔</t>
    <phoneticPr fontId="3" type="noConversion"/>
  </si>
  <si>
    <t>농업회사법인 한생 주식회사</t>
    <phoneticPr fontId="3" type="noConversion"/>
  </si>
  <si>
    <t>(주)코스원</t>
    <phoneticPr fontId="3" type="noConversion"/>
  </si>
  <si>
    <t>부성상운(주)</t>
    <phoneticPr fontId="3" type="noConversion"/>
  </si>
  <si>
    <t>개선스포츠</t>
    <phoneticPr fontId="3" type="noConversion"/>
  </si>
  <si>
    <t>(주)즐거운</t>
    <phoneticPr fontId="3" type="noConversion"/>
  </si>
  <si>
    <t>동아전기공업주식회사</t>
    <phoneticPr fontId="3" type="noConversion"/>
  </si>
  <si>
    <t>재단법인 대구오페라하우스</t>
    <phoneticPr fontId="3" type="noConversion"/>
  </si>
  <si>
    <t>입소스 주식회사 (IPSOS)</t>
    <phoneticPr fontId="3" type="noConversion"/>
  </si>
  <si>
    <t>삼정에프에이</t>
    <phoneticPr fontId="3" type="noConversion"/>
  </si>
  <si>
    <t>주식회사 지텍산업</t>
    <phoneticPr fontId="3" type="noConversion"/>
  </si>
  <si>
    <t>하이디스테크놀로지 주식회사</t>
    <phoneticPr fontId="3" type="noConversion"/>
  </si>
  <si>
    <t>(사)한국스카우트연맹</t>
    <phoneticPr fontId="3" type="noConversion"/>
  </si>
  <si>
    <t>에코캡(주)</t>
    <phoneticPr fontId="3" type="noConversion"/>
  </si>
  <si>
    <t>(주)한우리열린교육</t>
    <phoneticPr fontId="3" type="noConversion"/>
  </si>
  <si>
    <t>(사)한국대학스포츠협의회</t>
    <phoneticPr fontId="3" type="noConversion"/>
  </si>
  <si>
    <t>(사)광주관광컨벤션뷰로</t>
    <phoneticPr fontId="3" type="noConversion"/>
  </si>
  <si>
    <t>유니컨버스
(토파스 계약외 추가건)</t>
    <phoneticPr fontId="3" type="noConversion"/>
  </si>
  <si>
    <t>한국생산성본부</t>
    <phoneticPr fontId="3" type="noConversion"/>
  </si>
  <si>
    <t>재계약 미진행건</t>
    <phoneticPr fontId="3" type="noConversion"/>
  </si>
  <si>
    <t>재계약월</t>
    <phoneticPr fontId="3" type="noConversion"/>
  </si>
  <si>
    <t>◎  미매출리스트</t>
    <phoneticPr fontId="3" type="noConversion"/>
  </si>
  <si>
    <t>일부매출건</t>
    <phoneticPr fontId="3" type="noConversion"/>
  </si>
  <si>
    <t>수주일</t>
  </si>
  <si>
    <t>영업담당자</t>
  </si>
  <si>
    <t>발주처</t>
    <phoneticPr fontId="3" type="noConversion"/>
  </si>
  <si>
    <t>고객명</t>
  </si>
  <si>
    <t xml:space="preserve">  총수주금액  </t>
  </si>
  <si>
    <t>사유</t>
    <phoneticPr fontId="3" type="noConversion"/>
  </si>
  <si>
    <t>예정월</t>
    <phoneticPr fontId="3" type="noConversion"/>
  </si>
  <si>
    <t>기발행금액</t>
  </si>
  <si>
    <t>미발행금액</t>
    <phoneticPr fontId="3" type="noConversion"/>
  </si>
  <si>
    <t>이누리</t>
    <phoneticPr fontId="3" type="noConversion"/>
  </si>
  <si>
    <t>다우아이티</t>
    <phoneticPr fontId="3" type="noConversion"/>
  </si>
  <si>
    <t>2019년 4월 발행</t>
    <phoneticPr fontId="3" type="noConversion"/>
  </si>
  <si>
    <t>방경호</t>
  </si>
  <si>
    <t>(주)콤텍정보통신</t>
    <phoneticPr fontId="3" type="noConversion"/>
  </si>
  <si>
    <t xml:space="preserve">클라우드사업부 </t>
  </si>
  <si>
    <t>㈜콤텍정보통신</t>
  </si>
  <si>
    <t>(주)콤텍정보통신</t>
  </si>
  <si>
    <t>방경호</t>
    <phoneticPr fontId="3" type="noConversion"/>
  </si>
  <si>
    <t>동양정보서비스(주)</t>
  </si>
  <si>
    <t>2019년 4월</t>
    <phoneticPr fontId="3" type="noConversion"/>
  </si>
  <si>
    <t>방경호</t>
    <phoneticPr fontId="3" type="noConversion"/>
  </si>
  <si>
    <t>전체미매출건</t>
    <phoneticPr fontId="3" type="noConversion"/>
  </si>
  <si>
    <t>발주처</t>
    <phoneticPr fontId="3" type="noConversion"/>
  </si>
  <si>
    <t xml:space="preserve"> 총수주금액 </t>
  </si>
  <si>
    <t>사유</t>
    <phoneticPr fontId="3" type="noConversion"/>
  </si>
  <si>
    <t>예정월</t>
    <phoneticPr fontId="3" type="noConversion"/>
  </si>
  <si>
    <t>구축여부</t>
    <phoneticPr fontId="3" type="noConversion"/>
  </si>
  <si>
    <t>대구/경북</t>
  </si>
  <si>
    <t>2019년초</t>
    <phoneticPr fontId="3" type="noConversion"/>
  </si>
  <si>
    <t>미구축</t>
    <phoneticPr fontId="3" type="noConversion"/>
  </si>
  <si>
    <t>울산</t>
  </si>
  <si>
    <t>구축</t>
    <phoneticPr fontId="3" type="noConversion"/>
  </si>
  <si>
    <t>울산IT코디센터</t>
  </si>
  <si>
    <t>반품예정</t>
    <phoneticPr fontId="3" type="noConversion"/>
  </si>
  <si>
    <t>미구축</t>
    <phoneticPr fontId="3" type="noConversion"/>
  </si>
  <si>
    <t>(주)바이텍정보통신</t>
    <phoneticPr fontId="3" type="noConversion"/>
  </si>
  <si>
    <t>원청사 사업계약 납품완료후 일괄 청구방식</t>
    <phoneticPr fontId="3" type="noConversion"/>
  </si>
  <si>
    <t>2019년초</t>
    <phoneticPr fontId="3" type="noConversion"/>
  </si>
  <si>
    <t>전주IT코디센터</t>
  </si>
  <si>
    <t>서울4</t>
    <phoneticPr fontId="3" type="noConversion"/>
  </si>
  <si>
    <t>고객사 예산부족으로 일부 마이너스발행 후 재발행(센터진행)</t>
    <phoneticPr fontId="3" type="noConversion"/>
  </si>
  <si>
    <t>부산정보산업진흥원</t>
  </si>
  <si>
    <t>총합계</t>
    <phoneticPr fontId="3" type="noConversion"/>
  </si>
  <si>
    <t>순번</t>
  </si>
  <si>
    <t>서비스기간</t>
  </si>
  <si>
    <t>상품군</t>
  </si>
  <si>
    <t>년도</t>
  </si>
  <si>
    <t>센터명</t>
  </si>
  <si>
    <t>구매고객명</t>
  </si>
  <si>
    <t>20160501 ~ 20190430</t>
  </si>
  <si>
    <t>Private Cloud</t>
  </si>
  <si>
    <t>미쓰비시다나베파마코리아(주)</t>
  </si>
  <si>
    <t>124-81-38892</t>
  </si>
  <si>
    <t>20151101 ~ 20190531</t>
  </si>
  <si>
    <t>서울3 IT코디센터</t>
  </si>
  <si>
    <t>현대카드</t>
  </si>
  <si>
    <t>213-86-15419</t>
  </si>
  <si>
    <t>20160701 ~ 20190630</t>
  </si>
  <si>
    <t>에스피더불유코리아 유한회사</t>
  </si>
  <si>
    <t>114-87-04311</t>
  </si>
  <si>
    <t>20141101 ~ 20191031</t>
  </si>
  <si>
    <t>한국생산성본부</t>
  </si>
  <si>
    <t>102-82-05476</t>
  </si>
  <si>
    <t>20160901 ~ 20191031</t>
  </si>
  <si>
    <t>인천IT코디센터</t>
  </si>
  <si>
    <t>한국공인회계사회</t>
  </si>
  <si>
    <t>102-82-02601</t>
  </si>
  <si>
    <t>20170901 ~ 20190930</t>
  </si>
  <si>
    <t>교육지원팀</t>
  </si>
  <si>
    <t>(주)신성아이앤씨(남양유업)</t>
  </si>
  <si>
    <t>120-86-27423</t>
  </si>
  <si>
    <t>20150301 ~ 20190228</t>
  </si>
  <si>
    <t>(주)엘에스케이글로벌파마서비스</t>
  </si>
  <si>
    <t>211-87-01667</t>
  </si>
  <si>
    <t>iU Private</t>
  </si>
  <si>
    <t>(주)한국쯔바키모토</t>
  </si>
  <si>
    <t>220-88-77004</t>
  </si>
  <si>
    <t>20160701 ~ 20190831</t>
  </si>
  <si>
    <t>주식회사 리치앤코</t>
  </si>
  <si>
    <t>120-86-93433</t>
  </si>
  <si>
    <t>20161101 ~ 20190930</t>
  </si>
  <si>
    <t>한국파워엔지니어링</t>
  </si>
  <si>
    <t>127-86-46080</t>
  </si>
  <si>
    <t>경남IT코디센터</t>
  </si>
  <si>
    <t>20180601 ~ 20190531</t>
  </si>
  <si>
    <t>대구/경북IT코디센터</t>
  </si>
  <si>
    <t>부산IT코디센터</t>
  </si>
  <si>
    <t>주식회사 에이에스케이피</t>
  </si>
  <si>
    <t>789-88-00493</t>
  </si>
  <si>
    <t>20170301 ~ 20190228</t>
  </si>
  <si>
    <t>(주)참이맛</t>
  </si>
  <si>
    <t>137-81-70001</t>
  </si>
  <si>
    <t>20170901 ~ 20190831</t>
  </si>
  <si>
    <t>자연이랑</t>
  </si>
  <si>
    <t>794-85-00155</t>
  </si>
  <si>
    <t>(사)굿네이버스인터내셔날</t>
  </si>
  <si>
    <t>105-82-13183</t>
  </si>
  <si>
    <t>20180201 ~ 20190131</t>
  </si>
  <si>
    <t>주식회사 더존에듀캠</t>
  </si>
  <si>
    <t>147-86-01409</t>
  </si>
  <si>
    <t>20161110 ~ 20191109</t>
  </si>
  <si>
    <t>다인정보</t>
  </si>
  <si>
    <t>(주)호텔덕구온천</t>
  </si>
  <si>
    <t>507-85-20294</t>
  </si>
  <si>
    <t>이오플로우 주식회사</t>
  </si>
  <si>
    <t>105-87-62879</t>
  </si>
  <si>
    <t>20170916 ~ 20190915</t>
  </si>
  <si>
    <t>도움이티에스</t>
  </si>
  <si>
    <t>창성소프트젤(주)</t>
  </si>
  <si>
    <t>206-81-74512</t>
  </si>
  <si>
    <t>20170801 ~ 20190731</t>
  </si>
  <si>
    <t>디엠솔루션</t>
  </si>
  <si>
    <t>재단법인 울산정보산업진흥원</t>
  </si>
  <si>
    <t>588-82-00092</t>
  </si>
  <si>
    <t>20161101 ~ 20190430</t>
  </si>
  <si>
    <t>비아이</t>
  </si>
  <si>
    <t>20180801 ~ 20190731</t>
  </si>
  <si>
    <t>강원연구원</t>
  </si>
  <si>
    <t>엠아이솔루션</t>
  </si>
  <si>
    <t>사)한국소프트웨어저작권협회</t>
  </si>
  <si>
    <t>214-82-06176</t>
  </si>
  <si>
    <t>20181001 ~ 20190930</t>
  </si>
  <si>
    <t>주식회사 지앤지엔터프라이즈</t>
  </si>
  <si>
    <t>206-86-43751</t>
  </si>
  <si>
    <t>20181217 ~ 20191216</t>
  </si>
  <si>
    <t>유니에스아이</t>
  </si>
  <si>
    <t>(주)엠엑스앤</t>
  </si>
  <si>
    <t>135-86-21514</t>
  </si>
  <si>
    <t>20180214 ~ 20190213</t>
  </si>
  <si>
    <t>(주)엣지랭크</t>
  </si>
  <si>
    <t>211-88-82541</t>
  </si>
  <si>
    <t>20180310 ~ 20190309</t>
  </si>
  <si>
    <t>세계태권도연맹</t>
  </si>
  <si>
    <t>220-82-01929</t>
  </si>
  <si>
    <t>20180305 ~ 20190304</t>
  </si>
  <si>
    <t>클라우드영업2부</t>
  </si>
  <si>
    <t>(주)대원에프앤씨</t>
  </si>
  <si>
    <t>119-81-45498</t>
  </si>
  <si>
    <t>사단법인 한국엑스비알엘본부</t>
  </si>
  <si>
    <t>110-82-12361</t>
  </si>
  <si>
    <t>20151217 ~ 20190430</t>
  </si>
  <si>
    <t>에이샵(주)</t>
  </si>
  <si>
    <t>106-81-82537</t>
  </si>
  <si>
    <t>20151217 ~ 20190930</t>
  </si>
  <si>
    <t>주식회사 아이택스넷</t>
  </si>
  <si>
    <t>114-86-69490</t>
  </si>
  <si>
    <t>CLOUD사업부</t>
  </si>
  <si>
    <t>(주)미건</t>
  </si>
  <si>
    <t>507-81-09869</t>
  </si>
  <si>
    <t>CLOUD컨설팅팀</t>
  </si>
  <si>
    <t>선진로지스틱스(주)이천지점</t>
  </si>
  <si>
    <t>124-85-77030</t>
  </si>
  <si>
    <t>iCube Private</t>
  </si>
  <si>
    <t>(주)비지에프리테일</t>
  </si>
  <si>
    <t>893-88-00792</t>
  </si>
  <si>
    <t>파킹클라우드주식회사</t>
  </si>
  <si>
    <t>101-86-51015</t>
  </si>
  <si>
    <t>경기IT코디센터</t>
  </si>
  <si>
    <t>20180515 ~ 20190514</t>
  </si>
  <si>
    <t>(주)디라직</t>
  </si>
  <si>
    <t>229-81-34357</t>
  </si>
  <si>
    <t>20181210 ~ 20191209</t>
  </si>
  <si>
    <t>(주)디랙스</t>
  </si>
  <si>
    <t>123-81-70002</t>
  </si>
  <si>
    <t>20181015 ~ 20191014</t>
  </si>
  <si>
    <t>(주)라인어스(RainUs Co.,Ltd)</t>
  </si>
  <si>
    <t>135-86-43309</t>
  </si>
  <si>
    <t>(주)소프트모션앤로보틱스</t>
  </si>
  <si>
    <t>312-86-62688</t>
  </si>
  <si>
    <t>20181201 ~ 20191130</t>
  </si>
  <si>
    <t>(주)알토엔대우</t>
  </si>
  <si>
    <t>122-81-74908</t>
  </si>
  <si>
    <t>(주)에스아이씨이노베이션</t>
  </si>
  <si>
    <t>303-81-20321</t>
  </si>
  <si>
    <t>20170912 ~ 20191011</t>
  </si>
  <si>
    <t>(주)조이포라이프</t>
  </si>
  <si>
    <t>120-86-43097</t>
  </si>
  <si>
    <t>20171101 ~ 20191031</t>
  </si>
  <si>
    <t>(주)켐피아</t>
  </si>
  <si>
    <t>134-86-42777</t>
  </si>
  <si>
    <t>20171004 ~ 20191003</t>
  </si>
  <si>
    <t>(주)코리아런드리</t>
  </si>
  <si>
    <t>215-87-85261</t>
  </si>
  <si>
    <t>20180904 ~ 20190903</t>
  </si>
  <si>
    <t>(주)포엠이엔지</t>
  </si>
  <si>
    <t>143-81-26679</t>
  </si>
  <si>
    <t>20181029 ~ 20191028</t>
  </si>
  <si>
    <t>(주)한산리니어시스템</t>
  </si>
  <si>
    <t>113-81-51406</t>
  </si>
  <si>
    <t>20180701 ~ 20190630</t>
  </si>
  <si>
    <t>부성에버텍주식회사</t>
  </si>
  <si>
    <t>143-81-14270</t>
  </si>
  <si>
    <t>20180912 ~ 20190911</t>
  </si>
  <si>
    <t>에브리봇(주)</t>
  </si>
  <si>
    <t>129-86-92106</t>
  </si>
  <si>
    <t>20171001 ~ 20190930</t>
  </si>
  <si>
    <t>(주)대성엠텍</t>
  </si>
  <si>
    <t>609-86-08161</t>
  </si>
  <si>
    <t>20180901 ~ 20190831</t>
  </si>
  <si>
    <t>(주)대성파인텍</t>
  </si>
  <si>
    <t>608-81-36825</t>
  </si>
  <si>
    <t>20180101 ~ 20191231</t>
  </si>
  <si>
    <t>20180816 ~ 20190815</t>
  </si>
  <si>
    <t>(주)신영기업</t>
  </si>
  <si>
    <t>601-81-24293</t>
  </si>
  <si>
    <t>(주)와이오엠</t>
  </si>
  <si>
    <t>120-81-86413</t>
  </si>
  <si>
    <t>20180501 ~ 20190430</t>
  </si>
  <si>
    <t>(주)화신세라믹</t>
  </si>
  <si>
    <t>215-87-56882</t>
  </si>
  <si>
    <t>20180103 ~ 20200102</t>
  </si>
  <si>
    <t>(주)화신하우징</t>
  </si>
  <si>
    <t>613-81-44351</t>
  </si>
  <si>
    <t>미주공업(주)</t>
  </si>
  <si>
    <t>124-81-41873</t>
  </si>
  <si>
    <t>20171001 ~ 20191031</t>
  </si>
  <si>
    <t>보생섬유(주)</t>
  </si>
  <si>
    <t>605-81-03382</t>
  </si>
  <si>
    <t>에코시스템(주)</t>
  </si>
  <si>
    <t>609-81-46573</t>
  </si>
  <si>
    <t>(재)대구광역시 동구문화재단</t>
  </si>
  <si>
    <t>502-82-21244</t>
  </si>
  <si>
    <t>20190131 ~ 20200131</t>
  </si>
  <si>
    <t>(주)대구프라스틱</t>
  </si>
  <si>
    <t>504-81-21108</t>
  </si>
  <si>
    <t>(주)대구플라텍</t>
  </si>
  <si>
    <t>513-81-67199</t>
  </si>
  <si>
    <t>(주)대우하이원샤시</t>
  </si>
  <si>
    <t>513-81-70530</t>
  </si>
  <si>
    <t>20180401 ~ 20190331</t>
  </si>
  <si>
    <t>(주)미래세라텍</t>
  </si>
  <si>
    <t>506-81-34778</t>
  </si>
  <si>
    <t>(주)서원 문경하휴게소</t>
  </si>
  <si>
    <t>511-85-04143</t>
  </si>
  <si>
    <t>20190101 ~ 20191231</t>
  </si>
  <si>
    <t>(주)쓰리에이치</t>
  </si>
  <si>
    <t>503-86-13629</t>
  </si>
  <si>
    <t>20180402 ~ 20190401</t>
  </si>
  <si>
    <t>(주)웰츄럴바이오</t>
  </si>
  <si>
    <t>503-81-53344</t>
  </si>
  <si>
    <t>20181215 ~ 20191214</t>
  </si>
  <si>
    <t>(주)창대산업</t>
  </si>
  <si>
    <t>514-81-56415</t>
  </si>
  <si>
    <t>20180502 ~ 20190430</t>
  </si>
  <si>
    <t>문경시체육회</t>
  </si>
  <si>
    <t>511-82-06330</t>
  </si>
  <si>
    <t>20180201 ~ 20191231</t>
  </si>
  <si>
    <t>비티 주식회사</t>
  </si>
  <si>
    <t>514-81-91431</t>
  </si>
  <si>
    <t>20180320 ~ 20190319</t>
  </si>
  <si>
    <t>서도산업(주)</t>
  </si>
  <si>
    <t>502-81-00387</t>
  </si>
  <si>
    <t>20171201 ~ 20191130</t>
  </si>
  <si>
    <t>세아개발(주)</t>
  </si>
  <si>
    <t>513-81-08924</t>
  </si>
  <si>
    <t>㈜매일신문사</t>
  </si>
  <si>
    <t>501-81-01501</t>
  </si>
  <si>
    <t>진성씨앤아이(주)</t>
  </si>
  <si>
    <t>514-81-08363</t>
  </si>
  <si>
    <t>608-81-85802</t>
  </si>
  <si>
    <t>(주)미림아트텍</t>
  </si>
  <si>
    <t>621-81-53297</t>
  </si>
  <si>
    <t>(주)밸류호텔월드와이드부산</t>
  </si>
  <si>
    <t>554-87-00828</t>
  </si>
  <si>
    <t>(주)부산면세점</t>
  </si>
  <si>
    <t>889-87-00568</t>
  </si>
  <si>
    <t>(주)아이티씨</t>
  </si>
  <si>
    <t>603-81-36494</t>
  </si>
  <si>
    <t>(주)야마야푸즈서비스</t>
  </si>
  <si>
    <t>609-81-44162</t>
  </si>
  <si>
    <t>(주)엘시티</t>
  </si>
  <si>
    <t>617-81-72072</t>
  </si>
  <si>
    <t>(주)오션디앤씨</t>
  </si>
  <si>
    <t>605-81-99802</t>
  </si>
  <si>
    <t>(주)프로트로닉스</t>
  </si>
  <si>
    <t>621-81-02615</t>
  </si>
  <si>
    <t>(주)G.I.C</t>
  </si>
  <si>
    <t>615-81-50349</t>
  </si>
  <si>
    <t>계림F&amp;C</t>
  </si>
  <si>
    <t>621-14-94336</t>
  </si>
  <si>
    <t>20180301 ~ 20190228</t>
  </si>
  <si>
    <t>광일케미스틸(주)</t>
  </si>
  <si>
    <t>606-81-23815</t>
  </si>
  <si>
    <t>동일모터스(주)</t>
  </si>
  <si>
    <t>602-81-19172</t>
  </si>
  <si>
    <t>171-27-00162</t>
  </si>
  <si>
    <t>유한회사 보스트알피네볼러용접동북아시아</t>
  </si>
  <si>
    <t>114-87-21737</t>
  </si>
  <si>
    <t>주식회사 넥스파</t>
  </si>
  <si>
    <t>509-88-00034</t>
  </si>
  <si>
    <t>주식회사 창승세라믹스</t>
  </si>
  <si>
    <t>738-81-00948</t>
  </si>
  <si>
    <t>창운금속(주)</t>
  </si>
  <si>
    <t>615-81-49328</t>
  </si>
  <si>
    <t>포나판매(주)</t>
  </si>
  <si>
    <t>621-81-05193</t>
  </si>
  <si>
    <t>(주)라이즈에듀케이션코리아</t>
  </si>
  <si>
    <t>114-87-17325</t>
  </si>
  <si>
    <t>(주)베르티스</t>
  </si>
  <si>
    <t>120-88-23213</t>
  </si>
  <si>
    <t>(주)시프트업</t>
  </si>
  <si>
    <t>230-81-03325</t>
  </si>
  <si>
    <t>(주)양재하이브랜드</t>
  </si>
  <si>
    <t>214-87-63852</t>
  </si>
  <si>
    <t>(주)이프유원트</t>
  </si>
  <si>
    <t>105-88-09186</t>
  </si>
  <si>
    <t>(주)인투데이타시스템</t>
  </si>
  <si>
    <t>120-87-13682</t>
  </si>
  <si>
    <t>(주)케이비골든라이프케어</t>
  </si>
  <si>
    <t>822-87-00610</t>
  </si>
  <si>
    <t>(주)케이씨산업</t>
  </si>
  <si>
    <t>126-81-22396</t>
  </si>
  <si>
    <t>(주)트니트니</t>
  </si>
  <si>
    <t>603-81-67551</t>
  </si>
  <si>
    <t>(주)한얼싸이언스</t>
  </si>
  <si>
    <t>114-86-24834</t>
  </si>
  <si>
    <t>니혼코덴코리아(주)</t>
  </si>
  <si>
    <t>105-86-64512</t>
  </si>
  <si>
    <t>로크산업(주)</t>
  </si>
  <si>
    <t>120-81-36359</t>
  </si>
  <si>
    <t>민우세무법인</t>
  </si>
  <si>
    <t>476-86-01175</t>
  </si>
  <si>
    <t>연안식당 한티점</t>
  </si>
  <si>
    <t>113-85-40310</t>
  </si>
  <si>
    <t>20180801 ~ 20190930</t>
  </si>
  <si>
    <t>웰스바이오주식회사</t>
  </si>
  <si>
    <t>109-86-42941</t>
  </si>
  <si>
    <t>유한회사 브렌즈</t>
  </si>
  <si>
    <t>429-87-00731</t>
  </si>
  <si>
    <t>20181101 ~ 20191031</t>
  </si>
  <si>
    <t>주식회사 미탭스플러스</t>
  </si>
  <si>
    <t>217-81-29623</t>
  </si>
  <si>
    <t>주식회사 스마트콘</t>
  </si>
  <si>
    <t>120-87-64861</t>
  </si>
  <si>
    <t>주식회사 에이엠씨글로벌</t>
  </si>
  <si>
    <t>843-88-00083</t>
  </si>
  <si>
    <t>488-88-00381</t>
  </si>
  <si>
    <t>주식회사 한국제일흥상</t>
  </si>
  <si>
    <t>120-86-29533</t>
  </si>
  <si>
    <t>지케이엘위드 주식회사</t>
  </si>
  <si>
    <t>195-81-01209</t>
  </si>
  <si>
    <t>코맥스인터내셔날</t>
  </si>
  <si>
    <t>215-81-93740</t>
  </si>
  <si>
    <t>한국쿄와하코기린(주)</t>
  </si>
  <si>
    <t>114-81-42327</t>
  </si>
  <si>
    <t>(주)가야 ESC</t>
  </si>
  <si>
    <t>608-81-70667</t>
  </si>
  <si>
    <t>(주)경진플러스</t>
  </si>
  <si>
    <t>264-88-00145</t>
  </si>
  <si>
    <t>(주)고고밴코리아</t>
  </si>
  <si>
    <t>141-81-44972</t>
  </si>
  <si>
    <t>20180201 ~ 20200131</t>
  </si>
  <si>
    <t>(주)그리드위즈</t>
  </si>
  <si>
    <t>144-81-10578</t>
  </si>
  <si>
    <t>(주)넥스트건설</t>
  </si>
  <si>
    <t>620-81-43855</t>
  </si>
  <si>
    <t>(주)동원아이앤디</t>
  </si>
  <si>
    <t>369-87-00050</t>
  </si>
  <si>
    <t>(주)리얼투데이</t>
  </si>
  <si>
    <t>214-88-75980</t>
  </si>
  <si>
    <t>(주)메덱스</t>
  </si>
  <si>
    <t>129-81-44517</t>
  </si>
  <si>
    <t>(주)무라코시아시아</t>
  </si>
  <si>
    <t>211-86-45881</t>
  </si>
  <si>
    <t>(주)세온</t>
  </si>
  <si>
    <t>679-87-00035</t>
  </si>
  <si>
    <t>(주)세창산업</t>
  </si>
  <si>
    <t>126-86-53502</t>
  </si>
  <si>
    <t>(주)씨스코비디</t>
  </si>
  <si>
    <t>206-86-15798</t>
  </si>
  <si>
    <t>(주)씨제이케이</t>
  </si>
  <si>
    <t>214-88-67229</t>
  </si>
  <si>
    <t>20171016 ~ 20191015</t>
  </si>
  <si>
    <t>(주)아이디헬스케어그룹</t>
  </si>
  <si>
    <t>104-81-50626</t>
  </si>
  <si>
    <t>(주)알파바이오랩스</t>
  </si>
  <si>
    <t>848-88-00564</t>
  </si>
  <si>
    <t>(주)알파홀딩스</t>
  </si>
  <si>
    <t>135-81-58772</t>
  </si>
  <si>
    <t>(주)옐로모바일</t>
  </si>
  <si>
    <t>114-87-03078</t>
  </si>
  <si>
    <t>(주)와이비케이홀딩스</t>
  </si>
  <si>
    <t>269-87-00838</t>
  </si>
  <si>
    <t>(주)유니코글로벌아이앤씨</t>
  </si>
  <si>
    <t>214-87-68973</t>
  </si>
  <si>
    <t>(주)제이엠월드</t>
  </si>
  <si>
    <t>214-87-05658</t>
  </si>
  <si>
    <t>(주)지세븐홀딩스</t>
  </si>
  <si>
    <t>564-87-00112</t>
  </si>
  <si>
    <t>(주)팀그레이프</t>
  </si>
  <si>
    <t>467-87-00183</t>
  </si>
  <si>
    <t>공공노무법인</t>
  </si>
  <si>
    <t>114-87-03893</t>
  </si>
  <si>
    <t>부루벨코리아(주)</t>
  </si>
  <si>
    <t>102-81-26377</t>
  </si>
  <si>
    <t>신동아종합건설(주)</t>
  </si>
  <si>
    <t>114-81-48258</t>
  </si>
  <si>
    <t>엔에스케이덴탈코리아 주식회사</t>
  </si>
  <si>
    <t>261-81-08834</t>
  </si>
  <si>
    <t>주식회사 뉴로메카</t>
  </si>
  <si>
    <t>132-86-13766</t>
  </si>
  <si>
    <t>주식회사 디에스프리텍</t>
  </si>
  <si>
    <t>301-81-77357</t>
  </si>
  <si>
    <t>주식회사 서울건축이엔씨</t>
  </si>
  <si>
    <t>790-81-00529</t>
  </si>
  <si>
    <t>주식회사 스킨앤스킨</t>
  </si>
  <si>
    <t>129-81-98293</t>
  </si>
  <si>
    <t>주식회사 스템랩</t>
  </si>
  <si>
    <t>107-87-54996</t>
  </si>
  <si>
    <t>주식회사 에잇디에프앤비</t>
  </si>
  <si>
    <t>596-87-00517</t>
  </si>
  <si>
    <t>주식회사 유씨아이</t>
  </si>
  <si>
    <t>409-81-06684</t>
  </si>
  <si>
    <t>주식회사 인공지능연구원</t>
  </si>
  <si>
    <t>776-87-00374</t>
  </si>
  <si>
    <t>주식회사 집꾸미기</t>
  </si>
  <si>
    <t>142-81-50856</t>
  </si>
  <si>
    <t>지미추코리아 유한회사</t>
  </si>
  <si>
    <t>118-81-22342</t>
  </si>
  <si>
    <t>체이슨호텔 주식회사</t>
  </si>
  <si>
    <t>403-81-82928</t>
  </si>
  <si>
    <t>프레스티지바이오제약 주식회사</t>
  </si>
  <si>
    <t>777-86-00083</t>
  </si>
  <si>
    <t>한국소프트웨어기술진흥협회</t>
  </si>
  <si>
    <t>220-82-03984</t>
  </si>
  <si>
    <t>한국알프스물류(주)</t>
  </si>
  <si>
    <t>214-88-74642</t>
  </si>
  <si>
    <t>(재)고양문화재단</t>
  </si>
  <si>
    <t>128-82-08626</t>
  </si>
  <si>
    <t>(주) 라이브워크</t>
  </si>
  <si>
    <t>209-81-57002</t>
  </si>
  <si>
    <t>(주)누리온</t>
  </si>
  <si>
    <t>134-86-21826</t>
  </si>
  <si>
    <t>(주)뷰티리더</t>
  </si>
  <si>
    <t>127-86-28006</t>
  </si>
  <si>
    <t>20181105 ~ 20191104</t>
  </si>
  <si>
    <t>(주)삼경물산</t>
  </si>
  <si>
    <t>113-85-07719</t>
  </si>
  <si>
    <t>20180920 ~ 20190919</t>
  </si>
  <si>
    <t>(주)서울스탠다드</t>
  </si>
  <si>
    <t>106-81-57509</t>
  </si>
  <si>
    <t>(주)성유상사</t>
  </si>
  <si>
    <t>117-81-00821</t>
  </si>
  <si>
    <t>20180817 ~ 20190716</t>
  </si>
  <si>
    <t>(주)세벗</t>
  </si>
  <si>
    <t>106-86-55258</t>
  </si>
  <si>
    <t>(주)어린농부</t>
  </si>
  <si>
    <t>105-87-34728</t>
  </si>
  <si>
    <t>(주)와우벤처스</t>
  </si>
  <si>
    <t>113-86-67989</t>
  </si>
  <si>
    <t>(주)제파텍</t>
  </si>
  <si>
    <t>119-81-07077</t>
  </si>
  <si>
    <t>(주)케이엔비</t>
  </si>
  <si>
    <t>105-86-66714</t>
  </si>
  <si>
    <t>20180404 ~ 20190403</t>
  </si>
  <si>
    <t>(주)케이엔이글로벌</t>
  </si>
  <si>
    <t>220-86-33453</t>
  </si>
  <si>
    <t>(주)코바스</t>
  </si>
  <si>
    <t>109-81-61657</t>
  </si>
  <si>
    <t>(주)코웰메디</t>
  </si>
  <si>
    <t>617-81-27747</t>
  </si>
  <si>
    <t>(주)테크플러스</t>
  </si>
  <si>
    <t>743-87-00675</t>
  </si>
  <si>
    <t>(주)파코인터내셔날</t>
  </si>
  <si>
    <t>214-81-97724</t>
  </si>
  <si>
    <t>개선스포츠</t>
  </si>
  <si>
    <t>128-81-40333</t>
  </si>
  <si>
    <t>20171211 ~ 20191210</t>
  </si>
  <si>
    <t>광명시청</t>
  </si>
  <si>
    <t>133-83-00244</t>
  </si>
  <si>
    <t>20190102 ~ 20200101</t>
  </si>
  <si>
    <t>미디어디바이스</t>
  </si>
  <si>
    <t>214-87-67256</t>
  </si>
  <si>
    <t>20190101 ~ 20991231</t>
  </si>
  <si>
    <t>20181130 ~ 20191129</t>
  </si>
  <si>
    <t>재단법인 청년희망재단</t>
  </si>
  <si>
    <t>523-82-00076</t>
  </si>
  <si>
    <t>제이에셀(주)(JESER Co..Ltd)</t>
  </si>
  <si>
    <t>409-88-00277</t>
  </si>
  <si>
    <t>20181031 ~ 20191030</t>
  </si>
  <si>
    <t>카카오아이엑스</t>
  </si>
  <si>
    <t>354-86-00070</t>
  </si>
  <si>
    <t>20180102 ~ 20200101</t>
  </si>
  <si>
    <t>(재)세종문화회관 삼청각</t>
  </si>
  <si>
    <t>209-82-10019</t>
  </si>
  <si>
    <t>(주)거성푸드</t>
  </si>
  <si>
    <t>127-86-10414</t>
  </si>
  <si>
    <t>(주)고려에이스과학</t>
  </si>
  <si>
    <t>101-81-65912</t>
  </si>
  <si>
    <t>(주)디와이씨</t>
  </si>
  <si>
    <t>503-81-85185</t>
  </si>
  <si>
    <t>(주)래디안</t>
  </si>
  <si>
    <t>221-81-21329</t>
  </si>
  <si>
    <t>(주)삼양씨앤씨</t>
  </si>
  <si>
    <t>831-88-01041</t>
  </si>
  <si>
    <t>(주)아이지</t>
  </si>
  <si>
    <t>215-87-23455</t>
  </si>
  <si>
    <t>(주)에이바자르</t>
  </si>
  <si>
    <t>844-81-00321</t>
  </si>
  <si>
    <t>(주)에이치디앤텍</t>
  </si>
  <si>
    <t>206-86-36250</t>
  </si>
  <si>
    <t>(주)엔바이탈</t>
  </si>
  <si>
    <t>479-81-00622</t>
  </si>
  <si>
    <t>(주)용인시스템</t>
  </si>
  <si>
    <t>201-81-46613</t>
  </si>
  <si>
    <t>20180801 ~ 20190730</t>
  </si>
  <si>
    <t>(주)월비통상</t>
  </si>
  <si>
    <t>206-81-65575</t>
  </si>
  <si>
    <t>20180621 ~ 20200620</t>
  </si>
  <si>
    <t>(주)유썸</t>
  </si>
  <si>
    <t>215-86-77798</t>
  </si>
  <si>
    <t>(주)제이에스글로벌</t>
  </si>
  <si>
    <t>206-86-00387</t>
  </si>
  <si>
    <t>20190110 ~ 20200109</t>
  </si>
  <si>
    <t>(주)제이티넷</t>
  </si>
  <si>
    <t>107-81-55843</t>
  </si>
  <si>
    <t>(주)천하자동차</t>
  </si>
  <si>
    <t>107-88-05852</t>
  </si>
  <si>
    <t>(주)태경피엔에스</t>
  </si>
  <si>
    <t>206-86-72538</t>
  </si>
  <si>
    <t>(주)트랜드아이</t>
  </si>
  <si>
    <t>211-87-19565</t>
  </si>
  <si>
    <t>(주)하나투어리스트</t>
  </si>
  <si>
    <t>101-81-79191</t>
  </si>
  <si>
    <t>(주)한진휴에프</t>
  </si>
  <si>
    <t>202-81-13643</t>
  </si>
  <si>
    <t>(주)화인파트너스</t>
  </si>
  <si>
    <t>110-81-25990</t>
  </si>
  <si>
    <t>(주)휴먼에이드</t>
  </si>
  <si>
    <t>201-86-43891</t>
  </si>
  <si>
    <t>20180115 ~ 20200114</t>
  </si>
  <si>
    <t>뤼위에코리아호텔매니지먼트 주식회사</t>
  </si>
  <si>
    <t>176-81-00999</t>
  </si>
  <si>
    <t>20180903 ~ 20190902</t>
  </si>
  <si>
    <t>메리디안 매니지먼트</t>
  </si>
  <si>
    <t>212-06-99525</t>
  </si>
  <si>
    <t>삼화에스앤디(주)</t>
  </si>
  <si>
    <t>134-81-13428</t>
  </si>
  <si>
    <t>아산상선(주)</t>
  </si>
  <si>
    <t>104-81-55903</t>
  </si>
  <si>
    <t>이지파우더주식회사</t>
  </si>
  <si>
    <t>208-81-19892</t>
  </si>
  <si>
    <t>재단법인 세종문화회관 꿈의숲</t>
  </si>
  <si>
    <t>210-82-10343</t>
  </si>
  <si>
    <t>20171101 ~ 20191231</t>
  </si>
  <si>
    <t>재대한구세군유지 재단법인</t>
  </si>
  <si>
    <t>102-82-01179</t>
  </si>
  <si>
    <t>주식회사 삼양</t>
  </si>
  <si>
    <t>528-86-00496</t>
  </si>
  <si>
    <t>주식회사 플랜에이엔터테인먼트</t>
  </si>
  <si>
    <t>211-88-53987</t>
  </si>
  <si>
    <t>한국도박문제관리센터</t>
  </si>
  <si>
    <t>101-82-22899</t>
  </si>
  <si>
    <t>(주)고려인슈</t>
  </si>
  <si>
    <t>610-81-18719</t>
  </si>
  <si>
    <t>(주)바이오포트코리아</t>
  </si>
  <si>
    <t>606-81-89006</t>
  </si>
  <si>
    <t>(주)부산어묵</t>
  </si>
  <si>
    <t>621-81-21437</t>
  </si>
  <si>
    <t>(주)비오에이</t>
  </si>
  <si>
    <t>606-86-07732</t>
  </si>
  <si>
    <t>(주)성호금속경주2공장</t>
  </si>
  <si>
    <t>505-81-56385</t>
  </si>
  <si>
    <t>(주)영양풍력발전공사</t>
  </si>
  <si>
    <t>508-81-18740</t>
  </si>
  <si>
    <t>(주)유성</t>
  </si>
  <si>
    <t>610-86-27533</t>
  </si>
  <si>
    <t>(주)태봉산업</t>
  </si>
  <si>
    <t>610-81-43974</t>
  </si>
  <si>
    <t>(주)표준산업</t>
  </si>
  <si>
    <t>620-81-16853</t>
  </si>
  <si>
    <t>대성레미콘(주)</t>
  </si>
  <si>
    <t>620-81-02136</t>
  </si>
  <si>
    <t>대영정공(주)</t>
  </si>
  <si>
    <t>505-81-17999</t>
  </si>
  <si>
    <t>동남정밀(주)</t>
  </si>
  <si>
    <t>610-81-06246</t>
  </si>
  <si>
    <t>동북화학주식회사</t>
  </si>
  <si>
    <t>610-81-48402</t>
  </si>
  <si>
    <t>동아화학(주)</t>
  </si>
  <si>
    <t>621-81-15935</t>
  </si>
  <si>
    <t>무경설비(주)</t>
  </si>
  <si>
    <t>610-81-20419</t>
  </si>
  <si>
    <t>미주엔비켐(주)</t>
  </si>
  <si>
    <t>118-81-01162</t>
  </si>
  <si>
    <t>에코캡(주)</t>
  </si>
  <si>
    <t>605-81-84196</t>
  </si>
  <si>
    <t>울산레미콘 주식회사</t>
  </si>
  <si>
    <t>519-87-00223</t>
  </si>
  <si>
    <t>주식회사 바른토건</t>
  </si>
  <si>
    <t>722-88-00753</t>
  </si>
  <si>
    <t>주식회사 삼우</t>
  </si>
  <si>
    <t>607-81-17086</t>
  </si>
  <si>
    <t>주식회사 우신금속</t>
  </si>
  <si>
    <t>603-81-19103</t>
  </si>
  <si>
    <t>지에스에코메탈(주)</t>
  </si>
  <si>
    <t>610-86-03910</t>
  </si>
  <si>
    <t>현대텍크(주)</t>
  </si>
  <si>
    <t>620-81-24289</t>
  </si>
  <si>
    <t>(사)한빛장애인협회 김포지부</t>
  </si>
  <si>
    <t>299-82-00019</t>
  </si>
  <si>
    <t>(주)그린익스프레스파크</t>
  </si>
  <si>
    <t>140-81-57533</t>
  </si>
  <si>
    <t>(주)근유</t>
  </si>
  <si>
    <t>137-81-21397</t>
  </si>
  <si>
    <t>(주)글라스스토리</t>
  </si>
  <si>
    <t>122-81-92527</t>
  </si>
  <si>
    <t>(주)네오스라이트</t>
  </si>
  <si>
    <t>220-87-24174</t>
  </si>
  <si>
    <t>(주)넥시스</t>
  </si>
  <si>
    <t>503-81-49549</t>
  </si>
  <si>
    <t>(주)동윤산업</t>
  </si>
  <si>
    <t>513-81-07018</t>
  </si>
  <si>
    <t>(주)로봇앤드디자인</t>
  </si>
  <si>
    <t>112-81-51761</t>
  </si>
  <si>
    <t>(주)명주전기</t>
  </si>
  <si>
    <t>101-81-87425</t>
  </si>
  <si>
    <t>(주)바이오액츠(BioActs)</t>
  </si>
  <si>
    <t>139-81-23033</t>
  </si>
  <si>
    <t>(주)제이케이</t>
  </si>
  <si>
    <t>121-81-68155</t>
  </si>
  <si>
    <t>(주)참조은에스에프</t>
  </si>
  <si>
    <t>130-86-53030</t>
  </si>
  <si>
    <t>(주)티앤알바이오팹</t>
  </si>
  <si>
    <t>140-81-73187</t>
  </si>
  <si>
    <t>광성강관공업(주)</t>
  </si>
  <si>
    <t>133-81-26099</t>
  </si>
  <si>
    <t>대흥사</t>
  </si>
  <si>
    <t>133-22-64039</t>
  </si>
  <si>
    <t>벤다선광공업(주)</t>
  </si>
  <si>
    <t>122-81-33436</t>
  </si>
  <si>
    <t>서진공조(주)</t>
  </si>
  <si>
    <t>136-81-20546</t>
  </si>
  <si>
    <t>씨레인보우인터내셔널(주)</t>
  </si>
  <si>
    <t>121-81-68664</t>
  </si>
  <si>
    <t>영진철강(주)</t>
  </si>
  <si>
    <t>139-81-19655</t>
  </si>
  <si>
    <t>원광파이프(주)</t>
  </si>
  <si>
    <t>139-81-21715</t>
  </si>
  <si>
    <t>20180501 ~ 20190531</t>
  </si>
  <si>
    <t>주식회사 동아토건</t>
  </si>
  <si>
    <t>131-81-22840</t>
  </si>
  <si>
    <t>주식회사 아들과딸</t>
  </si>
  <si>
    <t>121-86-20758</t>
  </si>
  <si>
    <t>주식회사 알파어셈블리솔루션즈코리아</t>
  </si>
  <si>
    <t>133-81-23388</t>
  </si>
  <si>
    <t>충청환경에너지(주)</t>
  </si>
  <si>
    <t>311-81-18942</t>
  </si>
  <si>
    <t>케이워터컨소시엄</t>
  </si>
  <si>
    <t>101-25-92223</t>
  </si>
  <si>
    <t>포이스(주)</t>
  </si>
  <si>
    <t>140-81-25690</t>
  </si>
  <si>
    <t>(주)아이에스테크</t>
  </si>
  <si>
    <t>401-81-11238</t>
  </si>
  <si>
    <t>20171023 ~ 20191022</t>
  </si>
  <si>
    <t>농업회사법인 주식회사 다솔</t>
  </si>
  <si>
    <t>407-81-19669</t>
  </si>
  <si>
    <t>태령개발(주)</t>
  </si>
  <si>
    <t>403-81-06880</t>
  </si>
  <si>
    <t>제주지점</t>
  </si>
  <si>
    <t>(재)제주연구원</t>
  </si>
  <si>
    <t>616-82-11370</t>
  </si>
  <si>
    <t>20180401 ~ 20191231</t>
  </si>
  <si>
    <t>(주)삼다-제주</t>
  </si>
  <si>
    <t>616-81-29591</t>
  </si>
  <si>
    <t>삼매봉개발 주식회사_제주</t>
  </si>
  <si>
    <t>616-81-44724</t>
  </si>
  <si>
    <t>주식회사 에스지아큐먼(SG ACUMEN)</t>
  </si>
  <si>
    <t>164-87-00585</t>
  </si>
  <si>
    <t>(사)대덕산업단지관리공단</t>
  </si>
  <si>
    <t>306-82-06266</t>
  </si>
  <si>
    <t>20180416 ~ 20190415</t>
  </si>
  <si>
    <t>(주)동양환경</t>
  </si>
  <si>
    <t>306-81-15434</t>
  </si>
  <si>
    <t>(주)시선바이오머티리얼스</t>
  </si>
  <si>
    <t>314-86-34567</t>
  </si>
  <si>
    <t>(주)으뜸농산</t>
  </si>
  <si>
    <t>307-81-17793</t>
  </si>
  <si>
    <t>대국건설산업(주)</t>
  </si>
  <si>
    <t>308-81-28560</t>
  </si>
  <si>
    <t>20180701 ~ 20190531</t>
  </si>
  <si>
    <t>20171201 ~ 20191231</t>
  </si>
  <si>
    <t>주식회사 우리에프엔비</t>
  </si>
  <si>
    <t>310-81-25116</t>
  </si>
  <si>
    <t>천안IT코디센터</t>
  </si>
  <si>
    <t>(유)새천안교통</t>
  </si>
  <si>
    <t>409-88-00700</t>
  </si>
  <si>
    <t>(주)광천김</t>
  </si>
  <si>
    <t>310-81-23326</t>
  </si>
  <si>
    <t>(주)그린폴리머</t>
  </si>
  <si>
    <t>128-81-48640</t>
  </si>
  <si>
    <t>20171101 ~ 20191001</t>
  </si>
  <si>
    <t>(주)금진</t>
  </si>
  <si>
    <t>108-81-16993</t>
  </si>
  <si>
    <t>(주)다영푸드</t>
  </si>
  <si>
    <t>312-81-52545</t>
  </si>
  <si>
    <t>(주)범진인더스트리</t>
  </si>
  <si>
    <t>125-81-08329</t>
  </si>
  <si>
    <t>(주)아하식품</t>
  </si>
  <si>
    <t>301-81-80376</t>
  </si>
  <si>
    <t>(주)이가자연면</t>
  </si>
  <si>
    <t>303-81-48687</t>
  </si>
  <si>
    <t>(주)피앤아이</t>
  </si>
  <si>
    <t>129-81-79700</t>
  </si>
  <si>
    <t>20180709 ~ 20190708</t>
  </si>
  <si>
    <t>국제전기(주)</t>
  </si>
  <si>
    <t>138-81-02995</t>
  </si>
  <si>
    <t>대원케미칼주식회사</t>
  </si>
  <si>
    <t>142-81-16241</t>
  </si>
  <si>
    <t>삼원전선(주)</t>
  </si>
  <si>
    <t>303-81-17597</t>
  </si>
  <si>
    <t>에이엠테크놀로지(주)</t>
  </si>
  <si>
    <t>621-81-37720</t>
  </si>
  <si>
    <t>한국브이엔시스템즈(주)</t>
  </si>
  <si>
    <t>312-86-38005</t>
  </si>
  <si>
    <t>410-82-15481</t>
  </si>
  <si>
    <t>20180330 ~ 20191231</t>
  </si>
  <si>
    <t>(유)천진기업</t>
  </si>
  <si>
    <t>416-81-77566</t>
  </si>
  <si>
    <t>(재)전남생물산업진흥원</t>
  </si>
  <si>
    <t>412-82-05728</t>
  </si>
  <si>
    <t>20180420 ~ 20190419</t>
  </si>
  <si>
    <t>(재)포뮬러원국제자동차경주대회조직위원회</t>
  </si>
  <si>
    <t>411-82-11402</t>
  </si>
  <si>
    <t>20180703 ~ 20190702</t>
  </si>
  <si>
    <t>(주)벽진</t>
  </si>
  <si>
    <t>410-86-13744</t>
  </si>
  <si>
    <t>(주)서진종합건설</t>
  </si>
  <si>
    <t>135-81-16336</t>
  </si>
  <si>
    <t>(주)제일산기</t>
  </si>
  <si>
    <t>409-81-32969</t>
  </si>
  <si>
    <t>(주)제철공무</t>
  </si>
  <si>
    <t>416-81-06284</t>
  </si>
  <si>
    <t>(주)화인특장</t>
  </si>
  <si>
    <t>410-81-72753</t>
  </si>
  <si>
    <t>건도기업(주)</t>
  </si>
  <si>
    <t>409-81-33217</t>
  </si>
  <si>
    <t>광주시립제2요양병원</t>
  </si>
  <si>
    <t>408-82-75808</t>
  </si>
  <si>
    <t>도립전남학숙</t>
  </si>
  <si>
    <t>415-82-84192</t>
  </si>
  <si>
    <t>무등스크린(주)</t>
  </si>
  <si>
    <t>410-86-65446</t>
  </si>
  <si>
    <t>인셀(주)</t>
  </si>
  <si>
    <t>409-81-78999</t>
  </si>
  <si>
    <t>주식회사태성이앤씨</t>
  </si>
  <si>
    <t>409-86-39797</t>
  </si>
  <si>
    <t>20180611 ~ 20190610</t>
  </si>
  <si>
    <t>한국콘텐츠진흥원</t>
  </si>
  <si>
    <t>105-82-17272</t>
  </si>
  <si>
    <t>20181020 ~ 20191019</t>
  </si>
  <si>
    <t>(사)교육시설재난공제회</t>
  </si>
  <si>
    <t>102-82-00087</t>
  </si>
  <si>
    <t>(주)케이에스펄</t>
  </si>
  <si>
    <t>131-86-33323</t>
  </si>
  <si>
    <t>220-81-64136</t>
  </si>
  <si>
    <t>(주)클레어스코리아</t>
  </si>
  <si>
    <t>128-86-46195</t>
  </si>
  <si>
    <t>경기도청소년활동진흥센터</t>
  </si>
  <si>
    <t>135-82-60877</t>
  </si>
  <si>
    <t>20171101 ~ 20200131</t>
  </si>
  <si>
    <t>우일정밀공업(주)</t>
  </si>
  <si>
    <t>131-81-07460</t>
  </si>
  <si>
    <t>프로페셔널로지스틱스(주)</t>
  </si>
  <si>
    <t>121-86-30824</t>
  </si>
  <si>
    <t>20180315 ~ 20190314</t>
  </si>
  <si>
    <t>(주)대성마리프</t>
  </si>
  <si>
    <t>138-81-02938</t>
  </si>
  <si>
    <t>(주)메디컬그룹나무</t>
  </si>
  <si>
    <t>211-88-12031</t>
  </si>
  <si>
    <t>20190107 ~ 20200106</t>
  </si>
  <si>
    <t>남양진흥기업(주)</t>
  </si>
  <si>
    <t>138-81-01263</t>
  </si>
  <si>
    <t>주식회사 디케이앤디</t>
  </si>
  <si>
    <t>214-86-58707</t>
  </si>
  <si>
    <t>(재)케이에스디나눔재단</t>
  </si>
  <si>
    <t>107-82-13480</t>
  </si>
  <si>
    <t>(주)솔라파크코리아</t>
  </si>
  <si>
    <t>130-86-26682</t>
  </si>
  <si>
    <t>(주)올박스</t>
  </si>
  <si>
    <t>105-87-28037</t>
  </si>
  <si>
    <t>314-86-08166</t>
  </si>
  <si>
    <t>(주)태창</t>
  </si>
  <si>
    <t>143-81-04850</t>
  </si>
  <si>
    <t>(주)투데이아트</t>
  </si>
  <si>
    <t>201-81-90142</t>
  </si>
  <si>
    <t>교정기술원 주식회사</t>
  </si>
  <si>
    <t>124-81-63218</t>
  </si>
  <si>
    <t>동양콘크리트산업(주)</t>
  </si>
  <si>
    <t>124-81-02225</t>
  </si>
  <si>
    <t>루미리치(주)</t>
  </si>
  <si>
    <t>125-81-76415</t>
  </si>
  <si>
    <t>20181101 ~ 20190131</t>
  </si>
  <si>
    <t>에이치피에스피</t>
  </si>
  <si>
    <t>212-87-00598</t>
  </si>
  <si>
    <t>제이텍트코리아(주)</t>
  </si>
  <si>
    <t>211-87-51963</t>
  </si>
  <si>
    <t>학교법인감리교신학원</t>
  </si>
  <si>
    <t>220-82-07340</t>
  </si>
  <si>
    <t>20180508 ~ 20190507</t>
  </si>
  <si>
    <t>한국청년기업가정신재단</t>
  </si>
  <si>
    <t>113-82-07493</t>
  </si>
  <si>
    <t>20180514 ~ 20190513</t>
  </si>
  <si>
    <t>디엔소프트</t>
  </si>
  <si>
    <t>142-04-06761</t>
  </si>
  <si>
    <t>대한건축사협회</t>
  </si>
  <si>
    <t>214-82-00487</t>
  </si>
  <si>
    <t>주식회사 핌스</t>
  </si>
  <si>
    <t>469-81-00377</t>
  </si>
  <si>
    <t>비앤에스컴퍼니</t>
  </si>
  <si>
    <t>(주)로킷헬스케어</t>
  </si>
  <si>
    <t>119-86-51995</t>
  </si>
  <si>
    <t>(주)와이드모바일</t>
  </si>
  <si>
    <t>121-81-66458</t>
  </si>
  <si>
    <t>(주)한국아트체인</t>
  </si>
  <si>
    <t>126-81-16652</t>
  </si>
  <si>
    <t>괴산두레식품(자)</t>
  </si>
  <si>
    <t>303-81-10949</t>
  </si>
  <si>
    <t>에스케이하이닉스새마을금고</t>
  </si>
  <si>
    <t>126-82-02271</t>
  </si>
  <si>
    <t>비즈웰</t>
  </si>
  <si>
    <t>(주)슈퍼홀릭</t>
  </si>
  <si>
    <t>233-81-03514</t>
  </si>
  <si>
    <t>(주)에스에이치투자방송</t>
  </si>
  <si>
    <t>164-86-00026</t>
  </si>
  <si>
    <t>(주)유니메딕스</t>
  </si>
  <si>
    <t>114-86-44903</t>
  </si>
  <si>
    <t>(주)탑코</t>
  </si>
  <si>
    <t>113-86-80702</t>
  </si>
  <si>
    <t>(주)테라핀테크</t>
  </si>
  <si>
    <t>264-81-47480</t>
  </si>
  <si>
    <t>(주)피스코인터내셔널</t>
  </si>
  <si>
    <t>120-81-15392</t>
  </si>
  <si>
    <t>(주)한우리열린교육</t>
  </si>
  <si>
    <t>220-81-52061</t>
  </si>
  <si>
    <t>글로벌통상(주)</t>
  </si>
  <si>
    <t>215-81-69804</t>
  </si>
  <si>
    <t>20180621 ~ 20190620</t>
  </si>
  <si>
    <t>부성상운(주)</t>
  </si>
  <si>
    <t>129-81-10716</t>
  </si>
  <si>
    <t>20171216 ~ 20191215</t>
  </si>
  <si>
    <t>아람휴비스(주)</t>
  </si>
  <si>
    <t>129-81-56013</t>
  </si>
  <si>
    <t>20170905 ~ 20190904</t>
  </si>
  <si>
    <t>에머이(주)</t>
  </si>
  <si>
    <t>683-81-00537</t>
  </si>
  <si>
    <t>주식회사 메리크리스마스</t>
  </si>
  <si>
    <t>221-87-01010</t>
  </si>
  <si>
    <t>20181003 ~ 20191003</t>
  </si>
  <si>
    <t>주식회사 이자르씨앤에스</t>
  </si>
  <si>
    <t>212-81-97131</t>
  </si>
  <si>
    <t>파크호텔(주)</t>
  </si>
  <si>
    <t>107-87-93489</t>
  </si>
  <si>
    <t>프리시스(주)</t>
  </si>
  <si>
    <t>124-81-65026</t>
  </si>
  <si>
    <t>한일수지공업(주)</t>
  </si>
  <si>
    <t>131-81-09148</t>
  </si>
  <si>
    <t>비즈인솔루션</t>
  </si>
  <si>
    <t>464-87-01238</t>
  </si>
  <si>
    <t>솔루션베이</t>
  </si>
  <si>
    <t>131-34-85201</t>
  </si>
  <si>
    <t>20181201 ~ 20191231</t>
  </si>
  <si>
    <t>신원이노베이션</t>
  </si>
  <si>
    <t>(주)넥스지</t>
  </si>
  <si>
    <t>220-86-22617</t>
  </si>
  <si>
    <t>(주)신원이노베이션</t>
  </si>
  <si>
    <t>131-86-02359</t>
  </si>
  <si>
    <t>(주)제너럴브랜즈</t>
  </si>
  <si>
    <t>312-86-51726</t>
  </si>
  <si>
    <t>20181116 ~ 20191115</t>
  </si>
  <si>
    <t>제이앤이아산공장</t>
  </si>
  <si>
    <t>120-81-54599</t>
  </si>
  <si>
    <t>(주)대합하이퍼텍</t>
  </si>
  <si>
    <t>214-87-41668</t>
  </si>
  <si>
    <t>(주)대현프리몰</t>
  </si>
  <si>
    <t>201-86-09893</t>
  </si>
  <si>
    <t>(주)동성사</t>
  </si>
  <si>
    <t>132-81-29318</t>
  </si>
  <si>
    <t>(주)로드필드</t>
  </si>
  <si>
    <t>214-81-68739</t>
  </si>
  <si>
    <t>20180401 ~ 20200331</t>
  </si>
  <si>
    <t>(주)아벨리노</t>
  </si>
  <si>
    <t>214-88-33845</t>
  </si>
  <si>
    <t>(주)오뗄</t>
  </si>
  <si>
    <t>215-81-51677</t>
  </si>
  <si>
    <t>(주)한스홀딩스</t>
  </si>
  <si>
    <t>706-86-00174</t>
  </si>
  <si>
    <t>(주)해광</t>
  </si>
  <si>
    <t>301-81-09000</t>
  </si>
  <si>
    <t>주식회사 씨.에스</t>
  </si>
  <si>
    <t>127-81-71003</t>
  </si>
  <si>
    <t>주식회사 지스타허브</t>
  </si>
  <si>
    <t>130-81-87966</t>
  </si>
  <si>
    <t>주식회사 태스콘</t>
  </si>
  <si>
    <t>144-81-21454</t>
  </si>
  <si>
    <t>주식회사비엠코리아</t>
  </si>
  <si>
    <t>123-86-09797</t>
  </si>
  <si>
    <t>테라코코리아(주)</t>
  </si>
  <si>
    <t>120-81-02484</t>
  </si>
  <si>
    <t>주식회사 더부쓰</t>
  </si>
  <si>
    <t>106-86-92855</t>
  </si>
  <si>
    <t>유비이앤씨</t>
  </si>
  <si>
    <t>다우실란트산업(주)</t>
  </si>
  <si>
    <t>113-81-52458</t>
  </si>
  <si>
    <t>20181109 ~ 20191108</t>
  </si>
  <si>
    <t>이젠솔루션</t>
  </si>
  <si>
    <t>(주)톱텍</t>
  </si>
  <si>
    <t>621-81-22815</t>
  </si>
  <si>
    <t>(주)해인창호</t>
  </si>
  <si>
    <t>503-81-62649</t>
  </si>
  <si>
    <t>우일염직(주)</t>
  </si>
  <si>
    <t>503-81-09120</t>
  </si>
  <si>
    <t>한국케이블티브이푸른방송(주)</t>
  </si>
  <si>
    <t>503-81-23573</t>
  </si>
  <si>
    <t>YK TEC</t>
  </si>
  <si>
    <t>856-10-00187</t>
  </si>
  <si>
    <t>정일정보</t>
  </si>
  <si>
    <t>지니어스</t>
  </si>
  <si>
    <t>107-87-58615</t>
  </si>
  <si>
    <t>지아이소프트랩</t>
  </si>
  <si>
    <t>(주)매직캔</t>
  </si>
  <si>
    <t>124-81-78837</t>
  </si>
  <si>
    <t>(주)메디앱솔</t>
  </si>
  <si>
    <t>110-86-14159</t>
  </si>
  <si>
    <t>(주)삼양제주우유-제주</t>
  </si>
  <si>
    <t>616-81-88396</t>
  </si>
  <si>
    <t>농업회사법인 해밀주식회사</t>
  </si>
  <si>
    <t>126-86-08287</t>
  </si>
  <si>
    <t>삼우엠스(주)</t>
  </si>
  <si>
    <t>513-81-22697</t>
  </si>
  <si>
    <t>에이치엔티일렉트로닉스주식회사</t>
  </si>
  <si>
    <t>129-86-26455</t>
  </si>
  <si>
    <t>주식회사 에스바이오메딕스</t>
  </si>
  <si>
    <t>주식회사신아티앤씨</t>
  </si>
  <si>
    <t>119-81-93059</t>
  </si>
  <si>
    <t>준일산업(주)</t>
  </si>
  <si>
    <t>212-81-11400</t>
  </si>
  <si>
    <t>케이디소프트</t>
  </si>
  <si>
    <t>220-09-17831</t>
  </si>
  <si>
    <t>투비트</t>
  </si>
  <si>
    <t>(주)노터스</t>
  </si>
  <si>
    <t>132-86-05757</t>
  </si>
  <si>
    <t>20190115 ~ 20200114</t>
  </si>
  <si>
    <t>(주)씨트리</t>
  </si>
  <si>
    <t>208-81-25623</t>
  </si>
  <si>
    <t>(주)이스트게이트인베스트먼트</t>
  </si>
  <si>
    <t>777-86-01059</t>
  </si>
  <si>
    <t>호산이엔지(주)</t>
  </si>
  <si>
    <t>130-81-54674</t>
  </si>
  <si>
    <t>하이텍라인</t>
  </si>
  <si>
    <t>(주)동남기계</t>
  </si>
  <si>
    <t>610-81-22436</t>
  </si>
  <si>
    <t>(주)옥산아이엠티</t>
  </si>
  <si>
    <t>609-81-23639</t>
  </si>
  <si>
    <t>대방스페샬스틸(주)</t>
  </si>
  <si>
    <t>615-81-41670</t>
  </si>
  <si>
    <t>사업관리팀</t>
  </si>
  <si>
    <t>베스트원솔루션</t>
  </si>
  <si>
    <t>214-88-85402</t>
  </si>
  <si>
    <t>파워카본테크놀로지(주)</t>
  </si>
  <si>
    <t>212-81-84368</t>
  </si>
  <si>
    <t>(주)싸이버로지텍</t>
  </si>
  <si>
    <t>107-81-80100</t>
  </si>
  <si>
    <t>한국예선업협동조합 부산지사</t>
  </si>
  <si>
    <t>601-82-03602</t>
  </si>
  <si>
    <t>(주)바이오일레븐</t>
  </si>
  <si>
    <t>209-81-58898</t>
  </si>
  <si>
    <t>(주)이디야</t>
  </si>
  <si>
    <t>107-86-16302</t>
  </si>
  <si>
    <t>20180701 ~ 20190831</t>
  </si>
  <si>
    <t>(주)포스코알텍</t>
  </si>
  <si>
    <t>687-87-00749</t>
  </si>
  <si>
    <t>(주)하이시스이엔지</t>
  </si>
  <si>
    <t>214-87-63930</t>
  </si>
  <si>
    <t>김순태회계사(대성삼경회계법인)</t>
  </si>
  <si>
    <t>220-81-44028</t>
  </si>
  <si>
    <t>아지노모도농심푸즈 주식회사</t>
  </si>
  <si>
    <t>725-81-01053</t>
  </si>
  <si>
    <t>이촌회계법인</t>
  </si>
  <si>
    <t>740919-1******</t>
  </si>
  <si>
    <t>인정인터내셔널</t>
  </si>
  <si>
    <t>215-85-41425</t>
  </si>
  <si>
    <t>(주)성은</t>
  </si>
  <si>
    <t>303-81-20414</t>
  </si>
  <si>
    <t>(주)송도도선</t>
  </si>
  <si>
    <t>121-81-37991</t>
  </si>
  <si>
    <t>211-88-22709</t>
  </si>
  <si>
    <t>20190104 ~ 20191231</t>
  </si>
  <si>
    <t>한국솔가(주)</t>
  </si>
  <si>
    <t>214-88-08313</t>
  </si>
  <si>
    <t>(유)삼송창원공장</t>
  </si>
  <si>
    <t>609-85-01633</t>
  </si>
  <si>
    <t>(주)지피클럽</t>
  </si>
  <si>
    <t>206-81-84567</t>
  </si>
  <si>
    <t>(주)한진해운</t>
  </si>
  <si>
    <t>107-87-28386</t>
  </si>
  <si>
    <t>엔에이치아문디자산운용(주)</t>
  </si>
  <si>
    <t>107-86-29879</t>
  </si>
  <si>
    <t>한국일본통운(주)</t>
  </si>
  <si>
    <t>107-86-23496</t>
  </si>
  <si>
    <t>20180814 ~ 20190813</t>
  </si>
  <si>
    <t>(주)아카데미과학</t>
  </si>
  <si>
    <t>210-81-22065</t>
  </si>
  <si>
    <t>(주)현대알비</t>
  </si>
  <si>
    <t>615-81-10712</t>
  </si>
  <si>
    <t>(주)난다</t>
  </si>
  <si>
    <t>130-86-24632</t>
  </si>
  <si>
    <t>(주)소룩스</t>
  </si>
  <si>
    <t>130-81-66262</t>
  </si>
  <si>
    <t>환경관리 주식회사</t>
  </si>
  <si>
    <t>211-86-24208</t>
  </si>
  <si>
    <t>대륜산업(주)</t>
  </si>
  <si>
    <t>402-81-15620</t>
  </si>
  <si>
    <t>(주)부원건설</t>
  </si>
  <si>
    <t>308-81-05285</t>
  </si>
  <si>
    <t>(주)애니원</t>
  </si>
  <si>
    <t>314-86-16860</t>
  </si>
  <si>
    <t>이노프라(주)</t>
  </si>
  <si>
    <t>125-81-27592</t>
  </si>
  <si>
    <t>(유)여도</t>
  </si>
  <si>
    <t>417-81-37266</t>
  </si>
  <si>
    <t>농업회사법인 오리온농협(주)</t>
  </si>
  <si>
    <t>695-81-00511</t>
  </si>
  <si>
    <t>(주)몬스터유니온</t>
  </si>
  <si>
    <t>609-86-25423</t>
  </si>
  <si>
    <t>주식회사 아이케이</t>
  </si>
  <si>
    <t>136-81-31567</t>
  </si>
  <si>
    <t>(주)우진아이엔에스</t>
  </si>
  <si>
    <t>114-81-33003</t>
  </si>
  <si>
    <t>네덱(주)</t>
  </si>
  <si>
    <t>129-81-93304</t>
  </si>
  <si>
    <t>주식회사 푸드테크</t>
  </si>
  <si>
    <t>119-81-50685</t>
  </si>
  <si>
    <t>(주)유틸렉스</t>
  </si>
  <si>
    <t>863-86-00031</t>
  </si>
  <si>
    <t>한국아지노모도(주)</t>
  </si>
  <si>
    <t>114-86-25814</t>
  </si>
  <si>
    <t>보성파워텍(주)</t>
  </si>
  <si>
    <t>134-81-02237</t>
  </si>
  <si>
    <t>(주)미래인더스</t>
  </si>
  <si>
    <t>513-81-11467</t>
  </si>
  <si>
    <t>(주)성신앤큐</t>
  </si>
  <si>
    <t>684-81-00938</t>
  </si>
  <si>
    <t>(주)에스이에이</t>
  </si>
  <si>
    <t>(주)케디엠</t>
  </si>
  <si>
    <t>514-81-43206</t>
  </si>
  <si>
    <t>(주)케이씨피드</t>
  </si>
  <si>
    <t>505-81-00799</t>
  </si>
  <si>
    <t>(주)화인</t>
  </si>
  <si>
    <t>514-81-24247</t>
  </si>
  <si>
    <t>대영지에스(주)</t>
  </si>
  <si>
    <t>504-81-14081</t>
  </si>
  <si>
    <t>(주)오피스디포코리아 구.(주)베</t>
  </si>
  <si>
    <t>120-81-85049</t>
  </si>
  <si>
    <t>스칸젯매크론 주식회사</t>
  </si>
  <si>
    <t>603-81-62444</t>
  </si>
  <si>
    <t>주식회사 열매마을</t>
  </si>
  <si>
    <t>140-81-39495</t>
  </si>
  <si>
    <t>20180901 ~ 20210731</t>
  </si>
  <si>
    <t>주식회사 티알엔티</t>
  </si>
  <si>
    <t>493-87-00047</t>
  </si>
  <si>
    <t>(주)모빌씨앤씨</t>
  </si>
  <si>
    <t>116-81-51064</t>
  </si>
  <si>
    <t>(주)에이비씨마트코리아</t>
  </si>
  <si>
    <t>201-81-76174</t>
  </si>
  <si>
    <t>(주)에프지에프</t>
  </si>
  <si>
    <t>214-81-04230</t>
  </si>
  <si>
    <t>(주)이감</t>
  </si>
  <si>
    <t>120-87-85755</t>
  </si>
  <si>
    <t>서울국제학교</t>
  </si>
  <si>
    <t>129-82-01946</t>
  </si>
  <si>
    <t>주식회사 휴벡셀</t>
  </si>
  <si>
    <t>212-81-77552</t>
  </si>
  <si>
    <t>(사)한국스카우트연맹</t>
  </si>
  <si>
    <t>116-82-00621</t>
  </si>
  <si>
    <t>20180413 ~ 20190412</t>
  </si>
  <si>
    <t>(주)아스타아이비에스</t>
  </si>
  <si>
    <t>203-81-58610</t>
  </si>
  <si>
    <t>20181214 ~ 20191213</t>
  </si>
  <si>
    <t>(주)오토핸즈</t>
  </si>
  <si>
    <t>107-88-01180</t>
  </si>
  <si>
    <t>20171101 ~ 20190331</t>
  </si>
  <si>
    <t>20190120 ~ 20200119</t>
  </si>
  <si>
    <t>유한회사 실릭스</t>
  </si>
  <si>
    <t>129-86-01323</t>
  </si>
  <si>
    <t>주식회사 제아에이치앤비</t>
  </si>
  <si>
    <t>220-88-47325</t>
  </si>
  <si>
    <t>사단법인 울주세계산악영화제</t>
  </si>
  <si>
    <t>190-82-00143</t>
  </si>
  <si>
    <t>(주)삼익악기</t>
  </si>
  <si>
    <t>122-81-01045</t>
  </si>
  <si>
    <t>(주)삼호엔지니어링</t>
  </si>
  <si>
    <t>131-81-57785</t>
  </si>
  <si>
    <t>(주)송도아메리칸타운</t>
  </si>
  <si>
    <t>131-86-63827</t>
  </si>
  <si>
    <t>(재)전북문화관광재단</t>
  </si>
  <si>
    <t>170-82-00057</t>
  </si>
  <si>
    <t>(재)전주문화재단</t>
  </si>
  <si>
    <t>402-82-17834</t>
  </si>
  <si>
    <t>(주)군장종합건설</t>
  </si>
  <si>
    <t>609-81-94963</t>
  </si>
  <si>
    <t>(주)풍성제과</t>
  </si>
  <si>
    <t>361-87-00769</t>
  </si>
  <si>
    <t>청주시체육회</t>
  </si>
  <si>
    <t>315-82-02342</t>
  </si>
  <si>
    <t>(주)꿈꾸는콩</t>
  </si>
  <si>
    <t>303-81-62092</t>
  </si>
  <si>
    <t>일진건설산업(주)</t>
  </si>
  <si>
    <t>303-81-36857</t>
  </si>
  <si>
    <t>주식회사마크원테크놀로지</t>
  </si>
  <si>
    <t>615-81-23314</t>
  </si>
  <si>
    <t>현대사료(주)</t>
  </si>
  <si>
    <t>312-81-02894</t>
  </si>
  <si>
    <t>(사)광주광역시교통약자이동지원센터</t>
  </si>
  <si>
    <t>410-82-16326</t>
  </si>
  <si>
    <t>주식회사 엘에스티</t>
  </si>
  <si>
    <t>410-81-67435</t>
  </si>
  <si>
    <t>(주)스페이스인코</t>
  </si>
  <si>
    <t>127-81-64012</t>
  </si>
  <si>
    <t>홍천문화재단</t>
  </si>
  <si>
    <t>493-82-00095</t>
  </si>
  <si>
    <t>20180401 ~ 20200114</t>
  </si>
  <si>
    <t>횡성문화재단</t>
  </si>
  <si>
    <t>197-82-00111</t>
  </si>
  <si>
    <t>조인트유창써멀시스템(주)</t>
  </si>
  <si>
    <t>118-81-03836</t>
  </si>
  <si>
    <t>협진해운(주)</t>
  </si>
  <si>
    <t>214-81-70763</t>
  </si>
  <si>
    <t>(재)지능형자동차부품진흥원</t>
  </si>
  <si>
    <t>503-82-11526</t>
  </si>
  <si>
    <t>(주)안그라픽스</t>
  </si>
  <si>
    <t>209-81-15114</t>
  </si>
  <si>
    <t>재단법인 동대문문화재단</t>
  </si>
  <si>
    <t>862-82-00229</t>
  </si>
  <si>
    <t>20181101 ~ 20190731</t>
  </si>
  <si>
    <t>(주)영산글로넷</t>
  </si>
  <si>
    <t>119-81-70736</t>
  </si>
  <si>
    <t>주영엔에스 주식회사</t>
  </si>
  <si>
    <t>214-87-26143</t>
  </si>
  <si>
    <t>주식회사 아이씨비</t>
  </si>
  <si>
    <t>131-86-49446</t>
  </si>
  <si>
    <t>경상북도체육회</t>
  </si>
  <si>
    <t>504-82-01958</t>
  </si>
  <si>
    <t>재단법인 새마을세계화재단</t>
  </si>
  <si>
    <t>513-82-10714</t>
  </si>
  <si>
    <t>주식회사 화남테크</t>
  </si>
  <si>
    <t>506-81-61260</t>
  </si>
  <si>
    <t>감마누</t>
  </si>
  <si>
    <t>124-81-52292</t>
  </si>
  <si>
    <t>주식회사 제넨바이오</t>
  </si>
  <si>
    <t>514-81-33009</t>
  </si>
  <si>
    <t>20180601 ~ 20190930</t>
  </si>
  <si>
    <t>20180419 ~ 20190430</t>
  </si>
  <si>
    <t>(주)씨울프마린</t>
  </si>
  <si>
    <t>192-88-00030</t>
  </si>
  <si>
    <t>강원지점</t>
  </si>
  <si>
    <t>강릉에코파워주식회사</t>
  </si>
  <si>
    <t>226-81-50381</t>
  </si>
  <si>
    <t>20180716 ~ 20190715</t>
  </si>
  <si>
    <t>ICUBE/GW 클라우드서버</t>
  </si>
  <si>
    <t>(주)이데아코즈</t>
  </si>
  <si>
    <t>211-88-71383</t>
  </si>
  <si>
    <t>엠케이켐앤텍</t>
  </si>
  <si>
    <t>107-81-80508</t>
  </si>
  <si>
    <t>(주)무룡</t>
  </si>
  <si>
    <t>609-81-09127</t>
  </si>
  <si>
    <t>(주)쎄노텍</t>
  </si>
  <si>
    <t>676-86-00117</t>
  </si>
  <si>
    <t>(주)한일정밀</t>
  </si>
  <si>
    <t>622-81-10229</t>
  </si>
  <si>
    <t>데일리푸드홀딩스(주)</t>
  </si>
  <si>
    <t>524-81-00811</t>
  </si>
  <si>
    <t>동진정공(주)</t>
  </si>
  <si>
    <t>622-81-11612</t>
  </si>
  <si>
    <t>두성유통(주)</t>
  </si>
  <si>
    <t>355-87-00236</t>
  </si>
  <si>
    <t>진영전기(주)</t>
  </si>
  <si>
    <t>608-81-26822</t>
  </si>
  <si>
    <t>(재)거창문화재단</t>
  </si>
  <si>
    <t>183-82-00126</t>
  </si>
  <si>
    <t>(주)동광명품도어</t>
  </si>
  <si>
    <t>503-81-78874</t>
  </si>
  <si>
    <t>20180501 ~ 20210430</t>
  </si>
  <si>
    <t>(주)모나리자에스엠</t>
  </si>
  <si>
    <t>504-81-09652</t>
  </si>
  <si>
    <t>20171109 ~ 20191108</t>
  </si>
  <si>
    <t>(주)세계주철</t>
  </si>
  <si>
    <t>505-81-18815</t>
  </si>
  <si>
    <t>20180601 ~ 20190630</t>
  </si>
  <si>
    <t>(주)에이치엘옵틱스</t>
  </si>
  <si>
    <t>513-81-72940</t>
  </si>
  <si>
    <t>김천에너지서비스주식회사</t>
  </si>
  <si>
    <t>510-81-23455</t>
  </si>
  <si>
    <t>대구동부순환도로(주)</t>
  </si>
  <si>
    <t>502-81-39432</t>
  </si>
  <si>
    <t>대신메탈라이징(주)</t>
  </si>
  <si>
    <t>506-81-03197</t>
  </si>
  <si>
    <t>20180911 ~ 20190910</t>
  </si>
  <si>
    <t>재단법인 경북아이티융합 산업기술원</t>
  </si>
  <si>
    <t>515-82-09168</t>
  </si>
  <si>
    <t>지엠텍주식회사</t>
  </si>
  <si>
    <t>506-81-39768</t>
  </si>
  <si>
    <t>(주)대국아이.엔.티</t>
  </si>
  <si>
    <t>607-81-45409</t>
  </si>
  <si>
    <t>(주)유에이치피오토</t>
  </si>
  <si>
    <t>617-86-14873</t>
  </si>
  <si>
    <t>(주)칸투칸</t>
  </si>
  <si>
    <t>617-81-54865</t>
  </si>
  <si>
    <t>(주)코엔스</t>
  </si>
  <si>
    <t>612-81-14169</t>
  </si>
  <si>
    <t>(주)타우피엔유메디칼</t>
  </si>
  <si>
    <t>621-86-07217</t>
  </si>
  <si>
    <t>20171101 ~ 20190831</t>
  </si>
  <si>
    <t>디프로매트(주)</t>
  </si>
  <si>
    <t>606-81-07362</t>
  </si>
  <si>
    <t>록스텍코리아(주)</t>
  </si>
  <si>
    <t>607-81-70155</t>
  </si>
  <si>
    <t>유니테크노(주)</t>
  </si>
  <si>
    <t>603-81-42360</t>
  </si>
  <si>
    <t>이스트웨스트 주식회사</t>
  </si>
  <si>
    <t>518-88-00396</t>
  </si>
  <si>
    <t>(주)디시네마오브코리아</t>
  </si>
  <si>
    <t>120-87-24379</t>
  </si>
  <si>
    <t>20181201 ~ 20190430</t>
  </si>
  <si>
    <t>(주)라이프시맨틱스</t>
  </si>
  <si>
    <t>120-87-88602</t>
  </si>
  <si>
    <t>(주)샌드박스네트워크</t>
  </si>
  <si>
    <t>220-88-89136</t>
  </si>
  <si>
    <t>(주)에스앤비네트웍스</t>
  </si>
  <si>
    <t>120-87-31415</t>
  </si>
  <si>
    <t>(주)이엠티</t>
  </si>
  <si>
    <t>123-86-21409</t>
  </si>
  <si>
    <t>(주)지플러스생명과학</t>
  </si>
  <si>
    <t>135-86-47872</t>
  </si>
  <si>
    <t>(주)초록뱀미디어</t>
  </si>
  <si>
    <t>220-81-52270</t>
  </si>
  <si>
    <t>(주)키이스트</t>
  </si>
  <si>
    <t>120-81-66644</t>
  </si>
  <si>
    <t>(주)태명실업</t>
  </si>
  <si>
    <t>102-81-35478</t>
  </si>
  <si>
    <t>(주)티엔월드</t>
  </si>
  <si>
    <t>230-81-06564</t>
  </si>
  <si>
    <t>(학)국민학원사업본부</t>
  </si>
  <si>
    <t>120-82-02685</t>
  </si>
  <si>
    <t>두양건축(주)</t>
  </si>
  <si>
    <t>208-81-10023</t>
  </si>
  <si>
    <t>리클린홀딩스 주식회사</t>
  </si>
  <si>
    <t>356-88-00177</t>
  </si>
  <si>
    <t>새한운항(주)</t>
  </si>
  <si>
    <t>107-86-44531</t>
  </si>
  <si>
    <t>씨브이에스넷(주)</t>
  </si>
  <si>
    <t>117-81-32468</t>
  </si>
  <si>
    <t>아시아산림협력기구사무국</t>
  </si>
  <si>
    <t>107-82-67477</t>
  </si>
  <si>
    <t>오늘와인</t>
  </si>
  <si>
    <t>219-86-00684</t>
  </si>
  <si>
    <t>20190101 ~ 20191130</t>
  </si>
  <si>
    <t>주식회사 듀이트리</t>
  </si>
  <si>
    <t>215-87-40890</t>
  </si>
  <si>
    <t>주식회사 퍼포먼스바이티비더블유에이</t>
  </si>
  <si>
    <t>504-88-00873</t>
  </si>
  <si>
    <t>켑코에너지솔루션</t>
  </si>
  <si>
    <t>182-81-00465</t>
  </si>
  <si>
    <t>해브앤비(주)</t>
  </si>
  <si>
    <t>214-87-63681</t>
  </si>
  <si>
    <t>햇빛새싹발전소(주)</t>
  </si>
  <si>
    <t>685-87-00480</t>
  </si>
  <si>
    <t>EBS미디어</t>
  </si>
  <si>
    <t>220-88-38559</t>
  </si>
  <si>
    <t>(사)서울영상위원회</t>
  </si>
  <si>
    <t>104-82-07733</t>
  </si>
  <si>
    <t>(주)뉴트리</t>
  </si>
  <si>
    <t>214-86-80043</t>
  </si>
  <si>
    <t>(주)씨제이엠인터내셔널</t>
  </si>
  <si>
    <t>555-88-00094</t>
  </si>
  <si>
    <t>(주)어썸이엔티</t>
  </si>
  <si>
    <t>101-88-00989</t>
  </si>
  <si>
    <t>(주)에이앤씨콜렉티브</t>
  </si>
  <si>
    <t>211-86-97910</t>
  </si>
  <si>
    <t>(주)영원산업개발</t>
  </si>
  <si>
    <t>214-81-06510</t>
  </si>
  <si>
    <t>(주)오콘</t>
  </si>
  <si>
    <t>211-86-45130</t>
  </si>
  <si>
    <t>(주)원프레딕트</t>
  </si>
  <si>
    <t>110-88-00552</t>
  </si>
  <si>
    <t>(주)코닉글로리</t>
  </si>
  <si>
    <t>114-86-57392</t>
  </si>
  <si>
    <t>(주)파마리서치바이오</t>
  </si>
  <si>
    <t>129-86-38951</t>
  </si>
  <si>
    <t>(주)파마리서치프로덕트</t>
  </si>
  <si>
    <t>220-86-07450</t>
  </si>
  <si>
    <t>(주)팜스빌</t>
  </si>
  <si>
    <t>120-86-01608</t>
  </si>
  <si>
    <t>218-81-03188</t>
  </si>
  <si>
    <t>와이에스티(주)</t>
  </si>
  <si>
    <t>144-81-07296</t>
  </si>
  <si>
    <t>주식회사 엠아이푸드</t>
  </si>
  <si>
    <t>134-87-01924</t>
  </si>
  <si>
    <t>주식회사 오알피연구소</t>
  </si>
  <si>
    <t>114-86-26813</t>
  </si>
  <si>
    <t>주식회사 지놈앤컴퍼니</t>
  </si>
  <si>
    <t>627-87-00257</t>
  </si>
  <si>
    <t>크리스탈제이드코리아(주)</t>
  </si>
  <si>
    <t>120-86-84555</t>
  </si>
  <si>
    <t>한국마사회 새마을금고</t>
  </si>
  <si>
    <t>138-82-00465</t>
  </si>
  <si>
    <t>(주)러쉬코리아</t>
  </si>
  <si>
    <t>201-81-77964</t>
  </si>
  <si>
    <t>(주)버즈빌</t>
  </si>
  <si>
    <t>119-86-55841</t>
  </si>
  <si>
    <t>(주)상보</t>
  </si>
  <si>
    <t>136-81-02854</t>
  </si>
  <si>
    <t>(주)유송타일</t>
  </si>
  <si>
    <t>128-86-26660</t>
  </si>
  <si>
    <t>(주)인핸스드바이오</t>
  </si>
  <si>
    <t>194-81-00639</t>
  </si>
  <si>
    <t>(주)한국발보린</t>
  </si>
  <si>
    <t>610-81-06488</t>
  </si>
  <si>
    <t>사단법인한국핀테크지원센터</t>
  </si>
  <si>
    <t>879-82-00208</t>
  </si>
  <si>
    <t>20190131 ~ 20200130</t>
  </si>
  <si>
    <t>성대유통(주)</t>
  </si>
  <si>
    <t>108-81-47934</t>
  </si>
  <si>
    <t>유네스코아시아태평양국제이해교육원</t>
  </si>
  <si>
    <t>113-82-07998</t>
  </si>
  <si>
    <t>주식회사 서우건설산업</t>
  </si>
  <si>
    <t>119-81-16692</t>
  </si>
  <si>
    <t>한국유켄공업</t>
  </si>
  <si>
    <t>113-86-11485</t>
  </si>
  <si>
    <t>20170919 ~ 20190831</t>
  </si>
  <si>
    <t>(사)라파엘인터내셔널</t>
  </si>
  <si>
    <t>101-82-16650</t>
  </si>
  <si>
    <t>20180401 ~ 20190131</t>
  </si>
  <si>
    <t>(재)철원플라즈마산업기술연구원</t>
  </si>
  <si>
    <t>127-82-15110</t>
  </si>
  <si>
    <t>20180901 ~ 20191031</t>
  </si>
  <si>
    <t>(주)브랜드인덱스</t>
  </si>
  <si>
    <t>215-87-33220</t>
  </si>
  <si>
    <t>(주)억스코리아</t>
  </si>
  <si>
    <t>119-86-80243</t>
  </si>
  <si>
    <t>(주)케이옥션</t>
  </si>
  <si>
    <t>101-86-17910</t>
  </si>
  <si>
    <t>(주)코난테크놀로지</t>
  </si>
  <si>
    <t>229-81-37316</t>
  </si>
  <si>
    <t>대림에이엠씨(주)</t>
  </si>
  <si>
    <t>393-88-00481</t>
  </si>
  <si>
    <t>20171201 ~ 20191230</t>
  </si>
  <si>
    <t>디에스대성하우징(주)</t>
  </si>
  <si>
    <t>217-81-30402</t>
  </si>
  <si>
    <t>롱샴코리아(주)</t>
  </si>
  <si>
    <t>101-86-08916</t>
  </si>
  <si>
    <t>20180214 ~ 20200213</t>
  </si>
  <si>
    <t>주식회사 링크샵스</t>
  </si>
  <si>
    <t>201-86-27310</t>
  </si>
  <si>
    <t>주식회사 컬리</t>
  </si>
  <si>
    <t>261-81-23567</t>
  </si>
  <si>
    <t>20181128 ~ 20191127</t>
  </si>
  <si>
    <t>20180601 ~ 20191231</t>
  </si>
  <si>
    <t>주식회사 화이브라더스코리아</t>
  </si>
  <si>
    <t>107-88-26110</t>
  </si>
  <si>
    <t>20180513 ~ 20190512</t>
  </si>
  <si>
    <t>컨버즈주식회사</t>
  </si>
  <si>
    <t>125-81-79538</t>
  </si>
  <si>
    <t>태광파워홀딩스주식회사(영업소)</t>
  </si>
  <si>
    <t>201-84-02843</t>
  </si>
  <si>
    <t>20180820 ~ 20190819</t>
  </si>
  <si>
    <t>(주)대협테크</t>
  </si>
  <si>
    <t>610-81-54165</t>
  </si>
  <si>
    <t>(주)에이피엔</t>
  </si>
  <si>
    <t>214-81-25517</t>
  </si>
  <si>
    <t>재단법인 울산인재육성재단</t>
  </si>
  <si>
    <t>195-82-00167</t>
  </si>
  <si>
    <t>주식회사바이올푸드</t>
  </si>
  <si>
    <t>621-81-96199</t>
  </si>
  <si>
    <t>(주)드림아스콘</t>
  </si>
  <si>
    <t>130-86-40248</t>
  </si>
  <si>
    <t>국토교통부</t>
  </si>
  <si>
    <t>138-83-01535</t>
  </si>
  <si>
    <t>인천스마트시티 주식회사</t>
  </si>
  <si>
    <t>131-86-37839</t>
  </si>
  <si>
    <t>(주)금도건설</t>
  </si>
  <si>
    <t>418-81-14005</t>
  </si>
  <si>
    <t>재단법인 전라북도문화콘텐츠산업진흥원</t>
  </si>
  <si>
    <t>698-82-00142</t>
  </si>
  <si>
    <t>(재)제주여성가족연구원_제주</t>
  </si>
  <si>
    <t>616-82-27571</t>
  </si>
  <si>
    <t>20181101 ~ 20191231</t>
  </si>
  <si>
    <t>(재)제주영상문화산업진흥원</t>
  </si>
  <si>
    <t>(재)제주평생교육장학진흥원</t>
  </si>
  <si>
    <t>616-82-14101</t>
  </si>
  <si>
    <t>제주학연구센터</t>
  </si>
  <si>
    <t>312-82-87944</t>
  </si>
  <si>
    <t>(재)충청북도기업진흥원</t>
  </si>
  <si>
    <t>301-82-09856</t>
  </si>
  <si>
    <t>(주)다산에너지</t>
  </si>
  <si>
    <t>314-86-53230</t>
  </si>
  <si>
    <t>(주)지노믹트리</t>
  </si>
  <si>
    <t>314-81-36987</t>
  </si>
  <si>
    <t>(주)콤스코시큐리티</t>
  </si>
  <si>
    <t>426-87-00921</t>
  </si>
  <si>
    <t>20180510 ~ 20190509</t>
  </si>
  <si>
    <t>(주)콤스코투게더</t>
  </si>
  <si>
    <t>391-81-00977</t>
  </si>
  <si>
    <t>재단법인 대전효문화진흥원</t>
  </si>
  <si>
    <t>386-82-00104</t>
  </si>
  <si>
    <t>재단법인 충북여성재단</t>
  </si>
  <si>
    <t>108-82-11020</t>
  </si>
  <si>
    <t>(주)이앤더블유(E&amp;W)</t>
  </si>
  <si>
    <t>130-81-41067</t>
  </si>
  <si>
    <t>(주)트윔</t>
  </si>
  <si>
    <t>317-81-16772</t>
  </si>
  <si>
    <t>대성실업(주)</t>
  </si>
  <si>
    <t>303-81-07954</t>
  </si>
  <si>
    <t>135-82-17588</t>
  </si>
  <si>
    <t>천안아산상생협력센터 관리조합</t>
  </si>
  <si>
    <t>231-82-66465</t>
  </si>
  <si>
    <t>한일프라콘(주)</t>
  </si>
  <si>
    <t>124-81-39343</t>
  </si>
  <si>
    <t>(유)세림상운</t>
  </si>
  <si>
    <t>314-81-26908</t>
  </si>
  <si>
    <t>(재)전라남도정보문화산업진흥원</t>
  </si>
  <si>
    <t>411-82-10121</t>
  </si>
  <si>
    <t>(주)브이티코스메틱</t>
  </si>
  <si>
    <t>410-86-94086</t>
  </si>
  <si>
    <t>(주)전남드래곤즈</t>
  </si>
  <si>
    <t>416-81-10186</t>
  </si>
  <si>
    <t>20180601 ~ 20200531</t>
  </si>
  <si>
    <t>농업회사법인(주)산들촌</t>
  </si>
  <si>
    <t>409-81-85980</t>
  </si>
  <si>
    <t>닛소남해아그로주식회사</t>
  </si>
  <si>
    <t>417-81-42361</t>
  </si>
  <si>
    <t>진응건설(주)</t>
  </si>
  <si>
    <t>417-81-02317</t>
  </si>
  <si>
    <t>(사)한국대학스포츠협의회</t>
  </si>
  <si>
    <t>105-82-18534</t>
  </si>
  <si>
    <t>20180601 ~ 20190228</t>
  </si>
  <si>
    <t>(재)서울특별시 서울기술연구원</t>
  </si>
  <si>
    <t>147-82-00101</t>
  </si>
  <si>
    <t>(재)순복음선교회</t>
  </si>
  <si>
    <t>116-82-00451</t>
  </si>
  <si>
    <t>(재)영동축제관광재단</t>
  </si>
  <si>
    <t>742-82-00167</t>
  </si>
  <si>
    <t>(재)정선아리랑문화재단</t>
  </si>
  <si>
    <t>225-82-17561</t>
  </si>
  <si>
    <t>(재)평택시국제교류재단</t>
  </si>
  <si>
    <t>125-82-12214</t>
  </si>
  <si>
    <t>(주)이뮨메드</t>
  </si>
  <si>
    <t>221-81-16466</t>
  </si>
  <si>
    <t>해외인프라도시개발지원공사</t>
  </si>
  <si>
    <t>797-86-00957</t>
  </si>
  <si>
    <t>재단법인시흥시도시재생지원센터</t>
  </si>
  <si>
    <t>790-82-00128</t>
  </si>
  <si>
    <t>사단법인 부산항시설관리센터</t>
  </si>
  <si>
    <t>602-82-08901</t>
  </si>
  <si>
    <t>(주)테크플로어</t>
  </si>
  <si>
    <t>476-81-01073</t>
  </si>
  <si>
    <t>20180120 ~ 20200119</t>
  </si>
  <si>
    <t>(주)한국분체</t>
  </si>
  <si>
    <t>415-81-07034</t>
  </si>
  <si>
    <t>케이워터운영관리(주)</t>
  </si>
  <si>
    <t>484-86-01123</t>
  </si>
  <si>
    <t>(주)마봉</t>
  </si>
  <si>
    <t>105-86-91552</t>
  </si>
  <si>
    <t>(주)포엠아이</t>
  </si>
  <si>
    <t>214-86-58726</t>
  </si>
  <si>
    <t>(재)대한건설기계안전관리원</t>
  </si>
  <si>
    <t>220-82-03039</t>
  </si>
  <si>
    <t>(주)청인</t>
  </si>
  <si>
    <t>746-86-00871</t>
  </si>
  <si>
    <t>재단법인경상북도독립운동기념관</t>
  </si>
  <si>
    <t>508-82-12608</t>
  </si>
  <si>
    <t>118-08-67370</t>
  </si>
  <si>
    <t>20171228 ~ 20191227</t>
  </si>
  <si>
    <t>(주)마더스제약</t>
  </si>
  <si>
    <t>312-86-29302</t>
  </si>
  <si>
    <t>(주)버텍스아이디</t>
  </si>
  <si>
    <t>211-86-51762</t>
  </si>
  <si>
    <t>(주)퓨쳐켐</t>
  </si>
  <si>
    <t>121-81-46715</t>
  </si>
  <si>
    <t>디피제이파트너즈(주)</t>
  </si>
  <si>
    <t>220-86-49066</t>
  </si>
  <si>
    <t>(주)야놀자</t>
  </si>
  <si>
    <t>220-87-42885</t>
  </si>
  <si>
    <t>IU/GW 클라우드서버</t>
  </si>
  <si>
    <t>(주)이노인스트루먼트</t>
  </si>
  <si>
    <t>447-87-00025</t>
  </si>
  <si>
    <t>대영이앤비(주)</t>
  </si>
  <si>
    <t>134-81-07284</t>
  </si>
  <si>
    <t>20171102 ~ 20191101</t>
  </si>
  <si>
    <t>주식회사 힘찬건설</t>
  </si>
  <si>
    <t>130-86-34159</t>
  </si>
  <si>
    <t>(주)아진엑스텍</t>
  </si>
  <si>
    <t>621-81-29249</t>
  </si>
  <si>
    <t>(주)포센</t>
  </si>
  <si>
    <t>506-81-54639</t>
  </si>
  <si>
    <t>주식회사 태왕이앤씨</t>
  </si>
  <si>
    <t>504-81-89073</t>
  </si>
  <si>
    <t>(주)대경오앤티</t>
  </si>
  <si>
    <t>621-81-18169</t>
  </si>
  <si>
    <t>(주)부산도선</t>
  </si>
  <si>
    <t>748-81-00983</t>
  </si>
  <si>
    <t>동아전기공업주식회사</t>
  </si>
  <si>
    <t>608-81-33100</t>
  </si>
  <si>
    <t>(주)대코</t>
  </si>
  <si>
    <t>136-86-00244</t>
  </si>
  <si>
    <t>김창권회계사(현대회계법인)</t>
  </si>
  <si>
    <t>800227-2******</t>
  </si>
  <si>
    <t>아펠가모(주)</t>
  </si>
  <si>
    <t>592-86-00444</t>
  </si>
  <si>
    <t>유진아이티서비스 주식회사</t>
  </si>
  <si>
    <t>105-88-11926</t>
  </si>
  <si>
    <t>주식회사 씨에이치엠</t>
  </si>
  <si>
    <t>104-86-24967</t>
  </si>
  <si>
    <t>(재)한국의학연구소</t>
  </si>
  <si>
    <t>130-82-06960</t>
  </si>
  <si>
    <t>(주)쏠렉</t>
  </si>
  <si>
    <t>520-81-00411</t>
  </si>
  <si>
    <t>교세라한국(주)</t>
  </si>
  <si>
    <t>214-87-83940</t>
  </si>
  <si>
    <t>사카타코리아(주)</t>
  </si>
  <si>
    <t>214-86-09564</t>
  </si>
  <si>
    <t>오티디코퍼레이션(주)</t>
  </si>
  <si>
    <t>104-86-56057</t>
  </si>
  <si>
    <t>윌리엄그랜트앤선즈코리아(주)</t>
  </si>
  <si>
    <t>215-87-20399</t>
  </si>
  <si>
    <t>주식회사 피피비스튜디오스</t>
  </si>
  <si>
    <t>214-88-87735</t>
  </si>
  <si>
    <t>큐렉소(주)</t>
  </si>
  <si>
    <t>106-81-38424</t>
  </si>
  <si>
    <t>(주)금양인터내셔날</t>
  </si>
  <si>
    <t>113-81-33785</t>
  </si>
  <si>
    <t>(주)새턴바스</t>
  </si>
  <si>
    <t>211-86-16047</t>
  </si>
  <si>
    <t>(주)스틸에잇</t>
  </si>
  <si>
    <t>206-86-88632</t>
  </si>
  <si>
    <t>(주)코스모앤컴퍼니</t>
  </si>
  <si>
    <t>214-81-06771</t>
  </si>
  <si>
    <t>케이씨에프테크놀로지스(주)</t>
  </si>
  <si>
    <t>101-87-02452</t>
  </si>
  <si>
    <t>백광산업주식회사</t>
  </si>
  <si>
    <t>113-81-01094</t>
  </si>
  <si>
    <t>주식회사에이에스에이전주</t>
  </si>
  <si>
    <t>402-81-77946</t>
  </si>
  <si>
    <t>아센텍(주)</t>
  </si>
  <si>
    <t>121-81-35940</t>
  </si>
  <si>
    <t>(주)큐브엔터테인먼트</t>
  </si>
  <si>
    <t>107-87-99106</t>
  </si>
  <si>
    <t>(주)지니뮤직</t>
  </si>
  <si>
    <t>314-81-03453</t>
  </si>
  <si>
    <t>(주)일신웰스</t>
  </si>
  <si>
    <t>136-81-01078</t>
  </si>
  <si>
    <t>(주)대성하이텍</t>
  </si>
  <si>
    <t>503-81-52160</t>
  </si>
  <si>
    <t>ICUBE/IU 클라우드서버</t>
  </si>
  <si>
    <t>흥우산업(주)</t>
  </si>
  <si>
    <t>601-81-11181</t>
  </si>
  <si>
    <t>하이디스테크놀로지 주식회사</t>
  </si>
  <si>
    <t>126-81-67258</t>
  </si>
  <si>
    <t>(주)금강고속</t>
  </si>
  <si>
    <t>223-81-00015</t>
  </si>
  <si>
    <t>주식회사 지테크브로</t>
  </si>
  <si>
    <t>부산_영남</t>
  </si>
  <si>
    <t>클라우드 SI</t>
  </si>
  <si>
    <t>해지리스트</t>
    <phoneticPr fontId="3" type="noConversion"/>
  </si>
  <si>
    <t>구분</t>
    <phoneticPr fontId="3" type="noConversion"/>
  </si>
  <si>
    <t>발주일</t>
    <phoneticPr fontId="3" type="noConversion"/>
  </si>
  <si>
    <t>센터</t>
    <phoneticPr fontId="3" type="noConversion"/>
  </si>
  <si>
    <t>영업담당자</t>
    <phoneticPr fontId="3" type="noConversion"/>
  </si>
  <si>
    <t>업체명</t>
    <phoneticPr fontId="3" type="noConversion"/>
  </si>
  <si>
    <t>사업자번호</t>
    <phoneticPr fontId="3" type="noConversion"/>
  </si>
  <si>
    <t>해지일(예정)</t>
    <phoneticPr fontId="3" type="noConversion"/>
  </si>
  <si>
    <t>해지사유</t>
    <phoneticPr fontId="3" type="noConversion"/>
  </si>
  <si>
    <t>처리 완료</t>
    <phoneticPr fontId="3" type="noConversion"/>
  </si>
  <si>
    <t>비고</t>
    <phoneticPr fontId="3" type="noConversion"/>
  </si>
  <si>
    <t>해지</t>
    <phoneticPr fontId="3" type="noConversion"/>
  </si>
  <si>
    <t>서울2</t>
  </si>
  <si>
    <t>최한성</t>
    <phoneticPr fontId="3" type="noConversion"/>
  </si>
  <si>
    <t>농업기술실용화재단</t>
    <phoneticPr fontId="3" type="noConversion"/>
  </si>
  <si>
    <t>계약만료</t>
    <phoneticPr fontId="3" type="noConversion"/>
  </si>
  <si>
    <t>해지</t>
  </si>
  <si>
    <t>부산</t>
  </si>
  <si>
    <t>이윤영</t>
    <phoneticPr fontId="3" type="noConversion"/>
  </si>
  <si>
    <t>경남정공</t>
    <phoneticPr fontId="3" type="noConversion"/>
  </si>
  <si>
    <t>인천</t>
  </si>
  <si>
    <t>김완주</t>
    <phoneticPr fontId="3" type="noConversion"/>
  </si>
  <si>
    <t>(주)테라젠테크</t>
    <phoneticPr fontId="3" type="noConversion"/>
  </si>
  <si>
    <t>프로그램 미사용</t>
    <phoneticPr fontId="3" type="noConversion"/>
  </si>
  <si>
    <t>호남</t>
  </si>
  <si>
    <t>정현태</t>
    <phoneticPr fontId="3" type="noConversion"/>
  </si>
  <si>
    <t>(주)동영산업</t>
    <phoneticPr fontId="3" type="noConversion"/>
  </si>
  <si>
    <t>김진태</t>
    <phoneticPr fontId="3" type="noConversion"/>
  </si>
  <si>
    <t>주식회사 에이에이아이헬스케어</t>
    <phoneticPr fontId="3" type="noConversion"/>
  </si>
  <si>
    <t>서울1</t>
    <phoneticPr fontId="3" type="noConversion"/>
  </si>
  <si>
    <t>장태호</t>
    <phoneticPr fontId="3" type="noConversion"/>
  </si>
  <si>
    <t>온타임솔루션</t>
    <phoneticPr fontId="3" type="noConversion"/>
  </si>
  <si>
    <t>중도해지</t>
    <phoneticPr fontId="3" type="noConversion"/>
  </si>
  <si>
    <t>ICUBE 프로그램 미사용</t>
    <phoneticPr fontId="3" type="noConversion"/>
  </si>
  <si>
    <t>전주</t>
    <phoneticPr fontId="3" type="noConversion"/>
  </si>
  <si>
    <t>김혁진</t>
    <phoneticPr fontId="3" type="noConversion"/>
  </si>
  <si>
    <t xml:space="preserve">얀마농기코리아(주) </t>
    <phoneticPr fontId="3" type="noConversion"/>
  </si>
  <si>
    <t>IDC 전환</t>
    <phoneticPr fontId="3" type="noConversion"/>
  </si>
  <si>
    <t>클라우드사업부</t>
    <phoneticPr fontId="3" type="noConversion"/>
  </si>
  <si>
    <t>(주)자동차엘엔씨</t>
    <phoneticPr fontId="3" type="noConversion"/>
  </si>
  <si>
    <t xml:space="preserve"> 고객사로 시스템 이전 구축 사용</t>
    <phoneticPr fontId="3" type="noConversion"/>
  </si>
  <si>
    <t>울산</t>
    <phoneticPr fontId="3" type="noConversion"/>
  </si>
  <si>
    <t>이동희</t>
    <phoneticPr fontId="3" type="noConversion"/>
  </si>
  <si>
    <t>(주)명진엔지니어링</t>
    <phoneticPr fontId="3" type="noConversion"/>
  </si>
  <si>
    <t>도움이티에스</t>
    <phoneticPr fontId="3" type="noConversion"/>
  </si>
  <si>
    <t>김영희</t>
    <phoneticPr fontId="3" type="noConversion"/>
  </si>
  <si>
    <t>제포실업㈜</t>
    <phoneticPr fontId="3" type="noConversion"/>
  </si>
  <si>
    <t>중부</t>
    <phoneticPr fontId="3" type="noConversion"/>
  </si>
  <si>
    <t>강희창</t>
    <phoneticPr fontId="3" type="noConversion"/>
  </si>
  <si>
    <t>(주)더블유</t>
    <phoneticPr fontId="3" type="noConversion"/>
  </si>
  <si>
    <t>서울3</t>
    <phoneticPr fontId="3" type="noConversion"/>
  </si>
  <si>
    <t>김한주</t>
    <phoneticPr fontId="3" type="noConversion"/>
  </si>
  <si>
    <t xml:space="preserve">(주)휴비스트제약 </t>
    <phoneticPr fontId="3" type="noConversion"/>
  </si>
  <si>
    <t>자체서버 사용</t>
    <phoneticPr fontId="3" type="noConversion"/>
  </si>
  <si>
    <t>호남</t>
    <phoneticPr fontId="3" type="noConversion"/>
  </si>
  <si>
    <t>김정현</t>
    <phoneticPr fontId="3" type="noConversion"/>
  </si>
  <si>
    <t>주식회사 지구</t>
    <phoneticPr fontId="3" type="noConversion"/>
  </si>
  <si>
    <t>대구/경북</t>
    <phoneticPr fontId="3" type="noConversion"/>
  </si>
  <si>
    <t>왕형진</t>
    <phoneticPr fontId="3" type="noConversion"/>
  </si>
  <si>
    <t>(주)영원이엔지</t>
    <phoneticPr fontId="3" type="noConversion"/>
  </si>
  <si>
    <t>비용부담</t>
    <phoneticPr fontId="3" type="noConversion"/>
  </si>
  <si>
    <t>김철민</t>
    <phoneticPr fontId="3" type="noConversion"/>
  </si>
  <si>
    <t>(주)부자인베스트</t>
    <phoneticPr fontId="3" type="noConversion"/>
  </si>
  <si>
    <t>회사폐업</t>
    <phoneticPr fontId="3" type="noConversion"/>
  </si>
  <si>
    <t>부산</t>
    <phoneticPr fontId="3" type="noConversion"/>
  </si>
  <si>
    <t>문성원</t>
    <phoneticPr fontId="3" type="noConversion"/>
  </si>
  <si>
    <t>프로트로닉스 김천공장</t>
    <phoneticPr fontId="3" type="noConversion"/>
  </si>
  <si>
    <t>510-85-07638</t>
  </si>
  <si>
    <t>합병</t>
    <phoneticPr fontId="3" type="noConversion"/>
  </si>
  <si>
    <t>김한주</t>
  </si>
  <si>
    <t>318-81-00991</t>
  </si>
  <si>
    <t>농업회사법인 주식회사 네이처리스</t>
    <phoneticPr fontId="3" type="noConversion"/>
  </si>
  <si>
    <t>박병훈</t>
    <phoneticPr fontId="3" type="noConversion"/>
  </si>
  <si>
    <t>영진기술주식회사</t>
    <phoneticPr fontId="3" type="noConversion"/>
  </si>
  <si>
    <t>박선종</t>
    <phoneticPr fontId="3" type="noConversion"/>
  </si>
  <si>
    <t>(주)대성문</t>
    <phoneticPr fontId="3" type="noConversion"/>
  </si>
  <si>
    <t>gw 서버만 해지(icube 서버는 타이탄인베스트 업체에서 사용)</t>
    <phoneticPr fontId="3" type="noConversion"/>
  </si>
  <si>
    <t>변상구</t>
    <phoneticPr fontId="3" type="noConversion"/>
  </si>
  <si>
    <t>경운대학교산학협력단</t>
    <phoneticPr fontId="3" type="noConversion"/>
  </si>
  <si>
    <t>이승현</t>
    <phoneticPr fontId="3" type="noConversion"/>
  </si>
  <si>
    <t>(주)태진에이엔티</t>
    <phoneticPr fontId="3" type="noConversion"/>
  </si>
  <si>
    <t>기안상신예정</t>
    <phoneticPr fontId="3" type="noConversion"/>
  </si>
  <si>
    <t>서울4</t>
    <phoneticPr fontId="3" type="noConversion"/>
  </si>
  <si>
    <t>국중호</t>
    <phoneticPr fontId="3" type="noConversion"/>
  </si>
  <si>
    <t>(주)대홍기획</t>
    <phoneticPr fontId="3" type="noConversion"/>
  </si>
  <si>
    <t>윤점혁</t>
    <phoneticPr fontId="3" type="noConversion"/>
  </si>
  <si>
    <t>(주)한국해양레저스포츠</t>
    <phoneticPr fontId="3" type="noConversion"/>
  </si>
  <si>
    <t>채권추심</t>
    <phoneticPr fontId="3" type="noConversion"/>
  </si>
  <si>
    <t>서울2</t>
    <phoneticPr fontId="3" type="noConversion"/>
  </si>
  <si>
    <t>양홍주</t>
    <phoneticPr fontId="3" type="noConversion"/>
  </si>
  <si>
    <t xml:space="preserve"> 블랭크코퍼레이션</t>
    <phoneticPr fontId="3" type="noConversion"/>
  </si>
  <si>
    <t>다우아이티</t>
    <phoneticPr fontId="3" type="noConversion"/>
  </si>
  <si>
    <t>반품</t>
    <phoneticPr fontId="3" type="noConversion"/>
  </si>
  <si>
    <t>영진화학㈜</t>
    <phoneticPr fontId="3" type="noConversion"/>
  </si>
  <si>
    <t>전체반품</t>
    <phoneticPr fontId="3" type="noConversion"/>
  </si>
  <si>
    <t>경기</t>
    <phoneticPr fontId="3" type="noConversion"/>
  </si>
  <si>
    <t xml:space="preserve"> 태진스틸산업</t>
    <phoneticPr fontId="3" type="noConversion"/>
  </si>
  <si>
    <t>아이들과미래재단</t>
    <phoneticPr fontId="3" type="noConversion"/>
  </si>
  <si>
    <t>120-82-05310</t>
    <phoneticPr fontId="3" type="noConversion"/>
  </si>
  <si>
    <t>폴리미래 주식회사</t>
    <phoneticPr fontId="3" type="noConversion"/>
  </si>
  <si>
    <t>정민</t>
    <phoneticPr fontId="3" type="noConversion"/>
  </si>
  <si>
    <t xml:space="preserve">(주)리클린 </t>
    <phoneticPr fontId="3" type="noConversion"/>
  </si>
  <si>
    <t>정찬필</t>
    <phoneticPr fontId="3" type="noConversion"/>
  </si>
  <si>
    <t>덴버코리아이엔씨(주)</t>
    <phoneticPr fontId="3" type="noConversion"/>
  </si>
  <si>
    <t>에이스전자(주)</t>
    <phoneticPr fontId="3" type="noConversion"/>
  </si>
  <si>
    <t>이젠솔루션</t>
    <phoneticPr fontId="3" type="noConversion"/>
  </si>
  <si>
    <t>이동연</t>
    <phoneticPr fontId="3" type="noConversion"/>
  </si>
  <si>
    <t>주식회사 천마종합건설</t>
    <phoneticPr fontId="3" type="noConversion"/>
  </si>
  <si>
    <t>고객변심</t>
    <phoneticPr fontId="3" type="noConversion"/>
  </si>
  <si>
    <t>김소설</t>
    <phoneticPr fontId="3" type="noConversion"/>
  </si>
  <si>
    <t>(주)세원하이텍</t>
    <phoneticPr fontId="3" type="noConversion"/>
  </si>
  <si>
    <t>(주)타우피엔유메디칼</t>
    <phoneticPr fontId="3" type="noConversion"/>
  </si>
  <si>
    <t>임동호</t>
    <phoneticPr fontId="3" type="noConversion"/>
  </si>
  <si>
    <t>이영미</t>
    <phoneticPr fontId="3" type="noConversion"/>
  </si>
  <si>
    <t>이경훈</t>
    <phoneticPr fontId="3" type="noConversion"/>
  </si>
  <si>
    <t>청하종합식품</t>
    <phoneticPr fontId="3" type="noConversion"/>
  </si>
  <si>
    <t>제주</t>
    <phoneticPr fontId="3" type="noConversion"/>
  </si>
  <si>
    <t>록산에버그린주식회사</t>
    <phoneticPr fontId="3" type="noConversion"/>
  </si>
  <si>
    <t>재단법인 인천광역시서구문화재단</t>
  </si>
  <si>
    <t>주식회사 성욱</t>
  </si>
  <si>
    <t>6911181******</t>
  </si>
  <si>
    <t>대한민국 상이군경회 마사회</t>
    <phoneticPr fontId="3" type="noConversion"/>
  </si>
  <si>
    <t>OECD대한민국정책센터</t>
    <phoneticPr fontId="3" type="noConversion"/>
  </si>
  <si>
    <t>발행</t>
    <phoneticPr fontId="3" type="noConversion"/>
  </si>
  <si>
    <t>(주)제씨콤</t>
    <phoneticPr fontId="3" type="noConversion"/>
  </si>
  <si>
    <t>(주)코엔스</t>
    <phoneticPr fontId="3" type="noConversion"/>
  </si>
  <si>
    <t>부산</t>
    <phoneticPr fontId="3" type="noConversion"/>
  </si>
  <si>
    <t>(재)고양문화재단</t>
    <phoneticPr fontId="3" type="noConversion"/>
  </si>
  <si>
    <t>1월</t>
    <phoneticPr fontId="3" type="noConversion"/>
  </si>
  <si>
    <t>발행</t>
    <phoneticPr fontId="3" type="noConversion"/>
  </si>
  <si>
    <t>계산서 
발행여부</t>
    <phoneticPr fontId="3" type="noConversion"/>
  </si>
  <si>
    <t>1월</t>
    <phoneticPr fontId="3" type="noConversion"/>
  </si>
  <si>
    <t>국외소재문화재재단</t>
    <phoneticPr fontId="3" type="noConversion"/>
  </si>
  <si>
    <t>(사)대한국학기공협회</t>
    <phoneticPr fontId="3" type="noConversion"/>
  </si>
  <si>
    <t>전주</t>
    <phoneticPr fontId="3" type="noConversion"/>
  </si>
  <si>
    <t>김대중컨벤션센터 군산사무소</t>
    <phoneticPr fontId="3" type="noConversion"/>
  </si>
  <si>
    <t>지아이소프트랩</t>
    <phoneticPr fontId="3" type="noConversion"/>
  </si>
  <si>
    <t>서울4</t>
    <phoneticPr fontId="3" type="noConversion"/>
  </si>
  <si>
    <t>김경민</t>
    <phoneticPr fontId="3" type="noConversion"/>
  </si>
  <si>
    <t>윤동훈</t>
    <phoneticPr fontId="3" type="noConversion"/>
  </si>
  <si>
    <t xml:space="preserve"> 유한선 </t>
    <phoneticPr fontId="3" type="noConversion"/>
  </si>
  <si>
    <t>윤정근</t>
    <phoneticPr fontId="3" type="noConversion"/>
  </si>
  <si>
    <t>(주)에이치씨디엠</t>
    <phoneticPr fontId="3" type="noConversion"/>
  </si>
  <si>
    <t>발행</t>
    <phoneticPr fontId="3" type="noConversion"/>
  </si>
  <si>
    <t>(주)윈스톤</t>
    <phoneticPr fontId="3" type="noConversion"/>
  </si>
  <si>
    <t>주식회사 아스타</t>
    <phoneticPr fontId="3" type="noConversion"/>
  </si>
  <si>
    <t>(주)코츠</t>
    <phoneticPr fontId="3" type="noConversion"/>
  </si>
  <si>
    <t>(주)수협개발</t>
    <phoneticPr fontId="3" type="noConversion"/>
  </si>
  <si>
    <t>(주)고고밴코리아</t>
    <phoneticPr fontId="3" type="noConversion"/>
  </si>
  <si>
    <t>풍국주정공업(주)</t>
    <phoneticPr fontId="3" type="noConversion"/>
  </si>
  <si>
    <t>(주)케이피알앤드어소시에이츠</t>
    <phoneticPr fontId="3" type="noConversion"/>
  </si>
  <si>
    <t>(재)충북학사</t>
    <phoneticPr fontId="3" type="noConversion"/>
  </si>
  <si>
    <t>(주)삼화피앤씨</t>
    <phoneticPr fontId="3" type="noConversion"/>
  </si>
  <si>
    <t>(주)비브라스</t>
    <phoneticPr fontId="3" type="noConversion"/>
  </si>
  <si>
    <t>서울국제학교</t>
    <phoneticPr fontId="3" type="noConversion"/>
  </si>
  <si>
    <t>안트로젠</t>
    <phoneticPr fontId="3" type="noConversion"/>
  </si>
  <si>
    <t>(주)코엔스</t>
    <phoneticPr fontId="3" type="noConversion"/>
  </si>
  <si>
    <t>(주)마녀공장</t>
    <phoneticPr fontId="3" type="noConversion"/>
  </si>
  <si>
    <t>(주)서울스탠다드</t>
    <phoneticPr fontId="3" type="noConversion"/>
  </si>
  <si>
    <t>(주)미래SCI</t>
    <phoneticPr fontId="3" type="noConversion"/>
  </si>
  <si>
    <t>(주)엔에스홈</t>
    <phoneticPr fontId="3" type="noConversion"/>
  </si>
  <si>
    <t>(주)팀그레이프</t>
    <phoneticPr fontId="3" type="noConversion"/>
  </si>
  <si>
    <t>(재)고양문화재단</t>
    <phoneticPr fontId="3" type="noConversion"/>
  </si>
  <si>
    <t>(주)코바스</t>
    <phoneticPr fontId="3" type="noConversion"/>
  </si>
  <si>
    <t>주식회사 컴투게더피알케이</t>
    <phoneticPr fontId="3" type="noConversion"/>
  </si>
  <si>
    <t>(주)케이티씨택스프리</t>
    <phoneticPr fontId="3" type="noConversion"/>
  </si>
  <si>
    <t>진응건설(주)</t>
    <phoneticPr fontId="3" type="noConversion"/>
  </si>
  <si>
    <t>선진회계법인</t>
  </si>
  <si>
    <t>충북학사 청람재</t>
  </si>
  <si>
    <t>주식회사 리치앤코</t>
    <phoneticPr fontId="3" type="noConversion"/>
  </si>
  <si>
    <t>티앤티 주식회사</t>
    <phoneticPr fontId="3" type="noConversion"/>
  </si>
  <si>
    <t>발행</t>
    <phoneticPr fontId="3" type="noConversion"/>
  </si>
  <si>
    <t>(주)알이티</t>
    <phoneticPr fontId="3" type="noConversion"/>
  </si>
  <si>
    <t>중앙자살예방센터</t>
    <phoneticPr fontId="3" type="noConversion"/>
  </si>
  <si>
    <t>아키젠 바이오텍 리미티드</t>
  </si>
  <si>
    <t>주식회사 삼정디씨피</t>
    <phoneticPr fontId="3" type="noConversion"/>
  </si>
  <si>
    <t>에이엠테크놀로지(주)</t>
    <phoneticPr fontId="3" type="noConversion"/>
  </si>
  <si>
    <t>(주)슈펙스비앤피</t>
  </si>
  <si>
    <t>디엠솔루션</t>
    <phoneticPr fontId="3" type="noConversion"/>
  </si>
  <si>
    <t>사단법인 부산항시설관리센터</t>
    <phoneticPr fontId="3" type="noConversion"/>
  </si>
  <si>
    <t>107-81-44588</t>
  </si>
  <si>
    <t>20190116 ~ 20200115</t>
  </si>
  <si>
    <t>카펙발레오</t>
  </si>
  <si>
    <t>514-81-20917</t>
  </si>
  <si>
    <t>20190115 ~ 20200228</t>
  </si>
  <si>
    <t>(주)엔에스홈</t>
  </si>
  <si>
    <t>229-81-18250</t>
  </si>
  <si>
    <t>(주)케이티씨택스프리</t>
  </si>
  <si>
    <t>490-88-00782</t>
  </si>
  <si>
    <t>20190111 ~ 20191231</t>
  </si>
  <si>
    <t>대한민국 상이군경회 마사회</t>
  </si>
  <si>
    <t>138-82-07172</t>
  </si>
  <si>
    <t>티앤티 주식회사</t>
  </si>
  <si>
    <t>455-87-00031</t>
  </si>
  <si>
    <t>20171001 ~ 20191231</t>
  </si>
  <si>
    <t>20190111 ~ 20200123</t>
  </si>
  <si>
    <t>팬택씨앤아이(지점2)</t>
  </si>
  <si>
    <t>935-81-08425</t>
  </si>
  <si>
    <t>137-81-06931</t>
  </si>
  <si>
    <t>20190107 ~ 20200131</t>
  </si>
  <si>
    <t>주식회사 삼정디씨피</t>
  </si>
  <si>
    <t>405-81-10060</t>
  </si>
  <si>
    <t>301-82-10260</t>
  </si>
  <si>
    <t>20181020 ~ 20191231</t>
  </si>
  <si>
    <t>(주)아미노로직스</t>
  </si>
  <si>
    <t>129-81-23337</t>
  </si>
  <si>
    <t>(주)에스엠브이홀딩스</t>
  </si>
  <si>
    <t>886-88-00402</t>
  </si>
  <si>
    <t>105-87-41103</t>
  </si>
  <si>
    <t>220-81-44125</t>
  </si>
  <si>
    <t>20190110 ~ 20200131</t>
  </si>
  <si>
    <t>주식회사 컴투게더피알케이</t>
  </si>
  <si>
    <t>120-87-54892</t>
  </si>
  <si>
    <t>220-84-08246</t>
  </si>
  <si>
    <t>20190101 ~ 20231231</t>
  </si>
  <si>
    <t>(재)충북학사</t>
  </si>
  <si>
    <t>301-82-06524</t>
  </si>
  <si>
    <t>20181201 ~ 20191105</t>
  </si>
  <si>
    <t>(재)달성문화재단</t>
  </si>
  <si>
    <t>514-82-13223</t>
  </si>
  <si>
    <t>20180301 ~ 20191231</t>
  </si>
  <si>
    <t>(주)미래SCI</t>
  </si>
  <si>
    <t>620-81-01495</t>
  </si>
  <si>
    <t>(주)보성공업</t>
  </si>
  <si>
    <t>(주)노드메이슨</t>
  </si>
  <si>
    <t>105-87-91243</t>
  </si>
  <si>
    <t>주식회사 애니캐스팅 소프트웨어</t>
  </si>
  <si>
    <t>219-81-30368</t>
  </si>
  <si>
    <t>재단법인 생명보험사회공헌재단</t>
  </si>
  <si>
    <t>201-82-06132</t>
  </si>
  <si>
    <t>20180701 ~ 20191231</t>
  </si>
  <si>
    <t>398-82-00219</t>
  </si>
  <si>
    <t>20180501 ~ 20191231</t>
  </si>
  <si>
    <t>20180901 ~ 20200228</t>
  </si>
  <si>
    <t>재)경상북도여성정책개발원</t>
  </si>
  <si>
    <t>504-82-60035</t>
  </si>
  <si>
    <t>대영코어텍(주)</t>
  </si>
  <si>
    <t>주식회사 케첨</t>
  </si>
  <si>
    <t>트램코일브럭유한회사</t>
  </si>
  <si>
    <t>부산_영남</t>
    <phoneticPr fontId="3" type="noConversion"/>
  </si>
  <si>
    <t>TS</t>
    <phoneticPr fontId="3" type="noConversion"/>
  </si>
  <si>
    <t>경남IT코디센터</t>
    <phoneticPr fontId="3" type="noConversion"/>
  </si>
  <si>
    <t>비즈웰</t>
    <phoneticPr fontId="3" type="noConversion"/>
  </si>
  <si>
    <t>대리점</t>
    <phoneticPr fontId="3" type="noConversion"/>
  </si>
  <si>
    <t>ETI사업팀</t>
  </si>
  <si>
    <t>229-81-12784</t>
  </si>
  <si>
    <t>503-81-75009</t>
  </si>
  <si>
    <t>322-85-00547</t>
  </si>
  <si>
    <t>(재)담양군문화재단</t>
  </si>
  <si>
    <t>주식회사 큰솔</t>
  </si>
  <si>
    <t>(주)필라웨어</t>
  </si>
  <si>
    <t>(사)광주관광컨벤션뷰로</t>
    <phoneticPr fontId="3" type="noConversion"/>
  </si>
  <si>
    <t>재단법인춘천바이오산업진흥원</t>
  </si>
  <si>
    <t>(주)메가에셋</t>
  </si>
  <si>
    <t>(주)베케이코리아</t>
  </si>
  <si>
    <t>20170901 ~ 20190131</t>
  </si>
  <si>
    <t>20180102 ~ 20191231</t>
  </si>
  <si>
    <t>20180731 ~ 20200831</t>
  </si>
  <si>
    <t>20190117 ~ 20200116</t>
  </si>
  <si>
    <t>(주)프리미어</t>
  </si>
  <si>
    <t>410-86-28908</t>
  </si>
  <si>
    <t>주식회사G.M</t>
  </si>
  <si>
    <t>131-81-50609</t>
  </si>
  <si>
    <t>312-81-98196</t>
  </si>
  <si>
    <t>20180101 ~ 20190331</t>
  </si>
  <si>
    <t>527-81-00163</t>
  </si>
  <si>
    <t>221-82-09813</t>
  </si>
  <si>
    <t>1월</t>
    <phoneticPr fontId="3" type="noConversion"/>
  </si>
  <si>
    <t>(주)메가에셋</t>
    <phoneticPr fontId="3" type="noConversion"/>
  </si>
  <si>
    <t>한국도박문제관리센터</t>
    <phoneticPr fontId="3" type="noConversion"/>
  </si>
  <si>
    <t>1월</t>
    <phoneticPr fontId="3" type="noConversion"/>
  </si>
  <si>
    <t>아키젠 바이오텍 리미티드</t>
    <phoneticPr fontId="3" type="noConversion"/>
  </si>
  <si>
    <t>(주)오케이포스</t>
    <phoneticPr fontId="3" type="noConversion"/>
  </si>
  <si>
    <t>강원연구원</t>
    <phoneticPr fontId="3" type="noConversion"/>
  </si>
  <si>
    <t>(주)오케이포스</t>
  </si>
  <si>
    <t>214-88-14829</t>
  </si>
  <si>
    <t>20160101 ~ 20191231</t>
  </si>
  <si>
    <t>천안시청</t>
  </si>
  <si>
    <t>푸른서부환경 주식회사</t>
    <phoneticPr fontId="3" type="noConversion"/>
  </si>
  <si>
    <t>(주)메가에셋</t>
    <phoneticPr fontId="3" type="noConversion"/>
  </si>
  <si>
    <t>3개월</t>
    <phoneticPr fontId="3" type="noConversion"/>
  </si>
  <si>
    <t>팬택씨앤아이(지점2)</t>
    <phoneticPr fontId="3" type="noConversion"/>
  </si>
  <si>
    <t>재단법인 생명보험사회공헌재단</t>
    <phoneticPr fontId="3" type="noConversion"/>
  </si>
  <si>
    <t>(주)넥시스</t>
    <phoneticPr fontId="3" type="noConversion"/>
  </si>
  <si>
    <t>대영코어텍(주)</t>
    <phoneticPr fontId="3" type="noConversion"/>
  </si>
  <si>
    <t>에코시스템㈜</t>
    <phoneticPr fontId="3" type="noConversion"/>
  </si>
  <si>
    <t>(주)참이맛</t>
    <phoneticPr fontId="3" type="noConversion"/>
  </si>
  <si>
    <t>주식회사 큰솔</t>
    <phoneticPr fontId="3" type="noConversion"/>
  </si>
  <si>
    <t>재단법인경북해양바이오산업연구원</t>
    <phoneticPr fontId="3" type="noConversion"/>
  </si>
  <si>
    <t>(주)마더스제약</t>
    <phoneticPr fontId="3" type="noConversion"/>
  </si>
  <si>
    <t>(재)전라남도정보문화산업진흥원</t>
    <phoneticPr fontId="3" type="noConversion"/>
  </si>
  <si>
    <t>(주)비즈니스워치</t>
    <phoneticPr fontId="3" type="noConversion"/>
  </si>
  <si>
    <t>(주)오케이포스</t>
    <phoneticPr fontId="3" type="noConversion"/>
  </si>
  <si>
    <t>재단법인 강북문화재단</t>
    <phoneticPr fontId="3" type="noConversion"/>
  </si>
  <si>
    <t>천안시청</t>
    <phoneticPr fontId="3" type="noConversion"/>
  </si>
  <si>
    <t>(주)슈펙스비앤피</t>
    <phoneticPr fontId="3" type="noConversion"/>
  </si>
  <si>
    <t>비앤에스컴퍼니</t>
    <phoneticPr fontId="3" type="noConversion"/>
  </si>
  <si>
    <t>(주)유알피시스템</t>
  </si>
  <si>
    <t>(주)유알피시스템</t>
    <phoneticPr fontId="3" type="noConversion"/>
  </si>
  <si>
    <t>(주)다우바이오메디카</t>
    <phoneticPr fontId="3" type="noConversion"/>
  </si>
  <si>
    <t>이누리</t>
    <phoneticPr fontId="3" type="noConversion"/>
  </si>
  <si>
    <t>(주)바이로메드</t>
  </si>
  <si>
    <t xml:space="preserve">(주)에이치디엑스윌 </t>
  </si>
  <si>
    <t>(재)울산문화재단</t>
  </si>
  <si>
    <t>태산종합건설(주)</t>
  </si>
  <si>
    <t>(주)비즈니스워치</t>
  </si>
  <si>
    <t>107-87-89189</t>
  </si>
  <si>
    <t>107-86-55270</t>
  </si>
  <si>
    <t>한영전자(주)</t>
  </si>
  <si>
    <t>(주)다우바이오메디카</t>
  </si>
  <si>
    <t>주식회사리트코이엔에스</t>
  </si>
  <si>
    <t>(주)두잉씨앤에스</t>
  </si>
  <si>
    <t>(주)씨에스에이코스믹</t>
  </si>
  <si>
    <t>(주)원더플레이스</t>
  </si>
  <si>
    <t>아이이 주식회사</t>
  </si>
  <si>
    <t>주식회사 피에이치파마</t>
  </si>
  <si>
    <t>재단법인천안문화재단</t>
  </si>
  <si>
    <t>부산_영남</t>
    <phoneticPr fontId="3" type="noConversion"/>
  </si>
  <si>
    <t>추가</t>
    <phoneticPr fontId="3" type="noConversion"/>
  </si>
  <si>
    <t>(주)포스코아이씨티</t>
    <phoneticPr fontId="3" type="noConversion"/>
  </si>
  <si>
    <t>1월</t>
    <phoneticPr fontId="3" type="noConversion"/>
  </si>
  <si>
    <t>(주)참이맛</t>
    <phoneticPr fontId="3" type="noConversion"/>
  </si>
  <si>
    <t>(주)한진해운</t>
    <phoneticPr fontId="3" type="noConversion"/>
  </si>
  <si>
    <t>201-86-20597</t>
  </si>
  <si>
    <t>베바노</t>
  </si>
  <si>
    <t>20180301 ~ 20190131</t>
  </si>
  <si>
    <t>20180122 ~ 20200121</t>
  </si>
  <si>
    <t>214-81-04910</t>
  </si>
  <si>
    <t>234-87-00225</t>
  </si>
  <si>
    <t>312-82-16323</t>
  </si>
  <si>
    <t>20190101 ~ 20200229</t>
  </si>
  <si>
    <t>사단법인전국지역문화재단연합회</t>
  </si>
  <si>
    <t>에스트래픽(주)</t>
  </si>
  <si>
    <t>(주)큐에스엔지니어링</t>
  </si>
  <si>
    <t>동부권푸른물 주식회사</t>
  </si>
  <si>
    <t>푸른서부환경 주식회사</t>
  </si>
  <si>
    <t>(주)토다이코리아</t>
  </si>
  <si>
    <t>(주)토다이코리아</t>
    <phoneticPr fontId="3" type="noConversion"/>
  </si>
  <si>
    <t>재단법인 서울장학재단</t>
  </si>
  <si>
    <t>재단법인 서울장학재단</t>
    <phoneticPr fontId="3" type="noConversion"/>
  </si>
  <si>
    <t>디지털존</t>
  </si>
  <si>
    <t>(주)원더플레이스</t>
    <phoneticPr fontId="3" type="noConversion"/>
  </si>
  <si>
    <t>신성섭회계사(한울회계법인)</t>
    <phoneticPr fontId="3" type="noConversion"/>
  </si>
  <si>
    <t>대리점</t>
    <phoneticPr fontId="3" type="noConversion"/>
  </si>
  <si>
    <t>투비트</t>
    <phoneticPr fontId="3" type="noConversion"/>
  </si>
  <si>
    <t>(사)교육시설재난공제회</t>
    <phoneticPr fontId="3" type="noConversion"/>
  </si>
  <si>
    <t>1월</t>
    <phoneticPr fontId="3" type="noConversion"/>
  </si>
  <si>
    <t>(재)도봉문화재단</t>
  </si>
  <si>
    <t>(재)도봉문화재단</t>
    <phoneticPr fontId="3" type="noConversion"/>
  </si>
  <si>
    <t>8월</t>
    <phoneticPr fontId="3" type="noConversion"/>
  </si>
  <si>
    <t>3월</t>
    <phoneticPr fontId="3" type="noConversion"/>
  </si>
  <si>
    <t>EBS미디어</t>
    <phoneticPr fontId="3" type="noConversion"/>
  </si>
  <si>
    <t>2월</t>
    <phoneticPr fontId="3" type="noConversion"/>
  </si>
  <si>
    <t>(사)라파엘인터내셔널</t>
    <phoneticPr fontId="3" type="noConversion"/>
  </si>
  <si>
    <t>2월</t>
    <phoneticPr fontId="3" type="noConversion"/>
  </si>
  <si>
    <t>광신개발(주)</t>
    <phoneticPr fontId="3" type="noConversion"/>
  </si>
  <si>
    <t>224-85-03712</t>
  </si>
  <si>
    <t>106-81-77204</t>
  </si>
  <si>
    <t>광신개발㈜</t>
  </si>
  <si>
    <t>경남</t>
    <phoneticPr fontId="3" type="noConversion"/>
  </si>
  <si>
    <t>클라우드 외부서비스</t>
  </si>
  <si>
    <t>6801131******</t>
  </si>
  <si>
    <t>8604241******</t>
  </si>
  <si>
    <t>510-81-00108</t>
  </si>
  <si>
    <t>206-86-08318</t>
  </si>
  <si>
    <t>214-88-22601</t>
  </si>
  <si>
    <t>120-81-14786</t>
  </si>
  <si>
    <t>20190101 ~ 20200228</t>
  </si>
  <si>
    <t>20180105 ~ 20200104</t>
  </si>
  <si>
    <t>(주)코스원</t>
  </si>
  <si>
    <t>416-81-72111</t>
  </si>
  <si>
    <t>(주)크로엔</t>
    <phoneticPr fontId="3" type="noConversion"/>
  </si>
  <si>
    <t>발행</t>
    <phoneticPr fontId="3" type="noConversion"/>
  </si>
  <si>
    <t>(주)미림아트텍</t>
    <phoneticPr fontId="3" type="noConversion"/>
  </si>
  <si>
    <t>카펙발레오</t>
    <phoneticPr fontId="3" type="noConversion"/>
  </si>
  <si>
    <t>(주) 노보믹스</t>
    <phoneticPr fontId="3" type="noConversion"/>
  </si>
  <si>
    <t>트램코일브럭유한회사</t>
    <phoneticPr fontId="3" type="noConversion"/>
  </si>
  <si>
    <t>(주)프리미어</t>
    <phoneticPr fontId="3" type="noConversion"/>
  </si>
  <si>
    <t>(주)케미메디</t>
    <phoneticPr fontId="3" type="noConversion"/>
  </si>
  <si>
    <t>(주)지니컨설팅</t>
    <phoneticPr fontId="3" type="noConversion"/>
  </si>
  <si>
    <t>(주)코비플라텍</t>
    <phoneticPr fontId="3" type="noConversion"/>
  </si>
  <si>
    <t>(주)에스에이블루</t>
    <phoneticPr fontId="3" type="noConversion"/>
  </si>
  <si>
    <t>(주)동연테크</t>
    <phoneticPr fontId="3" type="noConversion"/>
  </si>
  <si>
    <t>(주)호막코리아</t>
    <phoneticPr fontId="3" type="noConversion"/>
  </si>
  <si>
    <t>(주)데이비드토이</t>
  </si>
  <si>
    <t>서울와이더블유씨에이</t>
  </si>
  <si>
    <t>아마노코리아(주)</t>
  </si>
  <si>
    <t>2월</t>
    <phoneticPr fontId="3" type="noConversion"/>
  </si>
  <si>
    <t>발행</t>
    <phoneticPr fontId="3" type="noConversion"/>
  </si>
  <si>
    <t>한국콘텐츠진흥원</t>
    <phoneticPr fontId="3" type="noConversion"/>
  </si>
  <si>
    <t>(주)다우아이티</t>
    <phoneticPr fontId="3" type="noConversion"/>
  </si>
  <si>
    <t>(주)코웍스</t>
    <phoneticPr fontId="3" type="noConversion"/>
  </si>
  <si>
    <t>팬택씨앤아이(지점)</t>
    <phoneticPr fontId="3" type="noConversion"/>
  </si>
  <si>
    <t>사단법인한국핀테크지원센터</t>
    <phoneticPr fontId="3" type="noConversion"/>
  </si>
  <si>
    <t>에이에프더블류(주)</t>
    <phoneticPr fontId="3" type="noConversion"/>
  </si>
  <si>
    <t>김진태</t>
    <phoneticPr fontId="3" type="noConversion"/>
  </si>
  <si>
    <t>호남</t>
    <phoneticPr fontId="3" type="noConversion"/>
  </si>
  <si>
    <t>(주)지스타코리아</t>
    <phoneticPr fontId="3" type="noConversion"/>
  </si>
  <si>
    <t>동우건설산업(주)</t>
  </si>
  <si>
    <t>(주)미창케이블</t>
  </si>
  <si>
    <t>(주)비에프케이</t>
    <phoneticPr fontId="3" type="noConversion"/>
  </si>
  <si>
    <t>Smart A 전환</t>
    <phoneticPr fontId="3" type="noConversion"/>
  </si>
  <si>
    <t>필옵틱스</t>
    <phoneticPr fontId="3" type="noConversion"/>
  </si>
  <si>
    <t>경기</t>
    <phoneticPr fontId="3" type="noConversion"/>
  </si>
  <si>
    <t>발행</t>
    <phoneticPr fontId="3" type="noConversion"/>
  </si>
  <si>
    <t>2019년 4월</t>
    <phoneticPr fontId="3" type="noConversion"/>
  </si>
  <si>
    <t>2019년 6월</t>
    <phoneticPr fontId="3" type="noConversion"/>
  </si>
  <si>
    <t>(주)하드램</t>
    <phoneticPr fontId="3" type="noConversion"/>
  </si>
  <si>
    <t>KG Mozambique Ltd</t>
    <phoneticPr fontId="3" type="noConversion"/>
  </si>
  <si>
    <t>강원대학교</t>
    <phoneticPr fontId="3" type="noConversion"/>
  </si>
  <si>
    <t>(사)라파엘인터내셔널</t>
    <phoneticPr fontId="3" type="noConversion"/>
  </si>
  <si>
    <t>2019년 12월</t>
    <phoneticPr fontId="3" type="noConversion"/>
  </si>
  <si>
    <t>호남</t>
    <phoneticPr fontId="3" type="noConversion"/>
  </si>
  <si>
    <t>(의)서구의료재단여수성심병원</t>
    <phoneticPr fontId="3" type="noConversion"/>
  </si>
  <si>
    <t>(주)세종기술단</t>
  </si>
  <si>
    <t>(주)비헤이브글로벌</t>
  </si>
  <si>
    <t>학교법인 배재학당</t>
  </si>
  <si>
    <t>(주)씨트리</t>
    <phoneticPr fontId="3" type="noConversion"/>
  </si>
  <si>
    <t xml:space="preserve">고객사 예산부족으로 잔금 2019년 12월 발행 </t>
    <phoneticPr fontId="3" type="noConversion"/>
  </si>
  <si>
    <t>(주)씨엔티브이</t>
  </si>
  <si>
    <t>(주)메드팩토</t>
  </si>
  <si>
    <t>2월</t>
    <phoneticPr fontId="3" type="noConversion"/>
  </si>
  <si>
    <t>IU/GW 클라우드서버</t>
    <phoneticPr fontId="3" type="noConversion"/>
  </si>
  <si>
    <t>화인특장</t>
    <phoneticPr fontId="3" type="noConversion"/>
  </si>
  <si>
    <t>김정현</t>
    <phoneticPr fontId="3" type="noConversion"/>
  </si>
  <si>
    <t>배기운</t>
    <phoneticPr fontId="3" type="noConversion"/>
  </si>
  <si>
    <t>전용기</t>
    <phoneticPr fontId="3" type="noConversion"/>
  </si>
  <si>
    <t>정현태</t>
    <phoneticPr fontId="3" type="noConversion"/>
  </si>
  <si>
    <t>유네스코아태무형유산센터</t>
  </si>
  <si>
    <t>베리콤 안양지점</t>
  </si>
  <si>
    <t>대아이앤씨(주)</t>
  </si>
  <si>
    <t>주식회사 케이카캐피탈</t>
  </si>
  <si>
    <t>(주)정컴시스템-5000 IT</t>
  </si>
  <si>
    <t>(주)애니원</t>
    <phoneticPr fontId="3" type="noConversion"/>
  </si>
  <si>
    <t>(주)산청</t>
  </si>
  <si>
    <t>135-81-21955</t>
  </si>
  <si>
    <t>20181201 ~ 20190228</t>
  </si>
  <si>
    <t>한국원자력연구원</t>
  </si>
  <si>
    <t>314-82-00813</t>
  </si>
  <si>
    <t>(주)로자</t>
  </si>
  <si>
    <t>515-81-22164</t>
  </si>
  <si>
    <t>20171001 ~ 20201031</t>
  </si>
  <si>
    <t>(주)에이치디패널</t>
  </si>
  <si>
    <t>515-81-39705</t>
  </si>
  <si>
    <t>20170430 ~ 20200531</t>
  </si>
  <si>
    <t>(주)케이알엘이디</t>
  </si>
  <si>
    <t>513-81-73949</t>
  </si>
  <si>
    <t>20170901 ~ 20200831</t>
  </si>
  <si>
    <t>(주)케이알이엠에스</t>
  </si>
  <si>
    <t>513-81-46442</t>
  </si>
  <si>
    <t>(주)티에스티</t>
  </si>
  <si>
    <t>515-81-32532</t>
  </si>
  <si>
    <t>20171101 ~ 20200930</t>
  </si>
  <si>
    <t>(주)김해센텀2차</t>
  </si>
  <si>
    <t>846-86-00415</t>
  </si>
  <si>
    <t>20160201 ~ 20200131</t>
  </si>
  <si>
    <t>한솔생명과학(주)</t>
  </si>
  <si>
    <t>129-86-75617</t>
  </si>
  <si>
    <t>20161101 ~ 20191130</t>
  </si>
  <si>
    <t>(주)미라콤아이앤씨</t>
  </si>
  <si>
    <t>120-81-84846</t>
  </si>
  <si>
    <t>20170501 ~ 20191231</t>
  </si>
  <si>
    <t>한국중앙자원봉사센터</t>
  </si>
  <si>
    <t>106-82-63556</t>
  </si>
  <si>
    <t>20180601 ~ 20190831</t>
  </si>
  <si>
    <t>재단법인 대전정보문화산업진흥원</t>
  </si>
  <si>
    <t>314-82-11983</t>
  </si>
  <si>
    <t>20170410 ~ 20190409</t>
  </si>
  <si>
    <t>(주)비아이</t>
  </si>
  <si>
    <t>105-87-63183</t>
  </si>
  <si>
    <t>재단법인 한국기후변화연구원</t>
  </si>
  <si>
    <t>221-82-12943</t>
  </si>
  <si>
    <t>대신자원(주)</t>
  </si>
  <si>
    <t>105-81-51424</t>
  </si>
  <si>
    <t>20180905 ~ 20190904</t>
  </si>
  <si>
    <t>제이씨인터내쇼날</t>
  </si>
  <si>
    <t>105-81-76181</t>
  </si>
  <si>
    <t>티피에스(주)</t>
  </si>
  <si>
    <t>301-81-75121</t>
  </si>
  <si>
    <t>티피에스텍(주)천안사업장</t>
  </si>
  <si>
    <t>312-85-52015</t>
  </si>
  <si>
    <t>터보파워텍(주)</t>
  </si>
  <si>
    <t>603-81-18157</t>
  </si>
  <si>
    <t>20161101 ~ 20201127</t>
  </si>
  <si>
    <t>(사)한국산업기술보호협회</t>
  </si>
  <si>
    <t>220-82-07563</t>
  </si>
  <si>
    <t>20180629 ~ 20190731</t>
  </si>
  <si>
    <t>(주)기남윈텍</t>
  </si>
  <si>
    <t>134-86-72475</t>
  </si>
  <si>
    <t>(주)누보</t>
  </si>
  <si>
    <t>142-81-07500</t>
  </si>
  <si>
    <t>20180308 ~ 20200307</t>
  </si>
  <si>
    <t>(주)위어인터내셔널</t>
  </si>
  <si>
    <t>134-86-72932</t>
  </si>
  <si>
    <t>(주)한국산쿄</t>
  </si>
  <si>
    <t>341-88-01005</t>
  </si>
  <si>
    <t>20190201 ~ 20200131</t>
  </si>
  <si>
    <t>경원기계공업㈜</t>
  </si>
  <si>
    <t>130-81-69541</t>
  </si>
  <si>
    <t>20171013 ~ 20191012</t>
  </si>
  <si>
    <t>정도이앤피(주)</t>
  </si>
  <si>
    <t>119-81-09075</t>
  </si>
  <si>
    <t>20180906 ~ 20190905</t>
  </si>
  <si>
    <t>주식회사경동실업</t>
  </si>
  <si>
    <t>134-86-20055</t>
  </si>
  <si>
    <t>(주)신대양</t>
  </si>
  <si>
    <t>606-81-01830</t>
  </si>
  <si>
    <t>(주)엠에스테크놀러지</t>
  </si>
  <si>
    <t>609-81-49930</t>
  </si>
  <si>
    <t>(주)영케미칼</t>
  </si>
  <si>
    <t>621-81-09170</t>
  </si>
  <si>
    <t>(주)티씨티</t>
  </si>
  <si>
    <t>402-81-51188</t>
  </si>
  <si>
    <t>블루홀딩스(주)</t>
  </si>
  <si>
    <t>608-86-09513</t>
  </si>
  <si>
    <t>영천영농조합법인</t>
  </si>
  <si>
    <t>606-86-02377</t>
  </si>
  <si>
    <t>(주)대구정밀</t>
  </si>
  <si>
    <t>514-81-16806</t>
  </si>
  <si>
    <t>20171220 ~ 20191231</t>
  </si>
  <si>
    <t>(주)득인기공</t>
  </si>
  <si>
    <t>106-81-75604</t>
  </si>
  <si>
    <t>20181212 ~ 20191231</t>
  </si>
  <si>
    <t>(주)디에스티</t>
  </si>
  <si>
    <t>503-81-30211</t>
  </si>
  <si>
    <t>(주)마이크로엔엑스</t>
  </si>
  <si>
    <t>(주)삼화피앤씨</t>
  </si>
  <si>
    <t>506-81-04084</t>
  </si>
  <si>
    <t>20181231 ~ 20200131</t>
  </si>
  <si>
    <t>(주)신흥건설</t>
  </si>
  <si>
    <t>504-81-17360</t>
  </si>
  <si>
    <t>20181228 ~ 20200131</t>
  </si>
  <si>
    <t>(주)씨엠에이글로벌</t>
  </si>
  <si>
    <t>504-81-86979</t>
  </si>
  <si>
    <t>(주)아이지에스피</t>
  </si>
  <si>
    <t>514-81-22540</t>
  </si>
  <si>
    <t>20180701 ~ 20190731</t>
  </si>
  <si>
    <t>317-81-16582</t>
  </si>
  <si>
    <t>(주)용전</t>
  </si>
  <si>
    <t>503-81-58596</t>
  </si>
  <si>
    <t>(주)융진</t>
  </si>
  <si>
    <t>506-81-15728</t>
  </si>
  <si>
    <t>(주)지티아이</t>
  </si>
  <si>
    <t>463-81-01005</t>
  </si>
  <si>
    <t>(주)태산</t>
  </si>
  <si>
    <t>505-81-21756</t>
  </si>
  <si>
    <t>(주)협성산업</t>
  </si>
  <si>
    <t>503-81-39304</t>
  </si>
  <si>
    <t>20171031 ~ 20191031</t>
  </si>
  <si>
    <t>국립금오공과대학교</t>
  </si>
  <si>
    <t>513-83-02865</t>
  </si>
  <si>
    <t>덕우전자(주)</t>
  </si>
  <si>
    <t>513-81-06227</t>
  </si>
  <si>
    <t>삼화운수(합)</t>
  </si>
  <si>
    <t>504-81-00699</t>
  </si>
  <si>
    <t>20180430 ~ 20210430</t>
  </si>
  <si>
    <t>삼화플라스틱(주)</t>
  </si>
  <si>
    <t>502-81-58327</t>
  </si>
  <si>
    <t>20171031 ~ 20191130</t>
  </si>
  <si>
    <t>석진철강(주)</t>
  </si>
  <si>
    <t>504-81-30626</t>
  </si>
  <si>
    <t>20181107 ~ 20191130</t>
  </si>
  <si>
    <t>선경화학(주)</t>
  </si>
  <si>
    <t>502-81-46888</t>
  </si>
  <si>
    <t>20180901 ~ 20190731</t>
  </si>
  <si>
    <t>신성에스앤티(주)</t>
  </si>
  <si>
    <t>514-81-71890</t>
  </si>
  <si>
    <t>20171124 ~ 20191130</t>
  </si>
  <si>
    <t>실리신소재</t>
  </si>
  <si>
    <t>330-54-00210</t>
  </si>
  <si>
    <t>제일안과병원</t>
  </si>
  <si>
    <t>502-90-92496</t>
  </si>
  <si>
    <t>지텍 주식회사</t>
  </si>
  <si>
    <t>513-81-21290</t>
  </si>
  <si>
    <t>20180301 ~ 20210331</t>
  </si>
  <si>
    <t>한국도로공사시설관리 주식회사</t>
  </si>
  <si>
    <t>721-86-01115</t>
  </si>
  <si>
    <t>국립부산과학관</t>
  </si>
  <si>
    <t>117-82-07059</t>
  </si>
  <si>
    <t>대경기술(주)</t>
  </si>
  <si>
    <t>621-81-96113</t>
  </si>
  <si>
    <t>주식회사 이노켐</t>
  </si>
  <si>
    <t>621-81-61822</t>
  </si>
  <si>
    <t>FATF-TREIN(국제자금세탁방지 교육연구기구)</t>
  </si>
  <si>
    <t>129-82-87639</t>
  </si>
  <si>
    <t>20180726 ~ 20190731</t>
  </si>
  <si>
    <t>101-81-42428</t>
  </si>
  <si>
    <t>523-81-00569</t>
  </si>
  <si>
    <t>20190301 ~ 20200229</t>
  </si>
  <si>
    <t>(주)수협개발</t>
  </si>
  <si>
    <t>219-81-16013</t>
  </si>
  <si>
    <t>(주)코비플라텍</t>
  </si>
  <si>
    <t>729-86-01119</t>
  </si>
  <si>
    <t>(주)펠로우즈코리아</t>
  </si>
  <si>
    <t>213-86-36772</t>
  </si>
  <si>
    <t>20181001 ~ 20191031</t>
  </si>
  <si>
    <t>(주)한국검사정공사 서울지점</t>
  </si>
  <si>
    <t>220-85-33252</t>
  </si>
  <si>
    <t>바이오플러스(주)</t>
  </si>
  <si>
    <t>101-81-94737</t>
  </si>
  <si>
    <t>20181231 ~ 20221231</t>
  </si>
  <si>
    <t>주식회사 더블유게임즈</t>
  </si>
  <si>
    <t>214-88-96326</t>
  </si>
  <si>
    <t>주식회사 로저나인</t>
  </si>
  <si>
    <t>215-87-99580</t>
  </si>
  <si>
    <t>211-81-97860</t>
  </si>
  <si>
    <t>주식회사 코익</t>
  </si>
  <si>
    <t>120-81-68211</t>
  </si>
  <si>
    <t>20181213 ~ 20191231</t>
  </si>
  <si>
    <t>521-81-01238</t>
  </si>
  <si>
    <t>20190301 ~ 20200228</t>
  </si>
  <si>
    <t>20180301 ~ 20200228</t>
  </si>
  <si>
    <t>(주)마녀공장</t>
  </si>
  <si>
    <t>108-86-00365</t>
  </si>
  <si>
    <t>135-86-33854</t>
  </si>
  <si>
    <t>(주)성우제네텍</t>
  </si>
  <si>
    <t>215-81-79165</t>
  </si>
  <si>
    <t>20181226 ~ 20191231</t>
  </si>
  <si>
    <t>(주)아이셋디에이</t>
  </si>
  <si>
    <t>129-86-28676</t>
  </si>
  <si>
    <t>20181218 ~ 20191231</t>
  </si>
  <si>
    <t>(주)에치에프알</t>
  </si>
  <si>
    <t>209-87-00272</t>
  </si>
  <si>
    <t>20181219 ~ 20191231</t>
  </si>
  <si>
    <t>(주)윈스톤</t>
  </si>
  <si>
    <t>209-81-04941</t>
  </si>
  <si>
    <t>(주)지어소프트</t>
  </si>
  <si>
    <t>211-86-45334</t>
  </si>
  <si>
    <t>더리본주식회사</t>
  </si>
  <si>
    <t>605-81-92018</t>
  </si>
  <si>
    <t>20180725 ~ 20190731</t>
  </si>
  <si>
    <t>메신저바이오텍(주)</t>
  </si>
  <si>
    <t>215-86-50348</t>
  </si>
  <si>
    <t>20181130 ~ 20191231</t>
  </si>
  <si>
    <t>명일물류(주)</t>
  </si>
  <si>
    <t>135-81-14134</t>
  </si>
  <si>
    <t>20180901 ~ 20190930</t>
  </si>
  <si>
    <t>소와우홀딩 코리아 주식회사</t>
  </si>
  <si>
    <t>820-88-01304</t>
  </si>
  <si>
    <t>20181205 ~ 20191231</t>
  </si>
  <si>
    <t>승일희망재단</t>
  </si>
  <si>
    <t>220-82-09538</t>
  </si>
  <si>
    <t>유원엔지니어링(주)</t>
  </si>
  <si>
    <t>211-86-57067</t>
  </si>
  <si>
    <t>주식회사 아스타</t>
  </si>
  <si>
    <t>129-81-93717</t>
  </si>
  <si>
    <t>주식회사 플랫</t>
  </si>
  <si>
    <t>559-81-00291</t>
  </si>
  <si>
    <t>20180904 ~ 20190930</t>
  </si>
  <si>
    <t>풍국주정공업(주)</t>
  </si>
  <si>
    <t>514-81-20391</t>
  </si>
  <si>
    <t>PT. DAYUP INDO</t>
  </si>
  <si>
    <t>825-40-11111</t>
  </si>
  <si>
    <t>(주)금원하이텍</t>
  </si>
  <si>
    <t>128-81-89622</t>
  </si>
  <si>
    <t>(주)더유핏</t>
  </si>
  <si>
    <t>129-86-84358</t>
  </si>
  <si>
    <t>20180731 ~ 20190731</t>
  </si>
  <si>
    <t>106-86-76947</t>
  </si>
  <si>
    <t>(주)한메가</t>
  </si>
  <si>
    <t>119-81-92045</t>
  </si>
  <si>
    <t>136-81-15738</t>
  </si>
  <si>
    <t>세계기독교통일신령협회(가정연합)</t>
  </si>
  <si>
    <t>106-82-10419</t>
  </si>
  <si>
    <t>안트로젠</t>
  </si>
  <si>
    <t>108-81-21711</t>
  </si>
  <si>
    <t>주식회사 케이비손보씨엔에스</t>
  </si>
  <si>
    <t>220-87-90164</t>
  </si>
  <si>
    <t>한국문화원연합회</t>
  </si>
  <si>
    <t>102-82-02751</t>
  </si>
  <si>
    <t>(사)대한전기협회</t>
  </si>
  <si>
    <t>202-82-00029</t>
  </si>
  <si>
    <t>20181230 ~ 20191229</t>
  </si>
  <si>
    <t>239-88-00101</t>
  </si>
  <si>
    <t>(주)심플라인</t>
  </si>
  <si>
    <t>127-81-60689</t>
  </si>
  <si>
    <t>349-81-01112</t>
  </si>
  <si>
    <t>109-86-13112</t>
  </si>
  <si>
    <t>(주)연합인포맥스</t>
  </si>
  <si>
    <t>101-81-58798</t>
  </si>
  <si>
    <t>(주)우성덴탈</t>
  </si>
  <si>
    <t>104-81-35829</t>
  </si>
  <si>
    <t>(주)조아</t>
  </si>
  <si>
    <t>135-81-84120</t>
  </si>
  <si>
    <t>20180720 ~ 20190719</t>
  </si>
  <si>
    <t>226-81-52356</t>
  </si>
  <si>
    <t>20181130 ~ 20200430</t>
  </si>
  <si>
    <t>(주)케이쓰리원</t>
  </si>
  <si>
    <t>106-86-06325</t>
  </si>
  <si>
    <t>(주)크로바가구</t>
  </si>
  <si>
    <t>127-86-39798</t>
  </si>
  <si>
    <t>20181101 ~ 20190531</t>
  </si>
  <si>
    <t>120-87-49462</t>
  </si>
  <si>
    <t>서울여성공예센터 더아리움</t>
  </si>
  <si>
    <t>309-82-02099</t>
  </si>
  <si>
    <t>에이제이파크 주식회사</t>
  </si>
  <si>
    <t>128-86-26184</t>
  </si>
  <si>
    <t>윌리스타워스왓슨코리아손해보험중개(주)</t>
  </si>
  <si>
    <t>101-81-52794</t>
  </si>
  <si>
    <t>20181201 ~ 20190531</t>
  </si>
  <si>
    <t>입소스 주식회사 (IPSOS)</t>
  </si>
  <si>
    <t>105-81-84639</t>
  </si>
  <si>
    <t>재단법인 신용카드사회공헌재단</t>
  </si>
  <si>
    <t>346-82-00106</t>
  </si>
  <si>
    <t>팬택씨앤아이(지점)</t>
  </si>
  <si>
    <t>124-82-11245</t>
  </si>
  <si>
    <t>20190211 ~ 20200210</t>
  </si>
  <si>
    <t>110-82-00813</t>
  </si>
  <si>
    <t>20190401 ~ 20200331</t>
  </si>
  <si>
    <t>(주)동남울산공장</t>
  </si>
  <si>
    <t>610-85-42731</t>
  </si>
  <si>
    <t>온산탱크터미널(주)</t>
  </si>
  <si>
    <t>610-86-01931</t>
  </si>
  <si>
    <t>울산항만관리(주)</t>
  </si>
  <si>
    <t>870-81-01237</t>
  </si>
  <si>
    <t>20181201 ~ 20200131</t>
  </si>
  <si>
    <t>한국요업주식회사</t>
  </si>
  <si>
    <t>617-81-66610</t>
  </si>
  <si>
    <t>(주)대연</t>
  </si>
  <si>
    <t>122-86-04367</t>
  </si>
  <si>
    <t>(주)만승전기</t>
  </si>
  <si>
    <t>131-81-59411</t>
  </si>
  <si>
    <t>20170918 ~ 20190930</t>
  </si>
  <si>
    <t>(주)머큐리코퍼레이션</t>
  </si>
  <si>
    <t>107-87-55374</t>
  </si>
  <si>
    <t>20180528 ~ 20190531</t>
  </si>
  <si>
    <t>(주)세원메디텍</t>
  </si>
  <si>
    <t>140-81-32376</t>
  </si>
  <si>
    <t>20181220 ~ 20211231</t>
  </si>
  <si>
    <t>대안스틸(주)</t>
  </si>
  <si>
    <t>131-86-01928</t>
  </si>
  <si>
    <t>선경산업</t>
  </si>
  <si>
    <t>130-01-47341</t>
  </si>
  <si>
    <t>영림목재주식회사</t>
  </si>
  <si>
    <t>139-81-01984</t>
  </si>
  <si>
    <t>인천관광공사</t>
  </si>
  <si>
    <t>108-82-32573</t>
  </si>
  <si>
    <t>주식회사 잉글우드랩코리아</t>
  </si>
  <si>
    <t>131-81-83847</t>
  </si>
  <si>
    <t>20171030 ~ 20191130</t>
  </si>
  <si>
    <t>주식회사이바돔</t>
  </si>
  <si>
    <t>122-81-63696</t>
  </si>
  <si>
    <t>20171130 ~ 20191130</t>
  </si>
  <si>
    <t>한성엠텍(주)</t>
  </si>
  <si>
    <t>130-81-84479</t>
  </si>
  <si>
    <t>20181212 ~ 20200229</t>
  </si>
  <si>
    <t>(주)대성이엔씨</t>
  </si>
  <si>
    <t>418-81-23009</t>
  </si>
  <si>
    <t>(주)정일테크</t>
  </si>
  <si>
    <t>418-81-10464</t>
  </si>
  <si>
    <t>(주)청우테크</t>
  </si>
  <si>
    <t>401-81-30235</t>
  </si>
  <si>
    <t>농업회사법인 한생 주식회사</t>
  </si>
  <si>
    <t>313-81-16805</t>
  </si>
  <si>
    <t>20171130 ~ 20190430</t>
  </si>
  <si>
    <t>농업회사법인하루그룹주식회사</t>
  </si>
  <si>
    <t>423-87-00636</t>
  </si>
  <si>
    <t>20181201 ~ 20211130</t>
  </si>
  <si>
    <t>(유)뉴화청국제여행사</t>
  </si>
  <si>
    <t>616-81-99646</t>
  </si>
  <si>
    <t>(재)대전문화재단</t>
  </si>
  <si>
    <t>314-82-13467</t>
  </si>
  <si>
    <t>(주)동양에이케이코리아</t>
  </si>
  <si>
    <t>307-81-19976</t>
  </si>
  <si>
    <t>사회적협동조합 신협사회공헌재단</t>
  </si>
  <si>
    <t>314-82-17916</t>
  </si>
  <si>
    <t>308-81-07191</t>
  </si>
  <si>
    <t>(주)동연테크</t>
  </si>
  <si>
    <t>334-86-00377</t>
  </si>
  <si>
    <t>(주)무궁화엘엔비</t>
  </si>
  <si>
    <t>312-86-36405</t>
  </si>
  <si>
    <t>20180821 ~ 20190831</t>
  </si>
  <si>
    <t>(주)알이티</t>
  </si>
  <si>
    <t>317-81-06158</t>
  </si>
  <si>
    <t>고려신학대학원</t>
  </si>
  <si>
    <t>603-82-03802</t>
  </si>
  <si>
    <t>세종화학(주)</t>
  </si>
  <si>
    <t>314-81-27270</t>
  </si>
  <si>
    <t>20180615 ~ 20200630</t>
  </si>
  <si>
    <t>신원스틸(주)</t>
  </si>
  <si>
    <t>312-81-08113</t>
  </si>
  <si>
    <t>20171001 ~ 20190131</t>
  </si>
  <si>
    <t>목포한국병원</t>
  </si>
  <si>
    <t>411-96-02292</t>
  </si>
  <si>
    <t>20171109 ~ 20191130</t>
  </si>
  <si>
    <t>(주)대교산업</t>
  </si>
  <si>
    <t>116-81-18615</t>
  </si>
  <si>
    <t>(주)리메드</t>
  </si>
  <si>
    <t>129-81-64250</t>
  </si>
  <si>
    <t>20180915 ~ 20190914</t>
  </si>
  <si>
    <t>(주)상신</t>
  </si>
  <si>
    <t>130-81-50983</t>
  </si>
  <si>
    <t>(주)수앤수메드</t>
  </si>
  <si>
    <t>123-86-32513</t>
  </si>
  <si>
    <t>(주)씨그널정보통신</t>
  </si>
  <si>
    <t>334-81-00673</t>
  </si>
  <si>
    <t>(주)유진토스코</t>
  </si>
  <si>
    <t>131-81-76268</t>
  </si>
  <si>
    <t>(주)제이티</t>
  </si>
  <si>
    <t>401-81-31501</t>
  </si>
  <si>
    <t>(주)크래비스</t>
  </si>
  <si>
    <t>124-81-77065</t>
  </si>
  <si>
    <t>20171101 ~ 20210131</t>
  </si>
  <si>
    <t>더로지스(주)</t>
  </si>
  <si>
    <t>121-81-92937</t>
  </si>
  <si>
    <t>씨포스트(주)</t>
  </si>
  <si>
    <t>128-86-74347</t>
  </si>
  <si>
    <t>20180620 ~ 20190619</t>
  </si>
  <si>
    <t>에이치케이테크주식회사</t>
  </si>
  <si>
    <t>125-81-83046</t>
  </si>
  <si>
    <t>20180614 ~ 20190613</t>
  </si>
  <si>
    <t>중앙축산사료(주)</t>
  </si>
  <si>
    <t>137-81-09001</t>
  </si>
  <si>
    <t>(주)가자주류</t>
  </si>
  <si>
    <t>227-81-03009</t>
  </si>
  <si>
    <t>20180831 ~ 20190831</t>
  </si>
  <si>
    <t>주식회사 오브이월드</t>
  </si>
  <si>
    <t>119-86-73306</t>
  </si>
  <si>
    <t>(주)트윈세이버</t>
  </si>
  <si>
    <t>128-81-41365</t>
  </si>
  <si>
    <t>주식회사 필립에셋</t>
  </si>
  <si>
    <t>348-81-00314</t>
  </si>
  <si>
    <t>아리스타쉬핑 주식회사</t>
  </si>
  <si>
    <t>605-86-12061</t>
  </si>
  <si>
    <t>재단법인 부산문화회관</t>
  </si>
  <si>
    <t>504-82-17085</t>
  </si>
  <si>
    <t>20180701 ~ 20190331</t>
  </si>
  <si>
    <t>(주)서울가든</t>
  </si>
  <si>
    <t>105-81-03830</t>
  </si>
  <si>
    <t>(주)호막코리아</t>
  </si>
  <si>
    <t>219-81-24828</t>
  </si>
  <si>
    <t>국도관광개발 주식회사</t>
  </si>
  <si>
    <t>202-81-41931</t>
  </si>
  <si>
    <t>스마트스터디(주)</t>
  </si>
  <si>
    <t>주식회사 피앤에쓰</t>
  </si>
  <si>
    <t>201-86-29638</t>
  </si>
  <si>
    <t>(사)세계무예마스터십위원회</t>
  </si>
  <si>
    <t>387-82-00126</t>
  </si>
  <si>
    <t>20180601 ~ 20200131</t>
  </si>
  <si>
    <t>409-82-18552</t>
  </si>
  <si>
    <t>(주)앤트러사이트커피</t>
  </si>
  <si>
    <t>495-88-00190</t>
  </si>
  <si>
    <t>20180801 ~ 20190831</t>
  </si>
  <si>
    <t>(주)케미메디</t>
  </si>
  <si>
    <t>403-81-50862</t>
  </si>
  <si>
    <t>(주)하누리</t>
  </si>
  <si>
    <t>135-86-29758</t>
  </si>
  <si>
    <t>20180626 ~ 20190625</t>
  </si>
  <si>
    <t>뿌리병원</t>
  </si>
  <si>
    <t>264-96-00117</t>
  </si>
  <si>
    <t>삼정에프에이</t>
  </si>
  <si>
    <t>140-28-00466</t>
  </si>
  <si>
    <t>주식회사아이엔지스토리</t>
  </si>
  <si>
    <t>307-81-42763</t>
  </si>
  <si>
    <t>중흥시멘트 주식회사</t>
  </si>
  <si>
    <t>317-81-36443</t>
  </si>
  <si>
    <t>(주)벨이앤씨</t>
  </si>
  <si>
    <t>124-81-47431</t>
  </si>
  <si>
    <t>(주)삼광트러스트</t>
  </si>
  <si>
    <t>218-81-14725</t>
  </si>
  <si>
    <t>20181001 ~ 20210930</t>
  </si>
  <si>
    <t>(주)즐거운</t>
  </si>
  <si>
    <t>104-86-33511</t>
  </si>
  <si>
    <t>스탭스주식회사</t>
  </si>
  <si>
    <t>104-81-44371</t>
  </si>
  <si>
    <t>20180402 ~ 20200401</t>
  </si>
  <si>
    <t>아이언마운틴코리아(유)</t>
  </si>
  <si>
    <t>845-81-00566</t>
  </si>
  <si>
    <t>아이원소프트뱅크주식회사</t>
  </si>
  <si>
    <t>113-86-70956</t>
  </si>
  <si>
    <t>20180501 ~ 20220430</t>
  </si>
  <si>
    <t>주식회사 영우티앤에프리드</t>
  </si>
  <si>
    <t>211-88-68952</t>
  </si>
  <si>
    <t>20180401 ~ 20190531</t>
  </si>
  <si>
    <t>경기도청소년상담복지센터</t>
  </si>
  <si>
    <t>135-82-71020</t>
  </si>
  <si>
    <t>주식회사 더에스엠씨그룹</t>
  </si>
  <si>
    <t>108-81-93684</t>
  </si>
  <si>
    <t>805-82-00134</t>
  </si>
  <si>
    <t>20190201 ~ 20191231</t>
  </si>
  <si>
    <t>미생물실증지원센터</t>
  </si>
  <si>
    <t>606-82-13861</t>
  </si>
  <si>
    <t>20171201 ~ 20190930</t>
  </si>
  <si>
    <t>주식회사 올소테크</t>
  </si>
  <si>
    <t>514-81-97643</t>
  </si>
  <si>
    <t>주식회사 지텍산업</t>
  </si>
  <si>
    <t>503-81-69467</t>
  </si>
  <si>
    <t>주식회사 피티엠</t>
  </si>
  <si>
    <t>506-81-76706</t>
  </si>
  <si>
    <t>주식회사티이씨씨(T.E.C.C)</t>
  </si>
  <si>
    <t>504-81-96443</t>
  </si>
  <si>
    <t>동연디자인</t>
  </si>
  <si>
    <t>120-86-56011</t>
  </si>
  <si>
    <t>20181019 ~ 20191031</t>
  </si>
  <si>
    <t>주식회사 사세</t>
  </si>
  <si>
    <t>119-81-26322</t>
  </si>
  <si>
    <t>주식회사 인스코비</t>
  </si>
  <si>
    <t>119-81-03654</t>
  </si>
  <si>
    <t>20180831 ~ 20190830</t>
  </si>
  <si>
    <t>세일이엔에스(주)</t>
  </si>
  <si>
    <t>220-81-19418</t>
  </si>
  <si>
    <t>재단법인 한국산업의료복지연구원</t>
  </si>
  <si>
    <t>233-82-00421</t>
  </si>
  <si>
    <t>호텔에이치디씨 주식회사</t>
  </si>
  <si>
    <t>120-86-79275</t>
  </si>
  <si>
    <t>(주)거흥산업</t>
  </si>
  <si>
    <t>214-81-77602</t>
  </si>
  <si>
    <t>(주)바이오리더스</t>
  </si>
  <si>
    <t>314-81-29870</t>
  </si>
  <si>
    <t>(주)비아이오에스</t>
  </si>
  <si>
    <t>119-81-92875</t>
  </si>
  <si>
    <t>(주)스튜디오8</t>
  </si>
  <si>
    <t>104-81-62461</t>
  </si>
  <si>
    <t>넥스큐브코퍼레이션(주)</t>
  </si>
  <si>
    <t>120-86-61080</t>
  </si>
  <si>
    <t>20171101 ~ 20191130</t>
  </si>
  <si>
    <t>주식회사 신태엔지니어링</t>
  </si>
  <si>
    <t>119-86-51490</t>
  </si>
  <si>
    <t>주식회사 엔에프씨</t>
  </si>
  <si>
    <t>131-86-37479</t>
  </si>
  <si>
    <t>주식회사 엠티에스코퍼레이션</t>
  </si>
  <si>
    <t>856-87-01121</t>
  </si>
  <si>
    <t>형제금속산업(주)</t>
  </si>
  <si>
    <t>827-87-00901</t>
  </si>
  <si>
    <t>(주)이노메트리</t>
  </si>
  <si>
    <t>142-81-14049</t>
  </si>
  <si>
    <t>20181119 ~ 20191118</t>
  </si>
  <si>
    <t>(주)크로엔</t>
  </si>
  <si>
    <t>135-85-55939</t>
  </si>
  <si>
    <t>612-85-21713</t>
  </si>
  <si>
    <t>20190225 ~ 20200224</t>
  </si>
  <si>
    <t>(주)동성모터스</t>
  </si>
  <si>
    <t>621-81-01557</t>
  </si>
  <si>
    <t>(주)에이엠에스</t>
  </si>
  <si>
    <t>515-81-43586</t>
  </si>
  <si>
    <t>(주)포스코아이씨티</t>
  </si>
  <si>
    <t>219-81-00428</t>
  </si>
  <si>
    <t>20180401 ~ 20200131</t>
  </si>
  <si>
    <t>도원회계법인</t>
  </si>
  <si>
    <t>214-86-29691</t>
  </si>
  <si>
    <t>포스코터미날주식회사</t>
  </si>
  <si>
    <t>416-81-39640</t>
  </si>
  <si>
    <t>(주)세아제강</t>
  </si>
  <si>
    <t>106-81-60926</t>
  </si>
  <si>
    <t>20180629 ~ 20210731</t>
  </si>
  <si>
    <t>(주)이씨스</t>
  </si>
  <si>
    <t>106-86-38429</t>
  </si>
  <si>
    <t>20180801 ~ 20190331</t>
  </si>
  <si>
    <t>주식회사 아이오케이컴퍼니</t>
  </si>
  <si>
    <t>211-86-96978</t>
  </si>
  <si>
    <t>티엠에프코리아</t>
  </si>
  <si>
    <t>101-86-28299</t>
  </si>
  <si>
    <t>(주) 노보믹스</t>
  </si>
  <si>
    <t>110-81-90017</t>
  </si>
  <si>
    <t>20181123 ~ 20191122</t>
  </si>
  <si>
    <t>(주)엑사이엔씨</t>
  </si>
  <si>
    <t>105-81-47352</t>
  </si>
  <si>
    <t>105-81-78229</t>
  </si>
  <si>
    <t>한국엔지니어링플라스틱(주)</t>
  </si>
  <si>
    <t>105-81-59649</t>
  </si>
  <si>
    <t>20181101 ~ 20211130</t>
  </si>
  <si>
    <t>주식회사 영광공작소</t>
  </si>
  <si>
    <t>505-81-19153</t>
  </si>
  <si>
    <t>588-88-00717</t>
  </si>
  <si>
    <t>20190301 ~ 20191231</t>
  </si>
  <si>
    <t>213-86-41620</t>
  </si>
  <si>
    <t>코리아에프티(주)</t>
  </si>
  <si>
    <t>107-87-32411</t>
  </si>
  <si>
    <t>(주)솔로몬테크노서플라이</t>
  </si>
  <si>
    <t>114-86-94266</t>
  </si>
  <si>
    <t>20180515 ~ 20190430</t>
  </si>
  <si>
    <t>(주)이브릿지</t>
  </si>
  <si>
    <t>121-81-64144</t>
  </si>
  <si>
    <t>삼화회계법인</t>
  </si>
  <si>
    <t>214-86-15576</t>
  </si>
  <si>
    <t>상생협력사</t>
  </si>
  <si>
    <t>204-86-02448</t>
  </si>
  <si>
    <t>20170501 ~ 20190430</t>
  </si>
  <si>
    <t>(주)나눅스네트웍스</t>
  </si>
  <si>
    <t>615-81-79900</t>
  </si>
  <si>
    <t>(주)농협아그로</t>
  </si>
  <si>
    <t>514-81-20580</t>
  </si>
  <si>
    <t>20181224 ~ 20200131</t>
  </si>
  <si>
    <t>213-86-11621</t>
  </si>
  <si>
    <t>20190228 ~ 20200228</t>
  </si>
  <si>
    <t>콘텐츠연합플랫폼 주식회사</t>
  </si>
  <si>
    <t>220-88-38020</t>
  </si>
  <si>
    <t>한국미쓰이물산(주)</t>
  </si>
  <si>
    <t>220-81-03274</t>
  </si>
  <si>
    <t>20181228 ~ 20191227</t>
  </si>
  <si>
    <t>(주)체스넛</t>
  </si>
  <si>
    <t>204-86-13421</t>
  </si>
  <si>
    <t>204-82-67104</t>
  </si>
  <si>
    <t>20171227 ~ 20191231</t>
  </si>
  <si>
    <t>동진전기(주)</t>
  </si>
  <si>
    <t>622-81-07063</t>
  </si>
  <si>
    <t>20180601 ~ 20210630</t>
  </si>
  <si>
    <t>우리회계법인(본부)</t>
  </si>
  <si>
    <t>581215-1******</t>
  </si>
  <si>
    <t>성진종합건설(주)</t>
  </si>
  <si>
    <t>402-81-23590</t>
  </si>
  <si>
    <t>20180401 ~ 20200430</t>
  </si>
  <si>
    <t>전주시체육회</t>
  </si>
  <si>
    <t>418-82-03863</t>
  </si>
  <si>
    <t>(주)파멥신</t>
  </si>
  <si>
    <t>314-86-00316</t>
  </si>
  <si>
    <t>312-83-00041</t>
  </si>
  <si>
    <t>20180402 ~ 20191231</t>
  </si>
  <si>
    <t>(주)다우아이티</t>
  </si>
  <si>
    <t>121-81-47596</t>
  </si>
  <si>
    <t>와이엠티 주식회사</t>
  </si>
  <si>
    <t>139-81-39933</t>
  </si>
  <si>
    <t>20171101 ~ 20191109</t>
  </si>
  <si>
    <t>20180705 ~ 20190704</t>
  </si>
  <si>
    <t>방송문화진흥회</t>
  </si>
  <si>
    <t>116-82-04817</t>
  </si>
  <si>
    <t>20190401 ~ 20200229</t>
  </si>
  <si>
    <t>(주)삼아에코빌</t>
  </si>
  <si>
    <t>617-81-03954</t>
  </si>
  <si>
    <t>(주)비브라스</t>
  </si>
  <si>
    <t>793-81-00339</t>
  </si>
  <si>
    <t>사방협회</t>
  </si>
  <si>
    <t>204-82-09458</t>
  </si>
  <si>
    <t>20180618 ~ 20190617</t>
  </si>
  <si>
    <t>에스큐엔지니어링(주)-5000 IT</t>
  </si>
  <si>
    <t>120-81-81024</t>
  </si>
  <si>
    <t>144-81-09125</t>
  </si>
  <si>
    <t>20190501 ~ 20200430</t>
  </si>
  <si>
    <t>피에스텍(주)</t>
  </si>
  <si>
    <t>218-81-03742</t>
  </si>
  <si>
    <t>(주)케이피알앤드어소시에이츠</t>
  </si>
  <si>
    <t>203-81-61115</t>
  </si>
  <si>
    <t>(주)한국디아이씨</t>
  </si>
  <si>
    <t>104-81-21679</t>
  </si>
  <si>
    <t>KOGAS CANADA LTD.</t>
  </si>
  <si>
    <t>721205-1******</t>
  </si>
  <si>
    <t>(주)유민에쓰티</t>
  </si>
  <si>
    <t>138-81-37679</t>
  </si>
  <si>
    <t>모본 주식회사</t>
  </si>
  <si>
    <t>110-81-32899</t>
  </si>
  <si>
    <t>주식회사 라디안큐바이오</t>
  </si>
  <si>
    <t>220-87-18070</t>
  </si>
  <si>
    <t>에이플주식회사</t>
  </si>
  <si>
    <t>558-88-01258</t>
  </si>
  <si>
    <t>케이디건설(주)</t>
  </si>
  <si>
    <t>139-81-04128</t>
  </si>
  <si>
    <t>(주)엘에이치사옥관리</t>
  </si>
  <si>
    <t>601-87-01142</t>
  </si>
  <si>
    <t>20181001 ~ 20191130</t>
  </si>
  <si>
    <t>넥스탑코리아 주식회사</t>
  </si>
  <si>
    <t>609-81-86861</t>
  </si>
  <si>
    <t>20181227 ~ 20191231</t>
  </si>
  <si>
    <t>(재)한국섬유기계융합연구원</t>
  </si>
  <si>
    <t>515-82-06399</t>
  </si>
  <si>
    <t>20180430 ~ 20190531</t>
  </si>
  <si>
    <t>(재)행복북구문화재단</t>
  </si>
  <si>
    <t>534-82-00168</t>
  </si>
  <si>
    <t>(주)새빗켐</t>
  </si>
  <si>
    <t>510-81-10800</t>
  </si>
  <si>
    <t>(주)에이치엔이</t>
  </si>
  <si>
    <t>513-81-27601</t>
  </si>
  <si>
    <t>(주)유진엠에스</t>
  </si>
  <si>
    <t>514-81-43448</t>
  </si>
  <si>
    <t>20180316 ~ 20190430</t>
  </si>
  <si>
    <t>에이에프더블류(주)</t>
  </si>
  <si>
    <t>504-81-27679</t>
  </si>
  <si>
    <t>위드시스템(주)</t>
  </si>
  <si>
    <t>513-81-25753</t>
  </si>
  <si>
    <t>20180331 ~ 20210430</t>
  </si>
  <si>
    <t>(주)씨와이</t>
  </si>
  <si>
    <t>865-88-00628</t>
  </si>
  <si>
    <t>(주)지맥스</t>
  </si>
  <si>
    <t>621-81-56902</t>
  </si>
  <si>
    <t>20181113 ~ 20191212</t>
  </si>
  <si>
    <t>(주)창성정공</t>
  </si>
  <si>
    <t>621-81-29176</t>
  </si>
  <si>
    <t>20181201 ~ 20200930</t>
  </si>
  <si>
    <t>(주)타이탄인베스트</t>
  </si>
  <si>
    <t>347-87-00763</t>
  </si>
  <si>
    <t>20180731 ~ 20190730</t>
  </si>
  <si>
    <t>(주)트라이얼 코리아</t>
  </si>
  <si>
    <t>617-81-53264</t>
  </si>
  <si>
    <t>20181231 ~ 20200331</t>
  </si>
  <si>
    <t>617-82-05828</t>
  </si>
  <si>
    <t>20181206 ~ 20191205</t>
  </si>
  <si>
    <t>113-81-78856</t>
  </si>
  <si>
    <t>(주)엠디엠</t>
  </si>
  <si>
    <t>214-86-23232</t>
  </si>
  <si>
    <t>20171110 ~ 20191109</t>
  </si>
  <si>
    <t>서울농수산시장관리주식회사</t>
  </si>
  <si>
    <t>215-87-86896</t>
  </si>
  <si>
    <t>중앙자살예방센터</t>
  </si>
  <si>
    <t>215-82-71078</t>
  </si>
  <si>
    <t>(주)식의</t>
  </si>
  <si>
    <t>134-86-62792</t>
  </si>
  <si>
    <t>20181101 ~ 20211031</t>
  </si>
  <si>
    <t>(주)코웍스</t>
  </si>
  <si>
    <t>399-81-01567</t>
  </si>
  <si>
    <t>(주)휴먼터치</t>
  </si>
  <si>
    <t>132-81-03375</t>
  </si>
  <si>
    <t>에이비엘바이오 주식회사</t>
  </si>
  <si>
    <t>452-88-00266</t>
  </si>
  <si>
    <t>한국이나바타(주)</t>
  </si>
  <si>
    <t>120-86-91769</t>
  </si>
  <si>
    <t>(사)한국농수산재활용사업공제조합</t>
  </si>
  <si>
    <t>107-82-17768</t>
  </si>
  <si>
    <t>(재)지역문화진흥원</t>
  </si>
  <si>
    <t>642-82-00101</t>
  </si>
  <si>
    <t>20180629 ~ 20190719</t>
  </si>
  <si>
    <t>(주)유브레인커뮤니케이션즈</t>
  </si>
  <si>
    <t>114-86-67361</t>
  </si>
  <si>
    <t>강원대학교</t>
  </si>
  <si>
    <t>221-83-01195</t>
  </si>
  <si>
    <t>20190601 ~ 20190831</t>
  </si>
  <si>
    <t>재단법인 군포산업진흥원</t>
  </si>
  <si>
    <t>121-82-16519</t>
  </si>
  <si>
    <t>20181001 ~ 20190531</t>
  </si>
  <si>
    <t>주식회사 강스템더마랩</t>
  </si>
  <si>
    <t>271-87-00772</t>
  </si>
  <si>
    <t>(주)에스알펜스터</t>
  </si>
  <si>
    <t>875-88-00794</t>
  </si>
  <si>
    <t>(주)제시앤코</t>
  </si>
  <si>
    <t>201-81-71539</t>
  </si>
  <si>
    <t>(주)지테크인터내셔날</t>
  </si>
  <si>
    <t>204-81-49088</t>
  </si>
  <si>
    <t>201-82-00730</t>
  </si>
  <si>
    <t>인더스마트(주)</t>
  </si>
  <si>
    <t>515-81-54365</t>
  </si>
  <si>
    <t>20181231 ~ 20200630</t>
  </si>
  <si>
    <t>재단법인 서울특별시120다산콜재단</t>
  </si>
  <si>
    <t>253-82-00143</t>
  </si>
  <si>
    <t>20181201 ~ 20190131</t>
  </si>
  <si>
    <t>주식회사 퀀타매트릭스</t>
  </si>
  <si>
    <t>119-86-35864</t>
  </si>
  <si>
    <t>(주)제씨콤</t>
  </si>
  <si>
    <t>621-81-26131</t>
  </si>
  <si>
    <t>부천시 박물관</t>
  </si>
  <si>
    <t>123-82-78281</t>
  </si>
  <si>
    <t>주식회사 엘에이치상담센터</t>
  </si>
  <si>
    <t>580-87-01016</t>
  </si>
  <si>
    <t>20181030 ~ 20191130</t>
  </si>
  <si>
    <t>청라에너지(주)</t>
  </si>
  <si>
    <t>114-86-45159</t>
  </si>
  <si>
    <t>20181217 ~ 20191231</t>
  </si>
  <si>
    <t>626-82-00190</t>
  </si>
  <si>
    <t>(주)한라산 -제주</t>
  </si>
  <si>
    <t>616-81-00070</t>
  </si>
  <si>
    <t>제주한림해상풍력 주식회사</t>
  </si>
  <si>
    <t>149-81-00885</t>
  </si>
  <si>
    <t>20180710 ~ 20190731</t>
  </si>
  <si>
    <t>도레이비에스에프코팅한국 유한회사</t>
  </si>
  <si>
    <t>612-86-00151</t>
  </si>
  <si>
    <t>중원(주)</t>
  </si>
  <si>
    <t>610-86-08308</t>
  </si>
  <si>
    <t>나주시로컬푸드통합지원센터</t>
  </si>
  <si>
    <t>575-82-00077</t>
  </si>
  <si>
    <t>대라주택건설(주)</t>
  </si>
  <si>
    <t>410-86-52446</t>
  </si>
  <si>
    <t>비타민하우스(주)</t>
  </si>
  <si>
    <t>410-81-50690</t>
  </si>
  <si>
    <t>246-82-00126</t>
  </si>
  <si>
    <t>(재)용인시축구센터</t>
  </si>
  <si>
    <t>135-82-09545</t>
  </si>
  <si>
    <t>(재)은평문화재단</t>
  </si>
  <si>
    <t>421-82-00178</t>
  </si>
  <si>
    <t>20181201 ~ 20190414</t>
  </si>
  <si>
    <t>리드텍</t>
  </si>
  <si>
    <t>129-81-28593</t>
  </si>
  <si>
    <t>(재)한국이슬람교</t>
  </si>
  <si>
    <t>(주)뉴팜</t>
  </si>
  <si>
    <t>136-81-32886</t>
  </si>
  <si>
    <t>티비테크애드(주)</t>
  </si>
  <si>
    <t>206-81-59433</t>
  </si>
  <si>
    <t>하이버스(주)</t>
  </si>
  <si>
    <t>108-81-50254</t>
  </si>
  <si>
    <t>광신개발(주)</t>
  </si>
  <si>
    <t>609-81-03778</t>
  </si>
  <si>
    <t>(주)하드램</t>
  </si>
  <si>
    <t>680113-1******</t>
  </si>
  <si>
    <t>재단법인 서울관광재단</t>
  </si>
  <si>
    <t>245-82-00220</t>
  </si>
  <si>
    <t>20180701 ~ 20190430</t>
  </si>
  <si>
    <t>주식회사 포커스글로벌</t>
  </si>
  <si>
    <t>324-88-00336</t>
  </si>
  <si>
    <t>(주)마이리얼트립</t>
  </si>
  <si>
    <t>209-81-55339</t>
  </si>
  <si>
    <t>(주)서원기술</t>
  </si>
  <si>
    <t>138-81-03562</t>
  </si>
  <si>
    <t>20180601 ~ 20190530</t>
  </si>
  <si>
    <t>재단법인 영등포문화재단</t>
  </si>
  <si>
    <t>107-82-17017</t>
  </si>
  <si>
    <t>104-82-10752</t>
  </si>
  <si>
    <t>(주)이젠솔루션</t>
  </si>
  <si>
    <t>504-81-65504</t>
  </si>
  <si>
    <t>재)경상북도문화재연구원</t>
  </si>
  <si>
    <t>504-82-07364</t>
  </si>
  <si>
    <t>재단법인 대구오페라하우스</t>
  </si>
  <si>
    <t>504-82-16499</t>
  </si>
  <si>
    <t>재단법인 안동축제 관광재단</t>
  </si>
  <si>
    <t>508-82-08481</t>
  </si>
  <si>
    <t>재단법인경북해양바이오산업연구원</t>
  </si>
  <si>
    <t>507-82-03450</t>
  </si>
  <si>
    <t>(사단)한국배구연맹</t>
  </si>
  <si>
    <t>215-82-08503</t>
  </si>
  <si>
    <t>(주)다우에프에이</t>
  </si>
  <si>
    <t>312-81-47421</t>
  </si>
  <si>
    <t>스코넥엔터테인먼트</t>
  </si>
  <si>
    <t>107-86-16262</t>
  </si>
  <si>
    <t>통영관광개발공사</t>
  </si>
  <si>
    <t>612-81-26836</t>
  </si>
  <si>
    <t>대원열판(주)</t>
  </si>
  <si>
    <t>606-81-48024</t>
  </si>
  <si>
    <t>(주)지에스네트웍스</t>
  </si>
  <si>
    <t>765-88-00857</t>
  </si>
  <si>
    <t>신성섭회계사(한울회계법인)</t>
  </si>
  <si>
    <t>691118-1******</t>
  </si>
  <si>
    <t>(주)아모스</t>
  </si>
  <si>
    <t>124-86-74646</t>
  </si>
  <si>
    <t>(주)카본아이드</t>
  </si>
  <si>
    <t>220-88-77741</t>
  </si>
  <si>
    <t>20181001 ~ 20190228</t>
  </si>
  <si>
    <t>(주)영광</t>
  </si>
  <si>
    <t>610-81-74948</t>
  </si>
  <si>
    <t>태창항업(주)</t>
  </si>
  <si>
    <t>610-81-06095</t>
  </si>
  <si>
    <t>디에스종합건설(주)</t>
  </si>
  <si>
    <t>408-81-97974</t>
  </si>
  <si>
    <t>(주)미래비엠</t>
  </si>
  <si>
    <t>201-86-19407</t>
  </si>
  <si>
    <t>120-86-43267</t>
  </si>
  <si>
    <t>(주)씨엔알리서치</t>
  </si>
  <si>
    <t>214-86-50573</t>
  </si>
  <si>
    <t>(주)에프제이코리아(FJ Korea)</t>
  </si>
  <si>
    <t>220-87-25299</t>
  </si>
  <si>
    <t>재단법인 강북문화재단</t>
  </si>
  <si>
    <t>329-82-00173</t>
  </si>
  <si>
    <t>남양진흥기업(주)</t>
    <phoneticPr fontId="3" type="noConversion"/>
  </si>
  <si>
    <t>(주)에너지파트너즈</t>
    <phoneticPr fontId="3" type="noConversion"/>
  </si>
  <si>
    <t>대리점</t>
    <phoneticPr fontId="3" type="noConversion"/>
  </si>
  <si>
    <t>부산_영남</t>
    <phoneticPr fontId="3" type="noConversion"/>
  </si>
  <si>
    <t>TS</t>
    <phoneticPr fontId="3" type="noConversion"/>
  </si>
  <si>
    <t>천안IT코디센터</t>
    <phoneticPr fontId="3" type="noConversion"/>
  </si>
  <si>
    <t>(사)한국예총충청남도연합회</t>
    <phoneticPr fontId="3" type="noConversion"/>
  </si>
  <si>
    <t>GW 클라우드서버</t>
    <phoneticPr fontId="3" type="noConversion"/>
  </si>
  <si>
    <t>에스에이치아이</t>
  </si>
  <si>
    <t>(주)티앤알바이오팹</t>
    <phoneticPr fontId="3" type="noConversion"/>
  </si>
  <si>
    <t>(주)파마리서치프로덕트</t>
    <phoneticPr fontId="3" type="noConversion"/>
  </si>
  <si>
    <t>주식회사 웰텍</t>
  </si>
  <si>
    <t>(주)동아기술공사</t>
  </si>
  <si>
    <t>태령개발(주)</t>
    <phoneticPr fontId="3" type="noConversion"/>
  </si>
  <si>
    <t>(재)강원연구원</t>
  </si>
  <si>
    <t>20180115 ~ 20200131</t>
  </si>
  <si>
    <t>20181231 ~ 20200228</t>
  </si>
  <si>
    <t>314-86-60600</t>
  </si>
  <si>
    <t>20190222 ~ 20200229</t>
  </si>
  <si>
    <t>106-81-91400</t>
  </si>
  <si>
    <t>(사)한국예총충청남도연합회</t>
  </si>
  <si>
    <t>312-82-09287</t>
  </si>
  <si>
    <t>871-82-00112</t>
  </si>
  <si>
    <t>20190301 ~ 20201231</t>
  </si>
  <si>
    <t>314-82-15000</t>
  </si>
  <si>
    <t>해지</t>
    <phoneticPr fontId="3" type="noConversion"/>
  </si>
  <si>
    <t>터보파워텍(주)</t>
    <phoneticPr fontId="3" type="noConversion"/>
  </si>
  <si>
    <t>전주</t>
  </si>
  <si>
    <t>경남</t>
  </si>
  <si>
    <t>중부</t>
  </si>
  <si>
    <t>자체서버사용</t>
    <phoneticPr fontId="3" type="noConversion"/>
  </si>
  <si>
    <t>중도해지</t>
    <phoneticPr fontId="3" type="noConversion"/>
  </si>
  <si>
    <t>로크산업㈜</t>
    <phoneticPr fontId="3" type="noConversion"/>
  </si>
  <si>
    <t xml:space="preserve"> 장태호</t>
    <phoneticPr fontId="3" type="noConversion"/>
  </si>
  <si>
    <t>서울1</t>
    <phoneticPr fontId="3" type="noConversion"/>
  </si>
  <si>
    <t>(주)아이엔피</t>
  </si>
  <si>
    <t>클라우드서버
/클라우드ERP</t>
    <phoneticPr fontId="3" type="noConversion"/>
  </si>
  <si>
    <t>클라우드SI포함
(in house포함)</t>
    <phoneticPr fontId="3" type="noConversion"/>
  </si>
  <si>
    <t>박순학</t>
    <phoneticPr fontId="3" type="noConversion"/>
  </si>
  <si>
    <t>(주)지세븐홀딩스</t>
    <phoneticPr fontId="3" type="noConversion"/>
  </si>
  <si>
    <t>서울2</t>
    <phoneticPr fontId="3" type="noConversion"/>
  </si>
  <si>
    <t>조광희</t>
    <phoneticPr fontId="3" type="noConversion"/>
  </si>
  <si>
    <t>채권추심</t>
    <phoneticPr fontId="3" type="noConversion"/>
  </si>
  <si>
    <t>(재)스크립스코리아항체연구원</t>
  </si>
  <si>
    <t>삼익HDS(주)</t>
  </si>
  <si>
    <t>신풍제약(주)</t>
  </si>
  <si>
    <t>인카금융서비스(주)</t>
  </si>
  <si>
    <t>브이테크놀로지코리아(주)</t>
  </si>
  <si>
    <t>20171001 ~ 20190228</t>
  </si>
  <si>
    <t>134-81-03819</t>
  </si>
  <si>
    <t>214-88-16754</t>
  </si>
  <si>
    <t>(주)대화알로이테크</t>
  </si>
  <si>
    <t>124-81-50858</t>
  </si>
  <si>
    <t>(주)에스와이소프트</t>
  </si>
  <si>
    <t>130-81-85819</t>
  </si>
  <si>
    <t>20190319 ~ 20200318</t>
  </si>
  <si>
    <t>20180401 ~ 20200229</t>
  </si>
  <si>
    <t>221-82-13262</t>
  </si>
  <si>
    <t>503-81-62620</t>
  </si>
  <si>
    <t>129-81-33801</t>
  </si>
  <si>
    <t>디오토모티브 주식회사</t>
  </si>
  <si>
    <t>335-86-01307</t>
  </si>
  <si>
    <t>318-81-09236</t>
  </si>
  <si>
    <t>20190215 ~ 20200430</t>
  </si>
  <si>
    <t>동북아자치단체연합사무국</t>
  </si>
  <si>
    <t>(재)안산시청소년재단</t>
  </si>
  <si>
    <t>(주)새만금솔라파워</t>
  </si>
  <si>
    <t>2월</t>
    <phoneticPr fontId="3" type="noConversion"/>
  </si>
  <si>
    <t>재계약</t>
    <phoneticPr fontId="3" type="noConversion"/>
  </si>
  <si>
    <t>(주)벨에포크자산운용</t>
  </si>
  <si>
    <t>선진로지스틱스(주)평택지점</t>
    <phoneticPr fontId="3" type="noConversion"/>
  </si>
  <si>
    <t>(주)넥스지</t>
    <phoneticPr fontId="3" type="noConversion"/>
  </si>
  <si>
    <t>(주)용인시스템</t>
    <phoneticPr fontId="3" type="noConversion"/>
  </si>
  <si>
    <t>강원연구원</t>
    <phoneticPr fontId="3" type="noConversion"/>
  </si>
  <si>
    <t>(주)다산에너지</t>
    <phoneticPr fontId="3" type="noConversion"/>
  </si>
  <si>
    <t>(주)프레이</t>
    <phoneticPr fontId="3" type="noConversion"/>
  </si>
  <si>
    <t>해지</t>
    <phoneticPr fontId="3" type="noConversion"/>
  </si>
  <si>
    <t>엘에스케이글로벌파마서비스</t>
    <phoneticPr fontId="3" type="noConversion"/>
  </si>
  <si>
    <t>4월</t>
    <phoneticPr fontId="3" type="noConversion"/>
  </si>
  <si>
    <t>5월</t>
    <phoneticPr fontId="3" type="noConversion"/>
  </si>
  <si>
    <t>3월</t>
    <phoneticPr fontId="3" type="noConversion"/>
  </si>
  <si>
    <t>일자확인</t>
    <phoneticPr fontId="3" type="noConversion"/>
  </si>
  <si>
    <t>(주)동방파스텍</t>
  </si>
  <si>
    <t>주식회사 비에스플레닝</t>
    <phoneticPr fontId="3" type="noConversion"/>
  </si>
  <si>
    <t>유니테크노(주)</t>
    <phoneticPr fontId="3" type="noConversion"/>
  </si>
  <si>
    <t>2월</t>
    <phoneticPr fontId="3" type="noConversion"/>
  </si>
  <si>
    <t>(주)한류에이아이센터</t>
  </si>
  <si>
    <t>전북현대모터스에프씨(주)</t>
  </si>
  <si>
    <t>(주)휴비스워터</t>
  </si>
  <si>
    <t>3월</t>
    <phoneticPr fontId="3" type="noConversion"/>
  </si>
  <si>
    <t>(주)단바이오텍</t>
  </si>
  <si>
    <t>3월</t>
    <phoneticPr fontId="3" type="noConversion"/>
  </si>
  <si>
    <t>(주)비지에프리테일</t>
    <phoneticPr fontId="3" type="noConversion"/>
  </si>
  <si>
    <t>(주)용인시스템</t>
    <phoneticPr fontId="3" type="noConversion"/>
  </si>
  <si>
    <t>(주)케이지이니시스</t>
  </si>
  <si>
    <t>드링크인터내셔널 주식회사</t>
  </si>
  <si>
    <t>3월</t>
    <phoneticPr fontId="3" type="noConversion"/>
  </si>
  <si>
    <t>프로그램 미사용</t>
    <phoneticPr fontId="3" type="noConversion"/>
  </si>
  <si>
    <t>(주)프레이</t>
  </si>
  <si>
    <t>318-86-01020</t>
  </si>
  <si>
    <t>20190201 ~ 20190228</t>
  </si>
  <si>
    <t>221-82-05947</t>
  </si>
  <si>
    <t>(유)신한코리아</t>
  </si>
  <si>
    <t>127-81-97755</t>
  </si>
  <si>
    <t>20190430 ~ 20200429</t>
  </si>
  <si>
    <t>(주)에너지파트너즈</t>
  </si>
  <si>
    <t>120-86-80942</t>
  </si>
  <si>
    <t>20190228 ~ 20200831</t>
  </si>
  <si>
    <t>20190301 ~ 20200131</t>
  </si>
  <si>
    <t>20181115 ~ 20200228</t>
  </si>
  <si>
    <t>312-81-41499</t>
  </si>
  <si>
    <t>20190305 ~ 20200304</t>
  </si>
  <si>
    <t>134-82-06545</t>
  </si>
  <si>
    <t>20190311 ~ 20200310</t>
  </si>
  <si>
    <t>20180110 ~ 20190209</t>
  </si>
  <si>
    <t>622-87-01192</t>
  </si>
  <si>
    <t>20180701 ~ 20220227</t>
  </si>
  <si>
    <t>777-86-01234</t>
  </si>
  <si>
    <t>327-86-00082</t>
  </si>
  <si>
    <t>20190227 ~ 20200430</t>
  </si>
  <si>
    <t>20190301 ~ 20190531</t>
  </si>
  <si>
    <t>621-81-01940</t>
  </si>
  <si>
    <t>재단법인유네스코국제무예센터</t>
  </si>
  <si>
    <t>616-82-28788</t>
  </si>
  <si>
    <t>20180206 ~ 20200205</t>
  </si>
  <si>
    <t>의료법인삼광의료재단</t>
  </si>
  <si>
    <t>주식회사 삼광랩트리</t>
  </si>
  <si>
    <t>주식회사메이크어스</t>
  </si>
  <si>
    <t>주식회사 지티지웰니스</t>
  </si>
  <si>
    <t>(주)옐로모바일</t>
    <phoneticPr fontId="3" type="noConversion"/>
  </si>
  <si>
    <t>(주)제이엠월드</t>
    <phoneticPr fontId="3" type="noConversion"/>
  </si>
  <si>
    <t>3월</t>
    <phoneticPr fontId="3" type="noConversion"/>
  </si>
  <si>
    <t>(주)용인시스템</t>
    <phoneticPr fontId="3" type="noConversion"/>
  </si>
  <si>
    <t>아지노모도농심푸즈 주식회사</t>
    <phoneticPr fontId="3" type="noConversion"/>
  </si>
  <si>
    <t>(주)씨트리</t>
    <phoneticPr fontId="3" type="noConversion"/>
  </si>
  <si>
    <t>투비트</t>
    <phoneticPr fontId="3" type="noConversion"/>
  </si>
  <si>
    <t>김서연</t>
    <phoneticPr fontId="3" type="noConversion"/>
  </si>
  <si>
    <t>루미리치</t>
    <phoneticPr fontId="3" type="noConversion"/>
  </si>
  <si>
    <t>김혜진</t>
    <phoneticPr fontId="3" type="noConversion"/>
  </si>
  <si>
    <t>도움이티에스</t>
    <phoneticPr fontId="3" type="noConversion"/>
  </si>
  <si>
    <t>한진해운</t>
    <phoneticPr fontId="3" type="noConversion"/>
  </si>
  <si>
    <t>박준</t>
    <phoneticPr fontId="3" type="noConversion"/>
  </si>
  <si>
    <t>서울3</t>
    <phoneticPr fontId="3" type="noConversion"/>
  </si>
  <si>
    <t>이경훈</t>
    <phoneticPr fontId="3" type="noConversion"/>
  </si>
  <si>
    <t>전영성</t>
    <phoneticPr fontId="3" type="noConversion"/>
  </si>
  <si>
    <t>서울4</t>
    <phoneticPr fontId="3" type="noConversion"/>
  </si>
  <si>
    <t>채권추심</t>
    <phoneticPr fontId="3" type="noConversion"/>
  </si>
  <si>
    <t>동화상협(주)</t>
  </si>
  <si>
    <t>(주)클레버</t>
  </si>
  <si>
    <t>부산_영남</t>
    <phoneticPr fontId="3" type="noConversion"/>
  </si>
  <si>
    <t>3월</t>
    <phoneticPr fontId="3" type="noConversion"/>
  </si>
  <si>
    <t>4월</t>
    <phoneticPr fontId="3" type="noConversion"/>
  </si>
  <si>
    <t>(주)쎄노텍</t>
    <phoneticPr fontId="3" type="noConversion"/>
  </si>
  <si>
    <t>(재)도봉문화재단</t>
    <phoneticPr fontId="3" type="noConversion"/>
  </si>
  <si>
    <t>주식회사 올소테크</t>
    <phoneticPr fontId="3" type="noConversion"/>
  </si>
  <si>
    <t>3월</t>
    <phoneticPr fontId="3" type="noConversion"/>
  </si>
  <si>
    <t>(주)우림엠에스</t>
  </si>
  <si>
    <t>3월</t>
    <phoneticPr fontId="3" type="noConversion"/>
  </si>
  <si>
    <t>(주)태경피엔에스</t>
    <phoneticPr fontId="3" type="noConversion"/>
  </si>
  <si>
    <t>박순학</t>
    <phoneticPr fontId="3" type="noConversion"/>
  </si>
  <si>
    <t>세온</t>
    <phoneticPr fontId="3" type="noConversion"/>
  </si>
  <si>
    <t>전요찬</t>
    <phoneticPr fontId="3" type="noConversion"/>
  </si>
  <si>
    <t>서울2</t>
    <phoneticPr fontId="3" type="noConversion"/>
  </si>
  <si>
    <t>문성원</t>
    <phoneticPr fontId="3" type="noConversion"/>
  </si>
  <si>
    <t>부산</t>
    <phoneticPr fontId="3" type="noConversion"/>
  </si>
  <si>
    <t>선진로지스틱스(주)이천지점</t>
    <phoneticPr fontId="3" type="noConversion"/>
  </si>
  <si>
    <t>이누리</t>
    <phoneticPr fontId="3" type="noConversion"/>
  </si>
  <si>
    <t>클라우드사업부</t>
    <phoneticPr fontId="3" type="noConversion"/>
  </si>
  <si>
    <t>부분반품</t>
    <phoneticPr fontId="3" type="noConversion"/>
  </si>
  <si>
    <t>사단법인전국지역문화재단연합회</t>
    <phoneticPr fontId="3" type="noConversion"/>
  </si>
  <si>
    <t>발행</t>
    <phoneticPr fontId="3" type="noConversion"/>
  </si>
  <si>
    <t>대원열판(주)</t>
    <phoneticPr fontId="3" type="noConversion"/>
  </si>
  <si>
    <t>재단법인아산문화재단</t>
  </si>
  <si>
    <t>주식회사 신우</t>
  </si>
  <si>
    <t>지케이이노베이션 유한회사</t>
  </si>
  <si>
    <t>이넬화장품(주)</t>
  </si>
  <si>
    <t>재단법인 한국통계정보원</t>
  </si>
  <si>
    <t>보성파워텍(주)</t>
    <phoneticPr fontId="3" type="noConversion"/>
  </si>
  <si>
    <t>주식회사 지놈앤컴퍼니</t>
    <phoneticPr fontId="3" type="noConversion"/>
  </si>
  <si>
    <t>대성레미콘(주)</t>
    <phoneticPr fontId="3" type="noConversion"/>
  </si>
  <si>
    <t>3월</t>
    <phoneticPr fontId="3" type="noConversion"/>
  </si>
  <si>
    <t>(주)포커스정보</t>
    <phoneticPr fontId="3" type="noConversion"/>
  </si>
  <si>
    <t>(재)거창문화재단</t>
    <phoneticPr fontId="3" type="noConversion"/>
  </si>
  <si>
    <t>발행</t>
    <phoneticPr fontId="3" type="noConversion"/>
  </si>
  <si>
    <t>(주)가야 ESC</t>
    <phoneticPr fontId="3" type="noConversion"/>
  </si>
  <si>
    <t>(주)경진플러스</t>
    <phoneticPr fontId="3" type="noConversion"/>
  </si>
  <si>
    <t>(주)동원아이앤디</t>
    <phoneticPr fontId="3" type="noConversion"/>
  </si>
  <si>
    <t>(주)코닉글로리</t>
    <phoneticPr fontId="3" type="noConversion"/>
  </si>
  <si>
    <t>체이슨호텔 주식회사</t>
    <phoneticPr fontId="3" type="noConversion"/>
  </si>
  <si>
    <t>한국알프스물류(주)</t>
    <phoneticPr fontId="3" type="noConversion"/>
  </si>
  <si>
    <t>주식회사 인스파이어인티그레이티드리조트</t>
  </si>
  <si>
    <t>주식회사 필트</t>
  </si>
  <si>
    <t xml:space="preserve">케이티오파트너스 주식회사 </t>
  </si>
  <si>
    <t>(사)굿네이버스인터내셔날</t>
    <phoneticPr fontId="3" type="noConversion"/>
  </si>
  <si>
    <t>서울와이더블유씨에이</t>
    <phoneticPr fontId="3" type="noConversion"/>
  </si>
  <si>
    <t>아마노코리아(주)</t>
    <phoneticPr fontId="3" type="noConversion"/>
  </si>
  <si>
    <t>(주)머큐리코퍼레이션</t>
    <phoneticPr fontId="3" type="noConversion"/>
  </si>
  <si>
    <t>(주)케이씨산업</t>
    <phoneticPr fontId="3" type="noConversion"/>
  </si>
  <si>
    <t>한국생산성본부</t>
    <phoneticPr fontId="3" type="noConversion"/>
  </si>
  <si>
    <t>반품</t>
    <phoneticPr fontId="3" type="noConversion"/>
  </si>
  <si>
    <t>주식회사 하이컨시</t>
    <phoneticPr fontId="3" type="noConversion"/>
  </si>
  <si>
    <t>(주)유송타일</t>
    <phoneticPr fontId="3" type="noConversion"/>
  </si>
  <si>
    <t>(주)테크플러스</t>
    <phoneticPr fontId="3" type="noConversion"/>
  </si>
  <si>
    <t>(주)미창케이블</t>
    <phoneticPr fontId="3" type="noConversion"/>
  </si>
  <si>
    <t>(주)퓨쳐켐</t>
    <phoneticPr fontId="3" type="noConversion"/>
  </si>
  <si>
    <t>(주)래디안</t>
    <phoneticPr fontId="3" type="noConversion"/>
  </si>
  <si>
    <t>전체반품</t>
    <phoneticPr fontId="3" type="noConversion"/>
  </si>
  <si>
    <t>(주)엠에스테크놀러지</t>
    <phoneticPr fontId="3" type="noConversion"/>
  </si>
  <si>
    <t>이호기술단(주)</t>
    <phoneticPr fontId="3" type="noConversion"/>
  </si>
  <si>
    <t>(주)넥스지</t>
    <phoneticPr fontId="3" type="noConversion"/>
  </si>
  <si>
    <t>발행</t>
    <phoneticPr fontId="3" type="noConversion"/>
  </si>
  <si>
    <t>(주)동양환경</t>
    <phoneticPr fontId="3" type="noConversion"/>
  </si>
  <si>
    <t>(주)아이엔피</t>
    <phoneticPr fontId="3" type="noConversion"/>
  </si>
  <si>
    <t>(재)스크립스코리아항체연구원</t>
    <phoneticPr fontId="3" type="noConversion"/>
  </si>
  <si>
    <t>삼익HDS(주)</t>
    <phoneticPr fontId="3" type="noConversion"/>
  </si>
  <si>
    <t>신풍제약(주)</t>
    <phoneticPr fontId="3" type="noConversion"/>
  </si>
  <si>
    <t>인카금융서비스(주)</t>
    <phoneticPr fontId="3" type="noConversion"/>
  </si>
  <si>
    <t>(주)한아아이앤티</t>
    <phoneticPr fontId="3" type="noConversion"/>
  </si>
  <si>
    <t>브이테크놀로지코리아(주)</t>
    <phoneticPr fontId="3" type="noConversion"/>
  </si>
  <si>
    <t>(주)에스앤에스</t>
    <phoneticPr fontId="3" type="noConversion"/>
  </si>
  <si>
    <t>(주)티에스피</t>
    <phoneticPr fontId="3" type="noConversion"/>
  </si>
  <si>
    <t>(주)우진아이엔에스</t>
    <phoneticPr fontId="3" type="noConversion"/>
  </si>
  <si>
    <t>(주)한진휴에프</t>
    <phoneticPr fontId="3" type="noConversion"/>
  </si>
  <si>
    <t>한미회계법인</t>
  </si>
  <si>
    <t>혼마골프 한국지점</t>
  </si>
  <si>
    <t>(주)미코바이오메드</t>
  </si>
  <si>
    <t>유니에스아이</t>
    <phoneticPr fontId="3" type="noConversion"/>
  </si>
  <si>
    <t>(사)대한전기협회</t>
    <phoneticPr fontId="3" type="noConversion"/>
  </si>
  <si>
    <t>(주)티에스피</t>
  </si>
  <si>
    <t>105-86-14915</t>
  </si>
  <si>
    <t>20180501 ~ 20200131</t>
  </si>
  <si>
    <t>20160401 ~ 20200131</t>
  </si>
  <si>
    <t>20160202 ~ 20190228</t>
  </si>
  <si>
    <t>20171201 ~ 20200331</t>
  </si>
  <si>
    <t>(주)에스앤에스</t>
  </si>
  <si>
    <t>312-86-12927</t>
  </si>
  <si>
    <t>20190311 ~ 20220310</t>
  </si>
  <si>
    <t>134-81-02450</t>
  </si>
  <si>
    <t>20190306 ~ 20200305</t>
  </si>
  <si>
    <t>20190313 ~ 20200331</t>
  </si>
  <si>
    <t>20180309 ~ 20200310</t>
  </si>
  <si>
    <t>138-81-61131</t>
  </si>
  <si>
    <t>204-82-03788</t>
  </si>
  <si>
    <t>20190301 ~ 20190430</t>
  </si>
  <si>
    <t>284-88-01115</t>
  </si>
  <si>
    <t>220-86-66522</t>
  </si>
  <si>
    <t>KG Mozambique Ltd</t>
  </si>
  <si>
    <t>860424-1******</t>
  </si>
  <si>
    <t>20180401 ~ 20190228</t>
  </si>
  <si>
    <t>20180201 ~ 20200228</t>
  </si>
  <si>
    <t>20180228 ~ 20200228</t>
  </si>
  <si>
    <t>496-86-00049</t>
  </si>
  <si>
    <t>20180326 ~ 20200325</t>
  </si>
  <si>
    <t>20180301 ~ 20200229</t>
  </si>
  <si>
    <t>665-87-01277</t>
  </si>
  <si>
    <t>(주)금정</t>
  </si>
  <si>
    <t>620-81-10790</t>
  </si>
  <si>
    <t>20190228 ~ 20240331</t>
  </si>
  <si>
    <t>418-81-27460</t>
  </si>
  <si>
    <t>317-81-12475</t>
  </si>
  <si>
    <t>20190315 ~ 20200331</t>
  </si>
  <si>
    <t>317-81-45414</t>
  </si>
  <si>
    <t>20190401 ~ 20190630</t>
  </si>
  <si>
    <t>20180320 ~ 20200319</t>
  </si>
  <si>
    <t>314-82-14826</t>
  </si>
  <si>
    <t>20190318 ~ 20200317</t>
  </si>
  <si>
    <t>20180501 ~ 20200228</t>
  </si>
  <si>
    <t>(주)미래NTS</t>
  </si>
  <si>
    <t>420-86-01153</t>
  </si>
  <si>
    <t>20190331 ~ 20200330</t>
  </si>
  <si>
    <t>동북아시아지역자치단체연합사무국</t>
  </si>
  <si>
    <t>506-82-66466</t>
  </si>
  <si>
    <t>312-82-13665</t>
  </si>
  <si>
    <t>20190401 ~ 20191231</t>
  </si>
  <si>
    <t>20190228 ~ 20200127</t>
  </si>
  <si>
    <t>20180901 ~ 20220228</t>
  </si>
  <si>
    <t>20180315 ~ 20200314</t>
  </si>
  <si>
    <t>215-81-74461</t>
  </si>
  <si>
    <t>229-81-36321</t>
  </si>
  <si>
    <t>(재)한국에너지재단</t>
  </si>
  <si>
    <t>107-82-11478</t>
  </si>
  <si>
    <t>20181101 ~ 20190228</t>
  </si>
  <si>
    <t>(주)한아아이앤티</t>
  </si>
  <si>
    <t>211-86-80189</t>
  </si>
  <si>
    <t>20190315 ~ 20200430</t>
  </si>
  <si>
    <t>20190212 ~ 20200731</t>
  </si>
  <si>
    <t>504-86-11022</t>
  </si>
  <si>
    <t>137-81-01445</t>
  </si>
  <si>
    <t>20190318 ~ 20200331</t>
  </si>
  <si>
    <t>408-81-07055</t>
  </si>
  <si>
    <t>106-82-02597</t>
  </si>
  <si>
    <t>20190401 ~ 20220331</t>
  </si>
  <si>
    <t>한국중앙자원봉사센터</t>
    <phoneticPr fontId="3" type="noConversion"/>
  </si>
  <si>
    <t>(주)이랑텍</t>
  </si>
  <si>
    <t>(주)휘스틸</t>
  </si>
  <si>
    <t>부천문화재단</t>
  </si>
  <si>
    <t>3월</t>
    <phoneticPr fontId="3" type="noConversion"/>
  </si>
  <si>
    <t>대리점</t>
    <phoneticPr fontId="3" type="noConversion"/>
  </si>
  <si>
    <t>발행</t>
    <phoneticPr fontId="3" type="noConversion"/>
  </si>
  <si>
    <t>(주)엠엑스앤</t>
    <phoneticPr fontId="3" type="noConversion"/>
  </si>
  <si>
    <t>icube 클라우드서버</t>
    <phoneticPr fontId="3" type="noConversion"/>
  </si>
  <si>
    <t>서울여성공예센터 더아리움</t>
    <phoneticPr fontId="3" type="noConversion"/>
  </si>
  <si>
    <t>재계약건</t>
    <phoneticPr fontId="3" type="noConversion"/>
  </si>
  <si>
    <t>(주)에스와이씨</t>
  </si>
  <si>
    <t>바이오텐 주식회사</t>
  </si>
  <si>
    <t>재단법인 부마민주항쟁기념재단</t>
    <phoneticPr fontId="3" type="noConversion"/>
  </si>
  <si>
    <t>선진로지스틱스(주)이천지점</t>
    <phoneticPr fontId="3" type="noConversion"/>
  </si>
  <si>
    <t>클라우드서버
/클라우드ERP</t>
    <phoneticPr fontId="3" type="noConversion"/>
  </si>
  <si>
    <t>클라우드SI포함
(in house포함)</t>
    <phoneticPr fontId="3" type="noConversion"/>
  </si>
  <si>
    <t>이승준</t>
    <phoneticPr fontId="3" type="noConversion"/>
  </si>
  <si>
    <t>icube클라우드서버만 해지_프로그램 미사용</t>
    <phoneticPr fontId="3" type="noConversion"/>
  </si>
  <si>
    <t>주식회사 메가에셋</t>
    <phoneticPr fontId="3" type="noConversion"/>
  </si>
  <si>
    <t>312-81-98196</t>
    <phoneticPr fontId="3" type="noConversion"/>
  </si>
  <si>
    <t>박광순</t>
    <phoneticPr fontId="3" type="noConversion"/>
  </si>
  <si>
    <t>서울1</t>
    <phoneticPr fontId="3" type="noConversion"/>
  </si>
  <si>
    <t>이동욱회계사(정동회계법인)</t>
  </si>
  <si>
    <t>5809201******</t>
  </si>
  <si>
    <t>(주)톱텍</t>
    <phoneticPr fontId="3" type="noConversion"/>
  </si>
  <si>
    <t>3월</t>
    <phoneticPr fontId="3" type="noConversion"/>
  </si>
  <si>
    <t>부분반품</t>
    <phoneticPr fontId="3" type="noConversion"/>
  </si>
  <si>
    <t xml:space="preserve">(사)대학스포츠총장협의회 </t>
    <phoneticPr fontId="3" type="noConversion"/>
  </si>
  <si>
    <t>부분해지</t>
    <phoneticPr fontId="3" type="noConversion"/>
  </si>
  <si>
    <t>(주)가이아코퍼레이션</t>
  </si>
  <si>
    <t>3월</t>
    <phoneticPr fontId="3" type="noConversion"/>
  </si>
  <si>
    <t>주식회사 트라이본즈</t>
  </si>
  <si>
    <t>주식회사 브라보앤뉴</t>
  </si>
  <si>
    <t>정금화스너공업(주)</t>
  </si>
  <si>
    <t>한국폐기물재활용공제조합</t>
  </si>
  <si>
    <t>(주)박셀바이오</t>
  </si>
  <si>
    <t>선경산업</t>
    <phoneticPr fontId="3" type="noConversion"/>
  </si>
  <si>
    <t>(주)클레어스코리아</t>
    <phoneticPr fontId="3" type="noConversion"/>
  </si>
  <si>
    <t>덕우전자(주)</t>
    <phoneticPr fontId="3" type="noConversion"/>
  </si>
  <si>
    <t>(주)용전</t>
    <phoneticPr fontId="3" type="noConversion"/>
  </si>
  <si>
    <t>4월</t>
    <phoneticPr fontId="3" type="noConversion"/>
  </si>
  <si>
    <t>3월</t>
    <phoneticPr fontId="3" type="noConversion"/>
  </si>
  <si>
    <t>제일안과병원</t>
    <phoneticPr fontId="3" type="noConversion"/>
  </si>
  <si>
    <t>광일케미스틸(주)</t>
    <phoneticPr fontId="3" type="noConversion"/>
  </si>
  <si>
    <t>(주)삼호엔지니어링</t>
    <phoneticPr fontId="3" type="noConversion"/>
  </si>
  <si>
    <t>부산정보산업진흥원</t>
    <phoneticPr fontId="3" type="noConversion"/>
  </si>
  <si>
    <t>김완주</t>
    <phoneticPr fontId="3" type="noConversion"/>
  </si>
  <si>
    <t>(주)해성아이다</t>
  </si>
  <si>
    <t>에치디프로(주)</t>
  </si>
  <si>
    <t>(주)에이치앤피로지스</t>
  </si>
  <si>
    <t>(주)에이플러스에셋어드바이저</t>
  </si>
  <si>
    <t>214-88-10653</t>
  </si>
  <si>
    <t>20170301 ~ 20200331</t>
  </si>
  <si>
    <t>366-87-00745</t>
  </si>
  <si>
    <t>20190314 ~ 20200430</t>
  </si>
  <si>
    <t>429-81-01359</t>
  </si>
  <si>
    <t>20180502 ~ 20200430</t>
  </si>
  <si>
    <t>291-88-00017</t>
  </si>
  <si>
    <t>20190321 ~ 20200331</t>
  </si>
  <si>
    <t>고양지식정보산업진흥원</t>
  </si>
  <si>
    <t>20180302 ~ 20200301</t>
  </si>
  <si>
    <t>312-81-49550</t>
  </si>
  <si>
    <t>20180316 ~ 20200315</t>
  </si>
  <si>
    <t>(주)카리스가드레일</t>
  </si>
  <si>
    <t>20180308 ~ 20200228</t>
  </si>
  <si>
    <t>218-81-17611</t>
  </si>
  <si>
    <t>주식회사 글라스스토리안경</t>
  </si>
  <si>
    <t>404-81-34434</t>
  </si>
  <si>
    <t>408-81-85541</t>
  </si>
  <si>
    <t>(주)봉성비에스</t>
  </si>
  <si>
    <t>119-81-34268</t>
  </si>
  <si>
    <t>20190315 ~ 20200314</t>
  </si>
  <si>
    <t>120-87-98094</t>
  </si>
  <si>
    <t>20190314 ~ 20200314</t>
  </si>
  <si>
    <t>120-84-10364</t>
  </si>
  <si>
    <t>20180501 ~ 20200331</t>
  </si>
  <si>
    <t>211-87-56314</t>
  </si>
  <si>
    <t>130-82-12593</t>
  </si>
  <si>
    <t>이뮨메드</t>
  </si>
  <si>
    <t>(주)씨케이컴퍼니</t>
  </si>
  <si>
    <t>이영미</t>
  </si>
  <si>
    <t>6701152******</t>
  </si>
  <si>
    <t>(주)현대엘이디</t>
  </si>
  <si>
    <t>주식회사 이노인스트루먼트</t>
  </si>
  <si>
    <t>보성공업</t>
  </si>
  <si>
    <t>동대문구청</t>
  </si>
  <si>
    <t>(주)지스타코리아</t>
  </si>
  <si>
    <t>㈜지플러스생명과학</t>
  </si>
  <si>
    <t>니혼코덴코리아</t>
  </si>
  <si>
    <t>주식회사 케이박스</t>
  </si>
  <si>
    <t>(주)한국제일흥상</t>
  </si>
  <si>
    <t>대안스틸㈜</t>
  </si>
  <si>
    <t>(주)티엠에프코리아</t>
  </si>
  <si>
    <t>7409191******</t>
  </si>
  <si>
    <t>7212051******</t>
  </si>
  <si>
    <t>(주)알비디케이</t>
  </si>
  <si>
    <t>에스큐엔지니어링(주)5000 IT</t>
  </si>
  <si>
    <t>제주문화콘텐츠진흥원</t>
  </si>
  <si>
    <t>세븐스타</t>
  </si>
  <si>
    <t>6301051******</t>
  </si>
  <si>
    <t>8002272******</t>
  </si>
  <si>
    <t>미건</t>
  </si>
  <si>
    <t>선진로지스틱스(주)평택지점</t>
  </si>
  <si>
    <t xml:space="preserve">소프트웨어 저작권 협회 서버가상화 계약 </t>
  </si>
  <si>
    <t>한국파워엔지니어링서비스㈜</t>
  </si>
  <si>
    <t>(주)리치앤코</t>
  </si>
  <si>
    <t>(주)지능정보기술연구원</t>
  </si>
  <si>
    <t>㈜더존이엔에이치</t>
  </si>
  <si>
    <t>와이에스티</t>
  </si>
  <si>
    <t>켐피아</t>
  </si>
  <si>
    <t>대코</t>
  </si>
  <si>
    <t>햇빛새싹발전소</t>
  </si>
  <si>
    <t>부산항시설관리센터</t>
  </si>
  <si>
    <t>대성레미콘㈜</t>
  </si>
  <si>
    <t>보성파워텍㈜</t>
  </si>
  <si>
    <t>대림에이엠씨</t>
  </si>
  <si>
    <t>유송타일</t>
  </si>
  <si>
    <t>대한민국 상이군경회 서울지부 마사회 자판기 사업소</t>
  </si>
  <si>
    <t>성대유통</t>
  </si>
  <si>
    <t>(주)케이씨산업개발</t>
  </si>
  <si>
    <t>(주)콩두컴퍼니</t>
  </si>
  <si>
    <t>인셀㈜</t>
  </si>
  <si>
    <t>(주)컴투게더피알케이</t>
  </si>
  <si>
    <t>주식회사 체이슨</t>
  </si>
  <si>
    <t>춘천바이오산업진흥원</t>
  </si>
  <si>
    <t>고려에이스과학</t>
  </si>
  <si>
    <t>(주)리클린</t>
  </si>
  <si>
    <t>대연</t>
  </si>
  <si>
    <t>청하종합식품</t>
  </si>
  <si>
    <t>주식회사 화이브라더스</t>
  </si>
  <si>
    <t>(의)서구의료재단여수성심병원</t>
  </si>
  <si>
    <t>(주)태양씨앤엘</t>
  </si>
  <si>
    <t>디에스대성하우징</t>
  </si>
  <si>
    <t>부산면세점</t>
  </si>
  <si>
    <t>광천김</t>
  </si>
  <si>
    <t>한국솔가</t>
  </si>
  <si>
    <t>누보</t>
  </si>
  <si>
    <t>버텍스아이디</t>
  </si>
  <si>
    <t>대성하이텍</t>
  </si>
  <si>
    <t>데일리푸드홀딩스㈜</t>
  </si>
  <si>
    <t>국민학원사업본부</t>
  </si>
  <si>
    <t>대방스페샬스틸㈜</t>
  </si>
  <si>
    <t>아진엑스텍</t>
  </si>
  <si>
    <t>(주)에이티유</t>
  </si>
  <si>
    <t>삼매봉개발(주)_제주</t>
  </si>
  <si>
    <t>에이스전자(주)</t>
  </si>
  <si>
    <t>웰퍼니처</t>
  </si>
  <si>
    <t>경북해양바이오산업연구원</t>
  </si>
  <si>
    <t>(주)동남물산</t>
  </si>
  <si>
    <t>(주)제주우유-제주</t>
  </si>
  <si>
    <t>우원소프트(주)</t>
  </si>
  <si>
    <t>(주)로킷</t>
  </si>
  <si>
    <t>케이지피(주)</t>
  </si>
  <si>
    <t>삼원산업(주)</t>
  </si>
  <si>
    <t>농업회사법인 (주)웰츄럴</t>
  </si>
  <si>
    <t>청년희망재단</t>
  </si>
  <si>
    <t>(주)비에프케이</t>
  </si>
  <si>
    <t>신성에스앤티(주)성주지점</t>
  </si>
  <si>
    <t>(주)세원하이텍</t>
  </si>
  <si>
    <t>(주)승진조경</t>
  </si>
  <si>
    <t>김대중컨벤션센터 군산사무소</t>
  </si>
  <si>
    <t>(사)대한국학기공협회</t>
  </si>
  <si>
    <t>경북체육회</t>
  </si>
  <si>
    <t>A+에셋 유지보수 계약</t>
  </si>
  <si>
    <t>유니컨버스
(토파스 계약외 추가건)</t>
  </si>
  <si>
    <t>(주)나임네트웍스</t>
  </si>
  <si>
    <t>썬테크정보</t>
  </si>
  <si>
    <t>에스지에이솔루션즈(주)</t>
  </si>
  <si>
    <t>엘비텍(주)</t>
  </si>
  <si>
    <t>한진정보통신(주)</t>
  </si>
  <si>
    <t>(주)엘지씨엔에스</t>
  </si>
  <si>
    <t>유니컨버스 주식회사</t>
  </si>
  <si>
    <t>(주)이든컴퍼니</t>
  </si>
  <si>
    <t>(주)테라젠테크</t>
  </si>
  <si>
    <t>주식회사 태진스틸산업</t>
  </si>
  <si>
    <t>주식회사 필옵틱스</t>
  </si>
  <si>
    <t>(주)영원이엔지</t>
  </si>
  <si>
    <t>라마다개발(주)</t>
  </si>
  <si>
    <t>(주)대성문</t>
  </si>
  <si>
    <t>(주)한국해양레저스포츠</t>
  </si>
  <si>
    <t>경남정공</t>
  </si>
  <si>
    <t>주식회사 에이에이아이헬스케어</t>
  </si>
  <si>
    <t>(주)블랭크코퍼레이션</t>
  </si>
  <si>
    <t>덴버코리아이엔씨(주)</t>
  </si>
  <si>
    <t>(주)휴비스트제약</t>
  </si>
  <si>
    <t>(주)대홍기획</t>
  </si>
  <si>
    <t>국외소재문화재재단</t>
  </si>
  <si>
    <t>한국국토정보공사</t>
  </si>
  <si>
    <t>(주)더블유</t>
  </si>
  <si>
    <t>(주)동영산업</t>
  </si>
  <si>
    <t>(주)오이솔루션</t>
  </si>
  <si>
    <t>영진기술주식회사</t>
  </si>
  <si>
    <t>제포실업(주)</t>
  </si>
  <si>
    <t>(주)BGF</t>
  </si>
  <si>
    <t>(주)태진에이엔티</t>
  </si>
  <si>
    <t>경운대학교산학협력단</t>
  </si>
  <si>
    <t>엘리움여성병원</t>
  </si>
  <si>
    <t>(주)부자인베스트</t>
  </si>
  <si>
    <t>록산에버그린주식회사</t>
  </si>
  <si>
    <t>농업회사법인 주식회사 네이처리스</t>
  </si>
  <si>
    <t>에이피티씨(주)</t>
  </si>
  <si>
    <t>엔엠텍코리아주식회사</t>
  </si>
  <si>
    <t>주식회사 천마종합건설</t>
  </si>
  <si>
    <t>(주)비즈NTS</t>
  </si>
  <si>
    <t>(주)피엠디아카데미</t>
  </si>
  <si>
    <t>두나무 주식회사</t>
  </si>
  <si>
    <t>에이치알엠</t>
  </si>
  <si>
    <t>재단법인 한국통계정보원</t>
    <phoneticPr fontId="3" type="noConversion"/>
  </si>
  <si>
    <t>재단법인 안동축제 관광재단</t>
    <phoneticPr fontId="3" type="noConversion"/>
  </si>
  <si>
    <t>3월</t>
    <phoneticPr fontId="3" type="noConversion"/>
  </si>
  <si>
    <t>서울여성공예센터 더아리움</t>
    <phoneticPr fontId="3" type="noConversion"/>
  </si>
  <si>
    <t>대성하이텍</t>
    <phoneticPr fontId="3" type="noConversion"/>
  </si>
  <si>
    <t>(주)에이바자르</t>
    <phoneticPr fontId="3" type="noConversion"/>
  </si>
  <si>
    <t xml:space="preserve"> (주)지놈앤컴퍼니</t>
    <phoneticPr fontId="3" type="noConversion"/>
  </si>
  <si>
    <t>케이씨에이치산업개발(주)</t>
  </si>
  <si>
    <t>연세대학교산학협력단</t>
  </si>
  <si>
    <t>주식회사 지앤택(아산지점)</t>
  </si>
  <si>
    <t>(주)에스엔바이오사이언스</t>
  </si>
  <si>
    <t>삼본정밀전자(주)</t>
  </si>
  <si>
    <t>4월</t>
    <phoneticPr fontId="3" type="noConversion"/>
  </si>
  <si>
    <t>(재)정선아리랑문화재단</t>
    <phoneticPr fontId="3" type="noConversion"/>
  </si>
  <si>
    <t>(주)피스코인터내셔널</t>
    <phoneticPr fontId="3" type="noConversion"/>
  </si>
  <si>
    <t>사방협회</t>
    <phoneticPr fontId="3" type="noConversion"/>
  </si>
  <si>
    <t>사방협회</t>
    <phoneticPr fontId="3" type="noConversion"/>
  </si>
  <si>
    <t>신규</t>
    <phoneticPr fontId="3" type="noConversion"/>
  </si>
  <si>
    <t>세계태권도연맹</t>
    <phoneticPr fontId="3" type="noConversion"/>
  </si>
  <si>
    <t>대명화성(주)</t>
  </si>
  <si>
    <t>(주)서울로지</t>
  </si>
  <si>
    <t>(주)이루온</t>
  </si>
  <si>
    <t>부산_영남</t>
    <phoneticPr fontId="3" type="noConversion"/>
  </si>
  <si>
    <t>3월</t>
    <phoneticPr fontId="3" type="noConversion"/>
  </si>
  <si>
    <t>미건</t>
    <phoneticPr fontId="3" type="noConversion"/>
  </si>
  <si>
    <t>(주)대원에프앤씨</t>
    <phoneticPr fontId="3" type="noConversion"/>
  </si>
  <si>
    <t>A+에셋 유지보수 계약</t>
    <phoneticPr fontId="3" type="noConversion"/>
  </si>
  <si>
    <t>미쓰비시다나베파마코리아(주)</t>
    <phoneticPr fontId="3" type="noConversion"/>
  </si>
  <si>
    <t>(주)화인</t>
    <phoneticPr fontId="3" type="noConversion"/>
  </si>
  <si>
    <t>부분반품</t>
    <phoneticPr fontId="3" type="noConversion"/>
  </si>
  <si>
    <t>반품</t>
    <phoneticPr fontId="3" type="noConversion"/>
  </si>
  <si>
    <t>동구텍(주)</t>
  </si>
  <si>
    <t>(주)두드림</t>
  </si>
  <si>
    <t>실리콘디스플레이</t>
  </si>
  <si>
    <t>클라우드사업부</t>
    <phoneticPr fontId="3" type="noConversion"/>
  </si>
  <si>
    <t>신규</t>
    <phoneticPr fontId="3" type="noConversion"/>
  </si>
  <si>
    <t>3월</t>
    <phoneticPr fontId="3" type="noConversion"/>
  </si>
  <si>
    <t>해지</t>
    <phoneticPr fontId="3" type="noConversion"/>
  </si>
  <si>
    <t>20170309 ~ 20200327</t>
  </si>
  <si>
    <t>20151217 ~ 20200228</t>
  </si>
  <si>
    <t>20180412 ~ 20200411</t>
  </si>
  <si>
    <t>622-81-06313</t>
  </si>
  <si>
    <t>20190327 ~ 20200331</t>
  </si>
  <si>
    <t>502-86-06498</t>
  </si>
  <si>
    <t>20190501 ~ 20220430</t>
  </si>
  <si>
    <t>20180716 ~ 20190716</t>
  </si>
  <si>
    <t>216-81-47894</t>
  </si>
  <si>
    <t>20190601 ~ 20200531</t>
  </si>
  <si>
    <t>214-86-23042</t>
  </si>
  <si>
    <t>20190328 ~ 20200331</t>
  </si>
  <si>
    <t>20190325 ~ 20200331</t>
  </si>
  <si>
    <t>226-81-45781</t>
  </si>
  <si>
    <t>20171201 ~ 20200131</t>
  </si>
  <si>
    <t>20180801 ~ 20190228</t>
  </si>
  <si>
    <t>776-81-00843</t>
  </si>
  <si>
    <t>130-81-21004</t>
  </si>
  <si>
    <t>20190326 ~ 20200331</t>
  </si>
  <si>
    <t>130-86-04354</t>
  </si>
  <si>
    <t>20190322 ~ 20200331</t>
  </si>
  <si>
    <t>355-81-00160</t>
  </si>
  <si>
    <t>20190415 ~ 20200414</t>
  </si>
  <si>
    <t>489-88-00517</t>
  </si>
  <si>
    <t>437-85-00285</t>
  </si>
  <si>
    <t>20180827 ~ 20200229</t>
  </si>
  <si>
    <t>220-87-60976</t>
  </si>
  <si>
    <t>20190322 ~ 20200131</t>
  </si>
  <si>
    <t>220-86-54104</t>
  </si>
  <si>
    <t>20190228 ~ 20211231</t>
  </si>
  <si>
    <t>20190310 ~ 20200309</t>
  </si>
  <si>
    <t>20180501 ~ 20200430</t>
  </si>
  <si>
    <t>20180701 ~ 20200630</t>
  </si>
  <si>
    <t>㈜래디안</t>
  </si>
  <si>
    <t>ICUBE/GW  클라우드서버</t>
  </si>
  <si>
    <t>유네스코국제무역</t>
  </si>
  <si>
    <t>㈜티엔월드</t>
  </si>
  <si>
    <t>오션디앤씨</t>
  </si>
  <si>
    <t>울산정보산업진흥원</t>
  </si>
  <si>
    <t>크리스탈제이드코리아</t>
  </si>
  <si>
    <t>우진아이엔에스</t>
  </si>
  <si>
    <t>114-81-33008</t>
  </si>
  <si>
    <t>GW클라우드서버</t>
  </si>
  <si>
    <t>IDC용역매출</t>
  </si>
  <si>
    <t>클라우드백업서버</t>
  </si>
  <si>
    <t>신규</t>
    <phoneticPr fontId="3" type="noConversion"/>
  </si>
  <si>
    <t>추가</t>
    <phoneticPr fontId="3" type="noConversion"/>
  </si>
  <si>
    <t>현대카드</t>
    <phoneticPr fontId="3" type="noConversion"/>
  </si>
  <si>
    <t>울산</t>
    <phoneticPr fontId="3" type="noConversion"/>
  </si>
  <si>
    <t>부산/영남</t>
    <phoneticPr fontId="3" type="noConversion"/>
  </si>
  <si>
    <t>해지</t>
    <phoneticPr fontId="3" type="noConversion"/>
  </si>
  <si>
    <t>4월</t>
    <phoneticPr fontId="3" type="noConversion"/>
  </si>
  <si>
    <t>해지</t>
    <phoneticPr fontId="3" type="noConversion"/>
  </si>
  <si>
    <t>해지</t>
    <phoneticPr fontId="3" type="noConversion"/>
  </si>
  <si>
    <t>유진아이티서비스 주식회사</t>
    <phoneticPr fontId="3" type="noConversion"/>
  </si>
  <si>
    <t>(주)카본아이드</t>
    <phoneticPr fontId="3" type="noConversion"/>
  </si>
  <si>
    <t>3월</t>
    <phoneticPr fontId="3" type="noConversion"/>
  </si>
  <si>
    <t>4월</t>
    <phoneticPr fontId="3" type="noConversion"/>
  </si>
  <si>
    <t>케이씨에프테크놀로지스(주)</t>
    <phoneticPr fontId="3" type="noConversion"/>
  </si>
  <si>
    <t>4월</t>
    <phoneticPr fontId="3" type="noConversion"/>
  </si>
  <si>
    <t>대구/경북IT코디센터</t>
    <phoneticPr fontId="3" type="noConversion"/>
  </si>
  <si>
    <t>영남베드앤메디칼(주)</t>
    <phoneticPr fontId="3" type="noConversion"/>
  </si>
  <si>
    <t>발행</t>
    <phoneticPr fontId="3" type="noConversion"/>
  </si>
  <si>
    <t>(주)씨엔알리서치</t>
    <phoneticPr fontId="3" type="noConversion"/>
  </si>
  <si>
    <t>(주)이멕스엔지니어링</t>
    <phoneticPr fontId="3" type="noConversion"/>
  </si>
  <si>
    <t>(주)고려인슈</t>
    <phoneticPr fontId="3" type="noConversion"/>
  </si>
  <si>
    <t>외부</t>
    <phoneticPr fontId="3" type="noConversion"/>
  </si>
  <si>
    <t>의료법인삼광의료재단</t>
    <phoneticPr fontId="3" type="noConversion"/>
  </si>
  <si>
    <t>주식회사 삼광랩트리</t>
    <phoneticPr fontId="3" type="noConversion"/>
  </si>
  <si>
    <t>(주)애드쿠아인터렉티브</t>
    <phoneticPr fontId="3" type="noConversion"/>
  </si>
  <si>
    <t>(주)이엠티</t>
    <phoneticPr fontId="3" type="noConversion"/>
  </si>
  <si>
    <t>(주)대산파일럿</t>
    <phoneticPr fontId="3" type="noConversion"/>
  </si>
  <si>
    <t>발행</t>
    <phoneticPr fontId="3" type="noConversion"/>
  </si>
  <si>
    <t>(주)영산글로넷</t>
    <phoneticPr fontId="3" type="noConversion"/>
  </si>
  <si>
    <t>(재)제주평생교육장학진흥원</t>
    <phoneticPr fontId="3" type="noConversion"/>
  </si>
  <si>
    <t>(주)비브라스</t>
    <phoneticPr fontId="3" type="noConversion"/>
  </si>
  <si>
    <t>정림의료기산업(주)</t>
    <phoneticPr fontId="3" type="noConversion"/>
  </si>
  <si>
    <t>(주)삼진지.에프</t>
    <phoneticPr fontId="3" type="noConversion"/>
  </si>
  <si>
    <t>현대카드</t>
    <phoneticPr fontId="3" type="noConversion"/>
  </si>
  <si>
    <t>주식회사 토페스</t>
    <phoneticPr fontId="3" type="noConversion"/>
  </si>
  <si>
    <t>(주)호텔앙코르</t>
    <phoneticPr fontId="3" type="noConversion"/>
  </si>
  <si>
    <t>(주)라이프시맨틱스</t>
    <phoneticPr fontId="3" type="noConversion"/>
  </si>
  <si>
    <t>천안아산상생협력센터 관리조합</t>
    <phoneticPr fontId="3" type="noConversion"/>
  </si>
  <si>
    <t>인천광역시서구문화원</t>
    <phoneticPr fontId="3" type="noConversion"/>
  </si>
  <si>
    <t>4월</t>
    <phoneticPr fontId="3" type="noConversion"/>
  </si>
  <si>
    <t>4개월분</t>
    <phoneticPr fontId="3" type="noConversion"/>
  </si>
  <si>
    <t>10개월분</t>
    <phoneticPr fontId="3" type="noConversion"/>
  </si>
  <si>
    <t>추가</t>
    <phoneticPr fontId="3" type="noConversion"/>
  </si>
  <si>
    <t>발행</t>
    <phoneticPr fontId="3" type="noConversion"/>
  </si>
  <si>
    <t>양천구청</t>
    <phoneticPr fontId="3" type="noConversion"/>
  </si>
  <si>
    <t>유니온화성(주)</t>
    <phoneticPr fontId="3" type="noConversion"/>
  </si>
  <si>
    <t>(주)케이엔테크</t>
    <phoneticPr fontId="3" type="noConversion"/>
  </si>
  <si>
    <t>(주)티알아이</t>
    <phoneticPr fontId="3" type="noConversion"/>
  </si>
  <si>
    <t>한국공작기계산업협회</t>
    <phoneticPr fontId="3" type="noConversion"/>
  </si>
  <si>
    <t>비에스팜(주)</t>
  </si>
  <si>
    <t>4월</t>
    <phoneticPr fontId="3" type="noConversion"/>
  </si>
  <si>
    <t>김철민</t>
    <phoneticPr fontId="3" type="noConversion"/>
  </si>
  <si>
    <t>경기</t>
    <phoneticPr fontId="3" type="noConversion"/>
  </si>
  <si>
    <t>비티 주식회사</t>
    <phoneticPr fontId="3" type="noConversion"/>
  </si>
  <si>
    <t>대구/경북</t>
    <phoneticPr fontId="3" type="noConversion"/>
  </si>
  <si>
    <t>신환수</t>
    <phoneticPr fontId="3" type="noConversion"/>
  </si>
  <si>
    <t>장태환</t>
    <phoneticPr fontId="3" type="noConversion"/>
  </si>
  <si>
    <t>서울1</t>
    <phoneticPr fontId="3" type="noConversion"/>
  </si>
  <si>
    <t>서울3</t>
    <phoneticPr fontId="3" type="noConversion"/>
  </si>
  <si>
    <t>(재)부마민주항쟁기념재단</t>
    <phoneticPr fontId="3" type="noConversion"/>
  </si>
  <si>
    <t>태림산업(주)</t>
  </si>
  <si>
    <t>제천시청</t>
  </si>
  <si>
    <t>이젠솔루션</t>
    <phoneticPr fontId="3" type="noConversion"/>
  </si>
  <si>
    <t>서울1 IT코디센터</t>
    <phoneticPr fontId="3" type="noConversion"/>
  </si>
  <si>
    <t>(주)호텔인터불고엑스코</t>
  </si>
  <si>
    <t>4월</t>
    <phoneticPr fontId="3" type="noConversion"/>
  </si>
  <si>
    <t>재계약건</t>
    <phoneticPr fontId="3" type="noConversion"/>
  </si>
  <si>
    <t>미구축</t>
    <phoneticPr fontId="3" type="noConversion"/>
  </si>
  <si>
    <t>미구축</t>
    <phoneticPr fontId="3" type="noConversion"/>
  </si>
  <si>
    <t>해지</t>
    <phoneticPr fontId="3" type="noConversion"/>
  </si>
  <si>
    <t>4월</t>
    <phoneticPr fontId="3" type="noConversion"/>
  </si>
  <si>
    <t>3월</t>
    <phoneticPr fontId="3" type="noConversion"/>
  </si>
  <si>
    <t>케이씨에프테크놀로지스(주)</t>
    <phoneticPr fontId="3" type="noConversion"/>
  </si>
  <si>
    <t>(주)우레아텍</t>
  </si>
  <si>
    <t>(주)보노톡스</t>
  </si>
  <si>
    <t>양홍주</t>
    <phoneticPr fontId="3" type="noConversion"/>
  </si>
  <si>
    <t>경상남도장애인체육회</t>
  </si>
  <si>
    <t>현대에스라이프(주)</t>
  </si>
  <si>
    <t>서울특별시 사회적경제지원센터</t>
  </si>
  <si>
    <t>주식회사 엘에스티</t>
    <phoneticPr fontId="3" type="noConversion"/>
  </si>
  <si>
    <t>유진아이티서비스 주식회사</t>
    <phoneticPr fontId="3" type="noConversion"/>
  </si>
  <si>
    <t>4월</t>
    <phoneticPr fontId="3" type="noConversion"/>
  </si>
  <si>
    <t>20160701 ~ 20190930</t>
  </si>
  <si>
    <t>201-81-46253</t>
  </si>
  <si>
    <t>20170101 ~ 20200331</t>
  </si>
  <si>
    <t>20160101 ~ 20200228</t>
  </si>
  <si>
    <t>20170401 ~ 20190430</t>
  </si>
  <si>
    <t>20180515 ~ 20200514</t>
  </si>
  <si>
    <t>608-81-47910</t>
  </si>
  <si>
    <t>502-81-77964</t>
  </si>
  <si>
    <t>20190329 ~ 20200430</t>
  </si>
  <si>
    <t>504-81-45435</t>
  </si>
  <si>
    <t>320-81-00733</t>
  </si>
  <si>
    <t>20190101 ~ 20190331</t>
  </si>
  <si>
    <t>128-86-52227</t>
  </si>
  <si>
    <t>128-81-40347</t>
  </si>
  <si>
    <t>20190401 ~ 20200531</t>
  </si>
  <si>
    <t>(주)호텔앙코르</t>
  </si>
  <si>
    <t>135-81-97061</t>
  </si>
  <si>
    <t>주식회사 플레이엠엔터테인먼트</t>
  </si>
  <si>
    <t>뉴지랩 주식회사</t>
  </si>
  <si>
    <t>314-86-22907</t>
  </si>
  <si>
    <t>20190331 ~ 20200407</t>
  </si>
  <si>
    <t>206-82-05540</t>
  </si>
  <si>
    <t>20190329 ~ 20200331</t>
  </si>
  <si>
    <t>정림의료기산업(주)</t>
  </si>
  <si>
    <t>301-81-25499</t>
  </si>
  <si>
    <t>20190329 ~ 20200407</t>
  </si>
  <si>
    <t>20180101 ~ 20200331</t>
  </si>
  <si>
    <t>(주)애드쿠아인터렉티브</t>
  </si>
  <si>
    <t>211-87-25387</t>
  </si>
  <si>
    <t>20190430 ~ 20191230</t>
  </si>
  <si>
    <t>(주)대산파일럿</t>
  </si>
  <si>
    <t>316-81-11930</t>
  </si>
  <si>
    <t>580920-1******</t>
  </si>
  <si>
    <t>20190501 ~ 20191231</t>
  </si>
  <si>
    <t>110-82-16877</t>
  </si>
  <si>
    <t>주식회사 토페스</t>
  </si>
  <si>
    <t>207-81-15520</t>
  </si>
  <si>
    <t>20181224 ~ 20200430</t>
  </si>
  <si>
    <t>20190101 ~ 20200331</t>
  </si>
  <si>
    <t>304-83-02387</t>
  </si>
  <si>
    <t>20190701 ~ 20200630</t>
  </si>
  <si>
    <t>20190131 ~ 20200430</t>
  </si>
  <si>
    <t>110-82-16940</t>
  </si>
  <si>
    <t>20171001 ~ 20190430</t>
  </si>
  <si>
    <t>20180827 ~ 20191231</t>
  </si>
  <si>
    <t>20180301 ~ 20200331</t>
  </si>
  <si>
    <t>재단법인 유네스코 물 안보 및 지속가능 물 관리 국제연구센터</t>
  </si>
  <si>
    <t>20180701 ~ 20200228</t>
  </si>
  <si>
    <t>20190315 ~ 20190714</t>
  </si>
  <si>
    <t>20180301 ~ 20200131</t>
  </si>
  <si>
    <t>20190301 ~ 20200331</t>
  </si>
  <si>
    <t>204-81-54709</t>
  </si>
  <si>
    <t>134-81-42980</t>
  </si>
  <si>
    <t>20190329 ~ 20200415</t>
  </si>
  <si>
    <t>20180323 ~ 20200322</t>
  </si>
  <si>
    <t>20190201 ~ 20200331</t>
  </si>
  <si>
    <t>유니테크노</t>
  </si>
  <si>
    <t>용인시축구센터</t>
  </si>
  <si>
    <t>㈜아하식품</t>
  </si>
  <si>
    <t>대한주택관리사협회</t>
  </si>
  <si>
    <t>리뉴시스템</t>
  </si>
  <si>
    <t>(주)아이엔도시개발</t>
  </si>
  <si>
    <t>329-81-01097</t>
  </si>
  <si>
    <t>(주)다쓰테크</t>
  </si>
  <si>
    <t>해지</t>
    <phoneticPr fontId="3" type="noConversion"/>
  </si>
  <si>
    <t>6월</t>
    <phoneticPr fontId="3" type="noConversion"/>
  </si>
  <si>
    <t>서울3</t>
  </si>
  <si>
    <t>서울4</t>
  </si>
  <si>
    <t>(주)디시네마오브코리아</t>
    <phoneticPr fontId="3" type="noConversion"/>
  </si>
  <si>
    <t>(주)지에스네트웍스</t>
    <phoneticPr fontId="3" type="noConversion"/>
  </si>
  <si>
    <t>(주)우진아이엔에스</t>
    <phoneticPr fontId="3" type="noConversion"/>
  </si>
  <si>
    <t>(주)케이씨피드</t>
    <phoneticPr fontId="3" type="noConversion"/>
  </si>
  <si>
    <t>강원대학교</t>
    <phoneticPr fontId="3" type="noConversion"/>
  </si>
  <si>
    <t>윌리스타워스왓슨코리아손해보험중개(주)</t>
    <phoneticPr fontId="3" type="noConversion"/>
  </si>
  <si>
    <t xml:space="preserve">소프트웨어 저작권 협회 서버가상화 계약 </t>
    <phoneticPr fontId="3" type="noConversion"/>
  </si>
  <si>
    <t>하이텍라인</t>
    <phoneticPr fontId="3" type="noConversion"/>
  </si>
  <si>
    <t>이지현</t>
    <phoneticPr fontId="3" type="noConversion"/>
  </si>
  <si>
    <t>박병훈</t>
    <phoneticPr fontId="3" type="noConversion"/>
  </si>
  <si>
    <t>20190401 ~ 20200131</t>
  </si>
  <si>
    <t>20190405 ~ 20200404</t>
  </si>
  <si>
    <t>609-82-64578</t>
  </si>
  <si>
    <t>220-81-60561</t>
  </si>
  <si>
    <t>20190603 ~ 20200602</t>
  </si>
  <si>
    <t>(주)제이에스티</t>
  </si>
  <si>
    <t>한국중앙자원봉사센터</t>
    <phoneticPr fontId="3" type="noConversion"/>
  </si>
  <si>
    <t>취소</t>
    <phoneticPr fontId="3" type="noConversion"/>
  </si>
  <si>
    <t>(주)기남윈텍</t>
    <phoneticPr fontId="3" type="noConversion"/>
  </si>
  <si>
    <t>서울2</t>
    <phoneticPr fontId="3" type="noConversion"/>
  </si>
  <si>
    <t>주식회사 에잇디에프앤비</t>
    <phoneticPr fontId="3" type="noConversion"/>
  </si>
  <si>
    <t>삼원산업(주)</t>
    <phoneticPr fontId="3" type="noConversion"/>
  </si>
  <si>
    <t>울산</t>
    <phoneticPr fontId="3" type="noConversion"/>
  </si>
  <si>
    <t>이동희</t>
    <phoneticPr fontId="3" type="noConversion"/>
  </si>
  <si>
    <t>확인중</t>
    <phoneticPr fontId="3" type="noConversion"/>
  </si>
  <si>
    <t>박준</t>
    <phoneticPr fontId="3" type="noConversion"/>
  </si>
  <si>
    <t>박병훈</t>
    <phoneticPr fontId="3" type="noConversion"/>
  </si>
  <si>
    <t>음성훈</t>
    <phoneticPr fontId="3" type="noConversion"/>
  </si>
  <si>
    <t>장혜담</t>
    <phoneticPr fontId="3" type="noConversion"/>
  </si>
  <si>
    <t>클라우드SI포함
(in house포함)</t>
    <phoneticPr fontId="3" type="noConversion"/>
  </si>
  <si>
    <t>디케이모터스(주)</t>
  </si>
  <si>
    <t>파미셀 주식회사</t>
  </si>
  <si>
    <t>(주)크레템</t>
  </si>
  <si>
    <t>추가</t>
    <phoneticPr fontId="3" type="noConversion"/>
  </si>
  <si>
    <t>대영기계공업(주)</t>
  </si>
  <si>
    <t>대한주택관리사협회</t>
    <phoneticPr fontId="3" type="noConversion"/>
  </si>
  <si>
    <t>한국소프트웨어기술진흥협회</t>
    <phoneticPr fontId="3" type="noConversion"/>
  </si>
  <si>
    <t>4월</t>
    <phoneticPr fontId="3" type="noConversion"/>
  </si>
  <si>
    <t>리베토코리아 주식회사</t>
  </si>
  <si>
    <t>주식회사 퀄슨</t>
  </si>
  <si>
    <t>(재)하남시자원봉사센터</t>
  </si>
  <si>
    <t>디와이엘라센(주)</t>
  </si>
  <si>
    <t>(재)녹색에너지연구원</t>
  </si>
  <si>
    <t>구매고객</t>
  </si>
  <si>
    <t>청구예정액</t>
  </si>
  <si>
    <t/>
  </si>
  <si>
    <t>2019</t>
  </si>
  <si>
    <t>20160501 ~ 20200430</t>
  </si>
  <si>
    <t>20181120 ~ 20190312</t>
  </si>
  <si>
    <t>603-81-32692</t>
  </si>
  <si>
    <t>20190412 ~ 20200430</t>
  </si>
  <si>
    <t>503-81-50935</t>
  </si>
  <si>
    <t>621-81-21010</t>
  </si>
  <si>
    <t>120-87-84760</t>
  </si>
  <si>
    <t>126-82-13180</t>
  </si>
  <si>
    <t>20190419 ~ 20200630</t>
  </si>
  <si>
    <t>814-87-01054</t>
  </si>
  <si>
    <t>411-82-11004</t>
  </si>
  <si>
    <t>105-86-59173</t>
  </si>
  <si>
    <t>314-81-00664</t>
  </si>
  <si>
    <t>133-81-19093</t>
  </si>
  <si>
    <t>20190424 ~ 20200423</t>
  </si>
  <si>
    <t>142-81-17667</t>
  </si>
  <si>
    <t>799-88-00146</t>
  </si>
  <si>
    <t>주식회사 세아제강지주</t>
  </si>
  <si>
    <t>20180301 ~ 20200401</t>
  </si>
  <si>
    <t>301-81-88193</t>
  </si>
  <si>
    <t>107-82-09837</t>
  </si>
  <si>
    <t>20190401 ~ 20191130</t>
  </si>
  <si>
    <t>주영엔에스</t>
  </si>
  <si>
    <t>gw클라우드서버</t>
  </si>
  <si>
    <t>(주)메덱스</t>
    <phoneticPr fontId="3" type="noConversion"/>
  </si>
  <si>
    <t>발행</t>
    <phoneticPr fontId="3" type="noConversion"/>
  </si>
  <si>
    <t>케이엠제약(주)</t>
    <phoneticPr fontId="3" type="noConversion"/>
  </si>
  <si>
    <t>(주)대림화학</t>
    <phoneticPr fontId="3" type="noConversion"/>
  </si>
  <si>
    <t>에코융합섬유연구원</t>
    <phoneticPr fontId="3" type="noConversion"/>
  </si>
  <si>
    <t>경기도청소년상담복지센터</t>
    <phoneticPr fontId="3" type="noConversion"/>
  </si>
  <si>
    <t>(재)은평문화재단</t>
    <phoneticPr fontId="3" type="noConversion"/>
  </si>
  <si>
    <t>(주)지에스네트웍스</t>
    <phoneticPr fontId="3" type="noConversion"/>
  </si>
  <si>
    <t>아펠가모(주)</t>
    <phoneticPr fontId="3" type="noConversion"/>
  </si>
  <si>
    <t>케이씨에프테크놀로지스(주)</t>
    <phoneticPr fontId="3" type="noConversion"/>
  </si>
  <si>
    <t>(주)래디안</t>
    <phoneticPr fontId="3" type="noConversion"/>
  </si>
  <si>
    <t>재)경상북도여성정책개발원</t>
    <phoneticPr fontId="3" type="noConversion"/>
  </si>
  <si>
    <t>공공노무법인</t>
    <phoneticPr fontId="3" type="noConversion"/>
  </si>
  <si>
    <t>비에스팜(주)</t>
    <phoneticPr fontId="3" type="noConversion"/>
  </si>
  <si>
    <t>주식회사 유씨아이</t>
    <phoneticPr fontId="3" type="noConversion"/>
  </si>
  <si>
    <t>(주)에스엠코프</t>
    <phoneticPr fontId="3" type="noConversion"/>
  </si>
  <si>
    <t>재)경상북도문화재연구원</t>
    <phoneticPr fontId="3" type="noConversion"/>
  </si>
  <si>
    <t>YK TEC</t>
    <phoneticPr fontId="3" type="noConversion"/>
  </si>
  <si>
    <t>아시아산림협력기구사무국</t>
    <phoneticPr fontId="3" type="noConversion"/>
  </si>
  <si>
    <t>부루벨코리아(주)</t>
    <phoneticPr fontId="3" type="noConversion"/>
  </si>
  <si>
    <t>(주)한류에이아이센터</t>
    <phoneticPr fontId="3" type="noConversion"/>
  </si>
  <si>
    <t>(주)현대알비</t>
    <phoneticPr fontId="3" type="noConversion"/>
  </si>
  <si>
    <t>(주)야놀자</t>
    <phoneticPr fontId="3" type="noConversion"/>
  </si>
  <si>
    <t>케이앤에프파트너스(주)</t>
    <phoneticPr fontId="3" type="noConversion"/>
  </si>
  <si>
    <t>제천시청</t>
    <phoneticPr fontId="3" type="noConversion"/>
  </si>
  <si>
    <t>(주)호텔인터불고엑스코</t>
    <phoneticPr fontId="3" type="noConversion"/>
  </si>
  <si>
    <t>(주)이프유원트</t>
    <phoneticPr fontId="3" type="noConversion"/>
  </si>
  <si>
    <t>회계법인 세일원</t>
    <phoneticPr fontId="3" type="noConversion"/>
  </si>
  <si>
    <t>(주)우레아텍</t>
    <phoneticPr fontId="3" type="noConversion"/>
  </si>
  <si>
    <t>서울여성공예센터 더아리움</t>
    <phoneticPr fontId="3" type="noConversion"/>
  </si>
  <si>
    <t>(주)대우하이원샤시</t>
    <phoneticPr fontId="3" type="noConversion"/>
  </si>
  <si>
    <t>재단법인 대전효문화진흥원</t>
    <phoneticPr fontId="3" type="noConversion"/>
  </si>
  <si>
    <t>(주)보노톡스</t>
    <phoneticPr fontId="3" type="noConversion"/>
  </si>
  <si>
    <t>경상남도장애인체육회</t>
    <phoneticPr fontId="3" type="noConversion"/>
  </si>
  <si>
    <t>현대에스라이프(주)</t>
    <phoneticPr fontId="3" type="noConversion"/>
  </si>
  <si>
    <t>(주)에스앤비네트웍스</t>
    <phoneticPr fontId="3" type="noConversion"/>
  </si>
  <si>
    <t>씨브이에스넷(주)</t>
    <phoneticPr fontId="3" type="noConversion"/>
  </si>
  <si>
    <t>유진아이티서비스 주식회사</t>
    <phoneticPr fontId="3" type="noConversion"/>
  </si>
  <si>
    <t>(주)코웰메디</t>
    <phoneticPr fontId="3" type="noConversion"/>
  </si>
  <si>
    <t>서울특별시 사회적경제지원센터</t>
    <phoneticPr fontId="3" type="noConversion"/>
  </si>
  <si>
    <t>(주)씨밀렉스코리아</t>
    <phoneticPr fontId="3" type="noConversion"/>
  </si>
  <si>
    <t>재단법인유네스코국제무예센터</t>
    <phoneticPr fontId="3" type="noConversion"/>
  </si>
  <si>
    <t>주식회사 엘에스티</t>
    <phoneticPr fontId="3" type="noConversion"/>
  </si>
  <si>
    <t>동양종합건설(주)</t>
  </si>
  <si>
    <t>주식회사 아이포바인</t>
  </si>
  <si>
    <t>(주)킨스파트너스</t>
  </si>
  <si>
    <t>주식회사 바른토건</t>
    <phoneticPr fontId="3" type="noConversion"/>
  </si>
  <si>
    <t>장지훈</t>
    <phoneticPr fontId="3" type="noConversion"/>
  </si>
  <si>
    <t>비즈웰</t>
    <phoneticPr fontId="3" type="noConversion"/>
  </si>
  <si>
    <t>(주)테라핀테크</t>
    <phoneticPr fontId="3" type="noConversion"/>
  </si>
  <si>
    <t>대영정공</t>
    <phoneticPr fontId="3" type="noConversion"/>
  </si>
  <si>
    <t>(주)오토핸즈</t>
    <phoneticPr fontId="3" type="noConversion"/>
  </si>
  <si>
    <t>이씨스</t>
    <phoneticPr fontId="3" type="noConversion"/>
  </si>
  <si>
    <t>지에스네트웍스</t>
    <phoneticPr fontId="3" type="noConversion"/>
  </si>
  <si>
    <t>(주)카본아이드</t>
    <phoneticPr fontId="3" type="noConversion"/>
  </si>
  <si>
    <t>채권추심</t>
    <phoneticPr fontId="3" type="noConversion"/>
  </si>
  <si>
    <t>비앤에스컴퍼니</t>
    <phoneticPr fontId="3" type="noConversion"/>
  </si>
  <si>
    <t>스마트스터디</t>
    <phoneticPr fontId="3" type="noConversion"/>
  </si>
  <si>
    <t>고양지식정보산업진흥원</t>
    <phoneticPr fontId="3" type="noConversion"/>
  </si>
  <si>
    <t>씨울프마린</t>
  </si>
  <si>
    <t>609-81-22756</t>
  </si>
  <si>
    <t>506-81-06781</t>
  </si>
  <si>
    <t>케어룸의료산업(주)</t>
  </si>
  <si>
    <t>20180401 ~ 20220331</t>
  </si>
  <si>
    <t>283-87-00019</t>
  </si>
  <si>
    <t>회계법인 세일원</t>
  </si>
  <si>
    <t>214-87-30268</t>
  </si>
  <si>
    <t>(주)에스엠코프</t>
  </si>
  <si>
    <t>105-86-69462</t>
  </si>
  <si>
    <t>20180409 ~ 20200408</t>
  </si>
  <si>
    <t>(주)씨밀렉스코리아</t>
  </si>
  <si>
    <t>127-86-47551</t>
  </si>
  <si>
    <t>20190409 ~ 20200630</t>
  </si>
  <si>
    <t>(사)한빛장애인협회 기전사업단</t>
  </si>
  <si>
    <t>20171201 ~ 20190331</t>
  </si>
  <si>
    <t>20180419 ~ 20200418</t>
  </si>
  <si>
    <t>케이앤에프파트너스(주)</t>
  </si>
  <si>
    <t>820-87-01253</t>
  </si>
  <si>
    <t>678-88-01299</t>
  </si>
  <si>
    <t>20190419 ~ 20200430</t>
  </si>
  <si>
    <t>20181001 ~ 20190430</t>
  </si>
  <si>
    <t xml:space="preserve">한전엠씨에스주식회사 </t>
  </si>
  <si>
    <t xml:space="preserve">한전엠씨에스주식회사 </t>
    <phoneticPr fontId="3" type="noConversion"/>
  </si>
  <si>
    <t>대한주택관리사협회</t>
    <phoneticPr fontId="3" type="noConversion"/>
  </si>
  <si>
    <t>(주) 파라텍</t>
    <phoneticPr fontId="3" type="noConversion"/>
  </si>
  <si>
    <t>(주)케이엔비</t>
    <phoneticPr fontId="3" type="noConversion"/>
  </si>
  <si>
    <t>리뉴시스템</t>
    <phoneticPr fontId="3" type="noConversion"/>
  </si>
  <si>
    <t>(주)아이엔도시개발</t>
    <phoneticPr fontId="3" type="noConversion"/>
  </si>
  <si>
    <t>주영엔에스 주식회사</t>
    <phoneticPr fontId="3" type="noConversion"/>
  </si>
  <si>
    <t>(주)다쓰테크</t>
    <phoneticPr fontId="3" type="noConversion"/>
  </si>
  <si>
    <t>케이엠제약(주)</t>
    <phoneticPr fontId="3" type="noConversion"/>
  </si>
  <si>
    <t>구축</t>
    <phoneticPr fontId="3" type="noConversion"/>
  </si>
  <si>
    <t>(주)삼진지.에프</t>
    <phoneticPr fontId="3" type="noConversion"/>
  </si>
  <si>
    <t>(주)케이엔테크</t>
    <phoneticPr fontId="3" type="noConversion"/>
  </si>
  <si>
    <t>정부지원사업 건으로 5월 구축 진행 예상</t>
    <phoneticPr fontId="3" type="noConversion"/>
  </si>
  <si>
    <t>스마트공장 사업 건으로 구축일정 협의 중으로 5월 구축 진행 예상</t>
    <phoneticPr fontId="3" type="noConversion"/>
  </si>
  <si>
    <t>IU, GWA 일정 지연으로 4월말 구축 진행 예정</t>
    <phoneticPr fontId="3" type="noConversion"/>
  </si>
  <si>
    <t>양천구청</t>
    <phoneticPr fontId="3" type="noConversion"/>
  </si>
  <si>
    <t>인천광역시서구문화원</t>
    <phoneticPr fontId="3" type="noConversion"/>
  </si>
  <si>
    <t>유니온화성(주)</t>
    <phoneticPr fontId="3" type="noConversion"/>
  </si>
  <si>
    <t>(주)티알아이</t>
    <phoneticPr fontId="3" type="noConversion"/>
  </si>
  <si>
    <t>정부지원사업 건으로 추후 구축 진행 예상</t>
    <phoneticPr fontId="3" type="noConversion"/>
  </si>
  <si>
    <t>반품예정</t>
    <phoneticPr fontId="3" type="noConversion"/>
  </si>
  <si>
    <t>삼원산업(주)</t>
    <phoneticPr fontId="3" type="noConversion"/>
  </si>
  <si>
    <t>유엔씨티(주)</t>
    <phoneticPr fontId="3" type="noConversion"/>
  </si>
  <si>
    <t>(주)고려인슈</t>
    <phoneticPr fontId="3" type="noConversion"/>
  </si>
  <si>
    <t>발행</t>
    <phoneticPr fontId="3" type="noConversion"/>
  </si>
  <si>
    <t>아리스타쉬핑 주식회사</t>
    <phoneticPr fontId="3" type="noConversion"/>
  </si>
  <si>
    <t>(주)마이크로엔엑스</t>
    <phoneticPr fontId="3" type="noConversion"/>
  </si>
  <si>
    <t>동일모터스(주)</t>
    <phoneticPr fontId="3" type="noConversion"/>
  </si>
  <si>
    <t>코리아에프티(주)</t>
    <phoneticPr fontId="3" type="noConversion"/>
  </si>
  <si>
    <t>디케이모터스(주)</t>
    <phoneticPr fontId="3" type="noConversion"/>
  </si>
  <si>
    <t>파미셀 주식회사</t>
    <phoneticPr fontId="3" type="noConversion"/>
  </si>
  <si>
    <t>(주)퓨쳐켐</t>
    <phoneticPr fontId="3" type="noConversion"/>
  </si>
  <si>
    <t>(주)크레템</t>
    <phoneticPr fontId="3" type="noConversion"/>
  </si>
  <si>
    <t>(재)한국의학연구소</t>
    <phoneticPr fontId="3" type="noConversion"/>
  </si>
  <si>
    <t>(주)대연</t>
    <phoneticPr fontId="3" type="noConversion"/>
  </si>
  <si>
    <t>대영기계공업(주)</t>
    <phoneticPr fontId="3" type="noConversion"/>
  </si>
  <si>
    <t>주식회사 퀄슨</t>
    <phoneticPr fontId="3" type="noConversion"/>
  </si>
  <si>
    <t>디와이엘라센(주)</t>
    <phoneticPr fontId="3" type="noConversion"/>
  </si>
  <si>
    <t>유한회사 딜리버리히어로코리아</t>
    <phoneticPr fontId="3" type="noConversion"/>
  </si>
  <si>
    <t>(재)녹색에너지연구원</t>
    <phoneticPr fontId="3" type="noConversion"/>
  </si>
  <si>
    <t>리베토코리아 주식회사</t>
    <phoneticPr fontId="3" type="noConversion"/>
  </si>
  <si>
    <t>(재)하남시자원봉사센터</t>
    <phoneticPr fontId="3" type="noConversion"/>
  </si>
  <si>
    <t>동양종합건설(주)</t>
    <phoneticPr fontId="3" type="noConversion"/>
  </si>
  <si>
    <t>(주)야마야푸즈서비스</t>
    <phoneticPr fontId="3" type="noConversion"/>
  </si>
  <si>
    <t>오늘와인</t>
    <phoneticPr fontId="3" type="noConversion"/>
  </si>
  <si>
    <t>주식회사 아이포바인</t>
    <phoneticPr fontId="3" type="noConversion"/>
  </si>
  <si>
    <t>(주)킨스파트너스</t>
    <phoneticPr fontId="3" type="noConversion"/>
  </si>
  <si>
    <t>(주)동성모터스</t>
    <phoneticPr fontId="3" type="noConversion"/>
  </si>
  <si>
    <t>흥우산업(주)</t>
    <phoneticPr fontId="3" type="noConversion"/>
  </si>
  <si>
    <t>주식회사 서우건설산업</t>
    <phoneticPr fontId="3" type="noConversion"/>
  </si>
  <si>
    <t>(주)삼양씨앤씨</t>
    <phoneticPr fontId="3" type="noConversion"/>
  </si>
  <si>
    <t>(주)억스코리아</t>
    <phoneticPr fontId="3" type="noConversion"/>
  </si>
  <si>
    <t>디에스대성하우징(주)</t>
    <phoneticPr fontId="3" type="noConversion"/>
  </si>
  <si>
    <t>주식회사 플레이엠엔터테인먼트</t>
    <phoneticPr fontId="3" type="noConversion"/>
  </si>
  <si>
    <t>(주)한양세미텍</t>
    <phoneticPr fontId="3" type="noConversion"/>
  </si>
  <si>
    <t>(주)아이티씨</t>
    <phoneticPr fontId="3" type="noConversion"/>
  </si>
  <si>
    <t>라시따델라모다(주)</t>
    <phoneticPr fontId="3" type="noConversion"/>
  </si>
  <si>
    <t>(주)포엠아이</t>
    <phoneticPr fontId="3" type="noConversion"/>
  </si>
  <si>
    <t>주식회사 아이씨비</t>
    <phoneticPr fontId="3" type="noConversion"/>
  </si>
  <si>
    <t xml:space="preserve"> 재단법인 부산문화회관 </t>
    <phoneticPr fontId="3" type="noConversion"/>
  </si>
  <si>
    <t>브릿지바이오테라퓨틱스(주)</t>
  </si>
  <si>
    <t>(주) 지엔엠라이프</t>
  </si>
  <si>
    <t>이룸디자인스킨</t>
  </si>
  <si>
    <t>주식회사 디엔비로지스틱스</t>
  </si>
  <si>
    <t>이안스(주)</t>
  </si>
  <si>
    <t>넥스트리밍(주)</t>
  </si>
  <si>
    <t>(주)삼익악기</t>
    <phoneticPr fontId="3" type="noConversion"/>
  </si>
  <si>
    <t>(주)유에이치피오토</t>
    <phoneticPr fontId="3" type="noConversion"/>
  </si>
  <si>
    <t>고객사 프로그램 미사용으로 인한 서버중지요청</t>
    <phoneticPr fontId="3" type="noConversion"/>
  </si>
  <si>
    <t>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</si>
</sst>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\ #,##0,,"/>
    <numFmt numFmtId="178" formatCode="#,##0_ "/>
    <numFmt numFmtId="179" formatCode="mm&quot;월&quot;\ dd&quot;일&quot;"/>
  </numFmts>
  <fonts count="3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4" tint="-0.249977111117893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sz val="15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돋움체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돋움체"/>
      <family val="3"/>
      <charset val="129"/>
    </font>
    <font>
      <sz val="9"/>
      <color theme="1"/>
      <name val="굴림"/>
      <family val="3"/>
      <charset val="129"/>
    </font>
    <font>
      <sz val="1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1"/>
      <name val="돋움"/>
      <family val="3"/>
      <charset val="129"/>
    </font>
    <font>
      <b/>
      <sz val="9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/>
      <bottom/>
      <diagonal/>
    </border>
  </borders>
  <cellStyleXfs count="2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1" fontId="2" fillId="0" borderId="0" xfId="1" applyFont="1">
      <alignment vertical="center"/>
    </xf>
    <xf numFmtId="41" fontId="2" fillId="0" borderId="0" xfId="0" applyNumberFormat="1" applyFont="1" applyAlignment="1">
      <alignment horizontal="center" vertical="center"/>
    </xf>
    <xf numFmtId="0" fontId="2" fillId="0" borderId="0" xfId="0" applyFont="1" applyFill="1">
      <alignment vertical="center"/>
    </xf>
    <xf numFmtId="41" fontId="2" fillId="0" borderId="0" xfId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4" fillId="0" borderId="5" xfId="0" applyFont="1" applyBorder="1">
      <alignment vertical="center"/>
    </xf>
    <xf numFmtId="176" fontId="4" fillId="0" borderId="5" xfId="0" applyNumberFormat="1" applyFont="1" applyBorder="1" applyAlignment="1">
      <alignment horizontal="center" vertical="center"/>
    </xf>
    <xf numFmtId="41" fontId="4" fillId="0" borderId="5" xfId="1" applyFont="1" applyBorder="1">
      <alignment vertical="center"/>
    </xf>
    <xf numFmtId="41" fontId="4" fillId="2" borderId="5" xfId="1" applyFont="1" applyFill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6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4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77" fontId="4" fillId="0" borderId="0" xfId="0" applyNumberFormat="1" applyFont="1">
      <alignment vertical="center"/>
    </xf>
    <xf numFmtId="0" fontId="9" fillId="3" borderId="16" xfId="0" applyFont="1" applyFill="1" applyBorder="1" applyAlignment="1">
      <alignment horizontal="center" vertical="center"/>
    </xf>
    <xf numFmtId="177" fontId="9" fillId="3" borderId="16" xfId="1" applyNumberFormat="1" applyFont="1" applyFill="1" applyBorder="1" applyAlignment="1">
      <alignment vertical="center"/>
    </xf>
    <xf numFmtId="9" fontId="9" fillId="3" borderId="16" xfId="2" applyFont="1" applyFill="1" applyBorder="1" applyAlignment="1">
      <alignment vertical="center"/>
    </xf>
    <xf numFmtId="9" fontId="9" fillId="3" borderId="5" xfId="2" applyFont="1" applyFill="1" applyBorder="1" applyAlignment="1">
      <alignment vertical="center"/>
    </xf>
    <xf numFmtId="177" fontId="9" fillId="3" borderId="5" xfId="1" applyNumberFormat="1" applyFont="1" applyFill="1" applyBorder="1" applyAlignment="1">
      <alignment vertical="center"/>
    </xf>
    <xf numFmtId="9" fontId="9" fillId="3" borderId="17" xfId="2" applyFont="1" applyFill="1" applyBorder="1" applyAlignment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>
      <alignment vertical="center"/>
    </xf>
    <xf numFmtId="0" fontId="10" fillId="3" borderId="5" xfId="0" applyFont="1" applyFill="1" applyBorder="1" applyAlignment="1">
      <alignment horizontal="center" vertical="center"/>
    </xf>
    <xf numFmtId="177" fontId="10" fillId="3" borderId="5" xfId="1" applyNumberFormat="1" applyFont="1" applyFill="1" applyBorder="1" applyAlignment="1">
      <alignment vertical="center"/>
    </xf>
    <xf numFmtId="9" fontId="10" fillId="3" borderId="5" xfId="2" applyFont="1" applyFill="1" applyBorder="1" applyAlignment="1">
      <alignment vertical="center"/>
    </xf>
    <xf numFmtId="9" fontId="10" fillId="3" borderId="19" xfId="2" applyFont="1" applyFill="1" applyBorder="1" applyAlignment="1">
      <alignment vertical="center"/>
    </xf>
    <xf numFmtId="0" fontId="10" fillId="0" borderId="0" xfId="0" applyFont="1">
      <alignment vertical="center"/>
    </xf>
    <xf numFmtId="177" fontId="10" fillId="0" borderId="0" xfId="0" applyNumberFormat="1" applyFont="1">
      <alignment vertical="center"/>
    </xf>
    <xf numFmtId="177" fontId="9" fillId="5" borderId="5" xfId="1" applyNumberFormat="1" applyFont="1" applyFill="1" applyBorder="1" applyAlignment="1">
      <alignment vertical="center"/>
    </xf>
    <xf numFmtId="9" fontId="9" fillId="5" borderId="5" xfId="2" applyFont="1" applyFill="1" applyBorder="1" applyAlignment="1">
      <alignment vertical="center"/>
    </xf>
    <xf numFmtId="9" fontId="9" fillId="5" borderId="19" xfId="2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177" fontId="11" fillId="3" borderId="5" xfId="1" applyNumberFormat="1" applyFont="1" applyFill="1" applyBorder="1" applyAlignment="1">
      <alignment vertical="center"/>
    </xf>
    <xf numFmtId="177" fontId="9" fillId="6" borderId="13" xfId="1" applyNumberFormat="1" applyFont="1" applyFill="1" applyBorder="1" applyAlignment="1">
      <alignment vertical="center"/>
    </xf>
    <xf numFmtId="9" fontId="9" fillId="6" borderId="13" xfId="2" applyFont="1" applyFill="1" applyBorder="1" applyAlignment="1">
      <alignment vertical="center"/>
    </xf>
    <xf numFmtId="9" fontId="9" fillId="6" borderId="14" xfId="2" applyFont="1" applyFill="1" applyBorder="1" applyAlignment="1">
      <alignment vertical="center"/>
    </xf>
    <xf numFmtId="177" fontId="2" fillId="0" borderId="0" xfId="0" applyNumberFormat="1" applyFont="1" applyBorder="1">
      <alignment vertical="center"/>
    </xf>
    <xf numFmtId="9" fontId="4" fillId="0" borderId="0" xfId="2" applyFont="1">
      <alignment vertical="center"/>
    </xf>
    <xf numFmtId="0" fontId="8" fillId="7" borderId="14" xfId="0" applyFont="1" applyFill="1" applyBorder="1" applyAlignment="1">
      <alignment horizontal="center" vertical="center"/>
    </xf>
    <xf numFmtId="178" fontId="4" fillId="0" borderId="0" xfId="0" applyNumberFormat="1" applyFont="1">
      <alignment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2" borderId="28" xfId="0" applyFill="1" applyBorder="1">
      <alignment vertical="center"/>
    </xf>
    <xf numFmtId="14" fontId="13" fillId="4" borderId="2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41" fontId="0" fillId="0" borderId="0" xfId="1" applyFont="1">
      <alignment vertical="center"/>
    </xf>
    <xf numFmtId="41" fontId="13" fillId="4" borderId="23" xfId="1" applyFont="1" applyFill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2" borderId="28" xfId="1" applyFont="1" applyFill="1" applyBorder="1">
      <alignment vertical="center"/>
    </xf>
    <xf numFmtId="177" fontId="4" fillId="3" borderId="16" xfId="1" applyNumberFormat="1" applyFont="1" applyFill="1" applyBorder="1" applyAlignment="1">
      <alignment vertical="center"/>
    </xf>
    <xf numFmtId="41" fontId="4" fillId="0" borderId="5" xfId="1" applyFont="1" applyBorder="1" applyAlignment="1">
      <alignment horizontal="center" vertical="center"/>
    </xf>
    <xf numFmtId="41" fontId="5" fillId="0" borderId="5" xfId="1" applyFont="1" applyBorder="1">
      <alignment vertical="center"/>
    </xf>
    <xf numFmtId="41" fontId="4" fillId="2" borderId="5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1" fontId="4" fillId="0" borderId="2" xfId="1" applyFont="1" applyFill="1" applyBorder="1" applyAlignment="1">
      <alignment horizontal="center" vertical="center" wrapText="1"/>
    </xf>
    <xf numFmtId="41" fontId="4" fillId="0" borderId="5" xfId="1" applyFont="1" applyFill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left" vertical="center"/>
    </xf>
    <xf numFmtId="176" fontId="2" fillId="3" borderId="5" xfId="0" applyNumberFormat="1" applyFont="1" applyFill="1" applyBorder="1" applyAlignment="1">
      <alignment horizontal="center" vertical="center"/>
    </xf>
    <xf numFmtId="41" fontId="2" fillId="3" borderId="5" xfId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 wrapText="1"/>
    </xf>
    <xf numFmtId="41" fontId="2" fillId="3" borderId="19" xfId="1" applyFont="1" applyFill="1" applyBorder="1">
      <alignment vertical="center"/>
    </xf>
    <xf numFmtId="41" fontId="2" fillId="3" borderId="5" xfId="1" applyFont="1" applyFill="1" applyBorder="1">
      <alignment vertical="center"/>
    </xf>
    <xf numFmtId="14" fontId="5" fillId="0" borderId="18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horizontal="left" vertical="center"/>
    </xf>
    <xf numFmtId="176" fontId="5" fillId="3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1" fontId="2" fillId="0" borderId="0" xfId="0" applyNumberFormat="1" applyFont="1">
      <alignment vertical="center"/>
    </xf>
    <xf numFmtId="0" fontId="2" fillId="3" borderId="13" xfId="0" applyFont="1" applyFill="1" applyBorder="1" applyAlignment="1">
      <alignment horizontal="center" vertical="center"/>
    </xf>
    <xf numFmtId="41" fontId="4" fillId="8" borderId="13" xfId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41" fontId="4" fillId="8" borderId="14" xfId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6" fontId="2" fillId="2" borderId="20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41" fontId="5" fillId="3" borderId="5" xfId="1" applyFont="1" applyFill="1" applyBorder="1" applyAlignment="1">
      <alignment horizontal="center" vertical="center"/>
    </xf>
    <xf numFmtId="176" fontId="5" fillId="3" borderId="8" xfId="0" applyNumberFormat="1" applyFont="1" applyFill="1" applyBorder="1" applyAlignment="1">
      <alignment horizontal="center" vertical="center"/>
    </xf>
    <xf numFmtId="176" fontId="5" fillId="3" borderId="19" xfId="0" applyNumberFormat="1" applyFont="1" applyFill="1" applyBorder="1" applyAlignment="1">
      <alignment horizontal="center" vertical="center"/>
    </xf>
    <xf numFmtId="41" fontId="5" fillId="3" borderId="30" xfId="1" applyFont="1" applyFill="1" applyBorder="1" applyAlignment="1">
      <alignment horizontal="center" vertical="center"/>
    </xf>
    <xf numFmtId="176" fontId="2" fillId="3" borderId="30" xfId="0" applyNumberFormat="1" applyFont="1" applyFill="1" applyBorder="1" applyAlignment="1">
      <alignment horizontal="center" vertical="center"/>
    </xf>
    <xf numFmtId="41" fontId="2" fillId="3" borderId="30" xfId="1" applyFont="1" applyFill="1" applyBorder="1" applyAlignment="1">
      <alignment horizontal="center" vertical="center"/>
    </xf>
    <xf numFmtId="176" fontId="2" fillId="3" borderId="33" xfId="0" applyNumberFormat="1" applyFont="1" applyFill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41" fontId="2" fillId="0" borderId="13" xfId="1" applyFont="1" applyBorder="1">
      <alignment vertical="center"/>
    </xf>
    <xf numFmtId="176" fontId="2" fillId="0" borderId="13" xfId="0" applyNumberFormat="1" applyFont="1" applyBorder="1">
      <alignment vertical="center"/>
    </xf>
    <xf numFmtId="176" fontId="2" fillId="0" borderId="35" xfId="0" applyNumberFormat="1" applyFont="1" applyBorder="1">
      <alignment vertical="center"/>
    </xf>
    <xf numFmtId="176" fontId="2" fillId="3" borderId="14" xfId="0" applyNumberFormat="1" applyFont="1" applyFill="1" applyBorder="1">
      <alignment vertical="center"/>
    </xf>
    <xf numFmtId="41" fontId="16" fillId="0" borderId="0" xfId="0" applyNumberFormat="1" applyFont="1">
      <alignment vertical="center"/>
    </xf>
    <xf numFmtId="43" fontId="2" fillId="0" borderId="0" xfId="0" applyNumberFormat="1" applyFont="1">
      <alignment vertical="center"/>
    </xf>
    <xf numFmtId="0" fontId="18" fillId="0" borderId="0" xfId="0" applyFont="1" applyAlignment="1">
      <alignment horizontal="left" vertical="center"/>
    </xf>
    <xf numFmtId="1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4" fontId="19" fillId="0" borderId="21" xfId="0" applyNumberFormat="1" applyFont="1" applyBorder="1" applyAlignment="1">
      <alignment horizontal="center" vertical="center"/>
    </xf>
    <xf numFmtId="179" fontId="19" fillId="0" borderId="21" xfId="0" applyNumberFormat="1" applyFont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14" fontId="21" fillId="3" borderId="21" xfId="0" applyNumberFormat="1" applyFont="1" applyFill="1" applyBorder="1" applyAlignment="1">
      <alignment horizontal="center" vertical="center"/>
    </xf>
    <xf numFmtId="179" fontId="21" fillId="3" borderId="21" xfId="0" applyNumberFormat="1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14" fontId="2" fillId="3" borderId="21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2" fillId="3" borderId="21" xfId="0" applyFont="1" applyFill="1" applyBorder="1" applyAlignment="1">
      <alignment horizontal="center" vertical="center"/>
    </xf>
    <xf numFmtId="179" fontId="2" fillId="3" borderId="21" xfId="0" applyNumberFormat="1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14" fontId="19" fillId="3" borderId="21" xfId="0" applyNumberFormat="1" applyFont="1" applyFill="1" applyBorder="1" applyAlignment="1">
      <alignment horizontal="center" vertical="center"/>
    </xf>
    <xf numFmtId="0" fontId="24" fillId="3" borderId="21" xfId="0" applyFont="1" applyFill="1" applyBorder="1" applyAlignment="1">
      <alignment horizontal="center" vertical="center"/>
    </xf>
    <xf numFmtId="41" fontId="9" fillId="3" borderId="30" xfId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2" borderId="28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2" fillId="3" borderId="13" xfId="0" applyFon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41" fontId="0" fillId="3" borderId="5" xfId="1" applyFont="1" applyFill="1" applyBorder="1">
      <alignment vertical="center"/>
    </xf>
    <xf numFmtId="14" fontId="0" fillId="3" borderId="5" xfId="0" applyNumberForma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1" fontId="5" fillId="2" borderId="5" xfId="1" applyFont="1" applyFill="1" applyBorder="1" applyAlignment="1">
      <alignment horizontal="center" vertical="center"/>
    </xf>
    <xf numFmtId="41" fontId="5" fillId="0" borderId="5" xfId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41" fontId="0" fillId="0" borderId="0" xfId="0" applyNumberFormat="1">
      <alignment vertical="center"/>
    </xf>
    <xf numFmtId="0" fontId="0" fillId="0" borderId="31" xfId="0" applyBorder="1" applyAlignment="1">
      <alignment horizontal="center" vertical="center"/>
    </xf>
    <xf numFmtId="0" fontId="0" fillId="3" borderId="31" xfId="0" applyFill="1" applyBorder="1">
      <alignment vertical="center"/>
    </xf>
    <xf numFmtId="0" fontId="0" fillId="3" borderId="31" xfId="0" applyFill="1" applyBorder="1" applyAlignment="1">
      <alignment horizontal="center" vertical="center"/>
    </xf>
    <xf numFmtId="41" fontId="0" fillId="3" borderId="31" xfId="1" applyFont="1" applyFill="1" applyBorder="1">
      <alignment vertical="center"/>
    </xf>
    <xf numFmtId="0" fontId="0" fillId="0" borderId="36" xfId="0" applyBorder="1" applyAlignment="1">
      <alignment horizontal="center" vertical="center"/>
    </xf>
    <xf numFmtId="14" fontId="4" fillId="0" borderId="32" xfId="0" applyNumberFormat="1" applyFont="1" applyBorder="1" applyAlignment="1">
      <alignment horizontal="center" vertical="center"/>
    </xf>
    <xf numFmtId="176" fontId="4" fillId="0" borderId="30" xfId="0" applyNumberFormat="1" applyFont="1" applyBorder="1" applyAlignment="1">
      <alignment horizontal="left" vertical="center"/>
    </xf>
    <xf numFmtId="176" fontId="4" fillId="3" borderId="30" xfId="0" applyNumberFormat="1" applyFont="1" applyFill="1" applyBorder="1" applyAlignment="1">
      <alignment horizontal="left" vertical="center"/>
    </xf>
    <xf numFmtId="0" fontId="5" fillId="3" borderId="30" xfId="0" applyFont="1" applyFill="1" applyBorder="1">
      <alignment vertical="center"/>
    </xf>
    <xf numFmtId="0" fontId="19" fillId="0" borderId="21" xfId="0" applyFont="1" applyBorder="1" applyAlignment="1">
      <alignment horizontal="center" vertical="center" wrapText="1"/>
    </xf>
    <xf numFmtId="41" fontId="2" fillId="0" borderId="0" xfId="0" applyNumberFormat="1" applyFont="1" applyFill="1">
      <alignment vertical="center"/>
    </xf>
    <xf numFmtId="41" fontId="0" fillId="0" borderId="0" xfId="1" applyFont="1" applyAlignment="1">
      <alignment vertical="center" wrapText="1"/>
    </xf>
    <xf numFmtId="3" fontId="0" fillId="0" borderId="0" xfId="0" applyNumberFormat="1">
      <alignment vertical="center"/>
    </xf>
    <xf numFmtId="0" fontId="25" fillId="0" borderId="4" xfId="0" applyFont="1" applyBorder="1">
      <alignment vertical="center"/>
    </xf>
    <xf numFmtId="0" fontId="26" fillId="0" borderId="8" xfId="0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0" fontId="26" fillId="0" borderId="5" xfId="0" applyFont="1" applyBorder="1">
      <alignment vertical="center"/>
    </xf>
    <xf numFmtId="0" fontId="26" fillId="0" borderId="5" xfId="0" applyFont="1" applyBorder="1" applyAlignment="1">
      <alignment horizontal="center" vertical="center"/>
    </xf>
    <xf numFmtId="41" fontId="26" fillId="0" borderId="5" xfId="1" applyFont="1" applyBorder="1">
      <alignment vertical="center"/>
    </xf>
    <xf numFmtId="41" fontId="26" fillId="2" borderId="5" xfId="1" applyFont="1" applyFill="1" applyBorder="1" applyAlignment="1">
      <alignment horizontal="center" vertical="center"/>
    </xf>
    <xf numFmtId="41" fontId="26" fillId="0" borderId="5" xfId="1" applyFont="1" applyFill="1" applyBorder="1" applyAlignment="1">
      <alignment horizontal="center" vertical="center"/>
    </xf>
    <xf numFmtId="0" fontId="26" fillId="0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41" fontId="0" fillId="3" borderId="0" xfId="1" applyFont="1" applyFill="1">
      <alignment vertical="center"/>
    </xf>
    <xf numFmtId="41" fontId="5" fillId="3" borderId="5" xfId="1" applyFont="1" applyFill="1" applyBorder="1">
      <alignment vertical="center"/>
    </xf>
    <xf numFmtId="0" fontId="9" fillId="3" borderId="5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4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41" fontId="4" fillId="3" borderId="5" xfId="1" applyFont="1" applyFill="1" applyBorder="1" applyAlignment="1">
      <alignment horizontal="center" vertical="center"/>
    </xf>
    <xf numFmtId="41" fontId="4" fillId="3" borderId="5" xfId="1" applyFont="1" applyFill="1" applyBorder="1">
      <alignment vertical="center"/>
    </xf>
    <xf numFmtId="0" fontId="27" fillId="0" borderId="26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0" fontId="28" fillId="3" borderId="5" xfId="0" applyFont="1" applyFill="1" applyBorder="1">
      <alignment vertical="center"/>
    </xf>
    <xf numFmtId="0" fontId="28" fillId="3" borderId="31" xfId="0" applyFont="1" applyFill="1" applyBorder="1">
      <alignment vertical="center"/>
    </xf>
    <xf numFmtId="0" fontId="28" fillId="3" borderId="31" xfId="0" applyFont="1" applyFill="1" applyBorder="1" applyAlignment="1">
      <alignment horizontal="center" vertical="center"/>
    </xf>
    <xf numFmtId="41" fontId="28" fillId="3" borderId="0" xfId="1" applyFont="1" applyFill="1">
      <alignment vertical="center"/>
    </xf>
    <xf numFmtId="0" fontId="28" fillId="0" borderId="31" xfId="0" applyFont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41" fontId="28" fillId="3" borderId="31" xfId="1" applyFont="1" applyFill="1" applyBorder="1">
      <alignment vertical="center"/>
    </xf>
    <xf numFmtId="0" fontId="28" fillId="0" borderId="0" xfId="0" applyFo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4" fillId="4" borderId="30" xfId="0" applyNumberFormat="1" applyFont="1" applyFill="1" applyBorder="1" applyAlignment="1">
      <alignment horizontal="left" vertical="center"/>
    </xf>
    <xf numFmtId="176" fontId="4" fillId="4" borderId="5" xfId="0" applyNumberFormat="1" applyFont="1" applyFill="1" applyBorder="1" applyAlignment="1">
      <alignment horizontal="left" vertical="center"/>
    </xf>
    <xf numFmtId="176" fontId="5" fillId="4" borderId="5" xfId="0" applyNumberFormat="1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177" fontId="9" fillId="3" borderId="5" xfId="1" applyNumberFormat="1" applyFont="1" applyFill="1" applyBorder="1" applyAlignment="1">
      <alignment horizontal="right" vertical="center"/>
    </xf>
    <xf numFmtId="9" fontId="9" fillId="3" borderId="5" xfId="2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9" fontId="9" fillId="3" borderId="17" xfId="2" applyFont="1" applyFill="1" applyBorder="1" applyAlignment="1">
      <alignment horizontal="right" vertical="center"/>
    </xf>
    <xf numFmtId="177" fontId="21" fillId="3" borderId="5" xfId="1" applyNumberFormat="1" applyFont="1" applyFill="1" applyBorder="1" applyAlignment="1">
      <alignment horizontal="right" vertical="center"/>
    </xf>
    <xf numFmtId="9" fontId="21" fillId="3" borderId="5" xfId="2" applyFont="1" applyFill="1" applyBorder="1" applyAlignment="1">
      <alignment horizontal="right" vertical="center"/>
    </xf>
    <xf numFmtId="9" fontId="21" fillId="3" borderId="17" xfId="2" applyFont="1" applyFill="1" applyBorder="1" applyAlignment="1">
      <alignment horizontal="right" vertical="center"/>
    </xf>
    <xf numFmtId="177" fontId="9" fillId="3" borderId="13" xfId="1" applyNumberFormat="1" applyFont="1" applyFill="1" applyBorder="1" applyAlignment="1">
      <alignment horizontal="right" vertical="center"/>
    </xf>
    <xf numFmtId="9" fontId="9" fillId="3" borderId="13" xfId="2" applyFont="1" applyFill="1" applyBorder="1" applyAlignment="1">
      <alignment horizontal="right" vertical="center"/>
    </xf>
    <xf numFmtId="9" fontId="9" fillId="3" borderId="37" xfId="2" applyFont="1" applyFill="1" applyBorder="1" applyAlignment="1">
      <alignment horizontal="right" vertical="center"/>
    </xf>
    <xf numFmtId="41" fontId="28" fillId="3" borderId="5" xfId="1" applyFont="1" applyFill="1" applyBorder="1">
      <alignment vertical="center"/>
    </xf>
    <xf numFmtId="0" fontId="28" fillId="0" borderId="8" xfId="0" applyFont="1" applyBorder="1" applyAlignment="1">
      <alignment horizontal="center" vertical="center"/>
    </xf>
    <xf numFmtId="0" fontId="0" fillId="0" borderId="0" xfId="0">
      <alignment vertical="center"/>
    </xf>
    <xf numFmtId="0" fontId="8" fillId="7" borderId="1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41" fontId="26" fillId="0" borderId="0" xfId="0" applyNumberFormat="1" applyFont="1" applyFill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14" fontId="19" fillId="0" borderId="40" xfId="0" applyNumberFormat="1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179" fontId="19" fillId="0" borderId="40" xfId="0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9" fontId="9" fillId="0" borderId="0" xfId="2" applyFont="1">
      <alignment vertical="center"/>
    </xf>
    <xf numFmtId="9" fontId="10" fillId="0" borderId="0" xfId="2" applyFont="1">
      <alignment vertical="center"/>
    </xf>
    <xf numFmtId="0" fontId="0" fillId="3" borderId="0" xfId="0" applyFill="1" applyAlignment="1">
      <alignment horizontal="center" vertical="center"/>
    </xf>
    <xf numFmtId="43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4" fontId="5" fillId="3" borderId="32" xfId="0" applyNumberFormat="1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41" fontId="5" fillId="0" borderId="0" xfId="0" applyNumberFormat="1" applyFont="1" applyFill="1">
      <alignment vertical="center"/>
    </xf>
    <xf numFmtId="3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3" borderId="40" xfId="0" applyFont="1" applyFill="1" applyBorder="1" applyAlignment="1">
      <alignment horizontal="center" vertical="center"/>
    </xf>
    <xf numFmtId="14" fontId="0" fillId="3" borderId="31" xfId="0" applyNumberForma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47" xfId="0" applyBorder="1" applyAlignment="1">
      <alignment horizontal="center" vertical="center"/>
    </xf>
    <xf numFmtId="0" fontId="17" fillId="0" borderId="41" xfId="0" applyFont="1" applyBorder="1" applyAlignment="1">
      <alignment horizontal="left" vertical="center" wrapText="1"/>
    </xf>
    <xf numFmtId="49" fontId="17" fillId="0" borderId="41" xfId="0" applyNumberFormat="1" applyFont="1" applyBorder="1" applyAlignment="1">
      <alignment horizontal="left" vertical="center" wrapText="1"/>
    </xf>
    <xf numFmtId="49" fontId="17" fillId="0" borderId="41" xfId="0" applyNumberFormat="1" applyFont="1" applyBorder="1" applyAlignment="1">
      <alignment horizontal="center" vertical="center" wrapText="1"/>
    </xf>
    <xf numFmtId="178" fontId="17" fillId="0" borderId="41" xfId="0" applyNumberFormat="1" applyFont="1" applyBorder="1" applyAlignment="1">
      <alignment horizontal="right" vertical="center" wrapText="1"/>
    </xf>
    <xf numFmtId="0" fontId="17" fillId="9" borderId="43" xfId="0" applyFont="1" applyFill="1" applyBorder="1" applyAlignment="1">
      <alignment horizontal="left" vertical="center" wrapText="1"/>
    </xf>
    <xf numFmtId="49" fontId="17" fillId="0" borderId="43" xfId="0" applyNumberFormat="1" applyFont="1" applyBorder="1" applyAlignment="1">
      <alignment horizontal="left" vertical="center" wrapText="1"/>
    </xf>
    <xf numFmtId="49" fontId="17" fillId="0" borderId="43" xfId="0" applyNumberFormat="1" applyFont="1" applyBorder="1" applyAlignment="1">
      <alignment horizontal="center" vertical="center" wrapText="1"/>
    </xf>
    <xf numFmtId="49" fontId="17" fillId="9" borderId="43" xfId="0" applyNumberFormat="1" applyFont="1" applyFill="1" applyBorder="1" applyAlignment="1">
      <alignment horizontal="left" vertical="center" wrapText="1"/>
    </xf>
    <xf numFmtId="178" fontId="17" fillId="0" borderId="43" xfId="0" applyNumberFormat="1" applyFont="1" applyBorder="1" applyAlignment="1">
      <alignment horizontal="righ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3" borderId="43" xfId="0" applyFont="1" applyFill="1" applyBorder="1" applyAlignment="1">
      <alignment horizontal="left" vertical="center" wrapText="1"/>
    </xf>
    <xf numFmtId="49" fontId="17" fillId="3" borderId="43" xfId="0" applyNumberFormat="1" applyFont="1" applyFill="1" applyBorder="1" applyAlignment="1">
      <alignment horizontal="left" vertical="center" wrapText="1"/>
    </xf>
    <xf numFmtId="49" fontId="17" fillId="3" borderId="43" xfId="0" applyNumberFormat="1" applyFont="1" applyFill="1" applyBorder="1" applyAlignment="1">
      <alignment horizontal="center" vertical="center" wrapText="1"/>
    </xf>
    <xf numFmtId="178" fontId="17" fillId="3" borderId="43" xfId="0" applyNumberFormat="1" applyFont="1" applyFill="1" applyBorder="1" applyAlignment="1">
      <alignment horizontal="right" vertical="center" wrapText="1"/>
    </xf>
    <xf numFmtId="178" fontId="29" fillId="0" borderId="41" xfId="0" applyNumberFormat="1" applyFont="1" applyBorder="1" applyAlignment="1">
      <alignment horizontal="right" vertical="center" wrapText="1"/>
    </xf>
    <xf numFmtId="178" fontId="29" fillId="0" borderId="43" xfId="0" applyNumberFormat="1" applyFont="1" applyBorder="1" applyAlignment="1">
      <alignment horizontal="right" vertical="center" wrapText="1"/>
    </xf>
    <xf numFmtId="178" fontId="29" fillId="3" borderId="43" xfId="0" applyNumberFormat="1" applyFont="1" applyFill="1" applyBorder="1" applyAlignment="1">
      <alignment horizontal="right" vertical="center" wrapText="1"/>
    </xf>
    <xf numFmtId="178" fontId="29" fillId="10" borderId="41" xfId="0" applyNumberFormat="1" applyFont="1" applyFill="1" applyBorder="1" applyAlignment="1">
      <alignment horizontal="right" vertical="center" wrapText="1"/>
    </xf>
    <xf numFmtId="0" fontId="29" fillId="10" borderId="43" xfId="0" applyFont="1" applyFill="1" applyBorder="1" applyAlignment="1">
      <alignment horizontal="left" vertical="center" wrapText="1"/>
    </xf>
    <xf numFmtId="49" fontId="29" fillId="10" borderId="41" xfId="0" applyNumberFormat="1" applyFont="1" applyFill="1" applyBorder="1" applyAlignment="1">
      <alignment horizontal="left" vertical="center" wrapText="1"/>
    </xf>
    <xf numFmtId="49" fontId="30" fillId="10" borderId="44" xfId="0" applyNumberFormat="1" applyFont="1" applyFill="1" applyBorder="1" applyAlignment="1">
      <alignment horizontal="center" vertical="center" wrapText="1"/>
    </xf>
    <xf numFmtId="49" fontId="30" fillId="10" borderId="43" xfId="0" applyNumberFormat="1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3" fontId="33" fillId="0" borderId="0" xfId="0" applyNumberFormat="1" applyFont="1" applyAlignment="1">
      <alignment horizontal="left" vertical="center"/>
    </xf>
    <xf numFmtId="3" fontId="34" fillId="0" borderId="0" xfId="0" applyNumberFormat="1" applyFont="1" applyAlignment="1">
      <alignment horizontal="left" vertical="center"/>
    </xf>
    <xf numFmtId="3" fontId="34" fillId="10" borderId="0" xfId="0" applyNumberFormat="1" applyFont="1" applyFill="1" applyAlignment="1">
      <alignment horizontal="left" vertical="center"/>
    </xf>
    <xf numFmtId="0" fontId="5" fillId="4" borderId="30" xfId="0" applyFont="1" applyFill="1" applyBorder="1">
      <alignment vertical="center"/>
    </xf>
    <xf numFmtId="176" fontId="5" fillId="0" borderId="5" xfId="0" applyNumberFormat="1" applyFont="1" applyBorder="1" applyAlignment="1">
      <alignment vertical="center"/>
    </xf>
    <xf numFmtId="176" fontId="4" fillId="0" borderId="30" xfId="0" applyNumberFormat="1" applyFont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176" fontId="5" fillId="0" borderId="30" xfId="0" applyNumberFormat="1" applyFont="1" applyBorder="1" applyAlignment="1">
      <alignment vertical="center"/>
    </xf>
    <xf numFmtId="177" fontId="9" fillId="3" borderId="38" xfId="1" applyNumberFormat="1" applyFont="1" applyFill="1" applyBorder="1" applyAlignment="1">
      <alignment horizontal="center" vertical="center" wrapText="1"/>
    </xf>
    <xf numFmtId="177" fontId="9" fillId="3" borderId="39" xfId="1" applyNumberFormat="1" applyFont="1" applyFill="1" applyBorder="1" applyAlignment="1">
      <alignment horizontal="center" vertical="center" wrapText="1"/>
    </xf>
    <xf numFmtId="177" fontId="9" fillId="3" borderId="26" xfId="1" applyNumberFormat="1" applyFont="1" applyFill="1" applyBorder="1" applyAlignment="1">
      <alignment horizontal="center" vertical="center" wrapText="1"/>
    </xf>
    <xf numFmtId="177" fontId="21" fillId="3" borderId="38" xfId="1" applyNumberFormat="1" applyFont="1" applyFill="1" applyBorder="1" applyAlignment="1">
      <alignment horizontal="center" vertical="center" wrapText="1"/>
    </xf>
    <xf numFmtId="177" fontId="21" fillId="3" borderId="39" xfId="1" applyNumberFormat="1" applyFont="1" applyFill="1" applyBorder="1" applyAlignment="1">
      <alignment horizontal="center" vertical="center"/>
    </xf>
    <xf numFmtId="177" fontId="21" fillId="3" borderId="26" xfId="1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30" fillId="10" borderId="42" xfId="0" applyNumberFormat="1" applyFont="1" applyFill="1" applyBorder="1" applyAlignment="1">
      <alignment horizontal="center" vertical="center" wrapText="1"/>
    </xf>
    <xf numFmtId="49" fontId="30" fillId="10" borderId="43" xfId="0" applyNumberFormat="1" applyFont="1" applyFill="1" applyBorder="1" applyAlignment="1">
      <alignment horizontal="center" vertical="center" wrapText="1"/>
    </xf>
    <xf numFmtId="49" fontId="30" fillId="10" borderId="44" xfId="0" applyNumberFormat="1" applyFont="1" applyFill="1" applyBorder="1" applyAlignment="1">
      <alignment horizontal="center" vertical="center" wrapText="1"/>
    </xf>
    <xf numFmtId="49" fontId="30" fillId="10" borderId="45" xfId="0" applyNumberFormat="1" applyFont="1" applyFill="1" applyBorder="1" applyAlignment="1">
      <alignment horizontal="center" vertical="center" wrapText="1"/>
    </xf>
    <xf numFmtId="49" fontId="30" fillId="10" borderId="46" xfId="0" applyNumberFormat="1" applyFont="1" applyFill="1" applyBorder="1" applyAlignment="1">
      <alignment horizontal="center" vertical="center" wrapText="1"/>
    </xf>
    <xf numFmtId="176" fontId="2" fillId="3" borderId="30" xfId="0" applyNumberFormat="1" applyFont="1" applyFill="1" applyBorder="1" applyAlignment="1">
      <alignment horizontal="center" vertical="center" wrapText="1"/>
    </xf>
    <xf numFmtId="176" fontId="2" fillId="3" borderId="31" xfId="0" applyNumberFormat="1" applyFont="1" applyFill="1" applyBorder="1" applyAlignment="1">
      <alignment horizontal="center" vertical="center" wrapText="1"/>
    </xf>
    <xf numFmtId="176" fontId="2" fillId="3" borderId="16" xfId="0" applyNumberFormat="1" applyFont="1" applyFill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</cellXfs>
  <cellStyles count="20">
    <cellStyle name="백분율" xfId="2" builtinId="5"/>
    <cellStyle name="쉼표 [0]" xfId="1" builtinId="6"/>
    <cellStyle name="쉼표 [0] 2" xfId="3"/>
    <cellStyle name="쉼표 [0] 2 2" xfId="5"/>
    <cellStyle name="쉼표 [0] 2 2 2" xfId="10"/>
    <cellStyle name="쉼표 [0] 2 2 2 2" xfId="19"/>
    <cellStyle name="쉼표 [0] 2 2 3" xfId="14"/>
    <cellStyle name="쉼표 [0] 2 3" xfId="8"/>
    <cellStyle name="쉼표 [0] 2 3 2" xfId="17"/>
    <cellStyle name="쉼표 [0] 2 4" xfId="12"/>
    <cellStyle name="쉼표 [0] 3" xfId="4"/>
    <cellStyle name="쉼표 [0] 3 2" xfId="9"/>
    <cellStyle name="쉼표 [0] 3 2 2" xfId="18"/>
    <cellStyle name="쉼표 [0] 3 3" xfId="13"/>
    <cellStyle name="쉼표 [0] 4" xfId="6"/>
    <cellStyle name="쉼표 [0] 4 2" xfId="15"/>
    <cellStyle name="쉼표 [0] 5" xfId="7"/>
    <cellStyle name="쉼표 [0] 5 2" xfId="16"/>
    <cellStyle name="쉼표 [0] 6" xfId="11"/>
    <cellStyle name="표준" xfId="0" builtinId="0"/>
  </cellStyles>
  <dxfs count="47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7"/>
  <sheetViews>
    <sheetView zoomScaleNormal="100" workbookViewId="0">
      <selection activeCell="Q6" sqref="Q6"/>
    </sheetView>
  </sheetViews>
  <sheetFormatPr defaultRowHeight="12" x14ac:dyDescent="0.3"/>
  <cols>
    <col min="1" max="1" width="11.125" style="35" customWidth="1"/>
    <col min="2" max="2" width="2" style="35" customWidth="1"/>
    <col min="3" max="6" width="5.875" style="35" customWidth="1"/>
    <col min="7" max="7" width="7.25" style="35" bestFit="1" customWidth="1"/>
    <col min="8" max="8" width="5.875" style="35" bestFit="1" customWidth="1"/>
    <col min="9" max="10" width="5.875" style="35" customWidth="1"/>
    <col min="11" max="11" width="5.75" style="35" customWidth="1"/>
    <col min="12" max="13" width="5.875" style="35" customWidth="1"/>
    <col min="14" max="14" width="5.875" style="35" bestFit="1" customWidth="1"/>
    <col min="15" max="15" width="5.875" style="35" customWidth="1"/>
    <col min="16" max="16" width="5.875" style="35" bestFit="1" customWidth="1"/>
    <col min="17" max="19" width="5.875" style="35" customWidth="1"/>
    <col min="20" max="20" width="7" style="35" customWidth="1"/>
    <col min="21" max="22" width="5.875" style="35" customWidth="1"/>
    <col min="23" max="23" width="6" style="35" bestFit="1" customWidth="1"/>
    <col min="24" max="25" width="5.875" style="35" customWidth="1"/>
    <col min="26" max="26" width="6" style="35" bestFit="1" customWidth="1"/>
    <col min="27" max="31" width="5.875" style="35" customWidth="1"/>
    <col min="32" max="32" width="6" style="35" bestFit="1" customWidth="1"/>
    <col min="33" max="34" width="5.875" style="35" customWidth="1"/>
    <col min="35" max="35" width="6.125" style="35" customWidth="1"/>
    <col min="36" max="37" width="5.875" style="35" customWidth="1"/>
    <col min="38" max="38" width="6" style="35" bestFit="1" customWidth="1"/>
    <col min="39" max="39" width="5.875" style="35" customWidth="1"/>
    <col min="40" max="40" width="6.625" style="35" customWidth="1"/>
    <col min="41" max="42" width="5.875" style="35" customWidth="1"/>
    <col min="43" max="43" width="9.75" style="35" bestFit="1" customWidth="1"/>
    <col min="44" max="16384" width="9" style="35"/>
  </cols>
  <sheetData>
    <row r="1" spans="1:45" ht="24" x14ac:dyDescent="0.3">
      <c r="A1" s="34" t="s">
        <v>60</v>
      </c>
    </row>
    <row r="2" spans="1:45" ht="12.75" thickBot="1" x14ac:dyDescent="0.35"/>
    <row r="3" spans="1:45" ht="42.75" customHeight="1" x14ac:dyDescent="0.3">
      <c r="A3" s="354" t="s">
        <v>47</v>
      </c>
      <c r="B3" s="350"/>
      <c r="C3" s="350" t="s">
        <v>48</v>
      </c>
      <c r="D3" s="350" t="s">
        <v>26</v>
      </c>
      <c r="E3" s="350"/>
      <c r="F3" s="350"/>
      <c r="G3" s="350" t="s">
        <v>23</v>
      </c>
      <c r="H3" s="350"/>
      <c r="I3" s="350"/>
      <c r="J3" s="350" t="s">
        <v>28</v>
      </c>
      <c r="K3" s="350"/>
      <c r="L3" s="350"/>
      <c r="M3" s="350" t="s">
        <v>24</v>
      </c>
      <c r="N3" s="350"/>
      <c r="O3" s="350"/>
      <c r="P3" s="350" t="s">
        <v>27</v>
      </c>
      <c r="Q3" s="350"/>
      <c r="R3" s="350"/>
      <c r="S3" s="350" t="s">
        <v>30</v>
      </c>
      <c r="T3" s="350"/>
      <c r="U3" s="350"/>
      <c r="V3" s="350" t="s">
        <v>29</v>
      </c>
      <c r="W3" s="350"/>
      <c r="X3" s="350"/>
      <c r="Y3" s="350" t="s">
        <v>32</v>
      </c>
      <c r="Z3" s="350"/>
      <c r="AA3" s="350"/>
      <c r="AB3" s="350" t="s">
        <v>33</v>
      </c>
      <c r="AC3" s="350"/>
      <c r="AD3" s="350"/>
      <c r="AE3" s="350" t="s">
        <v>31</v>
      </c>
      <c r="AF3" s="350"/>
      <c r="AG3" s="350"/>
      <c r="AH3" s="350" t="s">
        <v>34</v>
      </c>
      <c r="AI3" s="350"/>
      <c r="AJ3" s="350"/>
      <c r="AK3" s="350" t="s">
        <v>35</v>
      </c>
      <c r="AL3" s="350"/>
      <c r="AM3" s="350"/>
      <c r="AN3" s="350" t="s">
        <v>61</v>
      </c>
      <c r="AO3" s="350"/>
      <c r="AP3" s="351"/>
    </row>
    <row r="4" spans="1:45" ht="42.75" customHeight="1" thickBot="1" x14ac:dyDescent="0.35">
      <c r="A4" s="355"/>
      <c r="B4" s="356"/>
      <c r="C4" s="356"/>
      <c r="D4" s="285" t="s">
        <v>49</v>
      </c>
      <c r="E4" s="285" t="s">
        <v>50</v>
      </c>
      <c r="F4" s="285" t="s">
        <v>51</v>
      </c>
      <c r="G4" s="285" t="s">
        <v>49</v>
      </c>
      <c r="H4" s="285" t="s">
        <v>50</v>
      </c>
      <c r="I4" s="285" t="s">
        <v>51</v>
      </c>
      <c r="J4" s="285" t="s">
        <v>49</v>
      </c>
      <c r="K4" s="285" t="s">
        <v>50</v>
      </c>
      <c r="L4" s="285" t="s">
        <v>51</v>
      </c>
      <c r="M4" s="285" t="s">
        <v>49</v>
      </c>
      <c r="N4" s="285" t="s">
        <v>50</v>
      </c>
      <c r="O4" s="285" t="s">
        <v>51</v>
      </c>
      <c r="P4" s="285" t="s">
        <v>49</v>
      </c>
      <c r="Q4" s="285" t="s">
        <v>50</v>
      </c>
      <c r="R4" s="285" t="s">
        <v>51</v>
      </c>
      <c r="S4" s="285" t="s">
        <v>49</v>
      </c>
      <c r="T4" s="285" t="s">
        <v>50</v>
      </c>
      <c r="U4" s="285" t="s">
        <v>51</v>
      </c>
      <c r="V4" s="285" t="s">
        <v>49</v>
      </c>
      <c r="W4" s="285" t="s">
        <v>50</v>
      </c>
      <c r="X4" s="285" t="s">
        <v>51</v>
      </c>
      <c r="Y4" s="285" t="s">
        <v>49</v>
      </c>
      <c r="Z4" s="285" t="s">
        <v>50</v>
      </c>
      <c r="AA4" s="285" t="s">
        <v>51</v>
      </c>
      <c r="AB4" s="285" t="s">
        <v>49</v>
      </c>
      <c r="AC4" s="285" t="s">
        <v>50</v>
      </c>
      <c r="AD4" s="285" t="s">
        <v>51</v>
      </c>
      <c r="AE4" s="285" t="s">
        <v>49</v>
      </c>
      <c r="AF4" s="285" t="s">
        <v>50</v>
      </c>
      <c r="AG4" s="285" t="s">
        <v>51</v>
      </c>
      <c r="AH4" s="285" t="s">
        <v>49</v>
      </c>
      <c r="AI4" s="285" t="s">
        <v>50</v>
      </c>
      <c r="AJ4" s="285" t="s">
        <v>51</v>
      </c>
      <c r="AK4" s="285" t="s">
        <v>49</v>
      </c>
      <c r="AL4" s="285" t="s">
        <v>50</v>
      </c>
      <c r="AM4" s="285" t="s">
        <v>51</v>
      </c>
      <c r="AN4" s="285" t="s">
        <v>49</v>
      </c>
      <c r="AO4" s="285" t="s">
        <v>50</v>
      </c>
      <c r="AP4" s="37" t="s">
        <v>51</v>
      </c>
      <c r="AQ4" s="38"/>
    </row>
    <row r="5" spans="1:45" s="279" customFormat="1" ht="39" customHeight="1" x14ac:dyDescent="0.3">
      <c r="A5" s="352" t="s">
        <v>52</v>
      </c>
      <c r="B5" s="353"/>
      <c r="C5" s="284" t="s">
        <v>53</v>
      </c>
      <c r="D5" s="40">
        <v>379960050</v>
      </c>
      <c r="E5" s="81">
        <f>SUMIFS('2019년 수주리스트'!$I:$I,'2019년 수주리스트'!$A:$A,D3,'2019년 수주리스트'!$B:$B,"클라우드서버",'2019년 수주리스트'!$K:$K,"신규")</f>
        <v>314101632</v>
      </c>
      <c r="F5" s="41">
        <f>E5/D5</f>
        <v>0.82667015124353205</v>
      </c>
      <c r="G5" s="40">
        <v>400995540</v>
      </c>
      <c r="H5" s="81">
        <f>SUMIFS('2019년 수주리스트'!$I:$I,'2019년 수주리스트'!$A:$A,G3,'2019년 수주리스트'!$B:$B,"클라우드서버",'2019년 수주리스트'!$K:$K,"신규")</f>
        <v>325349200</v>
      </c>
      <c r="I5" s="41">
        <f>H5/G5</f>
        <v>0.81135366243724305</v>
      </c>
      <c r="J5" s="40">
        <v>446226220</v>
      </c>
      <c r="K5" s="81">
        <f>SUMIFS('2019년 수주리스트'!$I:$I,'2019년 수주리스트'!$A:$A,J3,'2019년 수주리스트'!$B:$B,"클라우드서버",'2019년 수주리스트'!$K:$K,"신규")</f>
        <v>342400400</v>
      </c>
      <c r="L5" s="42">
        <f>K5/J5</f>
        <v>0.76732469911785994</v>
      </c>
      <c r="M5" s="40">
        <v>469952033</v>
      </c>
      <c r="N5" s="81">
        <f>SUMIFS('2019년 수주리스트'!$I:$I,'2019년 수주리스트'!$A:$A,M3,'2019년 수주리스트'!$B:$B,"클라우드서버",'2019년 수주리스트'!$K:$K,"신규")</f>
        <v>232526400</v>
      </c>
      <c r="O5" s="42">
        <f>N5/M5</f>
        <v>0.49478751802739834</v>
      </c>
      <c r="P5" s="40">
        <v>421317125</v>
      </c>
      <c r="Q5" s="81">
        <f>SUMIFS('2019년 수주리스트'!$I:$I,'2019년 수주리스트'!$A:$A,P3,'2019년 수주리스트'!$B:$B,"클라우드서버",'2019년 수주리스트'!$K:$K,"신규")</f>
        <v>0</v>
      </c>
      <c r="R5" s="41">
        <f t="shared" ref="R5:R11" si="0">Q5/P5</f>
        <v>0</v>
      </c>
      <c r="S5" s="40">
        <v>453336800.25</v>
      </c>
      <c r="T5" s="81">
        <f>SUMIFS('2019년 수주리스트'!$I:$I,'2019년 수주리스트'!$A:$A,S3,'2019년 수주리스트'!$B:$B,"클라우드서버",'2019년 수주리스트'!$K:$K,"신규")</f>
        <v>0</v>
      </c>
      <c r="U5" s="41">
        <f t="shared" ref="U5:U11" si="1">T5/S5</f>
        <v>0</v>
      </c>
      <c r="V5" s="40">
        <v>463565826.85000002</v>
      </c>
      <c r="W5" s="81">
        <f>SUMIFS('2019년 수주리스트'!$I:$I,'2019년 수주리스트'!$A:$A,V3,'2019년 수주리스트'!$B:$B,"클라우드서버",'2019년 수주리스트'!$K:$K,"신규")</f>
        <v>0</v>
      </c>
      <c r="X5" s="41">
        <f t="shared" ref="X5:X11" si="2">W5/V5</f>
        <v>0</v>
      </c>
      <c r="Y5" s="40">
        <v>482702178</v>
      </c>
      <c r="Z5" s="81">
        <f>SUMIFS('2019년 수주리스트'!$I:$I,'2019년 수주리스트'!$A:$A,Y3,'2019년 수주리스트'!$B:$B,"클라우드서버",'2019년 수주리스트'!$K:$K,"신규")</f>
        <v>0</v>
      </c>
      <c r="AA5" s="41">
        <f>Z5/Y5</f>
        <v>0</v>
      </c>
      <c r="AB5" s="40">
        <v>434239785</v>
      </c>
      <c r="AC5" s="81">
        <f>SUMIFS('2019년 수주리스트'!$I:$I,'2019년 수주리스트'!$A:$A,AB3,'2019년 수주리스트'!$B:$B,"클라우드서버",'2019년 수주리스트'!$K:$K,"신규")</f>
        <v>0</v>
      </c>
      <c r="AD5" s="41">
        <f t="shared" ref="AD5:AD11" si="3">AC5/AB5</f>
        <v>0</v>
      </c>
      <c r="AE5" s="40">
        <v>443525680</v>
      </c>
      <c r="AF5" s="81">
        <f>SUMIFS('2019년 수주리스트'!$I:$I,'2019년 수주리스트'!$A:$A,AE3,'2019년 수주리스트'!$B:$B,"클라우드서버",'2019년 수주리스트'!$K:$K,"신규")</f>
        <v>0</v>
      </c>
      <c r="AG5" s="41">
        <f>AF5/AE5</f>
        <v>0</v>
      </c>
      <c r="AH5" s="40">
        <v>489863550</v>
      </c>
      <c r="AI5" s="81">
        <f>SUMIFS('2019년 수주리스트'!$I:$I,'2019년 수주리스트'!$A:$A,AH3,'2019년 수주리스트'!$B:$B,"클라우드서버",'2019년 수주리스트'!$K:$K,"신규")</f>
        <v>0</v>
      </c>
      <c r="AJ5" s="41">
        <f t="shared" ref="AJ5:AJ11" si="4">AI5/AH5</f>
        <v>0</v>
      </c>
      <c r="AK5" s="40">
        <v>453991311</v>
      </c>
      <c r="AL5" s="81">
        <f>SUMIFS('2019년 수주리스트'!$I:$I,'2019년 수주리스트'!$A:$A,AK3,'2019년 수주리스트'!$B:$B,"클라우드서버",'2019년 수주리스트'!$K:$K,"신규")</f>
        <v>0</v>
      </c>
      <c r="AM5" s="41">
        <f t="shared" ref="AM5:AM11" si="5">AL5/AK5</f>
        <v>0</v>
      </c>
      <c r="AN5" s="43">
        <f t="shared" ref="AN5:AO11" si="6">D5+G5+J5+M5+P5+S5+V5+Y5+AB5+AE5+AH5+AK5</f>
        <v>5339676099.1000004</v>
      </c>
      <c r="AO5" s="43">
        <f t="shared" si="6"/>
        <v>1214377632</v>
      </c>
      <c r="AP5" s="44">
        <f t="shared" ref="AP5:AP11" si="7">AO5/AN5</f>
        <v>0.22742533619308533</v>
      </c>
      <c r="AS5" s="46"/>
    </row>
    <row r="6" spans="1:45" s="51" customFormat="1" ht="39" customHeight="1" x14ac:dyDescent="0.3">
      <c r="A6" s="347"/>
      <c r="B6" s="346"/>
      <c r="C6" s="47" t="s">
        <v>54</v>
      </c>
      <c r="D6" s="48">
        <v>228263063.54999998</v>
      </c>
      <c r="E6" s="48">
        <f>SUMIFS('2019년 수주리스트'!$I:$I,'2019년 수주리스트'!$A:$A,D3,'2019년 수주리스트'!$B:$B,"클라우드서버",'2019년 수주리스트'!$K:$K,"재계약")</f>
        <v>350090000</v>
      </c>
      <c r="F6" s="49">
        <f>E6/D6</f>
        <v>1.5337128773938249</v>
      </c>
      <c r="G6" s="48">
        <v>252495560</v>
      </c>
      <c r="H6" s="48">
        <f>SUMIFS('2019년 수주리스트'!$I:$I,'2019년 수주리스트'!$A:$A,G3,'2019년 수주리스트'!$B:$B,"클라우드서버",'2019년 수주리스트'!$K:$K,"재계약")</f>
        <v>348215800</v>
      </c>
      <c r="I6" s="49">
        <f>H6/G6</f>
        <v>1.3790967255028168</v>
      </c>
      <c r="J6" s="48">
        <v>463672390</v>
      </c>
      <c r="K6" s="48">
        <f>SUMIFS('2019년 수주리스트'!$I:$I,'2019년 수주리스트'!$A:$A,J3,'2019년 수주리스트'!$B:$B,"클라우드서버",'2019년 수주리스트'!$K:$K,"재계약")</f>
        <v>585296800</v>
      </c>
      <c r="L6" s="49">
        <f>K6/J6</f>
        <v>1.2623067765583369</v>
      </c>
      <c r="M6" s="48">
        <v>385924200</v>
      </c>
      <c r="N6" s="48">
        <f>SUMIFS('2019년 수주리스트'!$I:$I,'2019년 수주리스트'!$A:$A,M3,'2019년 수주리스트'!$B:$B,"클라우드서버",'2019년 수주리스트'!$K:$K,"재계약")</f>
        <v>258943600</v>
      </c>
      <c r="O6" s="49">
        <f>N6/M6</f>
        <v>0.67097010241907606</v>
      </c>
      <c r="P6" s="48">
        <v>370814830</v>
      </c>
      <c r="Q6" s="48">
        <f>SUMIFS('2019년 수주리스트'!$I:$I,'2019년 수주리스트'!$A:$A,P3,'2019년 수주리스트'!$B:$B,"클라우드서버",'2019년 수주리스트'!$K:$K,"재계약")</f>
        <v>0</v>
      </c>
      <c r="R6" s="49">
        <f t="shared" si="0"/>
        <v>0</v>
      </c>
      <c r="S6" s="48">
        <v>261826992</v>
      </c>
      <c r="T6" s="48">
        <f>SUMIFS('2019년 수주리스트'!$I:$I,'2019년 수주리스트'!$A:$A,S3,'2019년 수주리스트'!$B:$B,"클라우드서버",'2019년 수주리스트'!$K:$K,"재계약")</f>
        <v>0</v>
      </c>
      <c r="U6" s="49">
        <f t="shared" si="1"/>
        <v>0</v>
      </c>
      <c r="V6" s="48">
        <v>370015690</v>
      </c>
      <c r="W6" s="48">
        <f>SUMIFS('2019년 수주리스트'!$I:$I,'2019년 수주리스트'!$A:$A,V3,'2019년 수주리스트'!$B:$B,"클라우드서버",'2019년 수주리스트'!$K:$K,"재계약")</f>
        <v>0</v>
      </c>
      <c r="X6" s="49">
        <f t="shared" si="2"/>
        <v>0</v>
      </c>
      <c r="Y6" s="48">
        <v>413970152.25</v>
      </c>
      <c r="Z6" s="48">
        <f>SUMIFS('2019년 수주리스트'!$I:$I,'2019년 수주리스트'!$A:$A,Y3,'2019년 수주리스트'!$B:$B,"클라우드서버",'2019년 수주리스트'!$K:$K,"재계약")</f>
        <v>0</v>
      </c>
      <c r="AA6" s="49">
        <f>Z6/Y6</f>
        <v>0</v>
      </c>
      <c r="AB6" s="48">
        <v>425658140</v>
      </c>
      <c r="AC6" s="48">
        <f>SUMIFS('2019년 수주리스트'!$I:$I,'2019년 수주리스트'!$A:$A,AB3,'2019년 수주리스트'!$B:$B,"클라우드서버",'2019년 수주리스트'!$K:$K,"재계약")</f>
        <v>0</v>
      </c>
      <c r="AD6" s="49">
        <f t="shared" si="3"/>
        <v>0</v>
      </c>
      <c r="AE6" s="48">
        <v>376961520</v>
      </c>
      <c r="AF6" s="48">
        <f>SUMIFS('2019년 수주리스트'!$I:$I,'2019년 수주리스트'!$A:$A,AE3,'2019년 수주리스트'!$B:$B,"클라우드서버",'2019년 수주리스트'!$K:$K,"재계약")</f>
        <v>0</v>
      </c>
      <c r="AG6" s="49">
        <f>AF6/AE6</f>
        <v>0</v>
      </c>
      <c r="AH6" s="48">
        <v>405943227</v>
      </c>
      <c r="AI6" s="48">
        <f>SUMIFS('2019년 수주리스트'!$I:$I,'2019년 수주리스트'!$A:$A,AH3,'2019년 수주리스트'!$B:$B,"클라우드서버",'2019년 수주리스트'!$K:$K,"재계약")</f>
        <v>0</v>
      </c>
      <c r="AJ6" s="49">
        <f t="shared" si="4"/>
        <v>0</v>
      </c>
      <c r="AK6" s="48">
        <v>447133460</v>
      </c>
      <c r="AL6" s="48">
        <f>SUMIFS('2019년 수주리스트'!$I:$I,'2019년 수주리스트'!$A:$A,AK3,'2019년 수주리스트'!$B:$B,"클라우드서버",'2019년 수주리스트'!$K:$K,"재계약")</f>
        <v>0</v>
      </c>
      <c r="AM6" s="49">
        <f t="shared" si="5"/>
        <v>0</v>
      </c>
      <c r="AN6" s="48">
        <f t="shared" si="6"/>
        <v>4402679224.8000002</v>
      </c>
      <c r="AO6" s="48">
        <f t="shared" si="6"/>
        <v>1542546200</v>
      </c>
      <c r="AP6" s="50">
        <f t="shared" si="7"/>
        <v>0.35036533920321505</v>
      </c>
      <c r="AS6" s="52"/>
    </row>
    <row r="7" spans="1:45" s="279" customFormat="1" ht="39" customHeight="1" x14ac:dyDescent="0.3">
      <c r="A7" s="336" t="s">
        <v>55</v>
      </c>
      <c r="B7" s="337"/>
      <c r="C7" s="337"/>
      <c r="D7" s="53">
        <f>SUM(D5:D6)</f>
        <v>608223113.54999995</v>
      </c>
      <c r="E7" s="53">
        <f>SUM(E5:E6)</f>
        <v>664191632</v>
      </c>
      <c r="F7" s="54">
        <f>E7/D7</f>
        <v>1.0920197164545919</v>
      </c>
      <c r="G7" s="53">
        <f>SUM(G5:G6)</f>
        <v>653491100</v>
      </c>
      <c r="H7" s="53">
        <f>SUM(H5:H6)</f>
        <v>673565000</v>
      </c>
      <c r="I7" s="54">
        <f>H7/G7</f>
        <v>1.0307179393873918</v>
      </c>
      <c r="J7" s="53">
        <f>SUM(J5:J6)</f>
        <v>909898610</v>
      </c>
      <c r="K7" s="53">
        <f>SUM(K5:K6)</f>
        <v>927697200</v>
      </c>
      <c r="L7" s="54">
        <f>K7/J7</f>
        <v>1.0195610695569697</v>
      </c>
      <c r="M7" s="53">
        <f>SUM(M5:M6)</f>
        <v>855876233</v>
      </c>
      <c r="N7" s="53">
        <f>SUM(N5:N6)</f>
        <v>491470000</v>
      </c>
      <c r="O7" s="54">
        <f>N7/M7</f>
        <v>0.57423022284111025</v>
      </c>
      <c r="P7" s="53">
        <f>SUM(P5:P6)</f>
        <v>792131955</v>
      </c>
      <c r="Q7" s="53">
        <f>SUM(Q5:Q6)</f>
        <v>0</v>
      </c>
      <c r="R7" s="54">
        <f t="shared" si="0"/>
        <v>0</v>
      </c>
      <c r="S7" s="53">
        <f>SUM(S5:S6)</f>
        <v>715163792.25</v>
      </c>
      <c r="T7" s="53">
        <f>SUM(T5:T6)</f>
        <v>0</v>
      </c>
      <c r="U7" s="54">
        <f t="shared" si="1"/>
        <v>0</v>
      </c>
      <c r="V7" s="53">
        <f>SUM(V5:V6)</f>
        <v>833581516.85000002</v>
      </c>
      <c r="W7" s="53">
        <f>SUM(W5:W6)</f>
        <v>0</v>
      </c>
      <c r="X7" s="54">
        <f t="shared" si="2"/>
        <v>0</v>
      </c>
      <c r="Y7" s="53">
        <f>SUM(Y5:Y6)</f>
        <v>896672330.25</v>
      </c>
      <c r="Z7" s="53">
        <f>SUM(Z5:Z6)</f>
        <v>0</v>
      </c>
      <c r="AA7" s="54">
        <f>Z7/Y7</f>
        <v>0</v>
      </c>
      <c r="AB7" s="53">
        <f>SUM(AB5:AB6)</f>
        <v>859897925</v>
      </c>
      <c r="AC7" s="53">
        <f>SUM(AC5:AC6)</f>
        <v>0</v>
      </c>
      <c r="AD7" s="54">
        <f t="shared" si="3"/>
        <v>0</v>
      </c>
      <c r="AE7" s="53">
        <f>SUM(AE5:AE6)</f>
        <v>820487200</v>
      </c>
      <c r="AF7" s="53">
        <f>SUM(AF5:AF6)</f>
        <v>0</v>
      </c>
      <c r="AG7" s="54">
        <f>AF7/AE7</f>
        <v>0</v>
      </c>
      <c r="AH7" s="53">
        <f>SUM(AH5:AH6)</f>
        <v>895806777</v>
      </c>
      <c r="AI7" s="53">
        <f>SUM(AI5:AI6)</f>
        <v>0</v>
      </c>
      <c r="AJ7" s="54">
        <f t="shared" si="4"/>
        <v>0</v>
      </c>
      <c r="AK7" s="53">
        <f>SUM(AK5:AK6)</f>
        <v>901124771</v>
      </c>
      <c r="AL7" s="53">
        <f>SUM(AL5:AL6)</f>
        <v>0</v>
      </c>
      <c r="AM7" s="54">
        <f t="shared" si="5"/>
        <v>0</v>
      </c>
      <c r="AN7" s="53">
        <f t="shared" si="6"/>
        <v>9742355323.9000015</v>
      </c>
      <c r="AO7" s="53">
        <f>SUM(AO5:AO6)</f>
        <v>2756923832</v>
      </c>
      <c r="AP7" s="55">
        <f t="shared" si="7"/>
        <v>0.28298329719474496</v>
      </c>
      <c r="AQ7" s="46"/>
      <c r="AS7" s="46"/>
    </row>
    <row r="8" spans="1:45" s="279" customFormat="1" ht="39" customHeight="1" x14ac:dyDescent="0.3">
      <c r="A8" s="338" t="s">
        <v>77</v>
      </c>
      <c r="B8" s="339"/>
      <c r="C8" s="282" t="s">
        <v>53</v>
      </c>
      <c r="D8" s="43">
        <v>20000000</v>
      </c>
      <c r="E8" s="43">
        <f>SUMIFS('2019년 수주리스트'!$I:$I,'2019년 수주리스트'!$A:$A,D3,'2019년 수주리스트'!$B:$B,"클라우드 SI",'2019년 수주리스트'!$K:$K,"신규")</f>
        <v>24680000</v>
      </c>
      <c r="F8" s="42">
        <f>E8/D8</f>
        <v>1.234</v>
      </c>
      <c r="G8" s="43">
        <v>20000000</v>
      </c>
      <c r="H8" s="43">
        <f>SUMIFS('2019년 수주리스트'!$I:$I,'2019년 수주리스트'!$A:$A,G3,'2019년 수주리스트'!$B:$B,"클라우드 SI",'2019년 수주리스트'!$K:$K,"신규")</f>
        <v>72500000</v>
      </c>
      <c r="I8" s="42">
        <f>H8/G8</f>
        <v>3.625</v>
      </c>
      <c r="J8" s="43">
        <v>60000000</v>
      </c>
      <c r="K8" s="43">
        <f>SUMIFS('2019년 수주리스트'!$I:$I,'2019년 수주리스트'!$A:$A,J3,'2019년 수주리스트'!$B:$B,"클라우드 SI",'2019년 수주리스트'!$K:$K,"신규")</f>
        <v>0</v>
      </c>
      <c r="L8" s="42">
        <f>K8/J8</f>
        <v>0</v>
      </c>
      <c r="M8" s="43">
        <v>200000000</v>
      </c>
      <c r="N8" s="43">
        <f>SUMIFS('2019년 수주리스트'!$I:$I,'2019년 수주리스트'!$A:$A,M3,'2019년 수주리스트'!$B:$B,"클라우드 SI",'2019년 수주리스트'!$K:$K,"신규")</f>
        <v>0</v>
      </c>
      <c r="O8" s="42">
        <f>N8/M8</f>
        <v>0</v>
      </c>
      <c r="P8" s="43">
        <v>150000000</v>
      </c>
      <c r="Q8" s="43">
        <f>SUMIFS('2019년 수주리스트'!$I:$I,'2019년 수주리스트'!$A:$A,P3,'2019년 수주리스트'!$B:$B,"클라우드 SI",'2019년 수주리스트'!$K:$K,"신규")</f>
        <v>0</v>
      </c>
      <c r="R8" s="42">
        <f t="shared" si="0"/>
        <v>0</v>
      </c>
      <c r="S8" s="43">
        <v>300000000</v>
      </c>
      <c r="T8" s="43">
        <f>SUMIFS('2019년 수주리스트'!$I:$I,'2019년 수주리스트'!$A:$A,S3,'2019년 수주리스트'!$B:$B,"클라우드 SI",'2019년 수주리스트'!$K:$K,"신규")</f>
        <v>0</v>
      </c>
      <c r="U8" s="42">
        <f t="shared" si="1"/>
        <v>0</v>
      </c>
      <c r="V8" s="43">
        <v>200000000</v>
      </c>
      <c r="W8" s="43">
        <f>SUMIFS('2019년 수주리스트'!$I:$I,'2019년 수주리스트'!$A:$A,V3,'2019년 수주리스트'!$B:$B,"클라우드 SI",'2019년 수주리스트'!$K:$K,"신규")</f>
        <v>0</v>
      </c>
      <c r="X8" s="41">
        <f t="shared" si="2"/>
        <v>0</v>
      </c>
      <c r="Y8" s="43">
        <v>200000000</v>
      </c>
      <c r="Z8" s="43">
        <f>SUMIFS('2019년 수주리스트'!$I:$I,'2019년 수주리스트'!$A:$A,Y3,'2019년 수주리스트'!$B:$B,"클라우드 SI",'2019년 수주리스트'!$K:$K,"신규")</f>
        <v>0</v>
      </c>
      <c r="AA8" s="42">
        <f>Z8/Y8</f>
        <v>0</v>
      </c>
      <c r="AB8" s="43">
        <v>200000000</v>
      </c>
      <c r="AC8" s="43">
        <f>SUMIFS('2019년 수주리스트'!$I:$I,'2019년 수주리스트'!$A:$A,AB3,'2019년 수주리스트'!$B:$B,"클라우드 SI",'2019년 수주리스트'!$K:$K,"신규")</f>
        <v>0</v>
      </c>
      <c r="AD8" s="42">
        <f t="shared" si="3"/>
        <v>0</v>
      </c>
      <c r="AE8" s="43">
        <v>650000000</v>
      </c>
      <c r="AF8" s="43">
        <f>SUMIFS('2019년 수주리스트'!$I:$I,'2019년 수주리스트'!$A:$A,AE3,'2019년 수주리스트'!$B:$B,"클라우드 SI",'2019년 수주리스트'!$K:$K,"신규")</f>
        <v>0</v>
      </c>
      <c r="AG8" s="42">
        <f>AF8/AE8</f>
        <v>0</v>
      </c>
      <c r="AH8" s="43">
        <v>400000000</v>
      </c>
      <c r="AI8" s="43">
        <f>SUMIFS('2019년 수주리스트'!$I:$I,'2019년 수주리스트'!$A:$A,AH3,'2019년 수주리스트'!$B:$B,"클라우드 SI",'2019년 수주리스트'!$K:$K,"신규")</f>
        <v>0</v>
      </c>
      <c r="AJ8" s="42">
        <f t="shared" si="4"/>
        <v>0</v>
      </c>
      <c r="AK8" s="43">
        <v>500000000</v>
      </c>
      <c r="AL8" s="43">
        <f>SUMIFS('2019년 수주리스트'!$I:$I,'2019년 수주리스트'!$A:$A,AK3,'2019년 수주리스트'!$B:$B,"클라우드 SI",'2019년 수주리스트'!$K:$K,"신규")</f>
        <v>0</v>
      </c>
      <c r="AM8" s="42">
        <f t="shared" si="5"/>
        <v>0</v>
      </c>
      <c r="AN8" s="43">
        <f t="shared" si="6"/>
        <v>2900000000</v>
      </c>
      <c r="AO8" s="43">
        <f t="shared" si="6"/>
        <v>97180000</v>
      </c>
      <c r="AP8" s="44">
        <f t="shared" si="7"/>
        <v>3.3510344827586205E-2</v>
      </c>
      <c r="AS8" s="46"/>
    </row>
    <row r="9" spans="1:45" s="279" customFormat="1" ht="39" customHeight="1" x14ac:dyDescent="0.3">
      <c r="A9" s="338"/>
      <c r="B9" s="339"/>
      <c r="C9" s="57" t="s">
        <v>54</v>
      </c>
      <c r="D9" s="58"/>
      <c r="E9" s="58">
        <f>SUMIFS('2019년 수주리스트'!$I:$I,'2019년 수주리스트'!$A:$A,D3,'2019년 수주리스트'!$B:$B,"클라우드 SI",'2019년 수주리스트'!$K:$K,"재계약")</f>
        <v>0</v>
      </c>
      <c r="F9" s="49"/>
      <c r="G9" s="48"/>
      <c r="H9" s="58">
        <f>SUMIFS('2019년 수주리스트'!$I:$I,'2019년 수주리스트'!$A:$A,G3,'2019년 수주리스트'!$B:$B,"클라우드 SI",'2019년 수주리스트'!$K:$K,"재계약")</f>
        <v>0</v>
      </c>
      <c r="I9" s="49"/>
      <c r="J9" s="48"/>
      <c r="K9" s="58">
        <f>SUMIFS('2019년 수주리스트'!$I:$I,'2019년 수주리스트'!$A:$A,J3,'2019년 수주리스트'!$B:$B,"클라우드 SI",'2019년 수주리스트'!$K:$K,"재계약")</f>
        <v>30000000</v>
      </c>
      <c r="L9" s="49"/>
      <c r="M9" s="48"/>
      <c r="N9" s="58">
        <f>SUMIFS('2019년 수주리스트'!$I:$I,'2019년 수주리스트'!$A:$A,M3,'2019년 수주리스트'!$B:$B,"클라우드 SI",'2019년 수주리스트'!$K:$K,"재계약")</f>
        <v>1000000</v>
      </c>
      <c r="O9" s="49"/>
      <c r="P9" s="48">
        <v>17000000</v>
      </c>
      <c r="Q9" s="58">
        <f>SUMIFS('2019년 수주리스트'!$I:$I,'2019년 수주리스트'!$A:$A,P3,'2019년 수주리스트'!$B:$B,"클라우드 SI",'2019년 수주리스트'!$K:$K,"재계약")</f>
        <v>0</v>
      </c>
      <c r="R9" s="49">
        <f t="shared" si="0"/>
        <v>0</v>
      </c>
      <c r="S9" s="48">
        <v>6900000</v>
      </c>
      <c r="T9" s="58">
        <f>SUMIFS('2019년 수주리스트'!$I:$I,'2019년 수주리스트'!$A:$A,S3,'2019년 수주리스트'!$B:$B,"클라우드 SI",'2019년 수주리스트'!$K:$K,"재계약")</f>
        <v>0</v>
      </c>
      <c r="U9" s="49">
        <f t="shared" si="1"/>
        <v>0</v>
      </c>
      <c r="V9" s="48">
        <v>120000000</v>
      </c>
      <c r="W9" s="58">
        <f>SUMIFS('2019년 수주리스트'!$I:$I,'2019년 수주리스트'!$A:$A,V3,'2019년 수주리스트'!$B:$B,"클라우드 SI",'2019년 수주리스트'!$K:$K,"재계약")</f>
        <v>0</v>
      </c>
      <c r="X9" s="49">
        <f t="shared" si="2"/>
        <v>0</v>
      </c>
      <c r="Y9" s="48"/>
      <c r="Z9" s="58">
        <f>SUMIFS('2019년 수주리스트'!$I:$I,'2019년 수주리스트'!$A:$A,Y3,'2019년 수주리스트'!$B:$B,"클라우드 SI",'2019년 수주리스트'!$K:$K,"재계약")</f>
        <v>0</v>
      </c>
      <c r="AA9" s="49"/>
      <c r="AB9" s="48">
        <v>70000000</v>
      </c>
      <c r="AC9" s="58">
        <f>SUMIFS('2019년 수주리스트'!$I:$I,'2019년 수주리스트'!$A:$A,AB3,'2019년 수주리스트'!$B:$B,"클라우드 SI",'2019년 수주리스트'!$K:$K,"재계약")</f>
        <v>0</v>
      </c>
      <c r="AD9" s="49">
        <f t="shared" si="3"/>
        <v>0</v>
      </c>
      <c r="AE9" s="48"/>
      <c r="AF9" s="58">
        <f>SUMIFS('2019년 수주리스트'!$I:$I,'2019년 수주리스트'!$A:$A,AE3,'2019년 수주리스트'!$B:$B,"클라우드 SI",'2019년 수주리스트'!$K:$K,"재계약")</f>
        <v>0</v>
      </c>
      <c r="AG9" s="49"/>
      <c r="AH9" s="48">
        <v>20400000</v>
      </c>
      <c r="AI9" s="58">
        <f>SUMIFS('2019년 수주리스트'!$I:$I,'2019년 수주리스트'!$A:$A,AH3,'2019년 수주리스트'!$B:$B,"클라우드 SI",'2019년 수주리스트'!$K:$K,"재계약")</f>
        <v>0</v>
      </c>
      <c r="AJ9" s="49">
        <f t="shared" si="4"/>
        <v>0</v>
      </c>
      <c r="AK9" s="48"/>
      <c r="AL9" s="58">
        <f>SUMIFS('2019년 수주리스트'!$I:$I,'2019년 수주리스트'!$A:$A,AK3,'2019년 수주리스트'!$B:$B,"클라우드 SI",'2019년 수주리스트'!$K:$K,"재계약")</f>
        <v>0</v>
      </c>
      <c r="AM9" s="49"/>
      <c r="AN9" s="48">
        <f t="shared" si="6"/>
        <v>234300000</v>
      </c>
      <c r="AO9" s="48">
        <f t="shared" si="6"/>
        <v>31000000</v>
      </c>
      <c r="AP9" s="50">
        <f t="shared" si="7"/>
        <v>0.13230900554844216</v>
      </c>
      <c r="AS9" s="46"/>
    </row>
    <row r="10" spans="1:45" s="279" customFormat="1" ht="39" customHeight="1" x14ac:dyDescent="0.3">
      <c r="A10" s="340" t="s">
        <v>64</v>
      </c>
      <c r="B10" s="337"/>
      <c r="C10" s="337"/>
      <c r="D10" s="53">
        <f>SUM(D8:D9)</f>
        <v>20000000</v>
      </c>
      <c r="E10" s="53">
        <f>SUM(E8:E9)</f>
        <v>24680000</v>
      </c>
      <c r="F10" s="54">
        <f>E10/D10</f>
        <v>1.234</v>
      </c>
      <c r="G10" s="53">
        <f>SUM(G8:G9)</f>
        <v>20000000</v>
      </c>
      <c r="H10" s="53">
        <f>SUM(H8:H9)</f>
        <v>72500000</v>
      </c>
      <c r="I10" s="54">
        <f>H10/G10</f>
        <v>3.625</v>
      </c>
      <c r="J10" s="53">
        <f>SUM(J8:J9)</f>
        <v>60000000</v>
      </c>
      <c r="K10" s="53">
        <f>SUM(K8:K9)</f>
        <v>30000000</v>
      </c>
      <c r="L10" s="54">
        <f t="shared" ref="L10:L11" si="8">K10/J10</f>
        <v>0.5</v>
      </c>
      <c r="M10" s="53">
        <f>SUM(M8:M9)</f>
        <v>200000000</v>
      </c>
      <c r="N10" s="53">
        <f>SUM(N8:N9)</f>
        <v>1000000</v>
      </c>
      <c r="O10" s="54">
        <f>N10/M10</f>
        <v>5.0000000000000001E-3</v>
      </c>
      <c r="P10" s="53">
        <f>SUM(P8:P9)</f>
        <v>167000000</v>
      </c>
      <c r="Q10" s="53">
        <f>SUM(Q8:Q9)</f>
        <v>0</v>
      </c>
      <c r="R10" s="54">
        <f t="shared" si="0"/>
        <v>0</v>
      </c>
      <c r="S10" s="53">
        <f>SUM(S8:S9)</f>
        <v>306900000</v>
      </c>
      <c r="T10" s="53">
        <f>SUM(T8:T9)</f>
        <v>0</v>
      </c>
      <c r="U10" s="54">
        <f t="shared" si="1"/>
        <v>0</v>
      </c>
      <c r="V10" s="53">
        <f>SUM(V8:V9)</f>
        <v>320000000</v>
      </c>
      <c r="W10" s="53">
        <f>SUM(W8:W9)</f>
        <v>0</v>
      </c>
      <c r="X10" s="54">
        <f t="shared" si="2"/>
        <v>0</v>
      </c>
      <c r="Y10" s="53">
        <f>SUM(Y8:Y9)</f>
        <v>200000000</v>
      </c>
      <c r="Z10" s="53">
        <f>SUM(Z8:Z9)</f>
        <v>0</v>
      </c>
      <c r="AA10" s="54">
        <f>Z10/Y10</f>
        <v>0</v>
      </c>
      <c r="AB10" s="53">
        <f>SUM(AB8:AB9)</f>
        <v>270000000</v>
      </c>
      <c r="AC10" s="53">
        <f>SUM(AC8:AC9)</f>
        <v>0</v>
      </c>
      <c r="AD10" s="54">
        <f t="shared" si="3"/>
        <v>0</v>
      </c>
      <c r="AE10" s="53">
        <f>SUM(AE8:AE9)</f>
        <v>650000000</v>
      </c>
      <c r="AF10" s="53">
        <f>SUM(AF8:AF9)</f>
        <v>0</v>
      </c>
      <c r="AG10" s="54">
        <f>AF10/AE10</f>
        <v>0</v>
      </c>
      <c r="AH10" s="53">
        <f>SUM(AH8:AH9)</f>
        <v>420400000</v>
      </c>
      <c r="AI10" s="53">
        <f>SUM(AI8:AI9)</f>
        <v>0</v>
      </c>
      <c r="AJ10" s="54">
        <f t="shared" si="4"/>
        <v>0</v>
      </c>
      <c r="AK10" s="53">
        <f>SUM(AK8:AK9)</f>
        <v>500000000</v>
      </c>
      <c r="AL10" s="53">
        <f>SUM(AL8:AL9)</f>
        <v>0</v>
      </c>
      <c r="AM10" s="54">
        <f t="shared" si="5"/>
        <v>0</v>
      </c>
      <c r="AN10" s="53">
        <f t="shared" si="6"/>
        <v>3134300000</v>
      </c>
      <c r="AO10" s="53">
        <f>SUM(AO8:AO9)</f>
        <v>128180000</v>
      </c>
      <c r="AP10" s="55">
        <f t="shared" si="7"/>
        <v>4.0895893819991702E-2</v>
      </c>
      <c r="AS10" s="46"/>
    </row>
    <row r="11" spans="1:45" s="279" customFormat="1" ht="39" customHeight="1" thickBot="1" x14ac:dyDescent="0.35">
      <c r="A11" s="341" t="s">
        <v>56</v>
      </c>
      <c r="B11" s="342"/>
      <c r="C11" s="342"/>
      <c r="D11" s="59">
        <f>D7+D10</f>
        <v>628223113.54999995</v>
      </c>
      <c r="E11" s="59">
        <f>E7+E10</f>
        <v>688871632</v>
      </c>
      <c r="F11" s="60">
        <f>E11/D11</f>
        <v>1.0965397756655018</v>
      </c>
      <c r="G11" s="59">
        <f>G7+G10</f>
        <v>673491100</v>
      </c>
      <c r="H11" s="59">
        <f>H7+H10</f>
        <v>746065000</v>
      </c>
      <c r="I11" s="60">
        <f>H11/G11</f>
        <v>1.107757771409303</v>
      </c>
      <c r="J11" s="59">
        <f>J7+J10</f>
        <v>969898610</v>
      </c>
      <c r="K11" s="59">
        <f>K7+K10</f>
        <v>957697200</v>
      </c>
      <c r="L11" s="60">
        <f t="shared" si="8"/>
        <v>0.98741991186068412</v>
      </c>
      <c r="M11" s="59">
        <f>M7+M10</f>
        <v>1055876233</v>
      </c>
      <c r="N11" s="59">
        <f>N7+N10</f>
        <v>492470000</v>
      </c>
      <c r="O11" s="60">
        <f>N11/M11</f>
        <v>0.46640883146007889</v>
      </c>
      <c r="P11" s="59">
        <f>P7+P10</f>
        <v>959131955</v>
      </c>
      <c r="Q11" s="59">
        <f>Q7+Q10</f>
        <v>0</v>
      </c>
      <c r="R11" s="60">
        <f t="shared" si="0"/>
        <v>0</v>
      </c>
      <c r="S11" s="59">
        <f>S7+S10</f>
        <v>1022063792.25</v>
      </c>
      <c r="T11" s="59">
        <f>T7+T10</f>
        <v>0</v>
      </c>
      <c r="U11" s="60">
        <f t="shared" si="1"/>
        <v>0</v>
      </c>
      <c r="V11" s="59">
        <f>V7+V10</f>
        <v>1153581516.8499999</v>
      </c>
      <c r="W11" s="59">
        <f>W7+W10</f>
        <v>0</v>
      </c>
      <c r="X11" s="60">
        <f t="shared" si="2"/>
        <v>0</v>
      </c>
      <c r="Y11" s="59">
        <f>Y7+Y10</f>
        <v>1096672330.25</v>
      </c>
      <c r="Z11" s="59">
        <f>Z7+Z10</f>
        <v>0</v>
      </c>
      <c r="AA11" s="60">
        <f>Z11/Y11</f>
        <v>0</v>
      </c>
      <c r="AB11" s="59">
        <f>AB7+AB10</f>
        <v>1129897925</v>
      </c>
      <c r="AC11" s="59">
        <f>AC7+AC10</f>
        <v>0</v>
      </c>
      <c r="AD11" s="60">
        <f t="shared" si="3"/>
        <v>0</v>
      </c>
      <c r="AE11" s="59">
        <f>AE7+AE10</f>
        <v>1470487200</v>
      </c>
      <c r="AF11" s="59">
        <f>AF7+AF10</f>
        <v>0</v>
      </c>
      <c r="AG11" s="60">
        <f>AF11/AE11</f>
        <v>0</v>
      </c>
      <c r="AH11" s="59">
        <f>AH7+AH10</f>
        <v>1316206777</v>
      </c>
      <c r="AI11" s="59">
        <f>AI7+AI10</f>
        <v>0</v>
      </c>
      <c r="AJ11" s="60">
        <f t="shared" si="4"/>
        <v>0</v>
      </c>
      <c r="AK11" s="59">
        <f>AK7+AK10</f>
        <v>1401124771</v>
      </c>
      <c r="AL11" s="59">
        <f>AL7+AL10</f>
        <v>0</v>
      </c>
      <c r="AM11" s="60">
        <f t="shared" si="5"/>
        <v>0</v>
      </c>
      <c r="AN11" s="59">
        <f t="shared" si="6"/>
        <v>12876655323.9</v>
      </c>
      <c r="AO11" s="59">
        <f t="shared" si="6"/>
        <v>2885103832</v>
      </c>
      <c r="AP11" s="61">
        <f t="shared" si="7"/>
        <v>0.22405692778349356</v>
      </c>
      <c r="AS11" s="46"/>
    </row>
    <row r="12" spans="1:45" x14ac:dyDescent="0.3">
      <c r="H12" s="38"/>
    </row>
    <row r="13" spans="1:45" x14ac:dyDescent="0.3">
      <c r="H13" s="38"/>
      <c r="I13" s="38"/>
      <c r="K13" s="38"/>
      <c r="Q13" s="38"/>
      <c r="T13" s="38"/>
      <c r="Z13" s="38"/>
      <c r="AC13" s="38"/>
      <c r="AF13" s="38"/>
    </row>
    <row r="14" spans="1:45" ht="24" x14ac:dyDescent="0.3">
      <c r="A14" s="34" t="s">
        <v>62</v>
      </c>
      <c r="H14" s="38"/>
      <c r="K14" s="62"/>
      <c r="AI14" s="63"/>
    </row>
    <row r="15" spans="1:45" ht="12" customHeight="1" thickBot="1" x14ac:dyDescent="0.35"/>
    <row r="16" spans="1:45" ht="42.75" customHeight="1" x14ac:dyDescent="0.3">
      <c r="A16" s="343" t="s">
        <v>58</v>
      </c>
      <c r="B16" s="334"/>
      <c r="C16" s="334" t="s">
        <v>48</v>
      </c>
      <c r="D16" s="334" t="s">
        <v>26</v>
      </c>
      <c r="E16" s="334"/>
      <c r="F16" s="334"/>
      <c r="G16" s="334" t="s">
        <v>23</v>
      </c>
      <c r="H16" s="334"/>
      <c r="I16" s="334"/>
      <c r="J16" s="334" t="s">
        <v>28</v>
      </c>
      <c r="K16" s="334"/>
      <c r="L16" s="334"/>
      <c r="M16" s="334" t="s">
        <v>24</v>
      </c>
      <c r="N16" s="334"/>
      <c r="O16" s="334"/>
      <c r="P16" s="334" t="s">
        <v>27</v>
      </c>
      <c r="Q16" s="334"/>
      <c r="R16" s="334"/>
      <c r="S16" s="334" t="s">
        <v>30</v>
      </c>
      <c r="T16" s="334"/>
      <c r="U16" s="334"/>
      <c r="V16" s="334" t="s">
        <v>29</v>
      </c>
      <c r="W16" s="334"/>
      <c r="X16" s="334"/>
      <c r="Y16" s="334" t="s">
        <v>32</v>
      </c>
      <c r="Z16" s="334"/>
      <c r="AA16" s="334"/>
      <c r="AB16" s="334" t="s">
        <v>33</v>
      </c>
      <c r="AC16" s="334"/>
      <c r="AD16" s="334"/>
      <c r="AE16" s="334" t="s">
        <v>31</v>
      </c>
      <c r="AF16" s="334"/>
      <c r="AG16" s="334"/>
      <c r="AH16" s="334" t="s">
        <v>34</v>
      </c>
      <c r="AI16" s="334"/>
      <c r="AJ16" s="334"/>
      <c r="AK16" s="334" t="s">
        <v>35</v>
      </c>
      <c r="AL16" s="334"/>
      <c r="AM16" s="334"/>
      <c r="AN16" s="334" t="s">
        <v>61</v>
      </c>
      <c r="AO16" s="334"/>
      <c r="AP16" s="335"/>
    </row>
    <row r="17" spans="1:45" ht="42.75" customHeight="1" thickBot="1" x14ac:dyDescent="0.35">
      <c r="A17" s="348"/>
      <c r="B17" s="349"/>
      <c r="C17" s="349"/>
      <c r="D17" s="283" t="s">
        <v>49</v>
      </c>
      <c r="E17" s="283" t="s">
        <v>50</v>
      </c>
      <c r="F17" s="283" t="s">
        <v>51</v>
      </c>
      <c r="G17" s="283" t="s">
        <v>49</v>
      </c>
      <c r="H17" s="283" t="s">
        <v>50</v>
      </c>
      <c r="I17" s="283" t="s">
        <v>51</v>
      </c>
      <c r="J17" s="283" t="s">
        <v>49</v>
      </c>
      <c r="K17" s="283" t="s">
        <v>50</v>
      </c>
      <c r="L17" s="283" t="s">
        <v>51</v>
      </c>
      <c r="M17" s="283" t="s">
        <v>49</v>
      </c>
      <c r="N17" s="283" t="s">
        <v>50</v>
      </c>
      <c r="O17" s="283" t="s">
        <v>51</v>
      </c>
      <c r="P17" s="283" t="s">
        <v>49</v>
      </c>
      <c r="Q17" s="283" t="s">
        <v>50</v>
      </c>
      <c r="R17" s="283" t="s">
        <v>51</v>
      </c>
      <c r="S17" s="283" t="s">
        <v>49</v>
      </c>
      <c r="T17" s="283" t="s">
        <v>50</v>
      </c>
      <c r="U17" s="283" t="s">
        <v>51</v>
      </c>
      <c r="V17" s="283" t="s">
        <v>49</v>
      </c>
      <c r="W17" s="283" t="s">
        <v>50</v>
      </c>
      <c r="X17" s="283" t="s">
        <v>51</v>
      </c>
      <c r="Y17" s="283" t="s">
        <v>49</v>
      </c>
      <c r="Z17" s="283" t="s">
        <v>50</v>
      </c>
      <c r="AA17" s="283" t="s">
        <v>51</v>
      </c>
      <c r="AB17" s="283" t="s">
        <v>49</v>
      </c>
      <c r="AC17" s="283" t="s">
        <v>50</v>
      </c>
      <c r="AD17" s="283" t="s">
        <v>51</v>
      </c>
      <c r="AE17" s="283" t="s">
        <v>49</v>
      </c>
      <c r="AF17" s="283" t="s">
        <v>50</v>
      </c>
      <c r="AG17" s="283" t="s">
        <v>51</v>
      </c>
      <c r="AH17" s="283" t="s">
        <v>49</v>
      </c>
      <c r="AI17" s="283" t="s">
        <v>50</v>
      </c>
      <c r="AJ17" s="283" t="s">
        <v>51</v>
      </c>
      <c r="AK17" s="283" t="s">
        <v>49</v>
      </c>
      <c r="AL17" s="283" t="s">
        <v>50</v>
      </c>
      <c r="AM17" s="283" t="s">
        <v>51</v>
      </c>
      <c r="AN17" s="283" t="s">
        <v>49</v>
      </c>
      <c r="AO17" s="283" t="s">
        <v>50</v>
      </c>
      <c r="AP17" s="64" t="s">
        <v>51</v>
      </c>
    </row>
    <row r="18" spans="1:45" s="279" customFormat="1" ht="39" customHeight="1" x14ac:dyDescent="0.3">
      <c r="A18" s="338" t="s">
        <v>3779</v>
      </c>
      <c r="B18" s="346"/>
      <c r="C18" s="282" t="s">
        <v>53</v>
      </c>
      <c r="D18" s="40">
        <v>25372442.5</v>
      </c>
      <c r="E18" s="40">
        <v>141640000</v>
      </c>
      <c r="F18" s="41">
        <f t="shared" ref="F18:F24" si="9">E18/D18</f>
        <v>5.5824345645871496</v>
      </c>
      <c r="G18" s="40">
        <v>53408178.75</v>
      </c>
      <c r="H18" s="40">
        <v>110248836</v>
      </c>
      <c r="I18" s="41">
        <f t="shared" ref="I18:I24" si="10">H18/G18</f>
        <v>2.0642687801819117</v>
      </c>
      <c r="J18" s="40">
        <v>85947995</v>
      </c>
      <c r="K18" s="40">
        <v>170136436</v>
      </c>
      <c r="L18" s="42">
        <f>K18/J18</f>
        <v>1.9795276899711274</v>
      </c>
      <c r="M18" s="40">
        <v>121248901.66666667</v>
      </c>
      <c r="N18" s="81"/>
      <c r="O18" s="42">
        <f t="shared" ref="O18:O24" si="11">N18/M18</f>
        <v>0</v>
      </c>
      <c r="P18" s="40">
        <v>159422995.54166669</v>
      </c>
      <c r="Q18" s="40"/>
      <c r="R18" s="41">
        <f t="shared" ref="R18:R24" si="12">Q18/P18</f>
        <v>0</v>
      </c>
      <c r="S18" s="40">
        <v>196559210.45833337</v>
      </c>
      <c r="T18" s="40"/>
      <c r="U18" s="41">
        <f t="shared" ref="U18:U24" si="13">T18/S18</f>
        <v>0</v>
      </c>
      <c r="V18" s="40">
        <v>233003124.01041672</v>
      </c>
      <c r="W18" s="40"/>
      <c r="X18" s="41">
        <f t="shared" ref="X18:X24" si="14">W18/V18</f>
        <v>0</v>
      </c>
      <c r="Y18" s="40">
        <v>271207400.13958341</v>
      </c>
      <c r="Z18" s="40"/>
      <c r="AA18" s="41">
        <f t="shared" ref="AA18:AA24" si="15">Z18/Y18</f>
        <v>0</v>
      </c>
      <c r="AB18" s="40">
        <v>310635233.67500007</v>
      </c>
      <c r="AC18" s="40"/>
      <c r="AD18" s="41">
        <f t="shared" ref="AD18:AD24" si="16">AC18/AB18</f>
        <v>0</v>
      </c>
      <c r="AE18" s="40">
        <v>348841148.80000007</v>
      </c>
      <c r="AF18" s="40"/>
      <c r="AG18" s="41">
        <f t="shared" ref="AG18:AG24" si="17">AF18/AE18</f>
        <v>0</v>
      </c>
      <c r="AH18" s="40">
        <v>385414709.84166676</v>
      </c>
      <c r="AI18" s="40"/>
      <c r="AJ18" s="41">
        <f t="shared" ref="AJ18:AJ24" si="18">AI18/AH18</f>
        <v>0</v>
      </c>
      <c r="AK18" s="40">
        <v>424305927.75833344</v>
      </c>
      <c r="AL18" s="40"/>
      <c r="AM18" s="41">
        <f t="shared" ref="AM18:AM24" si="19">AL18/AK18</f>
        <v>0</v>
      </c>
      <c r="AN18" s="43">
        <f t="shared" ref="AN18:AO24" si="20">D18+G18+J18+M18+P18+S18+V18+Y18+AB18+AE18+AH18+AK18</f>
        <v>2615367268.1416674</v>
      </c>
      <c r="AO18" s="43">
        <f t="shared" si="20"/>
        <v>422025272</v>
      </c>
      <c r="AP18" s="44">
        <f t="shared" ref="AP18:AP24" si="21">AO18/AN18</f>
        <v>0.16136367428803502</v>
      </c>
      <c r="AS18" s="46"/>
    </row>
    <row r="19" spans="1:45" s="279" customFormat="1" ht="39" customHeight="1" x14ac:dyDescent="0.3">
      <c r="A19" s="347"/>
      <c r="B19" s="346"/>
      <c r="C19" s="57" t="s">
        <v>54</v>
      </c>
      <c r="D19" s="48">
        <v>346358404.30000001</v>
      </c>
      <c r="E19" s="48">
        <v>488011858</v>
      </c>
      <c r="F19" s="49">
        <f t="shared" si="9"/>
        <v>1.4089794038238672</v>
      </c>
      <c r="G19" s="48">
        <v>303065850.75</v>
      </c>
      <c r="H19" s="48">
        <v>408109649</v>
      </c>
      <c r="I19" s="49">
        <f t="shared" si="10"/>
        <v>1.3466038749995985</v>
      </c>
      <c r="J19" s="48">
        <v>368392220.75</v>
      </c>
      <c r="K19" s="48">
        <v>505002049</v>
      </c>
      <c r="L19" s="49">
        <f>K19/J19</f>
        <v>1.3708271254259377</v>
      </c>
      <c r="M19" s="48">
        <v>350542290.75</v>
      </c>
      <c r="N19" s="48"/>
      <c r="O19" s="49">
        <f t="shared" si="11"/>
        <v>0</v>
      </c>
      <c r="P19" s="48">
        <v>388744830.75</v>
      </c>
      <c r="Q19" s="48"/>
      <c r="R19" s="49">
        <f t="shared" si="12"/>
        <v>0</v>
      </c>
      <c r="S19" s="48">
        <v>340283240.75</v>
      </c>
      <c r="T19" s="48"/>
      <c r="U19" s="49">
        <f t="shared" si="13"/>
        <v>0</v>
      </c>
      <c r="V19" s="48">
        <v>339800830.75</v>
      </c>
      <c r="W19" s="48"/>
      <c r="X19" s="49">
        <f t="shared" si="14"/>
        <v>0</v>
      </c>
      <c r="Y19" s="48">
        <v>444766383</v>
      </c>
      <c r="Z19" s="48"/>
      <c r="AA19" s="49">
        <f t="shared" si="15"/>
        <v>0</v>
      </c>
      <c r="AB19" s="48">
        <v>431128130.75</v>
      </c>
      <c r="AC19" s="48"/>
      <c r="AD19" s="49">
        <f t="shared" si="16"/>
        <v>0</v>
      </c>
      <c r="AE19" s="48">
        <v>375192510.75</v>
      </c>
      <c r="AF19" s="48"/>
      <c r="AG19" s="49">
        <f t="shared" si="17"/>
        <v>0</v>
      </c>
      <c r="AH19" s="48">
        <v>371120430.75</v>
      </c>
      <c r="AI19" s="48"/>
      <c r="AJ19" s="49">
        <f t="shared" si="18"/>
        <v>0</v>
      </c>
      <c r="AK19" s="48">
        <v>457254650.75</v>
      </c>
      <c r="AL19" s="48"/>
      <c r="AM19" s="49">
        <f t="shared" si="19"/>
        <v>0</v>
      </c>
      <c r="AN19" s="48">
        <f t="shared" si="20"/>
        <v>4516649774.8000002</v>
      </c>
      <c r="AO19" s="48">
        <f t="shared" si="20"/>
        <v>1401123556</v>
      </c>
      <c r="AP19" s="50">
        <f t="shared" si="21"/>
        <v>0.31021301758160841</v>
      </c>
      <c r="AS19" s="46"/>
    </row>
    <row r="20" spans="1:45" s="279" customFormat="1" ht="39" customHeight="1" x14ac:dyDescent="0.3">
      <c r="A20" s="336" t="s">
        <v>59</v>
      </c>
      <c r="B20" s="337"/>
      <c r="C20" s="337"/>
      <c r="D20" s="53">
        <f>SUM(D18:D19)</f>
        <v>371730846.80000001</v>
      </c>
      <c r="E20" s="53">
        <f>SUM(E18:E19)</f>
        <v>629651858</v>
      </c>
      <c r="F20" s="54">
        <f t="shared" si="9"/>
        <v>1.6938380643422029</v>
      </c>
      <c r="G20" s="53">
        <f>SUM(G18:G19)</f>
        <v>356474029.5</v>
      </c>
      <c r="H20" s="53">
        <f>SUM(H18:H19)</f>
        <v>518358485</v>
      </c>
      <c r="I20" s="54">
        <f t="shared" si="10"/>
        <v>1.4541269267976225</v>
      </c>
      <c r="J20" s="53">
        <f>SUM(J18:J19)</f>
        <v>454340215.75</v>
      </c>
      <c r="K20" s="53">
        <f>SUM(K18:K19)</f>
        <v>675138485</v>
      </c>
      <c r="L20" s="54">
        <f>K20/J20</f>
        <v>1.4859756226631144</v>
      </c>
      <c r="M20" s="53">
        <f>SUM(M18:M19)</f>
        <v>471791192.41666669</v>
      </c>
      <c r="N20" s="53">
        <f>SUM(N18:N19)</f>
        <v>0</v>
      </c>
      <c r="O20" s="54">
        <f t="shared" si="11"/>
        <v>0</v>
      </c>
      <c r="P20" s="53">
        <f>SUM(P18:P19)</f>
        <v>548167826.29166675</v>
      </c>
      <c r="Q20" s="53">
        <f>SUM(Q18:Q19)</f>
        <v>0</v>
      </c>
      <c r="R20" s="54">
        <f t="shared" si="12"/>
        <v>0</v>
      </c>
      <c r="S20" s="53">
        <f>SUM(S18:S19)</f>
        <v>536842451.20833337</v>
      </c>
      <c r="T20" s="53">
        <f>SUM(T18:T19)</f>
        <v>0</v>
      </c>
      <c r="U20" s="54">
        <f t="shared" si="13"/>
        <v>0</v>
      </c>
      <c r="V20" s="53">
        <f>SUM(V18:V19)</f>
        <v>572803954.76041675</v>
      </c>
      <c r="W20" s="53">
        <f>SUM(W18:W19)</f>
        <v>0</v>
      </c>
      <c r="X20" s="54">
        <f t="shared" si="14"/>
        <v>0</v>
      </c>
      <c r="Y20" s="53">
        <f>SUM(Y18:Y19)</f>
        <v>715973783.13958335</v>
      </c>
      <c r="Z20" s="53">
        <f>SUM(Z18:Z19)</f>
        <v>0</v>
      </c>
      <c r="AA20" s="54">
        <f t="shared" si="15"/>
        <v>0</v>
      </c>
      <c r="AB20" s="53">
        <f>SUM(AB18:AB19)</f>
        <v>741763364.42500007</v>
      </c>
      <c r="AC20" s="53">
        <f>SUM(AC18:AC19)</f>
        <v>0</v>
      </c>
      <c r="AD20" s="54">
        <f t="shared" si="16"/>
        <v>0</v>
      </c>
      <c r="AE20" s="53">
        <f>SUM(AE18:AE19)</f>
        <v>724033659.55000007</v>
      </c>
      <c r="AF20" s="53">
        <f>SUM(AF18:AF19)</f>
        <v>0</v>
      </c>
      <c r="AG20" s="54">
        <f t="shared" si="17"/>
        <v>0</v>
      </c>
      <c r="AH20" s="53">
        <f>SUM(AH18:AH19)</f>
        <v>756535140.5916667</v>
      </c>
      <c r="AI20" s="53">
        <f>SUM(AI18:AI19)</f>
        <v>0</v>
      </c>
      <c r="AJ20" s="54">
        <f t="shared" si="18"/>
        <v>0</v>
      </c>
      <c r="AK20" s="53">
        <f>SUM(AK18:AK19)</f>
        <v>881560578.50833344</v>
      </c>
      <c r="AL20" s="53">
        <f>SUM(AL18:AL19)</f>
        <v>0</v>
      </c>
      <c r="AM20" s="54">
        <f t="shared" si="19"/>
        <v>0</v>
      </c>
      <c r="AN20" s="53">
        <f t="shared" si="20"/>
        <v>7132017042.9416676</v>
      </c>
      <c r="AO20" s="53">
        <f>SUM(AO18:AO19)</f>
        <v>1823148828</v>
      </c>
      <c r="AP20" s="55">
        <f t="shared" si="21"/>
        <v>0.25562878173493891</v>
      </c>
      <c r="AS20" s="46"/>
    </row>
    <row r="21" spans="1:45" s="279" customFormat="1" ht="39" customHeight="1" x14ac:dyDescent="0.3">
      <c r="A21" s="338" t="s">
        <v>3780</v>
      </c>
      <c r="B21" s="339"/>
      <c r="C21" s="282" t="s">
        <v>53</v>
      </c>
      <c r="D21" s="43">
        <v>75198000</v>
      </c>
      <c r="E21" s="43">
        <v>75198000</v>
      </c>
      <c r="F21" s="42">
        <f>E21/D21</f>
        <v>1</v>
      </c>
      <c r="G21" s="43">
        <v>235000000</v>
      </c>
      <c r="H21" s="43">
        <v>307500000</v>
      </c>
      <c r="I21" s="42">
        <f t="shared" si="10"/>
        <v>1.3085106382978724</v>
      </c>
      <c r="J21" s="43">
        <v>20000000</v>
      </c>
      <c r="K21" s="43">
        <v>21859766</v>
      </c>
      <c r="L21" s="42">
        <f>K21/J21</f>
        <v>1.0929883</v>
      </c>
      <c r="M21" s="43">
        <v>80000000</v>
      </c>
      <c r="N21" s="43"/>
      <c r="O21" s="42">
        <f t="shared" si="11"/>
        <v>0</v>
      </c>
      <c r="P21" s="43">
        <v>140000000</v>
      </c>
      <c r="Q21" s="43"/>
      <c r="R21" s="42">
        <f t="shared" si="12"/>
        <v>0</v>
      </c>
      <c r="S21" s="43">
        <v>200000000</v>
      </c>
      <c r="T21" s="43"/>
      <c r="U21" s="42">
        <f t="shared" si="13"/>
        <v>0</v>
      </c>
      <c r="V21" s="43">
        <v>210000000</v>
      </c>
      <c r="W21" s="43"/>
      <c r="X21" s="41">
        <f t="shared" si="14"/>
        <v>0</v>
      </c>
      <c r="Y21" s="43">
        <v>200000000</v>
      </c>
      <c r="Z21" s="43"/>
      <c r="AA21" s="42">
        <f t="shared" si="15"/>
        <v>0</v>
      </c>
      <c r="AB21" s="43">
        <v>430000000</v>
      </c>
      <c r="AC21" s="43"/>
      <c r="AD21" s="42">
        <f t="shared" si="16"/>
        <v>0</v>
      </c>
      <c r="AE21" s="43">
        <v>90000000</v>
      </c>
      <c r="AF21" s="43"/>
      <c r="AG21" s="42">
        <f t="shared" si="17"/>
        <v>0</v>
      </c>
      <c r="AH21" s="43">
        <v>200000000</v>
      </c>
      <c r="AI21" s="43"/>
      <c r="AJ21" s="42">
        <f t="shared" si="18"/>
        <v>0</v>
      </c>
      <c r="AK21" s="43">
        <v>719802000</v>
      </c>
      <c r="AL21" s="43"/>
      <c r="AM21" s="42">
        <f t="shared" si="19"/>
        <v>0</v>
      </c>
      <c r="AN21" s="43">
        <f t="shared" si="20"/>
        <v>2600000000</v>
      </c>
      <c r="AO21" s="43">
        <f t="shared" si="20"/>
        <v>404557766</v>
      </c>
      <c r="AP21" s="44">
        <f t="shared" si="21"/>
        <v>0.15559914076923076</v>
      </c>
      <c r="AS21" s="46"/>
    </row>
    <row r="22" spans="1:45" s="51" customFormat="1" ht="39" customHeight="1" x14ac:dyDescent="0.3">
      <c r="A22" s="338"/>
      <c r="B22" s="339"/>
      <c r="C22" s="47" t="s">
        <v>54</v>
      </c>
      <c r="D22" s="58">
        <v>22710766</v>
      </c>
      <c r="E22" s="58">
        <v>15410766</v>
      </c>
      <c r="F22" s="49">
        <f>E22/D22</f>
        <v>0.6785665441667621</v>
      </c>
      <c r="G22" s="58">
        <v>22710766</v>
      </c>
      <c r="H22" s="58">
        <v>29308766</v>
      </c>
      <c r="I22" s="49">
        <f t="shared" si="10"/>
        <v>1.2905230056969457</v>
      </c>
      <c r="J22" s="58">
        <v>57210766</v>
      </c>
      <c r="K22" s="58"/>
      <c r="L22" s="49">
        <f>K22/J22</f>
        <v>0</v>
      </c>
      <c r="M22" s="58">
        <v>22210766</v>
      </c>
      <c r="N22" s="58"/>
      <c r="O22" s="49">
        <f t="shared" si="11"/>
        <v>0</v>
      </c>
      <c r="P22" s="58">
        <v>22210766</v>
      </c>
      <c r="Q22" s="58"/>
      <c r="R22" s="42">
        <f t="shared" si="12"/>
        <v>0</v>
      </c>
      <c r="S22" s="58">
        <v>22210766</v>
      </c>
      <c r="T22" s="58"/>
      <c r="U22" s="49">
        <f t="shared" si="13"/>
        <v>0</v>
      </c>
      <c r="V22" s="58">
        <v>22210766</v>
      </c>
      <c r="W22" s="58"/>
      <c r="X22" s="49">
        <f t="shared" si="14"/>
        <v>0</v>
      </c>
      <c r="Y22" s="58">
        <v>22210766</v>
      </c>
      <c r="Z22" s="58"/>
      <c r="AA22" s="49">
        <f t="shared" si="15"/>
        <v>0</v>
      </c>
      <c r="AB22" s="58">
        <v>57210766</v>
      </c>
      <c r="AC22" s="58"/>
      <c r="AD22" s="49">
        <f t="shared" si="16"/>
        <v>0</v>
      </c>
      <c r="AE22" s="58">
        <v>22210766</v>
      </c>
      <c r="AF22" s="58"/>
      <c r="AG22" s="49">
        <f t="shared" si="17"/>
        <v>0</v>
      </c>
      <c r="AH22" s="58">
        <v>22210766</v>
      </c>
      <c r="AI22" s="58"/>
      <c r="AJ22" s="49">
        <f t="shared" si="18"/>
        <v>0</v>
      </c>
      <c r="AK22" s="58">
        <v>22210766</v>
      </c>
      <c r="AL22" s="58"/>
      <c r="AM22" s="49">
        <f t="shared" si="19"/>
        <v>0</v>
      </c>
      <c r="AN22" s="48">
        <f t="shared" si="20"/>
        <v>337529192</v>
      </c>
      <c r="AO22" s="48">
        <f t="shared" si="20"/>
        <v>44719532</v>
      </c>
      <c r="AP22" s="50">
        <f t="shared" si="21"/>
        <v>0.13249085726487325</v>
      </c>
      <c r="AS22" s="52"/>
    </row>
    <row r="23" spans="1:45" s="279" customFormat="1" ht="39" customHeight="1" x14ac:dyDescent="0.3">
      <c r="A23" s="340" t="s">
        <v>64</v>
      </c>
      <c r="B23" s="337"/>
      <c r="C23" s="337"/>
      <c r="D23" s="53">
        <f>SUM(D21:D22)</f>
        <v>97908766</v>
      </c>
      <c r="E23" s="53">
        <f>SUM(E21:E22)</f>
        <v>90608766</v>
      </c>
      <c r="F23" s="54">
        <f>E23/D23</f>
        <v>0.92544079250268563</v>
      </c>
      <c r="G23" s="53">
        <f>SUM(G21:G22)</f>
        <v>257710766</v>
      </c>
      <c r="H23" s="53">
        <f>SUM(H21:H22)</f>
        <v>336808766</v>
      </c>
      <c r="I23" s="54">
        <f t="shared" si="10"/>
        <v>1.3069254778436381</v>
      </c>
      <c r="J23" s="53">
        <f>SUM(J21:J22)</f>
        <v>77210766</v>
      </c>
      <c r="K23" s="53">
        <f>SUM(K21:K22)</f>
        <v>21859766</v>
      </c>
      <c r="L23" s="54">
        <f t="shared" ref="L23:L24" si="22">K23/J23</f>
        <v>0.28311810816641814</v>
      </c>
      <c r="M23" s="53">
        <f>SUM(M21:M22)</f>
        <v>102210766</v>
      </c>
      <c r="N23" s="53">
        <f>SUM(N21:N22)</f>
        <v>0</v>
      </c>
      <c r="O23" s="54">
        <f t="shared" si="11"/>
        <v>0</v>
      </c>
      <c r="P23" s="53">
        <f>SUM(P21:P22)</f>
        <v>162210766</v>
      </c>
      <c r="Q23" s="53">
        <f>SUM(Q21:Q22)</f>
        <v>0</v>
      </c>
      <c r="R23" s="54">
        <f t="shared" si="12"/>
        <v>0</v>
      </c>
      <c r="S23" s="53">
        <f>SUM(S21:S22)</f>
        <v>222210766</v>
      </c>
      <c r="T23" s="53">
        <f>SUM(T21:T22)</f>
        <v>0</v>
      </c>
      <c r="U23" s="54">
        <f t="shared" si="13"/>
        <v>0</v>
      </c>
      <c r="V23" s="53">
        <f>SUM(V21:V22)</f>
        <v>232210766</v>
      </c>
      <c r="W23" s="53">
        <f>SUM(W21:W22)</f>
        <v>0</v>
      </c>
      <c r="X23" s="54">
        <f t="shared" si="14"/>
        <v>0</v>
      </c>
      <c r="Y23" s="53">
        <f>SUM(Y21:Y22)</f>
        <v>222210766</v>
      </c>
      <c r="Z23" s="53">
        <f>SUM(Z21:Z22)</f>
        <v>0</v>
      </c>
      <c r="AA23" s="54">
        <f t="shared" si="15"/>
        <v>0</v>
      </c>
      <c r="AB23" s="53">
        <f>SUM(AB21:AB22)</f>
        <v>487210766</v>
      </c>
      <c r="AC23" s="53">
        <f>SUM(AC21:AC22)</f>
        <v>0</v>
      </c>
      <c r="AD23" s="54">
        <f t="shared" si="16"/>
        <v>0</v>
      </c>
      <c r="AE23" s="53">
        <f>SUM(AE21:AE22)</f>
        <v>112210766</v>
      </c>
      <c r="AF23" s="53">
        <f>SUM(AF21:AF22)</f>
        <v>0</v>
      </c>
      <c r="AG23" s="54">
        <f t="shared" si="17"/>
        <v>0</v>
      </c>
      <c r="AH23" s="53">
        <f>SUM(AH21:AH22)</f>
        <v>222210766</v>
      </c>
      <c r="AI23" s="53">
        <f>SUM(AI21:AI22)</f>
        <v>0</v>
      </c>
      <c r="AJ23" s="54">
        <f t="shared" si="18"/>
        <v>0</v>
      </c>
      <c r="AK23" s="53">
        <f>SUM(AK21:AK22)</f>
        <v>742012766</v>
      </c>
      <c r="AL23" s="53">
        <f>SUM(AL21:AL22)</f>
        <v>0</v>
      </c>
      <c r="AM23" s="54">
        <f t="shared" si="19"/>
        <v>0</v>
      </c>
      <c r="AN23" s="53">
        <f t="shared" si="20"/>
        <v>2937529192</v>
      </c>
      <c r="AO23" s="53">
        <f>SUM(AO21:AO22)</f>
        <v>449277298</v>
      </c>
      <c r="AP23" s="55">
        <f t="shared" si="21"/>
        <v>0.15294394323758603</v>
      </c>
      <c r="AS23" s="46"/>
    </row>
    <row r="24" spans="1:45" s="279" customFormat="1" ht="39" customHeight="1" thickBot="1" x14ac:dyDescent="0.35">
      <c r="A24" s="341" t="s">
        <v>56</v>
      </c>
      <c r="B24" s="342"/>
      <c r="C24" s="342"/>
      <c r="D24" s="59">
        <f>D20+D23</f>
        <v>469639612.80000001</v>
      </c>
      <c r="E24" s="59">
        <f>E20+E23</f>
        <v>720260624</v>
      </c>
      <c r="F24" s="60">
        <f t="shared" si="9"/>
        <v>1.533645383330833</v>
      </c>
      <c r="G24" s="59">
        <f>G20+G23</f>
        <v>614184795.5</v>
      </c>
      <c r="H24" s="59">
        <f>H20+H23</f>
        <v>855167251</v>
      </c>
      <c r="I24" s="60">
        <f t="shared" si="10"/>
        <v>1.3923614802346569</v>
      </c>
      <c r="J24" s="59">
        <f>J20+J23</f>
        <v>531550981.75</v>
      </c>
      <c r="K24" s="59">
        <f>K20+K23</f>
        <v>696998251</v>
      </c>
      <c r="L24" s="60">
        <f t="shared" si="22"/>
        <v>1.3112538118268653</v>
      </c>
      <c r="M24" s="59">
        <f>M20+M23</f>
        <v>574001958.41666675</v>
      </c>
      <c r="N24" s="59">
        <f>N20+N23</f>
        <v>0</v>
      </c>
      <c r="O24" s="60">
        <f t="shared" si="11"/>
        <v>0</v>
      </c>
      <c r="P24" s="59">
        <f>P20+P23</f>
        <v>710378592.29166675</v>
      </c>
      <c r="Q24" s="59">
        <f>Q20+Q23</f>
        <v>0</v>
      </c>
      <c r="R24" s="60">
        <f t="shared" si="12"/>
        <v>0</v>
      </c>
      <c r="S24" s="59">
        <f>S20+S23</f>
        <v>759053217.20833337</v>
      </c>
      <c r="T24" s="59">
        <f>T20+T23</f>
        <v>0</v>
      </c>
      <c r="U24" s="60">
        <f t="shared" si="13"/>
        <v>0</v>
      </c>
      <c r="V24" s="59">
        <f>V20+V23</f>
        <v>805014720.76041675</v>
      </c>
      <c r="W24" s="59">
        <f>W20+W23</f>
        <v>0</v>
      </c>
      <c r="X24" s="60">
        <f t="shared" si="14"/>
        <v>0</v>
      </c>
      <c r="Y24" s="59">
        <f>Y20+Y23</f>
        <v>938184549.13958335</v>
      </c>
      <c r="Z24" s="59">
        <f>Z20+Z23</f>
        <v>0</v>
      </c>
      <c r="AA24" s="60">
        <f t="shared" si="15"/>
        <v>0</v>
      </c>
      <c r="AB24" s="59">
        <f>AB20+AB23</f>
        <v>1228974130.4250002</v>
      </c>
      <c r="AC24" s="59">
        <f>AC20+AC23</f>
        <v>0</v>
      </c>
      <c r="AD24" s="60">
        <f t="shared" si="16"/>
        <v>0</v>
      </c>
      <c r="AE24" s="59">
        <f>AE20+AE23</f>
        <v>836244425.55000007</v>
      </c>
      <c r="AF24" s="59">
        <f>AF20+AF23</f>
        <v>0</v>
      </c>
      <c r="AG24" s="60">
        <f t="shared" si="17"/>
        <v>0</v>
      </c>
      <c r="AH24" s="59">
        <f>AH20+AH23</f>
        <v>978745906.5916667</v>
      </c>
      <c r="AI24" s="59">
        <f>AI20+AI23</f>
        <v>0</v>
      </c>
      <c r="AJ24" s="60">
        <f t="shared" si="18"/>
        <v>0</v>
      </c>
      <c r="AK24" s="59">
        <f>AK20+AK23</f>
        <v>1623573344.5083334</v>
      </c>
      <c r="AL24" s="59">
        <f>AL20+AL23</f>
        <v>0</v>
      </c>
      <c r="AM24" s="60">
        <f t="shared" si="19"/>
        <v>0</v>
      </c>
      <c r="AN24" s="59">
        <f t="shared" si="20"/>
        <v>10069546234.941668</v>
      </c>
      <c r="AO24" s="59">
        <f t="shared" si="20"/>
        <v>2272426126</v>
      </c>
      <c r="AP24" s="61">
        <f t="shared" si="21"/>
        <v>0.2256731408724858</v>
      </c>
      <c r="AS24" s="46"/>
    </row>
    <row r="25" spans="1:45" x14ac:dyDescent="0.3">
      <c r="K25" s="38"/>
      <c r="AL25" s="65"/>
    </row>
    <row r="26" spans="1:45" x14ac:dyDescent="0.3">
      <c r="AF26" s="38"/>
    </row>
    <row r="27" spans="1:45" ht="24" x14ac:dyDescent="0.3">
      <c r="A27" s="34" t="s">
        <v>63</v>
      </c>
      <c r="J27" s="38"/>
      <c r="K27" s="38"/>
      <c r="L27" s="38"/>
      <c r="T27" s="65"/>
      <c r="W27" s="38"/>
      <c r="X27" s="38"/>
      <c r="AC27" s="38"/>
      <c r="AF27" s="38"/>
      <c r="AH27" s="38"/>
      <c r="AQ27" s="65"/>
    </row>
    <row r="28" spans="1:45" ht="12" customHeight="1" thickBot="1" x14ac:dyDescent="0.35"/>
    <row r="29" spans="1:45" ht="42.75" customHeight="1" x14ac:dyDescent="0.3">
      <c r="A29" s="343" t="s">
        <v>47</v>
      </c>
      <c r="B29" s="334"/>
      <c r="C29" s="334"/>
      <c r="D29" s="334" t="s">
        <v>26</v>
      </c>
      <c r="E29" s="334"/>
      <c r="F29" s="334"/>
      <c r="G29" s="334" t="s">
        <v>23</v>
      </c>
      <c r="H29" s="334"/>
      <c r="I29" s="334"/>
      <c r="J29" s="334" t="s">
        <v>28</v>
      </c>
      <c r="K29" s="334"/>
      <c r="L29" s="334"/>
      <c r="M29" s="334" t="s">
        <v>24</v>
      </c>
      <c r="N29" s="334"/>
      <c r="O29" s="334"/>
      <c r="P29" s="334" t="s">
        <v>27</v>
      </c>
      <c r="Q29" s="334"/>
      <c r="R29" s="334"/>
      <c r="S29" s="334" t="s">
        <v>30</v>
      </c>
      <c r="T29" s="334"/>
      <c r="U29" s="334"/>
      <c r="V29" s="334" t="s">
        <v>29</v>
      </c>
      <c r="W29" s="334"/>
      <c r="X29" s="334"/>
      <c r="Y29" s="334" t="s">
        <v>32</v>
      </c>
      <c r="Z29" s="334"/>
      <c r="AA29" s="334"/>
      <c r="AB29" s="334" t="s">
        <v>33</v>
      </c>
      <c r="AC29" s="334"/>
      <c r="AD29" s="334"/>
      <c r="AE29" s="334" t="s">
        <v>31</v>
      </c>
      <c r="AF29" s="334"/>
      <c r="AG29" s="334"/>
      <c r="AH29" s="334" t="s">
        <v>34</v>
      </c>
      <c r="AI29" s="334"/>
      <c r="AJ29" s="334"/>
      <c r="AK29" s="334" t="s">
        <v>35</v>
      </c>
      <c r="AL29" s="334"/>
      <c r="AM29" s="334"/>
      <c r="AN29" s="334" t="s">
        <v>61</v>
      </c>
      <c r="AO29" s="334"/>
      <c r="AP29" s="335"/>
    </row>
    <row r="30" spans="1:45" ht="42.75" customHeight="1" x14ac:dyDescent="0.3">
      <c r="A30" s="344"/>
      <c r="B30" s="345"/>
      <c r="C30" s="345"/>
      <c r="D30" s="281" t="s">
        <v>49</v>
      </c>
      <c r="E30" s="281" t="s">
        <v>50</v>
      </c>
      <c r="F30" s="281" t="s">
        <v>51</v>
      </c>
      <c r="G30" s="281" t="s">
        <v>49</v>
      </c>
      <c r="H30" s="281" t="s">
        <v>50</v>
      </c>
      <c r="I30" s="281" t="s">
        <v>51</v>
      </c>
      <c r="J30" s="281" t="s">
        <v>49</v>
      </c>
      <c r="K30" s="281" t="s">
        <v>50</v>
      </c>
      <c r="L30" s="281" t="s">
        <v>51</v>
      </c>
      <c r="M30" s="281" t="s">
        <v>49</v>
      </c>
      <c r="N30" s="281" t="s">
        <v>50</v>
      </c>
      <c r="O30" s="281" t="s">
        <v>51</v>
      </c>
      <c r="P30" s="281" t="s">
        <v>49</v>
      </c>
      <c r="Q30" s="281" t="s">
        <v>50</v>
      </c>
      <c r="R30" s="281" t="s">
        <v>51</v>
      </c>
      <c r="S30" s="281" t="s">
        <v>49</v>
      </c>
      <c r="T30" s="281" t="s">
        <v>50</v>
      </c>
      <c r="U30" s="281" t="s">
        <v>51</v>
      </c>
      <c r="V30" s="281" t="s">
        <v>49</v>
      </c>
      <c r="W30" s="281" t="s">
        <v>50</v>
      </c>
      <c r="X30" s="281" t="s">
        <v>51</v>
      </c>
      <c r="Y30" s="281" t="s">
        <v>49</v>
      </c>
      <c r="Z30" s="281" t="s">
        <v>50</v>
      </c>
      <c r="AA30" s="281" t="s">
        <v>51</v>
      </c>
      <c r="AB30" s="281" t="s">
        <v>49</v>
      </c>
      <c r="AC30" s="281" t="s">
        <v>50</v>
      </c>
      <c r="AD30" s="281" t="s">
        <v>51</v>
      </c>
      <c r="AE30" s="281" t="s">
        <v>49</v>
      </c>
      <c r="AF30" s="281" t="s">
        <v>50</v>
      </c>
      <c r="AG30" s="281" t="s">
        <v>51</v>
      </c>
      <c r="AH30" s="281" t="s">
        <v>49</v>
      </c>
      <c r="AI30" s="281" t="s">
        <v>50</v>
      </c>
      <c r="AJ30" s="281" t="s">
        <v>51</v>
      </c>
      <c r="AK30" s="281" t="s">
        <v>49</v>
      </c>
      <c r="AL30" s="281" t="s">
        <v>50</v>
      </c>
      <c r="AM30" s="281" t="s">
        <v>51</v>
      </c>
      <c r="AN30" s="281" t="s">
        <v>49</v>
      </c>
      <c r="AO30" s="281" t="s">
        <v>50</v>
      </c>
      <c r="AP30" s="212" t="s">
        <v>51</v>
      </c>
    </row>
    <row r="31" spans="1:45" ht="42.75" customHeight="1" x14ac:dyDescent="0.3">
      <c r="A31" s="326" t="s">
        <v>3779</v>
      </c>
      <c r="B31" s="327"/>
      <c r="C31" s="328"/>
      <c r="D31" s="238">
        <v>527004594.54910338</v>
      </c>
      <c r="E31" s="238"/>
      <c r="F31" s="239">
        <f>E31/D31</f>
        <v>0</v>
      </c>
      <c r="G31" s="238">
        <v>303399485.92848527</v>
      </c>
      <c r="H31" s="238"/>
      <c r="I31" s="239">
        <f>H31/G31</f>
        <v>0</v>
      </c>
      <c r="J31" s="238">
        <v>290947168.43702006</v>
      </c>
      <c r="K31" s="238"/>
      <c r="L31" s="239">
        <f>K31/J31</f>
        <v>0</v>
      </c>
      <c r="M31" s="238">
        <v>370823645.87664104</v>
      </c>
      <c r="N31" s="238"/>
      <c r="O31" s="239">
        <f>N31/M31</f>
        <v>0</v>
      </c>
      <c r="P31" s="238">
        <v>385066793.56049544</v>
      </c>
      <c r="Q31" s="238"/>
      <c r="R31" s="239">
        <f>Q31/P31</f>
        <v>0</v>
      </c>
      <c r="S31" s="238">
        <v>447403916.38498509</v>
      </c>
      <c r="T31" s="238"/>
      <c r="U31" s="239">
        <f>T31/S31</f>
        <v>0</v>
      </c>
      <c r="V31" s="238">
        <v>468160365.55295175</v>
      </c>
      <c r="W31" s="238"/>
      <c r="X31" s="239">
        <f>W31/V31</f>
        <v>0</v>
      </c>
      <c r="Y31" s="238">
        <v>467511445.19791782</v>
      </c>
      <c r="Z31" s="238"/>
      <c r="AA31" s="239">
        <f>Z31/Y31</f>
        <v>0</v>
      </c>
      <c r="AB31" s="238">
        <v>457987227.00729692</v>
      </c>
      <c r="AC31" s="238"/>
      <c r="AD31" s="239">
        <f>AC31/AB31</f>
        <v>0</v>
      </c>
      <c r="AE31" s="238">
        <v>591789475.6721729</v>
      </c>
      <c r="AF31" s="238"/>
      <c r="AG31" s="239">
        <f>AF31/AE31</f>
        <v>0</v>
      </c>
      <c r="AH31" s="238">
        <v>640942188.39626837</v>
      </c>
      <c r="AI31" s="238"/>
      <c r="AJ31" s="239">
        <f>AI31/AH31</f>
        <v>0</v>
      </c>
      <c r="AK31" s="238">
        <v>677469264.97558022</v>
      </c>
      <c r="AL31" s="240"/>
      <c r="AM31" s="239">
        <f>AL31/AK31</f>
        <v>0</v>
      </c>
      <c r="AN31" s="238">
        <f t="shared" ref="AN31:AN32" si="23">D31+G31+J31+M31+P31+S31+V31+Y31+AB31+AE31+AH31+AK31</f>
        <v>5628505571.5389175</v>
      </c>
      <c r="AO31" s="240"/>
      <c r="AP31" s="241">
        <f t="shared" ref="AP31:AP33" si="24">AO31/AN31</f>
        <v>0</v>
      </c>
    </row>
    <row r="32" spans="1:45" ht="42.75" customHeight="1" x14ac:dyDescent="0.3">
      <c r="A32" s="329" t="s">
        <v>3780</v>
      </c>
      <c r="B32" s="330"/>
      <c r="C32" s="331"/>
      <c r="D32" s="242">
        <v>79255353.030321598</v>
      </c>
      <c r="E32" s="242"/>
      <c r="F32" s="243">
        <f>E32/D32</f>
        <v>0</v>
      </c>
      <c r="G32" s="242">
        <v>199410662.2525593</v>
      </c>
      <c r="H32" s="242"/>
      <c r="I32" s="243">
        <f>H32/G32</f>
        <v>0</v>
      </c>
      <c r="J32" s="242">
        <v>144213756.08601946</v>
      </c>
      <c r="K32" s="242"/>
      <c r="L32" s="243">
        <f>K32/J32</f>
        <v>0</v>
      </c>
      <c r="M32" s="242">
        <v>99090311.248806298</v>
      </c>
      <c r="N32" s="242"/>
      <c r="O32" s="243">
        <f>N32/M32</f>
        <v>0</v>
      </c>
      <c r="P32" s="242">
        <v>196493619.51476771</v>
      </c>
      <c r="Q32" s="242"/>
      <c r="R32" s="243">
        <f>Q32/P32</f>
        <v>0</v>
      </c>
      <c r="S32" s="242">
        <v>174004599.21465182</v>
      </c>
      <c r="T32" s="242"/>
      <c r="U32" s="243">
        <f>T32/S32</f>
        <v>0</v>
      </c>
      <c r="V32" s="242">
        <v>220875114.32302386</v>
      </c>
      <c r="W32" s="242"/>
      <c r="X32" s="243">
        <f>W32/V32</f>
        <v>0</v>
      </c>
      <c r="Y32" s="242">
        <v>300545203.1798712</v>
      </c>
      <c r="Z32" s="242"/>
      <c r="AA32" s="243">
        <f>Z32/Y32</f>
        <v>0</v>
      </c>
      <c r="AB32" s="242">
        <v>48127995.146185637</v>
      </c>
      <c r="AC32" s="242"/>
      <c r="AD32" s="243">
        <f>AC32/AB32</f>
        <v>0</v>
      </c>
      <c r="AE32" s="242">
        <v>192812593.76812887</v>
      </c>
      <c r="AF32" s="242"/>
      <c r="AG32" s="243">
        <f>AF32/AE32</f>
        <v>0</v>
      </c>
      <c r="AH32" s="242">
        <v>130320531.23071218</v>
      </c>
      <c r="AI32" s="242"/>
      <c r="AJ32" s="243">
        <f>AI32/AH32</f>
        <v>0</v>
      </c>
      <c r="AK32" s="242">
        <v>1051689599.7513926</v>
      </c>
      <c r="AL32" s="240"/>
      <c r="AM32" s="243">
        <f>AL32/AK32</f>
        <v>0</v>
      </c>
      <c r="AN32" s="242">
        <f t="shared" si="23"/>
        <v>2836839338.7464409</v>
      </c>
      <c r="AO32" s="240"/>
      <c r="AP32" s="244">
        <f t="shared" si="24"/>
        <v>0</v>
      </c>
    </row>
    <row r="33" spans="1:42" s="279" customFormat="1" ht="39" customHeight="1" thickBot="1" x14ac:dyDescent="0.35">
      <c r="A33" s="332" t="s">
        <v>57</v>
      </c>
      <c r="B33" s="333"/>
      <c r="C33" s="333"/>
      <c r="D33" s="245">
        <f>SUM(D31:D32)</f>
        <v>606259947.57942498</v>
      </c>
      <c r="E33" s="245">
        <f>SUM(E31:E32)</f>
        <v>0</v>
      </c>
      <c r="F33" s="246">
        <f>E33/D33</f>
        <v>0</v>
      </c>
      <c r="G33" s="245">
        <f>SUM(G31:G32)</f>
        <v>502810148.18104458</v>
      </c>
      <c r="H33" s="245">
        <f>SUM(H31:H32)</f>
        <v>0</v>
      </c>
      <c r="I33" s="246">
        <f>H33/G33</f>
        <v>0</v>
      </c>
      <c r="J33" s="245">
        <f t="shared" ref="J33:K33" si="25">SUM(J31:J32)</f>
        <v>435160924.52303952</v>
      </c>
      <c r="K33" s="245">
        <f t="shared" si="25"/>
        <v>0</v>
      </c>
      <c r="L33" s="246">
        <f>K33/J33</f>
        <v>0</v>
      </c>
      <c r="M33" s="245">
        <f t="shared" ref="M33:N33" si="26">SUM(M31:M32)</f>
        <v>469913957.12544733</v>
      </c>
      <c r="N33" s="245">
        <f t="shared" si="26"/>
        <v>0</v>
      </c>
      <c r="O33" s="246">
        <f>N33/M33</f>
        <v>0</v>
      </c>
      <c r="P33" s="245">
        <f t="shared" ref="P33:Q33" si="27">SUM(P31:P32)</f>
        <v>581560413.07526314</v>
      </c>
      <c r="Q33" s="245">
        <f t="shared" si="27"/>
        <v>0</v>
      </c>
      <c r="R33" s="246">
        <f>Q33/P33</f>
        <v>0</v>
      </c>
      <c r="S33" s="245">
        <f t="shared" ref="S33:T33" si="28">SUM(S31:S32)</f>
        <v>621408515.59963691</v>
      </c>
      <c r="T33" s="245">
        <f t="shared" si="28"/>
        <v>0</v>
      </c>
      <c r="U33" s="246">
        <f>T33/S33</f>
        <v>0</v>
      </c>
      <c r="V33" s="245">
        <f t="shared" ref="V33:W33" si="29">SUM(V31:V32)</f>
        <v>689035479.87597561</v>
      </c>
      <c r="W33" s="245">
        <f t="shared" si="29"/>
        <v>0</v>
      </c>
      <c r="X33" s="246">
        <f>W33/V33</f>
        <v>0</v>
      </c>
      <c r="Y33" s="245">
        <f>SUM(Y31:Y32)</f>
        <v>768056648.37778902</v>
      </c>
      <c r="Z33" s="245">
        <f>SUM(Z31:Z32)</f>
        <v>0</v>
      </c>
      <c r="AA33" s="246">
        <f>Z33/Y33</f>
        <v>0</v>
      </c>
      <c r="AB33" s="245">
        <f>SUM(AB31:AB32)</f>
        <v>506115222.15348256</v>
      </c>
      <c r="AC33" s="245">
        <f>SUM(AC31:AC32)</f>
        <v>0</v>
      </c>
      <c r="AD33" s="246">
        <f>AC33/AB33</f>
        <v>0</v>
      </c>
      <c r="AE33" s="245">
        <f>SUM(AE31:AE32)</f>
        <v>784602069.44030178</v>
      </c>
      <c r="AF33" s="245">
        <f>SUM(AF31:AF32)</f>
        <v>0</v>
      </c>
      <c r="AG33" s="246">
        <f>AF33/AE33</f>
        <v>0</v>
      </c>
      <c r="AH33" s="245">
        <f>SUM(AH31:AH32)</f>
        <v>771262719.62698054</v>
      </c>
      <c r="AI33" s="245">
        <f>SUM(AI31:AI32)</f>
        <v>0</v>
      </c>
      <c r="AJ33" s="246">
        <f>AI33/AH33</f>
        <v>0</v>
      </c>
      <c r="AK33" s="245">
        <f>SUM(AK31:AK32)</f>
        <v>1729158864.7269728</v>
      </c>
      <c r="AL33" s="245">
        <f>SUM(AL31:AL32)</f>
        <v>0</v>
      </c>
      <c r="AM33" s="246">
        <f>AL33/AK33</f>
        <v>0</v>
      </c>
      <c r="AN33" s="245">
        <f>SUM(AN31:AN32)</f>
        <v>8465344910.2853584</v>
      </c>
      <c r="AO33" s="245">
        <f>SUM(AO31:AO32)</f>
        <v>0</v>
      </c>
      <c r="AP33" s="247">
        <f t="shared" si="24"/>
        <v>0</v>
      </c>
    </row>
    <row r="39" spans="1:42" x14ac:dyDescent="0.3">
      <c r="T39" s="38"/>
    </row>
    <row r="45" spans="1:42" x14ac:dyDescent="0.3">
      <c r="P45" s="65"/>
    </row>
    <row r="47" spans="1:42" x14ac:dyDescent="0.3">
      <c r="P47" s="65"/>
    </row>
  </sheetData>
  <mergeCells count="57">
    <mergeCell ref="A8:B9"/>
    <mergeCell ref="P3:R3"/>
    <mergeCell ref="S3:U3"/>
    <mergeCell ref="V3:X3"/>
    <mergeCell ref="Y3:AA3"/>
    <mergeCell ref="A3:B4"/>
    <mergeCell ref="C3:C4"/>
    <mergeCell ref="D3:F3"/>
    <mergeCell ref="G3:I3"/>
    <mergeCell ref="J3:L3"/>
    <mergeCell ref="M3:O3"/>
    <mergeCell ref="AH3:AJ3"/>
    <mergeCell ref="AK3:AM3"/>
    <mergeCell ref="AN3:AP3"/>
    <mergeCell ref="A5:B6"/>
    <mergeCell ref="A7:C7"/>
    <mergeCell ref="AB3:AD3"/>
    <mergeCell ref="AE3:AG3"/>
    <mergeCell ref="V16:X16"/>
    <mergeCell ref="Y16:AA16"/>
    <mergeCell ref="A10:C10"/>
    <mergeCell ref="A11:C11"/>
    <mergeCell ref="A16:B17"/>
    <mergeCell ref="C16:C17"/>
    <mergeCell ref="D16:F16"/>
    <mergeCell ref="G16:I16"/>
    <mergeCell ref="A18:B19"/>
    <mergeCell ref="J16:L16"/>
    <mergeCell ref="M16:O16"/>
    <mergeCell ref="P16:R16"/>
    <mergeCell ref="S16:U16"/>
    <mergeCell ref="AB16:AD16"/>
    <mergeCell ref="AE16:AG16"/>
    <mergeCell ref="AH16:AJ16"/>
    <mergeCell ref="AK16:AM16"/>
    <mergeCell ref="AN16:AP16"/>
    <mergeCell ref="A20:C20"/>
    <mergeCell ref="A21:B22"/>
    <mergeCell ref="A23:C23"/>
    <mergeCell ref="A24:C24"/>
    <mergeCell ref="A29:C30"/>
    <mergeCell ref="AE29:AG29"/>
    <mergeCell ref="AH29:AJ29"/>
    <mergeCell ref="AK29:AM29"/>
    <mergeCell ref="AN29:AP29"/>
    <mergeCell ref="G29:I29"/>
    <mergeCell ref="J29:L29"/>
    <mergeCell ref="M29:O29"/>
    <mergeCell ref="P29:R29"/>
    <mergeCell ref="S29:U29"/>
    <mergeCell ref="V29:X29"/>
    <mergeCell ref="A31:C31"/>
    <mergeCell ref="A32:C32"/>
    <mergeCell ref="A33:C33"/>
    <mergeCell ref="Y29:AA29"/>
    <mergeCell ref="AB29:AD29"/>
    <mergeCell ref="D29:F2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7"/>
  <sheetViews>
    <sheetView topLeftCell="A11" zoomScaleNormal="100" workbookViewId="0">
      <selection activeCell="D29" sqref="D29:F29"/>
    </sheetView>
  </sheetViews>
  <sheetFormatPr defaultRowHeight="12" x14ac:dyDescent="0.3"/>
  <cols>
    <col min="1" max="1" width="11.125" style="35" customWidth="1"/>
    <col min="2" max="2" width="2" style="35" customWidth="1"/>
    <col min="3" max="6" width="5.875" style="35" customWidth="1"/>
    <col min="7" max="7" width="7.25" style="35" bestFit="1" customWidth="1"/>
    <col min="8" max="8" width="5.875" style="35" bestFit="1" customWidth="1"/>
    <col min="9" max="10" width="5.875" style="35" customWidth="1"/>
    <col min="11" max="11" width="6.25" style="35" customWidth="1"/>
    <col min="12" max="13" width="5.875" style="35" customWidth="1"/>
    <col min="14" max="14" width="6" style="35" customWidth="1"/>
    <col min="15" max="19" width="5.875" style="35" customWidth="1"/>
    <col min="20" max="20" width="7" style="35" customWidth="1"/>
    <col min="21" max="22" width="5.875" style="35" customWidth="1"/>
    <col min="23" max="23" width="6" style="35" customWidth="1"/>
    <col min="24" max="25" width="5.875" style="35" customWidth="1"/>
    <col min="26" max="26" width="6" style="35" customWidth="1"/>
    <col min="27" max="31" width="5.875" style="35" customWidth="1"/>
    <col min="32" max="32" width="6" style="35" customWidth="1"/>
    <col min="33" max="34" width="5.875" style="35" customWidth="1"/>
    <col min="35" max="35" width="6.125" style="35" customWidth="1"/>
    <col min="36" max="37" width="5.875" style="35" customWidth="1"/>
    <col min="38" max="38" width="6" style="35" customWidth="1"/>
    <col min="39" max="39" width="5.875" style="35" customWidth="1"/>
    <col min="40" max="40" width="6.625" style="35" customWidth="1"/>
    <col min="41" max="42" width="5.875" style="35" customWidth="1"/>
    <col min="43" max="43" width="9.75" style="35" bestFit="1" customWidth="1"/>
    <col min="44" max="16384" width="9" style="35"/>
  </cols>
  <sheetData>
    <row r="1" spans="1:46" ht="24" x14ac:dyDescent="0.3">
      <c r="A1" s="34" t="s">
        <v>60</v>
      </c>
    </row>
    <row r="2" spans="1:46" ht="12.75" thickBot="1" x14ac:dyDescent="0.35"/>
    <row r="3" spans="1:46" ht="42.75" customHeight="1" x14ac:dyDescent="0.3">
      <c r="A3" s="354" t="s">
        <v>47</v>
      </c>
      <c r="B3" s="350"/>
      <c r="C3" s="350" t="s">
        <v>48</v>
      </c>
      <c r="D3" s="350" t="s">
        <v>26</v>
      </c>
      <c r="E3" s="350"/>
      <c r="F3" s="350"/>
      <c r="G3" s="350" t="s">
        <v>23</v>
      </c>
      <c r="H3" s="350"/>
      <c r="I3" s="350"/>
      <c r="J3" s="350" t="s">
        <v>28</v>
      </c>
      <c r="K3" s="350"/>
      <c r="L3" s="350"/>
      <c r="M3" s="350" t="s">
        <v>24</v>
      </c>
      <c r="N3" s="350"/>
      <c r="O3" s="350"/>
      <c r="P3" s="350" t="s">
        <v>27</v>
      </c>
      <c r="Q3" s="350"/>
      <c r="R3" s="350"/>
      <c r="S3" s="350" t="s">
        <v>30</v>
      </c>
      <c r="T3" s="350"/>
      <c r="U3" s="350"/>
      <c r="V3" s="350" t="s">
        <v>29</v>
      </c>
      <c r="W3" s="350"/>
      <c r="X3" s="350"/>
      <c r="Y3" s="350" t="s">
        <v>32</v>
      </c>
      <c r="Z3" s="350"/>
      <c r="AA3" s="350"/>
      <c r="AB3" s="350" t="s">
        <v>33</v>
      </c>
      <c r="AC3" s="350"/>
      <c r="AD3" s="350"/>
      <c r="AE3" s="350" t="s">
        <v>31</v>
      </c>
      <c r="AF3" s="350"/>
      <c r="AG3" s="350"/>
      <c r="AH3" s="350" t="s">
        <v>34</v>
      </c>
      <c r="AI3" s="350"/>
      <c r="AJ3" s="350"/>
      <c r="AK3" s="350" t="s">
        <v>35</v>
      </c>
      <c r="AL3" s="350"/>
      <c r="AM3" s="350"/>
      <c r="AN3" s="350" t="s">
        <v>61</v>
      </c>
      <c r="AO3" s="350"/>
      <c r="AP3" s="351"/>
    </row>
    <row r="4" spans="1:46" ht="42.75" customHeight="1" thickBot="1" x14ac:dyDescent="0.35">
      <c r="A4" s="355"/>
      <c r="B4" s="356"/>
      <c r="C4" s="356"/>
      <c r="D4" s="254" t="s">
        <v>49</v>
      </c>
      <c r="E4" s="254" t="s">
        <v>50</v>
      </c>
      <c r="F4" s="254" t="s">
        <v>51</v>
      </c>
      <c r="G4" s="254" t="s">
        <v>49</v>
      </c>
      <c r="H4" s="254" t="s">
        <v>50</v>
      </c>
      <c r="I4" s="254" t="s">
        <v>51</v>
      </c>
      <c r="J4" s="254" t="s">
        <v>49</v>
      </c>
      <c r="K4" s="254" t="s">
        <v>50</v>
      </c>
      <c r="L4" s="254" t="s">
        <v>51</v>
      </c>
      <c r="M4" s="254" t="s">
        <v>49</v>
      </c>
      <c r="N4" s="254" t="s">
        <v>50</v>
      </c>
      <c r="O4" s="254" t="s">
        <v>51</v>
      </c>
      <c r="P4" s="254" t="s">
        <v>49</v>
      </c>
      <c r="Q4" s="254" t="s">
        <v>50</v>
      </c>
      <c r="R4" s="254" t="s">
        <v>51</v>
      </c>
      <c r="S4" s="254" t="s">
        <v>49</v>
      </c>
      <c r="T4" s="254" t="s">
        <v>50</v>
      </c>
      <c r="U4" s="254" t="s">
        <v>51</v>
      </c>
      <c r="V4" s="254" t="s">
        <v>49</v>
      </c>
      <c r="W4" s="254" t="s">
        <v>50</v>
      </c>
      <c r="X4" s="254" t="s">
        <v>51</v>
      </c>
      <c r="Y4" s="254" t="s">
        <v>49</v>
      </c>
      <c r="Z4" s="254" t="s">
        <v>50</v>
      </c>
      <c r="AA4" s="254" t="s">
        <v>51</v>
      </c>
      <c r="AB4" s="254" t="s">
        <v>49</v>
      </c>
      <c r="AC4" s="254" t="s">
        <v>50</v>
      </c>
      <c r="AD4" s="254" t="s">
        <v>51</v>
      </c>
      <c r="AE4" s="254" t="s">
        <v>49</v>
      </c>
      <c r="AF4" s="254" t="s">
        <v>50</v>
      </c>
      <c r="AG4" s="254" t="s">
        <v>51</v>
      </c>
      <c r="AH4" s="254" t="s">
        <v>49</v>
      </c>
      <c r="AI4" s="254" t="s">
        <v>50</v>
      </c>
      <c r="AJ4" s="254" t="s">
        <v>51</v>
      </c>
      <c r="AK4" s="254" t="s">
        <v>49</v>
      </c>
      <c r="AL4" s="254" t="s">
        <v>50</v>
      </c>
      <c r="AM4" s="254" t="s">
        <v>51</v>
      </c>
      <c r="AN4" s="254" t="s">
        <v>49</v>
      </c>
      <c r="AO4" s="254" t="s">
        <v>50</v>
      </c>
      <c r="AP4" s="37" t="s">
        <v>51</v>
      </c>
      <c r="AQ4" s="38"/>
    </row>
    <row r="5" spans="1:46" s="45" customFormat="1" ht="39" customHeight="1" x14ac:dyDescent="0.3">
      <c r="A5" s="352" t="s">
        <v>52</v>
      </c>
      <c r="B5" s="353"/>
      <c r="C5" s="252" t="s">
        <v>53</v>
      </c>
      <c r="D5" s="40">
        <v>379960050</v>
      </c>
      <c r="E5" s="81">
        <f>SUMIFS('2019년 수주리스트'!$I:$I,'2019년 수주리스트'!$A:$A,D3,'2019년 수주리스트'!$B:$B,"클라우드서버",'2019년 수주리스트'!$K:$K,"신규")</f>
        <v>314101632</v>
      </c>
      <c r="F5" s="41">
        <f>E5/D5</f>
        <v>0.82667015124353205</v>
      </c>
      <c r="G5" s="40">
        <v>400995540</v>
      </c>
      <c r="H5" s="81">
        <f>SUMIFS('2019년 수주리스트'!$I:$I,'2019년 수주리스트'!$A:$A,G3,'2019년 수주리스트'!$B:$B,"클라우드서버",'2019년 수주리스트'!$K:$K,"신규")</f>
        <v>325349200</v>
      </c>
      <c r="I5" s="41">
        <f>H5/G5</f>
        <v>0.81135366243724305</v>
      </c>
      <c r="J5" s="40">
        <v>446226220</v>
      </c>
      <c r="K5" s="81">
        <f>SUMIFS('2019년 수주리스트'!$I:$I,'2019년 수주리스트'!$A:$A,J3,'2019년 수주리스트'!$B:$B,"클라우드서버",'2019년 수주리스트'!$K:$K,"신규")</f>
        <v>342400400</v>
      </c>
      <c r="L5" s="42">
        <f>K5/J5</f>
        <v>0.76732469911785994</v>
      </c>
      <c r="M5" s="40">
        <v>469952033</v>
      </c>
      <c r="N5" s="81">
        <f>실적!N5+60000000+120000000</f>
        <v>412526400</v>
      </c>
      <c r="O5" s="42">
        <f>N5/M5</f>
        <v>0.87780533125175353</v>
      </c>
      <c r="P5" s="40">
        <v>421317125</v>
      </c>
      <c r="Q5" s="81">
        <f>SUMIFS('2019년 수주리스트'!$I:$I,'2019년 수주리스트'!$A:$A,P3,'2019년 수주리스트'!$B:$B,"클라우드서버",'2019년 수주리스트'!$K:$K,"신규")</f>
        <v>0</v>
      </c>
      <c r="R5" s="41">
        <f t="shared" ref="R5:R11" si="0">Q5/P5</f>
        <v>0</v>
      </c>
      <c r="S5" s="40">
        <v>453336800.25</v>
      </c>
      <c r="T5" s="81">
        <f>SUMIFS('2019년 수주리스트'!$I:$I,'2019년 수주리스트'!$A:$A,S3,'2019년 수주리스트'!$B:$B,"클라우드서버",'2019년 수주리스트'!$K:$K,"신규")</f>
        <v>0</v>
      </c>
      <c r="U5" s="41">
        <f t="shared" ref="U5:U11" si="1">T5/S5</f>
        <v>0</v>
      </c>
      <c r="V5" s="40">
        <v>463565826.85000002</v>
      </c>
      <c r="W5" s="81">
        <f>SUMIFS('2019년 수주리스트'!$I:$I,'2019년 수주리스트'!$A:$A,V3,'2019년 수주리스트'!$B:$B,"클라우드서버",'2019년 수주리스트'!$K:$K,"신규")</f>
        <v>0</v>
      </c>
      <c r="X5" s="41">
        <f t="shared" ref="X5:X11" si="2">W5/V5</f>
        <v>0</v>
      </c>
      <c r="Y5" s="40">
        <v>482702178</v>
      </c>
      <c r="Z5" s="81">
        <f>SUMIFS('2019년 수주리스트'!$I:$I,'2019년 수주리스트'!$A:$A,Y3,'2019년 수주리스트'!$B:$B,"클라우드서버",'2019년 수주리스트'!$K:$K,"신규")</f>
        <v>0</v>
      </c>
      <c r="AA5" s="41">
        <f>Z5/Y5</f>
        <v>0</v>
      </c>
      <c r="AB5" s="40">
        <v>434239785</v>
      </c>
      <c r="AC5" s="81">
        <f>SUMIFS('2019년 수주리스트'!$I:$I,'2019년 수주리스트'!$A:$A,AB3,'2019년 수주리스트'!$B:$B,"클라우드서버",'2019년 수주리스트'!$K:$K,"신규")</f>
        <v>0</v>
      </c>
      <c r="AD5" s="41">
        <f t="shared" ref="AD5:AD11" si="3">AC5/AB5</f>
        <v>0</v>
      </c>
      <c r="AE5" s="40">
        <v>443525680</v>
      </c>
      <c r="AF5" s="81">
        <f>SUMIFS('2019년 수주리스트'!$I:$I,'2019년 수주리스트'!$A:$A,AE3,'2019년 수주리스트'!$B:$B,"클라우드서버",'2019년 수주리스트'!$K:$K,"신규")</f>
        <v>0</v>
      </c>
      <c r="AG5" s="41">
        <f>AF5/AE5</f>
        <v>0</v>
      </c>
      <c r="AH5" s="40">
        <v>489863550</v>
      </c>
      <c r="AI5" s="81">
        <f>SUMIFS('2019년 수주리스트'!$I:$I,'2019년 수주리스트'!$A:$A,AH3,'2019년 수주리스트'!$B:$B,"클라우드서버",'2019년 수주리스트'!$K:$K,"신규")</f>
        <v>0</v>
      </c>
      <c r="AJ5" s="41">
        <f t="shared" ref="AJ5:AJ11" si="4">AI5/AH5</f>
        <v>0</v>
      </c>
      <c r="AK5" s="40">
        <v>453991311</v>
      </c>
      <c r="AL5" s="81">
        <f>SUMIFS('2019년 수주리스트'!$I:$I,'2019년 수주리스트'!$A:$A,AK3,'2019년 수주리스트'!$B:$B,"클라우드서버",'2019년 수주리스트'!$K:$K,"신규")</f>
        <v>0</v>
      </c>
      <c r="AM5" s="41">
        <f t="shared" ref="AM5:AM11" si="5">AL5/AK5</f>
        <v>0</v>
      </c>
      <c r="AN5" s="43">
        <f t="shared" ref="AN5:AO11" si="6">D5+G5+J5+M5+P5+S5+V5+Y5+AB5+AE5+AH5+AK5</f>
        <v>5339676099.1000004</v>
      </c>
      <c r="AO5" s="43">
        <f t="shared" si="6"/>
        <v>1394377632</v>
      </c>
      <c r="AP5" s="44">
        <f t="shared" ref="AP5:AP11" si="7">AO5/AN5</f>
        <v>0.26113524605640809</v>
      </c>
      <c r="AR5" s="46">
        <f>D5+G5+J5+M5</f>
        <v>1697133843</v>
      </c>
      <c r="AS5" s="46">
        <f t="shared" ref="AS5:AS11" si="8">E5+H5+K5+N5</f>
        <v>1394377632</v>
      </c>
      <c r="AT5" s="265">
        <f>AS5/AR5</f>
        <v>0.82160734567356097</v>
      </c>
    </row>
    <row r="6" spans="1:46" s="51" customFormat="1" ht="39" customHeight="1" x14ac:dyDescent="0.3">
      <c r="A6" s="347"/>
      <c r="B6" s="346"/>
      <c r="C6" s="47" t="s">
        <v>54</v>
      </c>
      <c r="D6" s="48">
        <v>228263063.54999998</v>
      </c>
      <c r="E6" s="48">
        <f>SUMIFS('2019년 수주리스트'!$I:$I,'2019년 수주리스트'!$A:$A,D3,'2019년 수주리스트'!$B:$B,"클라우드서버",'2019년 수주리스트'!$K:$K,"재계약")</f>
        <v>350090000</v>
      </c>
      <c r="F6" s="49">
        <f>E6/D6</f>
        <v>1.5337128773938249</v>
      </c>
      <c r="G6" s="48">
        <v>252495560</v>
      </c>
      <c r="H6" s="48">
        <f>SUMIFS('2019년 수주리스트'!$I:$I,'2019년 수주리스트'!$A:$A,G3,'2019년 수주리스트'!$B:$B,"클라우드서버",'2019년 수주리스트'!$K:$K,"재계약")</f>
        <v>348215800</v>
      </c>
      <c r="I6" s="49">
        <f>H6/G6</f>
        <v>1.3790967255028168</v>
      </c>
      <c r="J6" s="48">
        <v>463672390</v>
      </c>
      <c r="K6" s="48">
        <f>SUMIFS('2019년 수주리스트'!$I:$I,'2019년 수주리스트'!$A:$A,J3,'2019년 수주리스트'!$B:$B,"클라우드서버",'2019년 수주리스트'!$K:$K,"재계약")</f>
        <v>585296800</v>
      </c>
      <c r="L6" s="49">
        <f>K6/J6</f>
        <v>1.2623067765583369</v>
      </c>
      <c r="M6" s="48">
        <v>385924200</v>
      </c>
      <c r="N6" s="48">
        <f>실적!N6+재계약_2019!I2+3000000</f>
        <v>331126000</v>
      </c>
      <c r="O6" s="49">
        <f>N6/M6</f>
        <v>0.85800786786628047</v>
      </c>
      <c r="P6" s="48">
        <v>370814830</v>
      </c>
      <c r="Q6" s="48">
        <f>SUMIFS('2019년 수주리스트'!$I:$I,'2019년 수주리스트'!$A:$A,P3,'2019년 수주리스트'!$B:$B,"클라우드서버",'2019년 수주리스트'!$K:$K,"재계약")</f>
        <v>0</v>
      </c>
      <c r="R6" s="49">
        <f t="shared" si="0"/>
        <v>0</v>
      </c>
      <c r="S6" s="48">
        <v>261826992</v>
      </c>
      <c r="T6" s="48">
        <f>SUMIFS('2019년 수주리스트'!$I:$I,'2019년 수주리스트'!$A:$A,S3,'2019년 수주리스트'!$B:$B,"클라우드서버",'2019년 수주리스트'!$K:$K,"재계약")</f>
        <v>0</v>
      </c>
      <c r="U6" s="49">
        <f t="shared" si="1"/>
        <v>0</v>
      </c>
      <c r="V6" s="48">
        <v>370015690</v>
      </c>
      <c r="W6" s="48">
        <f>SUMIFS('2019년 수주리스트'!$I:$I,'2019년 수주리스트'!$A:$A,V3,'2019년 수주리스트'!$B:$B,"클라우드서버",'2019년 수주리스트'!$K:$K,"재계약")</f>
        <v>0</v>
      </c>
      <c r="X6" s="49">
        <f t="shared" si="2"/>
        <v>0</v>
      </c>
      <c r="Y6" s="48">
        <v>413970152.25</v>
      </c>
      <c r="Z6" s="48">
        <f>SUMIFS('2019년 수주리스트'!$I:$I,'2019년 수주리스트'!$A:$A,Y3,'2019년 수주리스트'!$B:$B,"클라우드서버",'2019년 수주리스트'!$K:$K,"재계약")</f>
        <v>0</v>
      </c>
      <c r="AA6" s="49">
        <f>Z6/Y6</f>
        <v>0</v>
      </c>
      <c r="AB6" s="48">
        <v>425658140</v>
      </c>
      <c r="AC6" s="48">
        <f>SUMIFS('2019년 수주리스트'!$I:$I,'2019년 수주리스트'!$A:$A,AB3,'2019년 수주리스트'!$B:$B,"클라우드서버",'2019년 수주리스트'!$K:$K,"재계약")</f>
        <v>0</v>
      </c>
      <c r="AD6" s="49">
        <f t="shared" si="3"/>
        <v>0</v>
      </c>
      <c r="AE6" s="48">
        <v>376961520</v>
      </c>
      <c r="AF6" s="48">
        <f>SUMIFS('2019년 수주리스트'!$I:$I,'2019년 수주리스트'!$A:$A,AE3,'2019년 수주리스트'!$B:$B,"클라우드서버",'2019년 수주리스트'!$K:$K,"재계약")</f>
        <v>0</v>
      </c>
      <c r="AG6" s="49">
        <f>AF6/AE6</f>
        <v>0</v>
      </c>
      <c r="AH6" s="48">
        <v>405943227</v>
      </c>
      <c r="AI6" s="48">
        <f>SUMIFS('2019년 수주리스트'!$I:$I,'2019년 수주리스트'!$A:$A,AH3,'2019년 수주리스트'!$B:$B,"클라우드서버",'2019년 수주리스트'!$K:$K,"재계약")</f>
        <v>0</v>
      </c>
      <c r="AJ6" s="49">
        <f t="shared" si="4"/>
        <v>0</v>
      </c>
      <c r="AK6" s="48">
        <v>447133460</v>
      </c>
      <c r="AL6" s="48">
        <f>SUMIFS('2019년 수주리스트'!$I:$I,'2019년 수주리스트'!$A:$A,AK3,'2019년 수주리스트'!$B:$B,"클라우드서버",'2019년 수주리스트'!$K:$K,"재계약")</f>
        <v>0</v>
      </c>
      <c r="AM6" s="49">
        <f t="shared" si="5"/>
        <v>0</v>
      </c>
      <c r="AN6" s="48">
        <f t="shared" si="6"/>
        <v>4402679224.8000002</v>
      </c>
      <c r="AO6" s="48">
        <f t="shared" si="6"/>
        <v>1614728600</v>
      </c>
      <c r="AP6" s="50">
        <f t="shared" si="7"/>
        <v>0.36676044688978038</v>
      </c>
      <c r="AR6" s="46">
        <f t="shared" ref="AR6:AR10" si="9">D6+G6+J6+M6</f>
        <v>1330355213.55</v>
      </c>
      <c r="AS6" s="46">
        <f>E6+H6+K6+N6</f>
        <v>1614728600</v>
      </c>
      <c r="AT6" s="266">
        <f>AS6/AR6</f>
        <v>1.213757486386783</v>
      </c>
    </row>
    <row r="7" spans="1:46" s="45" customFormat="1" ht="39" customHeight="1" x14ac:dyDescent="0.3">
      <c r="A7" s="336" t="s">
        <v>55</v>
      </c>
      <c r="B7" s="337"/>
      <c r="C7" s="337"/>
      <c r="D7" s="53">
        <f>SUM(D5:D6)</f>
        <v>608223113.54999995</v>
      </c>
      <c r="E7" s="53">
        <f>SUM(E5:E6)</f>
        <v>664191632</v>
      </c>
      <c r="F7" s="54">
        <f>E7/D7</f>
        <v>1.0920197164545919</v>
      </c>
      <c r="G7" s="53">
        <f>SUM(G5:G6)</f>
        <v>653491100</v>
      </c>
      <c r="H7" s="53">
        <f>SUM(H5:H6)</f>
        <v>673565000</v>
      </c>
      <c r="I7" s="54">
        <f>H7/G7</f>
        <v>1.0307179393873918</v>
      </c>
      <c r="J7" s="53">
        <f>SUM(J5:J6)</f>
        <v>909898610</v>
      </c>
      <c r="K7" s="53">
        <f>SUM(K5:K6)</f>
        <v>927697200</v>
      </c>
      <c r="L7" s="54">
        <f>K7/J7</f>
        <v>1.0195610695569697</v>
      </c>
      <c r="M7" s="53">
        <f>SUM(M5:M6)</f>
        <v>855876233</v>
      </c>
      <c r="N7" s="53">
        <f>SUM(N5:N6)</f>
        <v>743652400</v>
      </c>
      <c r="O7" s="54">
        <f>N7/M7</f>
        <v>0.8688784328002247</v>
      </c>
      <c r="P7" s="53">
        <f>SUM(P5:P6)</f>
        <v>792131955</v>
      </c>
      <c r="Q7" s="53">
        <f>SUM(Q5:Q6)</f>
        <v>0</v>
      </c>
      <c r="R7" s="54">
        <f t="shared" si="0"/>
        <v>0</v>
      </c>
      <c r="S7" s="53">
        <f>SUM(S5:S6)</f>
        <v>715163792.25</v>
      </c>
      <c r="T7" s="53">
        <f>SUM(T5:T6)</f>
        <v>0</v>
      </c>
      <c r="U7" s="54">
        <f t="shared" si="1"/>
        <v>0</v>
      </c>
      <c r="V7" s="53">
        <f>SUM(V5:V6)</f>
        <v>833581516.85000002</v>
      </c>
      <c r="W7" s="53">
        <f>SUM(W5:W6)</f>
        <v>0</v>
      </c>
      <c r="X7" s="54">
        <f t="shared" si="2"/>
        <v>0</v>
      </c>
      <c r="Y7" s="53">
        <f>SUM(Y5:Y6)</f>
        <v>896672330.25</v>
      </c>
      <c r="Z7" s="53">
        <f>SUM(Z5:Z6)</f>
        <v>0</v>
      </c>
      <c r="AA7" s="54">
        <f>Z7/Y7</f>
        <v>0</v>
      </c>
      <c r="AB7" s="53">
        <f>SUM(AB5:AB6)</f>
        <v>859897925</v>
      </c>
      <c r="AC7" s="53">
        <f>SUM(AC5:AC6)</f>
        <v>0</v>
      </c>
      <c r="AD7" s="54">
        <f t="shared" si="3"/>
        <v>0</v>
      </c>
      <c r="AE7" s="53">
        <f>SUM(AE5:AE6)</f>
        <v>820487200</v>
      </c>
      <c r="AF7" s="53">
        <f>SUM(AF5:AF6)</f>
        <v>0</v>
      </c>
      <c r="AG7" s="54">
        <f>AF7/AE7</f>
        <v>0</v>
      </c>
      <c r="AH7" s="53">
        <f>SUM(AH5:AH6)</f>
        <v>895806777</v>
      </c>
      <c r="AI7" s="53">
        <f>SUM(AI5:AI6)</f>
        <v>0</v>
      </c>
      <c r="AJ7" s="54">
        <f t="shared" si="4"/>
        <v>0</v>
      </c>
      <c r="AK7" s="53">
        <f>SUM(AK5:AK6)</f>
        <v>901124771</v>
      </c>
      <c r="AL7" s="53">
        <f>SUM(AL5:AL6)</f>
        <v>0</v>
      </c>
      <c r="AM7" s="54">
        <f t="shared" si="5"/>
        <v>0</v>
      </c>
      <c r="AN7" s="53">
        <f t="shared" si="6"/>
        <v>9742355323.9000015</v>
      </c>
      <c r="AO7" s="53">
        <f>SUM(AO5:AO6)</f>
        <v>3009106232</v>
      </c>
      <c r="AP7" s="55">
        <f t="shared" si="7"/>
        <v>0.30886845449149686</v>
      </c>
      <c r="AQ7" s="46"/>
      <c r="AR7" s="46">
        <f>D7+G7+J7+M7</f>
        <v>3027489056.5500002</v>
      </c>
      <c r="AS7" s="46">
        <f>E7+H7+K7+N7</f>
        <v>3009106232</v>
      </c>
      <c r="AT7" s="265">
        <f>AS7/AR7</f>
        <v>0.9939280293977516</v>
      </c>
    </row>
    <row r="8" spans="1:46" s="45" customFormat="1" ht="39" customHeight="1" x14ac:dyDescent="0.3">
      <c r="A8" s="338" t="s">
        <v>4505</v>
      </c>
      <c r="B8" s="339"/>
      <c r="C8" s="253" t="s">
        <v>53</v>
      </c>
      <c r="D8" s="43">
        <v>20000000</v>
      </c>
      <c r="E8" s="43">
        <f>SUMIFS('2019년 수주리스트'!$I:$I,'2019년 수주리스트'!$A:$A,D3,'2019년 수주리스트'!$B:$B,"클라우드 SI",'2019년 수주리스트'!$K:$K,"신규")</f>
        <v>24680000</v>
      </c>
      <c r="F8" s="42">
        <f>E8/D8</f>
        <v>1.234</v>
      </c>
      <c r="G8" s="43">
        <v>20000000</v>
      </c>
      <c r="H8" s="43">
        <f>SUMIFS('2019년 수주리스트'!$I:$I,'2019년 수주리스트'!$A:$A,G3,'2019년 수주리스트'!$B:$B,"클라우드 SI",'2019년 수주리스트'!$K:$K,"신규")</f>
        <v>72500000</v>
      </c>
      <c r="I8" s="42">
        <f>H8/G8</f>
        <v>3.625</v>
      </c>
      <c r="J8" s="43">
        <v>60000000</v>
      </c>
      <c r="K8" s="43">
        <f>SUMIFS('2019년 수주리스트'!$I:$I,'2019년 수주리스트'!$A:$A,J3,'2019년 수주리스트'!$B:$B,"클라우드 SI",'2019년 수주리스트'!$K:$K,"신규")</f>
        <v>0</v>
      </c>
      <c r="L8" s="42">
        <f>K8/J8</f>
        <v>0</v>
      </c>
      <c r="M8" s="43">
        <v>200000000</v>
      </c>
      <c r="N8" s="43"/>
      <c r="O8" s="42">
        <f>N8/M8</f>
        <v>0</v>
      </c>
      <c r="P8" s="43">
        <v>150000000</v>
      </c>
      <c r="Q8" s="43">
        <f>SUMIFS('2019년 수주리스트'!$I:$I,'2019년 수주리스트'!$A:$A,P3,'2019년 수주리스트'!$B:$B,"클라우드 SI",'2019년 수주리스트'!$K:$K,"신규")</f>
        <v>0</v>
      </c>
      <c r="R8" s="42">
        <f t="shared" si="0"/>
        <v>0</v>
      </c>
      <c r="S8" s="43">
        <v>300000000</v>
      </c>
      <c r="T8" s="43">
        <f>SUMIFS('2019년 수주리스트'!$I:$I,'2019년 수주리스트'!$A:$A,S3,'2019년 수주리스트'!$B:$B,"클라우드 SI",'2019년 수주리스트'!$K:$K,"신규")</f>
        <v>0</v>
      </c>
      <c r="U8" s="42">
        <f t="shared" si="1"/>
        <v>0</v>
      </c>
      <c r="V8" s="43">
        <v>200000000</v>
      </c>
      <c r="W8" s="43">
        <f>SUMIFS('2019년 수주리스트'!$I:$I,'2019년 수주리스트'!$A:$A,V3,'2019년 수주리스트'!$B:$B,"클라우드 SI",'2019년 수주리스트'!$K:$K,"신규")</f>
        <v>0</v>
      </c>
      <c r="X8" s="41">
        <f t="shared" si="2"/>
        <v>0</v>
      </c>
      <c r="Y8" s="43">
        <v>200000000</v>
      </c>
      <c r="Z8" s="43">
        <f>SUMIFS('2019년 수주리스트'!$I:$I,'2019년 수주리스트'!$A:$A,Y3,'2019년 수주리스트'!$B:$B,"클라우드 SI",'2019년 수주리스트'!$K:$K,"신규")</f>
        <v>0</v>
      </c>
      <c r="AA8" s="42">
        <f>Z8/Y8</f>
        <v>0</v>
      </c>
      <c r="AB8" s="43">
        <v>200000000</v>
      </c>
      <c r="AC8" s="43">
        <f>SUMIFS('2019년 수주리스트'!$I:$I,'2019년 수주리스트'!$A:$A,AB3,'2019년 수주리스트'!$B:$B,"클라우드 SI",'2019년 수주리스트'!$K:$K,"신규")</f>
        <v>0</v>
      </c>
      <c r="AD8" s="42">
        <f t="shared" si="3"/>
        <v>0</v>
      </c>
      <c r="AE8" s="43">
        <v>650000000</v>
      </c>
      <c r="AF8" s="43">
        <f>SUMIFS('2019년 수주리스트'!$I:$I,'2019년 수주리스트'!$A:$A,AE3,'2019년 수주리스트'!$B:$B,"클라우드 SI",'2019년 수주리스트'!$K:$K,"신규")</f>
        <v>0</v>
      </c>
      <c r="AG8" s="42">
        <f>AF8/AE8</f>
        <v>0</v>
      </c>
      <c r="AH8" s="43">
        <v>400000000</v>
      </c>
      <c r="AI8" s="43">
        <f>SUMIFS('2019년 수주리스트'!$I:$I,'2019년 수주리스트'!$A:$A,AH3,'2019년 수주리스트'!$B:$B,"클라우드 SI",'2019년 수주리스트'!$K:$K,"신규")</f>
        <v>0</v>
      </c>
      <c r="AJ8" s="42">
        <f t="shared" si="4"/>
        <v>0</v>
      </c>
      <c r="AK8" s="43">
        <v>500000000</v>
      </c>
      <c r="AL8" s="43">
        <f>SUMIFS('2019년 수주리스트'!$I:$I,'2019년 수주리스트'!$A:$A,AK3,'2019년 수주리스트'!$B:$B,"클라우드 SI",'2019년 수주리스트'!$K:$K,"신규")</f>
        <v>0</v>
      </c>
      <c r="AM8" s="42">
        <f t="shared" si="5"/>
        <v>0</v>
      </c>
      <c r="AN8" s="43">
        <f t="shared" si="6"/>
        <v>2900000000</v>
      </c>
      <c r="AO8" s="43">
        <f t="shared" si="6"/>
        <v>97180000</v>
      </c>
      <c r="AP8" s="44">
        <f t="shared" si="7"/>
        <v>3.3510344827586205E-2</v>
      </c>
      <c r="AR8" s="46">
        <f t="shared" si="9"/>
        <v>300000000</v>
      </c>
      <c r="AS8" s="46">
        <f t="shared" si="8"/>
        <v>97180000</v>
      </c>
      <c r="AT8" s="265">
        <f>AS8/AR8</f>
        <v>0.32393333333333335</v>
      </c>
    </row>
    <row r="9" spans="1:46" s="45" customFormat="1" ht="39" customHeight="1" x14ac:dyDescent="0.3">
      <c r="A9" s="338"/>
      <c r="B9" s="339"/>
      <c r="C9" s="57" t="s">
        <v>54</v>
      </c>
      <c r="D9" s="58"/>
      <c r="E9" s="58">
        <f>SUMIFS('2019년 수주리스트'!$I:$I,'2019년 수주리스트'!$A:$A,D3,'2019년 수주리스트'!$B:$B,"클라우드 SI",'2019년 수주리스트'!$K:$K,"재계약")</f>
        <v>0</v>
      </c>
      <c r="F9" s="49"/>
      <c r="G9" s="48"/>
      <c r="H9" s="58">
        <f>SUMIFS('2019년 수주리스트'!$I:$I,'2019년 수주리스트'!$A:$A,G3,'2019년 수주리스트'!$B:$B,"클라우드 SI",'2019년 수주리스트'!$K:$K,"재계약")</f>
        <v>0</v>
      </c>
      <c r="I9" s="49"/>
      <c r="J9" s="48"/>
      <c r="K9" s="58">
        <v>30000000</v>
      </c>
      <c r="L9" s="49"/>
      <c r="M9" s="48"/>
      <c r="N9" s="58">
        <f>실적!N9+90000000</f>
        <v>91000000</v>
      </c>
      <c r="O9" s="49"/>
      <c r="P9" s="48">
        <v>17000000</v>
      </c>
      <c r="Q9" s="58">
        <f>SUMIFS('2019년 수주리스트'!$I:$I,'2019년 수주리스트'!$A:$A,P3,'2019년 수주리스트'!$B:$B,"클라우드 SI",'2019년 수주리스트'!$K:$K,"재계약")</f>
        <v>0</v>
      </c>
      <c r="R9" s="49">
        <f t="shared" si="0"/>
        <v>0</v>
      </c>
      <c r="S9" s="48">
        <v>6900000</v>
      </c>
      <c r="T9" s="58">
        <f>SUMIFS('2019년 수주리스트'!$I:$I,'2019년 수주리스트'!$A:$A,S3,'2019년 수주리스트'!$B:$B,"클라우드 SI",'2019년 수주리스트'!$K:$K,"재계약")</f>
        <v>0</v>
      </c>
      <c r="U9" s="49">
        <f t="shared" si="1"/>
        <v>0</v>
      </c>
      <c r="V9" s="48">
        <v>120000000</v>
      </c>
      <c r="W9" s="58">
        <f>SUMIFS('2019년 수주리스트'!$I:$I,'2019년 수주리스트'!$A:$A,V3,'2019년 수주리스트'!$B:$B,"클라우드 SI",'2019년 수주리스트'!$K:$K,"재계약")</f>
        <v>0</v>
      </c>
      <c r="X9" s="49">
        <f t="shared" si="2"/>
        <v>0</v>
      </c>
      <c r="Y9" s="48"/>
      <c r="Z9" s="58">
        <f>SUMIFS('2019년 수주리스트'!$I:$I,'2019년 수주리스트'!$A:$A,Y3,'2019년 수주리스트'!$B:$B,"클라우드 SI",'2019년 수주리스트'!$K:$K,"재계약")</f>
        <v>0</v>
      </c>
      <c r="AA9" s="49"/>
      <c r="AB9" s="48">
        <v>70000000</v>
      </c>
      <c r="AC9" s="58">
        <f>SUMIFS('2019년 수주리스트'!$I:$I,'2019년 수주리스트'!$A:$A,AB3,'2019년 수주리스트'!$B:$B,"클라우드 SI",'2019년 수주리스트'!$K:$K,"재계약")</f>
        <v>0</v>
      </c>
      <c r="AD9" s="49">
        <f t="shared" si="3"/>
        <v>0</v>
      </c>
      <c r="AE9" s="48"/>
      <c r="AF9" s="58">
        <f>SUMIFS('2019년 수주리스트'!$I:$I,'2019년 수주리스트'!$A:$A,AE3,'2019년 수주리스트'!$B:$B,"클라우드 SI",'2019년 수주리스트'!$K:$K,"재계약")</f>
        <v>0</v>
      </c>
      <c r="AG9" s="49"/>
      <c r="AH9" s="48">
        <v>20400000</v>
      </c>
      <c r="AI9" s="58">
        <f>SUMIFS('2019년 수주리스트'!$I:$I,'2019년 수주리스트'!$A:$A,AH3,'2019년 수주리스트'!$B:$B,"클라우드 SI",'2019년 수주리스트'!$K:$K,"재계약")</f>
        <v>0</v>
      </c>
      <c r="AJ9" s="49">
        <f t="shared" si="4"/>
        <v>0</v>
      </c>
      <c r="AK9" s="48"/>
      <c r="AL9" s="58">
        <f>SUMIFS('2019년 수주리스트'!$I:$I,'2019년 수주리스트'!$A:$A,AK3,'2019년 수주리스트'!$B:$B,"클라우드 SI",'2019년 수주리스트'!$K:$K,"재계약")</f>
        <v>0</v>
      </c>
      <c r="AM9" s="49"/>
      <c r="AN9" s="48">
        <f t="shared" si="6"/>
        <v>234300000</v>
      </c>
      <c r="AO9" s="48">
        <f t="shared" si="6"/>
        <v>121000000</v>
      </c>
      <c r="AP9" s="50">
        <f t="shared" si="7"/>
        <v>0.51643192488262912</v>
      </c>
      <c r="AR9" s="46">
        <f t="shared" si="9"/>
        <v>0</v>
      </c>
      <c r="AS9" s="46">
        <f t="shared" si="8"/>
        <v>121000000</v>
      </c>
      <c r="AT9" s="265"/>
    </row>
    <row r="10" spans="1:46" s="45" customFormat="1" ht="39" customHeight="1" x14ac:dyDescent="0.3">
      <c r="A10" s="340" t="s">
        <v>64</v>
      </c>
      <c r="B10" s="337"/>
      <c r="C10" s="337"/>
      <c r="D10" s="53">
        <f>SUM(D8:D9)</f>
        <v>20000000</v>
      </c>
      <c r="E10" s="53">
        <f>SUM(E8:E9)</f>
        <v>24680000</v>
      </c>
      <c r="F10" s="54">
        <f>E10/D10</f>
        <v>1.234</v>
      </c>
      <c r="G10" s="53">
        <f>SUM(G8:G9)</f>
        <v>20000000</v>
      </c>
      <c r="H10" s="53">
        <f>SUM(H8:H9)</f>
        <v>72500000</v>
      </c>
      <c r="I10" s="54">
        <f>H10/G10</f>
        <v>3.625</v>
      </c>
      <c r="J10" s="53">
        <f>SUM(J8:J9)</f>
        <v>60000000</v>
      </c>
      <c r="K10" s="53">
        <f>SUM(K8:K9)</f>
        <v>30000000</v>
      </c>
      <c r="L10" s="54">
        <f t="shared" ref="L10:L11" si="10">K10/J10</f>
        <v>0.5</v>
      </c>
      <c r="M10" s="53">
        <f>SUM(M8:M9)</f>
        <v>200000000</v>
      </c>
      <c r="N10" s="53">
        <f>SUM(N8:N9)</f>
        <v>91000000</v>
      </c>
      <c r="O10" s="54">
        <f>N10/M10</f>
        <v>0.45500000000000002</v>
      </c>
      <c r="P10" s="53">
        <f>SUM(P8:P9)</f>
        <v>167000000</v>
      </c>
      <c r="Q10" s="53">
        <f>SUM(Q8:Q9)</f>
        <v>0</v>
      </c>
      <c r="R10" s="54">
        <f t="shared" si="0"/>
        <v>0</v>
      </c>
      <c r="S10" s="53">
        <f>SUM(S8:S9)</f>
        <v>306900000</v>
      </c>
      <c r="T10" s="53">
        <f>SUM(T8:T9)</f>
        <v>0</v>
      </c>
      <c r="U10" s="54">
        <f t="shared" si="1"/>
        <v>0</v>
      </c>
      <c r="V10" s="53">
        <f>SUM(V8:V9)</f>
        <v>320000000</v>
      </c>
      <c r="W10" s="53">
        <f>SUM(W8:W9)</f>
        <v>0</v>
      </c>
      <c r="X10" s="54">
        <f t="shared" si="2"/>
        <v>0</v>
      </c>
      <c r="Y10" s="53">
        <f>SUM(Y8:Y9)</f>
        <v>200000000</v>
      </c>
      <c r="Z10" s="53">
        <f>SUM(Z8:Z9)</f>
        <v>0</v>
      </c>
      <c r="AA10" s="54">
        <f>Z10/Y10</f>
        <v>0</v>
      </c>
      <c r="AB10" s="53">
        <f>SUM(AB8:AB9)</f>
        <v>270000000</v>
      </c>
      <c r="AC10" s="53">
        <f>SUM(AC8:AC9)</f>
        <v>0</v>
      </c>
      <c r="AD10" s="54">
        <f t="shared" si="3"/>
        <v>0</v>
      </c>
      <c r="AE10" s="53">
        <f>SUM(AE8:AE9)</f>
        <v>650000000</v>
      </c>
      <c r="AF10" s="53">
        <f>SUM(AF8:AF9)</f>
        <v>0</v>
      </c>
      <c r="AG10" s="54">
        <f>AF10/AE10</f>
        <v>0</v>
      </c>
      <c r="AH10" s="53">
        <f>SUM(AH8:AH9)</f>
        <v>420400000</v>
      </c>
      <c r="AI10" s="53">
        <f>SUM(AI8:AI9)</f>
        <v>0</v>
      </c>
      <c r="AJ10" s="54">
        <f t="shared" si="4"/>
        <v>0</v>
      </c>
      <c r="AK10" s="53">
        <f>SUM(AK8:AK9)</f>
        <v>500000000</v>
      </c>
      <c r="AL10" s="53">
        <f>SUM(AL8:AL9)</f>
        <v>0</v>
      </c>
      <c r="AM10" s="54">
        <f t="shared" si="5"/>
        <v>0</v>
      </c>
      <c r="AN10" s="53">
        <f t="shared" si="6"/>
        <v>3134300000</v>
      </c>
      <c r="AO10" s="53">
        <f>SUM(AO8:AO9)</f>
        <v>218180000</v>
      </c>
      <c r="AP10" s="55">
        <f t="shared" si="7"/>
        <v>6.9610439332546348E-2</v>
      </c>
      <c r="AR10" s="46">
        <f t="shared" si="9"/>
        <v>300000000</v>
      </c>
      <c r="AS10" s="46">
        <f t="shared" si="8"/>
        <v>218180000</v>
      </c>
      <c r="AT10" s="265">
        <f>AS10/AR10</f>
        <v>0.72726666666666662</v>
      </c>
    </row>
    <row r="11" spans="1:46" s="45" customFormat="1" ht="39" customHeight="1" thickBot="1" x14ac:dyDescent="0.35">
      <c r="A11" s="341" t="s">
        <v>56</v>
      </c>
      <c r="B11" s="342"/>
      <c r="C11" s="342"/>
      <c r="D11" s="59">
        <f>D7+D10</f>
        <v>628223113.54999995</v>
      </c>
      <c r="E11" s="59">
        <f>E7+E10</f>
        <v>688871632</v>
      </c>
      <c r="F11" s="60">
        <f>E11/D11</f>
        <v>1.0965397756655018</v>
      </c>
      <c r="G11" s="59">
        <f>G7+G10</f>
        <v>673491100</v>
      </c>
      <c r="H11" s="59">
        <f>H7+H10</f>
        <v>746065000</v>
      </c>
      <c r="I11" s="60">
        <f>H11/G11</f>
        <v>1.107757771409303</v>
      </c>
      <c r="J11" s="59">
        <f>J7+J10</f>
        <v>969898610</v>
      </c>
      <c r="K11" s="59">
        <f>K7+K10</f>
        <v>957697200</v>
      </c>
      <c r="L11" s="60">
        <f t="shared" si="10"/>
        <v>0.98741991186068412</v>
      </c>
      <c r="M11" s="59">
        <f>M7+M10</f>
        <v>1055876233</v>
      </c>
      <c r="N11" s="59">
        <f>N7+N10</f>
        <v>834652400</v>
      </c>
      <c r="O11" s="60">
        <f>N11/M11</f>
        <v>0.79048317777600741</v>
      </c>
      <c r="P11" s="59">
        <f>P7+P10</f>
        <v>959131955</v>
      </c>
      <c r="Q11" s="59">
        <f>Q7+Q10</f>
        <v>0</v>
      </c>
      <c r="R11" s="60">
        <f t="shared" si="0"/>
        <v>0</v>
      </c>
      <c r="S11" s="59">
        <f>S7+S10</f>
        <v>1022063792.25</v>
      </c>
      <c r="T11" s="59">
        <f>T7+T10</f>
        <v>0</v>
      </c>
      <c r="U11" s="60">
        <f t="shared" si="1"/>
        <v>0</v>
      </c>
      <c r="V11" s="59">
        <f>V7+V10</f>
        <v>1153581516.8499999</v>
      </c>
      <c r="W11" s="59">
        <f>W7+W10</f>
        <v>0</v>
      </c>
      <c r="X11" s="60">
        <f t="shared" si="2"/>
        <v>0</v>
      </c>
      <c r="Y11" s="59">
        <f>Y7+Y10</f>
        <v>1096672330.25</v>
      </c>
      <c r="Z11" s="59">
        <f>Z7+Z10</f>
        <v>0</v>
      </c>
      <c r="AA11" s="60">
        <f>Z11/Y11</f>
        <v>0</v>
      </c>
      <c r="AB11" s="59">
        <f>AB7+AB10</f>
        <v>1129897925</v>
      </c>
      <c r="AC11" s="59">
        <f>AC7+AC10</f>
        <v>0</v>
      </c>
      <c r="AD11" s="60">
        <f t="shared" si="3"/>
        <v>0</v>
      </c>
      <c r="AE11" s="59">
        <f>AE7+AE10</f>
        <v>1470487200</v>
      </c>
      <c r="AF11" s="59">
        <f>AF7+AF10</f>
        <v>0</v>
      </c>
      <c r="AG11" s="60">
        <f>AF11/AE11</f>
        <v>0</v>
      </c>
      <c r="AH11" s="59">
        <f>AH7+AH10</f>
        <v>1316206777</v>
      </c>
      <c r="AI11" s="59">
        <f>AI7+AI10</f>
        <v>0</v>
      </c>
      <c r="AJ11" s="60">
        <f t="shared" si="4"/>
        <v>0</v>
      </c>
      <c r="AK11" s="59">
        <f>AK7+AK10</f>
        <v>1401124771</v>
      </c>
      <c r="AL11" s="59">
        <f>AL7+AL10</f>
        <v>0</v>
      </c>
      <c r="AM11" s="60">
        <f t="shared" si="5"/>
        <v>0</v>
      </c>
      <c r="AN11" s="59">
        <f t="shared" si="6"/>
        <v>12876655323.9</v>
      </c>
      <c r="AO11" s="59">
        <f t="shared" si="6"/>
        <v>3227286232</v>
      </c>
      <c r="AP11" s="61">
        <f t="shared" si="7"/>
        <v>0.25063078499972924</v>
      </c>
      <c r="AR11" s="46">
        <f>D11+G11+J11+M11</f>
        <v>3327489056.5500002</v>
      </c>
      <c r="AS11" s="46">
        <f t="shared" si="8"/>
        <v>3227286232</v>
      </c>
      <c r="AT11" s="265">
        <f>AS11/AR11</f>
        <v>0.96988635489190989</v>
      </c>
    </row>
    <row r="12" spans="1:46" x14ac:dyDescent="0.3">
      <c r="H12" s="38"/>
    </row>
    <row r="13" spans="1:46" x14ac:dyDescent="0.3">
      <c r="H13" s="38"/>
      <c r="I13" s="38"/>
      <c r="K13" s="38"/>
      <c r="Q13" s="38"/>
      <c r="T13" s="38"/>
      <c r="Z13" s="38"/>
      <c r="AC13" s="38"/>
      <c r="AF13" s="38"/>
    </row>
    <row r="14" spans="1:46" ht="24" x14ac:dyDescent="0.3">
      <c r="A14" s="34" t="s">
        <v>62</v>
      </c>
      <c r="H14" s="38"/>
      <c r="K14" s="62"/>
      <c r="AI14" s="63"/>
    </row>
    <row r="15" spans="1:46" ht="12" customHeight="1" thickBot="1" x14ac:dyDescent="0.35"/>
    <row r="16" spans="1:46" ht="42.75" customHeight="1" x14ac:dyDescent="0.3">
      <c r="A16" s="343" t="s">
        <v>47</v>
      </c>
      <c r="B16" s="334"/>
      <c r="C16" s="334" t="s">
        <v>48</v>
      </c>
      <c r="D16" s="334" t="s">
        <v>26</v>
      </c>
      <c r="E16" s="334"/>
      <c r="F16" s="334"/>
      <c r="G16" s="334" t="s">
        <v>23</v>
      </c>
      <c r="H16" s="334"/>
      <c r="I16" s="334"/>
      <c r="J16" s="334" t="s">
        <v>28</v>
      </c>
      <c r="K16" s="334"/>
      <c r="L16" s="334"/>
      <c r="M16" s="334" t="s">
        <v>24</v>
      </c>
      <c r="N16" s="334"/>
      <c r="O16" s="334"/>
      <c r="P16" s="334" t="s">
        <v>27</v>
      </c>
      <c r="Q16" s="334"/>
      <c r="R16" s="334"/>
      <c r="S16" s="334" t="s">
        <v>30</v>
      </c>
      <c r="T16" s="334"/>
      <c r="U16" s="334"/>
      <c r="V16" s="334" t="s">
        <v>29</v>
      </c>
      <c r="W16" s="334"/>
      <c r="X16" s="334"/>
      <c r="Y16" s="334" t="s">
        <v>32</v>
      </c>
      <c r="Z16" s="334"/>
      <c r="AA16" s="334"/>
      <c r="AB16" s="334" t="s">
        <v>33</v>
      </c>
      <c r="AC16" s="334"/>
      <c r="AD16" s="334"/>
      <c r="AE16" s="334" t="s">
        <v>31</v>
      </c>
      <c r="AF16" s="334"/>
      <c r="AG16" s="334"/>
      <c r="AH16" s="334" t="s">
        <v>34</v>
      </c>
      <c r="AI16" s="334"/>
      <c r="AJ16" s="334"/>
      <c r="AK16" s="334" t="s">
        <v>35</v>
      </c>
      <c r="AL16" s="334"/>
      <c r="AM16" s="334"/>
      <c r="AN16" s="334" t="s">
        <v>61</v>
      </c>
      <c r="AO16" s="334"/>
      <c r="AP16" s="335"/>
    </row>
    <row r="17" spans="1:46" ht="42.75" customHeight="1" thickBot="1" x14ac:dyDescent="0.35">
      <c r="A17" s="348"/>
      <c r="B17" s="349"/>
      <c r="C17" s="349"/>
      <c r="D17" s="251" t="s">
        <v>49</v>
      </c>
      <c r="E17" s="251" t="s">
        <v>50</v>
      </c>
      <c r="F17" s="251" t="s">
        <v>51</v>
      </c>
      <c r="G17" s="251" t="s">
        <v>49</v>
      </c>
      <c r="H17" s="251" t="s">
        <v>50</v>
      </c>
      <c r="I17" s="251" t="s">
        <v>51</v>
      </c>
      <c r="J17" s="251" t="s">
        <v>49</v>
      </c>
      <c r="K17" s="251" t="s">
        <v>50</v>
      </c>
      <c r="L17" s="251" t="s">
        <v>51</v>
      </c>
      <c r="M17" s="251" t="s">
        <v>49</v>
      </c>
      <c r="N17" s="251" t="s">
        <v>50</v>
      </c>
      <c r="O17" s="251" t="s">
        <v>51</v>
      </c>
      <c r="P17" s="251" t="s">
        <v>49</v>
      </c>
      <c r="Q17" s="251" t="s">
        <v>50</v>
      </c>
      <c r="R17" s="251" t="s">
        <v>51</v>
      </c>
      <c r="S17" s="251" t="s">
        <v>49</v>
      </c>
      <c r="T17" s="251" t="s">
        <v>50</v>
      </c>
      <c r="U17" s="251" t="s">
        <v>51</v>
      </c>
      <c r="V17" s="251" t="s">
        <v>49</v>
      </c>
      <c r="W17" s="251" t="s">
        <v>50</v>
      </c>
      <c r="X17" s="251" t="s">
        <v>51</v>
      </c>
      <c r="Y17" s="251" t="s">
        <v>49</v>
      </c>
      <c r="Z17" s="251" t="s">
        <v>50</v>
      </c>
      <c r="AA17" s="251" t="s">
        <v>51</v>
      </c>
      <c r="AB17" s="251" t="s">
        <v>49</v>
      </c>
      <c r="AC17" s="251" t="s">
        <v>50</v>
      </c>
      <c r="AD17" s="251" t="s">
        <v>51</v>
      </c>
      <c r="AE17" s="251" t="s">
        <v>49</v>
      </c>
      <c r="AF17" s="251" t="s">
        <v>50</v>
      </c>
      <c r="AG17" s="251" t="s">
        <v>51</v>
      </c>
      <c r="AH17" s="251" t="s">
        <v>49</v>
      </c>
      <c r="AI17" s="251" t="s">
        <v>50</v>
      </c>
      <c r="AJ17" s="251" t="s">
        <v>51</v>
      </c>
      <c r="AK17" s="251" t="s">
        <v>49</v>
      </c>
      <c r="AL17" s="251" t="s">
        <v>50</v>
      </c>
      <c r="AM17" s="251" t="s">
        <v>51</v>
      </c>
      <c r="AN17" s="251" t="s">
        <v>49</v>
      </c>
      <c r="AO17" s="251" t="s">
        <v>50</v>
      </c>
      <c r="AP17" s="64" t="s">
        <v>51</v>
      </c>
    </row>
    <row r="18" spans="1:46" s="45" customFormat="1" ht="39" customHeight="1" x14ac:dyDescent="0.3">
      <c r="A18" s="338" t="s">
        <v>52</v>
      </c>
      <c r="B18" s="346"/>
      <c r="C18" s="253" t="s">
        <v>53</v>
      </c>
      <c r="D18" s="40">
        <v>25372442.5</v>
      </c>
      <c r="E18" s="40">
        <v>141640000</v>
      </c>
      <c r="F18" s="41">
        <f t="shared" ref="F18:F24" si="11">E18/D18</f>
        <v>5.5824345645871496</v>
      </c>
      <c r="G18" s="40">
        <v>53408178.75</v>
      </c>
      <c r="H18" s="40">
        <v>127948836</v>
      </c>
      <c r="I18" s="41">
        <f t="shared" ref="I18:I24" si="12">H18/G18</f>
        <v>2.3956786955593388</v>
      </c>
      <c r="J18" s="40">
        <v>85947995</v>
      </c>
      <c r="K18" s="40">
        <v>219590236</v>
      </c>
      <c r="L18" s="42">
        <f>K18/J18</f>
        <v>2.5549198209917519</v>
      </c>
      <c r="M18" s="40">
        <v>121248901.66666667</v>
      </c>
      <c r="N18" s="40">
        <v>131587736</v>
      </c>
      <c r="O18" s="42">
        <f t="shared" ref="O18:O24" si="13">N18/M18</f>
        <v>1.0852695091767222</v>
      </c>
      <c r="P18" s="40">
        <v>159422995.54166669</v>
      </c>
      <c r="Q18" s="40">
        <v>98581936</v>
      </c>
      <c r="R18" s="41">
        <f t="shared" ref="R18:R24" si="14">Q18/P18</f>
        <v>0.61836710359789149</v>
      </c>
      <c r="S18" s="40">
        <v>196559210.45833337</v>
      </c>
      <c r="T18" s="40">
        <v>67454136</v>
      </c>
      <c r="U18" s="41">
        <f t="shared" ref="U18:U24" si="15">T18/S18</f>
        <v>0.34317463853620295</v>
      </c>
      <c r="V18" s="40">
        <v>233003124.01041672</v>
      </c>
      <c r="W18" s="40"/>
      <c r="X18" s="41">
        <f t="shared" ref="X18:X24" si="16">W18/V18</f>
        <v>0</v>
      </c>
      <c r="Y18" s="40">
        <v>271207400.13958341</v>
      </c>
      <c r="Z18" s="40"/>
      <c r="AA18" s="41">
        <f t="shared" ref="AA18:AA24" si="17">Z18/Y18</f>
        <v>0</v>
      </c>
      <c r="AB18" s="40">
        <v>310635233.67500007</v>
      </c>
      <c r="AC18" s="40"/>
      <c r="AD18" s="41">
        <f t="shared" ref="AD18:AD24" si="18">AC18/AB18</f>
        <v>0</v>
      </c>
      <c r="AE18" s="40">
        <v>348841148.80000007</v>
      </c>
      <c r="AF18" s="40"/>
      <c r="AG18" s="41">
        <f t="shared" ref="AG18:AG24" si="19">AF18/AE18</f>
        <v>0</v>
      </c>
      <c r="AH18" s="40">
        <v>385414709.84166676</v>
      </c>
      <c r="AI18" s="40"/>
      <c r="AJ18" s="41">
        <f t="shared" ref="AJ18:AJ24" si="20">AI18/AH18</f>
        <v>0</v>
      </c>
      <c r="AK18" s="40">
        <v>424305927.75833344</v>
      </c>
      <c r="AL18" s="40"/>
      <c r="AM18" s="41">
        <f t="shared" ref="AM18:AM24" si="21">AL18/AK18</f>
        <v>0</v>
      </c>
      <c r="AN18" s="43">
        <f t="shared" ref="AN18:AO24" si="22">D18+G18+J18+M18+P18+S18+V18+Y18+AB18+AE18+AH18+AK18</f>
        <v>2615367268.1416674</v>
      </c>
      <c r="AO18" s="43">
        <f t="shared" si="22"/>
        <v>786802880</v>
      </c>
      <c r="AP18" s="44">
        <f t="shared" ref="AP18:AP24" si="23">AO18/AN18</f>
        <v>0.30083839068577845</v>
      </c>
      <c r="AR18" s="46">
        <f>D18+G18+J18+M18</f>
        <v>285977517.91666669</v>
      </c>
      <c r="AS18" s="46">
        <f t="shared" ref="AS18:AS24" si="24">E18+H18+K18+N18</f>
        <v>620766808</v>
      </c>
      <c r="AT18" s="265">
        <f t="shared" ref="AT18:AT24" si="25">AS18/AR18</f>
        <v>2.170683949291742</v>
      </c>
    </row>
    <row r="19" spans="1:46" s="45" customFormat="1" ht="39" customHeight="1" x14ac:dyDescent="0.3">
      <c r="A19" s="347"/>
      <c r="B19" s="346"/>
      <c r="C19" s="57" t="s">
        <v>54</v>
      </c>
      <c r="D19" s="48">
        <v>346358404.30000001</v>
      </c>
      <c r="E19" s="48">
        <v>488011858</v>
      </c>
      <c r="F19" s="49">
        <f t="shared" si="11"/>
        <v>1.4089794038238672</v>
      </c>
      <c r="G19" s="48">
        <v>303065850.75</v>
      </c>
      <c r="H19" s="48">
        <v>400909649</v>
      </c>
      <c r="I19" s="49">
        <f t="shared" si="12"/>
        <v>1.3228466618982806</v>
      </c>
      <c r="J19" s="48">
        <v>368392220.75</v>
      </c>
      <c r="K19" s="48">
        <v>486597649</v>
      </c>
      <c r="L19" s="49">
        <f>K19/J19</f>
        <v>1.3208684157590209</v>
      </c>
      <c r="M19" s="48">
        <v>350542290.75</v>
      </c>
      <c r="N19" s="48">
        <v>414901849</v>
      </c>
      <c r="O19" s="49">
        <f t="shared" si="13"/>
        <v>1.1835999819374148</v>
      </c>
      <c r="P19" s="48">
        <v>388744830.75</v>
      </c>
      <c r="Q19" s="48">
        <v>499168849</v>
      </c>
      <c r="R19" s="49">
        <f t="shared" si="14"/>
        <v>1.2840526986222827</v>
      </c>
      <c r="S19" s="48">
        <v>340283240.75</v>
      </c>
      <c r="T19" s="48">
        <v>435354079</v>
      </c>
      <c r="U19" s="49">
        <f t="shared" si="15"/>
        <v>1.279387365773464</v>
      </c>
      <c r="V19" s="48">
        <v>339800830.75</v>
      </c>
      <c r="W19" s="48"/>
      <c r="X19" s="49">
        <f t="shared" si="16"/>
        <v>0</v>
      </c>
      <c r="Y19" s="48">
        <v>444766383</v>
      </c>
      <c r="Z19" s="48"/>
      <c r="AA19" s="49">
        <f t="shared" si="17"/>
        <v>0</v>
      </c>
      <c r="AB19" s="48">
        <v>431128130.75</v>
      </c>
      <c r="AC19" s="48"/>
      <c r="AD19" s="49">
        <f t="shared" si="18"/>
        <v>0</v>
      </c>
      <c r="AE19" s="48">
        <v>375192510.75</v>
      </c>
      <c r="AF19" s="48"/>
      <c r="AG19" s="49">
        <f t="shared" si="19"/>
        <v>0</v>
      </c>
      <c r="AH19" s="48">
        <v>371120430.75</v>
      </c>
      <c r="AI19" s="48"/>
      <c r="AJ19" s="49">
        <f t="shared" si="20"/>
        <v>0</v>
      </c>
      <c r="AK19" s="48">
        <v>457254650.75</v>
      </c>
      <c r="AL19" s="48"/>
      <c r="AM19" s="49">
        <f t="shared" si="21"/>
        <v>0</v>
      </c>
      <c r="AN19" s="48">
        <f t="shared" si="22"/>
        <v>4516649774.8000002</v>
      </c>
      <c r="AO19" s="48">
        <f t="shared" si="22"/>
        <v>2724943933</v>
      </c>
      <c r="AP19" s="50">
        <f t="shared" si="23"/>
        <v>0.60331087617274071</v>
      </c>
      <c r="AR19" s="46">
        <f t="shared" ref="AR19:AR23" si="26">D19+G19+J19+M19</f>
        <v>1368358766.55</v>
      </c>
      <c r="AS19" s="46">
        <f t="shared" si="24"/>
        <v>1790421005</v>
      </c>
      <c r="AT19" s="265">
        <f t="shared" si="25"/>
        <v>1.3084441367040986</v>
      </c>
    </row>
    <row r="20" spans="1:46" s="45" customFormat="1" ht="39" customHeight="1" x14ac:dyDescent="0.3">
      <c r="A20" s="336" t="s">
        <v>55</v>
      </c>
      <c r="B20" s="337"/>
      <c r="C20" s="337"/>
      <c r="D20" s="53">
        <f>SUM(D18:D19)</f>
        <v>371730846.80000001</v>
      </c>
      <c r="E20" s="53">
        <f>SUM(E18:E19)</f>
        <v>629651858</v>
      </c>
      <c r="F20" s="54">
        <f t="shared" si="11"/>
        <v>1.6938380643422029</v>
      </c>
      <c r="G20" s="53">
        <f>SUM(G18:G19)</f>
        <v>356474029.5</v>
      </c>
      <c r="H20" s="53">
        <f>SUM(H18:H19)</f>
        <v>528858485</v>
      </c>
      <c r="I20" s="54">
        <f t="shared" si="12"/>
        <v>1.4835820879905082</v>
      </c>
      <c r="J20" s="53">
        <f>SUM(J18:J19)</f>
        <v>454340215.75</v>
      </c>
      <c r="K20" s="53">
        <f>SUM(K18:K19)</f>
        <v>706187885</v>
      </c>
      <c r="L20" s="54">
        <f>K20/J20</f>
        <v>1.5543151596964924</v>
      </c>
      <c r="M20" s="53">
        <f>SUM(M18:M19)</f>
        <v>471791192.41666669</v>
      </c>
      <c r="N20" s="53">
        <f>SUM(N18:N19)</f>
        <v>546489585</v>
      </c>
      <c r="O20" s="54">
        <f t="shared" si="13"/>
        <v>1.158329349474932</v>
      </c>
      <c r="P20" s="53">
        <f>SUM(P18:P19)</f>
        <v>548167826.29166675</v>
      </c>
      <c r="Q20" s="53">
        <f>SUM(Q18:Q19)</f>
        <v>597750785</v>
      </c>
      <c r="R20" s="54">
        <f t="shared" si="14"/>
        <v>1.0904521504732592</v>
      </c>
      <c r="S20" s="53">
        <f>SUM(S18:S19)</f>
        <v>536842451.20833337</v>
      </c>
      <c r="T20" s="53">
        <f>SUM(T18:T19)</f>
        <v>502808215</v>
      </c>
      <c r="U20" s="54">
        <f t="shared" si="15"/>
        <v>0.93660293419097429</v>
      </c>
      <c r="V20" s="53">
        <f>SUM(V18:V19)</f>
        <v>572803954.76041675</v>
      </c>
      <c r="W20" s="53">
        <f>SUM(W18:W19)</f>
        <v>0</v>
      </c>
      <c r="X20" s="54">
        <f t="shared" si="16"/>
        <v>0</v>
      </c>
      <c r="Y20" s="53">
        <f>SUM(Y18:Y19)</f>
        <v>715973783.13958335</v>
      </c>
      <c r="Z20" s="53">
        <f>SUM(Z18:Z19)</f>
        <v>0</v>
      </c>
      <c r="AA20" s="54">
        <f t="shared" si="17"/>
        <v>0</v>
      </c>
      <c r="AB20" s="53">
        <f>SUM(AB18:AB19)</f>
        <v>741763364.42500007</v>
      </c>
      <c r="AC20" s="53">
        <f>SUM(AC18:AC19)</f>
        <v>0</v>
      </c>
      <c r="AD20" s="54">
        <f t="shared" si="18"/>
        <v>0</v>
      </c>
      <c r="AE20" s="53">
        <f>SUM(AE18:AE19)</f>
        <v>724033659.55000007</v>
      </c>
      <c r="AF20" s="53">
        <f>SUM(AF18:AF19)</f>
        <v>0</v>
      </c>
      <c r="AG20" s="54">
        <f t="shared" si="19"/>
        <v>0</v>
      </c>
      <c r="AH20" s="53">
        <f>SUM(AH18:AH19)</f>
        <v>756535140.5916667</v>
      </c>
      <c r="AI20" s="53">
        <f>SUM(AI18:AI19)</f>
        <v>0</v>
      </c>
      <c r="AJ20" s="54">
        <f t="shared" si="20"/>
        <v>0</v>
      </c>
      <c r="AK20" s="53">
        <f>SUM(AK18:AK19)</f>
        <v>881560578.50833344</v>
      </c>
      <c r="AL20" s="53">
        <f>SUM(AL18:AL19)</f>
        <v>0</v>
      </c>
      <c r="AM20" s="54">
        <f t="shared" si="21"/>
        <v>0</v>
      </c>
      <c r="AN20" s="53">
        <f t="shared" si="22"/>
        <v>7132017042.9416676</v>
      </c>
      <c r="AO20" s="53">
        <f>SUM(AO18:AO19)</f>
        <v>3511746813</v>
      </c>
      <c r="AP20" s="55">
        <f t="shared" si="23"/>
        <v>0.49239181452538244</v>
      </c>
      <c r="AR20" s="46">
        <f t="shared" si="26"/>
        <v>1654336284.4666667</v>
      </c>
      <c r="AS20" s="46">
        <f t="shared" si="24"/>
        <v>2411187813</v>
      </c>
      <c r="AT20" s="265">
        <f t="shared" si="25"/>
        <v>1.4574955742914935</v>
      </c>
    </row>
    <row r="21" spans="1:46" s="45" customFormat="1" ht="39" customHeight="1" x14ac:dyDescent="0.3">
      <c r="A21" s="338" t="s">
        <v>77</v>
      </c>
      <c r="B21" s="339"/>
      <c r="C21" s="253" t="s">
        <v>53</v>
      </c>
      <c r="D21" s="43">
        <v>75198000</v>
      </c>
      <c r="E21" s="43">
        <v>75198000</v>
      </c>
      <c r="F21" s="42">
        <f>E21/D21</f>
        <v>1</v>
      </c>
      <c r="G21" s="43">
        <v>235000000</v>
      </c>
      <c r="H21" s="43">
        <v>307500000</v>
      </c>
      <c r="I21" s="42">
        <f t="shared" si="12"/>
        <v>1.3085106382978724</v>
      </c>
      <c r="J21" s="43">
        <v>20000000</v>
      </c>
      <c r="K21" s="43"/>
      <c r="L21" s="42">
        <f>K21/J21</f>
        <v>0</v>
      </c>
      <c r="M21" s="43">
        <v>80000000</v>
      </c>
      <c r="N21" s="43"/>
      <c r="O21" s="42">
        <f t="shared" si="13"/>
        <v>0</v>
      </c>
      <c r="P21" s="43">
        <v>140000000</v>
      </c>
      <c r="Q21" s="43"/>
      <c r="R21" s="42">
        <f t="shared" si="14"/>
        <v>0</v>
      </c>
      <c r="S21" s="43">
        <v>200000000</v>
      </c>
      <c r="T21" s="43"/>
      <c r="U21" s="42">
        <f t="shared" si="15"/>
        <v>0</v>
      </c>
      <c r="V21" s="43">
        <v>210000000</v>
      </c>
      <c r="W21" s="43"/>
      <c r="X21" s="41">
        <f t="shared" si="16"/>
        <v>0</v>
      </c>
      <c r="Y21" s="43">
        <v>200000000</v>
      </c>
      <c r="Z21" s="43"/>
      <c r="AA21" s="42">
        <f t="shared" si="17"/>
        <v>0</v>
      </c>
      <c r="AB21" s="43">
        <v>430000000</v>
      </c>
      <c r="AC21" s="43"/>
      <c r="AD21" s="42">
        <f t="shared" si="18"/>
        <v>0</v>
      </c>
      <c r="AE21" s="43">
        <v>90000000</v>
      </c>
      <c r="AF21" s="43"/>
      <c r="AG21" s="42">
        <f t="shared" si="19"/>
        <v>0</v>
      </c>
      <c r="AH21" s="43">
        <v>200000000</v>
      </c>
      <c r="AI21" s="43"/>
      <c r="AJ21" s="42">
        <f t="shared" si="20"/>
        <v>0</v>
      </c>
      <c r="AK21" s="43">
        <v>719802000</v>
      </c>
      <c r="AL21" s="43"/>
      <c r="AM21" s="42">
        <f t="shared" si="21"/>
        <v>0</v>
      </c>
      <c r="AN21" s="43">
        <f t="shared" si="22"/>
        <v>2600000000</v>
      </c>
      <c r="AO21" s="43">
        <f t="shared" si="22"/>
        <v>382698000</v>
      </c>
      <c r="AP21" s="44">
        <f t="shared" si="23"/>
        <v>0.14719153846153846</v>
      </c>
      <c r="AR21" s="46">
        <f t="shared" si="26"/>
        <v>410198000</v>
      </c>
      <c r="AS21" s="46">
        <f t="shared" si="24"/>
        <v>382698000</v>
      </c>
      <c r="AT21" s="265">
        <f t="shared" si="25"/>
        <v>0.9329592050668214</v>
      </c>
    </row>
    <row r="22" spans="1:46" s="51" customFormat="1" ht="39" customHeight="1" x14ac:dyDescent="0.3">
      <c r="A22" s="338"/>
      <c r="B22" s="339"/>
      <c r="C22" s="47" t="s">
        <v>54</v>
      </c>
      <c r="D22" s="58">
        <v>22710766</v>
      </c>
      <c r="E22" s="58">
        <v>15410766</v>
      </c>
      <c r="F22" s="49">
        <f>E22/D22</f>
        <v>0.6785665441667621</v>
      </c>
      <c r="G22" s="58">
        <v>22710766</v>
      </c>
      <c r="H22" s="58">
        <v>29308766</v>
      </c>
      <c r="I22" s="49">
        <f t="shared" si="12"/>
        <v>1.2905230056969457</v>
      </c>
      <c r="J22" s="58">
        <v>57210766</v>
      </c>
      <c r="K22" s="58">
        <v>56328166</v>
      </c>
      <c r="L22" s="49">
        <f>K22/J22</f>
        <v>0.98457283372154114</v>
      </c>
      <c r="M22" s="58">
        <v>22210766</v>
      </c>
      <c r="N22" s="58">
        <v>22859766</v>
      </c>
      <c r="O22" s="49">
        <f t="shared" si="13"/>
        <v>1.0292200638195008</v>
      </c>
      <c r="P22" s="58">
        <v>22210766</v>
      </c>
      <c r="Q22" s="58">
        <v>21859766</v>
      </c>
      <c r="R22" s="42">
        <f t="shared" si="14"/>
        <v>0.98419685300362891</v>
      </c>
      <c r="S22" s="58">
        <v>22210766</v>
      </c>
      <c r="T22" s="58">
        <v>21859766</v>
      </c>
      <c r="U22" s="49">
        <f t="shared" si="15"/>
        <v>0.98419685300362891</v>
      </c>
      <c r="V22" s="58">
        <v>22210766</v>
      </c>
      <c r="W22" s="58"/>
      <c r="X22" s="49">
        <f t="shared" si="16"/>
        <v>0</v>
      </c>
      <c r="Y22" s="58">
        <v>22210766</v>
      </c>
      <c r="Z22" s="58"/>
      <c r="AA22" s="49">
        <f t="shared" si="17"/>
        <v>0</v>
      </c>
      <c r="AB22" s="58">
        <v>57210766</v>
      </c>
      <c r="AC22" s="58"/>
      <c r="AD22" s="49">
        <f t="shared" si="18"/>
        <v>0</v>
      </c>
      <c r="AE22" s="58">
        <v>22210766</v>
      </c>
      <c r="AF22" s="58"/>
      <c r="AG22" s="49">
        <f t="shared" si="19"/>
        <v>0</v>
      </c>
      <c r="AH22" s="58">
        <v>22210766</v>
      </c>
      <c r="AI22" s="58"/>
      <c r="AJ22" s="49">
        <f t="shared" si="20"/>
        <v>0</v>
      </c>
      <c r="AK22" s="58">
        <v>22210766</v>
      </c>
      <c r="AL22" s="58"/>
      <c r="AM22" s="49">
        <f t="shared" si="21"/>
        <v>0</v>
      </c>
      <c r="AN22" s="48">
        <f t="shared" si="22"/>
        <v>337529192</v>
      </c>
      <c r="AO22" s="48">
        <f t="shared" si="22"/>
        <v>167626996</v>
      </c>
      <c r="AP22" s="50">
        <f t="shared" si="23"/>
        <v>0.49662962485330753</v>
      </c>
      <c r="AR22" s="46">
        <f t="shared" si="26"/>
        <v>124843064</v>
      </c>
      <c r="AS22" s="46">
        <f t="shared" si="24"/>
        <v>123907464</v>
      </c>
      <c r="AT22" s="265">
        <f t="shared" si="25"/>
        <v>0.99250579111066994</v>
      </c>
    </row>
    <row r="23" spans="1:46" s="45" customFormat="1" ht="39" customHeight="1" x14ac:dyDescent="0.3">
      <c r="A23" s="340" t="s">
        <v>64</v>
      </c>
      <c r="B23" s="337"/>
      <c r="C23" s="337"/>
      <c r="D23" s="53">
        <f>SUM(D21:D22)</f>
        <v>97908766</v>
      </c>
      <c r="E23" s="53">
        <f>SUM(E21:E22)</f>
        <v>90608766</v>
      </c>
      <c r="F23" s="54">
        <f>E23/D23</f>
        <v>0.92544079250268563</v>
      </c>
      <c r="G23" s="53">
        <f>SUM(G21:G22)</f>
        <v>257710766</v>
      </c>
      <c r="H23" s="53">
        <f>SUM(H21:H22)</f>
        <v>336808766</v>
      </c>
      <c r="I23" s="54">
        <f t="shared" si="12"/>
        <v>1.3069254778436381</v>
      </c>
      <c r="J23" s="53">
        <f>SUM(J21:J22)</f>
        <v>77210766</v>
      </c>
      <c r="K23" s="53">
        <f>SUM(K21:K22)</f>
        <v>56328166</v>
      </c>
      <c r="L23" s="54">
        <f t="shared" ref="L23:L24" si="27">K23/J23</f>
        <v>0.72953771757684671</v>
      </c>
      <c r="M23" s="53">
        <f>SUM(M21:M22)</f>
        <v>102210766</v>
      </c>
      <c r="N23" s="53">
        <f>SUM(N21:N22)</f>
        <v>22859766</v>
      </c>
      <c r="O23" s="54">
        <f t="shared" si="13"/>
        <v>0.22365321085647671</v>
      </c>
      <c r="P23" s="53">
        <f>SUM(P21:P22)</f>
        <v>162210766</v>
      </c>
      <c r="Q23" s="53">
        <f>SUM(Q21:Q22)</f>
        <v>21859766</v>
      </c>
      <c r="R23" s="54">
        <f t="shared" si="14"/>
        <v>0.13476149912269078</v>
      </c>
      <c r="S23" s="53">
        <f>SUM(S21:S22)</f>
        <v>222210766</v>
      </c>
      <c r="T23" s="53">
        <f>SUM(T21:T22)</f>
        <v>21859766</v>
      </c>
      <c r="U23" s="54">
        <f t="shared" si="15"/>
        <v>9.8374018475774483E-2</v>
      </c>
      <c r="V23" s="53">
        <f>SUM(V21:V22)</f>
        <v>232210766</v>
      </c>
      <c r="W23" s="53">
        <f>SUM(W21:W22)</f>
        <v>0</v>
      </c>
      <c r="X23" s="54">
        <f t="shared" si="16"/>
        <v>0</v>
      </c>
      <c r="Y23" s="53">
        <f>SUM(Y21:Y22)</f>
        <v>222210766</v>
      </c>
      <c r="Z23" s="53">
        <f>SUM(Z21:Z22)</f>
        <v>0</v>
      </c>
      <c r="AA23" s="54">
        <f t="shared" si="17"/>
        <v>0</v>
      </c>
      <c r="AB23" s="53">
        <f>SUM(AB21:AB22)</f>
        <v>487210766</v>
      </c>
      <c r="AC23" s="53">
        <f>SUM(AC21:AC22)</f>
        <v>0</v>
      </c>
      <c r="AD23" s="54">
        <f t="shared" si="18"/>
        <v>0</v>
      </c>
      <c r="AE23" s="53">
        <f>SUM(AE21:AE22)</f>
        <v>112210766</v>
      </c>
      <c r="AF23" s="53">
        <f>SUM(AF21:AF22)</f>
        <v>0</v>
      </c>
      <c r="AG23" s="54">
        <f t="shared" si="19"/>
        <v>0</v>
      </c>
      <c r="AH23" s="53">
        <f>SUM(AH21:AH22)</f>
        <v>222210766</v>
      </c>
      <c r="AI23" s="53">
        <f>SUM(AI21:AI22)</f>
        <v>0</v>
      </c>
      <c r="AJ23" s="54">
        <f t="shared" si="20"/>
        <v>0</v>
      </c>
      <c r="AK23" s="53">
        <f>SUM(AK21:AK22)</f>
        <v>742012766</v>
      </c>
      <c r="AL23" s="53">
        <f>SUM(AL21:AL22)</f>
        <v>0</v>
      </c>
      <c r="AM23" s="54">
        <f t="shared" si="21"/>
        <v>0</v>
      </c>
      <c r="AN23" s="53">
        <f t="shared" si="22"/>
        <v>2937529192</v>
      </c>
      <c r="AO23" s="53">
        <f>SUM(AO21:AO22)</f>
        <v>550324996</v>
      </c>
      <c r="AP23" s="55">
        <f t="shared" si="23"/>
        <v>0.18734281773224332</v>
      </c>
      <c r="AR23" s="46">
        <f t="shared" si="26"/>
        <v>535041064</v>
      </c>
      <c r="AS23" s="46">
        <f t="shared" si="24"/>
        <v>506605464</v>
      </c>
      <c r="AT23" s="265">
        <f t="shared" si="25"/>
        <v>0.94685342506720194</v>
      </c>
    </row>
    <row r="24" spans="1:46" s="45" customFormat="1" ht="39" customHeight="1" thickBot="1" x14ac:dyDescent="0.35">
      <c r="A24" s="341" t="s">
        <v>56</v>
      </c>
      <c r="B24" s="342"/>
      <c r="C24" s="342"/>
      <c r="D24" s="59">
        <f>D20+D23</f>
        <v>469639612.80000001</v>
      </c>
      <c r="E24" s="59">
        <f>E20+E23</f>
        <v>720260624</v>
      </c>
      <c r="F24" s="60">
        <f t="shared" si="11"/>
        <v>1.533645383330833</v>
      </c>
      <c r="G24" s="59">
        <f>G20+G23</f>
        <v>614184795.5</v>
      </c>
      <c r="H24" s="59">
        <f>H20+H23</f>
        <v>865667251</v>
      </c>
      <c r="I24" s="60">
        <f t="shared" si="12"/>
        <v>1.409457312103064</v>
      </c>
      <c r="J24" s="59">
        <f>J20+J23</f>
        <v>531550981.75</v>
      </c>
      <c r="K24" s="59">
        <f>K20+K23</f>
        <v>762516051</v>
      </c>
      <c r="L24" s="60">
        <f t="shared" si="27"/>
        <v>1.4345116031760579</v>
      </c>
      <c r="M24" s="59">
        <f>M20+M23</f>
        <v>574001958.41666675</v>
      </c>
      <c r="N24" s="59">
        <f>N20+N23</f>
        <v>569349351</v>
      </c>
      <c r="O24" s="60">
        <f t="shared" si="13"/>
        <v>0.99189443982124981</v>
      </c>
      <c r="P24" s="59">
        <f>P20+P23</f>
        <v>710378592.29166675</v>
      </c>
      <c r="Q24" s="59">
        <f>Q20+Q23</f>
        <v>619610551</v>
      </c>
      <c r="R24" s="60">
        <f t="shared" si="14"/>
        <v>0.87222582116551273</v>
      </c>
      <c r="S24" s="59">
        <f>S20+S23</f>
        <v>759053217.20833337</v>
      </c>
      <c r="T24" s="59">
        <f>T20+T23</f>
        <v>524667981</v>
      </c>
      <c r="U24" s="60">
        <f t="shared" si="15"/>
        <v>0.6912136976767429</v>
      </c>
      <c r="V24" s="59">
        <f>V20+V23</f>
        <v>805014720.76041675</v>
      </c>
      <c r="W24" s="59">
        <f>W20+W23</f>
        <v>0</v>
      </c>
      <c r="X24" s="60">
        <f t="shared" si="16"/>
        <v>0</v>
      </c>
      <c r="Y24" s="59">
        <f>Y20+Y23</f>
        <v>938184549.13958335</v>
      </c>
      <c r="Z24" s="59">
        <f>Z20+Z23</f>
        <v>0</v>
      </c>
      <c r="AA24" s="60">
        <f t="shared" si="17"/>
        <v>0</v>
      </c>
      <c r="AB24" s="59">
        <f>AB20+AB23</f>
        <v>1228974130.4250002</v>
      </c>
      <c r="AC24" s="59">
        <f>AC20+AC23</f>
        <v>0</v>
      </c>
      <c r="AD24" s="60">
        <f t="shared" si="18"/>
        <v>0</v>
      </c>
      <c r="AE24" s="59">
        <f>AE20+AE23</f>
        <v>836244425.55000007</v>
      </c>
      <c r="AF24" s="59">
        <f>AF20+AF23</f>
        <v>0</v>
      </c>
      <c r="AG24" s="60">
        <f t="shared" si="19"/>
        <v>0</v>
      </c>
      <c r="AH24" s="59">
        <f>AH20+AH23</f>
        <v>978745906.5916667</v>
      </c>
      <c r="AI24" s="59">
        <f>AI20+AI23</f>
        <v>0</v>
      </c>
      <c r="AJ24" s="60">
        <f t="shared" si="20"/>
        <v>0</v>
      </c>
      <c r="AK24" s="59">
        <f>AK20+AK23</f>
        <v>1623573344.5083334</v>
      </c>
      <c r="AL24" s="59">
        <f>AL20+AL23</f>
        <v>0</v>
      </c>
      <c r="AM24" s="60">
        <f t="shared" si="21"/>
        <v>0</v>
      </c>
      <c r="AN24" s="59">
        <f t="shared" si="22"/>
        <v>10069546234.941668</v>
      </c>
      <c r="AO24" s="59">
        <f t="shared" si="22"/>
        <v>4062071809</v>
      </c>
      <c r="AP24" s="61">
        <f t="shared" si="23"/>
        <v>0.40340167413944361</v>
      </c>
      <c r="AR24" s="46">
        <f>D24+G24+J24+M24</f>
        <v>2189377348.4666667</v>
      </c>
      <c r="AS24" s="46">
        <f t="shared" si="24"/>
        <v>2917793277</v>
      </c>
      <c r="AT24" s="265">
        <f t="shared" si="25"/>
        <v>1.3327046061947614</v>
      </c>
    </row>
    <row r="25" spans="1:46" x14ac:dyDescent="0.3">
      <c r="K25" s="38"/>
      <c r="AL25" s="65"/>
    </row>
    <row r="26" spans="1:46" x14ac:dyDescent="0.3">
      <c r="AF26" s="38"/>
    </row>
    <row r="27" spans="1:46" ht="24" x14ac:dyDescent="0.3">
      <c r="A27" s="34" t="s">
        <v>63</v>
      </c>
      <c r="J27" s="38"/>
      <c r="K27" s="38"/>
      <c r="L27" s="275"/>
      <c r="N27" s="38"/>
      <c r="O27" s="38"/>
      <c r="T27" s="65"/>
      <c r="W27" s="38"/>
      <c r="X27" s="38"/>
      <c r="AC27" s="38"/>
      <c r="AF27" s="38"/>
      <c r="AH27" s="38"/>
      <c r="AQ27" s="65"/>
    </row>
    <row r="28" spans="1:46" ht="12" customHeight="1" thickBot="1" x14ac:dyDescent="0.35"/>
    <row r="29" spans="1:46" ht="42.75" customHeight="1" x14ac:dyDescent="0.3">
      <c r="A29" s="343" t="s">
        <v>47</v>
      </c>
      <c r="B29" s="334"/>
      <c r="C29" s="334"/>
      <c r="D29" s="334" t="s">
        <v>26</v>
      </c>
      <c r="E29" s="334"/>
      <c r="F29" s="334"/>
      <c r="G29" s="334" t="s">
        <v>23</v>
      </c>
      <c r="H29" s="334"/>
      <c r="I29" s="334"/>
      <c r="J29" s="334" t="s">
        <v>28</v>
      </c>
      <c r="K29" s="334"/>
      <c r="L29" s="334"/>
      <c r="M29" s="334" t="s">
        <v>24</v>
      </c>
      <c r="N29" s="334"/>
      <c r="O29" s="334"/>
      <c r="P29" s="334" t="s">
        <v>27</v>
      </c>
      <c r="Q29" s="334"/>
      <c r="R29" s="334"/>
      <c r="S29" s="334" t="s">
        <v>30</v>
      </c>
      <c r="T29" s="334"/>
      <c r="U29" s="334"/>
      <c r="V29" s="334" t="s">
        <v>29</v>
      </c>
      <c r="W29" s="334"/>
      <c r="X29" s="334"/>
      <c r="Y29" s="334" t="s">
        <v>32</v>
      </c>
      <c r="Z29" s="334"/>
      <c r="AA29" s="334"/>
      <c r="AB29" s="334" t="s">
        <v>33</v>
      </c>
      <c r="AC29" s="334"/>
      <c r="AD29" s="334"/>
      <c r="AE29" s="334" t="s">
        <v>31</v>
      </c>
      <c r="AF29" s="334"/>
      <c r="AG29" s="334"/>
      <c r="AH29" s="334" t="s">
        <v>34</v>
      </c>
      <c r="AI29" s="334"/>
      <c r="AJ29" s="334"/>
      <c r="AK29" s="334" t="s">
        <v>35</v>
      </c>
      <c r="AL29" s="334"/>
      <c r="AM29" s="334"/>
      <c r="AN29" s="334" t="s">
        <v>61</v>
      </c>
      <c r="AO29" s="334"/>
      <c r="AP29" s="335"/>
    </row>
    <row r="30" spans="1:46" ht="42.75" customHeight="1" x14ac:dyDescent="0.3">
      <c r="A30" s="344"/>
      <c r="B30" s="345"/>
      <c r="C30" s="345"/>
      <c r="D30" s="255" t="s">
        <v>49</v>
      </c>
      <c r="E30" s="255" t="s">
        <v>50</v>
      </c>
      <c r="F30" s="255" t="s">
        <v>51</v>
      </c>
      <c r="G30" s="255" t="s">
        <v>49</v>
      </c>
      <c r="H30" s="255" t="s">
        <v>50</v>
      </c>
      <c r="I30" s="255" t="s">
        <v>51</v>
      </c>
      <c r="J30" s="255" t="s">
        <v>49</v>
      </c>
      <c r="K30" s="255" t="s">
        <v>50</v>
      </c>
      <c r="L30" s="255" t="s">
        <v>51</v>
      </c>
      <c r="M30" s="255" t="s">
        <v>49</v>
      </c>
      <c r="N30" s="255" t="s">
        <v>50</v>
      </c>
      <c r="O30" s="255" t="s">
        <v>51</v>
      </c>
      <c r="P30" s="255" t="s">
        <v>49</v>
      </c>
      <c r="Q30" s="255" t="s">
        <v>50</v>
      </c>
      <c r="R30" s="255" t="s">
        <v>51</v>
      </c>
      <c r="S30" s="255" t="s">
        <v>49</v>
      </c>
      <c r="T30" s="255" t="s">
        <v>50</v>
      </c>
      <c r="U30" s="255" t="s">
        <v>51</v>
      </c>
      <c r="V30" s="255" t="s">
        <v>49</v>
      </c>
      <c r="W30" s="255" t="s">
        <v>50</v>
      </c>
      <c r="X30" s="255" t="s">
        <v>51</v>
      </c>
      <c r="Y30" s="255" t="s">
        <v>49</v>
      </c>
      <c r="Z30" s="255" t="s">
        <v>50</v>
      </c>
      <c r="AA30" s="255" t="s">
        <v>51</v>
      </c>
      <c r="AB30" s="255" t="s">
        <v>49</v>
      </c>
      <c r="AC30" s="255" t="s">
        <v>50</v>
      </c>
      <c r="AD30" s="255" t="s">
        <v>51</v>
      </c>
      <c r="AE30" s="255" t="s">
        <v>49</v>
      </c>
      <c r="AF30" s="255" t="s">
        <v>50</v>
      </c>
      <c r="AG30" s="255" t="s">
        <v>51</v>
      </c>
      <c r="AH30" s="255" t="s">
        <v>49</v>
      </c>
      <c r="AI30" s="255" t="s">
        <v>50</v>
      </c>
      <c r="AJ30" s="255" t="s">
        <v>51</v>
      </c>
      <c r="AK30" s="255" t="s">
        <v>49</v>
      </c>
      <c r="AL30" s="255" t="s">
        <v>50</v>
      </c>
      <c r="AM30" s="255" t="s">
        <v>51</v>
      </c>
      <c r="AN30" s="255" t="s">
        <v>49</v>
      </c>
      <c r="AO30" s="255" t="s">
        <v>50</v>
      </c>
      <c r="AP30" s="212" t="s">
        <v>51</v>
      </c>
    </row>
    <row r="31" spans="1:46" ht="42.75" customHeight="1" x14ac:dyDescent="0.3">
      <c r="A31" s="326" t="s">
        <v>52</v>
      </c>
      <c r="B31" s="327"/>
      <c r="C31" s="328"/>
      <c r="D31" s="238">
        <v>527004594.54910338</v>
      </c>
      <c r="E31" s="238">
        <v>552346346</v>
      </c>
      <c r="F31" s="239">
        <f>E31/D31</f>
        <v>1.0480863956652571</v>
      </c>
      <c r="G31" s="238">
        <v>303399485.92848527</v>
      </c>
      <c r="H31" s="238">
        <v>609422072</v>
      </c>
      <c r="I31" s="239">
        <f>H31/G31</f>
        <v>2.0086456973880562</v>
      </c>
      <c r="J31" s="238">
        <v>290947168.43702006</v>
      </c>
      <c r="K31" s="238">
        <v>464626305</v>
      </c>
      <c r="L31" s="239">
        <f>K31/J31</f>
        <v>1.5969438970517955</v>
      </c>
      <c r="M31" s="238">
        <v>370823645.87664104</v>
      </c>
      <c r="N31" s="238"/>
      <c r="O31" s="239">
        <f>N31/M31</f>
        <v>0</v>
      </c>
      <c r="P31" s="238">
        <v>385066793.56049544</v>
      </c>
      <c r="Q31" s="238"/>
      <c r="R31" s="239">
        <f>Q31/P31</f>
        <v>0</v>
      </c>
      <c r="S31" s="238">
        <v>447403916.38498509</v>
      </c>
      <c r="T31" s="238"/>
      <c r="U31" s="239">
        <f>T31/S31</f>
        <v>0</v>
      </c>
      <c r="V31" s="238">
        <v>468160365.55295175</v>
      </c>
      <c r="W31" s="238"/>
      <c r="X31" s="239">
        <f>W31/V31</f>
        <v>0</v>
      </c>
      <c r="Y31" s="238">
        <v>467511445.19791782</v>
      </c>
      <c r="Z31" s="238"/>
      <c r="AA31" s="239">
        <f>Z31/Y31</f>
        <v>0</v>
      </c>
      <c r="AB31" s="238">
        <v>457987227.00729692</v>
      </c>
      <c r="AC31" s="238"/>
      <c r="AD31" s="239">
        <f>AC31/AB31</f>
        <v>0</v>
      </c>
      <c r="AE31" s="238">
        <v>591789475.6721729</v>
      </c>
      <c r="AF31" s="238"/>
      <c r="AG31" s="239">
        <f>AF31/AE31</f>
        <v>0</v>
      </c>
      <c r="AH31" s="238">
        <v>640942188.39626837</v>
      </c>
      <c r="AI31" s="238"/>
      <c r="AJ31" s="239">
        <f>AI31/AH31</f>
        <v>0</v>
      </c>
      <c r="AK31" s="238">
        <v>677469264.97558022</v>
      </c>
      <c r="AL31" s="240"/>
      <c r="AM31" s="239">
        <f>AL31/AK31</f>
        <v>0</v>
      </c>
      <c r="AN31" s="238">
        <f t="shared" ref="AN31:AN32" si="28">D31+G31+J31+M31+P31+S31+V31+Y31+AB31+AE31+AH31+AK31</f>
        <v>5628505571.5389175</v>
      </c>
      <c r="AO31" s="240"/>
      <c r="AP31" s="241">
        <f t="shared" ref="AP31:AP33" si="29">AO31/AN31</f>
        <v>0</v>
      </c>
    </row>
    <row r="32" spans="1:46" ht="42.75" customHeight="1" x14ac:dyDescent="0.3">
      <c r="A32" s="329" t="s">
        <v>77</v>
      </c>
      <c r="B32" s="330"/>
      <c r="C32" s="331"/>
      <c r="D32" s="242">
        <v>79255353.030321598</v>
      </c>
      <c r="E32" s="242">
        <v>42780743</v>
      </c>
      <c r="F32" s="243">
        <f>E32/D32</f>
        <v>0.53978364065368423</v>
      </c>
      <c r="G32" s="242">
        <v>199410662.2525593</v>
      </c>
      <c r="H32" s="242">
        <v>34650743</v>
      </c>
      <c r="I32" s="243">
        <f>H32/G32</f>
        <v>0.17376574857423543</v>
      </c>
      <c r="J32" s="242">
        <v>144213756.08601946</v>
      </c>
      <c r="K32" s="242">
        <v>505785893</v>
      </c>
      <c r="L32" s="243">
        <f>K32/J32</f>
        <v>3.5071958925909463</v>
      </c>
      <c r="M32" s="242">
        <v>99090311.248806298</v>
      </c>
      <c r="N32" s="242"/>
      <c r="O32" s="243">
        <f>N32/M32</f>
        <v>0</v>
      </c>
      <c r="P32" s="242">
        <v>196493619.51476771</v>
      </c>
      <c r="Q32" s="242"/>
      <c r="R32" s="243">
        <f>Q32/P32</f>
        <v>0</v>
      </c>
      <c r="S32" s="242">
        <v>174004599.21465182</v>
      </c>
      <c r="T32" s="242"/>
      <c r="U32" s="243">
        <f>T32/S32</f>
        <v>0</v>
      </c>
      <c r="V32" s="242">
        <v>220875114.32302386</v>
      </c>
      <c r="W32" s="242"/>
      <c r="X32" s="243">
        <f>W32/V32</f>
        <v>0</v>
      </c>
      <c r="Y32" s="242">
        <v>300545203.1798712</v>
      </c>
      <c r="Z32" s="242"/>
      <c r="AA32" s="243">
        <f>Z32/Y32</f>
        <v>0</v>
      </c>
      <c r="AB32" s="242">
        <v>48127995.146185637</v>
      </c>
      <c r="AC32" s="242"/>
      <c r="AD32" s="243">
        <f>AC32/AB32</f>
        <v>0</v>
      </c>
      <c r="AE32" s="242">
        <v>192812593.76812887</v>
      </c>
      <c r="AF32" s="242"/>
      <c r="AG32" s="243">
        <f>AF32/AE32</f>
        <v>0</v>
      </c>
      <c r="AH32" s="242">
        <v>130320531.23071218</v>
      </c>
      <c r="AI32" s="242"/>
      <c r="AJ32" s="243">
        <f>AI32/AH32</f>
        <v>0</v>
      </c>
      <c r="AK32" s="242">
        <v>1051689599.7513926</v>
      </c>
      <c r="AL32" s="240"/>
      <c r="AM32" s="243">
        <f>AL32/AK32</f>
        <v>0</v>
      </c>
      <c r="AN32" s="242">
        <f t="shared" si="28"/>
        <v>2836839338.7464409</v>
      </c>
      <c r="AO32" s="240"/>
      <c r="AP32" s="244">
        <f t="shared" si="29"/>
        <v>0</v>
      </c>
    </row>
    <row r="33" spans="1:42" s="45" customFormat="1" ht="39" customHeight="1" thickBot="1" x14ac:dyDescent="0.35">
      <c r="A33" s="332" t="s">
        <v>57</v>
      </c>
      <c r="B33" s="333"/>
      <c r="C33" s="333"/>
      <c r="D33" s="245">
        <f>SUM(D31:D32)</f>
        <v>606259947.57942498</v>
      </c>
      <c r="E33" s="245">
        <f>SUM(E31:E32)</f>
        <v>595127089</v>
      </c>
      <c r="F33" s="246">
        <f>E33/D33</f>
        <v>0.98163682324079893</v>
      </c>
      <c r="G33" s="245">
        <f>SUM(G31:G32)</f>
        <v>502810148.18104458</v>
      </c>
      <c r="H33" s="245">
        <f>SUM(H31:H32)</f>
        <v>644072815</v>
      </c>
      <c r="I33" s="246">
        <f>H33/G33</f>
        <v>1.2809463319902836</v>
      </c>
      <c r="J33" s="245">
        <f t="shared" ref="J33:K33" si="30">SUM(J31:J32)</f>
        <v>435160924.52303952</v>
      </c>
      <c r="K33" s="245">
        <f t="shared" si="30"/>
        <v>970412198</v>
      </c>
      <c r="L33" s="246">
        <f>K33/J33</f>
        <v>2.2300076668502014</v>
      </c>
      <c r="M33" s="245">
        <f t="shared" ref="M33:N33" si="31">SUM(M31:M32)</f>
        <v>469913957.12544733</v>
      </c>
      <c r="N33" s="245">
        <f t="shared" si="31"/>
        <v>0</v>
      </c>
      <c r="O33" s="246">
        <f>N33/M33</f>
        <v>0</v>
      </c>
      <c r="P33" s="245">
        <f t="shared" ref="P33:Q33" si="32">SUM(P31:P32)</f>
        <v>581560413.07526314</v>
      </c>
      <c r="Q33" s="245">
        <f t="shared" si="32"/>
        <v>0</v>
      </c>
      <c r="R33" s="246">
        <f>Q33/P33</f>
        <v>0</v>
      </c>
      <c r="S33" s="245">
        <f t="shared" ref="S33:T33" si="33">SUM(S31:S32)</f>
        <v>621408515.59963691</v>
      </c>
      <c r="T33" s="245">
        <f t="shared" si="33"/>
        <v>0</v>
      </c>
      <c r="U33" s="246">
        <f>T33/S33</f>
        <v>0</v>
      </c>
      <c r="V33" s="245">
        <f t="shared" ref="V33:W33" si="34">SUM(V31:V32)</f>
        <v>689035479.87597561</v>
      </c>
      <c r="W33" s="245">
        <f t="shared" si="34"/>
        <v>0</v>
      </c>
      <c r="X33" s="246">
        <f>W33/V33</f>
        <v>0</v>
      </c>
      <c r="Y33" s="245">
        <f>SUM(Y31:Y32)</f>
        <v>768056648.37778902</v>
      </c>
      <c r="Z33" s="245">
        <f>SUM(Z31:Z32)</f>
        <v>0</v>
      </c>
      <c r="AA33" s="246">
        <f>Z33/Y33</f>
        <v>0</v>
      </c>
      <c r="AB33" s="245">
        <f>SUM(AB31:AB32)</f>
        <v>506115222.15348256</v>
      </c>
      <c r="AC33" s="245">
        <f>SUM(AC31:AC32)</f>
        <v>0</v>
      </c>
      <c r="AD33" s="246">
        <f>AC33/AB33</f>
        <v>0</v>
      </c>
      <c r="AE33" s="245">
        <f>SUM(AE31:AE32)</f>
        <v>784602069.44030178</v>
      </c>
      <c r="AF33" s="245">
        <f>SUM(AF31:AF32)</f>
        <v>0</v>
      </c>
      <c r="AG33" s="246">
        <f>AF33/AE33</f>
        <v>0</v>
      </c>
      <c r="AH33" s="245">
        <f>SUM(AH31:AH32)</f>
        <v>771262719.62698054</v>
      </c>
      <c r="AI33" s="245">
        <f>SUM(AI31:AI32)</f>
        <v>0</v>
      </c>
      <c r="AJ33" s="246">
        <f>AI33/AH33</f>
        <v>0</v>
      </c>
      <c r="AK33" s="245">
        <f>SUM(AK31:AK32)</f>
        <v>1729158864.7269728</v>
      </c>
      <c r="AL33" s="245">
        <f>SUM(AL31:AL32)</f>
        <v>0</v>
      </c>
      <c r="AM33" s="246">
        <f>AL33/AK33</f>
        <v>0</v>
      </c>
      <c r="AN33" s="245">
        <f>SUM(AN31:AN32)</f>
        <v>8465344910.2853584</v>
      </c>
      <c r="AO33" s="245">
        <f>SUM(AO31:AO32)</f>
        <v>0</v>
      </c>
      <c r="AP33" s="247">
        <f t="shared" si="29"/>
        <v>0</v>
      </c>
    </row>
    <row r="35" spans="1:42" x14ac:dyDescent="0.3">
      <c r="J35" s="38">
        <f t="shared" ref="J35:K37" si="35">D31+G31+J31</f>
        <v>1121351248.9146087</v>
      </c>
      <c r="K35" s="38">
        <f t="shared" si="35"/>
        <v>1626394723</v>
      </c>
      <c r="L35" s="63">
        <f t="shared" ref="L35:L37" si="36">K35/J35</f>
        <v>1.4503882923162914</v>
      </c>
    </row>
    <row r="36" spans="1:42" x14ac:dyDescent="0.3">
      <c r="J36" s="38">
        <f t="shared" si="35"/>
        <v>422879771.36890036</v>
      </c>
      <c r="K36" s="38">
        <f t="shared" si="35"/>
        <v>583217379</v>
      </c>
      <c r="L36" s="63">
        <f t="shared" si="36"/>
        <v>1.3791564848611042</v>
      </c>
    </row>
    <row r="37" spans="1:42" x14ac:dyDescent="0.3">
      <c r="J37" s="38">
        <f t="shared" si="35"/>
        <v>1544231020.283509</v>
      </c>
      <c r="K37" s="38">
        <f t="shared" si="35"/>
        <v>2209612102</v>
      </c>
      <c r="L37" s="63">
        <f t="shared" si="36"/>
        <v>1.430881825955246</v>
      </c>
    </row>
    <row r="39" spans="1:42" x14ac:dyDescent="0.3">
      <c r="T39" s="38"/>
    </row>
    <row r="45" spans="1:42" x14ac:dyDescent="0.3">
      <c r="P45" s="65"/>
    </row>
    <row r="47" spans="1:42" x14ac:dyDescent="0.3">
      <c r="P47" s="65"/>
    </row>
  </sheetData>
  <mergeCells count="57">
    <mergeCell ref="A8:B9"/>
    <mergeCell ref="P3:R3"/>
    <mergeCell ref="S3:U3"/>
    <mergeCell ref="V3:X3"/>
    <mergeCell ref="Y3:AA3"/>
    <mergeCell ref="A3:B4"/>
    <mergeCell ref="C3:C4"/>
    <mergeCell ref="D3:F3"/>
    <mergeCell ref="G3:I3"/>
    <mergeCell ref="J3:L3"/>
    <mergeCell ref="M3:O3"/>
    <mergeCell ref="AH3:AJ3"/>
    <mergeCell ref="AK3:AM3"/>
    <mergeCell ref="AN3:AP3"/>
    <mergeCell ref="A5:B6"/>
    <mergeCell ref="A7:C7"/>
    <mergeCell ref="AB3:AD3"/>
    <mergeCell ref="AE3:AG3"/>
    <mergeCell ref="V16:X16"/>
    <mergeCell ref="Y16:AA16"/>
    <mergeCell ref="A10:C10"/>
    <mergeCell ref="A11:C11"/>
    <mergeCell ref="A16:B17"/>
    <mergeCell ref="C16:C17"/>
    <mergeCell ref="D16:F16"/>
    <mergeCell ref="G16:I16"/>
    <mergeCell ref="A18:B19"/>
    <mergeCell ref="J16:L16"/>
    <mergeCell ref="M16:O16"/>
    <mergeCell ref="P16:R16"/>
    <mergeCell ref="S16:U16"/>
    <mergeCell ref="AB16:AD16"/>
    <mergeCell ref="AE16:AG16"/>
    <mergeCell ref="AH16:AJ16"/>
    <mergeCell ref="AK16:AM16"/>
    <mergeCell ref="AN16:AP16"/>
    <mergeCell ref="A20:C20"/>
    <mergeCell ref="A21:B22"/>
    <mergeCell ref="A23:C23"/>
    <mergeCell ref="A24:C24"/>
    <mergeCell ref="A29:C30"/>
    <mergeCell ref="AE29:AG29"/>
    <mergeCell ref="AH29:AJ29"/>
    <mergeCell ref="AK29:AM29"/>
    <mergeCell ref="AN29:AP29"/>
    <mergeCell ref="G29:I29"/>
    <mergeCell ref="J29:L29"/>
    <mergeCell ref="M29:O29"/>
    <mergeCell ref="P29:R29"/>
    <mergeCell ref="S29:U29"/>
    <mergeCell ref="V29:X29"/>
    <mergeCell ref="A31:C31"/>
    <mergeCell ref="A32:C32"/>
    <mergeCell ref="A33:C33"/>
    <mergeCell ref="Y29:AA29"/>
    <mergeCell ref="AB29:AD29"/>
    <mergeCell ref="D29:F2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7"/>
  <sheetViews>
    <sheetView topLeftCell="A25" zoomScaleNormal="100" workbookViewId="0">
      <selection activeCell="L31" sqref="L31"/>
    </sheetView>
  </sheetViews>
  <sheetFormatPr defaultRowHeight="12" x14ac:dyDescent="0.3"/>
  <cols>
    <col min="1" max="1" width="11.125" style="35" customWidth="1"/>
    <col min="2" max="2" width="2" style="35" customWidth="1"/>
    <col min="3" max="6" width="5.875" style="35" customWidth="1"/>
    <col min="7" max="7" width="7.25" style="35" bestFit="1" customWidth="1"/>
    <col min="8" max="8" width="5.875" style="35" bestFit="1" customWidth="1"/>
    <col min="9" max="10" width="5.875" style="35" customWidth="1"/>
    <col min="11" max="11" width="5.75" style="35" customWidth="1"/>
    <col min="12" max="13" width="5.875" style="35" customWidth="1"/>
    <col min="14" max="14" width="5.875" style="35" bestFit="1" customWidth="1"/>
    <col min="15" max="15" width="5.875" style="35" customWidth="1"/>
    <col min="16" max="16" width="5.875" style="35" bestFit="1" customWidth="1"/>
    <col min="17" max="19" width="5.875" style="35" customWidth="1"/>
    <col min="20" max="20" width="7" style="35" customWidth="1"/>
    <col min="21" max="22" width="5.875" style="35" customWidth="1"/>
    <col min="23" max="23" width="6" style="35" bestFit="1" customWidth="1"/>
    <col min="24" max="25" width="5.875" style="35" customWidth="1"/>
    <col min="26" max="26" width="6" style="35" bestFit="1" customWidth="1"/>
    <col min="27" max="31" width="5.875" style="35" customWidth="1"/>
    <col min="32" max="32" width="6" style="35" bestFit="1" customWidth="1"/>
    <col min="33" max="34" width="5.875" style="35" customWidth="1"/>
    <col min="35" max="35" width="6.125" style="35" customWidth="1"/>
    <col min="36" max="37" width="5.875" style="35" customWidth="1"/>
    <col min="38" max="38" width="6" style="35" bestFit="1" customWidth="1"/>
    <col min="39" max="39" width="5.875" style="35" customWidth="1"/>
    <col min="40" max="40" width="6.625" style="35" customWidth="1"/>
    <col min="41" max="42" width="5.875" style="35" customWidth="1"/>
    <col min="43" max="43" width="9.75" style="35" bestFit="1" customWidth="1"/>
    <col min="44" max="16384" width="9" style="35"/>
  </cols>
  <sheetData>
    <row r="1" spans="1:45" ht="24" x14ac:dyDescent="0.3">
      <c r="A1" s="34" t="s">
        <v>60</v>
      </c>
    </row>
    <row r="2" spans="1:45" ht="12.75" thickBot="1" x14ac:dyDescent="0.35"/>
    <row r="3" spans="1:45" ht="42.75" customHeight="1" x14ac:dyDescent="0.3">
      <c r="A3" s="354" t="s">
        <v>47</v>
      </c>
      <c r="B3" s="350"/>
      <c r="C3" s="350" t="s">
        <v>48</v>
      </c>
      <c r="D3" s="350" t="s">
        <v>26</v>
      </c>
      <c r="E3" s="350"/>
      <c r="F3" s="350"/>
      <c r="G3" s="350" t="s">
        <v>23</v>
      </c>
      <c r="H3" s="350"/>
      <c r="I3" s="350"/>
      <c r="J3" s="350" t="s">
        <v>28</v>
      </c>
      <c r="K3" s="350"/>
      <c r="L3" s="350"/>
      <c r="M3" s="350" t="s">
        <v>24</v>
      </c>
      <c r="N3" s="350"/>
      <c r="O3" s="350"/>
      <c r="P3" s="350" t="s">
        <v>27</v>
      </c>
      <c r="Q3" s="350"/>
      <c r="R3" s="350"/>
      <c r="S3" s="350" t="s">
        <v>30</v>
      </c>
      <c r="T3" s="350"/>
      <c r="U3" s="350"/>
      <c r="V3" s="350" t="s">
        <v>29</v>
      </c>
      <c r="W3" s="350"/>
      <c r="X3" s="350"/>
      <c r="Y3" s="350" t="s">
        <v>32</v>
      </c>
      <c r="Z3" s="350"/>
      <c r="AA3" s="350"/>
      <c r="AB3" s="350" t="s">
        <v>33</v>
      </c>
      <c r="AC3" s="350"/>
      <c r="AD3" s="350"/>
      <c r="AE3" s="350" t="s">
        <v>31</v>
      </c>
      <c r="AF3" s="350"/>
      <c r="AG3" s="350"/>
      <c r="AH3" s="350" t="s">
        <v>34</v>
      </c>
      <c r="AI3" s="350"/>
      <c r="AJ3" s="350"/>
      <c r="AK3" s="350" t="s">
        <v>35</v>
      </c>
      <c r="AL3" s="350"/>
      <c r="AM3" s="350"/>
      <c r="AN3" s="350" t="s">
        <v>61</v>
      </c>
      <c r="AO3" s="350"/>
      <c r="AP3" s="351"/>
    </row>
    <row r="4" spans="1:45" ht="42.75" customHeight="1" thickBot="1" x14ac:dyDescent="0.35">
      <c r="A4" s="355"/>
      <c r="B4" s="356"/>
      <c r="C4" s="356"/>
      <c r="D4" s="36" t="s">
        <v>49</v>
      </c>
      <c r="E4" s="36" t="s">
        <v>50</v>
      </c>
      <c r="F4" s="36" t="s">
        <v>51</v>
      </c>
      <c r="G4" s="36" t="s">
        <v>49</v>
      </c>
      <c r="H4" s="36" t="s">
        <v>50</v>
      </c>
      <c r="I4" s="36" t="s">
        <v>51</v>
      </c>
      <c r="J4" s="36" t="s">
        <v>49</v>
      </c>
      <c r="K4" s="36" t="s">
        <v>50</v>
      </c>
      <c r="L4" s="36" t="s">
        <v>51</v>
      </c>
      <c r="M4" s="36" t="s">
        <v>49</v>
      </c>
      <c r="N4" s="36" t="s">
        <v>50</v>
      </c>
      <c r="O4" s="36" t="s">
        <v>51</v>
      </c>
      <c r="P4" s="36" t="s">
        <v>49</v>
      </c>
      <c r="Q4" s="36" t="s">
        <v>50</v>
      </c>
      <c r="R4" s="36" t="s">
        <v>51</v>
      </c>
      <c r="S4" s="36" t="s">
        <v>49</v>
      </c>
      <c r="T4" s="36" t="s">
        <v>50</v>
      </c>
      <c r="U4" s="36" t="s">
        <v>51</v>
      </c>
      <c r="V4" s="36" t="s">
        <v>49</v>
      </c>
      <c r="W4" s="36" t="s">
        <v>50</v>
      </c>
      <c r="X4" s="36" t="s">
        <v>51</v>
      </c>
      <c r="Y4" s="36" t="s">
        <v>49</v>
      </c>
      <c r="Z4" s="36" t="s">
        <v>50</v>
      </c>
      <c r="AA4" s="36" t="s">
        <v>51</v>
      </c>
      <c r="AB4" s="36" t="s">
        <v>49</v>
      </c>
      <c r="AC4" s="36" t="s">
        <v>50</v>
      </c>
      <c r="AD4" s="36" t="s">
        <v>51</v>
      </c>
      <c r="AE4" s="36" t="s">
        <v>49</v>
      </c>
      <c r="AF4" s="36" t="s">
        <v>50</v>
      </c>
      <c r="AG4" s="36" t="s">
        <v>51</v>
      </c>
      <c r="AH4" s="36" t="s">
        <v>49</v>
      </c>
      <c r="AI4" s="36" t="s">
        <v>50</v>
      </c>
      <c r="AJ4" s="36" t="s">
        <v>51</v>
      </c>
      <c r="AK4" s="36" t="s">
        <v>49</v>
      </c>
      <c r="AL4" s="36" t="s">
        <v>50</v>
      </c>
      <c r="AM4" s="36" t="s">
        <v>51</v>
      </c>
      <c r="AN4" s="36" t="s">
        <v>49</v>
      </c>
      <c r="AO4" s="36" t="s">
        <v>50</v>
      </c>
      <c r="AP4" s="37" t="s">
        <v>51</v>
      </c>
      <c r="AQ4" s="38"/>
    </row>
    <row r="5" spans="1:45" s="45" customFormat="1" ht="39" customHeight="1" x14ac:dyDescent="0.3">
      <c r="A5" s="352" t="s">
        <v>52</v>
      </c>
      <c r="B5" s="353"/>
      <c r="C5" s="39" t="s">
        <v>53</v>
      </c>
      <c r="D5" s="40">
        <v>379960050</v>
      </c>
      <c r="E5" s="81">
        <f>SUMIFS('2019년 수주리스트'!$I:$I,'2019년 수주리스트'!$A:$A,D3,'2019년 수주리스트'!$B:$B,"클라우드서버",'2019년 수주리스트'!$K:$K,"신규")</f>
        <v>314101632</v>
      </c>
      <c r="F5" s="41">
        <f>E5/D5</f>
        <v>0.82667015124353205</v>
      </c>
      <c r="G5" s="40">
        <v>400995540</v>
      </c>
      <c r="H5" s="81">
        <f>SUMIFS('2019년 수주리스트'!$I:$I,'2019년 수주리스트'!$A:$A,G3,'2019년 수주리스트'!$B:$B,"클라우드서버",'2019년 수주리스트'!$K:$K,"신규")</f>
        <v>325349200</v>
      </c>
      <c r="I5" s="41">
        <f>H5/G5</f>
        <v>0.81135366243724305</v>
      </c>
      <c r="J5" s="40">
        <v>446226220</v>
      </c>
      <c r="K5" s="81">
        <f>SUMIFS('2019년 수주리스트'!$I:$I,'2019년 수주리스트'!$A:$A,J3,'2019년 수주리스트'!$B:$B,"클라우드서버",'2019년 수주리스트'!$K:$K,"신규")</f>
        <v>342400400</v>
      </c>
      <c r="L5" s="42">
        <f>K5/J5</f>
        <v>0.76732469911785994</v>
      </c>
      <c r="M5" s="40">
        <v>469952033</v>
      </c>
      <c r="N5" s="81">
        <f>SUMIFS('2019년 수주리스트'!$I:$I,'2019년 수주리스트'!$A:$A,M3,'2019년 수주리스트'!$B:$B,"클라우드서버",'2019년 수주리스트'!$K:$K,"신규")</f>
        <v>232526400</v>
      </c>
      <c r="O5" s="42">
        <f>N5/M5</f>
        <v>0.49478751802739834</v>
      </c>
      <c r="P5" s="40">
        <v>421317125</v>
      </c>
      <c r="Q5" s="81">
        <f>SUMIFS('2019년 수주리스트'!$I:$I,'2019년 수주리스트'!$A:$A,P3,'2019년 수주리스트'!$B:$B,"클라우드서버",'2019년 수주리스트'!$K:$K,"신규")</f>
        <v>0</v>
      </c>
      <c r="R5" s="41">
        <f t="shared" ref="R5:R11" si="0">Q5/P5</f>
        <v>0</v>
      </c>
      <c r="S5" s="40">
        <v>453336800.25</v>
      </c>
      <c r="T5" s="81">
        <f>SUMIFS('2019년 수주리스트'!$I:$I,'2019년 수주리스트'!$A:$A,S3,'2019년 수주리스트'!$B:$B,"클라우드서버",'2019년 수주리스트'!$K:$K,"신규")</f>
        <v>0</v>
      </c>
      <c r="U5" s="41">
        <f t="shared" ref="U5:U11" si="1">T5/S5</f>
        <v>0</v>
      </c>
      <c r="V5" s="40">
        <v>463565826.85000002</v>
      </c>
      <c r="W5" s="81">
        <f>SUMIFS('2019년 수주리스트'!$I:$I,'2019년 수주리스트'!$A:$A,V3,'2019년 수주리스트'!$B:$B,"클라우드서버",'2019년 수주리스트'!$K:$K,"신규")</f>
        <v>0</v>
      </c>
      <c r="X5" s="41">
        <f t="shared" ref="X5:X11" si="2">W5/V5</f>
        <v>0</v>
      </c>
      <c r="Y5" s="40">
        <v>482702178</v>
      </c>
      <c r="Z5" s="81">
        <f>SUMIFS('2019년 수주리스트'!$I:$I,'2019년 수주리스트'!$A:$A,Y3,'2019년 수주리스트'!$B:$B,"클라우드서버",'2019년 수주리스트'!$K:$K,"신규")</f>
        <v>0</v>
      </c>
      <c r="AA5" s="41">
        <f>Z5/Y5</f>
        <v>0</v>
      </c>
      <c r="AB5" s="40">
        <v>434239785</v>
      </c>
      <c r="AC5" s="81">
        <f>SUMIFS('2019년 수주리스트'!$I:$I,'2019년 수주리스트'!$A:$A,AB3,'2019년 수주리스트'!$B:$B,"클라우드서버",'2019년 수주리스트'!$K:$K,"신규")</f>
        <v>0</v>
      </c>
      <c r="AD5" s="41">
        <f t="shared" ref="AD5:AD11" si="3">AC5/AB5</f>
        <v>0</v>
      </c>
      <c r="AE5" s="40">
        <v>443525680</v>
      </c>
      <c r="AF5" s="81">
        <f>SUMIFS('2019년 수주리스트'!$I:$I,'2019년 수주리스트'!$A:$A,AE3,'2019년 수주리스트'!$B:$B,"클라우드서버",'2019년 수주리스트'!$K:$K,"신규")</f>
        <v>0</v>
      </c>
      <c r="AG5" s="41">
        <f>AF5/AE5</f>
        <v>0</v>
      </c>
      <c r="AH5" s="40">
        <v>489863550</v>
      </c>
      <c r="AI5" s="81">
        <f>SUMIFS('2019년 수주리스트'!$I:$I,'2019년 수주리스트'!$A:$A,AH3,'2019년 수주리스트'!$B:$B,"클라우드서버",'2019년 수주리스트'!$K:$K,"신규")</f>
        <v>0</v>
      </c>
      <c r="AJ5" s="41">
        <f t="shared" ref="AJ5:AJ11" si="4">AI5/AH5</f>
        <v>0</v>
      </c>
      <c r="AK5" s="40">
        <v>453991311</v>
      </c>
      <c r="AL5" s="81">
        <f>SUMIFS('2019년 수주리스트'!$I:$I,'2019년 수주리스트'!$A:$A,AK3,'2019년 수주리스트'!$B:$B,"클라우드서버",'2019년 수주리스트'!$K:$K,"신규")</f>
        <v>0</v>
      </c>
      <c r="AM5" s="41">
        <f t="shared" ref="AM5:AM11" si="5">AL5/AK5</f>
        <v>0</v>
      </c>
      <c r="AN5" s="43">
        <f t="shared" ref="AN5:AO11" si="6">D5+G5+J5+M5+P5+S5+V5+Y5+AB5+AE5+AH5+AK5</f>
        <v>5339676099.1000004</v>
      </c>
      <c r="AO5" s="43">
        <f t="shared" si="6"/>
        <v>1214377632</v>
      </c>
      <c r="AP5" s="44">
        <f t="shared" ref="AP5:AP11" si="7">AO5/AN5</f>
        <v>0.22742533619308533</v>
      </c>
      <c r="AS5" s="46"/>
    </row>
    <row r="6" spans="1:45" s="51" customFormat="1" ht="39" customHeight="1" x14ac:dyDescent="0.3">
      <c r="A6" s="347"/>
      <c r="B6" s="346"/>
      <c r="C6" s="47" t="s">
        <v>54</v>
      </c>
      <c r="D6" s="48">
        <v>228263063.54999998</v>
      </c>
      <c r="E6" s="48">
        <f>SUMIFS('2019년 수주리스트'!$I:$I,'2019년 수주리스트'!$A:$A,D3,'2019년 수주리스트'!$B:$B,"클라우드서버",'2019년 수주리스트'!$K:$K,"재계약")</f>
        <v>350090000</v>
      </c>
      <c r="F6" s="49">
        <f>E6/D6</f>
        <v>1.5337128773938249</v>
      </c>
      <c r="G6" s="48">
        <v>252495560</v>
      </c>
      <c r="H6" s="48">
        <f>SUMIFS('2019년 수주리스트'!$I:$I,'2019년 수주리스트'!$A:$A,G3,'2019년 수주리스트'!$B:$B,"클라우드서버",'2019년 수주리스트'!$K:$K,"재계약")</f>
        <v>348215800</v>
      </c>
      <c r="I6" s="49">
        <f>H6/G6</f>
        <v>1.3790967255028168</v>
      </c>
      <c r="J6" s="48">
        <v>463672390</v>
      </c>
      <c r="K6" s="48">
        <f>SUMIFS('2019년 수주리스트'!$I:$I,'2019년 수주리스트'!$A:$A,J3,'2019년 수주리스트'!$B:$B,"클라우드서버",'2019년 수주리스트'!$K:$K,"재계약")</f>
        <v>585296800</v>
      </c>
      <c r="L6" s="49">
        <f>K6/J6</f>
        <v>1.2623067765583369</v>
      </c>
      <c r="M6" s="48">
        <v>385924200</v>
      </c>
      <c r="N6" s="48">
        <f>SUMIFS('2019년 수주리스트'!$I:$I,'2019년 수주리스트'!$A:$A,M3,'2019년 수주리스트'!$B:$B,"클라우드서버",'2019년 수주리스트'!$K:$K,"재계약")</f>
        <v>258943600</v>
      </c>
      <c r="O6" s="49">
        <f>N6/M6</f>
        <v>0.67097010241907606</v>
      </c>
      <c r="P6" s="48">
        <v>370814830</v>
      </c>
      <c r="Q6" s="48">
        <f>SUMIFS('2019년 수주리스트'!$I:$I,'2019년 수주리스트'!$A:$A,P3,'2019년 수주리스트'!$B:$B,"클라우드서버",'2019년 수주리스트'!$K:$K,"재계약")</f>
        <v>0</v>
      </c>
      <c r="R6" s="49">
        <f t="shared" si="0"/>
        <v>0</v>
      </c>
      <c r="S6" s="48">
        <v>261826992</v>
      </c>
      <c r="T6" s="48">
        <f>SUMIFS('2019년 수주리스트'!$I:$I,'2019년 수주리스트'!$A:$A,S3,'2019년 수주리스트'!$B:$B,"클라우드서버",'2019년 수주리스트'!$K:$K,"재계약")</f>
        <v>0</v>
      </c>
      <c r="U6" s="49">
        <f t="shared" si="1"/>
        <v>0</v>
      </c>
      <c r="V6" s="48">
        <v>370015690</v>
      </c>
      <c r="W6" s="48">
        <f>SUMIFS('2019년 수주리스트'!$I:$I,'2019년 수주리스트'!$A:$A,V3,'2019년 수주리스트'!$B:$B,"클라우드서버",'2019년 수주리스트'!$K:$K,"재계약")</f>
        <v>0</v>
      </c>
      <c r="X6" s="49">
        <f t="shared" si="2"/>
        <v>0</v>
      </c>
      <c r="Y6" s="48">
        <v>413970152.25</v>
      </c>
      <c r="Z6" s="48">
        <f>SUMIFS('2019년 수주리스트'!$I:$I,'2019년 수주리스트'!$A:$A,Y3,'2019년 수주리스트'!$B:$B,"클라우드서버",'2019년 수주리스트'!$K:$K,"재계약")</f>
        <v>0</v>
      </c>
      <c r="AA6" s="49">
        <f>Z6/Y6</f>
        <v>0</v>
      </c>
      <c r="AB6" s="48">
        <v>425658140</v>
      </c>
      <c r="AC6" s="48">
        <f>SUMIFS('2019년 수주리스트'!$I:$I,'2019년 수주리스트'!$A:$A,AB3,'2019년 수주리스트'!$B:$B,"클라우드서버",'2019년 수주리스트'!$K:$K,"재계약")</f>
        <v>0</v>
      </c>
      <c r="AD6" s="49">
        <f t="shared" si="3"/>
        <v>0</v>
      </c>
      <c r="AE6" s="48">
        <v>376961520</v>
      </c>
      <c r="AF6" s="48">
        <f>SUMIFS('2019년 수주리스트'!$I:$I,'2019년 수주리스트'!$A:$A,AE3,'2019년 수주리스트'!$B:$B,"클라우드서버",'2019년 수주리스트'!$K:$K,"재계약")</f>
        <v>0</v>
      </c>
      <c r="AG6" s="49">
        <f>AF6/AE6</f>
        <v>0</v>
      </c>
      <c r="AH6" s="48">
        <v>405943227</v>
      </c>
      <c r="AI6" s="48">
        <f>SUMIFS('2019년 수주리스트'!$I:$I,'2019년 수주리스트'!$A:$A,AH3,'2019년 수주리스트'!$B:$B,"클라우드서버",'2019년 수주리스트'!$K:$K,"재계약")</f>
        <v>0</v>
      </c>
      <c r="AJ6" s="49">
        <f t="shared" si="4"/>
        <v>0</v>
      </c>
      <c r="AK6" s="48">
        <v>447133460</v>
      </c>
      <c r="AL6" s="48">
        <f>SUMIFS('2019년 수주리스트'!$I:$I,'2019년 수주리스트'!$A:$A,AK3,'2019년 수주리스트'!$B:$B,"클라우드서버",'2019년 수주리스트'!$K:$K,"재계약")</f>
        <v>0</v>
      </c>
      <c r="AM6" s="49">
        <f t="shared" si="5"/>
        <v>0</v>
      </c>
      <c r="AN6" s="48">
        <f t="shared" si="6"/>
        <v>4402679224.8000002</v>
      </c>
      <c r="AO6" s="48">
        <f t="shared" si="6"/>
        <v>1542546200</v>
      </c>
      <c r="AP6" s="50">
        <f t="shared" si="7"/>
        <v>0.35036533920321505</v>
      </c>
      <c r="AS6" s="52"/>
    </row>
    <row r="7" spans="1:45" s="45" customFormat="1" ht="39" customHeight="1" x14ac:dyDescent="0.3">
      <c r="A7" s="336" t="s">
        <v>55</v>
      </c>
      <c r="B7" s="337"/>
      <c r="C7" s="337"/>
      <c r="D7" s="53">
        <f>SUM(D5:D6)</f>
        <v>608223113.54999995</v>
      </c>
      <c r="E7" s="53">
        <f>SUM(E5:E6)</f>
        <v>664191632</v>
      </c>
      <c r="F7" s="54">
        <f>E7/D7</f>
        <v>1.0920197164545919</v>
      </c>
      <c r="G7" s="53">
        <f>SUM(G5:G6)</f>
        <v>653491100</v>
      </c>
      <c r="H7" s="53">
        <f>SUM(H5:H6)</f>
        <v>673565000</v>
      </c>
      <c r="I7" s="54">
        <f>H7/G7</f>
        <v>1.0307179393873918</v>
      </c>
      <c r="J7" s="53">
        <f>SUM(J5:J6)</f>
        <v>909898610</v>
      </c>
      <c r="K7" s="53">
        <f>SUM(K5:K6)</f>
        <v>927697200</v>
      </c>
      <c r="L7" s="54">
        <f>K7/J7</f>
        <v>1.0195610695569697</v>
      </c>
      <c r="M7" s="53">
        <f>SUM(M5:M6)</f>
        <v>855876233</v>
      </c>
      <c r="N7" s="53">
        <f>SUM(N5:N6)</f>
        <v>491470000</v>
      </c>
      <c r="O7" s="54">
        <f>N7/M7</f>
        <v>0.57423022284111025</v>
      </c>
      <c r="P7" s="53">
        <f>SUM(P5:P6)</f>
        <v>792131955</v>
      </c>
      <c r="Q7" s="53">
        <f>SUM(Q5:Q6)</f>
        <v>0</v>
      </c>
      <c r="R7" s="54">
        <f t="shared" si="0"/>
        <v>0</v>
      </c>
      <c r="S7" s="53">
        <f>SUM(S5:S6)</f>
        <v>715163792.25</v>
      </c>
      <c r="T7" s="53">
        <f>SUM(T5:T6)</f>
        <v>0</v>
      </c>
      <c r="U7" s="54">
        <f t="shared" si="1"/>
        <v>0</v>
      </c>
      <c r="V7" s="53">
        <f>SUM(V5:V6)</f>
        <v>833581516.85000002</v>
      </c>
      <c r="W7" s="53">
        <f>SUM(W5:W6)</f>
        <v>0</v>
      </c>
      <c r="X7" s="54">
        <f t="shared" si="2"/>
        <v>0</v>
      </c>
      <c r="Y7" s="53">
        <f>SUM(Y5:Y6)</f>
        <v>896672330.25</v>
      </c>
      <c r="Z7" s="53">
        <f>SUM(Z5:Z6)</f>
        <v>0</v>
      </c>
      <c r="AA7" s="54">
        <f>Z7/Y7</f>
        <v>0</v>
      </c>
      <c r="AB7" s="53">
        <f>SUM(AB5:AB6)</f>
        <v>859897925</v>
      </c>
      <c r="AC7" s="53">
        <f>SUM(AC5:AC6)</f>
        <v>0</v>
      </c>
      <c r="AD7" s="54">
        <f t="shared" si="3"/>
        <v>0</v>
      </c>
      <c r="AE7" s="53">
        <f>SUM(AE5:AE6)</f>
        <v>820487200</v>
      </c>
      <c r="AF7" s="53">
        <f>SUM(AF5:AF6)</f>
        <v>0</v>
      </c>
      <c r="AG7" s="54">
        <f>AF7/AE7</f>
        <v>0</v>
      </c>
      <c r="AH7" s="53">
        <f>SUM(AH5:AH6)</f>
        <v>895806777</v>
      </c>
      <c r="AI7" s="53">
        <f>SUM(AI5:AI6)</f>
        <v>0</v>
      </c>
      <c r="AJ7" s="54">
        <f t="shared" si="4"/>
        <v>0</v>
      </c>
      <c r="AK7" s="53">
        <f>SUM(AK5:AK6)</f>
        <v>901124771</v>
      </c>
      <c r="AL7" s="53">
        <f>SUM(AL5:AL6)</f>
        <v>0</v>
      </c>
      <c r="AM7" s="54">
        <f t="shared" si="5"/>
        <v>0</v>
      </c>
      <c r="AN7" s="53">
        <f t="shared" si="6"/>
        <v>9742355323.9000015</v>
      </c>
      <c r="AO7" s="53">
        <f>SUM(AO5:AO6)</f>
        <v>2756923832</v>
      </c>
      <c r="AP7" s="55">
        <f t="shared" si="7"/>
        <v>0.28298329719474496</v>
      </c>
      <c r="AQ7" s="46"/>
      <c r="AS7" s="46"/>
    </row>
    <row r="8" spans="1:45" s="45" customFormat="1" ht="39" customHeight="1" x14ac:dyDescent="0.3">
      <c r="A8" s="338" t="s">
        <v>77</v>
      </c>
      <c r="B8" s="339"/>
      <c r="C8" s="56" t="s">
        <v>53</v>
      </c>
      <c r="D8" s="43">
        <v>20000000</v>
      </c>
      <c r="E8" s="43">
        <f>SUMIFS('2019년 수주리스트'!$I:$I,'2019년 수주리스트'!$A:$A,D3,'2019년 수주리스트'!$B:$B,"클라우드 SI",'2019년 수주리스트'!$K:$K,"신규")</f>
        <v>24680000</v>
      </c>
      <c r="F8" s="42">
        <f>E8/D8</f>
        <v>1.234</v>
      </c>
      <c r="G8" s="43">
        <v>20000000</v>
      </c>
      <c r="H8" s="43">
        <f>SUMIFS('2019년 수주리스트'!$I:$I,'2019년 수주리스트'!$A:$A,G3,'2019년 수주리스트'!$B:$B,"클라우드 SI",'2019년 수주리스트'!$K:$K,"신규")</f>
        <v>72500000</v>
      </c>
      <c r="I8" s="42">
        <f>H8/G8</f>
        <v>3.625</v>
      </c>
      <c r="J8" s="43">
        <v>60000000</v>
      </c>
      <c r="K8" s="43">
        <f>SUMIFS('2019년 수주리스트'!$I:$I,'2019년 수주리스트'!$A:$A,J3,'2019년 수주리스트'!$B:$B,"클라우드 SI",'2019년 수주리스트'!$K:$K,"신규")</f>
        <v>0</v>
      </c>
      <c r="L8" s="42">
        <f>K8/J8</f>
        <v>0</v>
      </c>
      <c r="M8" s="43">
        <v>200000000</v>
      </c>
      <c r="N8" s="43">
        <f>SUMIFS('2019년 수주리스트'!$I:$I,'2019년 수주리스트'!$A:$A,M3,'2019년 수주리스트'!$B:$B,"클라우드 SI",'2019년 수주리스트'!$K:$K,"신규")</f>
        <v>0</v>
      </c>
      <c r="O8" s="42">
        <f>N8/M8</f>
        <v>0</v>
      </c>
      <c r="P8" s="43">
        <v>150000000</v>
      </c>
      <c r="Q8" s="43">
        <f>SUMIFS('2019년 수주리스트'!$I:$I,'2019년 수주리스트'!$A:$A,P3,'2019년 수주리스트'!$B:$B,"클라우드 SI",'2019년 수주리스트'!$K:$K,"신규")</f>
        <v>0</v>
      </c>
      <c r="R8" s="42">
        <f t="shared" si="0"/>
        <v>0</v>
      </c>
      <c r="S8" s="43">
        <v>300000000</v>
      </c>
      <c r="T8" s="43">
        <f>SUMIFS('2019년 수주리스트'!$I:$I,'2019년 수주리스트'!$A:$A,S3,'2019년 수주리스트'!$B:$B,"클라우드 SI",'2019년 수주리스트'!$K:$K,"신규")</f>
        <v>0</v>
      </c>
      <c r="U8" s="42">
        <f t="shared" si="1"/>
        <v>0</v>
      </c>
      <c r="V8" s="43">
        <v>200000000</v>
      </c>
      <c r="W8" s="43">
        <f>SUMIFS('2019년 수주리스트'!$I:$I,'2019년 수주리스트'!$A:$A,V3,'2019년 수주리스트'!$B:$B,"클라우드 SI",'2019년 수주리스트'!$K:$K,"신규")</f>
        <v>0</v>
      </c>
      <c r="X8" s="41">
        <f t="shared" si="2"/>
        <v>0</v>
      </c>
      <c r="Y8" s="43">
        <v>200000000</v>
      </c>
      <c r="Z8" s="43">
        <f>SUMIFS('2019년 수주리스트'!$I:$I,'2019년 수주리스트'!$A:$A,Y3,'2019년 수주리스트'!$B:$B,"클라우드 SI",'2019년 수주리스트'!$K:$K,"신규")</f>
        <v>0</v>
      </c>
      <c r="AA8" s="42">
        <f>Z8/Y8</f>
        <v>0</v>
      </c>
      <c r="AB8" s="43">
        <v>200000000</v>
      </c>
      <c r="AC8" s="43">
        <f>SUMIFS('2019년 수주리스트'!$I:$I,'2019년 수주리스트'!$A:$A,AB3,'2019년 수주리스트'!$B:$B,"클라우드 SI",'2019년 수주리스트'!$K:$K,"신규")</f>
        <v>0</v>
      </c>
      <c r="AD8" s="42">
        <f t="shared" si="3"/>
        <v>0</v>
      </c>
      <c r="AE8" s="43">
        <v>650000000</v>
      </c>
      <c r="AF8" s="43">
        <f>SUMIFS('2019년 수주리스트'!$I:$I,'2019년 수주리스트'!$A:$A,AE3,'2019년 수주리스트'!$B:$B,"클라우드 SI",'2019년 수주리스트'!$K:$K,"신규")</f>
        <v>0</v>
      </c>
      <c r="AG8" s="42">
        <f>AF8/AE8</f>
        <v>0</v>
      </c>
      <c r="AH8" s="43">
        <v>400000000</v>
      </c>
      <c r="AI8" s="43">
        <f>SUMIFS('2019년 수주리스트'!$I:$I,'2019년 수주리스트'!$A:$A,AH3,'2019년 수주리스트'!$B:$B,"클라우드 SI",'2019년 수주리스트'!$K:$K,"신규")</f>
        <v>0</v>
      </c>
      <c r="AJ8" s="42">
        <f t="shared" si="4"/>
        <v>0</v>
      </c>
      <c r="AK8" s="43">
        <v>500000000</v>
      </c>
      <c r="AL8" s="43">
        <f>SUMIFS('2019년 수주리스트'!$I:$I,'2019년 수주리스트'!$A:$A,AK3,'2019년 수주리스트'!$B:$B,"클라우드 SI",'2019년 수주리스트'!$K:$K,"신규")</f>
        <v>0</v>
      </c>
      <c r="AM8" s="42">
        <f t="shared" si="5"/>
        <v>0</v>
      </c>
      <c r="AN8" s="43">
        <f t="shared" si="6"/>
        <v>2900000000</v>
      </c>
      <c r="AO8" s="43">
        <f t="shared" si="6"/>
        <v>97180000</v>
      </c>
      <c r="AP8" s="44">
        <f t="shared" si="7"/>
        <v>3.3510344827586205E-2</v>
      </c>
      <c r="AS8" s="46"/>
    </row>
    <row r="9" spans="1:45" s="45" customFormat="1" ht="39" customHeight="1" x14ac:dyDescent="0.3">
      <c r="A9" s="338"/>
      <c r="B9" s="339"/>
      <c r="C9" s="57" t="s">
        <v>54</v>
      </c>
      <c r="D9" s="58"/>
      <c r="E9" s="58">
        <f>SUMIFS('2019년 수주리스트'!$I:$I,'2019년 수주리스트'!$A:$A,D3,'2019년 수주리스트'!$B:$B,"클라우드 SI",'2019년 수주리스트'!$K:$K,"재계약")</f>
        <v>0</v>
      </c>
      <c r="F9" s="49"/>
      <c r="G9" s="48"/>
      <c r="H9" s="58">
        <f>SUMIFS('2019년 수주리스트'!$I:$I,'2019년 수주리스트'!$A:$A,G3,'2019년 수주리스트'!$B:$B,"클라우드 SI",'2019년 수주리스트'!$K:$K,"재계약")</f>
        <v>0</v>
      </c>
      <c r="I9" s="49"/>
      <c r="J9" s="48"/>
      <c r="K9" s="58">
        <f>SUMIFS('2019년 수주리스트'!$I:$I,'2019년 수주리스트'!$A:$A,J3,'2019년 수주리스트'!$B:$B,"클라우드 SI",'2019년 수주리스트'!$K:$K,"재계약")</f>
        <v>30000000</v>
      </c>
      <c r="L9" s="49"/>
      <c r="M9" s="48"/>
      <c r="N9" s="58">
        <f>SUMIFS('2019년 수주리스트'!$I:$I,'2019년 수주리스트'!$A:$A,M3,'2019년 수주리스트'!$B:$B,"클라우드 SI",'2019년 수주리스트'!$K:$K,"재계약")</f>
        <v>1000000</v>
      </c>
      <c r="O9" s="49"/>
      <c r="P9" s="48">
        <v>17000000</v>
      </c>
      <c r="Q9" s="58">
        <f>SUMIFS('2019년 수주리스트'!$I:$I,'2019년 수주리스트'!$A:$A,P3,'2019년 수주리스트'!$B:$B,"클라우드 SI",'2019년 수주리스트'!$K:$K,"재계약")</f>
        <v>0</v>
      </c>
      <c r="R9" s="49">
        <f t="shared" ref="R9" si="8">Q9/P9</f>
        <v>0</v>
      </c>
      <c r="S9" s="48">
        <v>6900000</v>
      </c>
      <c r="T9" s="58">
        <f>SUMIFS('2019년 수주리스트'!$I:$I,'2019년 수주리스트'!$A:$A,S3,'2019년 수주리스트'!$B:$B,"클라우드 SI",'2019년 수주리스트'!$K:$K,"재계약")</f>
        <v>0</v>
      </c>
      <c r="U9" s="49">
        <f t="shared" si="1"/>
        <v>0</v>
      </c>
      <c r="V9" s="48">
        <v>120000000</v>
      </c>
      <c r="W9" s="58">
        <f>SUMIFS('2019년 수주리스트'!$I:$I,'2019년 수주리스트'!$A:$A,V3,'2019년 수주리스트'!$B:$B,"클라우드 SI",'2019년 수주리스트'!$K:$K,"재계약")</f>
        <v>0</v>
      </c>
      <c r="X9" s="49">
        <f t="shared" si="2"/>
        <v>0</v>
      </c>
      <c r="Y9" s="48"/>
      <c r="Z9" s="58">
        <f>SUMIFS('2019년 수주리스트'!$I:$I,'2019년 수주리스트'!$A:$A,Y3,'2019년 수주리스트'!$B:$B,"클라우드 SI",'2019년 수주리스트'!$K:$K,"재계약")</f>
        <v>0</v>
      </c>
      <c r="AA9" s="49"/>
      <c r="AB9" s="48">
        <v>70000000</v>
      </c>
      <c r="AC9" s="58">
        <f>SUMIFS('2019년 수주리스트'!$I:$I,'2019년 수주리스트'!$A:$A,AB3,'2019년 수주리스트'!$B:$B,"클라우드 SI",'2019년 수주리스트'!$K:$K,"재계약")</f>
        <v>0</v>
      </c>
      <c r="AD9" s="49">
        <f t="shared" si="3"/>
        <v>0</v>
      </c>
      <c r="AE9" s="48"/>
      <c r="AF9" s="58">
        <f>SUMIFS('2019년 수주리스트'!$I:$I,'2019년 수주리스트'!$A:$A,AE3,'2019년 수주리스트'!$B:$B,"클라우드 SI",'2019년 수주리스트'!$K:$K,"재계약")</f>
        <v>0</v>
      </c>
      <c r="AG9" s="49"/>
      <c r="AH9" s="48">
        <v>20400000</v>
      </c>
      <c r="AI9" s="58">
        <f>SUMIFS('2019년 수주리스트'!$I:$I,'2019년 수주리스트'!$A:$A,AH3,'2019년 수주리스트'!$B:$B,"클라우드 SI",'2019년 수주리스트'!$K:$K,"재계약")</f>
        <v>0</v>
      </c>
      <c r="AJ9" s="49">
        <f t="shared" si="4"/>
        <v>0</v>
      </c>
      <c r="AK9" s="48"/>
      <c r="AL9" s="58">
        <f>SUMIFS('2019년 수주리스트'!$I:$I,'2019년 수주리스트'!$A:$A,AK3,'2019년 수주리스트'!$B:$B,"클라우드 SI",'2019년 수주리스트'!$K:$K,"재계약")</f>
        <v>0</v>
      </c>
      <c r="AM9" s="49"/>
      <c r="AN9" s="48">
        <f t="shared" ref="AN9" si="9">D9+G9+J9+M9+P9+S9+V9+Y9+AB9+AE9+AH9+AK9</f>
        <v>234300000</v>
      </c>
      <c r="AO9" s="48">
        <f t="shared" ref="AO9" si="10">E9+H9+K9+N9+Q9+T9+W9+Z9+AC9+AF9+AI9+AL9</f>
        <v>31000000</v>
      </c>
      <c r="AP9" s="50">
        <f t="shared" ref="AP9" si="11">AO9/AN9</f>
        <v>0.13230900554844216</v>
      </c>
      <c r="AS9" s="46"/>
    </row>
    <row r="10" spans="1:45" s="45" customFormat="1" ht="39" customHeight="1" x14ac:dyDescent="0.3">
      <c r="A10" s="340" t="s">
        <v>64</v>
      </c>
      <c r="B10" s="337"/>
      <c r="C10" s="337"/>
      <c r="D10" s="53">
        <f>SUM(D8:D9)</f>
        <v>20000000</v>
      </c>
      <c r="E10" s="53">
        <f>SUM(E8:E9)</f>
        <v>24680000</v>
      </c>
      <c r="F10" s="54">
        <f>E10/D10</f>
        <v>1.234</v>
      </c>
      <c r="G10" s="53">
        <f>SUM(G8:G9)</f>
        <v>20000000</v>
      </c>
      <c r="H10" s="53">
        <f>SUM(H8:H9)</f>
        <v>72500000</v>
      </c>
      <c r="I10" s="54">
        <f>H10/G10</f>
        <v>3.625</v>
      </c>
      <c r="J10" s="53">
        <f>SUM(J8:J9)</f>
        <v>60000000</v>
      </c>
      <c r="K10" s="53">
        <f>SUM(K8:K9)</f>
        <v>30000000</v>
      </c>
      <c r="L10" s="54">
        <f t="shared" ref="L10:L11" si="12">K10/J10</f>
        <v>0.5</v>
      </c>
      <c r="M10" s="53">
        <f>SUM(M8:M9)</f>
        <v>200000000</v>
      </c>
      <c r="N10" s="53">
        <f>SUM(N8:N9)</f>
        <v>1000000</v>
      </c>
      <c r="O10" s="54">
        <f>N10/M10</f>
        <v>5.0000000000000001E-3</v>
      </c>
      <c r="P10" s="53">
        <f>SUM(P8:P9)</f>
        <v>167000000</v>
      </c>
      <c r="Q10" s="53">
        <f>SUM(Q8:Q9)</f>
        <v>0</v>
      </c>
      <c r="R10" s="54">
        <f t="shared" si="0"/>
        <v>0</v>
      </c>
      <c r="S10" s="53">
        <f>SUM(S8:S9)</f>
        <v>306900000</v>
      </c>
      <c r="T10" s="53">
        <f>SUM(T8:T9)</f>
        <v>0</v>
      </c>
      <c r="U10" s="54">
        <f t="shared" si="1"/>
        <v>0</v>
      </c>
      <c r="V10" s="53">
        <f>SUM(V8:V9)</f>
        <v>320000000</v>
      </c>
      <c r="W10" s="53">
        <f>SUM(W8:W9)</f>
        <v>0</v>
      </c>
      <c r="X10" s="54">
        <f t="shared" si="2"/>
        <v>0</v>
      </c>
      <c r="Y10" s="53">
        <f>SUM(Y8:Y9)</f>
        <v>200000000</v>
      </c>
      <c r="Z10" s="53">
        <f>SUM(Z8:Z9)</f>
        <v>0</v>
      </c>
      <c r="AA10" s="54">
        <f>Z10/Y10</f>
        <v>0</v>
      </c>
      <c r="AB10" s="53">
        <f>SUM(AB8:AB9)</f>
        <v>270000000</v>
      </c>
      <c r="AC10" s="53">
        <f>SUM(AC8:AC9)</f>
        <v>0</v>
      </c>
      <c r="AD10" s="54">
        <f t="shared" si="3"/>
        <v>0</v>
      </c>
      <c r="AE10" s="53">
        <f>SUM(AE8:AE9)</f>
        <v>650000000</v>
      </c>
      <c r="AF10" s="53">
        <f>SUM(AF8:AF9)</f>
        <v>0</v>
      </c>
      <c r="AG10" s="54">
        <f>AF10/AE10</f>
        <v>0</v>
      </c>
      <c r="AH10" s="53">
        <f>SUM(AH8:AH9)</f>
        <v>420400000</v>
      </c>
      <c r="AI10" s="53">
        <f>SUM(AI8:AI9)</f>
        <v>0</v>
      </c>
      <c r="AJ10" s="54">
        <f t="shared" si="4"/>
        <v>0</v>
      </c>
      <c r="AK10" s="53">
        <f>SUM(AK8:AK9)</f>
        <v>500000000</v>
      </c>
      <c r="AL10" s="53">
        <f>SUM(AL8:AL9)</f>
        <v>0</v>
      </c>
      <c r="AM10" s="54">
        <f t="shared" si="5"/>
        <v>0</v>
      </c>
      <c r="AN10" s="53">
        <f t="shared" si="6"/>
        <v>3134300000</v>
      </c>
      <c r="AO10" s="53">
        <f>SUM(AO8:AO9)</f>
        <v>128180000</v>
      </c>
      <c r="AP10" s="55">
        <f t="shared" si="7"/>
        <v>4.0895893819991702E-2</v>
      </c>
      <c r="AS10" s="46"/>
    </row>
    <row r="11" spans="1:45" s="45" customFormat="1" ht="39" customHeight="1" thickBot="1" x14ac:dyDescent="0.35">
      <c r="A11" s="341" t="s">
        <v>56</v>
      </c>
      <c r="B11" s="342"/>
      <c r="C11" s="342"/>
      <c r="D11" s="59">
        <f>D7+D10</f>
        <v>628223113.54999995</v>
      </c>
      <c r="E11" s="59">
        <f>E7+E10</f>
        <v>688871632</v>
      </c>
      <c r="F11" s="60">
        <f>E11/D11</f>
        <v>1.0965397756655018</v>
      </c>
      <c r="G11" s="59">
        <f>G7+G10</f>
        <v>673491100</v>
      </c>
      <c r="H11" s="59">
        <f>H7+H10</f>
        <v>746065000</v>
      </c>
      <c r="I11" s="60">
        <f>H11/G11</f>
        <v>1.107757771409303</v>
      </c>
      <c r="J11" s="59">
        <f>J7+J10</f>
        <v>969898610</v>
      </c>
      <c r="K11" s="59">
        <f>K7+K10</f>
        <v>957697200</v>
      </c>
      <c r="L11" s="60">
        <f t="shared" si="12"/>
        <v>0.98741991186068412</v>
      </c>
      <c r="M11" s="59">
        <f>M7+M10</f>
        <v>1055876233</v>
      </c>
      <c r="N11" s="59">
        <f>N7+N10</f>
        <v>492470000</v>
      </c>
      <c r="O11" s="60">
        <f>N11/M11</f>
        <v>0.46640883146007889</v>
      </c>
      <c r="P11" s="59">
        <f>P7+P10</f>
        <v>959131955</v>
      </c>
      <c r="Q11" s="59">
        <f>Q7+Q10</f>
        <v>0</v>
      </c>
      <c r="R11" s="60">
        <f t="shared" si="0"/>
        <v>0</v>
      </c>
      <c r="S11" s="59">
        <f>S7+S10</f>
        <v>1022063792.25</v>
      </c>
      <c r="T11" s="59">
        <f>T7+T10</f>
        <v>0</v>
      </c>
      <c r="U11" s="60">
        <f t="shared" si="1"/>
        <v>0</v>
      </c>
      <c r="V11" s="59">
        <f>V7+V10</f>
        <v>1153581516.8499999</v>
      </c>
      <c r="W11" s="59">
        <f>W7+W10</f>
        <v>0</v>
      </c>
      <c r="X11" s="60">
        <f t="shared" si="2"/>
        <v>0</v>
      </c>
      <c r="Y11" s="59">
        <f>Y7+Y10</f>
        <v>1096672330.25</v>
      </c>
      <c r="Z11" s="59">
        <f>Z7+Z10</f>
        <v>0</v>
      </c>
      <c r="AA11" s="60">
        <f>Z11/Y11</f>
        <v>0</v>
      </c>
      <c r="AB11" s="59">
        <f>AB7+AB10</f>
        <v>1129897925</v>
      </c>
      <c r="AC11" s="59">
        <f>AC7+AC10</f>
        <v>0</v>
      </c>
      <c r="AD11" s="60">
        <f t="shared" si="3"/>
        <v>0</v>
      </c>
      <c r="AE11" s="59">
        <f>AE7+AE10</f>
        <v>1470487200</v>
      </c>
      <c r="AF11" s="59">
        <f>AF7+AF10</f>
        <v>0</v>
      </c>
      <c r="AG11" s="60">
        <f>AF11/AE11</f>
        <v>0</v>
      </c>
      <c r="AH11" s="59">
        <f>AH7+AH10</f>
        <v>1316206777</v>
      </c>
      <c r="AI11" s="59">
        <f>AI7+AI10</f>
        <v>0</v>
      </c>
      <c r="AJ11" s="60">
        <f t="shared" si="4"/>
        <v>0</v>
      </c>
      <c r="AK11" s="59">
        <f>AK7+AK10</f>
        <v>1401124771</v>
      </c>
      <c r="AL11" s="59">
        <f>AL7+AL10</f>
        <v>0</v>
      </c>
      <c r="AM11" s="60">
        <f t="shared" si="5"/>
        <v>0</v>
      </c>
      <c r="AN11" s="59">
        <f t="shared" si="6"/>
        <v>12876655323.9</v>
      </c>
      <c r="AO11" s="59">
        <f t="shared" si="6"/>
        <v>2885103832</v>
      </c>
      <c r="AP11" s="61">
        <f t="shared" si="7"/>
        <v>0.22405692778349356</v>
      </c>
      <c r="AS11" s="46"/>
    </row>
    <row r="12" spans="1:45" x14ac:dyDescent="0.3">
      <c r="H12" s="38"/>
    </row>
    <row r="13" spans="1:45" x14ac:dyDescent="0.3">
      <c r="H13" s="38"/>
      <c r="I13" s="38"/>
      <c r="K13" s="38"/>
      <c r="Q13" s="38"/>
      <c r="T13" s="38"/>
      <c r="Z13" s="38"/>
      <c r="AC13" s="38"/>
      <c r="AF13" s="38"/>
    </row>
    <row r="14" spans="1:45" ht="24" x14ac:dyDescent="0.3">
      <c r="A14" s="34" t="s">
        <v>62</v>
      </c>
      <c r="H14" s="38"/>
      <c r="K14" s="62"/>
      <c r="AI14" s="63"/>
    </row>
    <row r="15" spans="1:45" ht="12" customHeight="1" thickBot="1" x14ac:dyDescent="0.35"/>
    <row r="16" spans="1:45" ht="42.75" customHeight="1" x14ac:dyDescent="0.3">
      <c r="A16" s="343" t="s">
        <v>58</v>
      </c>
      <c r="B16" s="334"/>
      <c r="C16" s="334" t="s">
        <v>48</v>
      </c>
      <c r="D16" s="334" t="s">
        <v>26</v>
      </c>
      <c r="E16" s="334"/>
      <c r="F16" s="334"/>
      <c r="G16" s="334" t="s">
        <v>23</v>
      </c>
      <c r="H16" s="334"/>
      <c r="I16" s="334"/>
      <c r="J16" s="334" t="s">
        <v>28</v>
      </c>
      <c r="K16" s="334"/>
      <c r="L16" s="334"/>
      <c r="M16" s="334" t="s">
        <v>24</v>
      </c>
      <c r="N16" s="334"/>
      <c r="O16" s="334"/>
      <c r="P16" s="334" t="s">
        <v>27</v>
      </c>
      <c r="Q16" s="334"/>
      <c r="R16" s="334"/>
      <c r="S16" s="334" t="s">
        <v>30</v>
      </c>
      <c r="T16" s="334"/>
      <c r="U16" s="334"/>
      <c r="V16" s="334" t="s">
        <v>29</v>
      </c>
      <c r="W16" s="334"/>
      <c r="X16" s="334"/>
      <c r="Y16" s="334" t="s">
        <v>32</v>
      </c>
      <c r="Z16" s="334"/>
      <c r="AA16" s="334"/>
      <c r="AB16" s="334" t="s">
        <v>33</v>
      </c>
      <c r="AC16" s="334"/>
      <c r="AD16" s="334"/>
      <c r="AE16" s="334" t="s">
        <v>31</v>
      </c>
      <c r="AF16" s="334"/>
      <c r="AG16" s="334"/>
      <c r="AH16" s="334" t="s">
        <v>34</v>
      </c>
      <c r="AI16" s="334"/>
      <c r="AJ16" s="334"/>
      <c r="AK16" s="334" t="s">
        <v>35</v>
      </c>
      <c r="AL16" s="334"/>
      <c r="AM16" s="334"/>
      <c r="AN16" s="334" t="s">
        <v>61</v>
      </c>
      <c r="AO16" s="334"/>
      <c r="AP16" s="335"/>
    </row>
    <row r="17" spans="1:45" ht="42.75" customHeight="1" thickBot="1" x14ac:dyDescent="0.35">
      <c r="A17" s="348"/>
      <c r="B17" s="349"/>
      <c r="C17" s="349"/>
      <c r="D17" s="287" t="s">
        <v>49</v>
      </c>
      <c r="E17" s="287" t="s">
        <v>50</v>
      </c>
      <c r="F17" s="287" t="s">
        <v>51</v>
      </c>
      <c r="G17" s="287" t="s">
        <v>49</v>
      </c>
      <c r="H17" s="287" t="s">
        <v>50</v>
      </c>
      <c r="I17" s="287" t="s">
        <v>51</v>
      </c>
      <c r="J17" s="287" t="s">
        <v>49</v>
      </c>
      <c r="K17" s="287" t="s">
        <v>50</v>
      </c>
      <c r="L17" s="287" t="s">
        <v>51</v>
      </c>
      <c r="M17" s="211" t="s">
        <v>49</v>
      </c>
      <c r="N17" s="211" t="s">
        <v>50</v>
      </c>
      <c r="O17" s="211" t="s">
        <v>51</v>
      </c>
      <c r="P17" s="211" t="s">
        <v>49</v>
      </c>
      <c r="Q17" s="211" t="s">
        <v>50</v>
      </c>
      <c r="R17" s="211" t="s">
        <v>51</v>
      </c>
      <c r="S17" s="211" t="s">
        <v>49</v>
      </c>
      <c r="T17" s="211" t="s">
        <v>50</v>
      </c>
      <c r="U17" s="211" t="s">
        <v>51</v>
      </c>
      <c r="V17" s="211" t="s">
        <v>49</v>
      </c>
      <c r="W17" s="211" t="s">
        <v>50</v>
      </c>
      <c r="X17" s="211" t="s">
        <v>51</v>
      </c>
      <c r="Y17" s="211" t="s">
        <v>49</v>
      </c>
      <c r="Z17" s="211" t="s">
        <v>50</v>
      </c>
      <c r="AA17" s="211" t="s">
        <v>51</v>
      </c>
      <c r="AB17" s="211" t="s">
        <v>49</v>
      </c>
      <c r="AC17" s="211" t="s">
        <v>50</v>
      </c>
      <c r="AD17" s="211" t="s">
        <v>51</v>
      </c>
      <c r="AE17" s="211" t="s">
        <v>49</v>
      </c>
      <c r="AF17" s="211" t="s">
        <v>50</v>
      </c>
      <c r="AG17" s="211" t="s">
        <v>51</v>
      </c>
      <c r="AH17" s="211" t="s">
        <v>49</v>
      </c>
      <c r="AI17" s="211" t="s">
        <v>50</v>
      </c>
      <c r="AJ17" s="211" t="s">
        <v>51</v>
      </c>
      <c r="AK17" s="211" t="s">
        <v>49</v>
      </c>
      <c r="AL17" s="211" t="s">
        <v>50</v>
      </c>
      <c r="AM17" s="211" t="s">
        <v>51</v>
      </c>
      <c r="AN17" s="211" t="s">
        <v>49</v>
      </c>
      <c r="AO17" s="211" t="s">
        <v>50</v>
      </c>
      <c r="AP17" s="64" t="s">
        <v>51</v>
      </c>
    </row>
    <row r="18" spans="1:45" s="45" customFormat="1" ht="39" customHeight="1" x14ac:dyDescent="0.3">
      <c r="A18" s="338" t="s">
        <v>3779</v>
      </c>
      <c r="B18" s="346"/>
      <c r="C18" s="210" t="s">
        <v>53</v>
      </c>
      <c r="D18" s="40">
        <v>25372442.5</v>
      </c>
      <c r="E18" s="40">
        <v>141640000</v>
      </c>
      <c r="F18" s="41">
        <f t="shared" ref="F18:F24" si="13">E18/D18</f>
        <v>5.5824345645871496</v>
      </c>
      <c r="G18" s="40">
        <v>53408178.75</v>
      </c>
      <c r="H18" s="40">
        <v>127948836</v>
      </c>
      <c r="I18" s="41">
        <f t="shared" ref="I18:I24" si="14">H18/G18</f>
        <v>2.3956786955593388</v>
      </c>
      <c r="J18" s="40">
        <v>85947995</v>
      </c>
      <c r="K18" s="40">
        <v>219590236</v>
      </c>
      <c r="L18" s="42">
        <f>K18/J18</f>
        <v>2.5549198209917519</v>
      </c>
      <c r="M18" s="40">
        <v>121248901.66666667</v>
      </c>
      <c r="N18" s="81"/>
      <c r="O18" s="42">
        <f t="shared" ref="O18:O24" si="15">N18/M18</f>
        <v>0</v>
      </c>
      <c r="P18" s="40">
        <v>159422995.54166669</v>
      </c>
      <c r="Q18" s="40"/>
      <c r="R18" s="41">
        <f t="shared" ref="R18:R24" si="16">Q18/P18</f>
        <v>0</v>
      </c>
      <c r="S18" s="40">
        <v>196559210.45833337</v>
      </c>
      <c r="T18" s="40"/>
      <c r="U18" s="41">
        <f t="shared" ref="U18:U24" si="17">T18/S18</f>
        <v>0</v>
      </c>
      <c r="V18" s="40">
        <v>233003124.01041672</v>
      </c>
      <c r="W18" s="40"/>
      <c r="X18" s="41">
        <f t="shared" ref="X18:X24" si="18">W18/V18</f>
        <v>0</v>
      </c>
      <c r="Y18" s="40">
        <v>271207400.13958341</v>
      </c>
      <c r="Z18" s="40"/>
      <c r="AA18" s="41">
        <f t="shared" ref="AA18:AA24" si="19">Z18/Y18</f>
        <v>0</v>
      </c>
      <c r="AB18" s="40">
        <v>310635233.67500007</v>
      </c>
      <c r="AC18" s="40"/>
      <c r="AD18" s="41">
        <f t="shared" ref="AD18:AD24" si="20">AC18/AB18</f>
        <v>0</v>
      </c>
      <c r="AE18" s="40">
        <v>348841148.80000007</v>
      </c>
      <c r="AF18" s="40"/>
      <c r="AG18" s="41">
        <f t="shared" ref="AG18:AG24" si="21">AF18/AE18</f>
        <v>0</v>
      </c>
      <c r="AH18" s="40">
        <v>385414709.84166676</v>
      </c>
      <c r="AI18" s="40"/>
      <c r="AJ18" s="41">
        <f t="shared" ref="AJ18:AJ24" si="22">AI18/AH18</f>
        <v>0</v>
      </c>
      <c r="AK18" s="40">
        <v>424305927.75833344</v>
      </c>
      <c r="AL18" s="40"/>
      <c r="AM18" s="41">
        <f t="shared" ref="AM18:AM24" si="23">AL18/AK18</f>
        <v>0</v>
      </c>
      <c r="AN18" s="43">
        <f t="shared" ref="AN18:AO24" si="24">D18+G18+J18+M18+P18+S18+V18+Y18+AB18+AE18+AH18+AK18</f>
        <v>2615367268.1416674</v>
      </c>
      <c r="AO18" s="43">
        <f t="shared" si="24"/>
        <v>489179072</v>
      </c>
      <c r="AP18" s="44">
        <f t="shared" ref="AP18:AP24" si="25">AO18/AN18</f>
        <v>0.18704029753633153</v>
      </c>
      <c r="AS18" s="46"/>
    </row>
    <row r="19" spans="1:45" s="45" customFormat="1" ht="39" customHeight="1" x14ac:dyDescent="0.3">
      <c r="A19" s="347"/>
      <c r="B19" s="346"/>
      <c r="C19" s="57" t="s">
        <v>54</v>
      </c>
      <c r="D19" s="48">
        <v>346358404.30000001</v>
      </c>
      <c r="E19" s="48">
        <v>488011858</v>
      </c>
      <c r="F19" s="49">
        <f t="shared" si="13"/>
        <v>1.4089794038238672</v>
      </c>
      <c r="G19" s="48">
        <v>303065850.75</v>
      </c>
      <c r="H19" s="48">
        <v>400909649</v>
      </c>
      <c r="I19" s="49">
        <f t="shared" si="14"/>
        <v>1.3228466618982806</v>
      </c>
      <c r="J19" s="48">
        <v>368392220.75</v>
      </c>
      <c r="K19" s="48">
        <v>486597649</v>
      </c>
      <c r="L19" s="49">
        <f>K19/J19</f>
        <v>1.3208684157590209</v>
      </c>
      <c r="M19" s="48">
        <v>350542290.75</v>
      </c>
      <c r="N19" s="48"/>
      <c r="O19" s="49">
        <f t="shared" si="15"/>
        <v>0</v>
      </c>
      <c r="P19" s="48">
        <v>388744830.75</v>
      </c>
      <c r="Q19" s="48"/>
      <c r="R19" s="49">
        <f t="shared" si="16"/>
        <v>0</v>
      </c>
      <c r="S19" s="48">
        <v>340283240.75</v>
      </c>
      <c r="T19" s="48"/>
      <c r="U19" s="49">
        <f t="shared" si="17"/>
        <v>0</v>
      </c>
      <c r="V19" s="48">
        <v>339800830.75</v>
      </c>
      <c r="W19" s="48"/>
      <c r="X19" s="49">
        <f t="shared" si="18"/>
        <v>0</v>
      </c>
      <c r="Y19" s="48">
        <v>444766383</v>
      </c>
      <c r="Z19" s="48"/>
      <c r="AA19" s="49">
        <f t="shared" si="19"/>
        <v>0</v>
      </c>
      <c r="AB19" s="48">
        <v>431128130.75</v>
      </c>
      <c r="AC19" s="48"/>
      <c r="AD19" s="49">
        <f t="shared" si="20"/>
        <v>0</v>
      </c>
      <c r="AE19" s="48">
        <v>375192510.75</v>
      </c>
      <c r="AF19" s="48"/>
      <c r="AG19" s="49">
        <f t="shared" si="21"/>
        <v>0</v>
      </c>
      <c r="AH19" s="48">
        <v>371120430.75</v>
      </c>
      <c r="AI19" s="48"/>
      <c r="AJ19" s="49">
        <f t="shared" si="22"/>
        <v>0</v>
      </c>
      <c r="AK19" s="48">
        <v>457254650.75</v>
      </c>
      <c r="AL19" s="48"/>
      <c r="AM19" s="49">
        <f t="shared" si="23"/>
        <v>0</v>
      </c>
      <c r="AN19" s="48">
        <f t="shared" si="24"/>
        <v>4516649774.8000002</v>
      </c>
      <c r="AO19" s="48">
        <f t="shared" si="24"/>
        <v>1375519156</v>
      </c>
      <c r="AP19" s="50">
        <f t="shared" si="25"/>
        <v>0.30454412553182936</v>
      </c>
      <c r="AS19" s="46"/>
    </row>
    <row r="20" spans="1:45" s="45" customFormat="1" ht="39" customHeight="1" x14ac:dyDescent="0.3">
      <c r="A20" s="336" t="s">
        <v>59</v>
      </c>
      <c r="B20" s="337"/>
      <c r="C20" s="337"/>
      <c r="D20" s="53">
        <f>SUM(D18:D19)</f>
        <v>371730846.80000001</v>
      </c>
      <c r="E20" s="53">
        <f>SUM(E18:E19)</f>
        <v>629651858</v>
      </c>
      <c r="F20" s="54">
        <f t="shared" si="13"/>
        <v>1.6938380643422029</v>
      </c>
      <c r="G20" s="53">
        <f>SUM(G18:G19)</f>
        <v>356474029.5</v>
      </c>
      <c r="H20" s="53">
        <f>SUM(H18:H19)</f>
        <v>528858485</v>
      </c>
      <c r="I20" s="54">
        <f t="shared" si="14"/>
        <v>1.4835820879905082</v>
      </c>
      <c r="J20" s="53">
        <f>SUM(J18:J19)</f>
        <v>454340215.75</v>
      </c>
      <c r="K20" s="53">
        <f>SUM(K18:K19)</f>
        <v>706187885</v>
      </c>
      <c r="L20" s="54">
        <f>K20/J20</f>
        <v>1.5543151596964924</v>
      </c>
      <c r="M20" s="53">
        <f>SUM(M18:M19)</f>
        <v>471791192.41666669</v>
      </c>
      <c r="N20" s="53">
        <f>SUM(N18:N19)</f>
        <v>0</v>
      </c>
      <c r="O20" s="54">
        <f t="shared" si="15"/>
        <v>0</v>
      </c>
      <c r="P20" s="53">
        <f>SUM(P18:P19)</f>
        <v>548167826.29166675</v>
      </c>
      <c r="Q20" s="53">
        <f>SUM(Q18:Q19)</f>
        <v>0</v>
      </c>
      <c r="R20" s="54">
        <f t="shared" si="16"/>
        <v>0</v>
      </c>
      <c r="S20" s="53">
        <f>SUM(S18:S19)</f>
        <v>536842451.20833337</v>
      </c>
      <c r="T20" s="53">
        <f>SUM(T18:T19)</f>
        <v>0</v>
      </c>
      <c r="U20" s="54">
        <f t="shared" si="17"/>
        <v>0</v>
      </c>
      <c r="V20" s="53">
        <f>SUM(V18:V19)</f>
        <v>572803954.76041675</v>
      </c>
      <c r="W20" s="53">
        <f>SUM(W18:W19)</f>
        <v>0</v>
      </c>
      <c r="X20" s="54">
        <f t="shared" si="18"/>
        <v>0</v>
      </c>
      <c r="Y20" s="53">
        <f>SUM(Y18:Y19)</f>
        <v>715973783.13958335</v>
      </c>
      <c r="Z20" s="53">
        <f>SUM(Z18:Z19)</f>
        <v>0</v>
      </c>
      <c r="AA20" s="54">
        <f t="shared" si="19"/>
        <v>0</v>
      </c>
      <c r="AB20" s="53">
        <f>SUM(AB18:AB19)</f>
        <v>741763364.42500007</v>
      </c>
      <c r="AC20" s="53">
        <f>SUM(AC18:AC19)</f>
        <v>0</v>
      </c>
      <c r="AD20" s="54">
        <f t="shared" si="20"/>
        <v>0</v>
      </c>
      <c r="AE20" s="53">
        <f>SUM(AE18:AE19)</f>
        <v>724033659.55000007</v>
      </c>
      <c r="AF20" s="53">
        <f>SUM(AF18:AF19)</f>
        <v>0</v>
      </c>
      <c r="AG20" s="54">
        <f t="shared" si="21"/>
        <v>0</v>
      </c>
      <c r="AH20" s="53">
        <f>SUM(AH18:AH19)</f>
        <v>756535140.5916667</v>
      </c>
      <c r="AI20" s="53">
        <f>SUM(AI18:AI19)</f>
        <v>0</v>
      </c>
      <c r="AJ20" s="54">
        <f t="shared" si="22"/>
        <v>0</v>
      </c>
      <c r="AK20" s="53">
        <f>SUM(AK18:AK19)</f>
        <v>881560578.50833344</v>
      </c>
      <c r="AL20" s="53">
        <f>SUM(AL18:AL19)</f>
        <v>0</v>
      </c>
      <c r="AM20" s="54">
        <f t="shared" si="23"/>
        <v>0</v>
      </c>
      <c r="AN20" s="53">
        <f t="shared" si="24"/>
        <v>7132017042.9416676</v>
      </c>
      <c r="AO20" s="53">
        <f>SUM(AO18:AO19)</f>
        <v>1864698228</v>
      </c>
      <c r="AP20" s="55">
        <f t="shared" si="25"/>
        <v>0.26145453898563425</v>
      </c>
      <c r="AS20" s="46"/>
    </row>
    <row r="21" spans="1:45" s="45" customFormat="1" ht="39" customHeight="1" x14ac:dyDescent="0.3">
      <c r="A21" s="338" t="s">
        <v>3780</v>
      </c>
      <c r="B21" s="339"/>
      <c r="C21" s="210" t="s">
        <v>53</v>
      </c>
      <c r="D21" s="43">
        <v>75198000</v>
      </c>
      <c r="E21" s="43">
        <v>75198000</v>
      </c>
      <c r="F21" s="42">
        <f>E21/D21</f>
        <v>1</v>
      </c>
      <c r="G21" s="43">
        <v>235000000</v>
      </c>
      <c r="H21" s="43">
        <v>307500000</v>
      </c>
      <c r="I21" s="42">
        <f t="shared" si="14"/>
        <v>1.3085106382978724</v>
      </c>
      <c r="J21" s="43">
        <v>20000000</v>
      </c>
      <c r="K21" s="43"/>
      <c r="L21" s="42">
        <f>K21/J21</f>
        <v>0</v>
      </c>
      <c r="M21" s="43">
        <v>80000000</v>
      </c>
      <c r="N21" s="43"/>
      <c r="O21" s="42">
        <f t="shared" si="15"/>
        <v>0</v>
      </c>
      <c r="P21" s="43">
        <v>140000000</v>
      </c>
      <c r="Q21" s="43"/>
      <c r="R21" s="42">
        <f t="shared" si="16"/>
        <v>0</v>
      </c>
      <c r="S21" s="43">
        <v>200000000</v>
      </c>
      <c r="T21" s="43"/>
      <c r="U21" s="42">
        <f t="shared" si="17"/>
        <v>0</v>
      </c>
      <c r="V21" s="43">
        <v>210000000</v>
      </c>
      <c r="W21" s="43"/>
      <c r="X21" s="41">
        <f t="shared" si="18"/>
        <v>0</v>
      </c>
      <c r="Y21" s="43">
        <v>200000000</v>
      </c>
      <c r="Z21" s="43"/>
      <c r="AA21" s="42">
        <f t="shared" si="19"/>
        <v>0</v>
      </c>
      <c r="AB21" s="43">
        <v>430000000</v>
      </c>
      <c r="AC21" s="43"/>
      <c r="AD21" s="42">
        <f t="shared" si="20"/>
        <v>0</v>
      </c>
      <c r="AE21" s="43">
        <v>90000000</v>
      </c>
      <c r="AF21" s="43"/>
      <c r="AG21" s="42">
        <f t="shared" si="21"/>
        <v>0</v>
      </c>
      <c r="AH21" s="43">
        <v>200000000</v>
      </c>
      <c r="AI21" s="43"/>
      <c r="AJ21" s="42">
        <f t="shared" si="22"/>
        <v>0</v>
      </c>
      <c r="AK21" s="43">
        <v>719802000</v>
      </c>
      <c r="AL21" s="43"/>
      <c r="AM21" s="42">
        <f t="shared" si="23"/>
        <v>0</v>
      </c>
      <c r="AN21" s="43">
        <f t="shared" si="24"/>
        <v>2600000000</v>
      </c>
      <c r="AO21" s="43">
        <f t="shared" si="24"/>
        <v>382698000</v>
      </c>
      <c r="AP21" s="44">
        <f t="shared" si="25"/>
        <v>0.14719153846153846</v>
      </c>
      <c r="AS21" s="46"/>
    </row>
    <row r="22" spans="1:45" s="51" customFormat="1" ht="39" customHeight="1" x14ac:dyDescent="0.3">
      <c r="A22" s="338"/>
      <c r="B22" s="339"/>
      <c r="C22" s="47" t="s">
        <v>54</v>
      </c>
      <c r="D22" s="58">
        <v>22710766</v>
      </c>
      <c r="E22" s="58">
        <v>15410766</v>
      </c>
      <c r="F22" s="49">
        <f>E22/D22</f>
        <v>0.6785665441667621</v>
      </c>
      <c r="G22" s="58">
        <v>22710766</v>
      </c>
      <c r="H22" s="58">
        <v>29308766</v>
      </c>
      <c r="I22" s="49">
        <f t="shared" si="14"/>
        <v>1.2905230056969457</v>
      </c>
      <c r="J22" s="58">
        <v>57210766</v>
      </c>
      <c r="K22" s="58">
        <v>56328166</v>
      </c>
      <c r="L22" s="49">
        <f>K22/J22</f>
        <v>0.98457283372154114</v>
      </c>
      <c r="M22" s="58">
        <v>22210766</v>
      </c>
      <c r="N22" s="58"/>
      <c r="O22" s="49">
        <f t="shared" si="15"/>
        <v>0</v>
      </c>
      <c r="P22" s="58">
        <v>22210766</v>
      </c>
      <c r="Q22" s="58"/>
      <c r="R22" s="42">
        <f t="shared" si="16"/>
        <v>0</v>
      </c>
      <c r="S22" s="58">
        <v>22210766</v>
      </c>
      <c r="T22" s="58"/>
      <c r="U22" s="49">
        <f t="shared" si="17"/>
        <v>0</v>
      </c>
      <c r="V22" s="58">
        <v>22210766</v>
      </c>
      <c r="W22" s="58"/>
      <c r="X22" s="49">
        <f t="shared" si="18"/>
        <v>0</v>
      </c>
      <c r="Y22" s="58">
        <v>22210766</v>
      </c>
      <c r="Z22" s="58"/>
      <c r="AA22" s="49">
        <f t="shared" si="19"/>
        <v>0</v>
      </c>
      <c r="AB22" s="58">
        <v>57210766</v>
      </c>
      <c r="AC22" s="58"/>
      <c r="AD22" s="49">
        <f t="shared" si="20"/>
        <v>0</v>
      </c>
      <c r="AE22" s="58">
        <v>22210766</v>
      </c>
      <c r="AF22" s="58"/>
      <c r="AG22" s="49">
        <f t="shared" si="21"/>
        <v>0</v>
      </c>
      <c r="AH22" s="58">
        <v>22210766</v>
      </c>
      <c r="AI22" s="58"/>
      <c r="AJ22" s="49">
        <f t="shared" si="22"/>
        <v>0</v>
      </c>
      <c r="AK22" s="58">
        <v>22210766</v>
      </c>
      <c r="AL22" s="58"/>
      <c r="AM22" s="49">
        <f t="shared" si="23"/>
        <v>0</v>
      </c>
      <c r="AN22" s="48">
        <f t="shared" si="24"/>
        <v>337529192</v>
      </c>
      <c r="AO22" s="48">
        <f t="shared" si="24"/>
        <v>101047698</v>
      </c>
      <c r="AP22" s="50">
        <f t="shared" si="25"/>
        <v>0.29937469230809521</v>
      </c>
      <c r="AS22" s="52"/>
    </row>
    <row r="23" spans="1:45" s="45" customFormat="1" ht="39" customHeight="1" x14ac:dyDescent="0.3">
      <c r="A23" s="340" t="s">
        <v>64</v>
      </c>
      <c r="B23" s="337"/>
      <c r="C23" s="337"/>
      <c r="D23" s="53">
        <f>SUM(D21:D22)</f>
        <v>97908766</v>
      </c>
      <c r="E23" s="53">
        <f>SUM(E21:E22)</f>
        <v>90608766</v>
      </c>
      <c r="F23" s="54">
        <f>E23/D23</f>
        <v>0.92544079250268563</v>
      </c>
      <c r="G23" s="53">
        <f>SUM(G21:G22)</f>
        <v>257710766</v>
      </c>
      <c r="H23" s="53">
        <f>SUM(H21:H22)</f>
        <v>336808766</v>
      </c>
      <c r="I23" s="54">
        <f t="shared" si="14"/>
        <v>1.3069254778436381</v>
      </c>
      <c r="J23" s="53">
        <f>SUM(J21:J22)</f>
        <v>77210766</v>
      </c>
      <c r="K23" s="53">
        <f>SUM(K21:K22)</f>
        <v>56328166</v>
      </c>
      <c r="L23" s="54">
        <f t="shared" ref="L23:L24" si="26">K23/J23</f>
        <v>0.72953771757684671</v>
      </c>
      <c r="M23" s="53">
        <f>SUM(M21:M22)</f>
        <v>102210766</v>
      </c>
      <c r="N23" s="53">
        <f>SUM(N21:N22)</f>
        <v>0</v>
      </c>
      <c r="O23" s="54">
        <f t="shared" si="15"/>
        <v>0</v>
      </c>
      <c r="P23" s="53">
        <f>SUM(P21:P22)</f>
        <v>162210766</v>
      </c>
      <c r="Q23" s="53">
        <f>SUM(Q21:Q22)</f>
        <v>0</v>
      </c>
      <c r="R23" s="54">
        <f t="shared" si="16"/>
        <v>0</v>
      </c>
      <c r="S23" s="53">
        <f>SUM(S21:S22)</f>
        <v>222210766</v>
      </c>
      <c r="T23" s="53">
        <f>SUM(T21:T22)</f>
        <v>0</v>
      </c>
      <c r="U23" s="54">
        <f t="shared" si="17"/>
        <v>0</v>
      </c>
      <c r="V23" s="53">
        <f>SUM(V21:V22)</f>
        <v>232210766</v>
      </c>
      <c r="W23" s="53">
        <f>SUM(W21:W22)</f>
        <v>0</v>
      </c>
      <c r="X23" s="54">
        <f t="shared" si="18"/>
        <v>0</v>
      </c>
      <c r="Y23" s="53">
        <f>SUM(Y21:Y22)</f>
        <v>222210766</v>
      </c>
      <c r="Z23" s="53">
        <f>SUM(Z21:Z22)</f>
        <v>0</v>
      </c>
      <c r="AA23" s="54">
        <f t="shared" si="19"/>
        <v>0</v>
      </c>
      <c r="AB23" s="53">
        <f>SUM(AB21:AB22)</f>
        <v>487210766</v>
      </c>
      <c r="AC23" s="53">
        <f>SUM(AC21:AC22)</f>
        <v>0</v>
      </c>
      <c r="AD23" s="54">
        <f t="shared" si="20"/>
        <v>0</v>
      </c>
      <c r="AE23" s="53">
        <f>SUM(AE21:AE22)</f>
        <v>112210766</v>
      </c>
      <c r="AF23" s="53">
        <f>SUM(AF21:AF22)</f>
        <v>0</v>
      </c>
      <c r="AG23" s="54">
        <f t="shared" si="21"/>
        <v>0</v>
      </c>
      <c r="AH23" s="53">
        <f>SUM(AH21:AH22)</f>
        <v>222210766</v>
      </c>
      <c r="AI23" s="53">
        <f>SUM(AI21:AI22)</f>
        <v>0</v>
      </c>
      <c r="AJ23" s="54">
        <f t="shared" si="22"/>
        <v>0</v>
      </c>
      <c r="AK23" s="53">
        <f>SUM(AK21:AK22)</f>
        <v>742012766</v>
      </c>
      <c r="AL23" s="53">
        <f>SUM(AL21:AL22)</f>
        <v>0</v>
      </c>
      <c r="AM23" s="54">
        <f t="shared" si="23"/>
        <v>0</v>
      </c>
      <c r="AN23" s="53">
        <f t="shared" si="24"/>
        <v>2937529192</v>
      </c>
      <c r="AO23" s="53">
        <f>SUM(AO21:AO22)</f>
        <v>483745698</v>
      </c>
      <c r="AP23" s="55">
        <f t="shared" si="25"/>
        <v>0.16467775003476459</v>
      </c>
      <c r="AS23" s="46"/>
    </row>
    <row r="24" spans="1:45" s="45" customFormat="1" ht="39" customHeight="1" thickBot="1" x14ac:dyDescent="0.35">
      <c r="A24" s="341" t="s">
        <v>56</v>
      </c>
      <c r="B24" s="342"/>
      <c r="C24" s="342"/>
      <c r="D24" s="59">
        <f>D20+D23</f>
        <v>469639612.80000001</v>
      </c>
      <c r="E24" s="59">
        <f>E20+E23</f>
        <v>720260624</v>
      </c>
      <c r="F24" s="60">
        <f t="shared" si="13"/>
        <v>1.533645383330833</v>
      </c>
      <c r="G24" s="59">
        <f>G20+G23</f>
        <v>614184795.5</v>
      </c>
      <c r="H24" s="59">
        <f>H20+H23</f>
        <v>865667251</v>
      </c>
      <c r="I24" s="60">
        <f t="shared" si="14"/>
        <v>1.409457312103064</v>
      </c>
      <c r="J24" s="59">
        <f>J20+J23</f>
        <v>531550981.75</v>
      </c>
      <c r="K24" s="59">
        <f>K20+K23</f>
        <v>762516051</v>
      </c>
      <c r="L24" s="60">
        <f t="shared" si="26"/>
        <v>1.4345116031760579</v>
      </c>
      <c r="M24" s="59">
        <f>M20+M23</f>
        <v>574001958.41666675</v>
      </c>
      <c r="N24" s="59">
        <f>N20+N23</f>
        <v>0</v>
      </c>
      <c r="O24" s="60">
        <f t="shared" si="15"/>
        <v>0</v>
      </c>
      <c r="P24" s="59">
        <f>P20+P23</f>
        <v>710378592.29166675</v>
      </c>
      <c r="Q24" s="59">
        <f>Q20+Q23</f>
        <v>0</v>
      </c>
      <c r="R24" s="60">
        <f t="shared" si="16"/>
        <v>0</v>
      </c>
      <c r="S24" s="59">
        <f>S20+S23</f>
        <v>759053217.20833337</v>
      </c>
      <c r="T24" s="59">
        <f>T20+T23</f>
        <v>0</v>
      </c>
      <c r="U24" s="60">
        <f t="shared" si="17"/>
        <v>0</v>
      </c>
      <c r="V24" s="59">
        <f>V20+V23</f>
        <v>805014720.76041675</v>
      </c>
      <c r="W24" s="59">
        <f>W20+W23</f>
        <v>0</v>
      </c>
      <c r="X24" s="60">
        <f t="shared" si="18"/>
        <v>0</v>
      </c>
      <c r="Y24" s="59">
        <f>Y20+Y23</f>
        <v>938184549.13958335</v>
      </c>
      <c r="Z24" s="59">
        <f>Z20+Z23</f>
        <v>0</v>
      </c>
      <c r="AA24" s="60">
        <f t="shared" si="19"/>
        <v>0</v>
      </c>
      <c r="AB24" s="59">
        <f>AB20+AB23</f>
        <v>1228974130.4250002</v>
      </c>
      <c r="AC24" s="59">
        <f>AC20+AC23</f>
        <v>0</v>
      </c>
      <c r="AD24" s="60">
        <f t="shared" si="20"/>
        <v>0</v>
      </c>
      <c r="AE24" s="59">
        <f>AE20+AE23</f>
        <v>836244425.55000007</v>
      </c>
      <c r="AF24" s="59">
        <f>AF20+AF23</f>
        <v>0</v>
      </c>
      <c r="AG24" s="60">
        <f t="shared" si="21"/>
        <v>0</v>
      </c>
      <c r="AH24" s="59">
        <f>AH20+AH23</f>
        <v>978745906.5916667</v>
      </c>
      <c r="AI24" s="59">
        <f>AI20+AI23</f>
        <v>0</v>
      </c>
      <c r="AJ24" s="60">
        <f t="shared" si="22"/>
        <v>0</v>
      </c>
      <c r="AK24" s="59">
        <f>AK20+AK23</f>
        <v>1623573344.5083334</v>
      </c>
      <c r="AL24" s="59">
        <f>AL20+AL23</f>
        <v>0</v>
      </c>
      <c r="AM24" s="60">
        <f t="shared" si="23"/>
        <v>0</v>
      </c>
      <c r="AN24" s="59">
        <f t="shared" si="24"/>
        <v>10069546234.941668</v>
      </c>
      <c r="AO24" s="59">
        <f t="shared" si="24"/>
        <v>2348443926</v>
      </c>
      <c r="AP24" s="61">
        <f t="shared" si="25"/>
        <v>0.23322241848900993</v>
      </c>
      <c r="AS24" s="46"/>
    </row>
    <row r="25" spans="1:45" x14ac:dyDescent="0.3">
      <c r="K25" s="38"/>
      <c r="AL25" s="65"/>
    </row>
    <row r="26" spans="1:45" x14ac:dyDescent="0.3">
      <c r="AF26" s="38"/>
    </row>
    <row r="27" spans="1:45" ht="24" x14ac:dyDescent="0.3">
      <c r="A27" s="34" t="s">
        <v>63</v>
      </c>
      <c r="J27" s="38"/>
      <c r="K27" s="38"/>
      <c r="L27" s="38"/>
      <c r="T27" s="65"/>
      <c r="W27" s="38"/>
      <c r="X27" s="38"/>
      <c r="AC27" s="38"/>
      <c r="AF27" s="38"/>
      <c r="AH27" s="38"/>
      <c r="AQ27" s="65"/>
    </row>
    <row r="28" spans="1:45" ht="12" customHeight="1" thickBot="1" x14ac:dyDescent="0.35"/>
    <row r="29" spans="1:45" ht="42.75" customHeight="1" x14ac:dyDescent="0.3">
      <c r="A29" s="343" t="s">
        <v>47</v>
      </c>
      <c r="B29" s="334"/>
      <c r="C29" s="334"/>
      <c r="D29" s="334" t="s">
        <v>26</v>
      </c>
      <c r="E29" s="334"/>
      <c r="F29" s="334"/>
      <c r="G29" s="334" t="s">
        <v>23</v>
      </c>
      <c r="H29" s="334"/>
      <c r="I29" s="334"/>
      <c r="J29" s="334" t="s">
        <v>28</v>
      </c>
      <c r="K29" s="334"/>
      <c r="L29" s="334"/>
      <c r="M29" s="334" t="s">
        <v>24</v>
      </c>
      <c r="N29" s="334"/>
      <c r="O29" s="334"/>
      <c r="P29" s="334" t="s">
        <v>27</v>
      </c>
      <c r="Q29" s="334"/>
      <c r="R29" s="334"/>
      <c r="S29" s="334" t="s">
        <v>30</v>
      </c>
      <c r="T29" s="334"/>
      <c r="U29" s="334"/>
      <c r="V29" s="334" t="s">
        <v>29</v>
      </c>
      <c r="W29" s="334"/>
      <c r="X29" s="334"/>
      <c r="Y29" s="334" t="s">
        <v>32</v>
      </c>
      <c r="Z29" s="334"/>
      <c r="AA29" s="334"/>
      <c r="AB29" s="334" t="s">
        <v>33</v>
      </c>
      <c r="AC29" s="334"/>
      <c r="AD29" s="334"/>
      <c r="AE29" s="334" t="s">
        <v>31</v>
      </c>
      <c r="AF29" s="334"/>
      <c r="AG29" s="334"/>
      <c r="AH29" s="334" t="s">
        <v>34</v>
      </c>
      <c r="AI29" s="334"/>
      <c r="AJ29" s="334"/>
      <c r="AK29" s="334" t="s">
        <v>35</v>
      </c>
      <c r="AL29" s="334"/>
      <c r="AM29" s="334"/>
      <c r="AN29" s="334" t="s">
        <v>61</v>
      </c>
      <c r="AO29" s="334"/>
      <c r="AP29" s="335"/>
    </row>
    <row r="30" spans="1:45" ht="42.75" customHeight="1" x14ac:dyDescent="0.3">
      <c r="A30" s="344"/>
      <c r="B30" s="345"/>
      <c r="C30" s="345"/>
      <c r="D30" s="237" t="s">
        <v>49</v>
      </c>
      <c r="E30" s="237" t="s">
        <v>50</v>
      </c>
      <c r="F30" s="237" t="s">
        <v>51</v>
      </c>
      <c r="G30" s="237" t="s">
        <v>49</v>
      </c>
      <c r="H30" s="237" t="s">
        <v>50</v>
      </c>
      <c r="I30" s="237" t="s">
        <v>51</v>
      </c>
      <c r="J30" s="237" t="s">
        <v>49</v>
      </c>
      <c r="K30" s="237" t="s">
        <v>50</v>
      </c>
      <c r="L30" s="237" t="s">
        <v>51</v>
      </c>
      <c r="M30" s="237" t="s">
        <v>49</v>
      </c>
      <c r="N30" s="237" t="s">
        <v>50</v>
      </c>
      <c r="O30" s="237" t="s">
        <v>51</v>
      </c>
      <c r="P30" s="237" t="s">
        <v>49</v>
      </c>
      <c r="Q30" s="237" t="s">
        <v>50</v>
      </c>
      <c r="R30" s="237" t="s">
        <v>51</v>
      </c>
      <c r="S30" s="237" t="s">
        <v>49</v>
      </c>
      <c r="T30" s="237" t="s">
        <v>50</v>
      </c>
      <c r="U30" s="237" t="s">
        <v>51</v>
      </c>
      <c r="V30" s="237" t="s">
        <v>49</v>
      </c>
      <c r="W30" s="237" t="s">
        <v>50</v>
      </c>
      <c r="X30" s="237" t="s">
        <v>51</v>
      </c>
      <c r="Y30" s="237" t="s">
        <v>49</v>
      </c>
      <c r="Z30" s="237" t="s">
        <v>50</v>
      </c>
      <c r="AA30" s="237" t="s">
        <v>51</v>
      </c>
      <c r="AB30" s="237" t="s">
        <v>49</v>
      </c>
      <c r="AC30" s="237" t="s">
        <v>50</v>
      </c>
      <c r="AD30" s="237" t="s">
        <v>51</v>
      </c>
      <c r="AE30" s="237" t="s">
        <v>49</v>
      </c>
      <c r="AF30" s="237" t="s">
        <v>50</v>
      </c>
      <c r="AG30" s="237" t="s">
        <v>51</v>
      </c>
      <c r="AH30" s="237" t="s">
        <v>49</v>
      </c>
      <c r="AI30" s="237" t="s">
        <v>50</v>
      </c>
      <c r="AJ30" s="237" t="s">
        <v>51</v>
      </c>
      <c r="AK30" s="237" t="s">
        <v>49</v>
      </c>
      <c r="AL30" s="237" t="s">
        <v>50</v>
      </c>
      <c r="AM30" s="237" t="s">
        <v>51</v>
      </c>
      <c r="AN30" s="237" t="s">
        <v>49</v>
      </c>
      <c r="AO30" s="237" t="s">
        <v>50</v>
      </c>
      <c r="AP30" s="212" t="s">
        <v>51</v>
      </c>
    </row>
    <row r="31" spans="1:45" ht="42.75" customHeight="1" x14ac:dyDescent="0.3">
      <c r="A31" s="326" t="s">
        <v>4050</v>
      </c>
      <c r="B31" s="327"/>
      <c r="C31" s="328"/>
      <c r="D31" s="238">
        <v>527004594.54910338</v>
      </c>
      <c r="E31" s="238">
        <v>552346346</v>
      </c>
      <c r="F31" s="239">
        <f>E31/D31</f>
        <v>1.0480863956652571</v>
      </c>
      <c r="G31" s="238">
        <v>303399485.92848527</v>
      </c>
      <c r="H31" s="238">
        <v>609422072</v>
      </c>
      <c r="I31" s="239">
        <f>H31/G31</f>
        <v>2.0086456973880562</v>
      </c>
      <c r="J31" s="238">
        <v>290947168.43702006</v>
      </c>
      <c r="K31" s="238">
        <v>464626305</v>
      </c>
      <c r="L31" s="239">
        <f>K31/J31</f>
        <v>1.5969438970517955</v>
      </c>
      <c r="M31" s="238">
        <v>370823645.87664104</v>
      </c>
      <c r="N31" s="238"/>
      <c r="O31" s="239">
        <f>N31/M31</f>
        <v>0</v>
      </c>
      <c r="P31" s="238">
        <v>385066793.56049544</v>
      </c>
      <c r="Q31" s="238"/>
      <c r="R31" s="239">
        <f>Q31/P31</f>
        <v>0</v>
      </c>
      <c r="S31" s="238">
        <v>447403916.38498509</v>
      </c>
      <c r="T31" s="238"/>
      <c r="U31" s="239">
        <f>T31/S31</f>
        <v>0</v>
      </c>
      <c r="V31" s="238">
        <v>468160365.55295175</v>
      </c>
      <c r="W31" s="238"/>
      <c r="X31" s="239">
        <f>W31/V31</f>
        <v>0</v>
      </c>
      <c r="Y31" s="238">
        <v>467511445.19791782</v>
      </c>
      <c r="Z31" s="238"/>
      <c r="AA31" s="239">
        <f>Z31/Y31</f>
        <v>0</v>
      </c>
      <c r="AB31" s="238">
        <v>457987227.00729692</v>
      </c>
      <c r="AC31" s="238"/>
      <c r="AD31" s="239">
        <f>AC31/AB31</f>
        <v>0</v>
      </c>
      <c r="AE31" s="238">
        <v>591789475.6721729</v>
      </c>
      <c r="AF31" s="238"/>
      <c r="AG31" s="239">
        <f>AF31/AE31</f>
        <v>0</v>
      </c>
      <c r="AH31" s="238">
        <v>640942188.39626837</v>
      </c>
      <c r="AI31" s="238"/>
      <c r="AJ31" s="239">
        <f>AI31/AH31</f>
        <v>0</v>
      </c>
      <c r="AK31" s="238">
        <v>677469264.97558022</v>
      </c>
      <c r="AL31" s="240"/>
      <c r="AM31" s="239">
        <f>AL31/AK31</f>
        <v>0</v>
      </c>
      <c r="AN31" s="238">
        <f t="shared" ref="AN31:AN32" si="27">D31+G31+J31+M31+P31+S31+V31+Y31+AB31+AE31+AH31+AK31</f>
        <v>5628505571.5389175</v>
      </c>
      <c r="AO31" s="240"/>
      <c r="AP31" s="241">
        <f t="shared" ref="AP31:AP33" si="28">AO31/AN31</f>
        <v>0</v>
      </c>
    </row>
    <row r="32" spans="1:45" ht="42.75" customHeight="1" x14ac:dyDescent="0.3">
      <c r="A32" s="329" t="s">
        <v>4051</v>
      </c>
      <c r="B32" s="330"/>
      <c r="C32" s="331"/>
      <c r="D32" s="242">
        <v>79255353.030321598</v>
      </c>
      <c r="E32" s="242">
        <v>42780743</v>
      </c>
      <c r="F32" s="243">
        <f>E32/D32</f>
        <v>0.53978364065368423</v>
      </c>
      <c r="G32" s="242">
        <v>199410662.2525593</v>
      </c>
      <c r="H32" s="242">
        <v>34650743</v>
      </c>
      <c r="I32" s="243">
        <f>H32/G32</f>
        <v>0.17376574857423543</v>
      </c>
      <c r="J32" s="242">
        <v>144213756.08601946</v>
      </c>
      <c r="K32" s="242">
        <v>505785893</v>
      </c>
      <c r="L32" s="243">
        <f>K32/J32</f>
        <v>3.5071958925909463</v>
      </c>
      <c r="M32" s="242">
        <v>99090311.248806298</v>
      </c>
      <c r="N32" s="242"/>
      <c r="O32" s="243">
        <f>N32/M32</f>
        <v>0</v>
      </c>
      <c r="P32" s="242">
        <v>196493619.51476771</v>
      </c>
      <c r="Q32" s="242"/>
      <c r="R32" s="243">
        <f>Q32/P32</f>
        <v>0</v>
      </c>
      <c r="S32" s="242">
        <v>174004599.21465182</v>
      </c>
      <c r="T32" s="242"/>
      <c r="U32" s="243">
        <f>T32/S32</f>
        <v>0</v>
      </c>
      <c r="V32" s="242">
        <v>220875114.32302386</v>
      </c>
      <c r="W32" s="242"/>
      <c r="X32" s="243">
        <f>W32/V32</f>
        <v>0</v>
      </c>
      <c r="Y32" s="242">
        <v>300545203.1798712</v>
      </c>
      <c r="Z32" s="242"/>
      <c r="AA32" s="243">
        <f>Z32/Y32</f>
        <v>0</v>
      </c>
      <c r="AB32" s="242">
        <v>48127995.146185637</v>
      </c>
      <c r="AC32" s="242"/>
      <c r="AD32" s="243">
        <f>AC32/AB32</f>
        <v>0</v>
      </c>
      <c r="AE32" s="242">
        <v>192812593.76812887</v>
      </c>
      <c r="AF32" s="242"/>
      <c r="AG32" s="243">
        <f>AF32/AE32</f>
        <v>0</v>
      </c>
      <c r="AH32" s="242">
        <v>130320531.23071218</v>
      </c>
      <c r="AI32" s="242"/>
      <c r="AJ32" s="243">
        <f>AI32/AH32</f>
        <v>0</v>
      </c>
      <c r="AK32" s="242">
        <v>1051689599.7513926</v>
      </c>
      <c r="AL32" s="240"/>
      <c r="AM32" s="243">
        <f>AL32/AK32</f>
        <v>0</v>
      </c>
      <c r="AN32" s="242">
        <f t="shared" si="27"/>
        <v>2836839338.7464409</v>
      </c>
      <c r="AO32" s="240"/>
      <c r="AP32" s="244">
        <f t="shared" si="28"/>
        <v>0</v>
      </c>
    </row>
    <row r="33" spans="1:42" s="45" customFormat="1" ht="39" customHeight="1" thickBot="1" x14ac:dyDescent="0.35">
      <c r="A33" s="332" t="s">
        <v>57</v>
      </c>
      <c r="B33" s="333"/>
      <c r="C33" s="333"/>
      <c r="D33" s="245">
        <f>SUM(D31:D32)</f>
        <v>606259947.57942498</v>
      </c>
      <c r="E33" s="245">
        <f>SUM(E31:E32)</f>
        <v>595127089</v>
      </c>
      <c r="F33" s="246">
        <f>E33/D33</f>
        <v>0.98163682324079893</v>
      </c>
      <c r="G33" s="245">
        <f>SUM(G31:G32)</f>
        <v>502810148.18104458</v>
      </c>
      <c r="H33" s="245">
        <f>SUM(H31:H32)</f>
        <v>644072815</v>
      </c>
      <c r="I33" s="246">
        <f>H33/G33</f>
        <v>1.2809463319902836</v>
      </c>
      <c r="J33" s="245">
        <f t="shared" ref="J33:K33" si="29">SUM(J31:J32)</f>
        <v>435160924.52303952</v>
      </c>
      <c r="K33" s="245">
        <f t="shared" si="29"/>
        <v>970412198</v>
      </c>
      <c r="L33" s="246">
        <f>K33/J33</f>
        <v>2.2300076668502014</v>
      </c>
      <c r="M33" s="245">
        <f t="shared" ref="M33:N33" si="30">SUM(M31:M32)</f>
        <v>469913957.12544733</v>
      </c>
      <c r="N33" s="245">
        <f t="shared" si="30"/>
        <v>0</v>
      </c>
      <c r="O33" s="246">
        <f>N33/M33</f>
        <v>0</v>
      </c>
      <c r="P33" s="245">
        <f t="shared" ref="P33:Q33" si="31">SUM(P31:P32)</f>
        <v>581560413.07526314</v>
      </c>
      <c r="Q33" s="245">
        <f t="shared" si="31"/>
        <v>0</v>
      </c>
      <c r="R33" s="246">
        <f>Q33/P33</f>
        <v>0</v>
      </c>
      <c r="S33" s="245">
        <f t="shared" ref="S33:T33" si="32">SUM(S31:S32)</f>
        <v>621408515.59963691</v>
      </c>
      <c r="T33" s="245">
        <f t="shared" si="32"/>
        <v>0</v>
      </c>
      <c r="U33" s="246">
        <f>T33/S33</f>
        <v>0</v>
      </c>
      <c r="V33" s="245">
        <f t="shared" ref="V33:W33" si="33">SUM(V31:V32)</f>
        <v>689035479.87597561</v>
      </c>
      <c r="W33" s="245">
        <f t="shared" si="33"/>
        <v>0</v>
      </c>
      <c r="X33" s="246">
        <f>W33/V33</f>
        <v>0</v>
      </c>
      <c r="Y33" s="245">
        <f>SUM(Y31:Y32)</f>
        <v>768056648.37778902</v>
      </c>
      <c r="Z33" s="245">
        <f>SUM(Z31:Z32)</f>
        <v>0</v>
      </c>
      <c r="AA33" s="246">
        <f>Z33/Y33</f>
        <v>0</v>
      </c>
      <c r="AB33" s="245">
        <f>SUM(AB31:AB32)</f>
        <v>506115222.15348256</v>
      </c>
      <c r="AC33" s="245">
        <f>SUM(AC31:AC32)</f>
        <v>0</v>
      </c>
      <c r="AD33" s="246">
        <f>AC33/AB33</f>
        <v>0</v>
      </c>
      <c r="AE33" s="245">
        <f>SUM(AE31:AE32)</f>
        <v>784602069.44030178</v>
      </c>
      <c r="AF33" s="245">
        <f>SUM(AF31:AF32)</f>
        <v>0</v>
      </c>
      <c r="AG33" s="246">
        <f>AF33/AE33</f>
        <v>0</v>
      </c>
      <c r="AH33" s="245">
        <f>SUM(AH31:AH32)</f>
        <v>771262719.62698054</v>
      </c>
      <c r="AI33" s="245">
        <f>SUM(AI31:AI32)</f>
        <v>0</v>
      </c>
      <c r="AJ33" s="246">
        <f>AI33/AH33</f>
        <v>0</v>
      </c>
      <c r="AK33" s="245">
        <f>SUM(AK31:AK32)</f>
        <v>1729158864.7269728</v>
      </c>
      <c r="AL33" s="245">
        <f>SUM(AL31:AL32)</f>
        <v>0</v>
      </c>
      <c r="AM33" s="246">
        <f>AL33/AK33</f>
        <v>0</v>
      </c>
      <c r="AN33" s="245">
        <f>SUM(AN31:AN32)</f>
        <v>8465344910.2853584</v>
      </c>
      <c r="AO33" s="245">
        <f>SUM(AO31:AO32)</f>
        <v>0</v>
      </c>
      <c r="AP33" s="247">
        <f t="shared" si="28"/>
        <v>0</v>
      </c>
    </row>
    <row r="39" spans="1:42" x14ac:dyDescent="0.3">
      <c r="T39" s="38"/>
    </row>
    <row r="45" spans="1:42" x14ac:dyDescent="0.3">
      <c r="P45" s="65"/>
    </row>
    <row r="47" spans="1:42" x14ac:dyDescent="0.3">
      <c r="P47" s="65"/>
    </row>
  </sheetData>
  <mergeCells count="57">
    <mergeCell ref="A32:C32"/>
    <mergeCell ref="A33:C33"/>
    <mergeCell ref="A8:B9"/>
    <mergeCell ref="P3:R3"/>
    <mergeCell ref="S3:U3"/>
    <mergeCell ref="A18:B19"/>
    <mergeCell ref="A20:C20"/>
    <mergeCell ref="A21:B22"/>
    <mergeCell ref="A23:C23"/>
    <mergeCell ref="A24:C24"/>
    <mergeCell ref="A29:C30"/>
    <mergeCell ref="A31:C31"/>
    <mergeCell ref="D29:F29"/>
    <mergeCell ref="AH3:AJ3"/>
    <mergeCell ref="AK3:AM3"/>
    <mergeCell ref="AN3:AP3"/>
    <mergeCell ref="A5:B6"/>
    <mergeCell ref="A7:C7"/>
    <mergeCell ref="AB3:AD3"/>
    <mergeCell ref="AE3:AG3"/>
    <mergeCell ref="V3:X3"/>
    <mergeCell ref="Y3:AA3"/>
    <mergeCell ref="A3:B4"/>
    <mergeCell ref="C3:C4"/>
    <mergeCell ref="D3:F3"/>
    <mergeCell ref="G3:I3"/>
    <mergeCell ref="J3:L3"/>
    <mergeCell ref="M3:O3"/>
    <mergeCell ref="V16:X16"/>
    <mergeCell ref="Y16:AA16"/>
    <mergeCell ref="A10:C10"/>
    <mergeCell ref="A11:C11"/>
    <mergeCell ref="A16:B17"/>
    <mergeCell ref="C16:C17"/>
    <mergeCell ref="D16:F16"/>
    <mergeCell ref="G16:I16"/>
    <mergeCell ref="J16:L16"/>
    <mergeCell ref="M16:O16"/>
    <mergeCell ref="P16:R16"/>
    <mergeCell ref="S16:U16"/>
    <mergeCell ref="AB16:AD16"/>
    <mergeCell ref="AE16:AG16"/>
    <mergeCell ref="AH16:AJ16"/>
    <mergeCell ref="AK16:AM16"/>
    <mergeCell ref="AN16:AP16"/>
    <mergeCell ref="AK29:AM29"/>
    <mergeCell ref="AN29:AP29"/>
    <mergeCell ref="G29:I29"/>
    <mergeCell ref="J29:L29"/>
    <mergeCell ref="M29:O29"/>
    <mergeCell ref="P29:R29"/>
    <mergeCell ref="S29:U29"/>
    <mergeCell ref="V29:X29"/>
    <mergeCell ref="Y29:AA29"/>
    <mergeCell ref="AB29:AD29"/>
    <mergeCell ref="AE29:AG29"/>
    <mergeCell ref="AH29:AJ2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tabSelected="1" topLeftCell="D343" zoomScale="90" zoomScaleNormal="90" workbookViewId="0">
      <selection activeCell="E352" sqref="E352"/>
    </sheetView>
  </sheetViews>
  <sheetFormatPr defaultRowHeight="16.5" x14ac:dyDescent="0.3"/>
  <cols>
    <col min="1" max="1" width="7.125" style="73" customWidth="1"/>
    <col min="2" max="2" width="12.625" style="73" customWidth="1"/>
    <col min="3" max="3" width="15.625" style="157" customWidth="1"/>
    <col min="4" max="4" width="12.125" customWidth="1"/>
    <col min="5" max="5" width="20" bestFit="1" customWidth="1"/>
    <col min="6" max="6" width="25.625" customWidth="1"/>
    <col min="7" max="7" width="15.875" style="73" customWidth="1"/>
    <col min="8" max="8" width="22.375" customWidth="1"/>
    <col min="9" max="9" width="18.875" style="77" customWidth="1"/>
    <col min="10" max="10" width="14.5" bestFit="1" customWidth="1"/>
    <col min="11" max="11" width="10.5" style="73" customWidth="1"/>
    <col min="12" max="12" width="17.375" style="73" customWidth="1"/>
    <col min="13" max="13" width="10.625" bestFit="1" customWidth="1"/>
  </cols>
  <sheetData>
    <row r="1" spans="1:13" ht="26.25" x14ac:dyDescent="0.3">
      <c r="A1" s="161" t="s">
        <v>65</v>
      </c>
    </row>
    <row r="2" spans="1:13" ht="17.25" thickBot="1" x14ac:dyDescent="0.35"/>
    <row r="3" spans="1:13" ht="33" x14ac:dyDescent="0.3">
      <c r="A3" s="66" t="s">
        <v>66</v>
      </c>
      <c r="B3" s="67" t="s">
        <v>75</v>
      </c>
      <c r="C3" s="72" t="s">
        <v>76</v>
      </c>
      <c r="D3" s="67" t="s">
        <v>73</v>
      </c>
      <c r="E3" s="67" t="s">
        <v>74</v>
      </c>
      <c r="F3" s="67" t="s">
        <v>67</v>
      </c>
      <c r="G3" s="67" t="s">
        <v>68</v>
      </c>
      <c r="H3" s="67" t="s">
        <v>69</v>
      </c>
      <c r="I3" s="78" t="s">
        <v>70</v>
      </c>
      <c r="J3" s="165" t="s">
        <v>2637</v>
      </c>
      <c r="K3" s="67" t="s">
        <v>71</v>
      </c>
      <c r="L3" s="68" t="s">
        <v>72</v>
      </c>
      <c r="M3">
        <v>55</v>
      </c>
    </row>
    <row r="4" spans="1:13" x14ac:dyDescent="0.3">
      <c r="A4" s="162" t="s">
        <v>84</v>
      </c>
      <c r="B4" s="74" t="s">
        <v>83</v>
      </c>
      <c r="C4" s="158">
        <v>43467</v>
      </c>
      <c r="D4" s="69" t="s">
        <v>14</v>
      </c>
      <c r="E4" s="69" t="s">
        <v>88</v>
      </c>
      <c r="F4" s="69" t="s">
        <v>2649</v>
      </c>
      <c r="G4" s="74">
        <v>2118822709</v>
      </c>
      <c r="H4" s="74" t="s">
        <v>82</v>
      </c>
      <c r="I4" s="88">
        <v>7764000</v>
      </c>
      <c r="J4" s="74" t="s">
        <v>2650</v>
      </c>
      <c r="K4" s="74" t="s">
        <v>53</v>
      </c>
      <c r="L4" s="166"/>
    </row>
    <row r="5" spans="1:13" x14ac:dyDescent="0.3">
      <c r="A5" s="163" t="s">
        <v>86</v>
      </c>
      <c r="B5" s="75" t="s">
        <v>83</v>
      </c>
      <c r="C5" s="159">
        <v>43467</v>
      </c>
      <c r="D5" s="70" t="s">
        <v>14</v>
      </c>
      <c r="E5" s="70" t="s">
        <v>88</v>
      </c>
      <c r="F5" s="70" t="s">
        <v>2651</v>
      </c>
      <c r="G5" s="75">
        <v>2098104941</v>
      </c>
      <c r="H5" s="75" t="s">
        <v>81</v>
      </c>
      <c r="I5" s="89">
        <v>3624000</v>
      </c>
      <c r="J5" s="75" t="s">
        <v>2650</v>
      </c>
      <c r="K5" s="75" t="s">
        <v>53</v>
      </c>
      <c r="L5" s="167"/>
    </row>
    <row r="6" spans="1:13" x14ac:dyDescent="0.3">
      <c r="A6" s="163" t="s">
        <v>86</v>
      </c>
      <c r="B6" s="75" t="s">
        <v>83</v>
      </c>
      <c r="C6" s="159">
        <v>43467</v>
      </c>
      <c r="D6" s="70" t="s">
        <v>14</v>
      </c>
      <c r="E6" s="70" t="s">
        <v>88</v>
      </c>
      <c r="F6" s="70" t="s">
        <v>2652</v>
      </c>
      <c r="G6" s="75">
        <v>1298193717</v>
      </c>
      <c r="H6" s="75" t="s">
        <v>81</v>
      </c>
      <c r="I6" s="89">
        <v>4080000</v>
      </c>
      <c r="J6" s="75" t="s">
        <v>2650</v>
      </c>
      <c r="K6" s="75" t="s">
        <v>53</v>
      </c>
      <c r="L6" s="167"/>
    </row>
    <row r="7" spans="1:13" x14ac:dyDescent="0.3">
      <c r="A7" s="163" t="s">
        <v>86</v>
      </c>
      <c r="B7" s="75" t="s">
        <v>83</v>
      </c>
      <c r="C7" s="159">
        <v>43468</v>
      </c>
      <c r="D7" s="70" t="s">
        <v>18</v>
      </c>
      <c r="E7" s="70" t="s">
        <v>19</v>
      </c>
      <c r="F7" s="70" t="s">
        <v>2653</v>
      </c>
      <c r="G7" s="75">
        <v>2208164136</v>
      </c>
      <c r="H7" s="75" t="s">
        <v>81</v>
      </c>
      <c r="I7" s="89">
        <v>4440000</v>
      </c>
      <c r="J7" s="75" t="s">
        <v>2650</v>
      </c>
      <c r="K7" s="75" t="s">
        <v>85</v>
      </c>
      <c r="L7" s="167"/>
      <c r="M7">
        <f>VLOOKUP(G7,재계약_2019!$H:$J,3,0)</f>
        <v>4440000</v>
      </c>
    </row>
    <row r="8" spans="1:13" x14ac:dyDescent="0.3">
      <c r="A8" s="163" t="s">
        <v>86</v>
      </c>
      <c r="B8" s="75" t="s">
        <v>83</v>
      </c>
      <c r="C8" s="159">
        <v>43468</v>
      </c>
      <c r="D8" s="70" t="s">
        <v>14</v>
      </c>
      <c r="E8" s="70" t="s">
        <v>36</v>
      </c>
      <c r="F8" s="70" t="s">
        <v>2654</v>
      </c>
      <c r="G8" s="75">
        <v>2198116013</v>
      </c>
      <c r="H8" s="75" t="s">
        <v>81</v>
      </c>
      <c r="I8" s="89">
        <v>3300000</v>
      </c>
      <c r="J8" s="75" t="s">
        <v>2650</v>
      </c>
      <c r="K8" s="75" t="s">
        <v>53</v>
      </c>
      <c r="L8" s="167"/>
    </row>
    <row r="9" spans="1:13" x14ac:dyDescent="0.3">
      <c r="A9" s="163" t="s">
        <v>86</v>
      </c>
      <c r="B9" s="75" t="s">
        <v>83</v>
      </c>
      <c r="C9" s="159">
        <v>43468</v>
      </c>
      <c r="D9" s="70" t="s">
        <v>14</v>
      </c>
      <c r="E9" s="70" t="s">
        <v>88</v>
      </c>
      <c r="F9" s="70" t="s">
        <v>2655</v>
      </c>
      <c r="G9" s="75">
        <v>1418144972</v>
      </c>
      <c r="H9" s="75" t="s">
        <v>81</v>
      </c>
      <c r="I9" s="89">
        <v>3840000</v>
      </c>
      <c r="J9" s="75" t="s">
        <v>2650</v>
      </c>
      <c r="K9" s="75" t="s">
        <v>85</v>
      </c>
      <c r="L9" s="167"/>
      <c r="M9">
        <f>VLOOKUP(G9,재계약_2019!$H:$J,3,0)</f>
        <v>3840000</v>
      </c>
    </row>
    <row r="10" spans="1:13" x14ac:dyDescent="0.3">
      <c r="A10" s="163" t="s">
        <v>86</v>
      </c>
      <c r="B10" s="75" t="s">
        <v>83</v>
      </c>
      <c r="C10" s="159">
        <v>43468</v>
      </c>
      <c r="D10" s="70" t="s">
        <v>14</v>
      </c>
      <c r="E10" s="70" t="s">
        <v>88</v>
      </c>
      <c r="F10" s="70" t="s">
        <v>2656</v>
      </c>
      <c r="G10" s="75">
        <v>5148120391</v>
      </c>
      <c r="H10" s="75" t="s">
        <v>81</v>
      </c>
      <c r="I10" s="89">
        <v>14700000</v>
      </c>
      <c r="J10" s="75" t="s">
        <v>2650</v>
      </c>
      <c r="K10" s="75" t="s">
        <v>53</v>
      </c>
      <c r="L10" s="167"/>
    </row>
    <row r="11" spans="1:13" x14ac:dyDescent="0.3">
      <c r="A11" s="163" t="s">
        <v>86</v>
      </c>
      <c r="B11" s="75" t="s">
        <v>83</v>
      </c>
      <c r="C11" s="159">
        <v>43468</v>
      </c>
      <c r="D11" s="70" t="s">
        <v>14</v>
      </c>
      <c r="E11" s="70" t="s">
        <v>37</v>
      </c>
      <c r="F11" s="70" t="s">
        <v>39</v>
      </c>
      <c r="G11" s="75">
        <v>2048267104</v>
      </c>
      <c r="H11" s="75" t="s">
        <v>80</v>
      </c>
      <c r="I11" s="89">
        <v>1245000</v>
      </c>
      <c r="J11" s="75" t="s">
        <v>2650</v>
      </c>
      <c r="K11" s="75" t="s">
        <v>85</v>
      </c>
      <c r="L11" s="167" t="s">
        <v>100</v>
      </c>
    </row>
    <row r="12" spans="1:13" x14ac:dyDescent="0.3">
      <c r="A12" s="163" t="s">
        <v>86</v>
      </c>
      <c r="B12" s="75" t="s">
        <v>83</v>
      </c>
      <c r="C12" s="159">
        <v>43468</v>
      </c>
      <c r="D12" s="70" t="s">
        <v>18</v>
      </c>
      <c r="E12" s="70" t="s">
        <v>20</v>
      </c>
      <c r="F12" s="70" t="s">
        <v>2657</v>
      </c>
      <c r="G12" s="75">
        <v>2038161115</v>
      </c>
      <c r="H12" s="75" t="s">
        <v>80</v>
      </c>
      <c r="I12" s="89">
        <v>6184800</v>
      </c>
      <c r="J12" s="75" t="s">
        <v>2650</v>
      </c>
      <c r="K12" s="75" t="s">
        <v>53</v>
      </c>
      <c r="L12" s="167"/>
    </row>
    <row r="13" spans="1:13" x14ac:dyDescent="0.3">
      <c r="A13" s="163" t="s">
        <v>86</v>
      </c>
      <c r="B13" s="75" t="s">
        <v>83</v>
      </c>
      <c r="C13" s="159">
        <v>43468</v>
      </c>
      <c r="D13" s="70" t="s">
        <v>14</v>
      </c>
      <c r="E13" s="70" t="s">
        <v>90</v>
      </c>
      <c r="F13" s="70" t="s">
        <v>2658</v>
      </c>
      <c r="G13" s="75">
        <v>3018206524</v>
      </c>
      <c r="H13" s="75" t="s">
        <v>80</v>
      </c>
      <c r="I13" s="89">
        <v>3480000</v>
      </c>
      <c r="J13" s="75" t="s">
        <v>2650</v>
      </c>
      <c r="K13" s="75" t="s">
        <v>85</v>
      </c>
      <c r="L13" s="167"/>
      <c r="M13">
        <f>VLOOKUP(G13,재계약_2019!$H:$J,3,0)</f>
        <v>1740000</v>
      </c>
    </row>
    <row r="14" spans="1:13" x14ac:dyDescent="0.3">
      <c r="A14" s="163" t="s">
        <v>86</v>
      </c>
      <c r="B14" s="75" t="s">
        <v>83</v>
      </c>
      <c r="C14" s="159">
        <v>43468</v>
      </c>
      <c r="D14" s="70" t="s">
        <v>14</v>
      </c>
      <c r="E14" s="70" t="s">
        <v>91</v>
      </c>
      <c r="F14" s="70" t="s">
        <v>2758</v>
      </c>
      <c r="G14" s="75">
        <v>4108215481</v>
      </c>
      <c r="H14" s="75" t="s">
        <v>81</v>
      </c>
      <c r="I14" s="89">
        <v>3000000</v>
      </c>
      <c r="J14" s="75" t="s">
        <v>2650</v>
      </c>
      <c r="K14" s="75" t="s">
        <v>85</v>
      </c>
      <c r="L14" s="167"/>
      <c r="M14">
        <f>VLOOKUP(G14,재계약_2019!$H:$J,3,0)</f>
        <v>3000000</v>
      </c>
    </row>
    <row r="15" spans="1:13" x14ac:dyDescent="0.3">
      <c r="A15" s="163" t="s">
        <v>86</v>
      </c>
      <c r="B15" s="75" t="s">
        <v>2506</v>
      </c>
      <c r="C15" s="159">
        <v>43469</v>
      </c>
      <c r="D15" s="70" t="s">
        <v>17</v>
      </c>
      <c r="E15" s="70" t="s">
        <v>1093</v>
      </c>
      <c r="F15" s="70" t="s">
        <v>2504</v>
      </c>
      <c r="G15" s="75">
        <v>5778800906</v>
      </c>
      <c r="H15" s="75" t="s">
        <v>994</v>
      </c>
      <c r="I15" s="79">
        <v>24680000</v>
      </c>
      <c r="J15" s="75" t="s">
        <v>2636</v>
      </c>
      <c r="K15" s="75" t="s">
        <v>53</v>
      </c>
      <c r="L15" s="167" t="s">
        <v>100</v>
      </c>
      <c r="M15" t="e">
        <f>VLOOKUP(G15,재계약_2019!$H:$J,3,0)</f>
        <v>#N/A</v>
      </c>
    </row>
    <row r="16" spans="1:13" x14ac:dyDescent="0.3">
      <c r="A16" s="163" t="s">
        <v>86</v>
      </c>
      <c r="B16" s="75" t="s">
        <v>83</v>
      </c>
      <c r="C16" s="159">
        <v>43469</v>
      </c>
      <c r="D16" s="70" t="s">
        <v>2505</v>
      </c>
      <c r="E16" s="70" t="s">
        <v>1029</v>
      </c>
      <c r="F16" s="70" t="s">
        <v>2659</v>
      </c>
      <c r="G16" s="75">
        <v>5068104084</v>
      </c>
      <c r="H16" s="75" t="s">
        <v>81</v>
      </c>
      <c r="I16" s="79">
        <v>2760000</v>
      </c>
      <c r="J16" s="75" t="s">
        <v>2636</v>
      </c>
      <c r="K16" s="75" t="s">
        <v>53</v>
      </c>
      <c r="L16" s="167"/>
      <c r="M16" t="e">
        <f>VLOOKUP(G16,재계약_2019!$H:$J,3,0)</f>
        <v>#N/A</v>
      </c>
    </row>
    <row r="17" spans="1:13" x14ac:dyDescent="0.3">
      <c r="A17" s="163" t="s">
        <v>86</v>
      </c>
      <c r="B17" s="75" t="s">
        <v>83</v>
      </c>
      <c r="C17" s="159">
        <v>43469</v>
      </c>
      <c r="D17" s="70" t="s">
        <v>18</v>
      </c>
      <c r="E17" s="70" t="s">
        <v>2685</v>
      </c>
      <c r="F17" s="70" t="s">
        <v>2862</v>
      </c>
      <c r="G17" s="75">
        <v>6098103778</v>
      </c>
      <c r="H17" s="75" t="s">
        <v>2103</v>
      </c>
      <c r="I17" s="79">
        <v>6792000</v>
      </c>
      <c r="J17" s="75" t="s">
        <v>2911</v>
      </c>
      <c r="K17" s="75" t="s">
        <v>54</v>
      </c>
      <c r="L17" s="167"/>
      <c r="M17">
        <f>VLOOKUP(G17,재계약_2019!$H:$J,3,0)</f>
        <v>6792000</v>
      </c>
    </row>
    <row r="18" spans="1:13" x14ac:dyDescent="0.3">
      <c r="A18" s="163" t="s">
        <v>86</v>
      </c>
      <c r="B18" s="75" t="s">
        <v>83</v>
      </c>
      <c r="C18" s="159">
        <v>43469</v>
      </c>
      <c r="D18" s="70" t="s">
        <v>18</v>
      </c>
      <c r="E18" s="70" t="s">
        <v>1055</v>
      </c>
      <c r="F18" s="70" t="s">
        <v>2686</v>
      </c>
      <c r="G18" s="75">
        <v>6028208901</v>
      </c>
      <c r="H18" s="75" t="s">
        <v>2103</v>
      </c>
      <c r="I18" s="79">
        <v>13416000</v>
      </c>
      <c r="J18" s="75" t="s">
        <v>2895</v>
      </c>
      <c r="K18" s="75" t="s">
        <v>54</v>
      </c>
      <c r="L18" s="167"/>
      <c r="M18">
        <f>VLOOKUP(G18,재계약_2019!$H:$J,3,0)</f>
        <v>13416000</v>
      </c>
    </row>
    <row r="19" spans="1:13" x14ac:dyDescent="0.3">
      <c r="A19" s="163" t="s">
        <v>86</v>
      </c>
      <c r="B19" s="75" t="s">
        <v>83</v>
      </c>
      <c r="C19" s="159">
        <v>43469</v>
      </c>
      <c r="D19" s="70" t="s">
        <v>18</v>
      </c>
      <c r="E19" s="70" t="s">
        <v>1059</v>
      </c>
      <c r="F19" s="70" t="s">
        <v>2660</v>
      </c>
      <c r="G19" s="75">
        <v>7938100339</v>
      </c>
      <c r="H19" s="75" t="s">
        <v>2103</v>
      </c>
      <c r="I19" s="79">
        <v>3660000</v>
      </c>
      <c r="J19" s="75" t="s">
        <v>2636</v>
      </c>
      <c r="K19" s="75" t="s">
        <v>53</v>
      </c>
      <c r="L19" s="167"/>
      <c r="M19" t="e">
        <f>VLOOKUP(G19,재계약_2019!$H:$J,3,0)</f>
        <v>#N/A</v>
      </c>
    </row>
    <row r="20" spans="1:13" x14ac:dyDescent="0.3">
      <c r="A20" s="163" t="s">
        <v>86</v>
      </c>
      <c r="B20" s="75" t="s">
        <v>83</v>
      </c>
      <c r="C20" s="159">
        <v>43469</v>
      </c>
      <c r="D20" s="70" t="s">
        <v>14</v>
      </c>
      <c r="E20" s="70" t="s">
        <v>88</v>
      </c>
      <c r="F20" s="70" t="s">
        <v>2661</v>
      </c>
      <c r="G20" s="75">
        <v>1298201946</v>
      </c>
      <c r="H20" s="75" t="s">
        <v>80</v>
      </c>
      <c r="I20" s="79">
        <v>4440000</v>
      </c>
      <c r="J20" s="75" t="s">
        <v>2636</v>
      </c>
      <c r="K20" s="75" t="s">
        <v>53</v>
      </c>
      <c r="L20" s="167"/>
      <c r="M20" t="e">
        <f>VLOOKUP(G20,재계약_2019!$H:$J,3,0)</f>
        <v>#N/A</v>
      </c>
    </row>
    <row r="21" spans="1:13" x14ac:dyDescent="0.3">
      <c r="A21" s="163" t="s">
        <v>86</v>
      </c>
      <c r="B21" s="75" t="s">
        <v>83</v>
      </c>
      <c r="C21" s="159">
        <v>43469</v>
      </c>
      <c r="D21" s="70" t="s">
        <v>14</v>
      </c>
      <c r="E21" s="70" t="s">
        <v>998</v>
      </c>
      <c r="F21" s="70" t="s">
        <v>2662</v>
      </c>
      <c r="G21" s="75">
        <v>1088121711</v>
      </c>
      <c r="H21" s="75" t="s">
        <v>81</v>
      </c>
      <c r="I21" s="79">
        <v>2760000</v>
      </c>
      <c r="J21" s="75" t="s">
        <v>2636</v>
      </c>
      <c r="K21" s="75" t="s">
        <v>53</v>
      </c>
      <c r="L21" s="167"/>
      <c r="M21" t="e">
        <f>VLOOKUP(G21,재계약_2019!$H:$J,3,0)</f>
        <v>#N/A</v>
      </c>
    </row>
    <row r="22" spans="1:13" x14ac:dyDescent="0.3">
      <c r="A22" s="163" t="s">
        <v>84</v>
      </c>
      <c r="B22" s="75" t="s">
        <v>83</v>
      </c>
      <c r="C22" s="159">
        <v>43472</v>
      </c>
      <c r="D22" s="70" t="s">
        <v>2505</v>
      </c>
      <c r="E22" s="70" t="s">
        <v>1030</v>
      </c>
      <c r="F22" s="70" t="s">
        <v>2663</v>
      </c>
      <c r="G22" s="75">
        <v>6128114169</v>
      </c>
      <c r="H22" s="75" t="s">
        <v>2103</v>
      </c>
      <c r="I22" s="89">
        <v>4680000</v>
      </c>
      <c r="J22" s="75" t="s">
        <v>2636</v>
      </c>
      <c r="K22" s="75" t="s">
        <v>54</v>
      </c>
      <c r="L22" s="167"/>
      <c r="M22">
        <f>VLOOKUP(G22,재계약_2019!$H:$J,3,0)</f>
        <v>4680000</v>
      </c>
    </row>
    <row r="23" spans="1:13" x14ac:dyDescent="0.3">
      <c r="A23" s="163" t="s">
        <v>84</v>
      </c>
      <c r="B23" s="75" t="s">
        <v>83</v>
      </c>
      <c r="C23" s="159">
        <v>43472</v>
      </c>
      <c r="D23" s="70" t="s">
        <v>14</v>
      </c>
      <c r="E23" s="70" t="s">
        <v>36</v>
      </c>
      <c r="F23" s="70" t="s">
        <v>2849</v>
      </c>
      <c r="G23" s="75" t="s">
        <v>2627</v>
      </c>
      <c r="H23" s="75" t="s">
        <v>2427</v>
      </c>
      <c r="I23" s="89">
        <v>15660000</v>
      </c>
      <c r="J23" s="75" t="s">
        <v>2636</v>
      </c>
      <c r="K23" s="75" t="s">
        <v>53</v>
      </c>
      <c r="L23" s="167"/>
      <c r="M23" t="e">
        <f>VLOOKUP(G23,재계약_2019!$H:$J,3,0)</f>
        <v>#N/A</v>
      </c>
    </row>
    <row r="24" spans="1:13" x14ac:dyDescent="0.3">
      <c r="A24" s="163" t="s">
        <v>84</v>
      </c>
      <c r="B24" s="75" t="s">
        <v>83</v>
      </c>
      <c r="C24" s="159">
        <v>43472</v>
      </c>
      <c r="D24" s="70" t="s">
        <v>14</v>
      </c>
      <c r="E24" s="70" t="s">
        <v>88</v>
      </c>
      <c r="F24" s="70" t="s">
        <v>2664</v>
      </c>
      <c r="G24" s="75">
        <v>1088600365</v>
      </c>
      <c r="H24" s="75" t="s">
        <v>81</v>
      </c>
      <c r="I24" s="89">
        <v>3300000</v>
      </c>
      <c r="J24" s="75" t="s">
        <v>2636</v>
      </c>
      <c r="K24" s="75" t="s">
        <v>53</v>
      </c>
      <c r="L24" s="167"/>
      <c r="M24" t="e">
        <f>VLOOKUP(G24,재계약_2019!$H:$J,3,0)</f>
        <v>#N/A</v>
      </c>
    </row>
    <row r="25" spans="1:13" x14ac:dyDescent="0.3">
      <c r="A25" s="163" t="s">
        <v>84</v>
      </c>
      <c r="B25" s="75" t="s">
        <v>83</v>
      </c>
      <c r="C25" s="159">
        <v>43472</v>
      </c>
      <c r="D25" s="70" t="s">
        <v>14</v>
      </c>
      <c r="E25" s="70" t="s">
        <v>88</v>
      </c>
      <c r="F25" s="70" t="s">
        <v>111</v>
      </c>
      <c r="G25" s="75">
        <v>2118697910</v>
      </c>
      <c r="H25" s="75" t="s">
        <v>2103</v>
      </c>
      <c r="I25" s="89">
        <v>4116000</v>
      </c>
      <c r="J25" s="75" t="s">
        <v>2636</v>
      </c>
      <c r="K25" s="75" t="s">
        <v>54</v>
      </c>
      <c r="L25" s="167"/>
      <c r="M25">
        <f>VLOOKUP(G25,재계약_2019!$H:$J,3,0)</f>
        <v>4116000</v>
      </c>
    </row>
    <row r="26" spans="1:13" x14ac:dyDescent="0.3">
      <c r="A26" s="163" t="s">
        <v>84</v>
      </c>
      <c r="B26" s="75" t="s">
        <v>83</v>
      </c>
      <c r="C26" s="159">
        <v>43472</v>
      </c>
      <c r="D26" s="70" t="s">
        <v>14</v>
      </c>
      <c r="E26" s="70" t="s">
        <v>88</v>
      </c>
      <c r="F26" s="70" t="s">
        <v>2628</v>
      </c>
      <c r="G26" s="75">
        <v>1388207172</v>
      </c>
      <c r="H26" s="75" t="s">
        <v>81</v>
      </c>
      <c r="I26" s="89">
        <v>4380000</v>
      </c>
      <c r="J26" s="75" t="s">
        <v>2636</v>
      </c>
      <c r="K26" s="75" t="s">
        <v>54</v>
      </c>
      <c r="L26" s="167"/>
      <c r="M26">
        <f>VLOOKUP(G26,재계약_2019!$H:$J,3,0)</f>
        <v>4380000</v>
      </c>
    </row>
    <row r="27" spans="1:13" x14ac:dyDescent="0.3">
      <c r="A27" s="163" t="s">
        <v>84</v>
      </c>
      <c r="B27" s="75" t="s">
        <v>83</v>
      </c>
      <c r="C27" s="159">
        <v>43472</v>
      </c>
      <c r="D27" s="70" t="s">
        <v>14</v>
      </c>
      <c r="E27" s="70" t="s">
        <v>998</v>
      </c>
      <c r="F27" s="70" t="s">
        <v>649</v>
      </c>
      <c r="G27" s="75">
        <v>1058791243</v>
      </c>
      <c r="H27" s="75" t="s">
        <v>2103</v>
      </c>
      <c r="I27" s="89">
        <v>3840000</v>
      </c>
      <c r="J27" s="75" t="s">
        <v>2636</v>
      </c>
      <c r="K27" s="75" t="s">
        <v>54</v>
      </c>
      <c r="L27" s="167"/>
      <c r="M27">
        <f>VLOOKUP(G27,재계약_2019!$H:$J,3,0)</f>
        <v>3840000</v>
      </c>
    </row>
    <row r="28" spans="1:13" x14ac:dyDescent="0.3">
      <c r="A28" s="163" t="s">
        <v>84</v>
      </c>
      <c r="B28" s="75" t="s">
        <v>83</v>
      </c>
      <c r="C28" s="159">
        <v>43472</v>
      </c>
      <c r="D28" s="70" t="s">
        <v>14</v>
      </c>
      <c r="E28" s="70" t="s">
        <v>998</v>
      </c>
      <c r="F28" s="70" t="s">
        <v>2665</v>
      </c>
      <c r="G28" s="75">
        <v>1068157509</v>
      </c>
      <c r="H28" s="75" t="s">
        <v>81</v>
      </c>
      <c r="I28" s="89">
        <v>2520000</v>
      </c>
      <c r="J28" s="75" t="s">
        <v>2636</v>
      </c>
      <c r="K28" s="75" t="s">
        <v>54</v>
      </c>
      <c r="L28" s="167"/>
      <c r="M28">
        <f>VLOOKUP(G28,재계약_2019!$H:$J,3,0)</f>
        <v>2520000</v>
      </c>
    </row>
    <row r="29" spans="1:13" x14ac:dyDescent="0.3">
      <c r="A29" s="163" t="s">
        <v>84</v>
      </c>
      <c r="B29" s="75" t="s">
        <v>83</v>
      </c>
      <c r="C29" s="159">
        <v>43472</v>
      </c>
      <c r="D29" s="70" t="s">
        <v>2505</v>
      </c>
      <c r="E29" s="70" t="s">
        <v>976</v>
      </c>
      <c r="F29" s="70" t="s">
        <v>2631</v>
      </c>
      <c r="G29" s="75">
        <v>6218126131</v>
      </c>
      <c r="H29" s="75" t="s">
        <v>2103</v>
      </c>
      <c r="I29" s="89">
        <v>210000</v>
      </c>
      <c r="J29" s="75" t="s">
        <v>2630</v>
      </c>
      <c r="K29" s="75" t="s">
        <v>54</v>
      </c>
      <c r="L29" s="167" t="s">
        <v>100</v>
      </c>
      <c r="M29">
        <f>VLOOKUP(G29,재계약_2019!$H:$J,3,0)</f>
        <v>7020000</v>
      </c>
    </row>
    <row r="30" spans="1:13" x14ac:dyDescent="0.3">
      <c r="A30" s="163" t="s">
        <v>84</v>
      </c>
      <c r="B30" s="75" t="s">
        <v>83</v>
      </c>
      <c r="C30" s="159">
        <v>43472</v>
      </c>
      <c r="D30" s="70" t="s">
        <v>14</v>
      </c>
      <c r="E30" s="70" t="s">
        <v>1008</v>
      </c>
      <c r="F30" s="70" t="s">
        <v>2625</v>
      </c>
      <c r="G30" s="75">
        <v>3988200219</v>
      </c>
      <c r="H30" s="75" t="s">
        <v>2103</v>
      </c>
      <c r="I30" s="89">
        <v>8100000</v>
      </c>
      <c r="J30" s="75" t="s">
        <v>2630</v>
      </c>
      <c r="K30" s="75" t="s">
        <v>54</v>
      </c>
      <c r="L30" s="167"/>
      <c r="M30">
        <f>VLOOKUP(G30,재계약_2019!$H:$J,3,0)</f>
        <v>8100000</v>
      </c>
    </row>
    <row r="31" spans="1:13" x14ac:dyDescent="0.3">
      <c r="A31" s="163" t="s">
        <v>84</v>
      </c>
      <c r="B31" s="75" t="s">
        <v>83</v>
      </c>
      <c r="C31" s="159">
        <v>43472</v>
      </c>
      <c r="D31" s="70" t="s">
        <v>14</v>
      </c>
      <c r="E31" s="70" t="s">
        <v>1008</v>
      </c>
      <c r="F31" s="70" t="s">
        <v>2626</v>
      </c>
      <c r="G31" s="75">
        <v>1378106931</v>
      </c>
      <c r="H31" s="75" t="s">
        <v>81</v>
      </c>
      <c r="I31" s="89">
        <v>12780000</v>
      </c>
      <c r="J31" s="75" t="s">
        <v>2630</v>
      </c>
      <c r="K31" s="75" t="s">
        <v>53</v>
      </c>
      <c r="L31" s="167"/>
    </row>
    <row r="32" spans="1:13" x14ac:dyDescent="0.3">
      <c r="A32" s="163" t="s">
        <v>84</v>
      </c>
      <c r="B32" s="75" t="s">
        <v>83</v>
      </c>
      <c r="C32" s="159">
        <v>43473</v>
      </c>
      <c r="D32" s="70" t="s">
        <v>14</v>
      </c>
      <c r="E32" s="70" t="s">
        <v>1101</v>
      </c>
      <c r="F32" s="70" t="s">
        <v>2878</v>
      </c>
      <c r="G32" s="75">
        <v>1358555939</v>
      </c>
      <c r="H32" s="75" t="s">
        <v>82</v>
      </c>
      <c r="I32" s="89">
        <v>5640000</v>
      </c>
      <c r="J32" s="75" t="s">
        <v>2879</v>
      </c>
      <c r="K32" s="75" t="s">
        <v>53</v>
      </c>
      <c r="L32" s="167"/>
      <c r="M32" t="e">
        <f>VLOOKUP(G32,재계약_2019!$H:$J,3,0)</f>
        <v>#N/A</v>
      </c>
    </row>
    <row r="33" spans="1:13" x14ac:dyDescent="0.3">
      <c r="A33" s="163" t="s">
        <v>84</v>
      </c>
      <c r="B33" s="75" t="s">
        <v>83</v>
      </c>
      <c r="C33" s="159">
        <v>43473</v>
      </c>
      <c r="D33" s="70" t="s">
        <v>2505</v>
      </c>
      <c r="E33" s="70" t="s">
        <v>1029</v>
      </c>
      <c r="F33" s="70" t="s">
        <v>1987</v>
      </c>
      <c r="G33" s="75">
        <v>3178116582</v>
      </c>
      <c r="H33" s="75" t="s">
        <v>81</v>
      </c>
      <c r="I33" s="89">
        <v>4380000</v>
      </c>
      <c r="J33" s="75" t="s">
        <v>2630</v>
      </c>
      <c r="K33" s="75" t="s">
        <v>54</v>
      </c>
      <c r="L33" s="167"/>
      <c r="M33">
        <f>VLOOKUP(G33,재계약_2019!$H:$J,3,0)</f>
        <v>4380000</v>
      </c>
    </row>
    <row r="34" spans="1:13" x14ac:dyDescent="0.3">
      <c r="A34" s="163" t="s">
        <v>84</v>
      </c>
      <c r="B34" s="75" t="s">
        <v>83</v>
      </c>
      <c r="C34" s="159">
        <v>43473</v>
      </c>
      <c r="D34" s="70" t="s">
        <v>2505</v>
      </c>
      <c r="E34" s="70" t="s">
        <v>1030</v>
      </c>
      <c r="F34" s="70" t="s">
        <v>2666</v>
      </c>
      <c r="G34" s="75">
        <v>6208101495</v>
      </c>
      <c r="H34" s="75" t="s">
        <v>2103</v>
      </c>
      <c r="I34" s="89">
        <v>7200000</v>
      </c>
      <c r="J34" s="75" t="s">
        <v>2630</v>
      </c>
      <c r="K34" s="75" t="s">
        <v>54</v>
      </c>
      <c r="L34" s="167"/>
      <c r="M34">
        <f>VLOOKUP(G34,재계약_2019!$H:$J,3,0)</f>
        <v>7200000</v>
      </c>
    </row>
    <row r="35" spans="1:13" x14ac:dyDescent="0.3">
      <c r="A35" s="163" t="s">
        <v>84</v>
      </c>
      <c r="B35" s="75" t="s">
        <v>83</v>
      </c>
      <c r="C35" s="159">
        <v>43473</v>
      </c>
      <c r="D35" s="70" t="s">
        <v>14</v>
      </c>
      <c r="E35" s="70" t="s">
        <v>36</v>
      </c>
      <c r="F35" s="70" t="s">
        <v>2667</v>
      </c>
      <c r="G35" s="75">
        <v>2298118250</v>
      </c>
      <c r="H35" s="75" t="s">
        <v>81</v>
      </c>
      <c r="I35" s="89">
        <v>5340000</v>
      </c>
      <c r="J35" s="75" t="s">
        <v>2630</v>
      </c>
      <c r="K35" s="75" t="s">
        <v>54</v>
      </c>
      <c r="L35" s="167"/>
      <c r="M35">
        <f>VLOOKUP(G35,재계약_2019!$H:$J,3,0)</f>
        <v>5340000</v>
      </c>
    </row>
    <row r="36" spans="1:13" x14ac:dyDescent="0.3">
      <c r="A36" s="163" t="s">
        <v>84</v>
      </c>
      <c r="B36" s="75" t="s">
        <v>83</v>
      </c>
      <c r="C36" s="159">
        <v>43473</v>
      </c>
      <c r="D36" s="70" t="s">
        <v>14</v>
      </c>
      <c r="E36" s="70" t="s">
        <v>88</v>
      </c>
      <c r="F36" s="70" t="s">
        <v>2668</v>
      </c>
      <c r="G36" s="75">
        <v>4678700183</v>
      </c>
      <c r="H36" s="75" t="s">
        <v>81</v>
      </c>
      <c r="I36" s="79">
        <v>5100000</v>
      </c>
      <c r="J36" s="75" t="s">
        <v>2630</v>
      </c>
      <c r="K36" s="75" t="s">
        <v>54</v>
      </c>
      <c r="L36" s="167"/>
      <c r="M36">
        <f>VLOOKUP(G36,재계약_2019!$H:$J,3,0)</f>
        <v>5100000</v>
      </c>
    </row>
    <row r="37" spans="1:13" x14ac:dyDescent="0.3">
      <c r="A37" s="163" t="s">
        <v>84</v>
      </c>
      <c r="B37" s="75" t="s">
        <v>83</v>
      </c>
      <c r="C37" s="159">
        <v>43473</v>
      </c>
      <c r="D37" s="70" t="s">
        <v>14</v>
      </c>
      <c r="E37" s="70" t="s">
        <v>998</v>
      </c>
      <c r="F37" s="70" t="s">
        <v>2669</v>
      </c>
      <c r="G37" s="75">
        <v>1288208626</v>
      </c>
      <c r="H37" s="75" t="s">
        <v>81</v>
      </c>
      <c r="I37" s="79">
        <v>6000000</v>
      </c>
      <c r="J37" s="75" t="s">
        <v>2630</v>
      </c>
      <c r="K37" s="75" t="s">
        <v>54</v>
      </c>
      <c r="L37" s="167"/>
      <c r="M37">
        <f>VLOOKUP(G37,재계약_2019!$H:$J,3,0)</f>
        <v>6750000</v>
      </c>
    </row>
    <row r="38" spans="1:13" x14ac:dyDescent="0.3">
      <c r="A38" s="163" t="s">
        <v>84</v>
      </c>
      <c r="B38" s="75" t="s">
        <v>83</v>
      </c>
      <c r="C38" s="159">
        <v>43473</v>
      </c>
      <c r="D38" s="70" t="s">
        <v>14</v>
      </c>
      <c r="E38" s="70" t="s">
        <v>998</v>
      </c>
      <c r="F38" s="70" t="s">
        <v>2670</v>
      </c>
      <c r="G38" s="75">
        <v>1098161657</v>
      </c>
      <c r="H38" s="75" t="s">
        <v>81</v>
      </c>
      <c r="I38" s="79">
        <v>3480000</v>
      </c>
      <c r="J38" s="75" t="s">
        <v>2630</v>
      </c>
      <c r="K38" s="75" t="s">
        <v>54</v>
      </c>
      <c r="L38" s="167"/>
      <c r="M38">
        <f>VLOOKUP(G38,재계약_2019!$H:$J,3,0)</f>
        <v>3480000</v>
      </c>
    </row>
    <row r="39" spans="1:13" x14ac:dyDescent="0.3">
      <c r="A39" s="163" t="s">
        <v>84</v>
      </c>
      <c r="B39" s="75" t="s">
        <v>83</v>
      </c>
      <c r="C39" s="159">
        <v>43473</v>
      </c>
      <c r="D39" s="70" t="s">
        <v>14</v>
      </c>
      <c r="E39" s="70" t="s">
        <v>1008</v>
      </c>
      <c r="F39" s="70" t="s">
        <v>1009</v>
      </c>
      <c r="G39" s="75">
        <v>1028202601</v>
      </c>
      <c r="H39" s="75" t="s">
        <v>83</v>
      </c>
      <c r="I39" s="79">
        <v>9484000</v>
      </c>
      <c r="J39" s="75" t="s">
        <v>2630</v>
      </c>
      <c r="K39" s="75" t="s">
        <v>53</v>
      </c>
      <c r="L39" s="167" t="s">
        <v>100</v>
      </c>
      <c r="M39">
        <f>VLOOKUP(G39,재계약_2019!$H:$J,3,0)</f>
        <v>6444000</v>
      </c>
    </row>
    <row r="40" spans="1:13" x14ac:dyDescent="0.3">
      <c r="A40" s="163" t="s">
        <v>84</v>
      </c>
      <c r="B40" s="75" t="s">
        <v>83</v>
      </c>
      <c r="C40" s="159">
        <v>43474</v>
      </c>
      <c r="D40" s="70" t="s">
        <v>14</v>
      </c>
      <c r="E40" s="70" t="s">
        <v>36</v>
      </c>
      <c r="F40" s="70" t="s">
        <v>2671</v>
      </c>
      <c r="G40" s="75">
        <v>1208754892</v>
      </c>
      <c r="H40" s="75" t="s">
        <v>82</v>
      </c>
      <c r="I40" s="79">
        <v>4200000</v>
      </c>
      <c r="J40" s="75" t="s">
        <v>2630</v>
      </c>
      <c r="K40" s="75" t="s">
        <v>54</v>
      </c>
      <c r="L40" s="167"/>
      <c r="M40">
        <f>VLOOKUP(G40,재계약_2019!$H:$J,3,0)</f>
        <v>4200000</v>
      </c>
    </row>
    <row r="41" spans="1:13" x14ac:dyDescent="0.3">
      <c r="A41" s="163" t="s">
        <v>84</v>
      </c>
      <c r="B41" s="75" t="s">
        <v>83</v>
      </c>
      <c r="C41" s="159">
        <v>43474</v>
      </c>
      <c r="D41" s="70" t="s">
        <v>14</v>
      </c>
      <c r="E41" s="70" t="s">
        <v>88</v>
      </c>
      <c r="F41" s="70" t="s">
        <v>2672</v>
      </c>
      <c r="G41" s="75">
        <v>4908800782</v>
      </c>
      <c r="H41" s="75" t="s">
        <v>81</v>
      </c>
      <c r="I41" s="79">
        <v>3780000</v>
      </c>
      <c r="J41" s="75" t="s">
        <v>2630</v>
      </c>
      <c r="K41" s="75" t="s">
        <v>53</v>
      </c>
      <c r="L41" s="167"/>
      <c r="M41" t="e">
        <f>VLOOKUP(G41,재계약_2019!$H:$J,3,0)</f>
        <v>#N/A</v>
      </c>
    </row>
    <row r="42" spans="1:13" x14ac:dyDescent="0.3">
      <c r="A42" s="163" t="s">
        <v>84</v>
      </c>
      <c r="B42" s="75" t="s">
        <v>83</v>
      </c>
      <c r="C42" s="159">
        <v>43474</v>
      </c>
      <c r="D42" s="70" t="s">
        <v>14</v>
      </c>
      <c r="E42" s="70" t="s">
        <v>91</v>
      </c>
      <c r="F42" s="70" t="s">
        <v>2673</v>
      </c>
      <c r="G42" s="75">
        <v>4178102317</v>
      </c>
      <c r="H42" s="75" t="s">
        <v>2103</v>
      </c>
      <c r="I42" s="79">
        <v>6276000</v>
      </c>
      <c r="J42" s="75" t="s">
        <v>2630</v>
      </c>
      <c r="K42" s="75" t="s">
        <v>54</v>
      </c>
      <c r="L42" s="167"/>
      <c r="M42">
        <f>VLOOKUP(G42,재계약_2019!$H:$J,3,0)</f>
        <v>5592000</v>
      </c>
    </row>
    <row r="43" spans="1:13" x14ac:dyDescent="0.3">
      <c r="A43" s="163" t="s">
        <v>84</v>
      </c>
      <c r="B43" s="75" t="s">
        <v>83</v>
      </c>
      <c r="C43" s="159">
        <v>43475</v>
      </c>
      <c r="D43" s="70" t="s">
        <v>14</v>
      </c>
      <c r="E43" s="70" t="s">
        <v>36</v>
      </c>
      <c r="F43" s="70" t="s">
        <v>2674</v>
      </c>
      <c r="G43" s="75">
        <v>2208144125</v>
      </c>
      <c r="H43" s="75" t="s">
        <v>82</v>
      </c>
      <c r="I43" s="79">
        <v>7300000</v>
      </c>
      <c r="J43" s="75" t="s">
        <v>2678</v>
      </c>
      <c r="K43" s="75" t="s">
        <v>53</v>
      </c>
      <c r="L43" s="167"/>
      <c r="M43" t="e">
        <f>VLOOKUP(G43,재계약_2019!$H:$J,3,0)</f>
        <v>#N/A</v>
      </c>
    </row>
    <row r="44" spans="1:13" x14ac:dyDescent="0.3">
      <c r="A44" s="163" t="s">
        <v>84</v>
      </c>
      <c r="B44" s="75" t="s">
        <v>83</v>
      </c>
      <c r="C44" s="159">
        <v>43475</v>
      </c>
      <c r="D44" s="70" t="s">
        <v>14</v>
      </c>
      <c r="E44" s="70" t="s">
        <v>36</v>
      </c>
      <c r="F44" s="70" t="s">
        <v>2680</v>
      </c>
      <c r="G44" s="75">
        <v>2158271078</v>
      </c>
      <c r="H44" s="75" t="s">
        <v>2103</v>
      </c>
      <c r="I44" s="79">
        <v>9348000</v>
      </c>
      <c r="J44" s="75" t="s">
        <v>2678</v>
      </c>
      <c r="K44" s="75" t="s">
        <v>53</v>
      </c>
      <c r="L44" s="167"/>
      <c r="M44" t="e">
        <f>VLOOKUP(G44,재계약_2019!$H:$J,3,0)</f>
        <v>#N/A</v>
      </c>
    </row>
    <row r="45" spans="1:13" x14ac:dyDescent="0.3">
      <c r="A45" s="163" t="s">
        <v>84</v>
      </c>
      <c r="B45" s="75" t="s">
        <v>83</v>
      </c>
      <c r="C45" s="159">
        <v>43475</v>
      </c>
      <c r="D45" s="70" t="s">
        <v>14</v>
      </c>
      <c r="E45" s="70" t="s">
        <v>88</v>
      </c>
      <c r="F45" s="70" t="s">
        <v>2677</v>
      </c>
      <c r="G45" s="75">
        <v>4558700031</v>
      </c>
      <c r="H45" s="75" t="s">
        <v>81</v>
      </c>
      <c r="I45" s="79">
        <v>3840000</v>
      </c>
      <c r="J45" s="75" t="s">
        <v>2678</v>
      </c>
      <c r="K45" s="75" t="s">
        <v>54</v>
      </c>
      <c r="L45" s="167"/>
      <c r="M45">
        <f>VLOOKUP(G45,재계약_2019!$H:$J,3,0)</f>
        <v>3840000</v>
      </c>
    </row>
    <row r="46" spans="1:13" x14ac:dyDescent="0.3">
      <c r="A46" s="163" t="s">
        <v>84</v>
      </c>
      <c r="B46" s="75" t="s">
        <v>83</v>
      </c>
      <c r="C46" s="159">
        <v>43475</v>
      </c>
      <c r="D46" s="70" t="s">
        <v>14</v>
      </c>
      <c r="E46" s="70" t="s">
        <v>37</v>
      </c>
      <c r="F46" s="70" t="s">
        <v>2676</v>
      </c>
      <c r="G46" s="75">
        <v>1208693433</v>
      </c>
      <c r="H46" s="75" t="s">
        <v>81</v>
      </c>
      <c r="I46" s="79">
        <v>3000000</v>
      </c>
      <c r="J46" s="75" t="s">
        <v>2630</v>
      </c>
      <c r="K46" s="75" t="s">
        <v>53</v>
      </c>
      <c r="L46" s="167"/>
      <c r="M46">
        <f>VLOOKUP(G46,재계약_2019!$H:$J,3,0)</f>
        <v>6180000</v>
      </c>
    </row>
    <row r="47" spans="1:13" x14ac:dyDescent="0.3">
      <c r="A47" s="163" t="s">
        <v>84</v>
      </c>
      <c r="B47" s="75" t="s">
        <v>83</v>
      </c>
      <c r="C47" s="159">
        <v>43475</v>
      </c>
      <c r="D47" s="70" t="s">
        <v>14</v>
      </c>
      <c r="E47" s="70" t="s">
        <v>90</v>
      </c>
      <c r="F47" s="70" t="s">
        <v>2675</v>
      </c>
      <c r="G47" s="75">
        <v>3018210260</v>
      </c>
      <c r="H47" s="75" t="s">
        <v>81</v>
      </c>
      <c r="I47" s="79">
        <v>2880000</v>
      </c>
      <c r="J47" s="75" t="s">
        <v>2630</v>
      </c>
      <c r="K47" s="75" t="s">
        <v>54</v>
      </c>
      <c r="L47" s="167"/>
      <c r="M47">
        <f>VLOOKUP(G47,재계약_2019!$H:$J,3,0)</f>
        <v>2618182</v>
      </c>
    </row>
    <row r="48" spans="1:13" x14ac:dyDescent="0.3">
      <c r="A48" s="163" t="s">
        <v>84</v>
      </c>
      <c r="B48" s="75" t="s">
        <v>83</v>
      </c>
      <c r="C48" s="159">
        <v>43475</v>
      </c>
      <c r="D48" s="70" t="s">
        <v>14</v>
      </c>
      <c r="E48" s="70" t="s">
        <v>1628</v>
      </c>
      <c r="F48" s="70" t="s">
        <v>2679</v>
      </c>
      <c r="G48" s="75">
        <v>3178106158</v>
      </c>
      <c r="H48" s="75" t="s">
        <v>81</v>
      </c>
      <c r="I48" s="79">
        <v>4080000</v>
      </c>
      <c r="J48" s="75" t="s">
        <v>2630</v>
      </c>
      <c r="K48" s="75" t="s">
        <v>53</v>
      </c>
      <c r="L48" s="167"/>
      <c r="M48" t="e">
        <f>VLOOKUP(G48,재계약_2019!$H:$J,3,0)</f>
        <v>#N/A</v>
      </c>
    </row>
    <row r="49" spans="1:13" x14ac:dyDescent="0.3">
      <c r="A49" s="163" t="s">
        <v>84</v>
      </c>
      <c r="B49" s="75" t="s">
        <v>83</v>
      </c>
      <c r="C49" s="159">
        <v>43476</v>
      </c>
      <c r="D49" s="70" t="s">
        <v>14</v>
      </c>
      <c r="E49" s="70" t="s">
        <v>998</v>
      </c>
      <c r="F49" s="70" t="s">
        <v>2681</v>
      </c>
      <c r="G49" s="75">
        <v>2208408246</v>
      </c>
      <c r="H49" s="75" t="s">
        <v>80</v>
      </c>
      <c r="I49" s="79">
        <v>19224000</v>
      </c>
      <c r="J49" s="75" t="s">
        <v>2630</v>
      </c>
      <c r="K49" s="75" t="s">
        <v>54</v>
      </c>
      <c r="L49" s="167"/>
    </row>
    <row r="50" spans="1:13" x14ac:dyDescent="0.3">
      <c r="A50" s="163" t="s">
        <v>84</v>
      </c>
      <c r="B50" s="75" t="s">
        <v>83</v>
      </c>
      <c r="C50" s="159">
        <v>43476</v>
      </c>
      <c r="D50" s="70" t="s">
        <v>14</v>
      </c>
      <c r="E50" s="70" t="s">
        <v>982</v>
      </c>
      <c r="F50" s="70" t="s">
        <v>2682</v>
      </c>
      <c r="G50" s="75">
        <v>4058110060</v>
      </c>
      <c r="H50" s="75" t="s">
        <v>81</v>
      </c>
      <c r="I50" s="79">
        <v>4380000</v>
      </c>
      <c r="J50" s="75" t="s">
        <v>2630</v>
      </c>
      <c r="K50" s="75" t="s">
        <v>54</v>
      </c>
      <c r="L50" s="167"/>
      <c r="M50">
        <f>VLOOKUP(G50,재계약_2019!$H:$J,3,0)</f>
        <v>4380000</v>
      </c>
    </row>
    <row r="51" spans="1:13" x14ac:dyDescent="0.3">
      <c r="A51" s="163" t="s">
        <v>84</v>
      </c>
      <c r="B51" s="75" t="s">
        <v>83</v>
      </c>
      <c r="C51" s="159">
        <v>43476</v>
      </c>
      <c r="D51" s="70" t="s">
        <v>14</v>
      </c>
      <c r="E51" s="70" t="s">
        <v>1628</v>
      </c>
      <c r="F51" s="70" t="s">
        <v>2683</v>
      </c>
      <c r="G51" s="75">
        <v>6218137720</v>
      </c>
      <c r="H51" s="75" t="s">
        <v>81</v>
      </c>
      <c r="I51" s="79">
        <v>4380000</v>
      </c>
      <c r="J51" s="75" t="s">
        <v>2630</v>
      </c>
      <c r="K51" s="75" t="s">
        <v>54</v>
      </c>
      <c r="L51" s="167"/>
      <c r="M51">
        <f>VLOOKUP(G51,재계약_2019!$H:$J,3,0)</f>
        <v>4380000</v>
      </c>
    </row>
    <row r="52" spans="1:13" x14ac:dyDescent="0.3">
      <c r="A52" s="163" t="s">
        <v>84</v>
      </c>
      <c r="B52" s="75" t="s">
        <v>83</v>
      </c>
      <c r="C52" s="159">
        <v>43479</v>
      </c>
      <c r="D52" s="70" t="s">
        <v>14</v>
      </c>
      <c r="E52" s="70" t="s">
        <v>1101</v>
      </c>
      <c r="F52" s="70" t="s">
        <v>2802</v>
      </c>
      <c r="G52" s="75">
        <v>1078144588</v>
      </c>
      <c r="H52" s="75" t="s">
        <v>81</v>
      </c>
      <c r="I52" s="79">
        <v>3540000</v>
      </c>
      <c r="J52" s="75" t="s">
        <v>2630</v>
      </c>
      <c r="K52" s="75" t="s">
        <v>53</v>
      </c>
      <c r="L52" s="167"/>
      <c r="M52" t="e">
        <f>VLOOKUP(G52,재계약_2019!$H:$J,3,0)</f>
        <v>#N/A</v>
      </c>
    </row>
    <row r="53" spans="1:13" x14ac:dyDescent="0.3">
      <c r="A53" s="163" t="s">
        <v>84</v>
      </c>
      <c r="B53" s="75" t="s">
        <v>83</v>
      </c>
      <c r="C53" s="159">
        <v>43479</v>
      </c>
      <c r="D53" s="70" t="s">
        <v>2505</v>
      </c>
      <c r="E53" s="70" t="s">
        <v>1030</v>
      </c>
      <c r="F53" s="70" t="s">
        <v>2880</v>
      </c>
      <c r="G53" s="75">
        <v>6218153297</v>
      </c>
      <c r="H53" s="75" t="s">
        <v>81</v>
      </c>
      <c r="I53" s="79">
        <v>3300000</v>
      </c>
      <c r="J53" s="75" t="s">
        <v>2879</v>
      </c>
      <c r="K53" s="75" t="s">
        <v>53</v>
      </c>
      <c r="L53" s="167"/>
      <c r="M53" t="e">
        <f>VLOOKUP(G53,재계약_2019!$H:$J,3,0)</f>
        <v>#N/A</v>
      </c>
    </row>
    <row r="54" spans="1:13" x14ac:dyDescent="0.3">
      <c r="A54" s="163" t="s">
        <v>84</v>
      </c>
      <c r="B54" s="75" t="s">
        <v>83</v>
      </c>
      <c r="C54" s="159">
        <v>43479</v>
      </c>
      <c r="D54" s="70" t="s">
        <v>14</v>
      </c>
      <c r="E54" s="70" t="s">
        <v>37</v>
      </c>
      <c r="F54" s="70" t="s">
        <v>2788</v>
      </c>
      <c r="G54" s="75">
        <v>9358108425</v>
      </c>
      <c r="H54" s="75" t="s">
        <v>81</v>
      </c>
      <c r="I54" s="79">
        <v>9300000</v>
      </c>
      <c r="J54" s="75" t="s">
        <v>2630</v>
      </c>
      <c r="K54" s="75" t="s">
        <v>54</v>
      </c>
      <c r="L54" s="167"/>
      <c r="M54">
        <f>VLOOKUP(G54,재계약_2019!$H:$J,3,0)</f>
        <v>9840000</v>
      </c>
    </row>
    <row r="55" spans="1:13" x14ac:dyDescent="0.3">
      <c r="A55" s="163" t="s">
        <v>84</v>
      </c>
      <c r="B55" s="75" t="s">
        <v>83</v>
      </c>
      <c r="C55" s="159">
        <v>43479</v>
      </c>
      <c r="D55" s="70" t="s">
        <v>14</v>
      </c>
      <c r="E55" s="70" t="s">
        <v>91</v>
      </c>
      <c r="F55" s="70" t="s">
        <v>2896</v>
      </c>
      <c r="G55" s="75">
        <v>1058217272</v>
      </c>
      <c r="H55" s="75" t="s">
        <v>81</v>
      </c>
      <c r="I55" s="79">
        <v>460000</v>
      </c>
      <c r="J55" s="75" t="s">
        <v>2911</v>
      </c>
      <c r="K55" s="75" t="s">
        <v>54</v>
      </c>
      <c r="L55" s="167" t="s">
        <v>100</v>
      </c>
      <c r="M55">
        <f>VLOOKUP(G55,재계약_2019!$H:$J,3,0)</f>
        <v>2760000</v>
      </c>
    </row>
    <row r="56" spans="1:13" x14ac:dyDescent="0.3">
      <c r="A56" s="163" t="s">
        <v>84</v>
      </c>
      <c r="B56" s="75" t="s">
        <v>83</v>
      </c>
      <c r="C56" s="159">
        <v>43480</v>
      </c>
      <c r="D56" s="70" t="s">
        <v>2505</v>
      </c>
      <c r="E56" s="70" t="s">
        <v>1029</v>
      </c>
      <c r="F56" s="70" t="s">
        <v>2881</v>
      </c>
      <c r="G56" s="75">
        <v>5148120917</v>
      </c>
      <c r="H56" s="75" t="s">
        <v>81</v>
      </c>
      <c r="I56" s="79">
        <v>2760000</v>
      </c>
      <c r="J56" s="75" t="s">
        <v>2879</v>
      </c>
      <c r="K56" s="75" t="s">
        <v>53</v>
      </c>
      <c r="L56" s="167"/>
      <c r="M56" t="e">
        <f>VLOOKUP(G56,재계약_2019!$H:$J,3,0)</f>
        <v>#N/A</v>
      </c>
    </row>
    <row r="57" spans="1:13" x14ac:dyDescent="0.3">
      <c r="A57" s="163" t="s">
        <v>84</v>
      </c>
      <c r="B57" s="75" t="s">
        <v>83</v>
      </c>
      <c r="C57" s="159">
        <v>43480</v>
      </c>
      <c r="D57" s="70" t="s">
        <v>14</v>
      </c>
      <c r="E57" s="70" t="s">
        <v>998</v>
      </c>
      <c r="F57" s="70" t="s">
        <v>2882</v>
      </c>
      <c r="G57" s="75">
        <v>1108190017</v>
      </c>
      <c r="H57" s="75" t="s">
        <v>82</v>
      </c>
      <c r="I57" s="79">
        <v>2640000</v>
      </c>
      <c r="J57" s="75" t="s">
        <v>2879</v>
      </c>
      <c r="K57" s="75" t="s">
        <v>53</v>
      </c>
      <c r="L57" s="167"/>
      <c r="M57" t="e">
        <f>VLOOKUP(G57,재계약_2019!$H:$J,3,0)</f>
        <v>#N/A</v>
      </c>
    </row>
    <row r="58" spans="1:13" x14ac:dyDescent="0.3">
      <c r="A58" s="163" t="s">
        <v>84</v>
      </c>
      <c r="B58" s="75" t="s">
        <v>83</v>
      </c>
      <c r="C58" s="159">
        <v>43480</v>
      </c>
      <c r="D58" s="70" t="s">
        <v>14</v>
      </c>
      <c r="E58" s="70" t="s">
        <v>37</v>
      </c>
      <c r="F58" s="70" t="s">
        <v>2789</v>
      </c>
      <c r="G58" s="75">
        <v>2018206132</v>
      </c>
      <c r="H58" s="75" t="s">
        <v>2103</v>
      </c>
      <c r="I58" s="79">
        <v>6660000</v>
      </c>
      <c r="J58" s="75" t="s">
        <v>2630</v>
      </c>
      <c r="K58" s="75" t="s">
        <v>54</v>
      </c>
      <c r="L58" s="167"/>
      <c r="M58">
        <f>VLOOKUP(G58,재계약_2019!$H:$J,3,0)</f>
        <v>6660000</v>
      </c>
    </row>
    <row r="59" spans="1:13" x14ac:dyDescent="0.3">
      <c r="A59" s="163" t="s">
        <v>84</v>
      </c>
      <c r="B59" s="75" t="s">
        <v>83</v>
      </c>
      <c r="C59" s="159">
        <v>43480</v>
      </c>
      <c r="D59" s="70" t="s">
        <v>14</v>
      </c>
      <c r="E59" s="70" t="s">
        <v>1008</v>
      </c>
      <c r="F59" s="70" t="s">
        <v>2790</v>
      </c>
      <c r="G59" s="75">
        <v>5038149549</v>
      </c>
      <c r="H59" s="75" t="s">
        <v>81</v>
      </c>
      <c r="I59" s="79">
        <v>305000</v>
      </c>
      <c r="J59" s="75" t="s">
        <v>2630</v>
      </c>
      <c r="K59" s="75" t="s">
        <v>54</v>
      </c>
      <c r="L59" s="167" t="s">
        <v>100</v>
      </c>
      <c r="M59" t="e">
        <f>VLOOKUP(G59,재계약_2019!$H:$J,3,0)</f>
        <v>#N/A</v>
      </c>
    </row>
    <row r="60" spans="1:13" x14ac:dyDescent="0.3">
      <c r="A60" s="163" t="s">
        <v>84</v>
      </c>
      <c r="B60" s="75" t="s">
        <v>83</v>
      </c>
      <c r="C60" s="159">
        <v>43481</v>
      </c>
      <c r="D60" s="70" t="s">
        <v>2746</v>
      </c>
      <c r="E60" s="70" t="s">
        <v>1029</v>
      </c>
      <c r="F60" s="70" t="s">
        <v>2791</v>
      </c>
      <c r="G60" s="75">
        <v>5038175009</v>
      </c>
      <c r="H60" s="75" t="s">
        <v>81</v>
      </c>
      <c r="I60" s="79">
        <v>3300000</v>
      </c>
      <c r="J60" s="75" t="s">
        <v>2630</v>
      </c>
      <c r="K60" s="75" t="s">
        <v>54</v>
      </c>
      <c r="L60" s="167"/>
      <c r="M60" s="169">
        <f>VLOOKUP(G60,재계약_2019!$H:$J,3,0)</f>
        <v>3300000</v>
      </c>
    </row>
    <row r="61" spans="1:13" x14ac:dyDescent="0.3">
      <c r="A61" s="163" t="s">
        <v>84</v>
      </c>
      <c r="B61" s="75" t="s">
        <v>83</v>
      </c>
      <c r="C61" s="159">
        <v>43481</v>
      </c>
      <c r="D61" s="70" t="s">
        <v>2747</v>
      </c>
      <c r="E61" s="70" t="s">
        <v>36</v>
      </c>
      <c r="F61" s="70" t="s">
        <v>2744</v>
      </c>
      <c r="G61" s="75">
        <v>2118197860</v>
      </c>
      <c r="H61" s="75" t="s">
        <v>81</v>
      </c>
      <c r="I61" s="79">
        <v>2640000</v>
      </c>
      <c r="J61" s="75" t="s">
        <v>2879</v>
      </c>
      <c r="K61" s="75" t="s">
        <v>53</v>
      </c>
      <c r="L61" s="167"/>
      <c r="M61" s="169" t="e">
        <f>VLOOKUP(G61,재계약_2019!$H:$J,3,0)</f>
        <v>#N/A</v>
      </c>
    </row>
    <row r="62" spans="1:13" x14ac:dyDescent="0.3">
      <c r="A62" s="163" t="s">
        <v>84</v>
      </c>
      <c r="B62" s="75" t="s">
        <v>83</v>
      </c>
      <c r="C62" s="159">
        <v>43481</v>
      </c>
      <c r="D62" s="70" t="s">
        <v>2747</v>
      </c>
      <c r="E62" s="70" t="s">
        <v>1628</v>
      </c>
      <c r="F62" s="70" t="s">
        <v>2883</v>
      </c>
      <c r="G62" s="75">
        <v>3228500547</v>
      </c>
      <c r="H62" s="75" t="s">
        <v>81</v>
      </c>
      <c r="I62" s="79">
        <v>2760000</v>
      </c>
      <c r="J62" s="75" t="s">
        <v>2879</v>
      </c>
      <c r="K62" s="75" t="s">
        <v>53</v>
      </c>
      <c r="L62" s="167"/>
      <c r="M62" s="169" t="e">
        <f>VLOOKUP(G62,재계약_2019!$H:$J,3,0)</f>
        <v>#N/A</v>
      </c>
    </row>
    <row r="63" spans="1:13" x14ac:dyDescent="0.3">
      <c r="A63" s="163" t="s">
        <v>84</v>
      </c>
      <c r="B63" s="75" t="s">
        <v>83</v>
      </c>
      <c r="C63" s="159">
        <v>43481</v>
      </c>
      <c r="D63" s="70" t="s">
        <v>2747</v>
      </c>
      <c r="E63" s="70" t="s">
        <v>91</v>
      </c>
      <c r="F63" s="70" t="s">
        <v>2884</v>
      </c>
      <c r="G63" s="75">
        <v>4108628908</v>
      </c>
      <c r="H63" s="75" t="s">
        <v>81</v>
      </c>
      <c r="I63" s="79">
        <v>3300000</v>
      </c>
      <c r="J63" s="75" t="s">
        <v>2879</v>
      </c>
      <c r="K63" s="75" t="s">
        <v>53</v>
      </c>
      <c r="L63" s="167"/>
      <c r="M63" s="169" t="e">
        <f>VLOOKUP(G63,재계약_2019!$H:$J,3,0)</f>
        <v>#N/A</v>
      </c>
    </row>
    <row r="64" spans="1:13" s="169" customFormat="1" x14ac:dyDescent="0.3">
      <c r="A64" s="163" t="s">
        <v>84</v>
      </c>
      <c r="B64" s="75" t="s">
        <v>83</v>
      </c>
      <c r="C64" s="159">
        <v>43482</v>
      </c>
      <c r="D64" s="70" t="s">
        <v>92</v>
      </c>
      <c r="E64" s="70" t="s">
        <v>2748</v>
      </c>
      <c r="F64" s="70" t="s">
        <v>2792</v>
      </c>
      <c r="G64" s="75">
        <v>6098146573</v>
      </c>
      <c r="H64" s="75" t="s">
        <v>81</v>
      </c>
      <c r="I64" s="79">
        <v>3900000</v>
      </c>
      <c r="J64" s="75" t="s">
        <v>2630</v>
      </c>
      <c r="K64" s="75" t="s">
        <v>54</v>
      </c>
      <c r="L64" s="167"/>
      <c r="M64" s="169">
        <f>VLOOKUP(G64,재계약_2019!$H:$J,3,0)</f>
        <v>3900000</v>
      </c>
    </row>
    <row r="65" spans="1:13" s="169" customFormat="1" x14ac:dyDescent="0.3">
      <c r="A65" s="163" t="s">
        <v>84</v>
      </c>
      <c r="B65" s="75" t="s">
        <v>83</v>
      </c>
      <c r="C65" s="159">
        <v>43482</v>
      </c>
      <c r="D65" s="70" t="s">
        <v>2750</v>
      </c>
      <c r="E65" s="70" t="s">
        <v>2749</v>
      </c>
      <c r="F65" s="70" t="s">
        <v>2885</v>
      </c>
      <c r="G65" s="75">
        <v>4038150862</v>
      </c>
      <c r="H65" s="75" t="s">
        <v>81</v>
      </c>
      <c r="I65" s="79">
        <v>3660000</v>
      </c>
      <c r="J65" s="75" t="s">
        <v>2879</v>
      </c>
      <c r="K65" s="75" t="s">
        <v>53</v>
      </c>
      <c r="L65" s="167"/>
      <c r="M65" s="169" t="e">
        <f>VLOOKUP(G65,재계약_2019!$H:$J,3,0)</f>
        <v>#N/A</v>
      </c>
    </row>
    <row r="66" spans="1:13" s="169" customFormat="1" x14ac:dyDescent="0.3">
      <c r="A66" s="163" t="s">
        <v>84</v>
      </c>
      <c r="B66" s="75" t="s">
        <v>83</v>
      </c>
      <c r="C66" s="159">
        <v>43483</v>
      </c>
      <c r="D66" s="70" t="s">
        <v>2750</v>
      </c>
      <c r="E66" s="70" t="s">
        <v>1051</v>
      </c>
      <c r="F66" s="70" t="s">
        <v>2886</v>
      </c>
      <c r="G66" s="75">
        <v>3148608166</v>
      </c>
      <c r="H66" s="75" t="s">
        <v>80</v>
      </c>
      <c r="I66" s="79">
        <v>8481600</v>
      </c>
      <c r="J66" s="75" t="s">
        <v>2879</v>
      </c>
      <c r="K66" s="75" t="s">
        <v>53</v>
      </c>
      <c r="L66" s="167"/>
      <c r="M66" s="171" t="e">
        <f>VLOOKUP(G66,재계약_2019!$H:$J,3,0)</f>
        <v>#N/A</v>
      </c>
    </row>
    <row r="67" spans="1:13" s="169" customFormat="1" x14ac:dyDescent="0.3">
      <c r="A67" s="163" t="s">
        <v>84</v>
      </c>
      <c r="B67" s="75" t="s">
        <v>83</v>
      </c>
      <c r="C67" s="159">
        <v>43483</v>
      </c>
      <c r="D67" s="70" t="s">
        <v>2750</v>
      </c>
      <c r="E67" s="70" t="s">
        <v>1764</v>
      </c>
      <c r="F67" s="70" t="s">
        <v>2755</v>
      </c>
      <c r="G67" s="75">
        <v>4098218552</v>
      </c>
      <c r="H67" s="75" t="s">
        <v>81</v>
      </c>
      <c r="I67" s="79">
        <v>3660000</v>
      </c>
      <c r="J67" s="75" t="s">
        <v>2879</v>
      </c>
      <c r="K67" s="75" t="s">
        <v>53</v>
      </c>
      <c r="L67" s="167"/>
      <c r="M67" s="171" t="e">
        <f>VLOOKUP(G67,재계약_2019!$H:$J,3,0)</f>
        <v>#N/A</v>
      </c>
    </row>
    <row r="68" spans="1:13" s="169" customFormat="1" x14ac:dyDescent="0.3">
      <c r="A68" s="163" t="s">
        <v>84</v>
      </c>
      <c r="B68" s="75" t="s">
        <v>83</v>
      </c>
      <c r="C68" s="159">
        <v>43483</v>
      </c>
      <c r="D68" s="70" t="s">
        <v>14</v>
      </c>
      <c r="E68" s="70" t="s">
        <v>36</v>
      </c>
      <c r="F68" s="70" t="s">
        <v>2793</v>
      </c>
      <c r="G68" s="75">
        <v>1378170001</v>
      </c>
      <c r="H68" s="75" t="s">
        <v>2103</v>
      </c>
      <c r="I68" s="79">
        <v>3672000</v>
      </c>
      <c r="J68" s="75" t="s">
        <v>2630</v>
      </c>
      <c r="K68" s="75" t="s">
        <v>54</v>
      </c>
      <c r="L68" s="167"/>
      <c r="M68" s="171">
        <f>VLOOKUP(G68,재계약_2019!$H:$J,3,0)</f>
        <v>3672000</v>
      </c>
    </row>
    <row r="69" spans="1:13" s="169" customFormat="1" x14ac:dyDescent="0.3">
      <c r="A69" s="163" t="s">
        <v>84</v>
      </c>
      <c r="B69" s="75" t="s">
        <v>83</v>
      </c>
      <c r="C69" s="159">
        <v>43483</v>
      </c>
      <c r="D69" s="70" t="s">
        <v>14</v>
      </c>
      <c r="E69" s="70" t="s">
        <v>36</v>
      </c>
      <c r="F69" s="70" t="s">
        <v>2887</v>
      </c>
      <c r="G69" s="75">
        <v>7298601119</v>
      </c>
      <c r="H69" s="75" t="s">
        <v>81</v>
      </c>
      <c r="I69" s="79">
        <v>3660000</v>
      </c>
      <c r="J69" s="75" t="s">
        <v>2879</v>
      </c>
      <c r="K69" s="75" t="s">
        <v>53</v>
      </c>
      <c r="L69" s="167"/>
      <c r="M69" s="171" t="e">
        <f>VLOOKUP(G69,재계약_2019!$H:$J,3,0)</f>
        <v>#N/A</v>
      </c>
    </row>
    <row r="70" spans="1:13" s="169" customFormat="1" x14ac:dyDescent="0.3">
      <c r="A70" s="163" t="s">
        <v>84</v>
      </c>
      <c r="B70" s="75" t="s">
        <v>83</v>
      </c>
      <c r="C70" s="159">
        <v>43483</v>
      </c>
      <c r="D70" s="70" t="s">
        <v>14</v>
      </c>
      <c r="E70" s="70" t="s">
        <v>36</v>
      </c>
      <c r="F70" s="70" t="s">
        <v>2794</v>
      </c>
      <c r="G70" s="75">
        <v>5278100163</v>
      </c>
      <c r="H70" s="75" t="s">
        <v>82</v>
      </c>
      <c r="I70" s="79">
        <v>4476000</v>
      </c>
      <c r="J70" s="75" t="s">
        <v>2630</v>
      </c>
      <c r="K70" s="75" t="s">
        <v>54</v>
      </c>
      <c r="L70" s="167"/>
      <c r="M70" s="171">
        <f>VLOOKUP(G70,재계약_2019!$H:$J,3,0)</f>
        <v>4740000</v>
      </c>
    </row>
    <row r="71" spans="1:13" s="169" customFormat="1" x14ac:dyDescent="0.3">
      <c r="A71" s="163" t="s">
        <v>84</v>
      </c>
      <c r="B71" s="75" t="s">
        <v>83</v>
      </c>
      <c r="C71" s="159">
        <v>43483</v>
      </c>
      <c r="D71" s="70" t="s">
        <v>14</v>
      </c>
      <c r="E71" s="70" t="s">
        <v>37</v>
      </c>
      <c r="F71" s="70" t="s">
        <v>2888</v>
      </c>
      <c r="G71" s="75">
        <v>3498101112</v>
      </c>
      <c r="H71" s="75" t="s">
        <v>81</v>
      </c>
      <c r="I71" s="79">
        <v>2760000</v>
      </c>
      <c r="J71" s="75" t="s">
        <v>2879</v>
      </c>
      <c r="K71" s="75" t="s">
        <v>53</v>
      </c>
      <c r="L71" s="167"/>
      <c r="M71" s="171" t="e">
        <f>VLOOKUP(G71,재계약_2019!$H:$J,3,0)</f>
        <v>#N/A</v>
      </c>
    </row>
    <row r="72" spans="1:13" s="169" customFormat="1" x14ac:dyDescent="0.3">
      <c r="A72" s="163" t="s">
        <v>84</v>
      </c>
      <c r="B72" s="75" t="s">
        <v>83</v>
      </c>
      <c r="C72" s="159">
        <v>43483</v>
      </c>
      <c r="D72" s="70" t="s">
        <v>14</v>
      </c>
      <c r="E72" s="70" t="s">
        <v>37</v>
      </c>
      <c r="F72" s="70" t="s">
        <v>2757</v>
      </c>
      <c r="G72" s="75">
        <v>1208749462</v>
      </c>
      <c r="H72" s="75" t="s">
        <v>81</v>
      </c>
      <c r="I72" s="79">
        <v>3432000</v>
      </c>
      <c r="J72" s="75" t="s">
        <v>2879</v>
      </c>
      <c r="K72" s="75" t="s">
        <v>53</v>
      </c>
      <c r="L72" s="167"/>
      <c r="M72" s="171" t="e">
        <f>VLOOKUP(G72,재계약_2019!$H:$J,3,0)</f>
        <v>#N/A</v>
      </c>
    </row>
    <row r="73" spans="1:13" s="169" customFormat="1" x14ac:dyDescent="0.3">
      <c r="A73" s="163" t="s">
        <v>84</v>
      </c>
      <c r="B73" s="75" t="s">
        <v>83</v>
      </c>
      <c r="C73" s="159">
        <v>43486</v>
      </c>
      <c r="D73" s="70" t="s">
        <v>79</v>
      </c>
      <c r="E73" s="70" t="s">
        <v>1849</v>
      </c>
      <c r="F73" s="70" t="s">
        <v>2795</v>
      </c>
      <c r="G73" s="75">
        <v>5078203450</v>
      </c>
      <c r="H73" s="75" t="s">
        <v>2103</v>
      </c>
      <c r="I73" s="79">
        <v>20000</v>
      </c>
      <c r="J73" s="75" t="s">
        <v>2879</v>
      </c>
      <c r="K73" s="75" t="s">
        <v>54</v>
      </c>
      <c r="L73" s="167" t="s">
        <v>100</v>
      </c>
      <c r="M73" s="171"/>
    </row>
    <row r="74" spans="1:13" s="169" customFormat="1" x14ac:dyDescent="0.3">
      <c r="A74" s="163" t="s">
        <v>84</v>
      </c>
      <c r="B74" s="75" t="s">
        <v>83</v>
      </c>
      <c r="C74" s="159">
        <v>43486</v>
      </c>
      <c r="D74" s="70" t="s">
        <v>79</v>
      </c>
      <c r="E74" s="70" t="s">
        <v>1863</v>
      </c>
      <c r="F74" s="70" t="s">
        <v>2796</v>
      </c>
      <c r="G74" s="75">
        <v>3128629302</v>
      </c>
      <c r="H74" s="75" t="s">
        <v>2103</v>
      </c>
      <c r="I74" s="79">
        <v>75000</v>
      </c>
      <c r="J74" s="75" t="s">
        <v>2630</v>
      </c>
      <c r="K74" s="75" t="s">
        <v>54</v>
      </c>
      <c r="L74" s="167" t="s">
        <v>100</v>
      </c>
    </row>
    <row r="75" spans="1:13" s="169" customFormat="1" x14ac:dyDescent="0.3">
      <c r="A75" s="163" t="s">
        <v>84</v>
      </c>
      <c r="B75" s="75" t="s">
        <v>83</v>
      </c>
      <c r="C75" s="159">
        <v>43487</v>
      </c>
      <c r="D75" s="70" t="s">
        <v>79</v>
      </c>
      <c r="E75" s="70" t="s">
        <v>19</v>
      </c>
      <c r="F75" s="70" t="s">
        <v>2759</v>
      </c>
      <c r="G75" s="75">
        <v>2218209813</v>
      </c>
      <c r="H75" s="75" t="s">
        <v>80</v>
      </c>
      <c r="I75" s="79">
        <v>4260000</v>
      </c>
      <c r="J75" s="75" t="s">
        <v>2630</v>
      </c>
      <c r="K75" s="75" t="s">
        <v>54</v>
      </c>
      <c r="L75" s="167"/>
      <c r="M75" s="171">
        <f>VLOOKUP(G75,재계약_2019!$H:$J,3,0)</f>
        <v>4260000</v>
      </c>
    </row>
    <row r="76" spans="1:13" s="169" customFormat="1" x14ac:dyDescent="0.3">
      <c r="A76" s="163" t="s">
        <v>84</v>
      </c>
      <c r="B76" s="75" t="s">
        <v>83</v>
      </c>
      <c r="C76" s="159">
        <v>43487</v>
      </c>
      <c r="D76" s="70" t="s">
        <v>14</v>
      </c>
      <c r="E76" s="70" t="s">
        <v>36</v>
      </c>
      <c r="F76" s="70" t="s">
        <v>2786</v>
      </c>
      <c r="G76" s="75">
        <v>3128198196</v>
      </c>
      <c r="H76" s="75" t="s">
        <v>82</v>
      </c>
      <c r="I76" s="79">
        <v>1275000</v>
      </c>
      <c r="J76" s="75" t="s">
        <v>2630</v>
      </c>
      <c r="K76" s="75" t="s">
        <v>54</v>
      </c>
      <c r="L76" s="167"/>
      <c r="M76" s="171">
        <f>VLOOKUP(G76,재계약_2019!$H:$J,3,0)</f>
        <v>5100000</v>
      </c>
    </row>
    <row r="77" spans="1:13" s="169" customFormat="1" x14ac:dyDescent="0.3">
      <c r="A77" s="163" t="s">
        <v>84</v>
      </c>
      <c r="B77" s="75" t="s">
        <v>83</v>
      </c>
      <c r="C77" s="159">
        <v>43487</v>
      </c>
      <c r="D77" s="70" t="s">
        <v>14</v>
      </c>
      <c r="E77" s="70" t="s">
        <v>37</v>
      </c>
      <c r="F77" s="70" t="s">
        <v>2761</v>
      </c>
      <c r="G77" s="75">
        <v>2398800101</v>
      </c>
      <c r="H77" s="75" t="s">
        <v>81</v>
      </c>
      <c r="I77" s="79">
        <v>3720000</v>
      </c>
      <c r="J77" s="75" t="s">
        <v>2879</v>
      </c>
      <c r="K77" s="75" t="s">
        <v>53</v>
      </c>
      <c r="L77" s="167"/>
      <c r="M77" s="171" t="e">
        <f>VLOOKUP(G77,재계약_2019!$H:$J,3,0)</f>
        <v>#N/A</v>
      </c>
    </row>
    <row r="78" spans="1:13" s="171" customFormat="1" x14ac:dyDescent="0.3">
      <c r="A78" s="163" t="s">
        <v>84</v>
      </c>
      <c r="B78" s="75" t="s">
        <v>83</v>
      </c>
      <c r="C78" s="159">
        <v>43488</v>
      </c>
      <c r="D78" s="70" t="s">
        <v>14</v>
      </c>
      <c r="E78" s="70" t="s">
        <v>1628</v>
      </c>
      <c r="F78" s="70" t="s">
        <v>2889</v>
      </c>
      <c r="G78" s="75">
        <v>3348600377</v>
      </c>
      <c r="H78" s="75" t="s">
        <v>81</v>
      </c>
      <c r="I78" s="79">
        <v>6060000</v>
      </c>
      <c r="J78" s="75" t="s">
        <v>2879</v>
      </c>
      <c r="K78" s="75" t="s">
        <v>53</v>
      </c>
      <c r="L78" s="167"/>
      <c r="M78" s="171" t="e">
        <f>VLOOKUP(G78,재계약_2019!$H:$J,3,0)</f>
        <v>#N/A</v>
      </c>
    </row>
    <row r="79" spans="1:13" s="171" customFormat="1" x14ac:dyDescent="0.3">
      <c r="A79" s="163" t="s">
        <v>84</v>
      </c>
      <c r="B79" s="75" t="s">
        <v>83</v>
      </c>
      <c r="C79" s="159">
        <v>43488</v>
      </c>
      <c r="D79" s="70" t="s">
        <v>2746</v>
      </c>
      <c r="E79" s="70" t="s">
        <v>1030</v>
      </c>
      <c r="F79" s="70" t="s">
        <v>3769</v>
      </c>
      <c r="G79" s="75">
        <v>6038118157</v>
      </c>
      <c r="H79" s="174" t="s">
        <v>1096</v>
      </c>
      <c r="I79" s="175">
        <v>18500000</v>
      </c>
      <c r="J79" s="75" t="s">
        <v>2630</v>
      </c>
      <c r="K79" s="75" t="s">
        <v>53</v>
      </c>
      <c r="L79" s="167"/>
      <c r="M79" s="171" t="e">
        <f>VLOOKUP(G79,재계약_2019!$H:$J,3,0)</f>
        <v>#N/A</v>
      </c>
    </row>
    <row r="80" spans="1:13" s="171" customFormat="1" x14ac:dyDescent="0.3">
      <c r="A80" s="163" t="s">
        <v>84</v>
      </c>
      <c r="B80" s="75" t="s">
        <v>83</v>
      </c>
      <c r="C80" s="159">
        <v>43488</v>
      </c>
      <c r="D80" s="70" t="s">
        <v>79</v>
      </c>
      <c r="E80" s="70" t="s">
        <v>1059</v>
      </c>
      <c r="F80" s="70" t="s">
        <v>2890</v>
      </c>
      <c r="G80" s="75">
        <v>2198124828</v>
      </c>
      <c r="H80" s="174" t="s">
        <v>81</v>
      </c>
      <c r="I80" s="175">
        <v>3540000</v>
      </c>
      <c r="J80" s="75" t="s">
        <v>2879</v>
      </c>
      <c r="K80" s="75" t="s">
        <v>53</v>
      </c>
      <c r="L80" s="167"/>
      <c r="M80" s="171" t="e">
        <f>VLOOKUP(G80,재계약_2019!$H:$J,3,0)</f>
        <v>#N/A</v>
      </c>
    </row>
    <row r="81" spans="1:13" s="171" customFormat="1" x14ac:dyDescent="0.3">
      <c r="A81" s="163" t="s">
        <v>84</v>
      </c>
      <c r="B81" s="75" t="s">
        <v>83</v>
      </c>
      <c r="C81" s="159">
        <v>43489</v>
      </c>
      <c r="D81" s="70" t="s">
        <v>79</v>
      </c>
      <c r="E81" s="70" t="s">
        <v>19</v>
      </c>
      <c r="F81" s="70" t="s">
        <v>2897</v>
      </c>
      <c r="G81" s="75">
        <v>1218147596</v>
      </c>
      <c r="H81" s="174" t="s">
        <v>80</v>
      </c>
      <c r="I81" s="175">
        <v>480000</v>
      </c>
      <c r="J81" s="75" t="s">
        <v>2895</v>
      </c>
      <c r="K81" s="75" t="s">
        <v>54</v>
      </c>
      <c r="L81" s="167" t="s">
        <v>100</v>
      </c>
      <c r="M81" s="171">
        <f>VLOOKUP(G81,재계약_2019!$H:$J,3,0)</f>
        <v>4080000</v>
      </c>
    </row>
    <row r="82" spans="1:13" s="171" customFormat="1" x14ac:dyDescent="0.3">
      <c r="A82" s="163" t="s">
        <v>84</v>
      </c>
      <c r="B82" s="75" t="s">
        <v>83</v>
      </c>
      <c r="C82" s="159">
        <v>43489</v>
      </c>
      <c r="D82" s="70" t="s">
        <v>14</v>
      </c>
      <c r="E82" s="70" t="s">
        <v>91</v>
      </c>
      <c r="F82" s="70" t="s">
        <v>2797</v>
      </c>
      <c r="G82" s="75">
        <v>4118210121</v>
      </c>
      <c r="H82" s="174" t="s">
        <v>2103</v>
      </c>
      <c r="I82" s="175">
        <v>9180000</v>
      </c>
      <c r="J82" s="75" t="s">
        <v>2630</v>
      </c>
      <c r="K82" s="75" t="s">
        <v>54</v>
      </c>
      <c r="L82" s="167"/>
      <c r="M82" s="171">
        <f>VLOOKUP(G82,재계약_2019!$H:$J,3,0)</f>
        <v>11616000</v>
      </c>
    </row>
    <row r="83" spans="1:13" s="169" customFormat="1" x14ac:dyDescent="0.3">
      <c r="A83" s="163" t="s">
        <v>84</v>
      </c>
      <c r="B83" s="75" t="s">
        <v>83</v>
      </c>
      <c r="C83" s="159">
        <v>43490</v>
      </c>
      <c r="D83" s="70" t="s">
        <v>14</v>
      </c>
      <c r="E83" s="70" t="s">
        <v>998</v>
      </c>
      <c r="F83" s="70" t="s">
        <v>2798</v>
      </c>
      <c r="G83" s="75">
        <v>1078789189</v>
      </c>
      <c r="H83" s="174" t="s">
        <v>80</v>
      </c>
      <c r="I83" s="175">
        <v>4680000</v>
      </c>
      <c r="J83" s="75" t="s">
        <v>2630</v>
      </c>
      <c r="K83" s="75" t="s">
        <v>54</v>
      </c>
      <c r="L83" s="167"/>
      <c r="M83" s="171">
        <f>VLOOKUP(G83,재계약_2019!$H:$J,3,0)</f>
        <v>4680000</v>
      </c>
    </row>
    <row r="84" spans="1:13" s="171" customFormat="1" x14ac:dyDescent="0.3">
      <c r="A84" s="163" t="s">
        <v>84</v>
      </c>
      <c r="B84" s="75" t="s">
        <v>83</v>
      </c>
      <c r="C84" s="159">
        <v>43490</v>
      </c>
      <c r="D84" s="70" t="s">
        <v>14</v>
      </c>
      <c r="E84" s="70" t="s">
        <v>37</v>
      </c>
      <c r="F84" s="70" t="s">
        <v>1495</v>
      </c>
      <c r="G84" s="75">
        <v>1018222899</v>
      </c>
      <c r="H84" s="174" t="s">
        <v>81</v>
      </c>
      <c r="I84" s="175">
        <v>3000000</v>
      </c>
      <c r="J84" s="75" t="s">
        <v>2630</v>
      </c>
      <c r="K84" s="75" t="s">
        <v>54</v>
      </c>
      <c r="L84" s="167"/>
      <c r="M84" s="171">
        <f>VLOOKUP(G84,재계약_2019!$H:$J,3,0)</f>
        <v>3000000</v>
      </c>
    </row>
    <row r="85" spans="1:13" s="171" customFormat="1" x14ac:dyDescent="0.3">
      <c r="A85" s="163" t="s">
        <v>84</v>
      </c>
      <c r="B85" s="75" t="s">
        <v>83</v>
      </c>
      <c r="C85" s="176">
        <v>43493</v>
      </c>
      <c r="D85" s="173" t="s">
        <v>17</v>
      </c>
      <c r="E85" s="173" t="s">
        <v>1093</v>
      </c>
      <c r="F85" s="173" t="s">
        <v>2799</v>
      </c>
      <c r="G85" s="174">
        <v>2148814829</v>
      </c>
      <c r="H85" s="174" t="s">
        <v>83</v>
      </c>
      <c r="I85" s="175">
        <v>20712000</v>
      </c>
      <c r="J85" s="75" t="s">
        <v>2630</v>
      </c>
      <c r="K85" s="174" t="s">
        <v>54</v>
      </c>
      <c r="L85" s="167"/>
      <c r="M85" s="171">
        <f>VLOOKUP(G85,재계약_2019!$H:$J,3,0)</f>
        <v>22800000</v>
      </c>
    </row>
    <row r="86" spans="1:13" s="171" customFormat="1" x14ac:dyDescent="0.3">
      <c r="A86" s="163" t="s">
        <v>84</v>
      </c>
      <c r="B86" s="75" t="s">
        <v>83</v>
      </c>
      <c r="C86" s="176">
        <v>43493</v>
      </c>
      <c r="D86" s="173" t="s">
        <v>17</v>
      </c>
      <c r="E86" s="173" t="s">
        <v>1093</v>
      </c>
      <c r="F86" s="173" t="s">
        <v>1061</v>
      </c>
      <c r="G86" s="174">
        <v>2218205947</v>
      </c>
      <c r="H86" s="174" t="s">
        <v>83</v>
      </c>
      <c r="I86" s="175">
        <v>7920000</v>
      </c>
      <c r="J86" s="75" t="s">
        <v>2630</v>
      </c>
      <c r="K86" s="174" t="s">
        <v>54</v>
      </c>
      <c r="L86" s="167"/>
      <c r="M86" s="171">
        <f>VLOOKUP(G86,재계약_2019!$H:$J,3,0)</f>
        <v>7920000</v>
      </c>
    </row>
    <row r="87" spans="1:13" s="171" customFormat="1" x14ac:dyDescent="0.3">
      <c r="A87" s="163" t="s">
        <v>84</v>
      </c>
      <c r="B87" s="75" t="s">
        <v>83</v>
      </c>
      <c r="C87" s="176">
        <v>43493</v>
      </c>
      <c r="D87" s="173" t="s">
        <v>79</v>
      </c>
      <c r="E87" s="173" t="s">
        <v>1764</v>
      </c>
      <c r="F87" s="173" t="s">
        <v>2800</v>
      </c>
      <c r="G87" s="174">
        <v>3298200173</v>
      </c>
      <c r="H87" s="174" t="s">
        <v>2497</v>
      </c>
      <c r="I87" s="175">
        <v>6480000</v>
      </c>
      <c r="J87" s="75" t="s">
        <v>2630</v>
      </c>
      <c r="K87" s="174" t="s">
        <v>54</v>
      </c>
      <c r="L87" s="167"/>
      <c r="M87" s="171">
        <f>VLOOKUP(G87,재계약_2019!$H:$J,3,0)</f>
        <v>6480000</v>
      </c>
    </row>
    <row r="88" spans="1:13" s="171" customFormat="1" x14ac:dyDescent="0.3">
      <c r="A88" s="163" t="s">
        <v>84</v>
      </c>
      <c r="B88" s="75" t="s">
        <v>83</v>
      </c>
      <c r="C88" s="176">
        <v>43493</v>
      </c>
      <c r="D88" s="173" t="s">
        <v>14</v>
      </c>
      <c r="E88" s="173" t="s">
        <v>88</v>
      </c>
      <c r="F88" s="173" t="s">
        <v>2898</v>
      </c>
      <c r="G88" s="174">
        <v>3998101567</v>
      </c>
      <c r="H88" s="174" t="s">
        <v>2103</v>
      </c>
      <c r="I88" s="175">
        <v>9583632</v>
      </c>
      <c r="J88" s="75" t="s">
        <v>2895</v>
      </c>
      <c r="K88" s="174" t="s">
        <v>53</v>
      </c>
      <c r="L88" s="167"/>
      <c r="M88" s="171" t="e">
        <f>VLOOKUP(G88,재계약_2019!$H:$J,3,0)</f>
        <v>#N/A</v>
      </c>
    </row>
    <row r="89" spans="1:13" s="171" customFormat="1" x14ac:dyDescent="0.3">
      <c r="A89" s="163" t="s">
        <v>84</v>
      </c>
      <c r="B89" s="75" t="s">
        <v>83</v>
      </c>
      <c r="C89" s="176">
        <v>43493</v>
      </c>
      <c r="D89" s="173" t="s">
        <v>14</v>
      </c>
      <c r="E89" s="173" t="s">
        <v>37</v>
      </c>
      <c r="F89" s="173" t="s">
        <v>2899</v>
      </c>
      <c r="G89" s="174">
        <v>1248211245</v>
      </c>
      <c r="H89" s="174" t="s">
        <v>81</v>
      </c>
      <c r="I89" s="175">
        <v>18744000</v>
      </c>
      <c r="J89" s="75" t="s">
        <v>2895</v>
      </c>
      <c r="K89" s="174" t="s">
        <v>53</v>
      </c>
      <c r="L89" s="167"/>
      <c r="M89" s="171" t="e">
        <f>VLOOKUP(G89,재계약_2019!$H:$J,3,0)</f>
        <v>#N/A</v>
      </c>
    </row>
    <row r="90" spans="1:13" s="171" customFormat="1" x14ac:dyDescent="0.3">
      <c r="A90" s="163" t="s">
        <v>84</v>
      </c>
      <c r="B90" s="75" t="s">
        <v>83</v>
      </c>
      <c r="C90" s="176">
        <v>43493</v>
      </c>
      <c r="D90" s="173" t="s">
        <v>14</v>
      </c>
      <c r="E90" s="173" t="s">
        <v>1628</v>
      </c>
      <c r="F90" s="173" t="s">
        <v>2801</v>
      </c>
      <c r="G90" s="174">
        <v>3128300041</v>
      </c>
      <c r="H90" s="174" t="s">
        <v>80</v>
      </c>
      <c r="I90" s="175">
        <v>5040000</v>
      </c>
      <c r="J90" s="75" t="s">
        <v>2630</v>
      </c>
      <c r="K90" s="174" t="s">
        <v>54</v>
      </c>
      <c r="L90" s="167"/>
      <c r="M90" s="171">
        <f>VLOOKUP(G90,재계약_2019!$H:$J,3,0)</f>
        <v>5040000</v>
      </c>
    </row>
    <row r="91" spans="1:13" s="171" customFormat="1" x14ac:dyDescent="0.3">
      <c r="A91" s="163" t="s">
        <v>84</v>
      </c>
      <c r="B91" s="75" t="s">
        <v>83</v>
      </c>
      <c r="C91" s="176">
        <v>43494</v>
      </c>
      <c r="D91" s="173" t="s">
        <v>79</v>
      </c>
      <c r="E91" s="173" t="s">
        <v>2803</v>
      </c>
      <c r="F91" s="173" t="s">
        <v>2804</v>
      </c>
      <c r="G91" s="174">
        <v>1078655270</v>
      </c>
      <c r="H91" s="174" t="s">
        <v>2103</v>
      </c>
      <c r="I91" s="175">
        <v>9120000</v>
      </c>
      <c r="J91" s="75" t="s">
        <v>2879</v>
      </c>
      <c r="K91" s="174" t="s">
        <v>54</v>
      </c>
      <c r="L91" s="167"/>
      <c r="M91" s="171">
        <f>VLOOKUP(G91,재계약_2019!$H:$J,3,0)</f>
        <v>9120000</v>
      </c>
    </row>
    <row r="92" spans="1:13" s="171" customFormat="1" x14ac:dyDescent="0.3">
      <c r="A92" s="163" t="s">
        <v>84</v>
      </c>
      <c r="B92" s="75" t="s">
        <v>83</v>
      </c>
      <c r="C92" s="176">
        <v>43494</v>
      </c>
      <c r="D92" s="173" t="s">
        <v>14</v>
      </c>
      <c r="E92" s="173" t="s">
        <v>36</v>
      </c>
      <c r="F92" s="173" t="s">
        <v>2808</v>
      </c>
      <c r="G92" s="174">
        <v>1018142428</v>
      </c>
      <c r="H92" s="174" t="s">
        <v>81</v>
      </c>
      <c r="I92" s="175">
        <v>3720000</v>
      </c>
      <c r="J92" s="75" t="s">
        <v>2879</v>
      </c>
      <c r="K92" s="174" t="s">
        <v>53</v>
      </c>
      <c r="L92" s="167"/>
      <c r="M92" s="171" t="e">
        <f>VLOOKUP(G92,재계약_2019!$H:$J,3,0)</f>
        <v>#N/A</v>
      </c>
    </row>
    <row r="93" spans="1:13" s="171" customFormat="1" x14ac:dyDescent="0.3">
      <c r="A93" s="163" t="s">
        <v>84</v>
      </c>
      <c r="B93" s="75" t="s">
        <v>83</v>
      </c>
      <c r="C93" s="176">
        <v>43494</v>
      </c>
      <c r="D93" s="173" t="s">
        <v>14</v>
      </c>
      <c r="E93" s="173" t="s">
        <v>998</v>
      </c>
      <c r="F93" s="173" t="s">
        <v>2900</v>
      </c>
      <c r="G93" s="174">
        <v>8798200208</v>
      </c>
      <c r="H93" s="174" t="s">
        <v>2103</v>
      </c>
      <c r="I93" s="175">
        <v>3300000</v>
      </c>
      <c r="J93" s="75" t="s">
        <v>2895</v>
      </c>
      <c r="K93" s="174" t="s">
        <v>53</v>
      </c>
      <c r="L93" s="167"/>
      <c r="M93" s="171" t="e">
        <f>VLOOKUP(G93,재계약_2019!$H:$J,3,0)</f>
        <v>#N/A</v>
      </c>
    </row>
    <row r="94" spans="1:13" s="171" customFormat="1" x14ac:dyDescent="0.3">
      <c r="A94" s="163" t="s">
        <v>84</v>
      </c>
      <c r="B94" s="75" t="s">
        <v>83</v>
      </c>
      <c r="C94" s="176">
        <v>43494</v>
      </c>
      <c r="D94" s="173" t="s">
        <v>14</v>
      </c>
      <c r="E94" s="173" t="s">
        <v>37</v>
      </c>
      <c r="F94" s="173" t="s">
        <v>2809</v>
      </c>
      <c r="G94" s="174">
        <v>1098613112</v>
      </c>
      <c r="H94" s="174" t="s">
        <v>81</v>
      </c>
      <c r="I94" s="175">
        <v>3864000</v>
      </c>
      <c r="J94" s="75" t="s">
        <v>2879</v>
      </c>
      <c r="K94" s="174" t="s">
        <v>53</v>
      </c>
      <c r="L94" s="167"/>
      <c r="M94" s="171" t="e">
        <f>VLOOKUP(G94,재계약_2019!$H:$J,3,0)</f>
        <v>#N/A</v>
      </c>
    </row>
    <row r="95" spans="1:13" s="171" customFormat="1" x14ac:dyDescent="0.3">
      <c r="A95" s="163" t="s">
        <v>84</v>
      </c>
      <c r="B95" s="75" t="s">
        <v>83</v>
      </c>
      <c r="C95" s="176">
        <v>43494</v>
      </c>
      <c r="D95" s="173" t="s">
        <v>79</v>
      </c>
      <c r="E95" s="173" t="s">
        <v>1849</v>
      </c>
      <c r="F95" s="173" t="s">
        <v>2810</v>
      </c>
      <c r="G95" s="174">
        <v>8058200134</v>
      </c>
      <c r="H95" s="174" t="s">
        <v>81</v>
      </c>
      <c r="I95" s="175">
        <v>3025000</v>
      </c>
      <c r="J95" s="75" t="s">
        <v>2879</v>
      </c>
      <c r="K95" s="174" t="s">
        <v>53</v>
      </c>
      <c r="L95" s="167"/>
      <c r="M95" s="171" t="e">
        <f>VLOOKUP(G95,재계약_2019!$H:$J,3,0)</f>
        <v>#N/A</v>
      </c>
    </row>
    <row r="96" spans="1:13" s="171" customFormat="1" x14ac:dyDescent="0.3">
      <c r="A96" s="163" t="s">
        <v>84</v>
      </c>
      <c r="B96" s="75" t="s">
        <v>83</v>
      </c>
      <c r="C96" s="176">
        <v>43494</v>
      </c>
      <c r="D96" s="173" t="s">
        <v>14</v>
      </c>
      <c r="E96" s="173" t="s">
        <v>90</v>
      </c>
      <c r="F96" s="173" t="s">
        <v>2811</v>
      </c>
      <c r="G96" s="174">
        <v>3088107191</v>
      </c>
      <c r="H96" s="174" t="s">
        <v>81</v>
      </c>
      <c r="I96" s="175">
        <v>3360000</v>
      </c>
      <c r="J96" s="75" t="s">
        <v>2879</v>
      </c>
      <c r="K96" s="174" t="s">
        <v>53</v>
      </c>
      <c r="L96" s="167"/>
      <c r="M96" s="171" t="e">
        <f>VLOOKUP(G96,재계약_2019!$H:$J,3,0)</f>
        <v>#N/A</v>
      </c>
    </row>
    <row r="97" spans="1:13" s="171" customFormat="1" x14ac:dyDescent="0.3">
      <c r="A97" s="163" t="s">
        <v>84</v>
      </c>
      <c r="B97" s="75" t="s">
        <v>83</v>
      </c>
      <c r="C97" s="176">
        <v>43495</v>
      </c>
      <c r="D97" s="173" t="s">
        <v>2824</v>
      </c>
      <c r="E97" s="173" t="s">
        <v>1029</v>
      </c>
      <c r="F97" s="173" t="s">
        <v>2901</v>
      </c>
      <c r="G97" s="174">
        <v>5048127679</v>
      </c>
      <c r="H97" s="174" t="s">
        <v>2103</v>
      </c>
      <c r="I97" s="175">
        <v>9648000</v>
      </c>
      <c r="J97" s="75" t="s">
        <v>2895</v>
      </c>
      <c r="K97" s="174" t="s">
        <v>53</v>
      </c>
      <c r="L97" s="167"/>
      <c r="M97" s="171" t="e">
        <f>VLOOKUP(G97,재계약_2019!$H:$J,3,0)</f>
        <v>#N/A</v>
      </c>
    </row>
    <row r="98" spans="1:13" s="171" customFormat="1" x14ac:dyDescent="0.3">
      <c r="A98" s="163" t="s">
        <v>84</v>
      </c>
      <c r="B98" s="75" t="s">
        <v>83</v>
      </c>
      <c r="C98" s="176">
        <v>43495</v>
      </c>
      <c r="D98" s="173" t="s">
        <v>2824</v>
      </c>
      <c r="E98" s="173" t="s">
        <v>1029</v>
      </c>
      <c r="F98" s="173" t="s">
        <v>2815</v>
      </c>
      <c r="G98" s="174">
        <v>5108100108</v>
      </c>
      <c r="H98" s="174" t="s">
        <v>81</v>
      </c>
      <c r="I98" s="175">
        <v>4260000</v>
      </c>
      <c r="J98" s="75" t="s">
        <v>2879</v>
      </c>
      <c r="K98" s="174" t="s">
        <v>53</v>
      </c>
      <c r="L98" s="167"/>
      <c r="M98" s="171" t="e">
        <f>VLOOKUP(G98,재계약_2019!$H:$J,3,0)</f>
        <v>#N/A</v>
      </c>
    </row>
    <row r="99" spans="1:13" s="171" customFormat="1" x14ac:dyDescent="0.3">
      <c r="A99" s="163" t="s">
        <v>84</v>
      </c>
      <c r="B99" s="75" t="s">
        <v>83</v>
      </c>
      <c r="C99" s="176">
        <v>43495</v>
      </c>
      <c r="D99" s="173" t="s">
        <v>14</v>
      </c>
      <c r="E99" s="173" t="s">
        <v>36</v>
      </c>
      <c r="F99" s="173" t="s">
        <v>2816</v>
      </c>
      <c r="G99" s="174">
        <v>2068608318</v>
      </c>
      <c r="H99" s="174" t="s">
        <v>81</v>
      </c>
      <c r="I99" s="175">
        <v>3900000</v>
      </c>
      <c r="J99" s="75" t="s">
        <v>2879</v>
      </c>
      <c r="K99" s="174" t="s">
        <v>54</v>
      </c>
      <c r="L99" s="167"/>
      <c r="M99" s="171">
        <f>VLOOKUP(G99,재계약_2019!$H:$J,3,0)</f>
        <v>3900000</v>
      </c>
    </row>
    <row r="100" spans="1:13" s="171" customFormat="1" x14ac:dyDescent="0.3">
      <c r="A100" s="163" t="s">
        <v>84</v>
      </c>
      <c r="B100" s="75" t="s">
        <v>83</v>
      </c>
      <c r="C100" s="176">
        <v>43495</v>
      </c>
      <c r="D100" s="173" t="s">
        <v>14</v>
      </c>
      <c r="E100" s="173" t="s">
        <v>36</v>
      </c>
      <c r="F100" s="173" t="s">
        <v>2826</v>
      </c>
      <c r="G100" s="174">
        <v>2198100428</v>
      </c>
      <c r="H100" s="174" t="s">
        <v>82</v>
      </c>
      <c r="I100" s="175">
        <v>15300000</v>
      </c>
      <c r="J100" s="75" t="s">
        <v>2879</v>
      </c>
      <c r="K100" s="174" t="s">
        <v>54</v>
      </c>
      <c r="L100" s="167"/>
      <c r="M100" s="171">
        <f>VLOOKUP(G100,재계약_2019!$H:$J,3,0)</f>
        <v>15300000</v>
      </c>
    </row>
    <row r="101" spans="1:13" s="171" customFormat="1" x14ac:dyDescent="0.3">
      <c r="A101" s="163" t="s">
        <v>84</v>
      </c>
      <c r="B101" s="75" t="s">
        <v>83</v>
      </c>
      <c r="C101" s="176">
        <v>43495</v>
      </c>
      <c r="D101" s="173" t="s">
        <v>14</v>
      </c>
      <c r="E101" s="173" t="s">
        <v>36</v>
      </c>
      <c r="F101" s="173" t="s">
        <v>2817</v>
      </c>
      <c r="G101" s="174">
        <v>5218101238</v>
      </c>
      <c r="H101" s="174" t="s">
        <v>81</v>
      </c>
      <c r="I101" s="175">
        <v>3180000</v>
      </c>
      <c r="J101" s="75" t="s">
        <v>2879</v>
      </c>
      <c r="K101" s="174" t="s">
        <v>53</v>
      </c>
      <c r="L101" s="167"/>
      <c r="M101" s="171" t="e">
        <f>VLOOKUP(G101,재계약_2019!$H:$J,3,0)</f>
        <v>#N/A</v>
      </c>
    </row>
    <row r="102" spans="1:13" s="171" customFormat="1" x14ac:dyDescent="0.3">
      <c r="A102" s="163" t="s">
        <v>84</v>
      </c>
      <c r="B102" s="75" t="s">
        <v>83</v>
      </c>
      <c r="C102" s="176">
        <v>43495</v>
      </c>
      <c r="D102" s="173" t="s">
        <v>14</v>
      </c>
      <c r="E102" s="173" t="s">
        <v>998</v>
      </c>
      <c r="F102" s="173" t="s">
        <v>2818</v>
      </c>
      <c r="G102" s="174">
        <v>1208114786</v>
      </c>
      <c r="H102" s="174" t="s">
        <v>2103</v>
      </c>
      <c r="I102" s="175">
        <v>3792000</v>
      </c>
      <c r="J102" s="75" t="s">
        <v>2879</v>
      </c>
      <c r="K102" s="174" t="s">
        <v>53</v>
      </c>
      <c r="L102" s="167"/>
      <c r="M102" s="171" t="e">
        <f>VLOOKUP(G102,재계약_2019!$H:$J,3,0)</f>
        <v>#N/A</v>
      </c>
    </row>
    <row r="103" spans="1:13" s="171" customFormat="1" x14ac:dyDescent="0.3">
      <c r="A103" s="163" t="s">
        <v>84</v>
      </c>
      <c r="B103" s="75" t="s">
        <v>83</v>
      </c>
      <c r="C103" s="176">
        <v>43495</v>
      </c>
      <c r="D103" s="173" t="s">
        <v>14</v>
      </c>
      <c r="E103" s="173" t="s">
        <v>998</v>
      </c>
      <c r="F103" s="173" t="s">
        <v>2819</v>
      </c>
      <c r="G103" s="174">
        <v>2248503712</v>
      </c>
      <c r="H103" s="174" t="s">
        <v>82</v>
      </c>
      <c r="I103" s="175">
        <v>10500000</v>
      </c>
      <c r="J103" s="75" t="s">
        <v>2879</v>
      </c>
      <c r="K103" s="174" t="s">
        <v>54</v>
      </c>
      <c r="L103" s="167"/>
      <c r="M103" s="171">
        <f>VLOOKUP(G103,재계약_2019!$H:$J,3,0)</f>
        <v>10500000</v>
      </c>
    </row>
    <row r="104" spans="1:13" s="171" customFormat="1" x14ac:dyDescent="0.3">
      <c r="A104" s="163" t="s">
        <v>84</v>
      </c>
      <c r="B104" s="75" t="s">
        <v>83</v>
      </c>
      <c r="C104" s="176">
        <v>43495</v>
      </c>
      <c r="D104" s="173" t="s">
        <v>14</v>
      </c>
      <c r="E104" s="173" t="s">
        <v>998</v>
      </c>
      <c r="F104" s="173" t="s">
        <v>1938</v>
      </c>
      <c r="G104" s="174">
        <v>1078728386</v>
      </c>
      <c r="H104" s="174" t="s">
        <v>82</v>
      </c>
      <c r="I104" s="175">
        <v>5760000</v>
      </c>
      <c r="J104" s="75" t="s">
        <v>2879</v>
      </c>
      <c r="K104" s="174" t="s">
        <v>54</v>
      </c>
      <c r="L104" s="167"/>
      <c r="M104" s="171">
        <f>VLOOKUP(G104,재계약_2019!$H:$J,3,0)</f>
        <v>5760000</v>
      </c>
    </row>
    <row r="105" spans="1:13" s="231" customFormat="1" x14ac:dyDescent="0.3">
      <c r="A105" s="220" t="s">
        <v>84</v>
      </c>
      <c r="B105" s="221" t="s">
        <v>83</v>
      </c>
      <c r="C105" s="222">
        <v>43495</v>
      </c>
      <c r="D105" s="223" t="s">
        <v>14</v>
      </c>
      <c r="E105" s="223" t="s">
        <v>998</v>
      </c>
      <c r="F105" s="223" t="s">
        <v>1938</v>
      </c>
      <c r="G105" s="228">
        <v>1078728386</v>
      </c>
      <c r="H105" s="228" t="s">
        <v>82</v>
      </c>
      <c r="I105" s="248">
        <v>-5280000</v>
      </c>
      <c r="J105" s="221" t="s">
        <v>4273</v>
      </c>
      <c r="K105" s="228" t="s">
        <v>54</v>
      </c>
      <c r="L105" s="249" t="s">
        <v>4272</v>
      </c>
      <c r="M105" s="231">
        <f>VLOOKUP(G105,재계약_2019!$H:$J,3,0)</f>
        <v>5760000</v>
      </c>
    </row>
    <row r="106" spans="1:13" s="171" customFormat="1" x14ac:dyDescent="0.3">
      <c r="A106" s="163" t="s">
        <v>84</v>
      </c>
      <c r="B106" s="75" t="s">
        <v>83</v>
      </c>
      <c r="C106" s="176">
        <v>43495</v>
      </c>
      <c r="D106" s="173" t="s">
        <v>14</v>
      </c>
      <c r="E106" s="173" t="s">
        <v>998</v>
      </c>
      <c r="F106" s="173" t="s">
        <v>2265</v>
      </c>
      <c r="G106" s="174">
        <v>1088147934</v>
      </c>
      <c r="H106" s="174" t="s">
        <v>2103</v>
      </c>
      <c r="I106" s="175">
        <v>4560000</v>
      </c>
      <c r="J106" s="75" t="s">
        <v>2879</v>
      </c>
      <c r="K106" s="174" t="s">
        <v>54</v>
      </c>
      <c r="L106" s="167"/>
      <c r="M106" s="171">
        <f>VLOOKUP(G106,재계약_2019!$H:$J,3,0)</f>
        <v>4560000</v>
      </c>
    </row>
    <row r="107" spans="1:13" s="171" customFormat="1" x14ac:dyDescent="0.3">
      <c r="A107" s="163" t="s">
        <v>84</v>
      </c>
      <c r="B107" s="75" t="s">
        <v>83</v>
      </c>
      <c r="C107" s="176">
        <v>43495</v>
      </c>
      <c r="D107" s="173" t="s">
        <v>14</v>
      </c>
      <c r="E107" s="173" t="s">
        <v>37</v>
      </c>
      <c r="F107" s="173" t="s">
        <v>2848</v>
      </c>
      <c r="G107" s="174">
        <v>2018620597</v>
      </c>
      <c r="H107" s="174" t="s">
        <v>1018</v>
      </c>
      <c r="I107" s="175">
        <v>11460000</v>
      </c>
      <c r="J107" s="75" t="s">
        <v>2879</v>
      </c>
      <c r="K107" s="174" t="s">
        <v>54</v>
      </c>
      <c r="L107" s="167"/>
      <c r="M107" s="171">
        <f>VLOOKUP(G107,재계약_2019!$H:$J,3,0)</f>
        <v>11460000</v>
      </c>
    </row>
    <row r="108" spans="1:13" s="171" customFormat="1" x14ac:dyDescent="0.3">
      <c r="A108" s="163" t="s">
        <v>84</v>
      </c>
      <c r="B108" s="75" t="s">
        <v>83</v>
      </c>
      <c r="C108" s="176">
        <v>43495</v>
      </c>
      <c r="D108" s="173" t="s">
        <v>14</v>
      </c>
      <c r="E108" s="173" t="s">
        <v>37</v>
      </c>
      <c r="F108" s="173" t="s">
        <v>1478</v>
      </c>
      <c r="G108" s="174">
        <v>2120699525</v>
      </c>
      <c r="H108" s="174" t="s">
        <v>81</v>
      </c>
      <c r="I108" s="175">
        <v>3300000</v>
      </c>
      <c r="J108" s="75" t="s">
        <v>2879</v>
      </c>
      <c r="K108" s="174" t="s">
        <v>54</v>
      </c>
      <c r="L108" s="167"/>
      <c r="M108" s="171">
        <f>VLOOKUP(G108,재계약_2019!$H:$J,3,0)</f>
        <v>3300000</v>
      </c>
    </row>
    <row r="109" spans="1:13" s="171" customFormat="1" x14ac:dyDescent="0.3">
      <c r="A109" s="163" t="s">
        <v>84</v>
      </c>
      <c r="B109" s="75" t="s">
        <v>83</v>
      </c>
      <c r="C109" s="176">
        <v>43495</v>
      </c>
      <c r="D109" s="173" t="s">
        <v>14</v>
      </c>
      <c r="E109" s="173" t="s">
        <v>37</v>
      </c>
      <c r="F109" s="173" t="s">
        <v>2821</v>
      </c>
      <c r="G109" s="174">
        <v>2148104910</v>
      </c>
      <c r="H109" s="174" t="s">
        <v>81</v>
      </c>
      <c r="I109" s="175">
        <v>4020000</v>
      </c>
      <c r="J109" s="75" t="s">
        <v>2879</v>
      </c>
      <c r="K109" s="174" t="s">
        <v>54</v>
      </c>
      <c r="L109" s="167"/>
      <c r="M109" s="171">
        <f>VLOOKUP(G109,재계약_2019!$H:$J,3,0)</f>
        <v>4020000</v>
      </c>
    </row>
    <row r="110" spans="1:13" s="171" customFormat="1" x14ac:dyDescent="0.3">
      <c r="A110" s="163" t="s">
        <v>84</v>
      </c>
      <c r="B110" s="75" t="s">
        <v>83</v>
      </c>
      <c r="C110" s="176">
        <v>43495</v>
      </c>
      <c r="D110" s="173" t="s">
        <v>14</v>
      </c>
      <c r="E110" s="173" t="s">
        <v>37</v>
      </c>
      <c r="F110" s="173" t="s">
        <v>2822</v>
      </c>
      <c r="G110" s="174">
        <v>2348700225</v>
      </c>
      <c r="H110" s="174" t="s">
        <v>81</v>
      </c>
      <c r="I110" s="175">
        <v>3840000</v>
      </c>
      <c r="J110" s="75" t="s">
        <v>2879</v>
      </c>
      <c r="K110" s="174" t="s">
        <v>54</v>
      </c>
      <c r="L110" s="167"/>
      <c r="M110" s="171">
        <f>VLOOKUP(G110,재계약_2019!$H:$J,3,0)</f>
        <v>3840000</v>
      </c>
    </row>
    <row r="111" spans="1:13" s="171" customFormat="1" x14ac:dyDescent="0.3">
      <c r="A111" s="163" t="s">
        <v>84</v>
      </c>
      <c r="B111" s="75" t="s">
        <v>83</v>
      </c>
      <c r="C111" s="176">
        <v>43495</v>
      </c>
      <c r="D111" s="173" t="s">
        <v>79</v>
      </c>
      <c r="E111" s="173" t="s">
        <v>1863</v>
      </c>
      <c r="F111" s="173" t="s">
        <v>2421</v>
      </c>
      <c r="G111" s="174">
        <v>1218146715</v>
      </c>
      <c r="H111" s="174" t="s">
        <v>2103</v>
      </c>
      <c r="I111" s="175">
        <v>20000</v>
      </c>
      <c r="J111" s="75" t="s">
        <v>2879</v>
      </c>
      <c r="K111" s="174" t="s">
        <v>54</v>
      </c>
      <c r="L111" s="167" t="s">
        <v>2825</v>
      </c>
      <c r="M111" s="171">
        <f>VLOOKUP(G111,재계약_2019!$H:$J,3,0)</f>
        <v>6420000</v>
      </c>
    </row>
    <row r="112" spans="1:13" s="171" customFormat="1" x14ac:dyDescent="0.3">
      <c r="A112" s="163" t="s">
        <v>84</v>
      </c>
      <c r="B112" s="75" t="s">
        <v>83</v>
      </c>
      <c r="C112" s="176">
        <v>43495</v>
      </c>
      <c r="D112" s="173" t="s">
        <v>14</v>
      </c>
      <c r="E112" s="173" t="s">
        <v>1628</v>
      </c>
      <c r="F112" s="173" t="s">
        <v>2823</v>
      </c>
      <c r="G112" s="174">
        <v>3128216323</v>
      </c>
      <c r="H112" s="174" t="s">
        <v>2103</v>
      </c>
      <c r="I112" s="175">
        <v>7680000</v>
      </c>
      <c r="J112" s="75" t="s">
        <v>2879</v>
      </c>
      <c r="K112" s="174" t="s">
        <v>53</v>
      </c>
      <c r="L112" s="167"/>
      <c r="M112" s="171" t="e">
        <f>VLOOKUP(G112,재계약_2019!$H:$J,3,0)</f>
        <v>#N/A</v>
      </c>
    </row>
    <row r="113" spans="1:13" s="171" customFormat="1" x14ac:dyDescent="0.3">
      <c r="A113" s="163" t="s">
        <v>84</v>
      </c>
      <c r="B113" s="75" t="s">
        <v>83</v>
      </c>
      <c r="C113" s="176">
        <v>43495</v>
      </c>
      <c r="D113" s="173" t="s">
        <v>14</v>
      </c>
      <c r="E113" s="173" t="s">
        <v>91</v>
      </c>
      <c r="F113" s="173" t="s">
        <v>2896</v>
      </c>
      <c r="G113" s="174">
        <v>1058217272</v>
      </c>
      <c r="H113" s="174" t="s">
        <v>81</v>
      </c>
      <c r="I113" s="175">
        <v>230000</v>
      </c>
      <c r="J113" s="75" t="s">
        <v>2911</v>
      </c>
      <c r="K113" s="174" t="s">
        <v>54</v>
      </c>
      <c r="L113" s="167" t="s">
        <v>2825</v>
      </c>
      <c r="M113" s="171">
        <f>VLOOKUP(G113,재계약_2019!$H:$J,3,0)</f>
        <v>2760000</v>
      </c>
    </row>
    <row r="114" spans="1:13" s="171" customFormat="1" x14ac:dyDescent="0.3">
      <c r="A114" s="163" t="s">
        <v>84</v>
      </c>
      <c r="B114" s="75" t="s">
        <v>83</v>
      </c>
      <c r="C114" s="176">
        <v>43496</v>
      </c>
      <c r="D114" s="173" t="s">
        <v>79</v>
      </c>
      <c r="E114" s="173" t="s">
        <v>19</v>
      </c>
      <c r="F114" s="173" t="s">
        <v>3912</v>
      </c>
      <c r="G114" s="174">
        <v>8718200112</v>
      </c>
      <c r="H114" s="174" t="s">
        <v>80</v>
      </c>
      <c r="I114" s="175">
        <v>6391000</v>
      </c>
      <c r="J114" s="75" t="s">
        <v>3913</v>
      </c>
      <c r="K114" s="174" t="s">
        <v>53</v>
      </c>
      <c r="L114" s="167"/>
      <c r="M114" s="171" t="e">
        <f>VLOOKUP(G114,재계약_2019!$H:$J,3,0)</f>
        <v>#N/A</v>
      </c>
    </row>
    <row r="115" spans="1:13" s="171" customFormat="1" x14ac:dyDescent="0.3">
      <c r="A115" s="163" t="s">
        <v>84</v>
      </c>
      <c r="B115" s="75" t="s">
        <v>83</v>
      </c>
      <c r="C115" s="176">
        <v>43496</v>
      </c>
      <c r="D115" s="173" t="s">
        <v>2824</v>
      </c>
      <c r="E115" s="173" t="s">
        <v>4341</v>
      </c>
      <c r="F115" s="173" t="s">
        <v>4342</v>
      </c>
      <c r="G115" s="174">
        <v>5028606498</v>
      </c>
      <c r="H115" s="174" t="s">
        <v>81</v>
      </c>
      <c r="I115" s="175">
        <v>8280000</v>
      </c>
      <c r="J115" s="75" t="s">
        <v>4343</v>
      </c>
      <c r="K115" s="174" t="s">
        <v>53</v>
      </c>
      <c r="L115" s="167"/>
      <c r="M115" s="171" t="e">
        <f>VLOOKUP(G115,재계약_2019!$H:$J,3,0)</f>
        <v>#N/A</v>
      </c>
    </row>
    <row r="116" spans="1:13" s="171" customFormat="1" x14ac:dyDescent="0.3">
      <c r="A116" s="163" t="s">
        <v>84</v>
      </c>
      <c r="B116" s="75" t="s">
        <v>83</v>
      </c>
      <c r="C116" s="176">
        <v>43496</v>
      </c>
      <c r="D116" s="173" t="s">
        <v>79</v>
      </c>
      <c r="E116" s="173" t="s">
        <v>1753</v>
      </c>
      <c r="F116" s="173" t="s">
        <v>2839</v>
      </c>
      <c r="G116" s="174">
        <v>1448109125</v>
      </c>
      <c r="H116" s="174" t="s">
        <v>80</v>
      </c>
      <c r="I116" s="175">
        <v>9393600</v>
      </c>
      <c r="J116" s="75" t="s">
        <v>2879</v>
      </c>
      <c r="K116" s="174" t="s">
        <v>53</v>
      </c>
      <c r="L116" s="167"/>
      <c r="M116" s="171" t="e">
        <f>VLOOKUP(G116,재계약_2019!$H:$J,3,0)</f>
        <v>#N/A</v>
      </c>
    </row>
    <row r="117" spans="1:13" s="171" customFormat="1" x14ac:dyDescent="0.3">
      <c r="A117" s="163" t="s">
        <v>84</v>
      </c>
      <c r="B117" s="75" t="s">
        <v>83</v>
      </c>
      <c r="C117" s="176">
        <v>43496</v>
      </c>
      <c r="D117" s="173" t="s">
        <v>14</v>
      </c>
      <c r="E117" s="173" t="s">
        <v>37</v>
      </c>
      <c r="F117" s="173" t="s">
        <v>1097</v>
      </c>
      <c r="G117" s="174">
        <v>8938800792</v>
      </c>
      <c r="H117" s="174" t="s">
        <v>1096</v>
      </c>
      <c r="I117" s="175">
        <v>3260000</v>
      </c>
      <c r="J117" s="75" t="s">
        <v>2879</v>
      </c>
      <c r="K117" s="174" t="s">
        <v>54</v>
      </c>
      <c r="L117" s="167" t="s">
        <v>2825</v>
      </c>
      <c r="M117" s="171">
        <f>VLOOKUP(G117,재계약_2019!$H:$J,3,0)</f>
        <v>67200000</v>
      </c>
    </row>
    <row r="118" spans="1:13" s="171" customFormat="1" x14ac:dyDescent="0.3">
      <c r="A118" s="163" t="s">
        <v>84</v>
      </c>
      <c r="B118" s="75" t="s">
        <v>83</v>
      </c>
      <c r="C118" s="176">
        <v>43496</v>
      </c>
      <c r="D118" s="173" t="s">
        <v>79</v>
      </c>
      <c r="E118" s="173" t="s">
        <v>20</v>
      </c>
      <c r="F118" s="173" t="s">
        <v>2840</v>
      </c>
      <c r="G118" s="174">
        <v>1208643267</v>
      </c>
      <c r="H118" s="174" t="s">
        <v>2427</v>
      </c>
      <c r="I118" s="175">
        <v>9822000</v>
      </c>
      <c r="J118" s="75" t="s">
        <v>2879</v>
      </c>
      <c r="K118" s="174" t="s">
        <v>53</v>
      </c>
      <c r="L118" s="167"/>
      <c r="M118" s="171" t="e">
        <f>VLOOKUP(G118,재계약_2019!$H:$J,3,0)</f>
        <v>#N/A</v>
      </c>
    </row>
    <row r="119" spans="1:13" s="171" customFormat="1" x14ac:dyDescent="0.3">
      <c r="A119" s="163" t="s">
        <v>84</v>
      </c>
      <c r="B119" s="75" t="s">
        <v>83</v>
      </c>
      <c r="C119" s="176">
        <v>43496</v>
      </c>
      <c r="D119" s="173" t="s">
        <v>14</v>
      </c>
      <c r="E119" s="173" t="s">
        <v>1008</v>
      </c>
      <c r="F119" s="173" t="s">
        <v>2841</v>
      </c>
      <c r="G119" s="174">
        <v>5888800717</v>
      </c>
      <c r="H119" s="174" t="s">
        <v>82</v>
      </c>
      <c r="I119" s="175">
        <v>6540000</v>
      </c>
      <c r="J119" s="75" t="s">
        <v>2879</v>
      </c>
      <c r="K119" s="174" t="s">
        <v>54</v>
      </c>
      <c r="L119" s="167"/>
      <c r="M119" s="171">
        <f>VLOOKUP(G119,재계약_2019!$H:$J,3,0)</f>
        <v>6540000</v>
      </c>
    </row>
    <row r="120" spans="1:13" s="171" customFormat="1" x14ac:dyDescent="0.3">
      <c r="A120" s="163" t="s">
        <v>84</v>
      </c>
      <c r="B120" s="75" t="s">
        <v>83</v>
      </c>
      <c r="C120" s="176">
        <v>43496</v>
      </c>
      <c r="D120" s="173" t="s">
        <v>14</v>
      </c>
      <c r="E120" s="173" t="s">
        <v>1008</v>
      </c>
      <c r="F120" s="173" t="s">
        <v>2842</v>
      </c>
      <c r="G120" s="174">
        <v>2138641620</v>
      </c>
      <c r="H120" s="174" t="s">
        <v>82</v>
      </c>
      <c r="I120" s="175">
        <v>6540000</v>
      </c>
      <c r="J120" s="75" t="s">
        <v>2879</v>
      </c>
      <c r="K120" s="174" t="s">
        <v>54</v>
      </c>
      <c r="L120" s="167"/>
      <c r="M120" s="171">
        <f>VLOOKUP(G120,재계약_2019!$H:$J,3,0)</f>
        <v>6540000</v>
      </c>
    </row>
    <row r="121" spans="1:13" s="171" customFormat="1" x14ac:dyDescent="0.3">
      <c r="A121" s="163" t="s">
        <v>84</v>
      </c>
      <c r="B121" s="75" t="s">
        <v>83</v>
      </c>
      <c r="C121" s="176">
        <v>43496</v>
      </c>
      <c r="D121" s="173" t="s">
        <v>14</v>
      </c>
      <c r="E121" s="173" t="s">
        <v>998</v>
      </c>
      <c r="F121" s="173" t="s">
        <v>2847</v>
      </c>
      <c r="G121" s="174">
        <v>1068177204</v>
      </c>
      <c r="H121" s="174" t="s">
        <v>81</v>
      </c>
      <c r="I121" s="175">
        <v>4440000</v>
      </c>
      <c r="J121" s="75" t="s">
        <v>2879</v>
      </c>
      <c r="K121" s="174" t="s">
        <v>54</v>
      </c>
      <c r="L121" s="167"/>
      <c r="M121" s="171">
        <f>VLOOKUP(G121,재계약_2019!$H:$J,3,0)</f>
        <v>4440000</v>
      </c>
    </row>
    <row r="122" spans="1:13" s="171" customFormat="1" x14ac:dyDescent="0.3">
      <c r="A122" s="163" t="s">
        <v>84</v>
      </c>
      <c r="B122" s="75" t="s">
        <v>83</v>
      </c>
      <c r="C122" s="176">
        <v>43496</v>
      </c>
      <c r="D122" s="173" t="s">
        <v>79</v>
      </c>
      <c r="E122" s="173" t="s">
        <v>19</v>
      </c>
      <c r="F122" s="173" t="s">
        <v>2845</v>
      </c>
      <c r="G122" s="174">
        <v>1048210752</v>
      </c>
      <c r="H122" s="174" t="s">
        <v>2103</v>
      </c>
      <c r="I122" s="175">
        <v>9960000</v>
      </c>
      <c r="J122" s="75" t="s">
        <v>2879</v>
      </c>
      <c r="K122" s="174" t="s">
        <v>54</v>
      </c>
      <c r="L122" s="167"/>
      <c r="M122" s="171">
        <f>VLOOKUP(G122,재계약_2019!$H:$J,3,0)</f>
        <v>7192727</v>
      </c>
    </row>
    <row r="123" spans="1:13" s="171" customFormat="1" x14ac:dyDescent="0.3">
      <c r="A123" s="163" t="s">
        <v>84</v>
      </c>
      <c r="B123" s="75" t="s">
        <v>83</v>
      </c>
      <c r="C123" s="176">
        <v>43496</v>
      </c>
      <c r="D123" s="173" t="s">
        <v>79</v>
      </c>
      <c r="E123" s="173" t="s">
        <v>19</v>
      </c>
      <c r="F123" s="173" t="s">
        <v>2852</v>
      </c>
      <c r="G123" s="174">
        <v>1028200087</v>
      </c>
      <c r="H123" s="174" t="s">
        <v>81</v>
      </c>
      <c r="I123" s="175">
        <v>3480000</v>
      </c>
      <c r="J123" s="75" t="s">
        <v>2879</v>
      </c>
      <c r="K123" s="174" t="s">
        <v>54</v>
      </c>
      <c r="L123" s="167"/>
      <c r="M123" s="171">
        <f>VLOOKUP(G123,재계약_2019!$H:$J,3,0)</f>
        <v>2320000</v>
      </c>
    </row>
    <row r="124" spans="1:13" s="171" customFormat="1" x14ac:dyDescent="0.3">
      <c r="A124" s="163" t="s">
        <v>84</v>
      </c>
      <c r="B124" s="75" t="s">
        <v>83</v>
      </c>
      <c r="C124" s="176">
        <v>43496</v>
      </c>
      <c r="D124" s="173" t="s">
        <v>79</v>
      </c>
      <c r="E124" s="173" t="s">
        <v>1883</v>
      </c>
      <c r="F124" s="173" t="s">
        <v>2843</v>
      </c>
      <c r="G124" s="174">
        <v>2148822601</v>
      </c>
      <c r="H124" s="174" t="s">
        <v>81</v>
      </c>
      <c r="I124" s="175">
        <v>4806000</v>
      </c>
      <c r="J124" s="75" t="s">
        <v>2879</v>
      </c>
      <c r="K124" s="174" t="s">
        <v>54</v>
      </c>
      <c r="L124" s="167"/>
      <c r="M124" s="171">
        <f>VLOOKUP(G124,재계약_2019!$H:$J,3,0)</f>
        <v>4806000</v>
      </c>
    </row>
    <row r="125" spans="1:13" s="171" customFormat="1" x14ac:dyDescent="0.3">
      <c r="A125" s="163" t="s">
        <v>84</v>
      </c>
      <c r="B125" s="75" t="s">
        <v>83</v>
      </c>
      <c r="C125" s="176">
        <v>43496</v>
      </c>
      <c r="D125" s="173" t="s">
        <v>79</v>
      </c>
      <c r="E125" s="173" t="s">
        <v>19</v>
      </c>
      <c r="F125" s="173" t="s">
        <v>2854</v>
      </c>
      <c r="G125" s="174">
        <v>2468200126</v>
      </c>
      <c r="H125" s="174" t="s">
        <v>2103</v>
      </c>
      <c r="I125" s="175">
        <v>7200000</v>
      </c>
      <c r="J125" s="75" t="s">
        <v>2879</v>
      </c>
      <c r="K125" s="174" t="s">
        <v>54</v>
      </c>
      <c r="L125" s="167"/>
    </row>
    <row r="126" spans="1:13" s="171" customFormat="1" x14ac:dyDescent="0.3">
      <c r="A126" s="163" t="s">
        <v>84</v>
      </c>
      <c r="B126" s="75" t="s">
        <v>83</v>
      </c>
      <c r="C126" s="176">
        <v>43496</v>
      </c>
      <c r="D126" s="173" t="s">
        <v>14</v>
      </c>
      <c r="E126" s="173" t="s">
        <v>1008</v>
      </c>
      <c r="F126" s="173" t="s">
        <v>1009</v>
      </c>
      <c r="G126" s="174" t="s">
        <v>1010</v>
      </c>
      <c r="H126" s="174" t="s">
        <v>83</v>
      </c>
      <c r="I126" s="175">
        <v>1200000</v>
      </c>
      <c r="J126" s="75" t="s">
        <v>2879</v>
      </c>
      <c r="K126" s="174" t="s">
        <v>54</v>
      </c>
      <c r="L126" s="167" t="s">
        <v>2825</v>
      </c>
    </row>
    <row r="127" spans="1:13" ht="17.25" thickBot="1" x14ac:dyDescent="0.35">
      <c r="A127" s="164"/>
      <c r="B127" s="76"/>
      <c r="C127" s="160"/>
      <c r="D127" s="71"/>
      <c r="E127" s="71"/>
      <c r="F127" s="71"/>
      <c r="G127" s="76"/>
      <c r="H127" s="71"/>
      <c r="I127" s="80">
        <f>SUM(I4:I126)</f>
        <v>688871632</v>
      </c>
      <c r="J127" s="71"/>
      <c r="K127" s="76"/>
      <c r="L127" s="168"/>
    </row>
    <row r="128" spans="1:13" s="171" customFormat="1" x14ac:dyDescent="0.3">
      <c r="A128" s="163" t="s">
        <v>2861</v>
      </c>
      <c r="B128" s="75" t="s">
        <v>83</v>
      </c>
      <c r="C128" s="176">
        <v>43497</v>
      </c>
      <c r="D128" s="173" t="s">
        <v>79</v>
      </c>
      <c r="E128" s="173" t="s">
        <v>1059</v>
      </c>
      <c r="F128" s="173" t="s">
        <v>2914</v>
      </c>
      <c r="G128" s="174" t="s">
        <v>2868</v>
      </c>
      <c r="H128" s="174" t="s">
        <v>2103</v>
      </c>
      <c r="I128" s="175">
        <v>240000</v>
      </c>
      <c r="J128" s="75" t="s">
        <v>2879</v>
      </c>
      <c r="K128" s="174" t="s">
        <v>53</v>
      </c>
      <c r="L128" s="167" t="s">
        <v>2825</v>
      </c>
      <c r="M128" s="171" t="e">
        <f>VLOOKUP(G128,재계약_2019!$H:$J,3,0)</f>
        <v>#N/A</v>
      </c>
    </row>
    <row r="129" spans="1:13" s="171" customFormat="1" x14ac:dyDescent="0.3">
      <c r="A129" s="163" t="s">
        <v>2861</v>
      </c>
      <c r="B129" s="75" t="s">
        <v>83</v>
      </c>
      <c r="C129" s="176">
        <v>43497</v>
      </c>
      <c r="D129" s="173" t="s">
        <v>14</v>
      </c>
      <c r="E129" s="173" t="s">
        <v>36</v>
      </c>
      <c r="F129" s="173" t="s">
        <v>2915</v>
      </c>
      <c r="G129" s="174" t="s">
        <v>2869</v>
      </c>
      <c r="H129" s="174" t="s">
        <v>81</v>
      </c>
      <c r="I129" s="175">
        <v>4260000</v>
      </c>
      <c r="J129" s="75" t="s">
        <v>2879</v>
      </c>
      <c r="K129" s="174" t="s">
        <v>53</v>
      </c>
      <c r="L129" s="167"/>
      <c r="M129" s="171" t="e">
        <f>VLOOKUP(G129,재계약_2019!$H:$J,3,0)</f>
        <v>#N/A</v>
      </c>
    </row>
    <row r="130" spans="1:13" s="171" customFormat="1" x14ac:dyDescent="0.3">
      <c r="A130" s="163" t="s">
        <v>2861</v>
      </c>
      <c r="B130" s="75" t="s">
        <v>83</v>
      </c>
      <c r="C130" s="176">
        <v>43497</v>
      </c>
      <c r="D130" s="173" t="s">
        <v>14</v>
      </c>
      <c r="E130" s="173" t="s">
        <v>998</v>
      </c>
      <c r="F130" s="173" t="s">
        <v>2916</v>
      </c>
      <c r="G130" s="174">
        <v>2218301195</v>
      </c>
      <c r="H130" s="174" t="s">
        <v>2103</v>
      </c>
      <c r="I130" s="175">
        <v>1506000</v>
      </c>
      <c r="J130" s="75" t="s">
        <v>2879</v>
      </c>
      <c r="K130" s="174" t="s">
        <v>53</v>
      </c>
      <c r="L130" s="167"/>
      <c r="M130" s="171">
        <f>VLOOKUP(G130,재계약_2019!$H:$J,3,0)</f>
        <v>6024000</v>
      </c>
    </row>
    <row r="131" spans="1:13" s="171" customFormat="1" x14ac:dyDescent="0.3">
      <c r="A131" s="163" t="s">
        <v>2861</v>
      </c>
      <c r="B131" s="75" t="s">
        <v>83</v>
      </c>
      <c r="C131" s="176">
        <v>43503</v>
      </c>
      <c r="D131" s="173" t="s">
        <v>2824</v>
      </c>
      <c r="E131" s="173" t="s">
        <v>1030</v>
      </c>
      <c r="F131" s="173" t="s">
        <v>3924</v>
      </c>
      <c r="G131" s="174">
        <v>6058158965</v>
      </c>
      <c r="H131" s="174" t="s">
        <v>2867</v>
      </c>
      <c r="I131" s="175">
        <v>120000</v>
      </c>
      <c r="J131" s="75" t="s">
        <v>4347</v>
      </c>
      <c r="K131" s="174" t="s">
        <v>53</v>
      </c>
      <c r="L131" s="167"/>
      <c r="M131" s="171" t="e">
        <f>VLOOKUP(G131,재계약_2019!$H:$J,3,0)</f>
        <v>#N/A</v>
      </c>
    </row>
    <row r="132" spans="1:13" s="171" customFormat="1" x14ac:dyDescent="0.3">
      <c r="A132" s="163" t="s">
        <v>2859</v>
      </c>
      <c r="B132" s="75" t="s">
        <v>83</v>
      </c>
      <c r="C132" s="176">
        <v>43503</v>
      </c>
      <c r="D132" s="173" t="s">
        <v>14</v>
      </c>
      <c r="E132" s="173" t="s">
        <v>36</v>
      </c>
      <c r="F132" s="173" t="s">
        <v>2917</v>
      </c>
      <c r="G132" s="174">
        <v>1018216650</v>
      </c>
      <c r="H132" s="174" t="s">
        <v>2103</v>
      </c>
      <c r="I132" s="175">
        <v>6360000</v>
      </c>
      <c r="J132" s="75" t="s">
        <v>2879</v>
      </c>
      <c r="K132" s="174" t="s">
        <v>54</v>
      </c>
      <c r="L132" s="167"/>
      <c r="M132" s="171">
        <f>VLOOKUP(G132,재계약_2019!$H:$J,3,0)</f>
        <v>6360000</v>
      </c>
    </row>
    <row r="133" spans="1:13" s="171" customFormat="1" x14ac:dyDescent="0.3">
      <c r="A133" s="163" t="s">
        <v>2859</v>
      </c>
      <c r="B133" s="75" t="s">
        <v>83</v>
      </c>
      <c r="C133" s="176">
        <v>43504</v>
      </c>
      <c r="D133" s="173" t="s">
        <v>2746</v>
      </c>
      <c r="E133" s="185" t="s">
        <v>1027</v>
      </c>
      <c r="F133" s="185" t="s">
        <v>3914</v>
      </c>
      <c r="G133" s="186">
        <v>6068148024</v>
      </c>
      <c r="H133" s="186" t="s">
        <v>2427</v>
      </c>
      <c r="I133" s="187">
        <v>9600000</v>
      </c>
      <c r="J133" s="75" t="s">
        <v>3913</v>
      </c>
      <c r="K133" s="174" t="s">
        <v>53</v>
      </c>
      <c r="L133" s="188"/>
      <c r="M133" s="171" t="e">
        <f>VLOOKUP(G133,재계약_2019!$H:$J,3,0)</f>
        <v>#N/A</v>
      </c>
    </row>
    <row r="134" spans="1:13" s="171" customFormat="1" x14ac:dyDescent="0.3">
      <c r="A134" s="163" t="s">
        <v>2859</v>
      </c>
      <c r="B134" s="75" t="s">
        <v>83</v>
      </c>
      <c r="C134" s="176">
        <v>43504</v>
      </c>
      <c r="D134" s="173" t="s">
        <v>2746</v>
      </c>
      <c r="E134" s="185" t="s">
        <v>1029</v>
      </c>
      <c r="F134" s="185" t="s">
        <v>3925</v>
      </c>
      <c r="G134" s="186">
        <v>1838200126</v>
      </c>
      <c r="H134" s="186" t="s">
        <v>2103</v>
      </c>
      <c r="I134" s="187">
        <v>9060000</v>
      </c>
      <c r="J134" s="184" t="s">
        <v>3926</v>
      </c>
      <c r="K134" s="174" t="s">
        <v>54</v>
      </c>
      <c r="L134" s="188"/>
      <c r="M134" s="171">
        <f>VLOOKUP(G134,재계약_2019!$H:$J,3,0)</f>
        <v>9060000</v>
      </c>
    </row>
    <row r="135" spans="1:13" s="171" customFormat="1" x14ac:dyDescent="0.3">
      <c r="A135" s="163" t="s">
        <v>2859</v>
      </c>
      <c r="B135" s="75" t="s">
        <v>83</v>
      </c>
      <c r="C135" s="176">
        <v>43504</v>
      </c>
      <c r="D135" s="173" t="s">
        <v>14</v>
      </c>
      <c r="E135" s="185" t="s">
        <v>88</v>
      </c>
      <c r="F135" s="185" t="s">
        <v>3927</v>
      </c>
      <c r="G135" s="186">
        <v>6088170667</v>
      </c>
      <c r="H135" s="186" t="s">
        <v>81</v>
      </c>
      <c r="I135" s="187">
        <v>3900000</v>
      </c>
      <c r="J135" s="184" t="s">
        <v>3926</v>
      </c>
      <c r="K135" s="174" t="s">
        <v>54</v>
      </c>
      <c r="L135" s="188"/>
      <c r="M135" s="171">
        <f>VLOOKUP(G135,재계약_2019!$H:$J,3,0)</f>
        <v>3900000</v>
      </c>
    </row>
    <row r="136" spans="1:13" s="171" customFormat="1" x14ac:dyDescent="0.3">
      <c r="A136" s="163" t="s">
        <v>2859</v>
      </c>
      <c r="B136" s="75" t="s">
        <v>83</v>
      </c>
      <c r="C136" s="176">
        <v>43504</v>
      </c>
      <c r="D136" s="173" t="s">
        <v>14</v>
      </c>
      <c r="E136" s="185" t="s">
        <v>88</v>
      </c>
      <c r="F136" s="185" t="s">
        <v>3928</v>
      </c>
      <c r="G136" s="186">
        <v>2648800145</v>
      </c>
      <c r="H136" s="186" t="s">
        <v>81</v>
      </c>
      <c r="I136" s="187">
        <v>4380000</v>
      </c>
      <c r="J136" s="184" t="s">
        <v>3926</v>
      </c>
      <c r="K136" s="174" t="s">
        <v>54</v>
      </c>
      <c r="L136" s="188"/>
      <c r="M136" s="171">
        <f>VLOOKUP(G136,재계약_2019!$H:$J,3,0)</f>
        <v>4380000</v>
      </c>
    </row>
    <row r="137" spans="1:13" s="171" customFormat="1" x14ac:dyDescent="0.3">
      <c r="A137" s="163" t="s">
        <v>2859</v>
      </c>
      <c r="B137" s="75" t="s">
        <v>83</v>
      </c>
      <c r="C137" s="176">
        <v>43504</v>
      </c>
      <c r="D137" s="173" t="s">
        <v>14</v>
      </c>
      <c r="E137" s="185" t="s">
        <v>88</v>
      </c>
      <c r="F137" s="185" t="s">
        <v>3929</v>
      </c>
      <c r="G137" s="186">
        <v>3698700050</v>
      </c>
      <c r="H137" s="186" t="s">
        <v>81</v>
      </c>
      <c r="I137" s="187">
        <v>4380000</v>
      </c>
      <c r="J137" s="184" t="s">
        <v>3926</v>
      </c>
      <c r="K137" s="174" t="s">
        <v>54</v>
      </c>
      <c r="L137" s="188"/>
      <c r="M137" s="171">
        <f>VLOOKUP(G137,재계약_2019!$H:$J,3,0)</f>
        <v>4380000</v>
      </c>
    </row>
    <row r="138" spans="1:13" s="171" customFormat="1" x14ac:dyDescent="0.3">
      <c r="A138" s="163" t="s">
        <v>2859</v>
      </c>
      <c r="B138" s="75" t="s">
        <v>83</v>
      </c>
      <c r="C138" s="176">
        <v>43504</v>
      </c>
      <c r="D138" s="173" t="s">
        <v>14</v>
      </c>
      <c r="E138" s="185" t="s">
        <v>88</v>
      </c>
      <c r="F138" s="185" t="s">
        <v>3930</v>
      </c>
      <c r="G138" s="186">
        <v>1148657392</v>
      </c>
      <c r="H138" s="186" t="s">
        <v>2103</v>
      </c>
      <c r="I138" s="187">
        <v>11700000</v>
      </c>
      <c r="J138" s="184" t="s">
        <v>3926</v>
      </c>
      <c r="K138" s="174" t="s">
        <v>54</v>
      </c>
      <c r="L138" s="188"/>
      <c r="M138" s="171">
        <f>VLOOKUP(G138,재계약_2019!$H:$J,3,0)</f>
        <v>11700000</v>
      </c>
    </row>
    <row r="139" spans="1:13" s="171" customFormat="1" x14ac:dyDescent="0.3">
      <c r="A139" s="163" t="s">
        <v>2859</v>
      </c>
      <c r="B139" s="75" t="s">
        <v>83</v>
      </c>
      <c r="C139" s="176">
        <v>43504</v>
      </c>
      <c r="D139" s="173" t="s">
        <v>14</v>
      </c>
      <c r="E139" s="185" t="s">
        <v>88</v>
      </c>
      <c r="F139" s="185" t="s">
        <v>1341</v>
      </c>
      <c r="G139" s="186">
        <v>2618108834</v>
      </c>
      <c r="H139" s="186" t="s">
        <v>81</v>
      </c>
      <c r="I139" s="187">
        <v>3804000</v>
      </c>
      <c r="J139" s="184" t="s">
        <v>3926</v>
      </c>
      <c r="K139" s="174" t="s">
        <v>54</v>
      </c>
      <c r="L139" s="188"/>
      <c r="M139" s="171">
        <f>VLOOKUP(G139,재계약_2019!$H:$J,3,0)</f>
        <v>3804000</v>
      </c>
    </row>
    <row r="140" spans="1:13" s="171" customFormat="1" x14ac:dyDescent="0.3">
      <c r="A140" s="163" t="s">
        <v>2859</v>
      </c>
      <c r="B140" s="75" t="s">
        <v>83</v>
      </c>
      <c r="C140" s="176">
        <v>43504</v>
      </c>
      <c r="D140" s="173" t="s">
        <v>14</v>
      </c>
      <c r="E140" s="185" t="s">
        <v>88</v>
      </c>
      <c r="F140" s="185" t="s">
        <v>3931</v>
      </c>
      <c r="G140" s="186">
        <v>4038182928</v>
      </c>
      <c r="H140" s="186" t="s">
        <v>81</v>
      </c>
      <c r="I140" s="187">
        <v>4380000</v>
      </c>
      <c r="J140" s="184" t="s">
        <v>3926</v>
      </c>
      <c r="K140" s="174" t="s">
        <v>54</v>
      </c>
      <c r="L140" s="188"/>
      <c r="M140" s="171">
        <f>VLOOKUP(G140,재계약_2019!$H:$J,3,0)</f>
        <v>4380000</v>
      </c>
    </row>
    <row r="141" spans="1:13" s="171" customFormat="1" x14ac:dyDescent="0.3">
      <c r="A141" s="163" t="s">
        <v>2859</v>
      </c>
      <c r="B141" s="75" t="s">
        <v>83</v>
      </c>
      <c r="C141" s="176">
        <v>43504</v>
      </c>
      <c r="D141" s="173" t="s">
        <v>14</v>
      </c>
      <c r="E141" s="185" t="s">
        <v>88</v>
      </c>
      <c r="F141" s="185" t="s">
        <v>3932</v>
      </c>
      <c r="G141" s="186">
        <v>2148874642</v>
      </c>
      <c r="H141" s="186" t="s">
        <v>81</v>
      </c>
      <c r="I141" s="187">
        <v>2760000</v>
      </c>
      <c r="J141" s="184" t="s">
        <v>3926</v>
      </c>
      <c r="K141" s="174" t="s">
        <v>54</v>
      </c>
      <c r="L141" s="188"/>
      <c r="M141" s="171">
        <f>VLOOKUP(G141,재계약_2019!$H:$J,3,0)</f>
        <v>2760000</v>
      </c>
    </row>
    <row r="142" spans="1:13" s="171" customFormat="1" x14ac:dyDescent="0.3">
      <c r="A142" s="163" t="s">
        <v>2859</v>
      </c>
      <c r="B142" s="75" t="s">
        <v>83</v>
      </c>
      <c r="C142" s="176">
        <v>43504</v>
      </c>
      <c r="D142" s="173" t="s">
        <v>14</v>
      </c>
      <c r="E142" s="185" t="s">
        <v>998</v>
      </c>
      <c r="F142" s="185" t="s">
        <v>3936</v>
      </c>
      <c r="G142" s="186">
        <v>1058213183</v>
      </c>
      <c r="H142" s="186" t="s">
        <v>83</v>
      </c>
      <c r="I142" s="187">
        <v>40020000</v>
      </c>
      <c r="J142" s="184" t="s">
        <v>3926</v>
      </c>
      <c r="K142" s="174" t="s">
        <v>54</v>
      </c>
      <c r="L142" s="188"/>
      <c r="M142" s="171">
        <f>VLOOKUP(G142,재계약_2019!$H:$J,3,0)</f>
        <v>40020000</v>
      </c>
    </row>
    <row r="143" spans="1:13" s="171" customFormat="1" x14ac:dyDescent="0.3">
      <c r="A143" s="163" t="s">
        <v>2859</v>
      </c>
      <c r="B143" s="75" t="s">
        <v>83</v>
      </c>
      <c r="C143" s="176">
        <v>43504</v>
      </c>
      <c r="D143" s="173" t="s">
        <v>14</v>
      </c>
      <c r="E143" s="185" t="s">
        <v>998</v>
      </c>
      <c r="F143" s="185" t="s">
        <v>2891</v>
      </c>
      <c r="G143" s="186">
        <v>1068676947</v>
      </c>
      <c r="H143" s="186" t="s">
        <v>81</v>
      </c>
      <c r="I143" s="187">
        <v>3420000</v>
      </c>
      <c r="J143" s="184" t="s">
        <v>3926</v>
      </c>
      <c r="K143" s="174" t="s">
        <v>54</v>
      </c>
      <c r="L143" s="188"/>
      <c r="M143" s="171">
        <f>VLOOKUP(G143,재계약_2019!$H:$J,3,0)</f>
        <v>3420000</v>
      </c>
    </row>
    <row r="144" spans="1:13" s="171" customFormat="1" x14ac:dyDescent="0.3">
      <c r="A144" s="163" t="s">
        <v>2859</v>
      </c>
      <c r="B144" s="75" t="s">
        <v>83</v>
      </c>
      <c r="C144" s="176">
        <v>43504</v>
      </c>
      <c r="D144" s="173" t="s">
        <v>14</v>
      </c>
      <c r="E144" s="185" t="s">
        <v>998</v>
      </c>
      <c r="F144" s="185" t="s">
        <v>2477</v>
      </c>
      <c r="G144" s="186">
        <v>2068688632</v>
      </c>
      <c r="H144" s="186" t="s">
        <v>2427</v>
      </c>
      <c r="I144" s="187">
        <v>6900000</v>
      </c>
      <c r="J144" s="184" t="s">
        <v>3926</v>
      </c>
      <c r="K144" s="174" t="s">
        <v>54</v>
      </c>
      <c r="L144" s="188"/>
      <c r="M144" s="171">
        <f>VLOOKUP(G144,재계약_2019!$H:$J,3,0)</f>
        <v>6900000</v>
      </c>
    </row>
    <row r="145" spans="1:13" s="171" customFormat="1" x14ac:dyDescent="0.3">
      <c r="A145" s="163" t="s">
        <v>2859</v>
      </c>
      <c r="B145" s="75" t="s">
        <v>83</v>
      </c>
      <c r="C145" s="176">
        <v>43504</v>
      </c>
      <c r="D145" s="173" t="s">
        <v>14</v>
      </c>
      <c r="E145" s="185" t="s">
        <v>37</v>
      </c>
      <c r="F145" s="185" t="s">
        <v>3937</v>
      </c>
      <c r="G145" s="186">
        <v>2018200730</v>
      </c>
      <c r="H145" s="186" t="s">
        <v>2103</v>
      </c>
      <c r="I145" s="187">
        <v>9132000</v>
      </c>
      <c r="J145" s="184" t="s">
        <v>3926</v>
      </c>
      <c r="K145" s="174" t="s">
        <v>53</v>
      </c>
      <c r="L145" s="188"/>
      <c r="M145" s="171" t="e">
        <f>VLOOKUP(G145,재계약_2019!$H:$J,3,0)</f>
        <v>#N/A</v>
      </c>
    </row>
    <row r="146" spans="1:13" s="171" customFormat="1" x14ac:dyDescent="0.3">
      <c r="A146" s="163" t="s">
        <v>2859</v>
      </c>
      <c r="B146" s="75" t="s">
        <v>83</v>
      </c>
      <c r="C146" s="176">
        <v>43504</v>
      </c>
      <c r="D146" s="173" t="s">
        <v>14</v>
      </c>
      <c r="E146" s="185" t="s">
        <v>37</v>
      </c>
      <c r="F146" s="185" t="s">
        <v>3938</v>
      </c>
      <c r="G146" s="186">
        <v>1058178229</v>
      </c>
      <c r="H146" s="186" t="s">
        <v>82</v>
      </c>
      <c r="I146" s="187">
        <v>1800000</v>
      </c>
      <c r="J146" s="184" t="s">
        <v>3926</v>
      </c>
      <c r="K146" s="174" t="s">
        <v>53</v>
      </c>
      <c r="L146" s="188"/>
      <c r="M146" s="171" t="e">
        <f>VLOOKUP(G146,재계약_2019!$H:$J,3,0)</f>
        <v>#N/A</v>
      </c>
    </row>
    <row r="147" spans="1:13" s="171" customFormat="1" x14ac:dyDescent="0.3">
      <c r="A147" s="163" t="s">
        <v>2859</v>
      </c>
      <c r="B147" s="75" t="s">
        <v>83</v>
      </c>
      <c r="C147" s="176">
        <v>43504</v>
      </c>
      <c r="D147" s="173" t="s">
        <v>14</v>
      </c>
      <c r="E147" s="185" t="s">
        <v>1008</v>
      </c>
      <c r="F147" s="185" t="s">
        <v>3939</v>
      </c>
      <c r="G147" s="186">
        <v>1078755374</v>
      </c>
      <c r="H147" s="186" t="s">
        <v>81</v>
      </c>
      <c r="I147" s="187">
        <v>135000</v>
      </c>
      <c r="J147" s="184" t="s">
        <v>3926</v>
      </c>
      <c r="K147" s="174" t="s">
        <v>54</v>
      </c>
      <c r="L147" s="167" t="s">
        <v>2825</v>
      </c>
      <c r="M147" s="171">
        <f>VLOOKUP(G147,재계약_2019!$H:$J,3,0)</f>
        <v>4080000</v>
      </c>
    </row>
    <row r="148" spans="1:13" s="171" customFormat="1" x14ac:dyDescent="0.3">
      <c r="A148" s="163" t="s">
        <v>2859</v>
      </c>
      <c r="B148" s="75" t="s">
        <v>83</v>
      </c>
      <c r="C148" s="176">
        <v>43504</v>
      </c>
      <c r="D148" s="173" t="s">
        <v>14</v>
      </c>
      <c r="E148" s="185" t="s">
        <v>91</v>
      </c>
      <c r="F148" s="185" t="s">
        <v>2371</v>
      </c>
      <c r="G148" s="186">
        <v>4098185980</v>
      </c>
      <c r="H148" s="186" t="s">
        <v>2103</v>
      </c>
      <c r="I148" s="187">
        <v>7740000</v>
      </c>
      <c r="J148" s="184" t="s">
        <v>3926</v>
      </c>
      <c r="K148" s="174" t="s">
        <v>54</v>
      </c>
      <c r="L148" s="188"/>
      <c r="M148" s="171">
        <f>VLOOKUP(G148,재계약_2019!$H:$J,3,0)</f>
        <v>7140000</v>
      </c>
    </row>
    <row r="149" spans="1:13" s="171" customFormat="1" x14ac:dyDescent="0.3">
      <c r="A149" s="163" t="s">
        <v>2859</v>
      </c>
      <c r="B149" s="75" t="s">
        <v>83</v>
      </c>
      <c r="C149" s="176">
        <v>43507</v>
      </c>
      <c r="D149" s="173" t="s">
        <v>17</v>
      </c>
      <c r="E149" s="173" t="s">
        <v>1093</v>
      </c>
      <c r="F149" s="185" t="s">
        <v>3941</v>
      </c>
      <c r="G149" s="186">
        <v>1028205476</v>
      </c>
      <c r="H149" s="186" t="s">
        <v>83</v>
      </c>
      <c r="I149" s="187">
        <v>88966000</v>
      </c>
      <c r="J149" s="184" t="s">
        <v>3926</v>
      </c>
      <c r="K149" s="174" t="s">
        <v>53</v>
      </c>
      <c r="L149" s="188"/>
      <c r="M149" s="171">
        <f>VLOOKUP(G149,재계약_2019!$H:$J,3,0)</f>
        <v>20400000</v>
      </c>
    </row>
    <row r="150" spans="1:13" s="171" customFormat="1" x14ac:dyDescent="0.3">
      <c r="A150" s="163" t="s">
        <v>2859</v>
      </c>
      <c r="B150" s="75" t="s">
        <v>83</v>
      </c>
      <c r="C150" s="176">
        <v>43507</v>
      </c>
      <c r="D150" s="173" t="s">
        <v>14</v>
      </c>
      <c r="E150" s="185" t="s">
        <v>36</v>
      </c>
      <c r="F150" s="185" t="s">
        <v>3940</v>
      </c>
      <c r="G150" s="186">
        <v>1268122396</v>
      </c>
      <c r="H150" s="186" t="s">
        <v>81</v>
      </c>
      <c r="I150" s="187">
        <v>3480000</v>
      </c>
      <c r="J150" s="184" t="s">
        <v>3926</v>
      </c>
      <c r="K150" s="174" t="s">
        <v>54</v>
      </c>
      <c r="L150" s="188"/>
      <c r="M150" s="171">
        <f>VLOOKUP(G150,재계약_2019!$H:$J,3,0)</f>
        <v>3480000</v>
      </c>
    </row>
    <row r="151" spans="1:13" s="171" customFormat="1" x14ac:dyDescent="0.3">
      <c r="A151" s="163" t="s">
        <v>2859</v>
      </c>
      <c r="B151" s="75" t="s">
        <v>83</v>
      </c>
      <c r="C151" s="176">
        <v>43507</v>
      </c>
      <c r="D151" s="173" t="s">
        <v>14</v>
      </c>
      <c r="E151" s="185" t="s">
        <v>36</v>
      </c>
      <c r="F151" s="185" t="s">
        <v>2211</v>
      </c>
      <c r="G151" s="186">
        <v>2208838559</v>
      </c>
      <c r="H151" s="186" t="s">
        <v>2103</v>
      </c>
      <c r="I151" s="187">
        <v>10380000</v>
      </c>
      <c r="J151" s="184" t="s">
        <v>3926</v>
      </c>
      <c r="K151" s="174" t="s">
        <v>54</v>
      </c>
      <c r="L151" s="188"/>
      <c r="M151" s="171">
        <f>VLOOKUP(G151,재계약_2019!$H:$J,3,0)</f>
        <v>10380000</v>
      </c>
    </row>
    <row r="152" spans="1:13" s="171" customFormat="1" x14ac:dyDescent="0.3">
      <c r="A152" s="163" t="s">
        <v>2859</v>
      </c>
      <c r="B152" s="75" t="s">
        <v>83</v>
      </c>
      <c r="C152" s="176">
        <v>43507</v>
      </c>
      <c r="D152" s="173" t="s">
        <v>14</v>
      </c>
      <c r="E152" s="185" t="s">
        <v>36</v>
      </c>
      <c r="F152" s="185" t="s">
        <v>1037</v>
      </c>
      <c r="G152" s="186">
        <v>7948500155</v>
      </c>
      <c r="H152" s="186" t="s">
        <v>83</v>
      </c>
      <c r="I152" s="187">
        <v>31320000</v>
      </c>
      <c r="J152" s="184" t="s">
        <v>3926</v>
      </c>
      <c r="K152" s="174" t="s">
        <v>54</v>
      </c>
      <c r="L152" s="188"/>
      <c r="M152" s="171">
        <f>VLOOKUP(G152,재계약_2019!$H:$J,3,0)</f>
        <v>31320000</v>
      </c>
    </row>
    <row r="153" spans="1:13" s="171" customFormat="1" x14ac:dyDescent="0.3">
      <c r="A153" s="163" t="s">
        <v>2859</v>
      </c>
      <c r="B153" s="75" t="s">
        <v>83</v>
      </c>
      <c r="C153" s="176">
        <v>43507</v>
      </c>
      <c r="D153" s="173" t="s">
        <v>14</v>
      </c>
      <c r="E153" s="185" t="s">
        <v>36</v>
      </c>
      <c r="F153" s="185" t="s">
        <v>3943</v>
      </c>
      <c r="G153" s="186">
        <v>4888800381</v>
      </c>
      <c r="H153" s="186" t="s">
        <v>81</v>
      </c>
      <c r="I153" s="187">
        <v>3840000</v>
      </c>
      <c r="J153" s="184" t="s">
        <v>3926</v>
      </c>
      <c r="K153" s="174" t="s">
        <v>54</v>
      </c>
      <c r="L153" s="188"/>
      <c r="M153" s="171">
        <f>VLOOKUP(G153,재계약_2019!$H:$J,3,0)</f>
        <v>3840000</v>
      </c>
    </row>
    <row r="154" spans="1:13" s="171" customFormat="1" x14ac:dyDescent="0.3">
      <c r="A154" s="163" t="s">
        <v>2859</v>
      </c>
      <c r="B154" s="75" t="s">
        <v>83</v>
      </c>
      <c r="C154" s="176">
        <v>43507</v>
      </c>
      <c r="D154" s="173" t="s">
        <v>14</v>
      </c>
      <c r="E154" s="185" t="s">
        <v>998</v>
      </c>
      <c r="F154" s="185" t="s">
        <v>3944</v>
      </c>
      <c r="G154" s="186">
        <v>1288626660</v>
      </c>
      <c r="H154" s="186" t="s">
        <v>2103</v>
      </c>
      <c r="I154" s="187">
        <v>7500000</v>
      </c>
      <c r="J154" s="184" t="s">
        <v>3926</v>
      </c>
      <c r="K154" s="174" t="s">
        <v>54</v>
      </c>
      <c r="L154" s="188"/>
      <c r="M154" s="171">
        <f>VLOOKUP(G154,재계약_2019!$H:$J,3,0)</f>
        <v>7500000</v>
      </c>
    </row>
    <row r="155" spans="1:13" s="171" customFormat="1" x14ac:dyDescent="0.3">
      <c r="A155" s="163" t="s">
        <v>2859</v>
      </c>
      <c r="B155" s="75" t="s">
        <v>83</v>
      </c>
      <c r="C155" s="176">
        <v>43507</v>
      </c>
      <c r="D155" s="173" t="s">
        <v>14</v>
      </c>
      <c r="E155" s="185" t="s">
        <v>998</v>
      </c>
      <c r="F155" s="185" t="s">
        <v>3945</v>
      </c>
      <c r="G155" s="186">
        <v>7438700675</v>
      </c>
      <c r="H155" s="186" t="s">
        <v>81</v>
      </c>
      <c r="I155" s="187">
        <v>3300000</v>
      </c>
      <c r="J155" s="184" t="s">
        <v>3926</v>
      </c>
      <c r="K155" s="174" t="s">
        <v>54</v>
      </c>
      <c r="L155" s="188"/>
      <c r="M155" s="171">
        <f>VLOOKUP(G155,재계약_2019!$H:$J,3,0)</f>
        <v>3300000</v>
      </c>
    </row>
    <row r="156" spans="1:13" s="171" customFormat="1" x14ac:dyDescent="0.3">
      <c r="A156" s="163" t="s">
        <v>2859</v>
      </c>
      <c r="B156" s="75" t="s">
        <v>83</v>
      </c>
      <c r="C156" s="176">
        <v>43507</v>
      </c>
      <c r="D156" s="173" t="s">
        <v>14</v>
      </c>
      <c r="E156" s="185" t="s">
        <v>998</v>
      </c>
      <c r="F156" s="185" t="s">
        <v>2905</v>
      </c>
      <c r="G156" s="186">
        <v>1368115738</v>
      </c>
      <c r="H156" s="186" t="s">
        <v>81</v>
      </c>
      <c r="I156" s="187">
        <v>3540000</v>
      </c>
      <c r="J156" s="184" t="s">
        <v>3926</v>
      </c>
      <c r="K156" s="174" t="s">
        <v>54</v>
      </c>
      <c r="L156" s="188"/>
      <c r="M156" s="171">
        <f>VLOOKUP(G156,재계약_2019!$H:$J,3,0)</f>
        <v>3540000</v>
      </c>
    </row>
    <row r="157" spans="1:13" s="171" customFormat="1" x14ac:dyDescent="0.3">
      <c r="A157" s="163" t="s">
        <v>2859</v>
      </c>
      <c r="B157" s="75" t="s">
        <v>83</v>
      </c>
      <c r="C157" s="176">
        <v>43507</v>
      </c>
      <c r="D157" s="173" t="s">
        <v>14</v>
      </c>
      <c r="E157" s="185" t="s">
        <v>37</v>
      </c>
      <c r="F157" s="185" t="s">
        <v>3937</v>
      </c>
      <c r="G157" s="186">
        <v>2018200730</v>
      </c>
      <c r="H157" s="186" t="s">
        <v>2103</v>
      </c>
      <c r="I157" s="187">
        <v>2598000</v>
      </c>
      <c r="J157" s="184" t="s">
        <v>3926</v>
      </c>
      <c r="K157" s="174" t="s">
        <v>53</v>
      </c>
      <c r="L157" s="188"/>
      <c r="M157" s="171" t="e">
        <f>VLOOKUP(G157,재계약_2019!$H:$J,3,0)</f>
        <v>#N/A</v>
      </c>
    </row>
    <row r="158" spans="1:13" s="171" customFormat="1" x14ac:dyDescent="0.3">
      <c r="A158" s="163" t="s">
        <v>2859</v>
      </c>
      <c r="B158" s="75" t="s">
        <v>83</v>
      </c>
      <c r="C158" s="176">
        <v>43507</v>
      </c>
      <c r="D158" s="173" t="s">
        <v>2746</v>
      </c>
      <c r="E158" s="185" t="s">
        <v>976</v>
      </c>
      <c r="F158" s="185" t="s">
        <v>3946</v>
      </c>
      <c r="G158" s="186">
        <v>6218101940</v>
      </c>
      <c r="H158" s="186" t="s">
        <v>2103</v>
      </c>
      <c r="I158" s="187">
        <v>20516000</v>
      </c>
      <c r="J158" s="184" t="s">
        <v>3926</v>
      </c>
      <c r="K158" s="174" t="s">
        <v>53</v>
      </c>
      <c r="L158" s="188"/>
      <c r="M158" s="171" t="e">
        <f>VLOOKUP(G158,재계약_2019!$H:$J,3,0)</f>
        <v>#N/A</v>
      </c>
    </row>
    <row r="159" spans="1:13" s="171" customFormat="1" x14ac:dyDescent="0.3">
      <c r="A159" s="163" t="s">
        <v>2859</v>
      </c>
      <c r="B159" s="75" t="s">
        <v>83</v>
      </c>
      <c r="C159" s="176">
        <v>43507</v>
      </c>
      <c r="D159" s="185" t="s">
        <v>18</v>
      </c>
      <c r="E159" s="185" t="s">
        <v>1863</v>
      </c>
      <c r="F159" s="185" t="s">
        <v>3947</v>
      </c>
      <c r="G159" s="186">
        <v>1218146715</v>
      </c>
      <c r="H159" s="186" t="s">
        <v>2103</v>
      </c>
      <c r="I159" s="187">
        <v>7500</v>
      </c>
      <c r="J159" s="184" t="s">
        <v>3926</v>
      </c>
      <c r="K159" s="174" t="s">
        <v>54</v>
      </c>
      <c r="L159" s="167" t="s">
        <v>2825</v>
      </c>
      <c r="M159" s="171">
        <f>VLOOKUP(G159,재계약_2019!$H:$J,3,0)</f>
        <v>6420000</v>
      </c>
    </row>
    <row r="160" spans="1:13" s="171" customFormat="1" x14ac:dyDescent="0.3">
      <c r="A160" s="163" t="s">
        <v>2859</v>
      </c>
      <c r="B160" s="75" t="s">
        <v>2506</v>
      </c>
      <c r="C160" s="176">
        <v>43508</v>
      </c>
      <c r="D160" s="173" t="s">
        <v>17</v>
      </c>
      <c r="E160" s="173" t="s">
        <v>1093</v>
      </c>
      <c r="F160" s="185" t="s">
        <v>3818</v>
      </c>
      <c r="G160" s="186">
        <v>3188601020</v>
      </c>
      <c r="H160" s="186" t="s">
        <v>994</v>
      </c>
      <c r="I160" s="187">
        <v>72500000</v>
      </c>
      <c r="J160" s="184" t="s">
        <v>4041</v>
      </c>
      <c r="K160" s="174" t="s">
        <v>53</v>
      </c>
      <c r="L160" s="188"/>
      <c r="M160" s="171" t="e">
        <f>VLOOKUP(G160,재계약_2019!$H:$J,3,0)</f>
        <v>#N/A</v>
      </c>
    </row>
    <row r="161" spans="1:13" s="171" customFormat="1" x14ac:dyDescent="0.3">
      <c r="A161" s="163" t="s">
        <v>2859</v>
      </c>
      <c r="B161" s="75" t="s">
        <v>83</v>
      </c>
      <c r="C161" s="176">
        <v>43508</v>
      </c>
      <c r="D161" s="173" t="s">
        <v>2746</v>
      </c>
      <c r="E161" s="185" t="s">
        <v>1029</v>
      </c>
      <c r="F161" s="185" t="s">
        <v>4271</v>
      </c>
      <c r="G161" s="186">
        <v>5148124247</v>
      </c>
      <c r="H161" s="186" t="s">
        <v>80</v>
      </c>
      <c r="I161" s="187">
        <v>5280000</v>
      </c>
      <c r="J161" s="184" t="s">
        <v>3926</v>
      </c>
      <c r="K161" s="174" t="s">
        <v>54</v>
      </c>
      <c r="L161" s="188"/>
      <c r="M161" s="171">
        <f>VLOOKUP(G161,재계약_2019!$H:$J,3,0)</f>
        <v>5280000</v>
      </c>
    </row>
    <row r="162" spans="1:13" s="171" customFormat="1" x14ac:dyDescent="0.3">
      <c r="A162" s="163" t="s">
        <v>2859</v>
      </c>
      <c r="B162" s="75" t="s">
        <v>83</v>
      </c>
      <c r="C162" s="176">
        <v>43508</v>
      </c>
      <c r="D162" s="173" t="s">
        <v>2746</v>
      </c>
      <c r="E162" s="185" t="s">
        <v>1030</v>
      </c>
      <c r="F162" s="185" t="s">
        <v>2921</v>
      </c>
      <c r="G162" s="186">
        <v>6048135047</v>
      </c>
      <c r="H162" s="186" t="s">
        <v>2867</v>
      </c>
      <c r="I162" s="187">
        <v>120000</v>
      </c>
      <c r="J162" s="75" t="s">
        <v>4347</v>
      </c>
      <c r="K162" s="174" t="s">
        <v>53</v>
      </c>
      <c r="L162" s="188"/>
      <c r="M162" s="171" t="e">
        <f>VLOOKUP(G162,재계약_2019!$H:$J,3,0)</f>
        <v>#N/A</v>
      </c>
    </row>
    <row r="163" spans="1:13" s="171" customFormat="1" x14ac:dyDescent="0.3">
      <c r="A163" s="163" t="s">
        <v>2859</v>
      </c>
      <c r="B163" s="75" t="s">
        <v>83</v>
      </c>
      <c r="C163" s="176">
        <v>43508</v>
      </c>
      <c r="D163" s="173" t="s">
        <v>14</v>
      </c>
      <c r="E163" s="185" t="s">
        <v>36</v>
      </c>
      <c r="F163" s="185" t="s">
        <v>2922</v>
      </c>
      <c r="G163" s="186">
        <v>5238100569</v>
      </c>
      <c r="H163" s="186" t="s">
        <v>81</v>
      </c>
      <c r="I163" s="187">
        <v>3300000</v>
      </c>
      <c r="J163" s="184" t="s">
        <v>3926</v>
      </c>
      <c r="K163" s="174" t="s">
        <v>53</v>
      </c>
      <c r="L163" s="188"/>
      <c r="M163" s="171" t="e">
        <f>VLOOKUP(G163,재계약_2019!$H:$J,3,0)</f>
        <v>#N/A</v>
      </c>
    </row>
    <row r="164" spans="1:13" s="171" customFormat="1" x14ac:dyDescent="0.3">
      <c r="A164" s="163" t="s">
        <v>2859</v>
      </c>
      <c r="B164" s="75" t="s">
        <v>83</v>
      </c>
      <c r="C164" s="176">
        <v>43508</v>
      </c>
      <c r="D164" s="173" t="s">
        <v>14</v>
      </c>
      <c r="E164" s="185" t="s">
        <v>36</v>
      </c>
      <c r="F164" s="185" t="s">
        <v>4344</v>
      </c>
      <c r="G164" s="186">
        <v>2148650573</v>
      </c>
      <c r="H164" s="186" t="s">
        <v>2929</v>
      </c>
      <c r="I164" s="187">
        <v>14040000</v>
      </c>
      <c r="J164" s="75" t="s">
        <v>4343</v>
      </c>
      <c r="K164" s="174" t="s">
        <v>53</v>
      </c>
      <c r="L164" s="188"/>
      <c r="M164" s="171" t="e">
        <f>VLOOKUP(G164,재계약_2019!$H:$J,3,0)</f>
        <v>#N/A</v>
      </c>
    </row>
    <row r="165" spans="1:13" s="171" customFormat="1" x14ac:dyDescent="0.3">
      <c r="A165" s="163" t="s">
        <v>2859</v>
      </c>
      <c r="B165" s="75" t="s">
        <v>83</v>
      </c>
      <c r="C165" s="176">
        <v>43508</v>
      </c>
      <c r="D165" s="173" t="s">
        <v>14</v>
      </c>
      <c r="E165" s="185" t="s">
        <v>37</v>
      </c>
      <c r="F165" s="185" t="s">
        <v>3948</v>
      </c>
      <c r="G165" s="186">
        <v>2218121329</v>
      </c>
      <c r="H165" s="186" t="s">
        <v>2103</v>
      </c>
      <c r="I165" s="187">
        <v>64800</v>
      </c>
      <c r="J165" s="184" t="s">
        <v>3926</v>
      </c>
      <c r="K165" s="174" t="s">
        <v>54</v>
      </c>
      <c r="L165" s="167" t="s">
        <v>2825</v>
      </c>
      <c r="M165" s="171">
        <f>VLOOKUP(G165,재계약_2019!$H:$J,3,0)</f>
        <v>9360000</v>
      </c>
    </row>
    <row r="166" spans="1:13" s="171" customFormat="1" x14ac:dyDescent="0.3">
      <c r="A166" s="163" t="s">
        <v>2859</v>
      </c>
      <c r="B166" s="75" t="s">
        <v>83</v>
      </c>
      <c r="C166" s="176">
        <v>43508</v>
      </c>
      <c r="D166" s="173" t="s">
        <v>14</v>
      </c>
      <c r="E166" s="185" t="s">
        <v>37</v>
      </c>
      <c r="F166" s="185" t="s">
        <v>2923</v>
      </c>
      <c r="G166" s="186">
        <v>1108200813</v>
      </c>
      <c r="H166" s="186" t="s">
        <v>81</v>
      </c>
      <c r="I166" s="187">
        <v>2808000</v>
      </c>
      <c r="J166" s="184" t="s">
        <v>3926</v>
      </c>
      <c r="K166" s="174" t="s">
        <v>53</v>
      </c>
      <c r="L166" s="188"/>
      <c r="M166" s="171" t="e">
        <f>VLOOKUP(G166,재계약_2019!$H:$J,3,0)</f>
        <v>#N/A</v>
      </c>
    </row>
    <row r="167" spans="1:13" s="171" customFormat="1" x14ac:dyDescent="0.3">
      <c r="A167" s="163" t="s">
        <v>2859</v>
      </c>
      <c r="B167" s="75" t="s">
        <v>83</v>
      </c>
      <c r="C167" s="176">
        <v>43508</v>
      </c>
      <c r="D167" s="185" t="s">
        <v>18</v>
      </c>
      <c r="E167" s="185" t="s">
        <v>1863</v>
      </c>
      <c r="F167" s="185" t="s">
        <v>2417</v>
      </c>
      <c r="G167" s="186">
        <v>3128629302</v>
      </c>
      <c r="H167" s="186" t="s">
        <v>2103</v>
      </c>
      <c r="I167" s="187">
        <v>75000</v>
      </c>
      <c r="J167" s="184" t="s">
        <v>3926</v>
      </c>
      <c r="K167" s="174" t="s">
        <v>54</v>
      </c>
      <c r="L167" s="167" t="s">
        <v>2825</v>
      </c>
      <c r="M167" s="171">
        <f>VLOOKUP(G167,재계약_2019!$H:$J,3,0)</f>
        <v>10824000</v>
      </c>
    </row>
    <row r="168" spans="1:13" s="171" customFormat="1" x14ac:dyDescent="0.3">
      <c r="A168" s="163" t="s">
        <v>2859</v>
      </c>
      <c r="B168" s="75" t="s">
        <v>83</v>
      </c>
      <c r="C168" s="176">
        <v>43509</v>
      </c>
      <c r="D168" s="173" t="s">
        <v>2746</v>
      </c>
      <c r="E168" s="185" t="s">
        <v>1101</v>
      </c>
      <c r="F168" s="185" t="s">
        <v>2388</v>
      </c>
      <c r="G168" s="186">
        <v>1258212214</v>
      </c>
      <c r="H168" s="186" t="s">
        <v>2103</v>
      </c>
      <c r="I168" s="187">
        <v>7752000</v>
      </c>
      <c r="J168" s="184" t="s">
        <v>3926</v>
      </c>
      <c r="K168" s="174" t="s">
        <v>54</v>
      </c>
      <c r="L168" s="188"/>
      <c r="M168" s="171">
        <f>VLOOKUP(G168,재계약_2019!$H:$J,3,0)</f>
        <v>7752000</v>
      </c>
    </row>
    <row r="169" spans="1:13" s="171" customFormat="1" x14ac:dyDescent="0.3">
      <c r="A169" s="163" t="s">
        <v>2859</v>
      </c>
      <c r="B169" s="75" t="s">
        <v>83</v>
      </c>
      <c r="C169" s="176">
        <v>43509</v>
      </c>
      <c r="D169" s="173" t="s">
        <v>2746</v>
      </c>
      <c r="E169" s="185" t="s">
        <v>1101</v>
      </c>
      <c r="F169" s="185" t="s">
        <v>1109</v>
      </c>
      <c r="G169" s="186">
        <v>1358643309</v>
      </c>
      <c r="H169" s="186" t="s">
        <v>81</v>
      </c>
      <c r="I169" s="187">
        <v>3396000</v>
      </c>
      <c r="J169" s="184" t="s">
        <v>3926</v>
      </c>
      <c r="K169" s="174" t="s">
        <v>54</v>
      </c>
      <c r="L169" s="188"/>
      <c r="M169" s="171">
        <f>VLOOKUP(G169,재계약_2019!$H:$J,3,0)</f>
        <v>3396000</v>
      </c>
    </row>
    <row r="170" spans="1:13" s="171" customFormat="1" x14ac:dyDescent="0.3">
      <c r="A170" s="163" t="s">
        <v>2859</v>
      </c>
      <c r="B170" s="75" t="s">
        <v>83</v>
      </c>
      <c r="C170" s="176">
        <v>43509</v>
      </c>
      <c r="D170" s="185" t="s">
        <v>18</v>
      </c>
      <c r="E170" s="185" t="s">
        <v>1764</v>
      </c>
      <c r="F170" s="185" t="s">
        <v>1793</v>
      </c>
      <c r="G170" s="186">
        <v>2128197131</v>
      </c>
      <c r="H170" s="186" t="s">
        <v>81</v>
      </c>
      <c r="I170" s="187">
        <v>4020000</v>
      </c>
      <c r="J170" s="184" t="s">
        <v>3926</v>
      </c>
      <c r="K170" s="174" t="s">
        <v>54</v>
      </c>
      <c r="L170" s="188"/>
      <c r="M170" s="171">
        <f>VLOOKUP(G170,재계약_2019!$H:$J,3,0)</f>
        <v>4020000</v>
      </c>
    </row>
    <row r="171" spans="1:13" s="171" customFormat="1" x14ac:dyDescent="0.3">
      <c r="A171" s="163" t="s">
        <v>2859</v>
      </c>
      <c r="B171" s="75" t="s">
        <v>83</v>
      </c>
      <c r="C171" s="176">
        <v>43509</v>
      </c>
      <c r="D171" s="185" t="s">
        <v>18</v>
      </c>
      <c r="E171" s="185" t="s">
        <v>1764</v>
      </c>
      <c r="F171" s="185" t="s">
        <v>1797</v>
      </c>
      <c r="G171" s="186">
        <v>1248165026</v>
      </c>
      <c r="H171" s="186" t="s">
        <v>81</v>
      </c>
      <c r="I171" s="187">
        <v>4380000</v>
      </c>
      <c r="J171" s="184" t="s">
        <v>3926</v>
      </c>
      <c r="K171" s="174" t="s">
        <v>54</v>
      </c>
      <c r="L171" s="188"/>
      <c r="M171" s="171">
        <f>VLOOKUP(G171,재계약_2019!$H:$J,3,0)</f>
        <v>4380000</v>
      </c>
    </row>
    <row r="172" spans="1:13" s="171" customFormat="1" x14ac:dyDescent="0.3">
      <c r="A172" s="163" t="s">
        <v>2859</v>
      </c>
      <c r="B172" s="75" t="s">
        <v>83</v>
      </c>
      <c r="C172" s="176">
        <v>43509</v>
      </c>
      <c r="D172" s="173" t="s">
        <v>2746</v>
      </c>
      <c r="E172" s="185" t="s">
        <v>36</v>
      </c>
      <c r="F172" s="185" t="s">
        <v>2926</v>
      </c>
      <c r="G172" s="186">
        <v>1138178856</v>
      </c>
      <c r="H172" s="186" t="s">
        <v>2103</v>
      </c>
      <c r="I172" s="187">
        <v>2760000</v>
      </c>
      <c r="J172" s="184" t="s">
        <v>3926</v>
      </c>
      <c r="K172" s="174" t="s">
        <v>53</v>
      </c>
      <c r="L172" s="188"/>
      <c r="M172" s="171" t="e">
        <f>VLOOKUP(G172,재계약_2019!$H:$J,3,0)</f>
        <v>#N/A</v>
      </c>
    </row>
    <row r="173" spans="1:13" s="171" customFormat="1" x14ac:dyDescent="0.3">
      <c r="A173" s="163" t="s">
        <v>2859</v>
      </c>
      <c r="B173" s="75" t="s">
        <v>83</v>
      </c>
      <c r="C173" s="176">
        <v>43509</v>
      </c>
      <c r="D173" s="173" t="s">
        <v>2746</v>
      </c>
      <c r="E173" s="185" t="s">
        <v>88</v>
      </c>
      <c r="F173" s="185" t="s">
        <v>2927</v>
      </c>
      <c r="G173" s="186">
        <v>1358633854</v>
      </c>
      <c r="H173" s="186" t="s">
        <v>81</v>
      </c>
      <c r="I173" s="187">
        <v>2700000</v>
      </c>
      <c r="J173" s="184" t="s">
        <v>3926</v>
      </c>
      <c r="K173" s="174" t="s">
        <v>53</v>
      </c>
      <c r="L173" s="188"/>
      <c r="M173" s="171" t="e">
        <f>VLOOKUP(G173,재계약_2019!$H:$J,3,0)</f>
        <v>#N/A</v>
      </c>
    </row>
    <row r="174" spans="1:13" s="171" customFormat="1" x14ac:dyDescent="0.3">
      <c r="A174" s="163" t="s">
        <v>2859</v>
      </c>
      <c r="B174" s="75" t="s">
        <v>83</v>
      </c>
      <c r="C174" s="176">
        <v>43509</v>
      </c>
      <c r="D174" s="173" t="s">
        <v>2746</v>
      </c>
      <c r="E174" s="185" t="s">
        <v>91</v>
      </c>
      <c r="F174" s="185" t="s">
        <v>1687</v>
      </c>
      <c r="G174" s="186">
        <v>4098178999</v>
      </c>
      <c r="H174" s="186" t="s">
        <v>81</v>
      </c>
      <c r="I174" s="187">
        <v>4380000</v>
      </c>
      <c r="J174" s="184" t="s">
        <v>3926</v>
      </c>
      <c r="K174" s="174" t="s">
        <v>54</v>
      </c>
      <c r="L174" s="188"/>
      <c r="M174" s="171">
        <f>VLOOKUP(G174,재계약_2019!$H:$J,3,0)</f>
        <v>4380000</v>
      </c>
    </row>
    <row r="175" spans="1:13" s="171" customFormat="1" x14ac:dyDescent="0.3">
      <c r="A175" s="163" t="s">
        <v>2859</v>
      </c>
      <c r="B175" s="75" t="s">
        <v>83</v>
      </c>
      <c r="C175" s="176">
        <v>43510</v>
      </c>
      <c r="D175" s="173" t="s">
        <v>14</v>
      </c>
      <c r="E175" s="185" t="s">
        <v>1101</v>
      </c>
      <c r="F175" s="185" t="s">
        <v>2936</v>
      </c>
      <c r="G175" s="186">
        <v>6128521713</v>
      </c>
      <c r="H175" s="186" t="s">
        <v>82</v>
      </c>
      <c r="I175" s="187">
        <v>14292000</v>
      </c>
      <c r="J175" s="184" t="s">
        <v>3926</v>
      </c>
      <c r="K175" s="174" t="s">
        <v>53</v>
      </c>
      <c r="L175" s="188"/>
      <c r="M175" s="171" t="e">
        <f>VLOOKUP(G175,재계약_2019!$H:$J,3,0)</f>
        <v>#N/A</v>
      </c>
    </row>
    <row r="176" spans="1:13" s="171" customFormat="1" x14ac:dyDescent="0.3">
      <c r="A176" s="163" t="s">
        <v>2859</v>
      </c>
      <c r="B176" s="75" t="s">
        <v>83</v>
      </c>
      <c r="C176" s="176">
        <v>43510</v>
      </c>
      <c r="D176" s="185" t="s">
        <v>18</v>
      </c>
      <c r="E176" s="185" t="s">
        <v>1753</v>
      </c>
      <c r="F176" s="185" t="s">
        <v>2935</v>
      </c>
      <c r="G176" s="186">
        <v>3148215000</v>
      </c>
      <c r="H176" s="186" t="s">
        <v>80</v>
      </c>
      <c r="I176" s="187">
        <v>6210000</v>
      </c>
      <c r="J176" s="184" t="s">
        <v>3926</v>
      </c>
      <c r="K176" s="174" t="s">
        <v>53</v>
      </c>
      <c r="L176" s="188"/>
      <c r="M176" s="171" t="e">
        <f>VLOOKUP(G176,재계약_2019!$H:$J,3,0)</f>
        <v>#N/A</v>
      </c>
    </row>
    <row r="177" spans="1:13" s="171" customFormat="1" x14ac:dyDescent="0.3">
      <c r="A177" s="163" t="s">
        <v>2859</v>
      </c>
      <c r="B177" s="75" t="s">
        <v>83</v>
      </c>
      <c r="C177" s="176">
        <v>43510</v>
      </c>
      <c r="D177" s="173" t="s">
        <v>14</v>
      </c>
      <c r="E177" s="185" t="s">
        <v>88</v>
      </c>
      <c r="F177" s="185" t="s">
        <v>2937</v>
      </c>
      <c r="G177" s="186">
        <v>2138611621</v>
      </c>
      <c r="H177" s="186" t="s">
        <v>80</v>
      </c>
      <c r="I177" s="187">
        <v>3062400</v>
      </c>
      <c r="J177" s="184" t="s">
        <v>3926</v>
      </c>
      <c r="K177" s="174" t="s">
        <v>53</v>
      </c>
      <c r="L177" s="188"/>
      <c r="M177" s="171" t="e">
        <f>VLOOKUP(G177,재계약_2019!$H:$J,3,0)</f>
        <v>#N/A</v>
      </c>
    </row>
    <row r="178" spans="1:13" s="171" customFormat="1" x14ac:dyDescent="0.3">
      <c r="A178" s="163" t="s">
        <v>2859</v>
      </c>
      <c r="B178" s="75" t="s">
        <v>83</v>
      </c>
      <c r="C178" s="176">
        <v>43510</v>
      </c>
      <c r="D178" s="173" t="s">
        <v>14</v>
      </c>
      <c r="E178" s="185" t="s">
        <v>37</v>
      </c>
      <c r="F178" s="185" t="s">
        <v>2938</v>
      </c>
      <c r="G178" s="186">
        <v>3188109236</v>
      </c>
      <c r="H178" s="186" t="s">
        <v>2427</v>
      </c>
      <c r="I178" s="187">
        <v>8778000</v>
      </c>
      <c r="J178" s="184" t="s">
        <v>3926</v>
      </c>
      <c r="K178" s="174" t="s">
        <v>53</v>
      </c>
      <c r="L178" s="188"/>
      <c r="M178" s="171" t="e">
        <f>VLOOKUP(G178,재계약_2019!$H:$J,3,0)</f>
        <v>#N/A</v>
      </c>
    </row>
    <row r="179" spans="1:13" s="171" customFormat="1" x14ac:dyDescent="0.3">
      <c r="A179" s="163" t="s">
        <v>2859</v>
      </c>
      <c r="B179" s="75" t="s">
        <v>83</v>
      </c>
      <c r="C179" s="176">
        <v>43510</v>
      </c>
      <c r="D179" s="185" t="s">
        <v>18</v>
      </c>
      <c r="E179" s="185" t="s">
        <v>20</v>
      </c>
      <c r="F179" s="185" t="s">
        <v>2939</v>
      </c>
      <c r="G179" s="186">
        <v>1068191400</v>
      </c>
      <c r="H179" s="186" t="s">
        <v>81</v>
      </c>
      <c r="I179" s="187">
        <v>5064000</v>
      </c>
      <c r="J179" s="184" t="s">
        <v>3926</v>
      </c>
      <c r="K179" s="174" t="s">
        <v>53</v>
      </c>
      <c r="L179" s="188"/>
      <c r="M179" s="171" t="e">
        <f>VLOOKUP(G179,재계약_2019!$H:$J,3,0)</f>
        <v>#N/A</v>
      </c>
    </row>
    <row r="180" spans="1:13" s="171" customFormat="1" x14ac:dyDescent="0.3">
      <c r="A180" s="163" t="s">
        <v>2859</v>
      </c>
      <c r="B180" s="75" t="s">
        <v>83</v>
      </c>
      <c r="C180" s="176">
        <v>43510</v>
      </c>
      <c r="D180" s="173" t="s">
        <v>14</v>
      </c>
      <c r="E180" s="185" t="s">
        <v>1628</v>
      </c>
      <c r="F180" s="185" t="s">
        <v>2940</v>
      </c>
      <c r="G180" s="186">
        <v>3148616860</v>
      </c>
      <c r="H180" s="186" t="s">
        <v>82</v>
      </c>
      <c r="I180" s="187">
        <v>14400000</v>
      </c>
      <c r="J180" s="184" t="s">
        <v>3926</v>
      </c>
      <c r="K180" s="174" t="s">
        <v>54</v>
      </c>
      <c r="L180" s="188"/>
      <c r="M180" s="171">
        <f>VLOOKUP(G180,재계약_2019!$H:$J,3,0)</f>
        <v>14400000</v>
      </c>
    </row>
    <row r="181" spans="1:13" s="171" customFormat="1" x14ac:dyDescent="0.3">
      <c r="A181" s="163" t="s">
        <v>2859</v>
      </c>
      <c r="B181" s="75" t="s">
        <v>83</v>
      </c>
      <c r="C181" s="176">
        <v>43511</v>
      </c>
      <c r="D181" s="173" t="s">
        <v>3745</v>
      </c>
      <c r="E181" s="185" t="s">
        <v>1045</v>
      </c>
      <c r="F181" s="185" t="s">
        <v>3743</v>
      </c>
      <c r="G181" s="186">
        <v>1388101263</v>
      </c>
      <c r="H181" s="186" t="s">
        <v>81</v>
      </c>
      <c r="I181" s="187">
        <v>3360000</v>
      </c>
      <c r="J181" s="184" t="s">
        <v>3926</v>
      </c>
      <c r="K181" s="174" t="s">
        <v>54</v>
      </c>
      <c r="L181" s="188"/>
      <c r="M181" s="171">
        <f>VLOOKUP(G181,재계약_2019!$H:$J,3,0)</f>
        <v>3360000</v>
      </c>
    </row>
    <row r="182" spans="1:13" s="231" customFormat="1" x14ac:dyDescent="0.3">
      <c r="A182" s="220" t="s">
        <v>2859</v>
      </c>
      <c r="B182" s="221" t="s">
        <v>83</v>
      </c>
      <c r="C182" s="222">
        <v>43511</v>
      </c>
      <c r="D182" s="223" t="s">
        <v>3746</v>
      </c>
      <c r="E182" s="224" t="s">
        <v>1030</v>
      </c>
      <c r="F182" s="224" t="s">
        <v>4048</v>
      </c>
      <c r="G182" s="225">
        <v>3048207876</v>
      </c>
      <c r="H182" s="225" t="s">
        <v>2103</v>
      </c>
      <c r="I182" s="230">
        <f>5760000-5760000</f>
        <v>0</v>
      </c>
      <c r="J182" s="227" t="s">
        <v>3949</v>
      </c>
      <c r="K182" s="228" t="s">
        <v>53</v>
      </c>
      <c r="L182" s="229"/>
      <c r="M182" s="231" t="e">
        <f>VLOOKUP(G182,재계약_2019!$H:$J,3,0)</f>
        <v>#N/A</v>
      </c>
    </row>
    <row r="183" spans="1:13" s="171" customFormat="1" x14ac:dyDescent="0.3">
      <c r="A183" s="163" t="s">
        <v>2859</v>
      </c>
      <c r="B183" s="75" t="s">
        <v>83</v>
      </c>
      <c r="C183" s="176">
        <v>43511</v>
      </c>
      <c r="D183" s="173" t="s">
        <v>3747</v>
      </c>
      <c r="E183" s="185" t="s">
        <v>37</v>
      </c>
      <c r="F183" s="185" t="s">
        <v>3744</v>
      </c>
      <c r="G183" s="186">
        <v>1208680942</v>
      </c>
      <c r="H183" s="186" t="s">
        <v>81</v>
      </c>
      <c r="I183" s="187">
        <v>5040000</v>
      </c>
      <c r="J183" s="184" t="s">
        <v>3926</v>
      </c>
      <c r="K183" s="174" t="s">
        <v>53</v>
      </c>
      <c r="L183" s="188"/>
      <c r="M183" s="171" t="e">
        <f>VLOOKUP(G183,재계약_2019!$H:$J,3,0)</f>
        <v>#N/A</v>
      </c>
    </row>
    <row r="184" spans="1:13" s="171" customFormat="1" x14ac:dyDescent="0.3">
      <c r="A184" s="163" t="s">
        <v>2859</v>
      </c>
      <c r="B184" s="75" t="s">
        <v>83</v>
      </c>
      <c r="C184" s="176">
        <v>43511</v>
      </c>
      <c r="D184" s="173" t="s">
        <v>3747</v>
      </c>
      <c r="E184" s="185" t="s">
        <v>3748</v>
      </c>
      <c r="F184" s="185" t="s">
        <v>3749</v>
      </c>
      <c r="G184" s="186">
        <v>3128209287</v>
      </c>
      <c r="H184" s="186" t="s">
        <v>3750</v>
      </c>
      <c r="I184" s="187">
        <v>6408000</v>
      </c>
      <c r="J184" s="184" t="s">
        <v>3926</v>
      </c>
      <c r="K184" s="174" t="s">
        <v>53</v>
      </c>
      <c r="L184" s="188"/>
      <c r="M184" s="171" t="e">
        <f>VLOOKUP(G184,재계약_2019!$H:$J,3,0)</f>
        <v>#N/A</v>
      </c>
    </row>
    <row r="185" spans="1:13" s="171" customFormat="1" x14ac:dyDescent="0.3">
      <c r="A185" s="163" t="s">
        <v>2859</v>
      </c>
      <c r="B185" s="75" t="s">
        <v>83</v>
      </c>
      <c r="C185" s="176">
        <v>43514</v>
      </c>
      <c r="D185" s="173" t="s">
        <v>3746</v>
      </c>
      <c r="E185" s="185" t="s">
        <v>1030</v>
      </c>
      <c r="F185" s="185" t="s">
        <v>4345</v>
      </c>
      <c r="G185" s="186">
        <v>6178188540</v>
      </c>
      <c r="H185" s="186" t="s">
        <v>2867</v>
      </c>
      <c r="I185" s="187">
        <v>120000</v>
      </c>
      <c r="J185" s="75" t="s">
        <v>4347</v>
      </c>
      <c r="K185" s="174" t="s">
        <v>53</v>
      </c>
      <c r="L185" s="188"/>
      <c r="M185" s="171" t="e">
        <f>VLOOKUP(G185,재계약_2019!$H:$J,3,0)</f>
        <v>#N/A</v>
      </c>
    </row>
    <row r="186" spans="1:13" s="171" customFormat="1" x14ac:dyDescent="0.3">
      <c r="A186" s="163" t="s">
        <v>2859</v>
      </c>
      <c r="B186" s="75" t="s">
        <v>83</v>
      </c>
      <c r="C186" s="176">
        <v>43514</v>
      </c>
      <c r="D186" s="173" t="s">
        <v>3746</v>
      </c>
      <c r="E186" s="185" t="s">
        <v>1030</v>
      </c>
      <c r="F186" s="185" t="s">
        <v>3751</v>
      </c>
      <c r="G186" s="186">
        <v>6063357221</v>
      </c>
      <c r="H186" s="186" t="s">
        <v>2867</v>
      </c>
      <c r="I186" s="187">
        <v>140000</v>
      </c>
      <c r="J186" s="75" t="s">
        <v>4347</v>
      </c>
      <c r="K186" s="174" t="s">
        <v>53</v>
      </c>
      <c r="L186" s="188"/>
      <c r="M186" s="171" t="e">
        <f>VLOOKUP(G186,재계약_2019!$H:$J,3,0)</f>
        <v>#N/A</v>
      </c>
    </row>
    <row r="187" spans="1:13" s="171" customFormat="1" x14ac:dyDescent="0.3">
      <c r="A187" s="163" t="s">
        <v>2859</v>
      </c>
      <c r="B187" s="75" t="s">
        <v>83</v>
      </c>
      <c r="C187" s="176">
        <v>43514</v>
      </c>
      <c r="D187" s="173" t="s">
        <v>3747</v>
      </c>
      <c r="E187" s="185" t="s">
        <v>88</v>
      </c>
      <c r="F187" s="185" t="s">
        <v>3753</v>
      </c>
      <c r="G187" s="186">
        <v>2208607450</v>
      </c>
      <c r="H187" s="186" t="s">
        <v>2103</v>
      </c>
      <c r="I187" s="187">
        <v>1680000</v>
      </c>
      <c r="J187" s="184" t="s">
        <v>3953</v>
      </c>
      <c r="K187" s="174" t="s">
        <v>54</v>
      </c>
      <c r="L187" s="167" t="s">
        <v>2825</v>
      </c>
    </row>
    <row r="188" spans="1:13" s="171" customFormat="1" x14ac:dyDescent="0.3">
      <c r="A188" s="163" t="s">
        <v>2859</v>
      </c>
      <c r="B188" s="75" t="s">
        <v>83</v>
      </c>
      <c r="C188" s="176">
        <v>43514</v>
      </c>
      <c r="D188" s="173" t="s">
        <v>3747</v>
      </c>
      <c r="E188" s="185" t="s">
        <v>1008</v>
      </c>
      <c r="F188" s="185" t="s">
        <v>3752</v>
      </c>
      <c r="G188" s="186">
        <v>1408173187</v>
      </c>
      <c r="H188" s="186" t="s">
        <v>81</v>
      </c>
      <c r="I188" s="187">
        <v>3180000</v>
      </c>
      <c r="J188" s="184" t="s">
        <v>3926</v>
      </c>
      <c r="K188" s="174" t="s">
        <v>54</v>
      </c>
      <c r="L188" s="188"/>
      <c r="M188" s="171">
        <f>VLOOKUP(G188,재계약_2019!$H:$J,3,0)</f>
        <v>3300000</v>
      </c>
    </row>
    <row r="189" spans="1:13" s="171" customFormat="1" x14ac:dyDescent="0.3">
      <c r="A189" s="163" t="s">
        <v>2859</v>
      </c>
      <c r="B189" s="75" t="s">
        <v>83</v>
      </c>
      <c r="C189" s="176">
        <v>43515</v>
      </c>
      <c r="D189" s="173" t="s">
        <v>3746</v>
      </c>
      <c r="E189" s="185" t="s">
        <v>1030</v>
      </c>
      <c r="F189" s="185" t="s">
        <v>3951</v>
      </c>
      <c r="G189" s="186">
        <v>6078158942</v>
      </c>
      <c r="H189" s="186" t="s">
        <v>2867</v>
      </c>
      <c r="I189" s="187">
        <v>140000</v>
      </c>
      <c r="J189" s="75" t="s">
        <v>4347</v>
      </c>
      <c r="K189" s="174" t="s">
        <v>53</v>
      </c>
      <c r="L189" s="188"/>
      <c r="M189" s="171" t="e">
        <f>VLOOKUP(G189,재계약_2019!$H:$J,3,0)</f>
        <v>#N/A</v>
      </c>
    </row>
    <row r="190" spans="1:13" s="171" customFormat="1" x14ac:dyDescent="0.3">
      <c r="A190" s="163" t="s">
        <v>2859</v>
      </c>
      <c r="B190" s="75" t="s">
        <v>83</v>
      </c>
      <c r="C190" s="176">
        <v>43515</v>
      </c>
      <c r="D190" s="173" t="s">
        <v>3747</v>
      </c>
      <c r="E190" s="185" t="s">
        <v>90</v>
      </c>
      <c r="F190" s="185" t="s">
        <v>3754</v>
      </c>
      <c r="G190" s="186">
        <v>3148660600</v>
      </c>
      <c r="H190" s="186" t="s">
        <v>81</v>
      </c>
      <c r="I190" s="187">
        <v>2640000</v>
      </c>
      <c r="J190" s="184" t="s">
        <v>3926</v>
      </c>
      <c r="K190" s="174" t="s">
        <v>53</v>
      </c>
      <c r="L190" s="188"/>
      <c r="M190" s="171" t="e">
        <f>VLOOKUP(G190,재계약_2019!$H:$J,3,0)</f>
        <v>#N/A</v>
      </c>
    </row>
    <row r="191" spans="1:13" s="171" customFormat="1" x14ac:dyDescent="0.3">
      <c r="A191" s="163" t="s">
        <v>2859</v>
      </c>
      <c r="B191" s="75" t="s">
        <v>83</v>
      </c>
      <c r="C191" s="176">
        <v>43516</v>
      </c>
      <c r="D191" s="173" t="s">
        <v>92</v>
      </c>
      <c r="E191" s="185" t="s">
        <v>3770</v>
      </c>
      <c r="F191" s="185" t="s">
        <v>3756</v>
      </c>
      <c r="G191" s="186">
        <v>4038106880</v>
      </c>
      <c r="H191" s="186" t="s">
        <v>81</v>
      </c>
      <c r="I191" s="187">
        <v>3840000</v>
      </c>
      <c r="J191" s="184" t="s">
        <v>3926</v>
      </c>
      <c r="K191" s="174" t="s">
        <v>54</v>
      </c>
      <c r="L191" s="188"/>
      <c r="M191" s="171">
        <f>VLOOKUP(G191,재계약_2019!$H:$J,3,0)</f>
        <v>3840000</v>
      </c>
    </row>
    <row r="192" spans="1:13" s="171" customFormat="1" x14ac:dyDescent="0.3">
      <c r="A192" s="163" t="s">
        <v>2859</v>
      </c>
      <c r="B192" s="75" t="s">
        <v>83</v>
      </c>
      <c r="C192" s="176">
        <v>43516</v>
      </c>
      <c r="D192" s="173" t="s">
        <v>92</v>
      </c>
      <c r="E192" s="185" t="s">
        <v>2531</v>
      </c>
      <c r="F192" s="185" t="s">
        <v>3755</v>
      </c>
      <c r="G192" s="186">
        <v>4088107055</v>
      </c>
      <c r="H192" s="186" t="s">
        <v>2103</v>
      </c>
      <c r="I192" s="187">
        <v>8448000</v>
      </c>
      <c r="J192" s="184" t="s">
        <v>3926</v>
      </c>
      <c r="K192" s="174" t="s">
        <v>53</v>
      </c>
      <c r="L192" s="188"/>
      <c r="M192" s="171" t="e">
        <f>VLOOKUP(G192,재계약_2019!$H:$J,3,0)</f>
        <v>#N/A</v>
      </c>
    </row>
    <row r="193" spans="1:13" s="171" customFormat="1" x14ac:dyDescent="0.3">
      <c r="A193" s="163" t="s">
        <v>2859</v>
      </c>
      <c r="B193" s="75" t="s">
        <v>83</v>
      </c>
      <c r="C193" s="176">
        <v>43517</v>
      </c>
      <c r="D193" s="173" t="s">
        <v>3746</v>
      </c>
      <c r="E193" s="185" t="s">
        <v>3771</v>
      </c>
      <c r="F193" s="185" t="s">
        <v>3950</v>
      </c>
      <c r="G193" s="186">
        <v>6098149930</v>
      </c>
      <c r="H193" s="186" t="s">
        <v>81</v>
      </c>
      <c r="I193" s="187">
        <v>3300000</v>
      </c>
      <c r="J193" s="184" t="s">
        <v>3926</v>
      </c>
      <c r="K193" s="174" t="s">
        <v>54</v>
      </c>
      <c r="L193" s="188"/>
      <c r="M193" s="171">
        <f>VLOOKUP(G193,재계약_2019!$H:$J,3,0)</f>
        <v>3300000</v>
      </c>
    </row>
    <row r="194" spans="1:13" s="171" customFormat="1" x14ac:dyDescent="0.3">
      <c r="A194" s="163" t="s">
        <v>2859</v>
      </c>
      <c r="B194" s="75" t="s">
        <v>83</v>
      </c>
      <c r="C194" s="176">
        <v>43517</v>
      </c>
      <c r="D194" s="173" t="s">
        <v>3745</v>
      </c>
      <c r="E194" s="185" t="s">
        <v>1051</v>
      </c>
      <c r="F194" s="185" t="s">
        <v>3675</v>
      </c>
      <c r="G194" s="186">
        <v>1068202597</v>
      </c>
      <c r="H194" s="186" t="s">
        <v>2103</v>
      </c>
      <c r="I194" s="187">
        <v>7684800</v>
      </c>
      <c r="J194" s="184" t="s">
        <v>3926</v>
      </c>
      <c r="K194" s="174" t="s">
        <v>53</v>
      </c>
      <c r="L194" s="188"/>
      <c r="M194" s="171" t="e">
        <f>VLOOKUP(G194,재계약_2019!$H:$J,3,0)</f>
        <v>#N/A</v>
      </c>
    </row>
    <row r="195" spans="1:13" s="171" customFormat="1" x14ac:dyDescent="0.3">
      <c r="A195" s="163" t="s">
        <v>2859</v>
      </c>
      <c r="B195" s="75" t="s">
        <v>83</v>
      </c>
      <c r="C195" s="176">
        <v>43518</v>
      </c>
      <c r="D195" s="173" t="s">
        <v>92</v>
      </c>
      <c r="E195" s="185" t="s">
        <v>15</v>
      </c>
      <c r="F195" s="185" t="s">
        <v>3442</v>
      </c>
      <c r="G195" s="186">
        <v>2198100428</v>
      </c>
      <c r="H195" s="186" t="s">
        <v>82</v>
      </c>
      <c r="I195" s="187">
        <v>600000</v>
      </c>
      <c r="J195" s="184" t="s">
        <v>3926</v>
      </c>
      <c r="K195" s="174" t="s">
        <v>54</v>
      </c>
      <c r="L195" s="167" t="s">
        <v>2825</v>
      </c>
    </row>
    <row r="196" spans="1:13" s="171" customFormat="1" x14ac:dyDescent="0.3">
      <c r="A196" s="163" t="s">
        <v>2859</v>
      </c>
      <c r="B196" s="75" t="s">
        <v>83</v>
      </c>
      <c r="C196" s="176">
        <v>43518</v>
      </c>
      <c r="D196" s="173" t="s">
        <v>92</v>
      </c>
      <c r="E196" s="185" t="s">
        <v>2519</v>
      </c>
      <c r="F196" s="185" t="s">
        <v>1323</v>
      </c>
      <c r="G196" s="186">
        <v>1148703078</v>
      </c>
      <c r="H196" s="186" t="s">
        <v>81</v>
      </c>
      <c r="I196" s="187">
        <v>425000</v>
      </c>
      <c r="J196" s="184" t="s">
        <v>3926</v>
      </c>
      <c r="K196" s="174" t="s">
        <v>54</v>
      </c>
      <c r="L196" s="188"/>
    </row>
    <row r="197" spans="1:13" s="171" customFormat="1" x14ac:dyDescent="0.3">
      <c r="A197" s="163" t="s">
        <v>2859</v>
      </c>
      <c r="B197" s="75" t="s">
        <v>83</v>
      </c>
      <c r="C197" s="176">
        <v>43518</v>
      </c>
      <c r="D197" s="173" t="s">
        <v>2750</v>
      </c>
      <c r="E197" s="185" t="s">
        <v>1806</v>
      </c>
      <c r="F197" s="185" t="s">
        <v>3952</v>
      </c>
      <c r="G197" s="186">
        <v>2208622617</v>
      </c>
      <c r="H197" s="186" t="s">
        <v>81</v>
      </c>
      <c r="I197" s="187">
        <v>4260000</v>
      </c>
      <c r="J197" s="184" t="s">
        <v>3926</v>
      </c>
      <c r="K197" s="174" t="s">
        <v>54</v>
      </c>
      <c r="L197" s="188"/>
    </row>
    <row r="198" spans="1:13" s="171" customFormat="1" x14ac:dyDescent="0.3">
      <c r="A198" s="163" t="s">
        <v>2859</v>
      </c>
      <c r="B198" s="75" t="s">
        <v>83</v>
      </c>
      <c r="C198" s="176">
        <v>43518</v>
      </c>
      <c r="D198" s="173" t="s">
        <v>92</v>
      </c>
      <c r="E198" s="185" t="s">
        <v>3770</v>
      </c>
      <c r="F198" s="185" t="s">
        <v>1596</v>
      </c>
      <c r="G198" s="186">
        <v>4018111238</v>
      </c>
      <c r="H198" s="186" t="s">
        <v>81</v>
      </c>
      <c r="I198" s="187">
        <v>2760000</v>
      </c>
      <c r="J198" s="184" t="s">
        <v>3953</v>
      </c>
      <c r="K198" s="174" t="s">
        <v>54</v>
      </c>
      <c r="L198" s="188"/>
    </row>
    <row r="199" spans="1:13" s="171" customFormat="1" x14ac:dyDescent="0.3">
      <c r="A199" s="163" t="s">
        <v>2859</v>
      </c>
      <c r="B199" s="75" t="s">
        <v>83</v>
      </c>
      <c r="C199" s="176">
        <v>43518</v>
      </c>
      <c r="D199" s="173" t="s">
        <v>92</v>
      </c>
      <c r="E199" s="185" t="s">
        <v>3772</v>
      </c>
      <c r="F199" s="185" t="s">
        <v>3954</v>
      </c>
      <c r="G199" s="186">
        <v>3068115434</v>
      </c>
      <c r="H199" s="186" t="s">
        <v>81</v>
      </c>
      <c r="I199" s="187">
        <v>3840000</v>
      </c>
      <c r="J199" s="184" t="s">
        <v>3953</v>
      </c>
      <c r="K199" s="174" t="s">
        <v>54</v>
      </c>
      <c r="L199" s="188"/>
    </row>
    <row r="200" spans="1:13" s="171" customFormat="1" x14ac:dyDescent="0.3">
      <c r="A200" s="163" t="s">
        <v>2859</v>
      </c>
      <c r="B200" s="75" t="s">
        <v>83</v>
      </c>
      <c r="C200" s="176">
        <v>43521</v>
      </c>
      <c r="D200" s="173" t="s">
        <v>79</v>
      </c>
      <c r="E200" s="185" t="s">
        <v>1764</v>
      </c>
      <c r="F200" s="185" t="s">
        <v>3955</v>
      </c>
      <c r="G200" s="186">
        <v>1308185819</v>
      </c>
      <c r="H200" s="186" t="s">
        <v>81</v>
      </c>
      <c r="I200" s="187">
        <v>3300000</v>
      </c>
      <c r="J200" s="184" t="s">
        <v>3953</v>
      </c>
      <c r="K200" s="174" t="s">
        <v>53</v>
      </c>
      <c r="L200" s="188"/>
      <c r="M200" s="171" t="e">
        <f>VLOOKUP(G200,재계약_2019!$H:$J,3,0)</f>
        <v>#N/A</v>
      </c>
    </row>
    <row r="201" spans="1:13" s="171" customFormat="1" x14ac:dyDescent="0.3">
      <c r="A201" s="163" t="s">
        <v>2859</v>
      </c>
      <c r="B201" s="75" t="s">
        <v>83</v>
      </c>
      <c r="C201" s="176">
        <v>43522</v>
      </c>
      <c r="D201" s="173" t="s">
        <v>92</v>
      </c>
      <c r="E201" s="185" t="s">
        <v>2099</v>
      </c>
      <c r="F201" s="185" t="s">
        <v>3956</v>
      </c>
      <c r="G201" s="186">
        <v>2218213262</v>
      </c>
      <c r="H201" s="186" t="s">
        <v>2103</v>
      </c>
      <c r="I201" s="187">
        <v>9408000</v>
      </c>
      <c r="J201" s="184" t="s">
        <v>3953</v>
      </c>
      <c r="K201" s="174" t="s">
        <v>53</v>
      </c>
      <c r="L201" s="188"/>
      <c r="M201" s="171" t="e">
        <f>VLOOKUP(G201,재계약_2019!$H:$J,3,0)</f>
        <v>#N/A</v>
      </c>
    </row>
    <row r="202" spans="1:13" s="171" customFormat="1" x14ac:dyDescent="0.3">
      <c r="A202" s="163" t="s">
        <v>2859</v>
      </c>
      <c r="B202" s="75" t="s">
        <v>83</v>
      </c>
      <c r="C202" s="176">
        <v>43522</v>
      </c>
      <c r="D202" s="173" t="s">
        <v>3746</v>
      </c>
      <c r="E202" s="185" t="s">
        <v>1029</v>
      </c>
      <c r="F202" s="185" t="s">
        <v>3957</v>
      </c>
      <c r="G202" s="186">
        <v>5038162620</v>
      </c>
      <c r="H202" s="186" t="s">
        <v>2103</v>
      </c>
      <c r="I202" s="187">
        <v>12468000</v>
      </c>
      <c r="J202" s="184" t="s">
        <v>3953</v>
      </c>
      <c r="K202" s="174" t="s">
        <v>53</v>
      </c>
      <c r="L202" s="188"/>
      <c r="M202" s="171" t="e">
        <f>VLOOKUP(G202,재계약_2019!$H:$J,3,0)</f>
        <v>#N/A</v>
      </c>
    </row>
    <row r="203" spans="1:13" s="171" customFormat="1" x14ac:dyDescent="0.3">
      <c r="A203" s="163" t="s">
        <v>2859</v>
      </c>
      <c r="B203" s="75" t="s">
        <v>83</v>
      </c>
      <c r="C203" s="176">
        <v>43522</v>
      </c>
      <c r="D203" s="173" t="s">
        <v>96</v>
      </c>
      <c r="E203" s="185" t="s">
        <v>36</v>
      </c>
      <c r="F203" s="185" t="s">
        <v>3958</v>
      </c>
      <c r="G203" s="186">
        <v>1348103819</v>
      </c>
      <c r="H203" s="186" t="s">
        <v>81</v>
      </c>
      <c r="I203" s="187">
        <v>3660000</v>
      </c>
      <c r="J203" s="184" t="s">
        <v>3953</v>
      </c>
      <c r="K203" s="174" t="s">
        <v>53</v>
      </c>
      <c r="L203" s="188"/>
      <c r="M203" s="171" t="e">
        <f>VLOOKUP(G203,재계약_2019!$H:$J,3,0)</f>
        <v>#N/A</v>
      </c>
    </row>
    <row r="204" spans="1:13" s="171" customFormat="1" x14ac:dyDescent="0.3">
      <c r="A204" s="163" t="s">
        <v>2859</v>
      </c>
      <c r="B204" s="75" t="s">
        <v>83</v>
      </c>
      <c r="C204" s="176">
        <v>43522</v>
      </c>
      <c r="D204" s="173" t="s">
        <v>96</v>
      </c>
      <c r="E204" s="185" t="s">
        <v>88</v>
      </c>
      <c r="F204" s="185" t="s">
        <v>3959</v>
      </c>
      <c r="G204" s="186">
        <v>2148816754</v>
      </c>
      <c r="H204" s="186" t="s">
        <v>81</v>
      </c>
      <c r="I204" s="187">
        <v>3660000</v>
      </c>
      <c r="J204" s="184" t="s">
        <v>3953</v>
      </c>
      <c r="K204" s="174" t="s">
        <v>53</v>
      </c>
      <c r="L204" s="188"/>
      <c r="M204" s="171" t="e">
        <f>VLOOKUP(G204,재계약_2019!$H:$J,3,0)</f>
        <v>#N/A</v>
      </c>
    </row>
    <row r="205" spans="1:13" s="171" customFormat="1" x14ac:dyDescent="0.3">
      <c r="A205" s="163" t="s">
        <v>2859</v>
      </c>
      <c r="B205" s="75" t="s">
        <v>83</v>
      </c>
      <c r="C205" s="176">
        <v>43522</v>
      </c>
      <c r="D205" s="173" t="s">
        <v>96</v>
      </c>
      <c r="E205" s="185" t="s">
        <v>37</v>
      </c>
      <c r="F205" s="185" t="s">
        <v>3960</v>
      </c>
      <c r="G205" s="186">
        <v>2118680189</v>
      </c>
      <c r="H205" s="186" t="s">
        <v>2103</v>
      </c>
      <c r="I205" s="187">
        <v>8508000</v>
      </c>
      <c r="J205" s="232" t="s">
        <v>3953</v>
      </c>
      <c r="K205" s="174" t="s">
        <v>53</v>
      </c>
      <c r="L205" s="188"/>
      <c r="M205" s="171" t="e">
        <f>VLOOKUP(G205,재계약_2019!$H:$J,3,0)</f>
        <v>#N/A</v>
      </c>
    </row>
    <row r="206" spans="1:13" s="171" customFormat="1" x14ac:dyDescent="0.3">
      <c r="A206" s="163" t="s">
        <v>2859</v>
      </c>
      <c r="B206" s="75" t="s">
        <v>83</v>
      </c>
      <c r="C206" s="176">
        <v>43522</v>
      </c>
      <c r="D206" s="173" t="s">
        <v>96</v>
      </c>
      <c r="E206" s="185" t="s">
        <v>1628</v>
      </c>
      <c r="F206" s="185" t="s">
        <v>3961</v>
      </c>
      <c r="G206" s="186">
        <v>1298133801</v>
      </c>
      <c r="H206" s="186" t="s">
        <v>2103</v>
      </c>
      <c r="I206" s="187">
        <v>7668000</v>
      </c>
      <c r="J206" s="184" t="s">
        <v>3953</v>
      </c>
      <c r="K206" s="174" t="s">
        <v>53</v>
      </c>
      <c r="L206" s="188"/>
      <c r="M206" s="171" t="e">
        <f>VLOOKUP(G206,재계약_2019!$H:$J,3,0)</f>
        <v>#N/A</v>
      </c>
    </row>
    <row r="207" spans="1:13" s="171" customFormat="1" x14ac:dyDescent="0.3">
      <c r="A207" s="163" t="s">
        <v>2859</v>
      </c>
      <c r="B207" s="75" t="s">
        <v>83</v>
      </c>
      <c r="C207" s="176">
        <v>43523</v>
      </c>
      <c r="D207" s="173" t="s">
        <v>96</v>
      </c>
      <c r="E207" s="185" t="s">
        <v>1101</v>
      </c>
      <c r="F207" s="185" t="s">
        <v>3962</v>
      </c>
      <c r="G207" s="186">
        <v>3128612927</v>
      </c>
      <c r="H207" s="186" t="s">
        <v>81</v>
      </c>
      <c r="I207" s="187">
        <v>11592000</v>
      </c>
      <c r="J207" s="184" t="s">
        <v>3953</v>
      </c>
      <c r="K207" s="174" t="s">
        <v>53</v>
      </c>
      <c r="L207" s="188"/>
      <c r="M207" s="171" t="e">
        <f>VLOOKUP(G207,재계약_2019!$H:$J,3,0)</f>
        <v>#N/A</v>
      </c>
    </row>
    <row r="208" spans="1:13" s="171" customFormat="1" x14ac:dyDescent="0.3">
      <c r="A208" s="163" t="s">
        <v>2859</v>
      </c>
      <c r="B208" s="75" t="s">
        <v>83</v>
      </c>
      <c r="C208" s="176">
        <v>43523</v>
      </c>
      <c r="D208" s="173" t="s">
        <v>96</v>
      </c>
      <c r="E208" s="185" t="s">
        <v>1101</v>
      </c>
      <c r="F208" s="185" t="s">
        <v>1981</v>
      </c>
      <c r="G208" s="186">
        <v>1348102237</v>
      </c>
      <c r="H208" s="186" t="s">
        <v>80</v>
      </c>
      <c r="I208" s="187">
        <v>160000</v>
      </c>
      <c r="J208" s="184" t="s">
        <v>3953</v>
      </c>
      <c r="K208" s="174" t="s">
        <v>54</v>
      </c>
      <c r="L208" s="188" t="s">
        <v>2825</v>
      </c>
      <c r="M208" s="171">
        <f>VLOOKUP(G208,재계약_2019!$H:$J,3,0)</f>
        <v>10200000</v>
      </c>
    </row>
    <row r="209" spans="1:13" s="171" customFormat="1" x14ac:dyDescent="0.3">
      <c r="A209" s="163" t="s">
        <v>2859</v>
      </c>
      <c r="B209" s="75" t="s">
        <v>83</v>
      </c>
      <c r="C209" s="176">
        <v>43523</v>
      </c>
      <c r="D209" s="173" t="s">
        <v>3746</v>
      </c>
      <c r="E209" s="185" t="s">
        <v>1029</v>
      </c>
      <c r="F209" s="185" t="s">
        <v>3807</v>
      </c>
      <c r="G209" s="186">
        <v>5068266466</v>
      </c>
      <c r="H209" s="186" t="s">
        <v>80</v>
      </c>
      <c r="I209" s="187">
        <v>3648000</v>
      </c>
      <c r="J209" s="184" t="s">
        <v>3953</v>
      </c>
      <c r="K209" s="174" t="s">
        <v>53</v>
      </c>
      <c r="L209" s="188"/>
      <c r="M209" s="171" t="e">
        <f>VLOOKUP(G209,재계약_2019!$H:$J,3,0)</f>
        <v>#N/A</v>
      </c>
    </row>
    <row r="210" spans="1:13" s="171" customFormat="1" x14ac:dyDescent="0.3">
      <c r="A210" s="163" t="s">
        <v>2859</v>
      </c>
      <c r="B210" s="75" t="s">
        <v>83</v>
      </c>
      <c r="C210" s="176">
        <v>43523</v>
      </c>
      <c r="D210" s="173" t="s">
        <v>96</v>
      </c>
      <c r="E210" s="185" t="s">
        <v>998</v>
      </c>
      <c r="F210" s="185" t="s">
        <v>3963</v>
      </c>
      <c r="G210" s="186">
        <v>1058614915</v>
      </c>
      <c r="H210" s="186" t="s">
        <v>83</v>
      </c>
      <c r="I210" s="187">
        <v>6528000</v>
      </c>
      <c r="J210" s="184" t="s">
        <v>3953</v>
      </c>
      <c r="K210" s="174" t="s">
        <v>53</v>
      </c>
      <c r="L210" s="188"/>
      <c r="M210" s="171" t="e">
        <f>VLOOKUP(G210,재계약_2019!$H:$J,3,0)</f>
        <v>#N/A</v>
      </c>
    </row>
    <row r="211" spans="1:13" s="171" customFormat="1" x14ac:dyDescent="0.3">
      <c r="A211" s="163" t="s">
        <v>2859</v>
      </c>
      <c r="B211" s="75" t="s">
        <v>83</v>
      </c>
      <c r="C211" s="176">
        <v>43523</v>
      </c>
      <c r="D211" s="173" t="s">
        <v>79</v>
      </c>
      <c r="E211" s="185" t="s">
        <v>1806</v>
      </c>
      <c r="F211" s="185" t="s">
        <v>3964</v>
      </c>
      <c r="G211" s="186">
        <v>1148133003</v>
      </c>
      <c r="H211" s="186" t="s">
        <v>80</v>
      </c>
      <c r="I211" s="187">
        <v>4680000</v>
      </c>
      <c r="J211" s="184" t="s">
        <v>3953</v>
      </c>
      <c r="K211" s="174" t="s">
        <v>54</v>
      </c>
      <c r="L211" s="188"/>
      <c r="M211" s="171">
        <f>VLOOKUP(G211,재계약_2019!$H:$J,3,0)</f>
        <v>4680000</v>
      </c>
    </row>
    <row r="212" spans="1:13" s="171" customFormat="1" x14ac:dyDescent="0.3">
      <c r="A212" s="163" t="s">
        <v>2859</v>
      </c>
      <c r="B212" s="75" t="s">
        <v>83</v>
      </c>
      <c r="C212" s="176">
        <v>43523</v>
      </c>
      <c r="D212" s="173" t="s">
        <v>79</v>
      </c>
      <c r="E212" s="185" t="s">
        <v>1062</v>
      </c>
      <c r="F212" s="185" t="s">
        <v>3808</v>
      </c>
      <c r="G212" s="186">
        <v>1348206545</v>
      </c>
      <c r="H212" s="186" t="s">
        <v>81</v>
      </c>
      <c r="I212" s="187">
        <v>3432000</v>
      </c>
      <c r="J212" s="184" t="s">
        <v>3953</v>
      </c>
      <c r="K212" s="174" t="s">
        <v>53</v>
      </c>
      <c r="L212" s="188"/>
      <c r="M212" s="171" t="e">
        <f>VLOOKUP(G212,재계약_2019!$H:$J,3,0)</f>
        <v>#N/A</v>
      </c>
    </row>
    <row r="213" spans="1:13" s="171" customFormat="1" x14ac:dyDescent="0.3">
      <c r="A213" s="163" t="s">
        <v>2859</v>
      </c>
      <c r="B213" s="75" t="s">
        <v>83</v>
      </c>
      <c r="C213" s="176">
        <v>43523</v>
      </c>
      <c r="D213" s="173" t="s">
        <v>3746</v>
      </c>
      <c r="E213" s="185" t="s">
        <v>976</v>
      </c>
      <c r="F213" s="185" t="s">
        <v>4346</v>
      </c>
      <c r="G213" s="186">
        <v>6108118719</v>
      </c>
      <c r="H213" s="186" t="s">
        <v>81</v>
      </c>
      <c r="I213" s="187">
        <v>21900000</v>
      </c>
      <c r="J213" s="184"/>
      <c r="K213" s="174" t="s">
        <v>3811</v>
      </c>
      <c r="L213" s="188"/>
      <c r="M213" s="171">
        <f>VLOOKUP(G213,재계약_2019!$H:$J,3,0)</f>
        <v>4380000</v>
      </c>
    </row>
    <row r="214" spans="1:13" s="171" customFormat="1" x14ac:dyDescent="0.3">
      <c r="A214" s="163" t="s">
        <v>2859</v>
      </c>
      <c r="B214" s="75" t="s">
        <v>83</v>
      </c>
      <c r="C214" s="176">
        <v>43523</v>
      </c>
      <c r="D214" s="173" t="s">
        <v>96</v>
      </c>
      <c r="E214" s="185" t="s">
        <v>982</v>
      </c>
      <c r="F214" s="185" t="s">
        <v>3809</v>
      </c>
      <c r="G214" s="186">
        <v>6228701192</v>
      </c>
      <c r="H214" s="186" t="s">
        <v>80</v>
      </c>
      <c r="I214" s="187">
        <v>5088000</v>
      </c>
      <c r="J214" s="184" t="s">
        <v>3953</v>
      </c>
      <c r="K214" s="174" t="s">
        <v>53</v>
      </c>
      <c r="L214" s="188"/>
      <c r="M214" s="171" t="e">
        <f>VLOOKUP(G214,재계약_2019!$H:$J,3,0)</f>
        <v>#N/A</v>
      </c>
    </row>
    <row r="215" spans="1:13" s="171" customFormat="1" x14ac:dyDescent="0.3">
      <c r="A215" s="163" t="s">
        <v>2859</v>
      </c>
      <c r="B215" s="75" t="s">
        <v>83</v>
      </c>
      <c r="C215" s="176">
        <v>43523</v>
      </c>
      <c r="D215" s="173" t="s">
        <v>79</v>
      </c>
      <c r="E215" s="185" t="s">
        <v>1863</v>
      </c>
      <c r="F215" s="185" t="s">
        <v>3408</v>
      </c>
      <c r="G215" s="186">
        <v>2338200421</v>
      </c>
      <c r="H215" s="186" t="s">
        <v>81</v>
      </c>
      <c r="I215" s="187">
        <v>2640000</v>
      </c>
      <c r="J215" s="184" t="s">
        <v>3953</v>
      </c>
      <c r="K215" s="174" t="s">
        <v>54</v>
      </c>
      <c r="L215" s="188"/>
      <c r="M215" s="171">
        <f>VLOOKUP(G215,재계약_2019!$H:$J,3,0)</f>
        <v>2640000</v>
      </c>
    </row>
    <row r="216" spans="1:13" s="171" customFormat="1" x14ac:dyDescent="0.3">
      <c r="A216" s="163" t="s">
        <v>2859</v>
      </c>
      <c r="B216" s="75" t="s">
        <v>83</v>
      </c>
      <c r="C216" s="176">
        <v>43523</v>
      </c>
      <c r="D216" s="173" t="s">
        <v>79</v>
      </c>
      <c r="E216" s="185" t="s">
        <v>1863</v>
      </c>
      <c r="F216" s="185" t="s">
        <v>1879</v>
      </c>
      <c r="G216" s="186">
        <v>2128111400</v>
      </c>
      <c r="H216" s="186" t="s">
        <v>81</v>
      </c>
      <c r="I216" s="187">
        <v>3300000</v>
      </c>
      <c r="J216" s="184" t="s">
        <v>3953</v>
      </c>
      <c r="K216" s="174" t="s">
        <v>54</v>
      </c>
      <c r="L216" s="188"/>
      <c r="M216" s="171">
        <f>VLOOKUP(G216,재계약_2019!$H:$J,3,0)</f>
        <v>3300000</v>
      </c>
    </row>
    <row r="217" spans="1:13" s="171" customFormat="1" x14ac:dyDescent="0.3">
      <c r="A217" s="163" t="s">
        <v>2859</v>
      </c>
      <c r="B217" s="75" t="s">
        <v>83</v>
      </c>
      <c r="C217" s="176">
        <v>43524</v>
      </c>
      <c r="D217" s="173" t="s">
        <v>17</v>
      </c>
      <c r="E217" s="173" t="s">
        <v>1093</v>
      </c>
      <c r="F217" s="185" t="s">
        <v>3757</v>
      </c>
      <c r="G217" s="186">
        <v>2218205947</v>
      </c>
      <c r="H217" s="186" t="s">
        <v>83</v>
      </c>
      <c r="I217" s="187">
        <v>7452000</v>
      </c>
      <c r="J217" s="184" t="s">
        <v>3953</v>
      </c>
      <c r="K217" s="174" t="s">
        <v>54</v>
      </c>
      <c r="L217" s="188"/>
      <c r="M217" s="171">
        <f>VLOOKUP(G217,재계약_2019!$H:$J,3,0)</f>
        <v>7920000</v>
      </c>
    </row>
    <row r="218" spans="1:13" s="171" customFormat="1" x14ac:dyDescent="0.3">
      <c r="A218" s="163" t="s">
        <v>2859</v>
      </c>
      <c r="B218" s="75" t="s">
        <v>83</v>
      </c>
      <c r="C218" s="176">
        <v>43524</v>
      </c>
      <c r="D218" s="173" t="s">
        <v>17</v>
      </c>
      <c r="E218" s="173" t="s">
        <v>1093</v>
      </c>
      <c r="F218" s="185" t="s">
        <v>1094</v>
      </c>
      <c r="G218" s="186">
        <v>1248577030</v>
      </c>
      <c r="H218" s="186" t="s">
        <v>83</v>
      </c>
      <c r="I218" s="208">
        <v>1318000</v>
      </c>
      <c r="J218" s="184" t="s">
        <v>3926</v>
      </c>
      <c r="K218" s="174" t="s">
        <v>54</v>
      </c>
      <c r="L218" s="188"/>
      <c r="M218" s="171">
        <f>VLOOKUP(G218,재계약_2019!$H:$J,3,0)</f>
        <v>7908000</v>
      </c>
    </row>
    <row r="219" spans="1:13" s="213" customFormat="1" x14ac:dyDescent="0.3">
      <c r="A219" s="220" t="s">
        <v>2859</v>
      </c>
      <c r="B219" s="221" t="s">
        <v>83</v>
      </c>
      <c r="C219" s="222">
        <v>43524</v>
      </c>
      <c r="D219" s="223" t="s">
        <v>17</v>
      </c>
      <c r="E219" s="223" t="s">
        <v>1093</v>
      </c>
      <c r="F219" s="224" t="s">
        <v>4049</v>
      </c>
      <c r="G219" s="225">
        <v>1248577030</v>
      </c>
      <c r="H219" s="225" t="s">
        <v>83</v>
      </c>
      <c r="I219" s="226">
        <v>-659000</v>
      </c>
      <c r="J219" s="227" t="s">
        <v>3942</v>
      </c>
      <c r="K219" s="228" t="s">
        <v>54</v>
      </c>
      <c r="L219" s="229" t="s">
        <v>3911</v>
      </c>
    </row>
    <row r="220" spans="1:13" s="171" customFormat="1" x14ac:dyDescent="0.3">
      <c r="A220" s="163" t="s">
        <v>2859</v>
      </c>
      <c r="B220" s="75" t="s">
        <v>83</v>
      </c>
      <c r="C220" s="176">
        <v>43524</v>
      </c>
      <c r="D220" s="173" t="s">
        <v>2746</v>
      </c>
      <c r="E220" s="185" t="s">
        <v>1030</v>
      </c>
      <c r="F220" s="185" t="s">
        <v>3827</v>
      </c>
      <c r="G220" s="186">
        <v>6038142360</v>
      </c>
      <c r="H220" s="186" t="s">
        <v>2103</v>
      </c>
      <c r="I220" s="187">
        <v>33840000</v>
      </c>
      <c r="J220" s="184" t="s">
        <v>3953</v>
      </c>
      <c r="K220" s="174" t="s">
        <v>54</v>
      </c>
      <c r="L220" s="188"/>
      <c r="M220" s="171">
        <f>VLOOKUP(G220,재계약_2019!$H:$J,3,0)</f>
        <v>6480000</v>
      </c>
    </row>
    <row r="221" spans="1:13" s="171" customFormat="1" x14ac:dyDescent="0.3">
      <c r="A221" s="163" t="s">
        <v>2859</v>
      </c>
      <c r="B221" s="75" t="s">
        <v>83</v>
      </c>
      <c r="C221" s="176">
        <v>43524</v>
      </c>
      <c r="D221" s="173" t="s">
        <v>2746</v>
      </c>
      <c r="E221" s="185" t="s">
        <v>1030</v>
      </c>
      <c r="F221" s="185" t="s">
        <v>3826</v>
      </c>
      <c r="G221" s="186">
        <v>5228800639</v>
      </c>
      <c r="H221" s="186" t="s">
        <v>2867</v>
      </c>
      <c r="I221" s="187">
        <v>120000</v>
      </c>
      <c r="J221" s="75" t="s">
        <v>4347</v>
      </c>
      <c r="K221" s="174" t="s">
        <v>53</v>
      </c>
      <c r="L221" s="188"/>
      <c r="M221" s="171" t="e">
        <f>VLOOKUP(G221,재계약_2019!$H:$J,3,0)</f>
        <v>#N/A</v>
      </c>
    </row>
    <row r="222" spans="1:13" s="171" customFormat="1" x14ac:dyDescent="0.3">
      <c r="A222" s="163" t="s">
        <v>2859</v>
      </c>
      <c r="B222" s="75" t="s">
        <v>83</v>
      </c>
      <c r="C222" s="176">
        <v>43524</v>
      </c>
      <c r="D222" s="173" t="s">
        <v>96</v>
      </c>
      <c r="E222" s="185" t="s">
        <v>37</v>
      </c>
      <c r="F222" s="185" t="s">
        <v>3825</v>
      </c>
      <c r="G222" s="186">
        <v>1278197755</v>
      </c>
      <c r="H222" s="186" t="s">
        <v>81</v>
      </c>
      <c r="I222" s="187">
        <v>3360000</v>
      </c>
      <c r="J222" s="184" t="s">
        <v>3953</v>
      </c>
      <c r="K222" s="174" t="s">
        <v>53</v>
      </c>
      <c r="L222" s="188"/>
      <c r="M222" s="171" t="e">
        <f>VLOOKUP(G222,재계약_2019!$H:$J,3,0)</f>
        <v>#N/A</v>
      </c>
    </row>
    <row r="223" spans="1:13" s="171" customFormat="1" x14ac:dyDescent="0.3">
      <c r="A223" s="163" t="s">
        <v>2859</v>
      </c>
      <c r="B223" s="75" t="s">
        <v>83</v>
      </c>
      <c r="C223" s="176">
        <v>43524</v>
      </c>
      <c r="D223" s="173" t="s">
        <v>79</v>
      </c>
      <c r="E223" s="185" t="s">
        <v>1069</v>
      </c>
      <c r="F223" s="185" t="s">
        <v>4042</v>
      </c>
      <c r="G223" s="186">
        <v>1358621514</v>
      </c>
      <c r="H223" s="186" t="s">
        <v>4043</v>
      </c>
      <c r="I223" s="187">
        <v>7530000</v>
      </c>
      <c r="J223" s="184" t="s">
        <v>4041</v>
      </c>
      <c r="K223" s="174" t="s">
        <v>54</v>
      </c>
      <c r="L223" s="188"/>
      <c r="M223" s="171">
        <f>VLOOKUP(G223,재계약_2019!$H:$J,3,0)</f>
        <v>7530000</v>
      </c>
    </row>
    <row r="224" spans="1:13" s="171" customFormat="1" x14ac:dyDescent="0.3">
      <c r="A224" s="163" t="s">
        <v>2859</v>
      </c>
      <c r="B224" s="75" t="s">
        <v>83</v>
      </c>
      <c r="C224" s="176">
        <v>43524</v>
      </c>
      <c r="D224" s="173" t="s">
        <v>96</v>
      </c>
      <c r="E224" s="185" t="s">
        <v>90</v>
      </c>
      <c r="F224" s="185" t="s">
        <v>2338</v>
      </c>
      <c r="G224" s="186">
        <v>3148653230</v>
      </c>
      <c r="H224" s="186" t="s">
        <v>2103</v>
      </c>
      <c r="I224" s="187">
        <v>6588000</v>
      </c>
      <c r="J224" s="184" t="s">
        <v>3953</v>
      </c>
      <c r="K224" s="174" t="s">
        <v>54</v>
      </c>
      <c r="L224" s="188"/>
      <c r="M224" s="171">
        <f>VLOOKUP(G224,재계약_2019!$H:$J,3,0)</f>
        <v>7020000</v>
      </c>
    </row>
    <row r="225" spans="1:13" s="171" customFormat="1" x14ac:dyDescent="0.3">
      <c r="A225" s="163" t="s">
        <v>2859</v>
      </c>
      <c r="B225" s="75" t="s">
        <v>83</v>
      </c>
      <c r="C225" s="176">
        <v>43524</v>
      </c>
      <c r="D225" s="173" t="s">
        <v>79</v>
      </c>
      <c r="E225" s="185" t="s">
        <v>1863</v>
      </c>
      <c r="F225" s="185" t="s">
        <v>2421</v>
      </c>
      <c r="G225" s="186">
        <v>1218146715</v>
      </c>
      <c r="H225" s="186" t="s">
        <v>2103</v>
      </c>
      <c r="I225" s="187">
        <v>7500</v>
      </c>
      <c r="J225" s="184" t="s">
        <v>3953</v>
      </c>
      <c r="K225" s="174" t="s">
        <v>54</v>
      </c>
      <c r="L225" s="188" t="s">
        <v>2825</v>
      </c>
      <c r="M225" s="171">
        <f>VLOOKUP(G225,재계약_2019!$H:$J,3,0)</f>
        <v>6420000</v>
      </c>
    </row>
    <row r="226" spans="1:13" s="231" customFormat="1" ht="17.25" customHeight="1" x14ac:dyDescent="0.3">
      <c r="A226" s="220" t="s">
        <v>2859</v>
      </c>
      <c r="B226" s="221" t="s">
        <v>83</v>
      </c>
      <c r="C226" s="222">
        <v>43524</v>
      </c>
      <c r="D226" s="223" t="s">
        <v>92</v>
      </c>
      <c r="E226" s="224" t="s">
        <v>998</v>
      </c>
      <c r="F226" s="224" t="s">
        <v>3829</v>
      </c>
      <c r="G226" s="225">
        <v>3278600082</v>
      </c>
      <c r="H226" s="225" t="s">
        <v>2103</v>
      </c>
      <c r="I226" s="230">
        <f>9144000-9144000</f>
        <v>0</v>
      </c>
      <c r="J226" s="227" t="s">
        <v>2599</v>
      </c>
      <c r="K226" s="228" t="s">
        <v>53</v>
      </c>
      <c r="L226" s="229"/>
      <c r="M226" s="231" t="e">
        <f>VLOOKUP(G226,재계약_2019!$H:$J,3,0)</f>
        <v>#N/A</v>
      </c>
    </row>
    <row r="227" spans="1:13" s="171" customFormat="1" x14ac:dyDescent="0.3">
      <c r="A227" s="163" t="s">
        <v>2859</v>
      </c>
      <c r="B227" s="75" t="s">
        <v>83</v>
      </c>
      <c r="C227" s="176">
        <v>43524</v>
      </c>
      <c r="D227" s="173" t="s">
        <v>92</v>
      </c>
      <c r="E227" s="185" t="s">
        <v>37</v>
      </c>
      <c r="F227" s="185" t="s">
        <v>3835</v>
      </c>
      <c r="G227" s="186">
        <v>8938800792</v>
      </c>
      <c r="H227" s="186" t="s">
        <v>1096</v>
      </c>
      <c r="I227" s="187">
        <v>3260000</v>
      </c>
      <c r="J227" s="184" t="s">
        <v>3953</v>
      </c>
      <c r="K227" s="174" t="s">
        <v>54</v>
      </c>
      <c r="L227" s="188" t="s">
        <v>2825</v>
      </c>
      <c r="M227" s="171">
        <f>VLOOKUP(G227,재계약_2019!$H:$J,3,0)</f>
        <v>67200000</v>
      </c>
    </row>
    <row r="228" spans="1:13" s="171" customFormat="1" x14ac:dyDescent="0.3">
      <c r="A228" s="163" t="s">
        <v>2859</v>
      </c>
      <c r="B228" s="75" t="s">
        <v>83</v>
      </c>
      <c r="C228" s="176">
        <v>43524</v>
      </c>
      <c r="D228" s="173" t="s">
        <v>92</v>
      </c>
      <c r="E228" s="185" t="s">
        <v>37</v>
      </c>
      <c r="F228" s="185" t="s">
        <v>3836</v>
      </c>
      <c r="G228" s="186">
        <v>2018146613</v>
      </c>
      <c r="H228" s="186" t="s">
        <v>2497</v>
      </c>
      <c r="I228" s="187">
        <v>5580000</v>
      </c>
      <c r="J228" s="184" t="s">
        <v>3953</v>
      </c>
      <c r="K228" s="174" t="s">
        <v>54</v>
      </c>
      <c r="L228" s="188"/>
      <c r="M228" s="171">
        <f>VLOOKUP(G228,재계약_2019!$H:$J,3,0)</f>
        <v>2760000</v>
      </c>
    </row>
    <row r="229" spans="1:13" s="171" customFormat="1" x14ac:dyDescent="0.3">
      <c r="A229" s="163" t="s">
        <v>2859</v>
      </c>
      <c r="B229" s="75" t="s">
        <v>83</v>
      </c>
      <c r="C229" s="176">
        <v>43524</v>
      </c>
      <c r="D229" s="173" t="s">
        <v>92</v>
      </c>
      <c r="E229" s="185" t="s">
        <v>37</v>
      </c>
      <c r="F229" s="185" t="s">
        <v>3965</v>
      </c>
      <c r="G229" s="186">
        <v>2028113643</v>
      </c>
      <c r="H229" s="186" t="s">
        <v>81</v>
      </c>
      <c r="I229" s="187">
        <v>3960000</v>
      </c>
      <c r="J229" s="184" t="s">
        <v>3953</v>
      </c>
      <c r="K229" s="174" t="s">
        <v>54</v>
      </c>
      <c r="L229" s="188"/>
      <c r="M229" s="171">
        <f>VLOOKUP(G229,재계약_2019!$H:$J,3,0)</f>
        <v>3960000</v>
      </c>
    </row>
    <row r="230" spans="1:13" s="171" customFormat="1" x14ac:dyDescent="0.3">
      <c r="A230" s="163" t="s">
        <v>2859</v>
      </c>
      <c r="B230" s="75" t="s">
        <v>83</v>
      </c>
      <c r="C230" s="176">
        <v>43524</v>
      </c>
      <c r="D230" s="173" t="s">
        <v>79</v>
      </c>
      <c r="E230" s="185" t="s">
        <v>1849</v>
      </c>
      <c r="F230" s="185" t="s">
        <v>931</v>
      </c>
      <c r="G230" s="186">
        <v>5038169467</v>
      </c>
      <c r="H230" s="186" t="s">
        <v>81</v>
      </c>
      <c r="I230" s="187">
        <v>3360000</v>
      </c>
      <c r="J230" s="184" t="s">
        <v>3953</v>
      </c>
      <c r="K230" s="174" t="s">
        <v>54</v>
      </c>
      <c r="L230" s="188"/>
      <c r="M230" s="171">
        <f>VLOOKUP(G230,재계약_2019!$H:$J,3,0)</f>
        <v>3360000</v>
      </c>
    </row>
    <row r="231" spans="1:13" s="171" customFormat="1" x14ac:dyDescent="0.3">
      <c r="A231" s="163" t="s">
        <v>2859</v>
      </c>
      <c r="B231" s="75" t="s">
        <v>83</v>
      </c>
      <c r="C231" s="176">
        <v>43524</v>
      </c>
      <c r="D231" s="173" t="s">
        <v>92</v>
      </c>
      <c r="E231" s="185" t="s">
        <v>982</v>
      </c>
      <c r="F231" s="185" t="s">
        <v>3830</v>
      </c>
      <c r="G231" s="186">
        <v>4188127460</v>
      </c>
      <c r="H231" s="186" t="s">
        <v>81</v>
      </c>
      <c r="I231" s="187">
        <v>3120000</v>
      </c>
      <c r="J231" s="184" t="s">
        <v>4041</v>
      </c>
      <c r="K231" s="174" t="s">
        <v>53</v>
      </c>
      <c r="L231" s="188"/>
      <c r="M231" s="171" t="e">
        <f>VLOOKUP(G231,재계약_2019!$H:$J,3,0)</f>
        <v>#N/A</v>
      </c>
    </row>
    <row r="232" spans="1:13" s="171" customFormat="1" x14ac:dyDescent="0.3">
      <c r="A232" s="163" t="s">
        <v>2859</v>
      </c>
      <c r="B232" s="75" t="s">
        <v>83</v>
      </c>
      <c r="C232" s="176">
        <v>43524</v>
      </c>
      <c r="D232" s="173" t="s">
        <v>92</v>
      </c>
      <c r="E232" s="185" t="s">
        <v>1101</v>
      </c>
      <c r="F232" s="185" t="s">
        <v>3831</v>
      </c>
      <c r="G232" s="186">
        <v>1348102450</v>
      </c>
      <c r="H232" s="186" t="s">
        <v>81</v>
      </c>
      <c r="I232" s="187">
        <v>4536000</v>
      </c>
      <c r="J232" s="184" t="s">
        <v>3953</v>
      </c>
      <c r="K232" s="174" t="s">
        <v>53</v>
      </c>
      <c r="L232" s="188"/>
      <c r="M232" s="171" t="e">
        <f>VLOOKUP(G232,재계약_2019!$H:$J,3,0)</f>
        <v>#N/A</v>
      </c>
    </row>
    <row r="233" spans="1:13" s="171" customFormat="1" x14ac:dyDescent="0.3">
      <c r="A233" s="163" t="s">
        <v>2859</v>
      </c>
      <c r="B233" s="75" t="s">
        <v>83</v>
      </c>
      <c r="C233" s="176">
        <v>43524</v>
      </c>
      <c r="D233" s="173" t="s">
        <v>92</v>
      </c>
      <c r="E233" s="185" t="s">
        <v>1628</v>
      </c>
      <c r="F233" s="185" t="s">
        <v>3833</v>
      </c>
      <c r="G233" s="186">
        <v>3128141499</v>
      </c>
      <c r="H233" s="186" t="s">
        <v>81</v>
      </c>
      <c r="I233" s="187">
        <v>2760000</v>
      </c>
      <c r="J233" s="184" t="s">
        <v>3953</v>
      </c>
      <c r="K233" s="174" t="s">
        <v>53</v>
      </c>
      <c r="L233" s="188"/>
      <c r="M233" s="171" t="e">
        <f>VLOOKUP(G233,재계약_2019!$H:$J,3,0)</f>
        <v>#N/A</v>
      </c>
    </row>
    <row r="234" spans="1:13" s="171" customFormat="1" ht="17.25" thickBot="1" x14ac:dyDescent="0.35">
      <c r="A234" s="164"/>
      <c r="B234" s="76"/>
      <c r="C234" s="160"/>
      <c r="D234" s="71"/>
      <c r="E234" s="71"/>
      <c r="F234" s="71"/>
      <c r="G234" s="76"/>
      <c r="H234" s="71"/>
      <c r="I234" s="80">
        <f>SUM(I128:I233)</f>
        <v>746065000</v>
      </c>
      <c r="J234" s="71"/>
      <c r="K234" s="76"/>
      <c r="L234" s="168"/>
      <c r="M234" s="171" t="e">
        <f>VLOOKUP(G234,재계약_2019!$H:$J,3,0)</f>
        <v>#N/A</v>
      </c>
    </row>
    <row r="235" spans="1:13" x14ac:dyDescent="0.3">
      <c r="A235" s="163" t="s">
        <v>3839</v>
      </c>
      <c r="B235" s="75" t="s">
        <v>83</v>
      </c>
      <c r="C235" s="176">
        <v>43528</v>
      </c>
      <c r="D235" s="173" t="s">
        <v>92</v>
      </c>
      <c r="E235" t="s">
        <v>36</v>
      </c>
      <c r="F235" t="s">
        <v>3837</v>
      </c>
      <c r="G235" s="73">
        <v>2208155597</v>
      </c>
      <c r="H235" t="s">
        <v>82</v>
      </c>
      <c r="I235" s="77">
        <v>6540000</v>
      </c>
      <c r="J235" s="232" t="s">
        <v>4353</v>
      </c>
      <c r="K235" s="174" t="s">
        <v>53</v>
      </c>
      <c r="M235" s="171" t="e">
        <f>VLOOKUP(G235,재계약_2019!$H:$J,3,0)</f>
        <v>#N/A</v>
      </c>
    </row>
    <row r="236" spans="1:13" x14ac:dyDescent="0.3">
      <c r="A236" s="163" t="s">
        <v>3839</v>
      </c>
      <c r="B236" s="75" t="s">
        <v>83</v>
      </c>
      <c r="C236" s="176">
        <v>43528</v>
      </c>
      <c r="D236" s="173" t="s">
        <v>92</v>
      </c>
      <c r="E236" t="s">
        <v>88</v>
      </c>
      <c r="F236" t="s">
        <v>3838</v>
      </c>
      <c r="G236" s="73">
        <v>7778601234</v>
      </c>
      <c r="H236" t="s">
        <v>2103</v>
      </c>
      <c r="I236" s="77">
        <v>7776000</v>
      </c>
      <c r="J236" s="232" t="s">
        <v>4353</v>
      </c>
      <c r="K236" s="174" t="s">
        <v>53</v>
      </c>
      <c r="M236" s="171" t="e">
        <f>VLOOKUP(G236,재계약_2019!$H:$J,3,0)</f>
        <v>#N/A</v>
      </c>
    </row>
    <row r="237" spans="1:13" s="171" customFormat="1" x14ac:dyDescent="0.3">
      <c r="A237" s="163" t="s">
        <v>3839</v>
      </c>
      <c r="B237" s="75" t="s">
        <v>83</v>
      </c>
      <c r="C237" s="176">
        <v>43529</v>
      </c>
      <c r="D237" s="173" t="s">
        <v>92</v>
      </c>
      <c r="E237" s="171" t="s">
        <v>36</v>
      </c>
      <c r="F237" s="171" t="s">
        <v>3876</v>
      </c>
      <c r="G237" s="73">
        <v>7258101053</v>
      </c>
      <c r="H237" s="171" t="s">
        <v>2427</v>
      </c>
      <c r="I237" s="77">
        <v>4608000</v>
      </c>
      <c r="J237" s="232" t="s">
        <v>4353</v>
      </c>
      <c r="K237" s="174" t="s">
        <v>54</v>
      </c>
      <c r="L237" s="188" t="s">
        <v>2825</v>
      </c>
      <c r="M237" s="171">
        <f>VLOOKUP(G237,재계약_2019!$H:$J,3,0)</f>
        <v>9960000</v>
      </c>
    </row>
    <row r="238" spans="1:13" s="171" customFormat="1" x14ac:dyDescent="0.3">
      <c r="A238" s="163" t="s">
        <v>3839</v>
      </c>
      <c r="B238" s="75" t="s">
        <v>83</v>
      </c>
      <c r="C238" s="176">
        <v>43529</v>
      </c>
      <c r="D238" s="173" t="s">
        <v>92</v>
      </c>
      <c r="E238" s="171" t="s">
        <v>36</v>
      </c>
      <c r="F238" s="171" t="s">
        <v>4348</v>
      </c>
      <c r="G238" s="73">
        <v>2048203788</v>
      </c>
      <c r="H238" s="171" t="s">
        <v>81</v>
      </c>
      <c r="I238" s="77">
        <v>750000</v>
      </c>
      <c r="J238" s="73" t="s">
        <v>4353</v>
      </c>
      <c r="K238" s="174" t="s">
        <v>53</v>
      </c>
      <c r="L238" s="73"/>
      <c r="M238" s="171">
        <f>VLOOKUP(G238,재계약_2019!$H:$J,3,0)</f>
        <v>4500000</v>
      </c>
    </row>
    <row r="239" spans="1:13" s="171" customFormat="1" x14ac:dyDescent="0.3">
      <c r="A239" s="163" t="s">
        <v>3839</v>
      </c>
      <c r="B239" s="75" t="s">
        <v>83</v>
      </c>
      <c r="C239" s="176">
        <v>43529</v>
      </c>
      <c r="D239" s="173" t="s">
        <v>92</v>
      </c>
      <c r="E239" s="171" t="s">
        <v>36</v>
      </c>
      <c r="F239" s="171" t="s">
        <v>4349</v>
      </c>
      <c r="G239" s="73">
        <v>2848801115</v>
      </c>
      <c r="H239" s="171" t="s">
        <v>81</v>
      </c>
      <c r="I239" s="77">
        <v>750000</v>
      </c>
      <c r="J239" s="73" t="s">
        <v>4353</v>
      </c>
      <c r="K239" s="174" t="s">
        <v>53</v>
      </c>
      <c r="L239" s="73"/>
      <c r="M239" s="171">
        <f>VLOOKUP(G239,재계약_2019!$H:$J,3,0)</f>
        <v>4500000</v>
      </c>
    </row>
    <row r="240" spans="1:13" s="171" customFormat="1" x14ac:dyDescent="0.3">
      <c r="A240" s="163" t="s">
        <v>3839</v>
      </c>
      <c r="B240" s="75" t="s">
        <v>83</v>
      </c>
      <c r="C240" s="176">
        <v>43529</v>
      </c>
      <c r="D240" s="173" t="s">
        <v>92</v>
      </c>
      <c r="E240" s="171" t="s">
        <v>36</v>
      </c>
      <c r="F240" s="171" t="s">
        <v>3870</v>
      </c>
      <c r="G240" s="73">
        <v>5048611022</v>
      </c>
      <c r="H240" s="171" t="s">
        <v>2103</v>
      </c>
      <c r="I240" s="77">
        <v>5676000</v>
      </c>
      <c r="J240" s="73" t="s">
        <v>4353</v>
      </c>
      <c r="K240" s="174" t="s">
        <v>53</v>
      </c>
      <c r="L240" s="73"/>
      <c r="M240" s="171" t="e">
        <f>VLOOKUP(G240,재계약_2019!$H:$J,3,0)</f>
        <v>#N/A</v>
      </c>
    </row>
    <row r="241" spans="1:13" s="171" customFormat="1" x14ac:dyDescent="0.3">
      <c r="A241" s="163" t="s">
        <v>3839</v>
      </c>
      <c r="B241" s="75" t="s">
        <v>83</v>
      </c>
      <c r="C241" s="176">
        <v>43529</v>
      </c>
      <c r="D241" s="173" t="s">
        <v>92</v>
      </c>
      <c r="E241" s="171" t="s">
        <v>88</v>
      </c>
      <c r="F241" s="171" t="s">
        <v>3872</v>
      </c>
      <c r="G241" s="73">
        <v>1148703078</v>
      </c>
      <c r="H241" s="171" t="s">
        <v>81</v>
      </c>
      <c r="I241" s="77">
        <v>5100000</v>
      </c>
      <c r="J241" s="233" t="s">
        <v>4353</v>
      </c>
      <c r="K241" s="174" t="s">
        <v>54</v>
      </c>
      <c r="L241" s="73"/>
      <c r="M241" s="171">
        <f>VLOOKUP(G241,재계약_2019!$H:$J,3,0)</f>
        <v>5100000</v>
      </c>
    </row>
    <row r="242" spans="1:13" s="171" customFormat="1" x14ac:dyDescent="0.3">
      <c r="A242" s="163" t="s">
        <v>3839</v>
      </c>
      <c r="B242" s="75" t="s">
        <v>83</v>
      </c>
      <c r="C242" s="176">
        <v>43529</v>
      </c>
      <c r="D242" s="173" t="s">
        <v>92</v>
      </c>
      <c r="E242" s="171" t="s">
        <v>88</v>
      </c>
      <c r="F242" s="171" t="s">
        <v>3873</v>
      </c>
      <c r="G242" s="73">
        <v>2148705658</v>
      </c>
      <c r="H242" s="171" t="s">
        <v>81</v>
      </c>
      <c r="I242" s="77">
        <v>4020000</v>
      </c>
      <c r="J242" s="233" t="s">
        <v>4353</v>
      </c>
      <c r="K242" s="174" t="s">
        <v>54</v>
      </c>
      <c r="L242" s="73"/>
      <c r="M242" s="171">
        <f>VLOOKUP(G242,재계약_2019!$H:$J,3,0)</f>
        <v>4020000</v>
      </c>
    </row>
    <row r="243" spans="1:13" s="171" customFormat="1" x14ac:dyDescent="0.3">
      <c r="A243" s="163" t="s">
        <v>3839</v>
      </c>
      <c r="B243" s="75" t="s">
        <v>83</v>
      </c>
      <c r="C243" s="176">
        <v>43529</v>
      </c>
      <c r="D243" s="173" t="s">
        <v>92</v>
      </c>
      <c r="E243" s="171" t="s">
        <v>88</v>
      </c>
      <c r="F243" s="171" t="s">
        <v>3871</v>
      </c>
      <c r="G243" s="73">
        <v>2298136321</v>
      </c>
      <c r="H243" s="171" t="s">
        <v>2103</v>
      </c>
      <c r="I243" s="77">
        <v>9600000</v>
      </c>
      <c r="J243" s="233" t="s">
        <v>4353</v>
      </c>
      <c r="K243" s="174" t="s">
        <v>53</v>
      </c>
      <c r="L243" s="73"/>
      <c r="M243" s="171" t="e">
        <f>VLOOKUP(G243,재계약_2019!$H:$J,3,0)</f>
        <v>#N/A</v>
      </c>
    </row>
    <row r="244" spans="1:13" s="171" customFormat="1" x14ac:dyDescent="0.3">
      <c r="A244" s="163" t="s">
        <v>3839</v>
      </c>
      <c r="B244" s="75" t="s">
        <v>83</v>
      </c>
      <c r="C244" s="176">
        <v>43529</v>
      </c>
      <c r="D244" s="173" t="s">
        <v>79</v>
      </c>
      <c r="E244" s="171" t="s">
        <v>1863</v>
      </c>
      <c r="F244" s="171" t="s">
        <v>3709</v>
      </c>
      <c r="G244" s="73">
        <v>2158208503</v>
      </c>
      <c r="H244" s="171" t="s">
        <v>2103</v>
      </c>
      <c r="I244" s="77">
        <v>6708000</v>
      </c>
      <c r="J244" s="233" t="s">
        <v>4353</v>
      </c>
      <c r="K244" s="174" t="s">
        <v>54</v>
      </c>
      <c r="L244" s="188"/>
      <c r="M244" s="171">
        <f>VLOOKUP(G244,재계약_2019!$H:$J,3,0)</f>
        <v>6663000</v>
      </c>
    </row>
    <row r="245" spans="1:13" s="171" customFormat="1" x14ac:dyDescent="0.3">
      <c r="A245" s="163" t="s">
        <v>2857</v>
      </c>
      <c r="B245" s="75" t="s">
        <v>83</v>
      </c>
      <c r="C245" s="176">
        <v>43530</v>
      </c>
      <c r="D245" s="185" t="s">
        <v>3892</v>
      </c>
      <c r="E245" s="171" t="s">
        <v>1027</v>
      </c>
      <c r="F245" s="171" t="s">
        <v>3895</v>
      </c>
      <c r="G245" s="73">
        <v>6768600117</v>
      </c>
      <c r="H245" s="171" t="s">
        <v>2103</v>
      </c>
      <c r="I245" s="77">
        <v>5400000</v>
      </c>
      <c r="J245" s="233" t="s">
        <v>4353</v>
      </c>
      <c r="K245" s="174" t="s">
        <v>54</v>
      </c>
      <c r="L245" s="188" t="s">
        <v>2825</v>
      </c>
      <c r="M245" s="171">
        <f>VLOOKUP(G245,재계약_2019!$H:$J,3,0)</f>
        <v>9024000</v>
      </c>
    </row>
    <row r="246" spans="1:13" s="171" customFormat="1" x14ac:dyDescent="0.3">
      <c r="A246" s="163" t="s">
        <v>3893</v>
      </c>
      <c r="B246" s="75" t="s">
        <v>83</v>
      </c>
      <c r="C246" s="176">
        <v>43530</v>
      </c>
      <c r="D246" s="173" t="s">
        <v>92</v>
      </c>
      <c r="E246" s="171" t="s">
        <v>88</v>
      </c>
      <c r="F246" s="171" t="s">
        <v>4547</v>
      </c>
      <c r="G246" s="73">
        <v>1298144517</v>
      </c>
      <c r="H246" s="171" t="s">
        <v>81</v>
      </c>
      <c r="I246" s="77">
        <v>3360000</v>
      </c>
      <c r="J246" s="73" t="s">
        <v>4548</v>
      </c>
      <c r="K246" s="174" t="s">
        <v>54</v>
      </c>
      <c r="L246" s="73"/>
      <c r="M246" s="171">
        <f>VLOOKUP(G246,재계약_2019!$H:$J,3,0)</f>
        <v>3360000</v>
      </c>
    </row>
    <row r="247" spans="1:13" s="171" customFormat="1" x14ac:dyDescent="0.3">
      <c r="A247" s="163" t="s">
        <v>2857</v>
      </c>
      <c r="B247" s="75" t="s">
        <v>83</v>
      </c>
      <c r="C247" s="176">
        <v>43530</v>
      </c>
      <c r="D247" s="173" t="s">
        <v>92</v>
      </c>
      <c r="E247" s="171" t="s">
        <v>1008</v>
      </c>
      <c r="F247" s="171" t="s">
        <v>3890</v>
      </c>
      <c r="G247" s="73">
        <v>1378101445</v>
      </c>
      <c r="H247" s="171" t="s">
        <v>2103</v>
      </c>
      <c r="I247" s="77">
        <v>5983200</v>
      </c>
      <c r="J247" s="233" t="s">
        <v>4353</v>
      </c>
      <c r="K247" s="174" t="s">
        <v>53</v>
      </c>
      <c r="L247" s="73"/>
      <c r="M247" s="171" t="e">
        <f>VLOOKUP(G247,재계약_2019!$H:$J,3,0)</f>
        <v>#N/A</v>
      </c>
    </row>
    <row r="248" spans="1:13" s="171" customFormat="1" x14ac:dyDescent="0.3">
      <c r="A248" s="163" t="s">
        <v>2857</v>
      </c>
      <c r="B248" s="75" t="s">
        <v>83</v>
      </c>
      <c r="C248" s="176">
        <v>43530</v>
      </c>
      <c r="D248" s="173" t="s">
        <v>92</v>
      </c>
      <c r="E248" s="171" t="s">
        <v>1628</v>
      </c>
      <c r="F248" s="171" t="s">
        <v>3891</v>
      </c>
      <c r="G248" s="73">
        <v>3178145414</v>
      </c>
      <c r="H248" s="171" t="s">
        <v>81</v>
      </c>
      <c r="I248" s="77">
        <v>1050000</v>
      </c>
      <c r="J248" s="233" t="s">
        <v>4353</v>
      </c>
      <c r="K248" s="174" t="s">
        <v>53</v>
      </c>
      <c r="L248" s="73"/>
      <c r="M248" s="171" t="e">
        <f>VLOOKUP(G248,재계약_2019!$H:$J,3,0)</f>
        <v>#N/A</v>
      </c>
    </row>
    <row r="249" spans="1:13" s="171" customFormat="1" x14ac:dyDescent="0.3">
      <c r="A249" s="163" t="s">
        <v>2857</v>
      </c>
      <c r="B249" s="75" t="s">
        <v>83</v>
      </c>
      <c r="C249" s="176">
        <v>43530</v>
      </c>
      <c r="D249" s="173" t="s">
        <v>79</v>
      </c>
      <c r="E249" s="171" t="s">
        <v>1883</v>
      </c>
      <c r="F249" s="171" t="s">
        <v>4350</v>
      </c>
      <c r="G249" s="73">
        <v>2118725387</v>
      </c>
      <c r="H249" s="171" t="s">
        <v>81</v>
      </c>
      <c r="I249" s="77">
        <v>3612000</v>
      </c>
      <c r="J249" s="267" t="s">
        <v>4369</v>
      </c>
      <c r="K249" s="174" t="s">
        <v>53</v>
      </c>
      <c r="L249" s="73"/>
      <c r="M249" s="171" t="e">
        <f>VLOOKUP(G249,재계약_2019!$H:$J,3,0)</f>
        <v>#N/A</v>
      </c>
    </row>
    <row r="250" spans="1:13" s="171" customFormat="1" x14ac:dyDescent="0.3">
      <c r="A250" s="163" t="s">
        <v>2857</v>
      </c>
      <c r="B250" s="75" t="s">
        <v>83</v>
      </c>
      <c r="C250" s="176">
        <v>43531</v>
      </c>
      <c r="D250" s="173" t="s">
        <v>79</v>
      </c>
      <c r="E250" s="171" t="s">
        <v>19</v>
      </c>
      <c r="F250" s="171" t="s">
        <v>3896</v>
      </c>
      <c r="G250" s="73">
        <v>2468200126</v>
      </c>
      <c r="H250" s="171" t="s">
        <v>2103</v>
      </c>
      <c r="I250" s="77">
        <v>360000</v>
      </c>
      <c r="J250" s="233" t="s">
        <v>4353</v>
      </c>
      <c r="K250" s="174" t="s">
        <v>54</v>
      </c>
      <c r="L250" s="188" t="s">
        <v>2825</v>
      </c>
    </row>
    <row r="251" spans="1:13" s="171" customFormat="1" x14ac:dyDescent="0.3">
      <c r="A251" s="163" t="s">
        <v>2857</v>
      </c>
      <c r="B251" s="75" t="s">
        <v>83</v>
      </c>
      <c r="C251" s="176">
        <v>43531</v>
      </c>
      <c r="D251" s="173" t="s">
        <v>92</v>
      </c>
      <c r="E251" s="171" t="s">
        <v>36</v>
      </c>
      <c r="F251" s="171" t="s">
        <v>4351</v>
      </c>
      <c r="G251" s="73">
        <v>1238621409</v>
      </c>
      <c r="H251" s="171" t="s">
        <v>2103</v>
      </c>
      <c r="I251" s="77">
        <v>10860000</v>
      </c>
      <c r="J251" s="73" t="s">
        <v>4353</v>
      </c>
      <c r="K251" s="174" t="s">
        <v>54</v>
      </c>
      <c r="L251" s="73"/>
      <c r="M251" s="171">
        <f>VLOOKUP(G251,재계약_2019!$H:$J,3,0)</f>
        <v>10860000</v>
      </c>
    </row>
    <row r="252" spans="1:13" s="171" customFormat="1" x14ac:dyDescent="0.3">
      <c r="A252" s="163" t="s">
        <v>2857</v>
      </c>
      <c r="B252" s="75" t="s">
        <v>83</v>
      </c>
      <c r="C252" s="176">
        <v>43531</v>
      </c>
      <c r="D252" s="173" t="s">
        <v>92</v>
      </c>
      <c r="E252" s="171" t="s">
        <v>88</v>
      </c>
      <c r="F252" s="171" t="s">
        <v>4352</v>
      </c>
      <c r="G252" s="73">
        <v>3168111930</v>
      </c>
      <c r="H252" s="171" t="s">
        <v>82</v>
      </c>
      <c r="I252" s="77">
        <v>9240000</v>
      </c>
      <c r="J252" s="73" t="s">
        <v>4353</v>
      </c>
      <c r="K252" s="174" t="s">
        <v>53</v>
      </c>
      <c r="L252" s="73"/>
      <c r="M252" s="171" t="e">
        <f>VLOOKUP(G252,재계약_2019!$H:$J,3,0)</f>
        <v>#N/A</v>
      </c>
    </row>
    <row r="253" spans="1:13" s="171" customFormat="1" x14ac:dyDescent="0.3">
      <c r="A253" s="163" t="s">
        <v>2857</v>
      </c>
      <c r="B253" s="75" t="s">
        <v>83</v>
      </c>
      <c r="C253" s="176">
        <v>43531</v>
      </c>
      <c r="D253" s="173" t="s">
        <v>79</v>
      </c>
      <c r="E253" s="171" t="s">
        <v>1849</v>
      </c>
      <c r="F253" s="171" t="s">
        <v>3897</v>
      </c>
      <c r="G253" s="73">
        <v>5148197643</v>
      </c>
      <c r="H253" s="171" t="s">
        <v>81</v>
      </c>
      <c r="I253" s="77">
        <v>3360000</v>
      </c>
      <c r="J253" s="73" t="s">
        <v>4353</v>
      </c>
      <c r="K253" s="174" t="s">
        <v>54</v>
      </c>
      <c r="L253" s="73"/>
      <c r="M253" s="171">
        <f>VLOOKUP(G253,재계약_2019!$H:$J,3,0)</f>
        <v>3360000</v>
      </c>
    </row>
    <row r="254" spans="1:13" s="171" customFormat="1" x14ac:dyDescent="0.3">
      <c r="A254" s="163" t="s">
        <v>2857</v>
      </c>
      <c r="B254" s="75" t="s">
        <v>83</v>
      </c>
      <c r="C254" s="176">
        <v>43532</v>
      </c>
      <c r="D254" s="173" t="s">
        <v>92</v>
      </c>
      <c r="E254" s="171" t="s">
        <v>88</v>
      </c>
      <c r="F254" s="171" t="s">
        <v>1928</v>
      </c>
      <c r="G254" s="73">
        <v>1218137991</v>
      </c>
      <c r="H254" s="171" t="s">
        <v>82</v>
      </c>
      <c r="I254" s="77">
        <v>8400000</v>
      </c>
      <c r="J254" s="73" t="s">
        <v>4353</v>
      </c>
      <c r="K254" s="174" t="s">
        <v>54</v>
      </c>
      <c r="L254" s="73"/>
      <c r="M254" s="213">
        <f>VLOOKUP(G254,재계약_2019!$H:$J,3,0)</f>
        <v>8400000</v>
      </c>
    </row>
    <row r="255" spans="1:13" s="171" customFormat="1" x14ac:dyDescent="0.3">
      <c r="A255" s="163" t="s">
        <v>2857</v>
      </c>
      <c r="B255" s="75" t="s">
        <v>83</v>
      </c>
      <c r="C255" s="176">
        <v>43532</v>
      </c>
      <c r="D255" s="173" t="s">
        <v>92</v>
      </c>
      <c r="E255" s="213" t="s">
        <v>88</v>
      </c>
      <c r="F255" s="171" t="s">
        <v>2461</v>
      </c>
      <c r="G255" s="73">
        <v>2148783940</v>
      </c>
      <c r="H255" s="171" t="s">
        <v>2427</v>
      </c>
      <c r="I255" s="77">
        <v>7860000</v>
      </c>
      <c r="J255" s="73" t="s">
        <v>4353</v>
      </c>
      <c r="K255" s="174" t="s">
        <v>54</v>
      </c>
      <c r="L255" s="73"/>
      <c r="M255" s="213">
        <f>VLOOKUP(G255,재계약_2019!$H:$J,3,0)</f>
        <v>7860000</v>
      </c>
    </row>
    <row r="256" spans="1:13" s="171" customFormat="1" x14ac:dyDescent="0.3">
      <c r="A256" s="163" t="s">
        <v>2857</v>
      </c>
      <c r="B256" s="75" t="s">
        <v>83</v>
      </c>
      <c r="C256" s="176">
        <v>43532</v>
      </c>
      <c r="D256" s="173" t="s">
        <v>92</v>
      </c>
      <c r="E256" s="171" t="s">
        <v>998</v>
      </c>
      <c r="F256" s="171" t="s">
        <v>3899</v>
      </c>
      <c r="G256" s="73">
        <v>1288140347</v>
      </c>
      <c r="H256" s="171" t="s">
        <v>81</v>
      </c>
      <c r="I256" s="77">
        <v>4620000</v>
      </c>
      <c r="J256" s="73" t="s">
        <v>4353</v>
      </c>
      <c r="K256" s="174" t="s">
        <v>53</v>
      </c>
      <c r="L256" s="73"/>
      <c r="M256" s="213" t="e">
        <f>VLOOKUP(G256,재계약_2019!$H:$J,3,0)</f>
        <v>#N/A</v>
      </c>
    </row>
    <row r="257" spans="1:13" s="171" customFormat="1" x14ac:dyDescent="0.3">
      <c r="A257" s="163" t="s">
        <v>2857</v>
      </c>
      <c r="B257" s="75" t="s">
        <v>83</v>
      </c>
      <c r="C257" s="176">
        <v>43532</v>
      </c>
      <c r="D257" s="173" t="s">
        <v>92</v>
      </c>
      <c r="E257" s="171" t="s">
        <v>91</v>
      </c>
      <c r="F257" s="171" t="s">
        <v>1681</v>
      </c>
      <c r="G257" s="73">
        <v>4088275808</v>
      </c>
      <c r="H257" s="171" t="s">
        <v>81</v>
      </c>
      <c r="I257" s="77">
        <v>2760000</v>
      </c>
      <c r="J257" s="73" t="s">
        <v>4353</v>
      </c>
      <c r="K257" s="174" t="s">
        <v>54</v>
      </c>
      <c r="L257" s="73"/>
      <c r="M257" s="213">
        <f>VLOOKUP(G257,재계약_2019!$H:$J,3,0)</f>
        <v>2760000</v>
      </c>
    </row>
    <row r="258" spans="1:13" s="213" customFormat="1" x14ac:dyDescent="0.3">
      <c r="A258" s="163" t="s">
        <v>2857</v>
      </c>
      <c r="B258" s="75" t="s">
        <v>83</v>
      </c>
      <c r="C258" s="176">
        <v>43535</v>
      </c>
      <c r="D258" s="173" t="s">
        <v>92</v>
      </c>
      <c r="E258" s="213" t="s">
        <v>1101</v>
      </c>
      <c r="F258" s="213" t="s">
        <v>3920</v>
      </c>
      <c r="G258" s="73">
        <v>1348102237</v>
      </c>
      <c r="H258" s="213" t="s">
        <v>80</v>
      </c>
      <c r="I258" s="77">
        <v>6972000</v>
      </c>
      <c r="J258" s="73" t="s">
        <v>4353</v>
      </c>
      <c r="K258" s="174" t="s">
        <v>54</v>
      </c>
      <c r="L258" s="73"/>
      <c r="M258" s="213">
        <f>VLOOKUP(G258,재계약_2019!$H:$J,3,0)</f>
        <v>10200000</v>
      </c>
    </row>
    <row r="259" spans="1:13" s="213" customFormat="1" x14ac:dyDescent="0.3">
      <c r="A259" s="163" t="s">
        <v>2857</v>
      </c>
      <c r="B259" s="75" t="s">
        <v>83</v>
      </c>
      <c r="C259" s="176">
        <v>43535</v>
      </c>
      <c r="D259" s="173" t="s">
        <v>79</v>
      </c>
      <c r="E259" s="278" t="s">
        <v>1062</v>
      </c>
      <c r="F259" s="213" t="s">
        <v>3915</v>
      </c>
      <c r="G259" s="73">
        <v>3128213665</v>
      </c>
      <c r="H259" s="213" t="s">
        <v>80</v>
      </c>
      <c r="I259" s="77">
        <v>3240000</v>
      </c>
      <c r="J259" s="73" t="s">
        <v>4353</v>
      </c>
      <c r="K259" s="174" t="s">
        <v>53</v>
      </c>
      <c r="L259" s="73"/>
      <c r="M259" s="213" t="e">
        <f>VLOOKUP(G259,재계약_2019!$H:$J,3,0)</f>
        <v>#N/A</v>
      </c>
    </row>
    <row r="260" spans="1:13" s="213" customFormat="1" x14ac:dyDescent="0.3">
      <c r="A260" s="163" t="s">
        <v>2857</v>
      </c>
      <c r="B260" s="75" t="s">
        <v>83</v>
      </c>
      <c r="C260" s="176">
        <v>43535</v>
      </c>
      <c r="D260" s="185" t="s">
        <v>2505</v>
      </c>
      <c r="E260" s="213" t="s">
        <v>1030</v>
      </c>
      <c r="F260" s="213" t="s">
        <v>1220</v>
      </c>
      <c r="G260" s="73">
        <v>6158150349</v>
      </c>
      <c r="H260" s="213" t="s">
        <v>81</v>
      </c>
      <c r="I260" s="77">
        <v>3396000</v>
      </c>
      <c r="J260" s="73" t="s">
        <v>4353</v>
      </c>
      <c r="K260" s="174" t="s">
        <v>54</v>
      </c>
      <c r="L260" s="73"/>
      <c r="M260" s="213">
        <f>VLOOKUP(G260,재계약_2019!$H:$J,3,0)</f>
        <v>3396000</v>
      </c>
    </row>
    <row r="261" spans="1:13" s="213" customFormat="1" x14ac:dyDescent="0.3">
      <c r="A261" s="163" t="s">
        <v>2857</v>
      </c>
      <c r="B261" s="75" t="s">
        <v>83</v>
      </c>
      <c r="C261" s="176">
        <v>43535</v>
      </c>
      <c r="D261" s="185" t="s">
        <v>2505</v>
      </c>
      <c r="E261" s="213" t="s">
        <v>1030</v>
      </c>
      <c r="F261" s="213" t="s">
        <v>3916</v>
      </c>
      <c r="G261" s="73">
        <v>1388161131</v>
      </c>
      <c r="H261" s="213" t="s">
        <v>81</v>
      </c>
      <c r="I261" s="77">
        <v>3180000</v>
      </c>
      <c r="J261" s="73" t="s">
        <v>4353</v>
      </c>
      <c r="K261" s="174" t="s">
        <v>53</v>
      </c>
      <c r="L261" s="73"/>
      <c r="M261" s="213" t="e">
        <f>VLOOKUP(G261,재계약_2019!$H:$J,3,0)</f>
        <v>#N/A</v>
      </c>
    </row>
    <row r="262" spans="1:13" s="213" customFormat="1" x14ac:dyDescent="0.3">
      <c r="A262" s="163" t="s">
        <v>2857</v>
      </c>
      <c r="B262" s="75" t="s">
        <v>83</v>
      </c>
      <c r="C262" s="176">
        <v>43535</v>
      </c>
      <c r="D262" s="173" t="s">
        <v>79</v>
      </c>
      <c r="E262" s="213" t="s">
        <v>1764</v>
      </c>
      <c r="F262" s="213" t="s">
        <v>3917</v>
      </c>
      <c r="G262" s="73">
        <v>1208798094</v>
      </c>
      <c r="H262" s="213" t="s">
        <v>81</v>
      </c>
      <c r="I262" s="77">
        <v>3660000</v>
      </c>
      <c r="J262" s="73" t="s">
        <v>4353</v>
      </c>
      <c r="K262" s="174" t="s">
        <v>53</v>
      </c>
      <c r="L262" s="73"/>
      <c r="M262" s="213" t="e">
        <f>VLOOKUP(G262,재계약_2019!$H:$J,3,0)</f>
        <v>#N/A</v>
      </c>
    </row>
    <row r="263" spans="1:13" s="213" customFormat="1" x14ac:dyDescent="0.3">
      <c r="A263" s="163" t="s">
        <v>2857</v>
      </c>
      <c r="B263" s="75" t="s">
        <v>83</v>
      </c>
      <c r="C263" s="176">
        <v>43535</v>
      </c>
      <c r="D263" s="173" t="s">
        <v>92</v>
      </c>
      <c r="E263" s="213" t="s">
        <v>36</v>
      </c>
      <c r="F263" s="213" t="s">
        <v>3918</v>
      </c>
      <c r="G263" s="73">
        <v>2158174461</v>
      </c>
      <c r="H263" s="213" t="s">
        <v>2103</v>
      </c>
      <c r="I263" s="77">
        <v>4548000</v>
      </c>
      <c r="J263" s="73" t="s">
        <v>4353</v>
      </c>
      <c r="K263" s="174" t="s">
        <v>53</v>
      </c>
      <c r="L263" s="73"/>
      <c r="M263" s="213" t="e">
        <f>VLOOKUP(G263,재계약_2019!$H:$J,3,0)</f>
        <v>#N/A</v>
      </c>
    </row>
    <row r="264" spans="1:13" s="213" customFormat="1" x14ac:dyDescent="0.3">
      <c r="A264" s="163" t="s">
        <v>2857</v>
      </c>
      <c r="B264" s="75" t="s">
        <v>83</v>
      </c>
      <c r="C264" s="176">
        <v>43535</v>
      </c>
      <c r="D264" s="173" t="s">
        <v>92</v>
      </c>
      <c r="E264" s="213" t="s">
        <v>88</v>
      </c>
      <c r="F264" s="213" t="s">
        <v>3921</v>
      </c>
      <c r="G264" s="73">
        <v>6278700257</v>
      </c>
      <c r="H264" s="213" t="s">
        <v>2103</v>
      </c>
      <c r="I264" s="77">
        <v>5760000</v>
      </c>
      <c r="J264" s="73" t="s">
        <v>4353</v>
      </c>
      <c r="K264" s="174" t="s">
        <v>54</v>
      </c>
      <c r="L264" s="73"/>
      <c r="M264" s="213">
        <f>VLOOKUP(G264,재계약_2019!$H:$J,3,0)</f>
        <v>8520000</v>
      </c>
    </row>
    <row r="265" spans="1:13" s="213" customFormat="1" x14ac:dyDescent="0.3">
      <c r="A265" s="163" t="s">
        <v>2857</v>
      </c>
      <c r="B265" s="75" t="s">
        <v>83</v>
      </c>
      <c r="C265" s="176">
        <v>43535</v>
      </c>
      <c r="D265" s="173" t="s">
        <v>92</v>
      </c>
      <c r="E265" s="213" t="s">
        <v>37</v>
      </c>
      <c r="F265" s="213" t="s">
        <v>2502</v>
      </c>
      <c r="G265" s="73">
        <v>2238100015</v>
      </c>
      <c r="H265" s="213" t="s">
        <v>2497</v>
      </c>
      <c r="I265" s="77">
        <v>5040000</v>
      </c>
      <c r="J265" s="73" t="s">
        <v>4353</v>
      </c>
      <c r="K265" s="174" t="s">
        <v>54</v>
      </c>
      <c r="L265" s="73"/>
      <c r="M265" s="213">
        <f>VLOOKUP(G265,재계약_2019!$H:$J,3,0)</f>
        <v>5040000</v>
      </c>
    </row>
    <row r="266" spans="1:13" s="213" customFormat="1" x14ac:dyDescent="0.3">
      <c r="A266" s="163" t="s">
        <v>2857</v>
      </c>
      <c r="B266" s="75" t="s">
        <v>83</v>
      </c>
      <c r="C266" s="176">
        <v>43535</v>
      </c>
      <c r="D266" s="173" t="s">
        <v>92</v>
      </c>
      <c r="E266" s="213" t="s">
        <v>37</v>
      </c>
      <c r="F266" s="213" t="s">
        <v>1443</v>
      </c>
      <c r="G266" s="73">
        <v>2068636250</v>
      </c>
      <c r="H266" s="213" t="s">
        <v>81</v>
      </c>
      <c r="I266" s="77">
        <v>3480000</v>
      </c>
      <c r="J266" s="73" t="s">
        <v>4353</v>
      </c>
      <c r="K266" s="174" t="s">
        <v>54</v>
      </c>
      <c r="L266" s="73"/>
      <c r="M266" s="213">
        <f>VLOOKUP(G266,재계약_2019!$H:$J,3,0)</f>
        <v>3480000</v>
      </c>
    </row>
    <row r="267" spans="1:13" s="213" customFormat="1" x14ac:dyDescent="0.3">
      <c r="A267" s="163" t="s">
        <v>2857</v>
      </c>
      <c r="B267" s="75" t="s">
        <v>83</v>
      </c>
      <c r="C267" s="176">
        <v>43535</v>
      </c>
      <c r="D267" s="173" t="s">
        <v>79</v>
      </c>
      <c r="E267" s="213" t="s">
        <v>1062</v>
      </c>
      <c r="F267" s="213" t="s">
        <v>4243</v>
      </c>
      <c r="G267" s="73">
        <v>3148214826</v>
      </c>
      <c r="H267" s="213" t="s">
        <v>81</v>
      </c>
      <c r="I267" s="77">
        <v>3000000</v>
      </c>
      <c r="J267" s="73" t="s">
        <v>4353</v>
      </c>
      <c r="K267" s="174" t="s">
        <v>53</v>
      </c>
      <c r="L267" s="73"/>
      <c r="M267" s="213" t="e">
        <f>VLOOKUP(G267,재계약_2019!$H:$J,3,0)</f>
        <v>#N/A</v>
      </c>
    </row>
    <row r="268" spans="1:13" s="213" customFormat="1" x14ac:dyDescent="0.3">
      <c r="A268" s="163" t="s">
        <v>2857</v>
      </c>
      <c r="B268" s="75" t="s">
        <v>83</v>
      </c>
      <c r="C268" s="176">
        <v>43535</v>
      </c>
      <c r="D268" s="185" t="s">
        <v>2505</v>
      </c>
      <c r="E268" s="213" t="s">
        <v>976</v>
      </c>
      <c r="F268" s="213" t="s">
        <v>3922</v>
      </c>
      <c r="G268" s="73">
        <v>6208102136</v>
      </c>
      <c r="H268" s="213" t="s">
        <v>81</v>
      </c>
      <c r="I268" s="77">
        <v>3300000</v>
      </c>
      <c r="J268" s="73" t="s">
        <v>4353</v>
      </c>
      <c r="K268" s="174" t="s">
        <v>54</v>
      </c>
      <c r="L268" s="73"/>
      <c r="M268" s="213">
        <f>VLOOKUP(G268,재계약_2019!$H:$J,3,0)</f>
        <v>3300000</v>
      </c>
    </row>
    <row r="269" spans="1:13" s="213" customFormat="1" x14ac:dyDescent="0.3">
      <c r="A269" s="163" t="s">
        <v>2857</v>
      </c>
      <c r="B269" s="75" t="s">
        <v>83</v>
      </c>
      <c r="C269" s="176">
        <v>43535</v>
      </c>
      <c r="D269" s="185" t="s">
        <v>2505</v>
      </c>
      <c r="E269" s="213" t="s">
        <v>976</v>
      </c>
      <c r="F269" s="213" t="s">
        <v>1529</v>
      </c>
      <c r="G269" s="73">
        <v>6058184196</v>
      </c>
      <c r="H269" s="213" t="s">
        <v>81</v>
      </c>
      <c r="I269" s="77">
        <v>3300000</v>
      </c>
      <c r="J269" s="73" t="s">
        <v>4353</v>
      </c>
      <c r="K269" s="174" t="s">
        <v>54</v>
      </c>
      <c r="L269" s="73"/>
      <c r="M269" s="213">
        <f>VLOOKUP(G269,재계약_2019!$H:$J,3,0)</f>
        <v>4500000</v>
      </c>
    </row>
    <row r="270" spans="1:13" s="213" customFormat="1" x14ac:dyDescent="0.3">
      <c r="A270" s="163" t="s">
        <v>2857</v>
      </c>
      <c r="B270" s="75" t="s">
        <v>83</v>
      </c>
      <c r="C270" s="176">
        <v>43535</v>
      </c>
      <c r="D270" s="173" t="s">
        <v>92</v>
      </c>
      <c r="E270" s="213" t="s">
        <v>982</v>
      </c>
      <c r="F270" s="213" t="s">
        <v>2043</v>
      </c>
      <c r="G270" s="73">
        <v>6098194963</v>
      </c>
      <c r="H270" s="213" t="s">
        <v>80</v>
      </c>
      <c r="I270" s="77">
        <v>3600000</v>
      </c>
      <c r="J270" s="73" t="s">
        <v>4353</v>
      </c>
      <c r="K270" s="174" t="s">
        <v>54</v>
      </c>
      <c r="L270" s="73"/>
      <c r="M270" s="213">
        <f>VLOOKUP(G270,재계약_2019!$H:$J,3,0)</f>
        <v>3600000</v>
      </c>
    </row>
    <row r="271" spans="1:13" s="213" customFormat="1" x14ac:dyDescent="0.3">
      <c r="A271" s="163" t="s">
        <v>2857</v>
      </c>
      <c r="B271" s="75" t="s">
        <v>83</v>
      </c>
      <c r="C271" s="176">
        <v>43535</v>
      </c>
      <c r="D271" s="173" t="s">
        <v>92</v>
      </c>
      <c r="E271" s="213" t="s">
        <v>90</v>
      </c>
      <c r="F271" s="213" t="s">
        <v>3267</v>
      </c>
      <c r="G271" s="73">
        <v>3148213467</v>
      </c>
      <c r="H271" s="213" t="s">
        <v>81</v>
      </c>
      <c r="I271" s="77">
        <v>3480000</v>
      </c>
      <c r="J271" s="267" t="s">
        <v>4353</v>
      </c>
      <c r="K271" s="174" t="s">
        <v>54</v>
      </c>
      <c r="L271" s="73"/>
      <c r="M271" s="213">
        <f>VLOOKUP(G271,재계약_2019!$H:$J,3,0)</f>
        <v>3480000</v>
      </c>
    </row>
    <row r="272" spans="1:13" s="213" customFormat="1" x14ac:dyDescent="0.3">
      <c r="A272" s="163" t="s">
        <v>2857</v>
      </c>
      <c r="B272" s="75" t="s">
        <v>83</v>
      </c>
      <c r="C272" s="176">
        <v>43535</v>
      </c>
      <c r="D272" s="173" t="s">
        <v>92</v>
      </c>
      <c r="E272" s="213" t="s">
        <v>1628</v>
      </c>
      <c r="F272" s="213" t="s">
        <v>4363</v>
      </c>
      <c r="G272" s="73">
        <v>2318266465</v>
      </c>
      <c r="H272" s="213" t="s">
        <v>2103</v>
      </c>
      <c r="I272" s="77">
        <v>5520000</v>
      </c>
      <c r="J272" s="267" t="s">
        <v>4353</v>
      </c>
      <c r="K272" s="174" t="s">
        <v>54</v>
      </c>
      <c r="L272" s="73"/>
      <c r="M272" s="213">
        <f>VLOOKUP(G272,재계약_2019!$H:$J,3,0)</f>
        <v>5520000</v>
      </c>
    </row>
    <row r="273" spans="1:13" s="213" customFormat="1" x14ac:dyDescent="0.3">
      <c r="A273" s="163" t="s">
        <v>2857</v>
      </c>
      <c r="B273" s="75" t="s">
        <v>83</v>
      </c>
      <c r="C273" s="176">
        <v>43536</v>
      </c>
      <c r="D273" s="173" t="s">
        <v>79</v>
      </c>
      <c r="E273" s="213" t="s">
        <v>1753</v>
      </c>
      <c r="F273" s="213" t="s">
        <v>1756</v>
      </c>
      <c r="G273" s="73">
        <v>1218166458</v>
      </c>
      <c r="H273" s="213" t="s">
        <v>81</v>
      </c>
      <c r="I273" s="77">
        <v>3300000</v>
      </c>
      <c r="J273" s="267" t="s">
        <v>4353</v>
      </c>
      <c r="K273" s="174" t="s">
        <v>54</v>
      </c>
      <c r="L273" s="73"/>
      <c r="M273" s="213">
        <f>VLOOKUP(G273,재계약_2019!$H:$J,3,0)</f>
        <v>3300000</v>
      </c>
    </row>
    <row r="274" spans="1:13" s="213" customFormat="1" x14ac:dyDescent="0.3">
      <c r="A274" s="163" t="s">
        <v>2857</v>
      </c>
      <c r="B274" s="75" t="s">
        <v>83</v>
      </c>
      <c r="C274" s="176">
        <v>43536</v>
      </c>
      <c r="D274" s="173" t="s">
        <v>79</v>
      </c>
      <c r="E274" s="213" t="s">
        <v>1753</v>
      </c>
      <c r="F274" s="213" t="s">
        <v>1762</v>
      </c>
      <c r="G274" s="73">
        <v>1268202271</v>
      </c>
      <c r="H274" s="213" t="s">
        <v>81</v>
      </c>
      <c r="I274" s="77">
        <v>3300000</v>
      </c>
      <c r="J274" s="267" t="s">
        <v>4353</v>
      </c>
      <c r="K274" s="174" t="s">
        <v>54</v>
      </c>
      <c r="L274" s="73"/>
      <c r="M274" s="213">
        <f>VLOOKUP(G274,재계약_2019!$H:$J,3,0)</f>
        <v>3300000</v>
      </c>
    </row>
    <row r="275" spans="1:13" s="213" customFormat="1" x14ac:dyDescent="0.3">
      <c r="A275" s="163" t="s">
        <v>2857</v>
      </c>
      <c r="B275" s="75" t="s">
        <v>83</v>
      </c>
      <c r="C275" s="176">
        <v>43536</v>
      </c>
      <c r="D275" s="173" t="s">
        <v>92</v>
      </c>
      <c r="E275" s="213" t="s">
        <v>88</v>
      </c>
      <c r="F275" s="213" t="s">
        <v>3149</v>
      </c>
      <c r="G275" s="73">
        <v>2118657067</v>
      </c>
      <c r="H275" s="213" t="s">
        <v>81</v>
      </c>
      <c r="I275" s="77">
        <v>2484000</v>
      </c>
      <c r="J275" s="267" t="s">
        <v>4353</v>
      </c>
      <c r="K275" s="174" t="s">
        <v>54</v>
      </c>
      <c r="L275" s="73"/>
      <c r="M275" s="213">
        <f>VLOOKUP(G275,재계약_2019!$H:$J,3,0)</f>
        <v>2484000</v>
      </c>
    </row>
    <row r="276" spans="1:13" s="213" customFormat="1" x14ac:dyDescent="0.3">
      <c r="A276" s="163" t="s">
        <v>2857</v>
      </c>
      <c r="B276" s="75" t="s">
        <v>83</v>
      </c>
      <c r="C276" s="176">
        <v>43536</v>
      </c>
      <c r="D276" s="173" t="s">
        <v>92</v>
      </c>
      <c r="E276" s="213" t="s">
        <v>88</v>
      </c>
      <c r="F276" s="213" t="s">
        <v>3933</v>
      </c>
      <c r="G276" s="73">
        <v>4968600049</v>
      </c>
      <c r="H276" s="213" t="s">
        <v>81</v>
      </c>
      <c r="I276" s="77">
        <v>3300000</v>
      </c>
      <c r="J276" s="267" t="s">
        <v>4353</v>
      </c>
      <c r="K276" s="174" t="s">
        <v>53</v>
      </c>
      <c r="L276" s="73"/>
      <c r="M276" s="213" t="e">
        <f>VLOOKUP(G276,재계약_2019!$H:$J,3,0)</f>
        <v>#N/A</v>
      </c>
    </row>
    <row r="277" spans="1:13" s="213" customFormat="1" x14ac:dyDescent="0.3">
      <c r="A277" s="163" t="s">
        <v>2857</v>
      </c>
      <c r="B277" s="75" t="s">
        <v>83</v>
      </c>
      <c r="C277" s="176">
        <v>43536</v>
      </c>
      <c r="D277" s="173" t="s">
        <v>92</v>
      </c>
      <c r="E277" s="213" t="s">
        <v>37</v>
      </c>
      <c r="F277" s="213" t="s">
        <v>3934</v>
      </c>
      <c r="G277" s="73">
        <v>6658701277</v>
      </c>
      <c r="H277" s="213" t="s">
        <v>81</v>
      </c>
      <c r="I277" s="77">
        <v>4260000</v>
      </c>
      <c r="J277" s="267" t="s">
        <v>4353</v>
      </c>
      <c r="K277" s="174" t="s">
        <v>53</v>
      </c>
      <c r="L277" s="73"/>
      <c r="M277" s="213" t="e">
        <f>VLOOKUP(G277,재계약_2019!$H:$J,3,0)</f>
        <v>#N/A</v>
      </c>
    </row>
    <row r="278" spans="1:13" s="213" customFormat="1" x14ac:dyDescent="0.3">
      <c r="A278" s="163" t="s">
        <v>2857</v>
      </c>
      <c r="B278" s="75" t="s">
        <v>83</v>
      </c>
      <c r="C278" s="176">
        <v>43536</v>
      </c>
      <c r="D278" s="173" t="s">
        <v>79</v>
      </c>
      <c r="E278" s="213" t="s">
        <v>1893</v>
      </c>
      <c r="F278" s="213" t="s">
        <v>3935</v>
      </c>
      <c r="G278" s="73">
        <v>4208601153</v>
      </c>
      <c r="H278" s="213" t="s">
        <v>81</v>
      </c>
      <c r="I278" s="77">
        <v>3540000</v>
      </c>
      <c r="J278" s="267" t="s">
        <v>4353</v>
      </c>
      <c r="K278" s="174" t="s">
        <v>53</v>
      </c>
      <c r="L278" s="73"/>
      <c r="M278" s="213" t="e">
        <f>VLOOKUP(G278,재계약_2019!$H:$J,3,0)</f>
        <v>#N/A</v>
      </c>
    </row>
    <row r="279" spans="1:13" s="213" customFormat="1" x14ac:dyDescent="0.3">
      <c r="A279" s="163" t="s">
        <v>2857</v>
      </c>
      <c r="B279" s="75" t="s">
        <v>83</v>
      </c>
      <c r="C279" s="176">
        <v>43537</v>
      </c>
      <c r="D279" s="185" t="s">
        <v>2505</v>
      </c>
      <c r="E279" s="213" t="s">
        <v>1027</v>
      </c>
      <c r="F279" s="213" t="s">
        <v>2112</v>
      </c>
      <c r="G279" s="73">
        <v>6228110229</v>
      </c>
      <c r="H279" s="213" t="s">
        <v>2103</v>
      </c>
      <c r="I279" s="77">
        <v>5464800</v>
      </c>
      <c r="J279" s="267" t="s">
        <v>4353</v>
      </c>
      <c r="K279" s="174" t="s">
        <v>54</v>
      </c>
      <c r="L279" s="73"/>
      <c r="M279" s="213">
        <f>VLOOKUP(G279,재계약_2019!$H:$J,3,0)</f>
        <v>5464800</v>
      </c>
    </row>
    <row r="280" spans="1:13" s="213" customFormat="1" x14ac:dyDescent="0.3">
      <c r="A280" s="163" t="s">
        <v>2857</v>
      </c>
      <c r="B280" s="75" t="s">
        <v>83</v>
      </c>
      <c r="C280" s="176">
        <v>43537</v>
      </c>
      <c r="D280" s="185" t="s">
        <v>2505</v>
      </c>
      <c r="E280" s="213" t="s">
        <v>1029</v>
      </c>
      <c r="F280" s="213" t="s">
        <v>3487</v>
      </c>
      <c r="G280" s="73">
        <v>5148120580</v>
      </c>
      <c r="H280" s="213" t="s">
        <v>81</v>
      </c>
      <c r="I280" s="77">
        <v>4260000</v>
      </c>
      <c r="J280" s="267" t="s">
        <v>4353</v>
      </c>
      <c r="K280" s="174" t="s">
        <v>53</v>
      </c>
      <c r="L280" s="73"/>
      <c r="M280" s="213" t="e">
        <f>VLOOKUP(G280,재계약_2019!$H:$J,3,0)</f>
        <v>#N/A</v>
      </c>
    </row>
    <row r="281" spans="1:13" s="213" customFormat="1" x14ac:dyDescent="0.3">
      <c r="A281" s="163" t="s">
        <v>2857</v>
      </c>
      <c r="B281" s="75" t="s">
        <v>83</v>
      </c>
      <c r="C281" s="176">
        <v>43537</v>
      </c>
      <c r="D281" s="173" t="s">
        <v>92</v>
      </c>
      <c r="E281" s="213" t="s">
        <v>36</v>
      </c>
      <c r="F281" s="213" t="s">
        <v>2500</v>
      </c>
      <c r="G281" s="73">
        <v>1268167258</v>
      </c>
      <c r="H281" s="213" t="s">
        <v>2497</v>
      </c>
      <c r="I281" s="77">
        <v>4920000</v>
      </c>
      <c r="J281" s="267" t="s">
        <v>4353</v>
      </c>
      <c r="K281" s="174" t="s">
        <v>54</v>
      </c>
      <c r="L281" s="73"/>
      <c r="M281" s="213">
        <f>VLOOKUP(G281,재계약_2019!$H:$J,3,0)</f>
        <v>4920000</v>
      </c>
    </row>
    <row r="282" spans="1:13" s="213" customFormat="1" x14ac:dyDescent="0.3">
      <c r="A282" s="163" t="s">
        <v>2857</v>
      </c>
      <c r="B282" s="75" t="s">
        <v>83</v>
      </c>
      <c r="C282" s="176">
        <v>43537</v>
      </c>
      <c r="D282" s="173" t="s">
        <v>92</v>
      </c>
      <c r="E282" s="213" t="s">
        <v>36</v>
      </c>
      <c r="F282" s="213" t="s">
        <v>3966</v>
      </c>
      <c r="G282" s="73">
        <v>2208666522</v>
      </c>
      <c r="H282" s="213" t="s">
        <v>81</v>
      </c>
      <c r="I282" s="77">
        <v>3300000</v>
      </c>
      <c r="J282" s="267" t="s">
        <v>4353</v>
      </c>
      <c r="K282" s="174" t="s">
        <v>53</v>
      </c>
      <c r="L282" s="73"/>
      <c r="M282" s="213" t="e">
        <f>VLOOKUP(G282,재계약_2019!$H:$J,3,0)</f>
        <v>#N/A</v>
      </c>
    </row>
    <row r="283" spans="1:13" s="213" customFormat="1" x14ac:dyDescent="0.3">
      <c r="A283" s="163" t="s">
        <v>2857</v>
      </c>
      <c r="B283" s="75" t="s">
        <v>83</v>
      </c>
      <c r="C283" s="176">
        <v>43537</v>
      </c>
      <c r="D283" s="173" t="s">
        <v>92</v>
      </c>
      <c r="E283" s="213" t="s">
        <v>37</v>
      </c>
      <c r="F283" s="213" t="s">
        <v>3970</v>
      </c>
      <c r="G283" s="73">
        <v>2028200029</v>
      </c>
      <c r="H283" s="213" t="s">
        <v>81</v>
      </c>
      <c r="I283" s="77">
        <v>2760000</v>
      </c>
      <c r="J283" s="267" t="s">
        <v>4353</v>
      </c>
      <c r="K283" s="174" t="s">
        <v>54</v>
      </c>
      <c r="L283" s="73"/>
      <c r="M283" s="213">
        <f>VLOOKUP(G283,재계약_2019!$H:$J,3,0)</f>
        <v>4440000</v>
      </c>
    </row>
    <row r="284" spans="1:13" s="213" customFormat="1" x14ac:dyDescent="0.3">
      <c r="A284" s="163" t="s">
        <v>2857</v>
      </c>
      <c r="B284" s="75" t="s">
        <v>83</v>
      </c>
      <c r="C284" s="176">
        <v>43537</v>
      </c>
      <c r="D284" s="173" t="s">
        <v>92</v>
      </c>
      <c r="E284" s="213" t="s">
        <v>37</v>
      </c>
      <c r="F284" s="213" t="s">
        <v>1431</v>
      </c>
      <c r="G284" s="73">
        <v>1018165912</v>
      </c>
      <c r="H284" s="213" t="s">
        <v>81</v>
      </c>
      <c r="I284" s="77">
        <v>4560000</v>
      </c>
      <c r="J284" s="267" t="s">
        <v>4353</v>
      </c>
      <c r="K284" s="174" t="s">
        <v>54</v>
      </c>
      <c r="L284" s="73"/>
      <c r="M284" s="213">
        <f>VLOOKUP(G284,재계약_2019!$H:$J,3,0)</f>
        <v>4560000</v>
      </c>
    </row>
    <row r="285" spans="1:13" s="213" customFormat="1" x14ac:dyDescent="0.3">
      <c r="A285" s="163" t="s">
        <v>2857</v>
      </c>
      <c r="B285" s="75" t="s">
        <v>83</v>
      </c>
      <c r="C285" s="176">
        <v>43537</v>
      </c>
      <c r="D285" s="173" t="s">
        <v>92</v>
      </c>
      <c r="E285" s="213" t="s">
        <v>37</v>
      </c>
      <c r="F285" s="213" t="s">
        <v>1097</v>
      </c>
      <c r="G285" s="73">
        <v>8938800792</v>
      </c>
      <c r="H285" s="213" t="s">
        <v>1096</v>
      </c>
      <c r="I285" s="77">
        <v>67200000</v>
      </c>
      <c r="J285" s="267" t="s">
        <v>4353</v>
      </c>
      <c r="K285" s="174" t="s">
        <v>54</v>
      </c>
      <c r="L285" s="73"/>
      <c r="M285" s="213">
        <f>VLOOKUP(G285,재계약_2019!$H:$J,3,0)</f>
        <v>67200000</v>
      </c>
    </row>
    <row r="286" spans="1:13" s="213" customFormat="1" x14ac:dyDescent="0.3">
      <c r="A286" s="163" t="s">
        <v>2857</v>
      </c>
      <c r="B286" s="75" t="s">
        <v>83</v>
      </c>
      <c r="C286" s="176">
        <v>43537</v>
      </c>
      <c r="D286" s="173" t="s">
        <v>92</v>
      </c>
      <c r="E286" s="213" t="s">
        <v>37</v>
      </c>
      <c r="F286" s="213" t="s">
        <v>1445</v>
      </c>
      <c r="G286" s="73">
        <v>4798100622</v>
      </c>
      <c r="H286" s="213" t="s">
        <v>81</v>
      </c>
      <c r="I286" s="77">
        <v>2760000</v>
      </c>
      <c r="J286" s="267" t="s">
        <v>4353</v>
      </c>
      <c r="K286" s="174" t="s">
        <v>54</v>
      </c>
      <c r="L286" s="73"/>
      <c r="M286" s="213">
        <f>VLOOKUP(G286,재계약_2019!$H:$J,3,0)</f>
        <v>2760000</v>
      </c>
    </row>
    <row r="287" spans="1:13" s="213" customFormat="1" x14ac:dyDescent="0.3">
      <c r="A287" s="163" t="s">
        <v>2857</v>
      </c>
      <c r="B287" s="75" t="s">
        <v>83</v>
      </c>
      <c r="C287" s="176">
        <v>43537</v>
      </c>
      <c r="D287" s="173" t="s">
        <v>92</v>
      </c>
      <c r="E287" s="213" t="s">
        <v>37</v>
      </c>
      <c r="F287" s="213" t="s">
        <v>3187</v>
      </c>
      <c r="G287" s="73">
        <v>1048135829</v>
      </c>
      <c r="H287" s="213" t="s">
        <v>81</v>
      </c>
      <c r="I287" s="77">
        <v>4440000</v>
      </c>
      <c r="J287" s="267" t="s">
        <v>4353</v>
      </c>
      <c r="K287" s="174" t="s">
        <v>54</v>
      </c>
      <c r="L287" s="73"/>
      <c r="M287" s="213">
        <f>VLOOKUP(G287,재계약_2019!$H:$J,3,0)</f>
        <v>4440000</v>
      </c>
    </row>
    <row r="288" spans="1:13" s="213" customFormat="1" x14ac:dyDescent="0.3">
      <c r="A288" s="163" t="s">
        <v>2857</v>
      </c>
      <c r="B288" s="75" t="s">
        <v>83</v>
      </c>
      <c r="C288" s="176">
        <v>43537</v>
      </c>
      <c r="D288" s="173" t="s">
        <v>92</v>
      </c>
      <c r="E288" s="213" t="s">
        <v>37</v>
      </c>
      <c r="F288" s="213" t="s">
        <v>1458</v>
      </c>
      <c r="G288" s="73">
        <v>1078155843</v>
      </c>
      <c r="H288" s="213" t="s">
        <v>81</v>
      </c>
      <c r="I288" s="77">
        <v>2760000</v>
      </c>
      <c r="J288" s="267" t="s">
        <v>4353</v>
      </c>
      <c r="K288" s="174" t="s">
        <v>54</v>
      </c>
      <c r="L288" s="73"/>
      <c r="M288" s="213">
        <f>VLOOKUP(G288,재계약_2019!$H:$J,3,0)</f>
        <v>2760000</v>
      </c>
    </row>
    <row r="289" spans="1:13" s="213" customFormat="1" x14ac:dyDescent="0.3">
      <c r="A289" s="163" t="s">
        <v>2857</v>
      </c>
      <c r="B289" s="75" t="s">
        <v>83</v>
      </c>
      <c r="C289" s="176">
        <v>43537</v>
      </c>
      <c r="D289" s="173" t="s">
        <v>92</v>
      </c>
      <c r="E289" s="213" t="s">
        <v>37</v>
      </c>
      <c r="F289" s="213" t="s">
        <v>1486</v>
      </c>
      <c r="G289" s="73">
        <v>2108210343</v>
      </c>
      <c r="H289" s="213" t="s">
        <v>81</v>
      </c>
      <c r="I289" s="77">
        <v>2760000</v>
      </c>
      <c r="J289" s="267" t="s">
        <v>4353</v>
      </c>
      <c r="K289" s="174" t="s">
        <v>54</v>
      </c>
      <c r="L289" s="73"/>
      <c r="M289" s="213">
        <f>VLOOKUP(G289,재계약_2019!$H:$J,3,0)</f>
        <v>2760000</v>
      </c>
    </row>
    <row r="290" spans="1:13" s="213" customFormat="1" x14ac:dyDescent="0.3">
      <c r="A290" s="163" t="s">
        <v>2857</v>
      </c>
      <c r="B290" s="75" t="s">
        <v>83</v>
      </c>
      <c r="C290" s="176">
        <v>43537</v>
      </c>
      <c r="D290" s="173" t="s">
        <v>4040</v>
      </c>
      <c r="E290" s="213" t="s">
        <v>3969</v>
      </c>
      <c r="F290" s="213" t="s">
        <v>3967</v>
      </c>
      <c r="G290" s="73">
        <v>1208410364</v>
      </c>
      <c r="H290" s="213" t="s">
        <v>81</v>
      </c>
      <c r="I290" s="77">
        <v>3660000</v>
      </c>
      <c r="J290" s="267" t="s">
        <v>4353</v>
      </c>
      <c r="K290" s="174" t="s">
        <v>53</v>
      </c>
      <c r="L290" s="73"/>
      <c r="M290" s="213" t="e">
        <f>VLOOKUP(G290,재계약_2019!$H:$J,3,0)</f>
        <v>#N/A</v>
      </c>
    </row>
    <row r="291" spans="1:13" s="213" customFormat="1" x14ac:dyDescent="0.3">
      <c r="A291" s="163" t="s">
        <v>2857</v>
      </c>
      <c r="B291" s="75" t="s">
        <v>83</v>
      </c>
      <c r="C291" s="176">
        <v>43537</v>
      </c>
      <c r="D291" s="173" t="s">
        <v>92</v>
      </c>
      <c r="E291" s="213" t="s">
        <v>90</v>
      </c>
      <c r="F291" s="213" t="s">
        <v>3968</v>
      </c>
      <c r="G291" s="73">
        <v>3178112475</v>
      </c>
      <c r="H291" s="213" t="s">
        <v>81</v>
      </c>
      <c r="I291" s="77">
        <v>2640000</v>
      </c>
      <c r="J291" s="267" t="s">
        <v>4353</v>
      </c>
      <c r="K291" s="174" t="s">
        <v>53</v>
      </c>
      <c r="L291" s="73"/>
      <c r="M291" s="213" t="e">
        <f>VLOOKUP(G291,재계약_2019!$H:$J,3,0)</f>
        <v>#N/A</v>
      </c>
    </row>
    <row r="292" spans="1:13" s="213" customFormat="1" x14ac:dyDescent="0.3">
      <c r="A292" s="163" t="s">
        <v>2857</v>
      </c>
      <c r="B292" s="75" t="s">
        <v>83</v>
      </c>
      <c r="C292" s="176">
        <v>43538</v>
      </c>
      <c r="D292" s="173" t="s">
        <v>92</v>
      </c>
      <c r="E292" s="213" t="s">
        <v>1101</v>
      </c>
      <c r="F292" s="213" t="s">
        <v>4036</v>
      </c>
      <c r="G292" s="73">
        <v>3668700745</v>
      </c>
      <c r="H292" s="213" t="s">
        <v>81</v>
      </c>
      <c r="I292" s="77">
        <v>3120000</v>
      </c>
      <c r="J292" s="267" t="s">
        <v>4353</v>
      </c>
      <c r="K292" s="174" t="s">
        <v>53</v>
      </c>
      <c r="L292" s="73"/>
      <c r="M292" s="213" t="e">
        <f>VLOOKUP(G292,재계약_2019!$H:$J,3,0)</f>
        <v>#N/A</v>
      </c>
    </row>
    <row r="293" spans="1:13" s="213" customFormat="1" x14ac:dyDescent="0.3">
      <c r="A293" s="163" t="s">
        <v>2857</v>
      </c>
      <c r="B293" s="75" t="s">
        <v>83</v>
      </c>
      <c r="C293" s="176">
        <v>43538</v>
      </c>
      <c r="D293" s="185" t="s">
        <v>2505</v>
      </c>
      <c r="E293" s="213" t="s">
        <v>1029</v>
      </c>
      <c r="F293" s="213" t="s">
        <v>4037</v>
      </c>
      <c r="G293" s="73">
        <v>4298101359</v>
      </c>
      <c r="H293" s="213" t="s">
        <v>81</v>
      </c>
      <c r="I293" s="77">
        <v>2640000</v>
      </c>
      <c r="J293" s="267" t="s">
        <v>4353</v>
      </c>
      <c r="K293" s="174" t="s">
        <v>53</v>
      </c>
      <c r="L293" s="73"/>
      <c r="M293" s="213" t="e">
        <f>VLOOKUP(G293,재계약_2019!$H:$J,3,0)</f>
        <v>#N/A</v>
      </c>
    </row>
    <row r="294" spans="1:13" s="213" customFormat="1" x14ac:dyDescent="0.3">
      <c r="A294" s="163" t="s">
        <v>2857</v>
      </c>
      <c r="B294" s="75" t="s">
        <v>83</v>
      </c>
      <c r="C294" s="176">
        <v>43538</v>
      </c>
      <c r="D294" s="173" t="s">
        <v>92</v>
      </c>
      <c r="E294" s="213" t="s">
        <v>36</v>
      </c>
      <c r="F294" s="213" t="s">
        <v>1016</v>
      </c>
      <c r="G294" s="73">
        <v>2118701667</v>
      </c>
      <c r="H294" s="213" t="s">
        <v>1018</v>
      </c>
      <c r="I294" s="77">
        <v>19440000</v>
      </c>
      <c r="J294" s="267" t="s">
        <v>4353</v>
      </c>
      <c r="K294" s="174" t="s">
        <v>54</v>
      </c>
      <c r="L294" s="73"/>
      <c r="M294" s="213">
        <f>VLOOKUP(G294,재계약_2019!$H:$J,3,0)</f>
        <v>19440000</v>
      </c>
    </row>
    <row r="295" spans="1:13" s="213" customFormat="1" x14ac:dyDescent="0.3">
      <c r="A295" s="163" t="s">
        <v>2857</v>
      </c>
      <c r="B295" s="75" t="s">
        <v>83</v>
      </c>
      <c r="C295" s="176">
        <v>43538</v>
      </c>
      <c r="D295" s="173" t="s">
        <v>92</v>
      </c>
      <c r="E295" s="213" t="s">
        <v>1008</v>
      </c>
      <c r="F295" s="213" t="s">
        <v>4038</v>
      </c>
      <c r="G295" s="73">
        <v>1308212593</v>
      </c>
      <c r="H295" s="213" t="s">
        <v>2103</v>
      </c>
      <c r="I295" s="77">
        <v>8604000</v>
      </c>
      <c r="J295" s="267" t="s">
        <v>4353</v>
      </c>
      <c r="K295" s="174" t="s">
        <v>53</v>
      </c>
      <c r="L295" s="73"/>
      <c r="M295" s="213" t="e">
        <f>VLOOKUP(G295,재계약_2019!$H:$J,3,0)</f>
        <v>#N/A</v>
      </c>
    </row>
    <row r="296" spans="1:13" s="213" customFormat="1" x14ac:dyDescent="0.3">
      <c r="A296" s="163" t="s">
        <v>2857</v>
      </c>
      <c r="B296" s="75" t="s">
        <v>83</v>
      </c>
      <c r="C296" s="176">
        <v>43538</v>
      </c>
      <c r="D296" s="185" t="s">
        <v>18</v>
      </c>
      <c r="E296" s="213" t="s">
        <v>1893</v>
      </c>
      <c r="F296" s="213" t="s">
        <v>3549</v>
      </c>
      <c r="G296" s="73">
        <v>5588801258</v>
      </c>
      <c r="H296" s="213" t="s">
        <v>81</v>
      </c>
      <c r="I296" s="77">
        <v>3105000</v>
      </c>
      <c r="J296" s="267" t="s">
        <v>4353</v>
      </c>
      <c r="K296" s="174" t="s">
        <v>53</v>
      </c>
      <c r="L296" s="73"/>
      <c r="M296" s="213" t="e">
        <f>VLOOKUP(G296,재계약_2019!$H:$J,3,0)</f>
        <v>#N/A</v>
      </c>
    </row>
    <row r="297" spans="1:13" s="213" customFormat="1" x14ac:dyDescent="0.3">
      <c r="A297" s="163" t="s">
        <v>2857</v>
      </c>
      <c r="B297" s="75" t="s">
        <v>83</v>
      </c>
      <c r="C297" s="176">
        <v>43539</v>
      </c>
      <c r="D297" s="173" t="s">
        <v>92</v>
      </c>
      <c r="E297" s="213" t="s">
        <v>1101</v>
      </c>
      <c r="F297" s="213" t="s">
        <v>4549</v>
      </c>
      <c r="G297" s="73">
        <v>4208600149</v>
      </c>
      <c r="H297" s="213" t="s">
        <v>2427</v>
      </c>
      <c r="I297" s="77">
        <v>11160000</v>
      </c>
      <c r="J297" s="267"/>
      <c r="K297" s="174" t="s">
        <v>53</v>
      </c>
      <c r="L297" s="73"/>
      <c r="M297" s="213" t="e">
        <f>VLOOKUP(G297,재계약_2019!$H:$J,3,0)</f>
        <v>#N/A</v>
      </c>
    </row>
    <row r="298" spans="1:13" s="213" customFormat="1" x14ac:dyDescent="0.3">
      <c r="A298" s="163" t="s">
        <v>2857</v>
      </c>
      <c r="B298" s="75" t="s">
        <v>83</v>
      </c>
      <c r="C298" s="176">
        <v>43539</v>
      </c>
      <c r="D298" s="173" t="s">
        <v>92</v>
      </c>
      <c r="E298" s="213" t="s">
        <v>37</v>
      </c>
      <c r="F298" s="213" t="s">
        <v>4046</v>
      </c>
      <c r="G298" s="73">
        <v>3128149550</v>
      </c>
      <c r="H298" s="213" t="s">
        <v>81</v>
      </c>
      <c r="I298" s="77">
        <v>4080000</v>
      </c>
      <c r="J298" s="267" t="s">
        <v>4353</v>
      </c>
      <c r="K298" s="174" t="s">
        <v>53</v>
      </c>
      <c r="L298" s="73"/>
      <c r="M298" s="213" t="e">
        <f>VLOOKUP(G298,재계약_2019!$H:$J,3,0)</f>
        <v>#N/A</v>
      </c>
    </row>
    <row r="299" spans="1:13" s="213" customFormat="1" x14ac:dyDescent="0.3">
      <c r="A299" s="163" t="s">
        <v>2857</v>
      </c>
      <c r="B299" s="75" t="s">
        <v>83</v>
      </c>
      <c r="C299" s="176">
        <v>43539</v>
      </c>
      <c r="D299" s="173" t="s">
        <v>92</v>
      </c>
      <c r="E299" s="213" t="s">
        <v>982</v>
      </c>
      <c r="F299" s="213" t="s">
        <v>4047</v>
      </c>
      <c r="G299" s="73">
        <v>4048134434</v>
      </c>
      <c r="H299" s="213" t="s">
        <v>81</v>
      </c>
      <c r="I299" s="77">
        <v>2760000</v>
      </c>
      <c r="J299" s="267" t="s">
        <v>4353</v>
      </c>
      <c r="K299" s="174" t="s">
        <v>53</v>
      </c>
      <c r="L299" s="73"/>
      <c r="M299" s="213" t="e">
        <f>VLOOKUP(G299,재계약_2019!$H:$J,3,0)</f>
        <v>#N/A</v>
      </c>
    </row>
    <row r="300" spans="1:13" s="213" customFormat="1" x14ac:dyDescent="0.3">
      <c r="A300" s="163" t="s">
        <v>2857</v>
      </c>
      <c r="B300" s="75" t="s">
        <v>83</v>
      </c>
      <c r="C300" s="176">
        <v>43539</v>
      </c>
      <c r="D300" s="185" t="s">
        <v>18</v>
      </c>
      <c r="E300" s="213" t="s">
        <v>1863</v>
      </c>
      <c r="F300" s="213" t="s">
        <v>1979</v>
      </c>
      <c r="G300" s="73">
        <v>1148625814</v>
      </c>
      <c r="H300" s="213" t="s">
        <v>82</v>
      </c>
      <c r="I300" s="77">
        <v>6540000</v>
      </c>
      <c r="J300" s="267" t="s">
        <v>4353</v>
      </c>
      <c r="K300" s="174" t="s">
        <v>54</v>
      </c>
      <c r="L300" s="73"/>
      <c r="M300" s="213">
        <f>VLOOKUP(G300,재계약_2019!$H:$J,3,0)</f>
        <v>6540000</v>
      </c>
    </row>
    <row r="301" spans="1:13" s="213" customFormat="1" x14ac:dyDescent="0.3">
      <c r="A301" s="163" t="s">
        <v>2857</v>
      </c>
      <c r="B301" s="75" t="s">
        <v>83</v>
      </c>
      <c r="C301" s="176">
        <v>43542</v>
      </c>
      <c r="D301" s="185" t="s">
        <v>18</v>
      </c>
      <c r="E301" s="213" t="s">
        <v>1051</v>
      </c>
      <c r="F301" s="213" t="s">
        <v>1730</v>
      </c>
      <c r="G301" s="73">
        <v>1248163218</v>
      </c>
      <c r="H301" s="213" t="s">
        <v>81</v>
      </c>
      <c r="I301" s="77">
        <v>3924000</v>
      </c>
      <c r="J301" s="267" t="s">
        <v>4353</v>
      </c>
      <c r="K301" s="174" t="s">
        <v>54</v>
      </c>
      <c r="L301" s="73"/>
      <c r="M301" s="213">
        <f>VLOOKUP(G301,재계약_2019!$H:$J,3,0)</f>
        <v>3924000</v>
      </c>
    </row>
    <row r="302" spans="1:13" s="213" customFormat="1" x14ac:dyDescent="0.3">
      <c r="A302" s="163" t="s">
        <v>2857</v>
      </c>
      <c r="B302" s="75" t="s">
        <v>83</v>
      </c>
      <c r="C302" s="176">
        <v>43542</v>
      </c>
      <c r="D302" s="185" t="s">
        <v>2505</v>
      </c>
      <c r="E302" s="213" t="s">
        <v>1030</v>
      </c>
      <c r="F302" s="213" t="s">
        <v>1031</v>
      </c>
      <c r="G302" s="73">
        <v>7898800493</v>
      </c>
      <c r="H302" s="213" t="s">
        <v>81</v>
      </c>
      <c r="I302" s="77">
        <v>3480000</v>
      </c>
      <c r="J302" s="267" t="s">
        <v>4353</v>
      </c>
      <c r="K302" s="174" t="s">
        <v>54</v>
      </c>
      <c r="L302" s="73"/>
      <c r="M302" s="213">
        <f>VLOOKUP(G302,재계약_2019!$H:$J,3,0)</f>
        <v>3480000</v>
      </c>
    </row>
    <row r="303" spans="1:13" s="213" customFormat="1" x14ac:dyDescent="0.3">
      <c r="A303" s="163" t="s">
        <v>2857</v>
      </c>
      <c r="B303" s="75" t="s">
        <v>83</v>
      </c>
      <c r="C303" s="176">
        <v>43542</v>
      </c>
      <c r="D303" s="173" t="s">
        <v>92</v>
      </c>
      <c r="E303" s="213" t="s">
        <v>88</v>
      </c>
      <c r="F303" s="213" t="s">
        <v>4058</v>
      </c>
      <c r="G303" s="73" t="s">
        <v>4059</v>
      </c>
      <c r="H303" s="213" t="s">
        <v>82</v>
      </c>
      <c r="I303" s="77">
        <v>8220000</v>
      </c>
      <c r="J303" s="267" t="s">
        <v>4353</v>
      </c>
      <c r="K303" s="174" t="s">
        <v>53</v>
      </c>
      <c r="L303" s="73"/>
      <c r="M303" s="213" t="e">
        <f>VLOOKUP(G303,재계약_2019!$H:$J,3,0)</f>
        <v>#N/A</v>
      </c>
    </row>
    <row r="304" spans="1:13" s="213" customFormat="1" x14ac:dyDescent="0.3">
      <c r="A304" s="163" t="s">
        <v>2857</v>
      </c>
      <c r="B304" s="75" t="s">
        <v>83</v>
      </c>
      <c r="C304" s="176">
        <v>43542</v>
      </c>
      <c r="D304" s="185" t="s">
        <v>18</v>
      </c>
      <c r="E304" s="213" t="s">
        <v>1849</v>
      </c>
      <c r="F304" s="213" t="s">
        <v>4060</v>
      </c>
      <c r="G304" s="73">
        <v>6218122815</v>
      </c>
      <c r="H304" s="213" t="s">
        <v>81</v>
      </c>
      <c r="I304" s="77">
        <v>4980000</v>
      </c>
      <c r="J304" s="267" t="s">
        <v>4353</v>
      </c>
      <c r="K304" s="174" t="s">
        <v>54</v>
      </c>
      <c r="L304" s="73"/>
      <c r="M304" s="213">
        <f>VLOOKUP(G304,재계약_2019!$H:$J,3,0)</f>
        <v>6192000</v>
      </c>
    </row>
    <row r="305" spans="1:13" s="213" customFormat="1" x14ac:dyDescent="0.3">
      <c r="A305" s="163" t="s">
        <v>2857</v>
      </c>
      <c r="B305" s="75" t="s">
        <v>83</v>
      </c>
      <c r="C305" s="176">
        <v>43543</v>
      </c>
      <c r="D305" s="185" t="s">
        <v>18</v>
      </c>
      <c r="E305" s="213" t="s">
        <v>1051</v>
      </c>
      <c r="F305" s="213" t="s">
        <v>2489</v>
      </c>
      <c r="G305" s="73">
        <v>1078799106</v>
      </c>
      <c r="H305" s="213" t="s">
        <v>2427</v>
      </c>
      <c r="I305" s="77">
        <v>7560000</v>
      </c>
      <c r="J305" s="267" t="s">
        <v>4353</v>
      </c>
      <c r="K305" s="174" t="s">
        <v>54</v>
      </c>
      <c r="L305" s="73"/>
      <c r="M305" s="213">
        <f>VLOOKUP(G305,재계약_2019!$H:$J,3,0)</f>
        <v>7560000</v>
      </c>
    </row>
    <row r="306" spans="1:13" s="213" customFormat="1" x14ac:dyDescent="0.3">
      <c r="A306" s="163" t="s">
        <v>2857</v>
      </c>
      <c r="B306" s="75" t="s">
        <v>83</v>
      </c>
      <c r="C306" s="176">
        <v>43543</v>
      </c>
      <c r="D306" s="173" t="s">
        <v>92</v>
      </c>
      <c r="E306" s="213" t="s">
        <v>88</v>
      </c>
      <c r="F306" s="213" t="s">
        <v>1749</v>
      </c>
      <c r="G306" s="73">
        <v>2148200487</v>
      </c>
      <c r="H306" s="213" t="s">
        <v>81</v>
      </c>
      <c r="I306" s="77">
        <v>45800000</v>
      </c>
      <c r="J306" s="267" t="s">
        <v>4353</v>
      </c>
      <c r="K306" s="174" t="s">
        <v>54</v>
      </c>
      <c r="L306" s="73"/>
      <c r="M306" s="213">
        <f>VLOOKUP(G306,재계약_2019!$H:$J,3,0)</f>
        <v>45800000</v>
      </c>
    </row>
    <row r="307" spans="1:13" s="213" customFormat="1" x14ac:dyDescent="0.3">
      <c r="A307" s="163" t="s">
        <v>2857</v>
      </c>
      <c r="B307" s="75" t="s">
        <v>83</v>
      </c>
      <c r="C307" s="176">
        <v>43543</v>
      </c>
      <c r="D307" s="173" t="s">
        <v>92</v>
      </c>
      <c r="E307" s="213" t="s">
        <v>998</v>
      </c>
      <c r="F307" s="213" t="s">
        <v>4065</v>
      </c>
      <c r="G307" s="73">
        <v>1288652227</v>
      </c>
      <c r="H307" s="213" t="s">
        <v>81</v>
      </c>
      <c r="I307" s="77">
        <v>3300000</v>
      </c>
      <c r="J307" s="267" t="s">
        <v>4353</v>
      </c>
      <c r="K307" s="174" t="s">
        <v>53</v>
      </c>
      <c r="L307" s="73"/>
      <c r="M307" s="213" t="e">
        <f>VLOOKUP(G307,재계약_2019!$H:$J,3,0)</f>
        <v>#N/A</v>
      </c>
    </row>
    <row r="308" spans="1:13" s="213" customFormat="1" x14ac:dyDescent="0.3">
      <c r="A308" s="163" t="s">
        <v>2857</v>
      </c>
      <c r="B308" s="75" t="s">
        <v>83</v>
      </c>
      <c r="C308" s="176">
        <v>43543</v>
      </c>
      <c r="D308" s="185" t="s">
        <v>18</v>
      </c>
      <c r="E308" s="213" t="s">
        <v>1806</v>
      </c>
      <c r="F308" s="213" t="s">
        <v>3691</v>
      </c>
      <c r="G308" s="73">
        <v>2098155339</v>
      </c>
      <c r="H308" s="213" t="s">
        <v>2103</v>
      </c>
      <c r="I308" s="77">
        <v>3540000</v>
      </c>
      <c r="J308" s="267" t="s">
        <v>4353</v>
      </c>
      <c r="K308" s="174" t="s">
        <v>54</v>
      </c>
      <c r="L308" s="73"/>
      <c r="M308" s="213">
        <f>VLOOKUP(G308,재계약_2019!$H:$J,3,0)</f>
        <v>3540000</v>
      </c>
    </row>
    <row r="309" spans="1:13" s="213" customFormat="1" x14ac:dyDescent="0.3">
      <c r="A309" s="163" t="s">
        <v>2857</v>
      </c>
      <c r="B309" s="75" t="s">
        <v>83</v>
      </c>
      <c r="C309" s="176">
        <v>43543</v>
      </c>
      <c r="D309" s="185" t="s">
        <v>18</v>
      </c>
      <c r="E309" s="213" t="s">
        <v>1849</v>
      </c>
      <c r="F309" s="213" t="s">
        <v>238</v>
      </c>
      <c r="G309" s="73">
        <v>5038162649</v>
      </c>
      <c r="H309" s="213" t="s">
        <v>81</v>
      </c>
      <c r="I309" s="77">
        <v>2760000</v>
      </c>
      <c r="J309" s="267" t="s">
        <v>4353</v>
      </c>
      <c r="K309" s="174" t="s">
        <v>54</v>
      </c>
      <c r="L309" s="73"/>
      <c r="M309" s="213">
        <f>VLOOKUP(G309,재계약_2019!$H:$J,3,0)</f>
        <v>2760000</v>
      </c>
    </row>
    <row r="310" spans="1:13" s="213" customFormat="1" x14ac:dyDescent="0.3">
      <c r="A310" s="163" t="s">
        <v>2857</v>
      </c>
      <c r="B310" s="75" t="s">
        <v>83</v>
      </c>
      <c r="C310" s="176">
        <v>43543</v>
      </c>
      <c r="D310" s="173" t="s">
        <v>92</v>
      </c>
      <c r="E310" s="213" t="s">
        <v>91</v>
      </c>
      <c r="F310" s="213" t="s">
        <v>682</v>
      </c>
      <c r="G310" s="73">
        <v>4098133217</v>
      </c>
      <c r="H310" s="213" t="s">
        <v>81</v>
      </c>
      <c r="I310" s="77">
        <v>2520000</v>
      </c>
      <c r="J310" s="267" t="s">
        <v>4353</v>
      </c>
      <c r="K310" s="174" t="s">
        <v>54</v>
      </c>
      <c r="L310" s="73"/>
      <c r="M310" s="213">
        <f>VLOOKUP(G310,재계약_2019!$H:$J,3,0)</f>
        <v>2520000</v>
      </c>
    </row>
    <row r="311" spans="1:13" s="213" customFormat="1" x14ac:dyDescent="0.3">
      <c r="A311" s="163" t="s">
        <v>2857</v>
      </c>
      <c r="B311" s="75" t="s">
        <v>83</v>
      </c>
      <c r="C311" s="176">
        <v>43544</v>
      </c>
      <c r="D311" s="185" t="s">
        <v>2505</v>
      </c>
      <c r="E311" s="213" t="s">
        <v>1029</v>
      </c>
      <c r="F311" s="213" t="s">
        <v>3045</v>
      </c>
      <c r="G311" s="73">
        <v>5038158596</v>
      </c>
      <c r="H311" s="213" t="s">
        <v>81</v>
      </c>
      <c r="I311" s="77">
        <v>2520000</v>
      </c>
      <c r="J311" s="267" t="s">
        <v>4353</v>
      </c>
      <c r="K311" s="174" t="s">
        <v>54</v>
      </c>
      <c r="L311" s="73"/>
      <c r="M311" s="213">
        <f>VLOOKUP(G311,재계약_2019!$H:$J,3,0)</f>
        <v>2760000</v>
      </c>
    </row>
    <row r="312" spans="1:13" s="213" customFormat="1" x14ac:dyDescent="0.3">
      <c r="A312" s="163" t="s">
        <v>2857</v>
      </c>
      <c r="B312" s="75" t="s">
        <v>83</v>
      </c>
      <c r="C312" s="176">
        <v>43544</v>
      </c>
      <c r="D312" s="185" t="s">
        <v>2505</v>
      </c>
      <c r="E312" s="213" t="s">
        <v>1030</v>
      </c>
      <c r="F312" s="213" t="s">
        <v>4079</v>
      </c>
      <c r="G312" s="73">
        <v>6068123815</v>
      </c>
      <c r="H312" s="213" t="s">
        <v>81</v>
      </c>
      <c r="I312" s="77">
        <v>4380000</v>
      </c>
      <c r="J312" s="267" t="s">
        <v>4353</v>
      </c>
      <c r="K312" s="174" t="s">
        <v>54</v>
      </c>
      <c r="L312" s="73"/>
      <c r="M312" s="213">
        <f>VLOOKUP(G312,재계약_2019!$H:$J,3,0)</f>
        <v>4380000</v>
      </c>
    </row>
    <row r="313" spans="1:13" s="213" customFormat="1" x14ac:dyDescent="0.3">
      <c r="A313" s="163" t="s">
        <v>2857</v>
      </c>
      <c r="B313" s="75" t="s">
        <v>83</v>
      </c>
      <c r="C313" s="176">
        <v>43544</v>
      </c>
      <c r="D313" s="185" t="s">
        <v>18</v>
      </c>
      <c r="E313" s="213" t="s">
        <v>1069</v>
      </c>
      <c r="F313" s="213" t="s">
        <v>4354</v>
      </c>
      <c r="G313" s="73">
        <v>1198170736</v>
      </c>
      <c r="H313" s="213" t="s">
        <v>80</v>
      </c>
      <c r="I313" s="77">
        <v>2280000</v>
      </c>
      <c r="J313" s="267" t="s">
        <v>4353</v>
      </c>
      <c r="K313" s="174" t="s">
        <v>53</v>
      </c>
      <c r="L313" s="73"/>
      <c r="M313" s="213" t="e">
        <f>VLOOKUP(G313,재계약_2019!$H:$J,3,0)</f>
        <v>#N/A</v>
      </c>
    </row>
    <row r="314" spans="1:13" s="213" customFormat="1" x14ac:dyDescent="0.3">
      <c r="A314" s="163" t="s">
        <v>2857</v>
      </c>
      <c r="B314" s="75" t="s">
        <v>83</v>
      </c>
      <c r="C314" s="176">
        <v>43544</v>
      </c>
      <c r="D314" s="173" t="s">
        <v>92</v>
      </c>
      <c r="E314" s="213" t="s">
        <v>1008</v>
      </c>
      <c r="F314" s="213" t="s">
        <v>4072</v>
      </c>
      <c r="G314" s="73">
        <v>1300147341</v>
      </c>
      <c r="H314" s="213" t="s">
        <v>81</v>
      </c>
      <c r="I314" s="77">
        <v>3840000</v>
      </c>
      <c r="J314" s="267" t="s">
        <v>4353</v>
      </c>
      <c r="K314" s="174" t="s">
        <v>54</v>
      </c>
      <c r="L314" s="73"/>
      <c r="M314" s="213">
        <f>VLOOKUP(G314,재계약_2019!$H:$J,3,0)</f>
        <v>3840000</v>
      </c>
    </row>
    <row r="315" spans="1:13" s="213" customFormat="1" x14ac:dyDescent="0.3">
      <c r="A315" s="163" t="s">
        <v>2857</v>
      </c>
      <c r="B315" s="75" t="s">
        <v>83</v>
      </c>
      <c r="C315" s="176">
        <v>43545</v>
      </c>
      <c r="D315" s="185" t="s">
        <v>18</v>
      </c>
      <c r="E315" s="213" t="s">
        <v>19</v>
      </c>
      <c r="F315" s="213" t="s">
        <v>4073</v>
      </c>
      <c r="G315" s="73">
        <v>1288646195</v>
      </c>
      <c r="H315" s="213" t="s">
        <v>81</v>
      </c>
      <c r="I315" s="77">
        <v>4980000</v>
      </c>
      <c r="J315" s="267" t="s">
        <v>4353</v>
      </c>
      <c r="K315" s="174" t="s">
        <v>54</v>
      </c>
      <c r="L315" s="73"/>
      <c r="M315" s="213">
        <f>VLOOKUP(G315,재계약_2019!$H:$J,3,0)</f>
        <v>4980000</v>
      </c>
    </row>
    <row r="316" spans="1:13" s="213" customFormat="1" x14ac:dyDescent="0.3">
      <c r="A316" s="163" t="s">
        <v>2857</v>
      </c>
      <c r="B316" s="75" t="s">
        <v>83</v>
      </c>
      <c r="C316" s="176">
        <v>43545</v>
      </c>
      <c r="D316" s="185" t="s">
        <v>2505</v>
      </c>
      <c r="E316" s="213" t="s">
        <v>1029</v>
      </c>
      <c r="F316" s="213" t="s">
        <v>4074</v>
      </c>
      <c r="G316" s="73">
        <v>5138106227</v>
      </c>
      <c r="H316" s="213" t="s">
        <v>81</v>
      </c>
      <c r="I316" s="77">
        <v>2760000</v>
      </c>
      <c r="J316" s="267" t="s">
        <v>4353</v>
      </c>
      <c r="K316" s="174" t="s">
        <v>54</v>
      </c>
      <c r="L316" s="73"/>
      <c r="M316" s="213">
        <f>VLOOKUP(G316,재계약_2019!$H:$J,3,0)</f>
        <v>2760000</v>
      </c>
    </row>
    <row r="317" spans="1:13" s="213" customFormat="1" x14ac:dyDescent="0.3">
      <c r="A317" s="163" t="s">
        <v>2857</v>
      </c>
      <c r="B317" s="75" t="s">
        <v>83</v>
      </c>
      <c r="C317" s="176">
        <v>43545</v>
      </c>
      <c r="D317" s="185" t="s">
        <v>2505</v>
      </c>
      <c r="E317" s="213" t="s">
        <v>1029</v>
      </c>
      <c r="F317" s="213" t="s">
        <v>4078</v>
      </c>
      <c r="G317" s="73">
        <v>5029092496</v>
      </c>
      <c r="H317" s="213" t="s">
        <v>81</v>
      </c>
      <c r="I317" s="77">
        <v>2484000</v>
      </c>
      <c r="J317" s="267" t="s">
        <v>4353</v>
      </c>
      <c r="K317" s="174" t="s">
        <v>54</v>
      </c>
      <c r="L317" s="73"/>
      <c r="M317" s="213">
        <f>VLOOKUP(G317,재계약_2019!$H:$J,3,0)</f>
        <v>2484000</v>
      </c>
    </row>
    <row r="318" spans="1:13" s="213" customFormat="1" x14ac:dyDescent="0.3">
      <c r="A318" s="163" t="s">
        <v>2857</v>
      </c>
      <c r="B318" s="75" t="s">
        <v>83</v>
      </c>
      <c r="C318" s="176">
        <v>43545</v>
      </c>
      <c r="D318" s="173" t="s">
        <v>92</v>
      </c>
      <c r="E318" s="213" t="s">
        <v>36</v>
      </c>
      <c r="F318" s="213" t="s">
        <v>4067</v>
      </c>
      <c r="G318" s="73">
        <v>2208760976</v>
      </c>
      <c r="H318" s="213" t="s">
        <v>80</v>
      </c>
      <c r="I318" s="77">
        <v>10056000</v>
      </c>
      <c r="J318" s="267" t="s">
        <v>4353</v>
      </c>
      <c r="K318" s="174" t="s">
        <v>53</v>
      </c>
      <c r="L318" s="73"/>
      <c r="M318" s="213" t="e">
        <f>VLOOKUP(G318,재계약_2019!$H:$J,3,0)</f>
        <v>#N/A</v>
      </c>
    </row>
    <row r="319" spans="1:13" s="213" customFormat="1" x14ac:dyDescent="0.3">
      <c r="A319" s="163" t="s">
        <v>2857</v>
      </c>
      <c r="B319" s="75" t="s">
        <v>83</v>
      </c>
      <c r="C319" s="176">
        <v>43545</v>
      </c>
      <c r="D319" s="173" t="s">
        <v>92</v>
      </c>
      <c r="E319" s="213" t="s">
        <v>88</v>
      </c>
      <c r="F319" s="213" t="s">
        <v>4068</v>
      </c>
      <c r="G319" s="73">
        <v>2918800017</v>
      </c>
      <c r="H319" s="213" t="s">
        <v>81</v>
      </c>
      <c r="I319" s="77">
        <v>4836000</v>
      </c>
      <c r="J319" s="267" t="s">
        <v>4353</v>
      </c>
      <c r="K319" s="174" t="s">
        <v>53</v>
      </c>
      <c r="L319" s="73"/>
      <c r="M319" s="213" t="e">
        <f>VLOOKUP(G319,재계약_2019!$H:$J,3,0)</f>
        <v>#N/A</v>
      </c>
    </row>
    <row r="320" spans="1:13" s="213" customFormat="1" x14ac:dyDescent="0.3">
      <c r="A320" s="163" t="s">
        <v>2857</v>
      </c>
      <c r="B320" s="75" t="s">
        <v>83</v>
      </c>
      <c r="C320" s="176">
        <v>43545</v>
      </c>
      <c r="D320" s="173" t="s">
        <v>92</v>
      </c>
      <c r="E320" s="213" t="s">
        <v>1008</v>
      </c>
      <c r="F320" s="213" t="s">
        <v>4080</v>
      </c>
      <c r="G320" s="73">
        <v>1318157785</v>
      </c>
      <c r="H320" s="213" t="s">
        <v>80</v>
      </c>
      <c r="I320" s="77">
        <v>4212000</v>
      </c>
      <c r="J320" s="267" t="s">
        <v>4353</v>
      </c>
      <c r="K320" s="174" t="s">
        <v>54</v>
      </c>
      <c r="L320" s="73"/>
      <c r="M320" s="213">
        <f>VLOOKUP(G320,재계약_2019!$H:$J,3,0)</f>
        <v>4920000</v>
      </c>
    </row>
    <row r="321" spans="1:13" s="213" customFormat="1" x14ac:dyDescent="0.3">
      <c r="A321" s="163" t="s">
        <v>2857</v>
      </c>
      <c r="B321" s="75" t="s">
        <v>83</v>
      </c>
      <c r="C321" s="176">
        <v>43545</v>
      </c>
      <c r="D321" s="173" t="s">
        <v>92</v>
      </c>
      <c r="E321" s="213" t="s">
        <v>1008</v>
      </c>
      <c r="F321" s="213" t="s">
        <v>2035</v>
      </c>
      <c r="G321" s="73">
        <v>1318157785</v>
      </c>
      <c r="H321" s="213" t="s">
        <v>2103</v>
      </c>
      <c r="I321" s="77">
        <v>4920000</v>
      </c>
      <c r="J321" s="267" t="s">
        <v>4353</v>
      </c>
      <c r="K321" s="174" t="s">
        <v>54</v>
      </c>
      <c r="L321" s="73"/>
      <c r="M321" s="213">
        <f>VLOOKUP(G321,재계약_2019!$H:$J,3,0)</f>
        <v>4920000</v>
      </c>
    </row>
    <row r="322" spans="1:13" s="213" customFormat="1" x14ac:dyDescent="0.3">
      <c r="A322" s="163" t="s">
        <v>2857</v>
      </c>
      <c r="B322" s="75" t="s">
        <v>83</v>
      </c>
      <c r="C322" s="176">
        <v>43545</v>
      </c>
      <c r="D322" s="173" t="s">
        <v>92</v>
      </c>
      <c r="E322" s="213" t="s">
        <v>1008</v>
      </c>
      <c r="F322" s="213" t="s">
        <v>4069</v>
      </c>
      <c r="G322" s="73">
        <v>2188117611</v>
      </c>
      <c r="H322" s="213" t="s">
        <v>81</v>
      </c>
      <c r="I322" s="77">
        <v>5220000</v>
      </c>
      <c r="J322" s="267" t="s">
        <v>4353</v>
      </c>
      <c r="K322" s="174" t="s">
        <v>53</v>
      </c>
      <c r="L322" s="73"/>
      <c r="M322" s="213" t="e">
        <f>VLOOKUP(G322,재계약_2019!$H:$J,3,0)</f>
        <v>#N/A</v>
      </c>
    </row>
    <row r="323" spans="1:13" s="213" customFormat="1" x14ac:dyDescent="0.3">
      <c r="A323" s="163" t="s">
        <v>2857</v>
      </c>
      <c r="B323" s="75" t="s">
        <v>83</v>
      </c>
      <c r="C323" s="176">
        <v>43545</v>
      </c>
      <c r="D323" s="173" t="s">
        <v>92</v>
      </c>
      <c r="E323" s="213" t="s">
        <v>90</v>
      </c>
      <c r="F323" s="213" t="s">
        <v>4070</v>
      </c>
      <c r="G323" s="73">
        <v>2068205540</v>
      </c>
      <c r="H323" s="213" t="s">
        <v>81</v>
      </c>
      <c r="I323" s="77">
        <v>2640000</v>
      </c>
      <c r="J323" s="267" t="s">
        <v>4353</v>
      </c>
      <c r="K323" s="174" t="s">
        <v>53</v>
      </c>
      <c r="L323" s="73"/>
      <c r="M323" s="213" t="e">
        <f>VLOOKUP(G323,재계약_2019!$H:$J,3,0)</f>
        <v>#N/A</v>
      </c>
    </row>
    <row r="324" spans="1:13" s="213" customFormat="1" x14ac:dyDescent="0.3">
      <c r="A324" s="163" t="s">
        <v>2857</v>
      </c>
      <c r="B324" s="75" t="s">
        <v>83</v>
      </c>
      <c r="C324" s="176">
        <v>43545</v>
      </c>
      <c r="D324" s="173" t="s">
        <v>92</v>
      </c>
      <c r="E324" s="213" t="s">
        <v>91</v>
      </c>
      <c r="F324" s="213" t="s">
        <v>4071</v>
      </c>
      <c r="G324" s="73">
        <v>4088185541</v>
      </c>
      <c r="H324" s="213" t="s">
        <v>81</v>
      </c>
      <c r="I324" s="77">
        <v>3540000</v>
      </c>
      <c r="J324" s="267" t="s">
        <v>4353</v>
      </c>
      <c r="K324" s="174" t="s">
        <v>53</v>
      </c>
      <c r="L324" s="73"/>
      <c r="M324" s="213" t="e">
        <f>VLOOKUP(G324,재계약_2019!$H:$J,3,0)</f>
        <v>#N/A</v>
      </c>
    </row>
    <row r="325" spans="1:13" s="213" customFormat="1" x14ac:dyDescent="0.3">
      <c r="A325" s="163" t="s">
        <v>2857</v>
      </c>
      <c r="B325" s="75" t="s">
        <v>83</v>
      </c>
      <c r="C325" s="176">
        <v>43546</v>
      </c>
      <c r="D325" s="173" t="s">
        <v>92</v>
      </c>
      <c r="E325" s="213" t="s">
        <v>1101</v>
      </c>
      <c r="F325" s="213" t="s">
        <v>4083</v>
      </c>
      <c r="G325" s="73">
        <v>1348142980</v>
      </c>
      <c r="H325" s="213" t="s">
        <v>2427</v>
      </c>
      <c r="I325" s="77">
        <v>12500000</v>
      </c>
      <c r="J325" s="267" t="s">
        <v>4353</v>
      </c>
      <c r="K325" s="174" t="s">
        <v>53</v>
      </c>
      <c r="L325" s="73"/>
      <c r="M325" s="213" t="e">
        <f>VLOOKUP(G325,재계약_2019!$H:$J,3,0)</f>
        <v>#N/A</v>
      </c>
    </row>
    <row r="326" spans="1:13" s="213" customFormat="1" x14ac:dyDescent="0.3">
      <c r="A326" s="163" t="s">
        <v>2857</v>
      </c>
      <c r="B326" s="75" t="s">
        <v>83</v>
      </c>
      <c r="C326" s="176">
        <v>43546</v>
      </c>
      <c r="D326" s="185" t="s">
        <v>2505</v>
      </c>
      <c r="E326" s="213" t="s">
        <v>1027</v>
      </c>
      <c r="F326" s="213" t="s">
        <v>2120</v>
      </c>
      <c r="G326" s="73">
        <v>6088126822</v>
      </c>
      <c r="H326" s="213" t="s">
        <v>2103</v>
      </c>
      <c r="I326" s="77">
        <v>5748000</v>
      </c>
      <c r="J326" s="267" t="s">
        <v>4353</v>
      </c>
      <c r="K326" s="174" t="s">
        <v>54</v>
      </c>
      <c r="L326" s="73"/>
      <c r="M326" s="213">
        <f>VLOOKUP(G326,재계약_2019!$H:$J,3,0)</f>
        <v>6060000</v>
      </c>
    </row>
    <row r="327" spans="1:13" s="213" customFormat="1" x14ac:dyDescent="0.3">
      <c r="A327" s="163" t="s">
        <v>2857</v>
      </c>
      <c r="B327" s="75" t="s">
        <v>83</v>
      </c>
      <c r="C327" s="176">
        <v>43546</v>
      </c>
      <c r="D327" s="173" t="s">
        <v>92</v>
      </c>
      <c r="E327" s="213" t="s">
        <v>37</v>
      </c>
      <c r="F327" s="213" t="s">
        <v>1916</v>
      </c>
      <c r="G327" s="73">
        <v>2148763930</v>
      </c>
      <c r="H327" s="213" t="s">
        <v>82</v>
      </c>
      <c r="I327" s="77">
        <v>6540000</v>
      </c>
      <c r="J327" s="267" t="s">
        <v>4353</v>
      </c>
      <c r="K327" s="174" t="s">
        <v>54</v>
      </c>
      <c r="L327" s="73"/>
      <c r="M327" s="213">
        <f>VLOOKUP(G327,재계약_2019!$H:$J,3,0)</f>
        <v>6540000</v>
      </c>
    </row>
    <row r="328" spans="1:13" s="213" customFormat="1" x14ac:dyDescent="0.3">
      <c r="A328" s="163" t="s">
        <v>2857</v>
      </c>
      <c r="B328" s="75" t="s">
        <v>83</v>
      </c>
      <c r="C328" s="176">
        <v>43546</v>
      </c>
      <c r="D328" s="173" t="s">
        <v>92</v>
      </c>
      <c r="E328" s="213" t="s">
        <v>37</v>
      </c>
      <c r="F328" s="213" t="s">
        <v>3200</v>
      </c>
      <c r="G328" s="73">
        <v>3098202099</v>
      </c>
      <c r="H328" s="213" t="s">
        <v>81</v>
      </c>
      <c r="I328" s="77">
        <v>3480000</v>
      </c>
      <c r="J328" s="267" t="s">
        <v>4353</v>
      </c>
      <c r="K328" s="174" t="s">
        <v>54</v>
      </c>
      <c r="L328" s="73"/>
      <c r="M328" s="213">
        <f>VLOOKUP(G328,재계약_2019!$H:$J,3,0)</f>
        <v>3480000</v>
      </c>
    </row>
    <row r="329" spans="1:13" s="213" customFormat="1" x14ac:dyDescent="0.3">
      <c r="A329" s="163" t="s">
        <v>2857</v>
      </c>
      <c r="B329" s="75" t="s">
        <v>83</v>
      </c>
      <c r="C329" s="176">
        <v>43546</v>
      </c>
      <c r="D329" s="173" t="s">
        <v>92</v>
      </c>
      <c r="E329" s="213" t="s">
        <v>1008</v>
      </c>
      <c r="F329" s="213" t="s">
        <v>4084</v>
      </c>
      <c r="G329" s="73">
        <v>1308604354</v>
      </c>
      <c r="H329" s="213" t="s">
        <v>81</v>
      </c>
      <c r="I329" s="77">
        <v>3240000</v>
      </c>
      <c r="J329" s="267" t="s">
        <v>4353</v>
      </c>
      <c r="K329" s="174" t="s">
        <v>53</v>
      </c>
      <c r="L329" s="73"/>
      <c r="M329" s="213" t="e">
        <f>VLOOKUP(G329,재계약_2019!$H:$J,3,0)</f>
        <v>#N/A</v>
      </c>
    </row>
    <row r="330" spans="1:13" s="213" customFormat="1" x14ac:dyDescent="0.3">
      <c r="A330" s="163" t="s">
        <v>2857</v>
      </c>
      <c r="B330" s="75" t="s">
        <v>83</v>
      </c>
      <c r="C330" s="176">
        <v>43546</v>
      </c>
      <c r="D330" s="173" t="s">
        <v>92</v>
      </c>
      <c r="E330" s="213" t="s">
        <v>1628</v>
      </c>
      <c r="F330" s="213" t="s">
        <v>4085</v>
      </c>
      <c r="G330" s="73">
        <v>3558100160</v>
      </c>
      <c r="H330" s="213" t="s">
        <v>81</v>
      </c>
      <c r="I330" s="77">
        <v>3660000</v>
      </c>
      <c r="J330" s="267" t="s">
        <v>4353</v>
      </c>
      <c r="K330" s="174" t="s">
        <v>53</v>
      </c>
      <c r="L330" s="73"/>
      <c r="M330" s="213" t="e">
        <f>VLOOKUP(G330,재계약_2019!$H:$J,3,0)</f>
        <v>#N/A</v>
      </c>
    </row>
    <row r="331" spans="1:13" s="213" customFormat="1" x14ac:dyDescent="0.3">
      <c r="A331" s="163" t="s">
        <v>2857</v>
      </c>
      <c r="B331" s="75" t="s">
        <v>83</v>
      </c>
      <c r="C331" s="176">
        <v>43549</v>
      </c>
      <c r="D331" s="185" t="s">
        <v>18</v>
      </c>
      <c r="E331" s="213" t="s">
        <v>19</v>
      </c>
      <c r="F331" s="213" t="s">
        <v>4370</v>
      </c>
      <c r="G331" s="73">
        <v>1178300596</v>
      </c>
      <c r="H331" s="213" t="s">
        <v>2103</v>
      </c>
      <c r="I331" s="77">
        <v>2241000</v>
      </c>
      <c r="J331" s="267"/>
      <c r="K331" s="174" t="s">
        <v>53</v>
      </c>
      <c r="L331" s="73"/>
      <c r="M331" s="213" t="e">
        <f>VLOOKUP(G331,재계약_2019!$H:$J,3,0)</f>
        <v>#N/A</v>
      </c>
    </row>
    <row r="332" spans="1:13" s="213" customFormat="1" x14ac:dyDescent="0.3">
      <c r="A332" s="163" t="s">
        <v>2857</v>
      </c>
      <c r="B332" s="75" t="s">
        <v>83</v>
      </c>
      <c r="C332" s="176">
        <v>43549</v>
      </c>
      <c r="D332" s="185" t="s">
        <v>2505</v>
      </c>
      <c r="E332" s="213" t="s">
        <v>1029</v>
      </c>
      <c r="F332" s="213" t="s">
        <v>2495</v>
      </c>
      <c r="G332" s="73">
        <v>5038152160</v>
      </c>
      <c r="H332" s="213" t="s">
        <v>2497</v>
      </c>
      <c r="I332" s="77">
        <v>4500000</v>
      </c>
      <c r="J332" s="267" t="s">
        <v>4353</v>
      </c>
      <c r="K332" s="174" t="s">
        <v>54</v>
      </c>
      <c r="L332" s="73"/>
      <c r="M332" s="213">
        <f>VLOOKUP(G332,재계약_2019!$H:$J,3,0)</f>
        <v>4500000</v>
      </c>
    </row>
    <row r="333" spans="1:13" s="213" customFormat="1" x14ac:dyDescent="0.3">
      <c r="A333" s="163" t="s">
        <v>2857</v>
      </c>
      <c r="B333" s="75" t="s">
        <v>83</v>
      </c>
      <c r="C333" s="176">
        <v>43549</v>
      </c>
      <c r="D333" s="185" t="s">
        <v>18</v>
      </c>
      <c r="E333" s="213" t="s">
        <v>1051</v>
      </c>
      <c r="F333" s="213" t="s">
        <v>4242</v>
      </c>
      <c r="G333" s="73">
        <v>4898800517</v>
      </c>
      <c r="H333" s="213" t="s">
        <v>81</v>
      </c>
      <c r="I333" s="77">
        <v>3540000</v>
      </c>
      <c r="J333" s="267" t="s">
        <v>4353</v>
      </c>
      <c r="K333" s="174" t="s">
        <v>53</v>
      </c>
      <c r="L333" s="73"/>
      <c r="M333" s="213" t="e">
        <f>VLOOKUP(G333,재계약_2019!$H:$J,3,0)</f>
        <v>#N/A</v>
      </c>
    </row>
    <row r="334" spans="1:13" s="213" customFormat="1" x14ac:dyDescent="0.3">
      <c r="A334" s="163" t="s">
        <v>2857</v>
      </c>
      <c r="B334" s="75" t="s">
        <v>83</v>
      </c>
      <c r="C334" s="176">
        <v>43549</v>
      </c>
      <c r="D334" s="185" t="s">
        <v>2505</v>
      </c>
      <c r="E334" s="213" t="s">
        <v>1030</v>
      </c>
      <c r="F334" s="213" t="s">
        <v>1222</v>
      </c>
      <c r="G334" s="73">
        <v>6211494336</v>
      </c>
      <c r="H334" s="213" t="s">
        <v>81</v>
      </c>
      <c r="I334" s="77">
        <v>4536000</v>
      </c>
      <c r="J334" s="267" t="s">
        <v>4353</v>
      </c>
      <c r="K334" s="174" t="s">
        <v>54</v>
      </c>
      <c r="L334" s="73"/>
      <c r="M334" s="213">
        <f>VLOOKUP(G334,재계약_2019!$H:$J,3,0)</f>
        <v>4536000</v>
      </c>
    </row>
    <row r="335" spans="1:13" s="213" customFormat="1" x14ac:dyDescent="0.3">
      <c r="A335" s="163" t="s">
        <v>2857</v>
      </c>
      <c r="B335" s="75" t="s">
        <v>83</v>
      </c>
      <c r="C335" s="176">
        <v>43549</v>
      </c>
      <c r="D335" s="173" t="s">
        <v>92</v>
      </c>
      <c r="E335" s="213" t="s">
        <v>88</v>
      </c>
      <c r="F335" s="213" t="s">
        <v>3492</v>
      </c>
      <c r="G335" s="73">
        <v>2208838020</v>
      </c>
      <c r="H335" s="213" t="s">
        <v>81</v>
      </c>
      <c r="I335" s="77">
        <v>3000000</v>
      </c>
      <c r="J335" s="267" t="s">
        <v>4353</v>
      </c>
      <c r="K335" s="174" t="s">
        <v>53</v>
      </c>
      <c r="L335" s="73"/>
    </row>
    <row r="336" spans="1:13" s="213" customFormat="1" x14ac:dyDescent="0.3">
      <c r="A336" s="163" t="s">
        <v>2857</v>
      </c>
      <c r="B336" s="75" t="s">
        <v>83</v>
      </c>
      <c r="C336" s="176">
        <v>43549</v>
      </c>
      <c r="D336" s="185" t="s">
        <v>18</v>
      </c>
      <c r="E336" s="213" t="s">
        <v>1069</v>
      </c>
      <c r="F336" s="213" t="s">
        <v>1073</v>
      </c>
      <c r="G336" s="73">
        <v>2118882541</v>
      </c>
      <c r="H336" s="213" t="s">
        <v>2103</v>
      </c>
      <c r="I336" s="77">
        <v>7590000</v>
      </c>
      <c r="J336" s="267" t="s">
        <v>4353</v>
      </c>
      <c r="K336" s="174" t="s">
        <v>54</v>
      </c>
      <c r="L336" s="73"/>
      <c r="M336" s="213">
        <f>VLOOKUP(G336,재계약_2019!$H:$J,3,0)</f>
        <v>7590000</v>
      </c>
    </row>
    <row r="337" spans="1:13" s="213" customFormat="1" x14ac:dyDescent="0.3">
      <c r="A337" s="163" t="s">
        <v>2857</v>
      </c>
      <c r="B337" s="75" t="s">
        <v>83</v>
      </c>
      <c r="C337" s="176">
        <v>43549</v>
      </c>
      <c r="D337" s="185" t="s">
        <v>18</v>
      </c>
      <c r="E337" s="213" t="s">
        <v>1849</v>
      </c>
      <c r="F337" s="213" t="s">
        <v>4244</v>
      </c>
      <c r="G337" s="73">
        <v>5088208481</v>
      </c>
      <c r="H337" s="213" t="s">
        <v>2103</v>
      </c>
      <c r="I337" s="77">
        <v>4950000</v>
      </c>
      <c r="J337" s="267" t="s">
        <v>4369</v>
      </c>
      <c r="K337" s="174" t="s">
        <v>54</v>
      </c>
      <c r="L337" s="73"/>
      <c r="M337" s="213">
        <f>VLOOKUP(G337,재계약_2019!$H:$J,3,0)</f>
        <v>6600000</v>
      </c>
    </row>
    <row r="338" spans="1:13" s="213" customFormat="1" x14ac:dyDescent="0.3">
      <c r="A338" s="163" t="s">
        <v>2857</v>
      </c>
      <c r="B338" s="75" t="s">
        <v>83</v>
      </c>
      <c r="C338" s="176">
        <v>43550</v>
      </c>
      <c r="D338" s="185" t="s">
        <v>18</v>
      </c>
      <c r="E338" s="213" t="s">
        <v>1069</v>
      </c>
      <c r="F338" s="213" t="s">
        <v>4261</v>
      </c>
      <c r="G338" s="73">
        <v>2208201929</v>
      </c>
      <c r="H338" s="213" t="s">
        <v>81</v>
      </c>
      <c r="I338" s="77">
        <v>4056000</v>
      </c>
      <c r="J338" s="267" t="s">
        <v>4353</v>
      </c>
      <c r="K338" s="174" t="s">
        <v>54</v>
      </c>
      <c r="L338" s="73"/>
    </row>
    <row r="339" spans="1:13" s="213" customFormat="1" x14ac:dyDescent="0.3">
      <c r="A339" s="163" t="s">
        <v>2857</v>
      </c>
      <c r="B339" s="75" t="s">
        <v>83</v>
      </c>
      <c r="C339" s="176">
        <v>43550</v>
      </c>
      <c r="D339" s="185" t="s">
        <v>18</v>
      </c>
      <c r="E339" s="213" t="s">
        <v>19</v>
      </c>
      <c r="F339" s="213" t="s">
        <v>4256</v>
      </c>
      <c r="G339" s="73">
        <v>2258217561</v>
      </c>
      <c r="H339" s="213" t="s">
        <v>2103</v>
      </c>
      <c r="I339" s="77">
        <v>7200000</v>
      </c>
      <c r="J339" s="267" t="s">
        <v>4353</v>
      </c>
      <c r="K339" s="174" t="s">
        <v>54</v>
      </c>
      <c r="L339" s="73"/>
      <c r="M339" s="213">
        <f>VLOOKUP(G339,재계약_2019!$H:$J,3,0)</f>
        <v>7200000</v>
      </c>
    </row>
    <row r="340" spans="1:13" s="213" customFormat="1" x14ac:dyDescent="0.3">
      <c r="A340" s="163" t="s">
        <v>2857</v>
      </c>
      <c r="B340" s="75" t="s">
        <v>83</v>
      </c>
      <c r="C340" s="176">
        <v>43550</v>
      </c>
      <c r="D340" s="185" t="s">
        <v>18</v>
      </c>
      <c r="E340" s="213" t="s">
        <v>19</v>
      </c>
      <c r="F340" s="213" t="s">
        <v>2390</v>
      </c>
      <c r="G340" s="73">
        <v>2218116466</v>
      </c>
      <c r="H340" s="213" t="s">
        <v>2103</v>
      </c>
      <c r="I340" s="77">
        <v>9972000</v>
      </c>
      <c r="J340" s="267" t="s">
        <v>4353</v>
      </c>
      <c r="K340" s="174" t="s">
        <v>54</v>
      </c>
      <c r="L340" s="73"/>
      <c r="M340" s="213">
        <f>VLOOKUP(G340,재계약_2019!$H:$J,3,0)</f>
        <v>9972000</v>
      </c>
    </row>
    <row r="341" spans="1:13" s="213" customFormat="1" x14ac:dyDescent="0.3">
      <c r="A341" s="163" t="s">
        <v>2857</v>
      </c>
      <c r="B341" s="75" t="s">
        <v>83</v>
      </c>
      <c r="C341" s="176">
        <v>43550</v>
      </c>
      <c r="D341" s="185" t="s">
        <v>18</v>
      </c>
      <c r="E341" s="213" t="s">
        <v>19</v>
      </c>
      <c r="F341" s="213" t="s">
        <v>1707</v>
      </c>
      <c r="G341" s="73">
        <v>1218630824</v>
      </c>
      <c r="H341" s="213" t="s">
        <v>81</v>
      </c>
      <c r="I341" s="77">
        <v>3900000</v>
      </c>
      <c r="J341" s="267" t="s">
        <v>4353</v>
      </c>
      <c r="K341" s="174" t="s">
        <v>54</v>
      </c>
      <c r="L341" s="73"/>
      <c r="M341" s="213">
        <f>VLOOKUP(G341,재계약_2019!$H:$J,3,0)</f>
        <v>3900000</v>
      </c>
    </row>
    <row r="342" spans="1:13" s="213" customFormat="1" x14ac:dyDescent="0.3">
      <c r="A342" s="163" t="s">
        <v>2857</v>
      </c>
      <c r="B342" s="75" t="s">
        <v>83</v>
      </c>
      <c r="C342" s="176">
        <v>43550</v>
      </c>
      <c r="D342" s="185" t="s">
        <v>18</v>
      </c>
      <c r="E342" s="213" t="s">
        <v>1051</v>
      </c>
      <c r="F342" s="213" t="s">
        <v>4258</v>
      </c>
      <c r="G342" s="73">
        <v>2048209458</v>
      </c>
      <c r="H342" s="213" t="s">
        <v>81</v>
      </c>
      <c r="I342" s="77">
        <v>3558000</v>
      </c>
      <c r="J342" s="267" t="s">
        <v>4353</v>
      </c>
      <c r="K342" s="174" t="s">
        <v>4260</v>
      </c>
      <c r="L342" s="73"/>
    </row>
    <row r="343" spans="1:13" s="213" customFormat="1" x14ac:dyDescent="0.3">
      <c r="A343" s="163" t="s">
        <v>2857</v>
      </c>
      <c r="B343" s="75" t="s">
        <v>83</v>
      </c>
      <c r="C343" s="176">
        <v>43550</v>
      </c>
      <c r="D343" s="185" t="s">
        <v>18</v>
      </c>
      <c r="E343" s="213" t="s">
        <v>1764</v>
      </c>
      <c r="F343" s="213" t="s">
        <v>4257</v>
      </c>
      <c r="G343" s="73">
        <v>1208115392</v>
      </c>
      <c r="H343" s="213" t="s">
        <v>81</v>
      </c>
      <c r="I343" s="77">
        <v>3360000</v>
      </c>
      <c r="J343" s="267" t="s">
        <v>4353</v>
      </c>
      <c r="K343" s="174" t="s">
        <v>54</v>
      </c>
      <c r="L343" s="73"/>
      <c r="M343" s="213">
        <f>VLOOKUP(G343,재계약_2019!$H:$J,3,0)</f>
        <v>3360000</v>
      </c>
    </row>
    <row r="344" spans="1:13" s="213" customFormat="1" x14ac:dyDescent="0.3">
      <c r="A344" s="163" t="s">
        <v>2857</v>
      </c>
      <c r="B344" s="75" t="s">
        <v>83</v>
      </c>
      <c r="C344" s="176">
        <v>43550</v>
      </c>
      <c r="D344" s="185" t="s">
        <v>18</v>
      </c>
      <c r="E344" s="213" t="s">
        <v>1764</v>
      </c>
      <c r="F344" s="213" t="s">
        <v>1969</v>
      </c>
      <c r="G344" s="73">
        <v>1368131567</v>
      </c>
      <c r="H344" s="213" t="s">
        <v>82</v>
      </c>
      <c r="I344" s="77">
        <v>16140000</v>
      </c>
      <c r="J344" s="267" t="s">
        <v>4353</v>
      </c>
      <c r="K344" s="174" t="s">
        <v>54</v>
      </c>
      <c r="L344" s="73"/>
      <c r="M344" s="213">
        <f>VLOOKUP(G344,재계약_2019!$H:$J,3,0)</f>
        <v>16140000</v>
      </c>
    </row>
    <row r="345" spans="1:13" s="213" customFormat="1" x14ac:dyDescent="0.3">
      <c r="A345" s="163" t="s">
        <v>2857</v>
      </c>
      <c r="B345" s="75" t="s">
        <v>83</v>
      </c>
      <c r="C345" s="176">
        <v>43550</v>
      </c>
      <c r="D345" s="173" t="s">
        <v>92</v>
      </c>
      <c r="E345" s="213" t="s">
        <v>36</v>
      </c>
      <c r="F345" s="213" t="s">
        <v>4250</v>
      </c>
      <c r="G345" s="73">
        <v>2208654104</v>
      </c>
      <c r="H345" s="213" t="s">
        <v>2103</v>
      </c>
      <c r="I345" s="77">
        <v>3300000</v>
      </c>
      <c r="J345" s="267" t="s">
        <v>4353</v>
      </c>
      <c r="K345" s="174" t="s">
        <v>53</v>
      </c>
      <c r="L345" s="73"/>
      <c r="M345" s="213" t="e">
        <f>VLOOKUP(G345,재계약_2019!$H:$J,3,0)</f>
        <v>#N/A</v>
      </c>
    </row>
    <row r="346" spans="1:13" s="213" customFormat="1" x14ac:dyDescent="0.3">
      <c r="A346" s="163" t="s">
        <v>2857</v>
      </c>
      <c r="B346" s="75" t="s">
        <v>83</v>
      </c>
      <c r="C346" s="176">
        <v>43550</v>
      </c>
      <c r="D346" s="185" t="s">
        <v>18</v>
      </c>
      <c r="E346" s="213" t="s">
        <v>20</v>
      </c>
      <c r="F346" s="213" t="s">
        <v>4251</v>
      </c>
      <c r="G346" s="73">
        <v>1108216877</v>
      </c>
      <c r="H346" s="213" t="s">
        <v>82</v>
      </c>
      <c r="I346" s="77">
        <v>4792800</v>
      </c>
      <c r="J346" s="267" t="s">
        <v>4353</v>
      </c>
      <c r="K346" s="174" t="s">
        <v>53</v>
      </c>
      <c r="L346" s="73"/>
      <c r="M346" s="213" t="e">
        <f>VLOOKUP(G346,재계약_2019!$H:$J,3,0)</f>
        <v>#N/A</v>
      </c>
    </row>
    <row r="347" spans="1:13" s="213" customFormat="1" x14ac:dyDescent="0.3">
      <c r="A347" s="163" t="s">
        <v>2857</v>
      </c>
      <c r="B347" s="75" t="s">
        <v>83</v>
      </c>
      <c r="C347" s="176">
        <v>43550</v>
      </c>
      <c r="D347" s="185" t="s">
        <v>18</v>
      </c>
      <c r="E347" s="213" t="s">
        <v>1845</v>
      </c>
      <c r="F347" s="213" t="s">
        <v>4252</v>
      </c>
      <c r="G347" s="73">
        <v>4378500285</v>
      </c>
      <c r="H347" s="213" t="s">
        <v>81</v>
      </c>
      <c r="I347" s="77">
        <v>3612000</v>
      </c>
      <c r="J347" s="267" t="s">
        <v>4353</v>
      </c>
      <c r="K347" s="174" t="s">
        <v>53</v>
      </c>
      <c r="L347" s="73"/>
      <c r="M347" s="213" t="e">
        <f>VLOOKUP(G347,재계약_2019!$H:$J,3,0)</f>
        <v>#N/A</v>
      </c>
    </row>
    <row r="348" spans="1:13" s="213" customFormat="1" x14ac:dyDescent="0.3">
      <c r="A348" s="163" t="s">
        <v>2857</v>
      </c>
      <c r="B348" s="75" t="s">
        <v>83</v>
      </c>
      <c r="C348" s="176">
        <v>43550</v>
      </c>
      <c r="D348" s="173" t="s">
        <v>92</v>
      </c>
      <c r="E348" s="213" t="s">
        <v>1008</v>
      </c>
      <c r="F348" s="213" t="s">
        <v>4253</v>
      </c>
      <c r="G348" s="73">
        <v>7768100843</v>
      </c>
      <c r="H348" s="213" t="s">
        <v>81</v>
      </c>
      <c r="I348" s="77">
        <v>3660000</v>
      </c>
      <c r="J348" s="267" t="s">
        <v>4353</v>
      </c>
      <c r="K348" s="174" t="s">
        <v>53</v>
      </c>
      <c r="L348" s="73"/>
      <c r="M348" s="213" t="e">
        <f>VLOOKUP(G348,재계약_2019!$H:$J,3,0)</f>
        <v>#N/A</v>
      </c>
    </row>
    <row r="349" spans="1:13" s="213" customFormat="1" x14ac:dyDescent="0.3">
      <c r="A349" s="163" t="s">
        <v>2857</v>
      </c>
      <c r="B349" s="75" t="s">
        <v>83</v>
      </c>
      <c r="C349" s="176">
        <v>43550</v>
      </c>
      <c r="D349" s="173" t="s">
        <v>92</v>
      </c>
      <c r="E349" s="213" t="s">
        <v>1008</v>
      </c>
      <c r="F349" s="213" t="s">
        <v>4254</v>
      </c>
      <c r="G349" s="73">
        <v>1308121004</v>
      </c>
      <c r="H349" s="213" t="s">
        <v>81</v>
      </c>
      <c r="I349" s="77">
        <v>3540000</v>
      </c>
      <c r="J349" s="267" t="s">
        <v>4353</v>
      </c>
      <c r="K349" s="174" t="s">
        <v>53</v>
      </c>
      <c r="L349" s="73"/>
      <c r="M349" s="213" t="e">
        <f>VLOOKUP(G349,재계약_2019!$H:$J,3,0)</f>
        <v>#N/A</v>
      </c>
    </row>
    <row r="350" spans="1:13" s="213" customFormat="1" x14ac:dyDescent="0.3">
      <c r="A350" s="163" t="s">
        <v>2857</v>
      </c>
      <c r="B350" s="75" t="s">
        <v>83</v>
      </c>
      <c r="C350" s="176">
        <v>43550</v>
      </c>
      <c r="D350" s="173" t="s">
        <v>92</v>
      </c>
      <c r="E350" s="213" t="s">
        <v>982</v>
      </c>
      <c r="F350" s="213" t="s">
        <v>3809</v>
      </c>
      <c r="G350" s="73">
        <v>6228701192</v>
      </c>
      <c r="H350" s="213" t="s">
        <v>81</v>
      </c>
      <c r="I350" s="77">
        <v>3300000</v>
      </c>
      <c r="J350" s="267" t="s">
        <v>4353</v>
      </c>
      <c r="K350" s="174" t="s">
        <v>53</v>
      </c>
      <c r="L350" s="73"/>
      <c r="M350" s="213" t="e">
        <f>VLOOKUP(G350,재계약_2019!$H:$J,3,0)</f>
        <v>#N/A</v>
      </c>
    </row>
    <row r="351" spans="1:13" s="213" customFormat="1" x14ac:dyDescent="0.3">
      <c r="A351" s="163" t="s">
        <v>2857</v>
      </c>
      <c r="B351" s="75" t="s">
        <v>83</v>
      </c>
      <c r="C351" s="176">
        <v>43551</v>
      </c>
      <c r="D351" s="173" t="s">
        <v>92</v>
      </c>
      <c r="E351" s="213" t="s">
        <v>1101</v>
      </c>
      <c r="F351" s="213" t="s">
        <v>2996</v>
      </c>
      <c r="G351" s="73">
        <v>1428107500</v>
      </c>
      <c r="H351" s="213" t="s">
        <v>81</v>
      </c>
      <c r="I351" s="77">
        <v>3132000</v>
      </c>
      <c r="J351" s="267" t="s">
        <v>4353</v>
      </c>
      <c r="K351" s="174" t="s">
        <v>54</v>
      </c>
      <c r="L351" s="73"/>
      <c r="M351" s="213">
        <f>VLOOKUP(G351,재계약_2019!$H:$J,3,0)</f>
        <v>3132000</v>
      </c>
    </row>
    <row r="352" spans="1:13" s="213" customFormat="1" x14ac:dyDescent="0.3">
      <c r="A352" s="163" t="s">
        <v>2857</v>
      </c>
      <c r="B352" s="75" t="s">
        <v>83</v>
      </c>
      <c r="C352" s="176">
        <v>43551</v>
      </c>
      <c r="D352" s="173" t="s">
        <v>92</v>
      </c>
      <c r="E352" s="213" t="s">
        <v>1101</v>
      </c>
      <c r="F352" s="213" t="s">
        <v>1114</v>
      </c>
      <c r="G352" s="73">
        <v>1228174908</v>
      </c>
      <c r="H352" s="213" t="s">
        <v>81</v>
      </c>
      <c r="I352" s="77">
        <v>3360000</v>
      </c>
      <c r="J352" s="267" t="s">
        <v>4353</v>
      </c>
      <c r="K352" s="174" t="s">
        <v>54</v>
      </c>
      <c r="L352" s="73"/>
      <c r="M352" s="213">
        <f>VLOOKUP(G352,재계약_2019!$H:$J,3,0)</f>
        <v>3360000</v>
      </c>
    </row>
    <row r="353" spans="1:13" s="213" customFormat="1" x14ac:dyDescent="0.3">
      <c r="A353" s="163" t="s">
        <v>2857</v>
      </c>
      <c r="B353" s="75" t="s">
        <v>83</v>
      </c>
      <c r="C353" s="176">
        <v>43551</v>
      </c>
      <c r="D353" s="173" t="s">
        <v>92</v>
      </c>
      <c r="E353" s="213" t="s">
        <v>1101</v>
      </c>
      <c r="F353" s="213" t="s">
        <v>2428</v>
      </c>
      <c r="G353" s="73">
        <v>4478700025</v>
      </c>
      <c r="H353" s="213" t="s">
        <v>2427</v>
      </c>
      <c r="I353" s="77">
        <v>12156000</v>
      </c>
      <c r="J353" s="267" t="s">
        <v>4353</v>
      </c>
      <c r="K353" s="174" t="s">
        <v>54</v>
      </c>
      <c r="L353" s="73"/>
      <c r="M353" s="213">
        <f>VLOOKUP(G353,재계약_2019!$H:$J,3,0)</f>
        <v>12156000</v>
      </c>
    </row>
    <row r="354" spans="1:13" s="213" customFormat="1" x14ac:dyDescent="0.3">
      <c r="A354" s="163" t="s">
        <v>2857</v>
      </c>
      <c r="B354" s="75" t="s">
        <v>83</v>
      </c>
      <c r="C354" s="176">
        <v>43551</v>
      </c>
      <c r="D354" s="185" t="s">
        <v>4265</v>
      </c>
      <c r="E354" s="213" t="s">
        <v>1027</v>
      </c>
      <c r="F354" s="213" t="s">
        <v>4262</v>
      </c>
      <c r="G354" s="73">
        <v>6228106313</v>
      </c>
      <c r="H354" s="213" t="s">
        <v>81</v>
      </c>
      <c r="I354" s="77">
        <v>3540000</v>
      </c>
      <c r="J354" s="267" t="s">
        <v>4353</v>
      </c>
      <c r="K354" s="174" t="s">
        <v>53</v>
      </c>
      <c r="L354" s="73"/>
      <c r="M354" s="213" t="e">
        <f>VLOOKUP(G354,재계약_2019!$H:$J,3,0)</f>
        <v>#N/A</v>
      </c>
    </row>
    <row r="355" spans="1:13" s="213" customFormat="1" x14ac:dyDescent="0.3">
      <c r="A355" s="163" t="s">
        <v>2857</v>
      </c>
      <c r="B355" s="75" t="s">
        <v>83</v>
      </c>
      <c r="C355" s="176">
        <v>43551</v>
      </c>
      <c r="D355" s="185" t="s">
        <v>18</v>
      </c>
      <c r="E355" s="213" t="s">
        <v>19</v>
      </c>
      <c r="F355" s="213" t="s">
        <v>2377</v>
      </c>
      <c r="G355" s="73">
        <v>1058218534</v>
      </c>
      <c r="H355" s="213" t="s">
        <v>80</v>
      </c>
      <c r="I355" s="77">
        <v>3480000</v>
      </c>
      <c r="J355" s="267" t="s">
        <v>4353</v>
      </c>
      <c r="K355" s="174" t="s">
        <v>54</v>
      </c>
      <c r="L355" s="73"/>
      <c r="M355" s="213">
        <f>VLOOKUP(G355,재계약_2019!$H:$J,3,0)</f>
        <v>3480000</v>
      </c>
    </row>
    <row r="356" spans="1:13" s="213" customFormat="1" x14ac:dyDescent="0.3">
      <c r="A356" s="163" t="s">
        <v>2857</v>
      </c>
      <c r="B356" s="75" t="s">
        <v>83</v>
      </c>
      <c r="C356" s="176">
        <v>43551</v>
      </c>
      <c r="D356" s="185" t="s">
        <v>18</v>
      </c>
      <c r="E356" s="213" t="s">
        <v>19</v>
      </c>
      <c r="F356" s="213" t="s">
        <v>3696</v>
      </c>
      <c r="G356" s="73">
        <v>1078217017</v>
      </c>
      <c r="H356" s="213" t="s">
        <v>2103</v>
      </c>
      <c r="I356" s="77">
        <v>10080000</v>
      </c>
      <c r="J356" s="267" t="s">
        <v>4353</v>
      </c>
      <c r="K356" s="174" t="s">
        <v>54</v>
      </c>
      <c r="L356" s="73"/>
      <c r="M356" s="213">
        <f>VLOOKUP(G356,재계약_2019!$H:$J,3,0)</f>
        <v>10080000</v>
      </c>
    </row>
    <row r="357" spans="1:13" s="213" customFormat="1" x14ac:dyDescent="0.3">
      <c r="A357" s="163" t="s">
        <v>2857</v>
      </c>
      <c r="B357" s="75" t="s">
        <v>83</v>
      </c>
      <c r="C357" s="176">
        <v>43551</v>
      </c>
      <c r="D357" s="185" t="s">
        <v>4265</v>
      </c>
      <c r="E357" s="213" t="s">
        <v>1030</v>
      </c>
      <c r="F357" s="213" t="s">
        <v>4263</v>
      </c>
      <c r="G357" s="73">
        <v>2168147894</v>
      </c>
      <c r="H357" s="213" t="s">
        <v>81</v>
      </c>
      <c r="I357" s="77">
        <v>3300000</v>
      </c>
      <c r="J357" s="267" t="s">
        <v>4353</v>
      </c>
      <c r="K357" s="174" t="s">
        <v>53</v>
      </c>
      <c r="L357" s="73"/>
      <c r="M357" s="213" t="e">
        <f>VLOOKUP(G357,재계약_2019!$H:$J,3,0)</f>
        <v>#N/A</v>
      </c>
    </row>
    <row r="358" spans="1:13" s="213" customFormat="1" x14ac:dyDescent="0.3">
      <c r="A358" s="163" t="s">
        <v>2857</v>
      </c>
      <c r="B358" s="75" t="s">
        <v>83</v>
      </c>
      <c r="C358" s="176">
        <v>43551</v>
      </c>
      <c r="D358" s="173" t="s">
        <v>92</v>
      </c>
      <c r="E358" s="213" t="s">
        <v>88</v>
      </c>
      <c r="F358" s="213" t="s">
        <v>4264</v>
      </c>
      <c r="G358" s="73">
        <v>2148623042</v>
      </c>
      <c r="H358" s="213" t="s">
        <v>81</v>
      </c>
      <c r="I358" s="77">
        <v>3972000</v>
      </c>
      <c r="J358" s="267" t="s">
        <v>4353</v>
      </c>
      <c r="K358" s="174" t="s">
        <v>53</v>
      </c>
      <c r="L358" s="73"/>
      <c r="M358" s="213" t="e">
        <f>VLOOKUP(G358,재계약_2019!$H:$J,3,0)</f>
        <v>#N/A</v>
      </c>
    </row>
    <row r="359" spans="1:13" s="213" customFormat="1" x14ac:dyDescent="0.3">
      <c r="A359" s="163" t="s">
        <v>2857</v>
      </c>
      <c r="B359" s="75" t="s">
        <v>83</v>
      </c>
      <c r="C359" s="176">
        <v>43551</v>
      </c>
      <c r="D359" s="173" t="s">
        <v>92</v>
      </c>
      <c r="E359" s="213" t="s">
        <v>998</v>
      </c>
      <c r="F359" s="213" t="s">
        <v>1934</v>
      </c>
      <c r="G359" s="73">
        <v>6098501633</v>
      </c>
      <c r="H359" s="213" t="s">
        <v>82</v>
      </c>
      <c r="I359" s="77">
        <v>4800000</v>
      </c>
      <c r="J359" s="267" t="s">
        <v>4353</v>
      </c>
      <c r="K359" s="174" t="s">
        <v>54</v>
      </c>
      <c r="L359" s="73"/>
      <c r="M359" s="213">
        <f>VLOOKUP(G359,재계약_2019!$H:$J,3,0)</f>
        <v>4800000</v>
      </c>
    </row>
    <row r="360" spans="1:13" s="213" customFormat="1" x14ac:dyDescent="0.3">
      <c r="A360" s="163" t="s">
        <v>2857</v>
      </c>
      <c r="B360" s="75" t="s">
        <v>83</v>
      </c>
      <c r="C360" s="176">
        <v>43552</v>
      </c>
      <c r="D360" s="185" t="s">
        <v>4277</v>
      </c>
      <c r="E360" s="185" t="s">
        <v>296</v>
      </c>
      <c r="F360" s="213" t="s">
        <v>1080</v>
      </c>
      <c r="G360" s="73">
        <v>1198145498</v>
      </c>
      <c r="H360" s="213" t="s">
        <v>83</v>
      </c>
      <c r="I360" s="77">
        <v>6840000</v>
      </c>
      <c r="J360" s="267" t="s">
        <v>4353</v>
      </c>
      <c r="K360" s="174" t="s">
        <v>54</v>
      </c>
      <c r="L360" s="73"/>
      <c r="M360" s="213">
        <f>VLOOKUP(G360,재계약_2019!$H:$J,3,0)</f>
        <v>6840000</v>
      </c>
    </row>
    <row r="361" spans="1:13" s="213" customFormat="1" x14ac:dyDescent="0.3">
      <c r="A361" s="163" t="s">
        <v>2857</v>
      </c>
      <c r="B361" s="75" t="s">
        <v>83</v>
      </c>
      <c r="C361" s="176">
        <v>43552</v>
      </c>
      <c r="D361" s="185" t="s">
        <v>4277</v>
      </c>
      <c r="E361" s="185" t="s">
        <v>296</v>
      </c>
      <c r="F361" s="213" t="s">
        <v>1091</v>
      </c>
      <c r="G361" s="73">
        <v>5078109869</v>
      </c>
      <c r="H361" s="213" t="s">
        <v>83</v>
      </c>
      <c r="I361" s="77">
        <v>3600000</v>
      </c>
      <c r="J361" s="267" t="s">
        <v>4353</v>
      </c>
      <c r="K361" s="174" t="s">
        <v>54</v>
      </c>
      <c r="L361" s="73"/>
      <c r="M361" s="213">
        <f>VLOOKUP(G361,재계약_2019!$H:$J,3,0)</f>
        <v>3600000</v>
      </c>
    </row>
    <row r="362" spans="1:13" s="213" customFormat="1" x14ac:dyDescent="0.3">
      <c r="A362" s="163" t="s">
        <v>2857</v>
      </c>
      <c r="B362" s="75" t="s">
        <v>83</v>
      </c>
      <c r="C362" s="176">
        <v>43552</v>
      </c>
      <c r="D362" s="185" t="s">
        <v>4265</v>
      </c>
      <c r="E362" s="213" t="s">
        <v>1030</v>
      </c>
      <c r="F362" s="213" t="s">
        <v>2960</v>
      </c>
      <c r="G362" s="73">
        <v>8468600415</v>
      </c>
      <c r="H362" s="213" t="s">
        <v>83</v>
      </c>
      <c r="I362" s="77">
        <v>14280000</v>
      </c>
      <c r="J362" s="267" t="s">
        <v>4353</v>
      </c>
      <c r="K362" s="174" t="s">
        <v>54</v>
      </c>
      <c r="L362" s="73"/>
      <c r="M362" s="213">
        <f>VLOOKUP(G362,재계약_2019!$H:$J,3,0)</f>
        <v>14280000</v>
      </c>
    </row>
    <row r="363" spans="1:13" s="213" customFormat="1" x14ac:dyDescent="0.3">
      <c r="A363" s="163" t="s">
        <v>2857</v>
      </c>
      <c r="B363" s="75" t="s">
        <v>83</v>
      </c>
      <c r="C363" s="176">
        <v>43552</v>
      </c>
      <c r="D363" s="185" t="s">
        <v>18</v>
      </c>
      <c r="E363" s="213" t="s">
        <v>1764</v>
      </c>
      <c r="F363" s="213" t="s">
        <v>4371</v>
      </c>
      <c r="G363" s="73">
        <v>1308132122</v>
      </c>
      <c r="H363" s="213" t="s">
        <v>81</v>
      </c>
      <c r="I363" s="77">
        <v>3660000</v>
      </c>
      <c r="J363" s="267"/>
      <c r="K363" s="174" t="s">
        <v>53</v>
      </c>
      <c r="L363" s="73"/>
      <c r="M363" s="213" t="e">
        <f>VLOOKUP(G363,재계약_2019!$H:$J,3,0)</f>
        <v>#N/A</v>
      </c>
    </row>
    <row r="364" spans="1:13" s="213" customFormat="1" x14ac:dyDescent="0.3">
      <c r="A364" s="163" t="s">
        <v>2857</v>
      </c>
      <c r="B364" s="75" t="s">
        <v>83</v>
      </c>
      <c r="C364" s="176">
        <v>43552</v>
      </c>
      <c r="D364" s="173" t="s">
        <v>92</v>
      </c>
      <c r="E364" s="213" t="s">
        <v>998</v>
      </c>
      <c r="F364" s="213" t="s">
        <v>2481</v>
      </c>
      <c r="G364" s="73">
        <v>1018702452</v>
      </c>
      <c r="H364" s="213" t="s">
        <v>2427</v>
      </c>
      <c r="I364" s="77">
        <v>22752000</v>
      </c>
      <c r="J364" s="267" t="s">
        <v>4353</v>
      </c>
      <c r="K364" s="174" t="s">
        <v>54</v>
      </c>
      <c r="L364" s="73"/>
      <c r="M364" s="213">
        <f>VLOOKUP(G364,재계약_2019!$H:$J,3,0)</f>
        <v>22752000</v>
      </c>
    </row>
    <row r="365" spans="1:13" s="213" customFormat="1" x14ac:dyDescent="0.3">
      <c r="A365" s="163" t="s">
        <v>2857</v>
      </c>
      <c r="B365" s="75" t="s">
        <v>83</v>
      </c>
      <c r="C365" s="176">
        <v>43552</v>
      </c>
      <c r="D365" s="173" t="s">
        <v>92</v>
      </c>
      <c r="E365" s="213" t="s">
        <v>37</v>
      </c>
      <c r="F365" s="213" t="s">
        <v>4274</v>
      </c>
      <c r="G365" s="73">
        <v>2268145781</v>
      </c>
      <c r="H365" s="213" t="s">
        <v>81</v>
      </c>
      <c r="I365" s="77">
        <v>3000000</v>
      </c>
      <c r="J365" s="267" t="s">
        <v>4353</v>
      </c>
      <c r="K365" s="174" t="s">
        <v>53</v>
      </c>
      <c r="L365" s="73"/>
      <c r="M365" s="213" t="e">
        <f>VLOOKUP(G365,재계약_2019!$H:$J,3,0)</f>
        <v>#N/A</v>
      </c>
    </row>
    <row r="366" spans="1:13" s="213" customFormat="1" x14ac:dyDescent="0.3">
      <c r="A366" s="163" t="s">
        <v>2857</v>
      </c>
      <c r="B366" s="75" t="s">
        <v>83</v>
      </c>
      <c r="C366" s="176">
        <v>43552</v>
      </c>
      <c r="D366" s="185" t="s">
        <v>4265</v>
      </c>
      <c r="E366" s="213" t="s">
        <v>976</v>
      </c>
      <c r="F366" s="213" t="s">
        <v>851</v>
      </c>
      <c r="G366" s="73">
        <v>6218196199</v>
      </c>
      <c r="H366" s="213" t="s">
        <v>80</v>
      </c>
      <c r="I366" s="77">
        <v>11160000</v>
      </c>
      <c r="J366" s="73" t="s">
        <v>4369</v>
      </c>
      <c r="K366" s="174" t="s">
        <v>4278</v>
      </c>
      <c r="L366" s="73"/>
      <c r="M366" s="213">
        <f>VLOOKUP(G366,재계약_2019!$H:$J,3,0)</f>
        <v>5700000</v>
      </c>
    </row>
    <row r="367" spans="1:13" s="213" customFormat="1" x14ac:dyDescent="0.3">
      <c r="A367" s="163" t="s">
        <v>2857</v>
      </c>
      <c r="B367" s="75" t="s">
        <v>83</v>
      </c>
      <c r="C367" s="176">
        <v>43552</v>
      </c>
      <c r="D367" s="185" t="s">
        <v>4265</v>
      </c>
      <c r="E367" s="213" t="s">
        <v>976</v>
      </c>
      <c r="F367" s="213" t="s">
        <v>2316</v>
      </c>
      <c r="G367" s="73">
        <v>6218196199</v>
      </c>
      <c r="H367" s="213" t="s">
        <v>81</v>
      </c>
      <c r="I367" s="77">
        <v>17100000</v>
      </c>
      <c r="J367" s="73" t="s">
        <v>4369</v>
      </c>
      <c r="K367" s="174" t="s">
        <v>54</v>
      </c>
      <c r="L367" s="73"/>
      <c r="M367" s="213">
        <f>VLOOKUP(G367,재계약_2019!$H:$J,3,0)</f>
        <v>5700000</v>
      </c>
    </row>
    <row r="368" spans="1:13" s="213" customFormat="1" x14ac:dyDescent="0.3">
      <c r="A368" s="163" t="s">
        <v>2857</v>
      </c>
      <c r="B368" s="75" t="s">
        <v>83</v>
      </c>
      <c r="C368" s="176">
        <v>43552</v>
      </c>
      <c r="D368" s="173" t="s">
        <v>92</v>
      </c>
      <c r="E368" s="213" t="s">
        <v>90</v>
      </c>
      <c r="F368" s="213" t="s">
        <v>4275</v>
      </c>
      <c r="G368" s="73">
        <v>3148622907</v>
      </c>
      <c r="H368" s="213" t="s">
        <v>81</v>
      </c>
      <c r="I368" s="77">
        <v>3072000</v>
      </c>
      <c r="J368" s="267" t="s">
        <v>4353</v>
      </c>
      <c r="K368" s="174" t="s">
        <v>53</v>
      </c>
      <c r="L368" s="73"/>
      <c r="M368" s="213" t="e">
        <f>VLOOKUP(G368,재계약_2019!$H:$J,3,0)</f>
        <v>#N/A</v>
      </c>
    </row>
    <row r="369" spans="1:13" s="213" customFormat="1" x14ac:dyDescent="0.3">
      <c r="A369" s="163" t="s">
        <v>2857</v>
      </c>
      <c r="B369" s="75" t="s">
        <v>83</v>
      </c>
      <c r="C369" s="176">
        <v>43552</v>
      </c>
      <c r="D369" s="185" t="s">
        <v>18</v>
      </c>
      <c r="E369" s="213" t="s">
        <v>1863</v>
      </c>
      <c r="F369" s="213" t="s">
        <v>4276</v>
      </c>
      <c r="G369" s="73">
        <v>2048154709</v>
      </c>
      <c r="H369" s="213" t="s">
        <v>2103</v>
      </c>
      <c r="I369" s="77">
        <v>8461200</v>
      </c>
      <c r="J369" s="267" t="s">
        <v>4353</v>
      </c>
      <c r="K369" s="174" t="s">
        <v>53</v>
      </c>
      <c r="L369" s="73"/>
      <c r="M369" s="250" t="e">
        <f>VLOOKUP(G369,재계약_2019!$H:$J,3,0)</f>
        <v>#N/A</v>
      </c>
    </row>
    <row r="370" spans="1:13" s="250" customFormat="1" x14ac:dyDescent="0.3">
      <c r="A370" s="163" t="s">
        <v>2857</v>
      </c>
      <c r="B370" s="75" t="s">
        <v>83</v>
      </c>
      <c r="C370" s="176">
        <v>43553</v>
      </c>
      <c r="D370" s="185" t="s">
        <v>18</v>
      </c>
      <c r="E370" s="250" t="s">
        <v>19</v>
      </c>
      <c r="F370" s="250" t="s">
        <v>3303</v>
      </c>
      <c r="G370" s="73">
        <v>1318176268</v>
      </c>
      <c r="H370" s="250" t="s">
        <v>81</v>
      </c>
      <c r="I370" s="77">
        <v>3480000</v>
      </c>
      <c r="J370" s="267" t="s">
        <v>4353</v>
      </c>
      <c r="K370" s="174" t="s">
        <v>54</v>
      </c>
      <c r="L370" s="73"/>
      <c r="M370" s="250">
        <f>VLOOKUP(G370,재계약_2019!$H:$J,3,0)</f>
        <v>3480000</v>
      </c>
    </row>
    <row r="371" spans="1:13" s="250" customFormat="1" x14ac:dyDescent="0.3">
      <c r="A371" s="163" t="s">
        <v>2857</v>
      </c>
      <c r="B371" s="75" t="s">
        <v>83</v>
      </c>
      <c r="C371" s="176">
        <v>43553</v>
      </c>
      <c r="D371" s="185" t="s">
        <v>18</v>
      </c>
      <c r="E371" s="250" t="s">
        <v>1059</v>
      </c>
      <c r="F371" s="250" t="s">
        <v>4356</v>
      </c>
      <c r="G371" s="73">
        <v>7938100339</v>
      </c>
      <c r="H371" s="250" t="s">
        <v>80</v>
      </c>
      <c r="I371" s="77">
        <v>16128000</v>
      </c>
      <c r="J371" s="73" t="s">
        <v>4369</v>
      </c>
      <c r="K371" s="186" t="s">
        <v>4326</v>
      </c>
      <c r="L371" s="73" t="s">
        <v>4327</v>
      </c>
      <c r="M371" s="250" t="e">
        <f>VLOOKUP(G371,재계약_2019!$H:$J,3,0)</f>
        <v>#N/A</v>
      </c>
    </row>
    <row r="372" spans="1:13" s="250" customFormat="1" x14ac:dyDescent="0.3">
      <c r="A372" s="163" t="s">
        <v>2857</v>
      </c>
      <c r="B372" s="75" t="s">
        <v>83</v>
      </c>
      <c r="C372" s="176">
        <v>43553</v>
      </c>
      <c r="D372" s="173" t="s">
        <v>92</v>
      </c>
      <c r="E372" s="250" t="s">
        <v>37</v>
      </c>
      <c r="F372" s="250" t="s">
        <v>1097</v>
      </c>
      <c r="G372" s="73">
        <v>8938800792</v>
      </c>
      <c r="H372" s="250" t="s">
        <v>1096</v>
      </c>
      <c r="I372" s="77">
        <v>3330000</v>
      </c>
      <c r="J372" s="267" t="s">
        <v>4353</v>
      </c>
      <c r="K372" s="174" t="s">
        <v>54</v>
      </c>
      <c r="L372" s="73" t="s">
        <v>4327</v>
      </c>
      <c r="M372" s="250">
        <f>VLOOKUP(G372,재계약_2019!$H:$J,3,0)</f>
        <v>67200000</v>
      </c>
    </row>
    <row r="373" spans="1:13" s="250" customFormat="1" x14ac:dyDescent="0.3">
      <c r="A373" s="163" t="s">
        <v>2857</v>
      </c>
      <c r="B373" s="75" t="s">
        <v>83</v>
      </c>
      <c r="C373" s="176">
        <v>43553</v>
      </c>
      <c r="D373" s="173" t="s">
        <v>92</v>
      </c>
      <c r="E373" s="250" t="s">
        <v>37</v>
      </c>
      <c r="F373" s="250" t="s">
        <v>2820</v>
      </c>
      <c r="G373" s="73">
        <v>2018620597</v>
      </c>
      <c r="H373" s="250" t="s">
        <v>1018</v>
      </c>
      <c r="I373" s="77">
        <v>2865000</v>
      </c>
      <c r="J373" s="267" t="s">
        <v>4353</v>
      </c>
      <c r="K373" s="174" t="s">
        <v>54</v>
      </c>
      <c r="L373" s="73" t="s">
        <v>4327</v>
      </c>
      <c r="M373" s="250">
        <f>VLOOKUP(G373,재계약_2019!$H:$J,3,0)</f>
        <v>11460000</v>
      </c>
    </row>
    <row r="374" spans="1:13" s="250" customFormat="1" x14ac:dyDescent="0.3">
      <c r="A374" s="163" t="s">
        <v>2857</v>
      </c>
      <c r="B374" s="75" t="s">
        <v>83</v>
      </c>
      <c r="C374" s="176">
        <v>43553</v>
      </c>
      <c r="D374" s="185" t="s">
        <v>2746</v>
      </c>
      <c r="E374" s="250" t="s">
        <v>1603</v>
      </c>
      <c r="F374" s="250" t="s">
        <v>4355</v>
      </c>
      <c r="G374" s="73">
        <v>6168214101</v>
      </c>
      <c r="H374" s="250" t="s">
        <v>2103</v>
      </c>
      <c r="I374" s="77">
        <v>3832000</v>
      </c>
      <c r="J374" s="267" t="s">
        <v>4353</v>
      </c>
      <c r="K374" s="174" t="s">
        <v>54</v>
      </c>
      <c r="L374" s="73"/>
      <c r="M374" s="250">
        <f>VLOOKUP(G374,재계약_2019!$H:$J,3,0)</f>
        <v>11496000</v>
      </c>
    </row>
    <row r="375" spans="1:13" s="250" customFormat="1" x14ac:dyDescent="0.3">
      <c r="A375" s="163" t="s">
        <v>2857</v>
      </c>
      <c r="B375" s="75" t="s">
        <v>83</v>
      </c>
      <c r="C375" s="176">
        <v>43553</v>
      </c>
      <c r="D375" s="185" t="s">
        <v>2746</v>
      </c>
      <c r="E375" s="250" t="s">
        <v>1603</v>
      </c>
      <c r="F375" s="250" t="s">
        <v>2332</v>
      </c>
      <c r="G375" s="73">
        <v>6168214101</v>
      </c>
      <c r="H375" s="250" t="s">
        <v>4325</v>
      </c>
      <c r="I375" s="77">
        <v>1792000</v>
      </c>
      <c r="J375" s="267" t="s">
        <v>4353</v>
      </c>
      <c r="K375" s="174" t="s">
        <v>54</v>
      </c>
      <c r="L375" s="73"/>
      <c r="M375" s="250">
        <f>VLOOKUP(G375,재계약_2019!$H:$J,3,0)</f>
        <v>11496000</v>
      </c>
    </row>
    <row r="376" spans="1:13" s="250" customFormat="1" x14ac:dyDescent="0.3">
      <c r="A376" s="163" t="s">
        <v>2857</v>
      </c>
      <c r="B376" s="75" t="s">
        <v>83</v>
      </c>
      <c r="C376" s="176">
        <v>43553</v>
      </c>
      <c r="D376" s="185" t="s">
        <v>2746</v>
      </c>
      <c r="E376" s="250" t="s">
        <v>1603</v>
      </c>
      <c r="F376" s="250" t="s">
        <v>3652</v>
      </c>
      <c r="G376" s="73">
        <v>6168100070</v>
      </c>
      <c r="H376" s="250" t="s">
        <v>2103</v>
      </c>
      <c r="I376" s="77">
        <v>9372000</v>
      </c>
      <c r="J376" s="267" t="s">
        <v>4353</v>
      </c>
      <c r="K376" s="174" t="s">
        <v>54</v>
      </c>
      <c r="L376" s="73"/>
      <c r="M376" s="250">
        <f>VLOOKUP(G376,재계약_2019!$H:$J,3,0)</f>
        <v>9372000</v>
      </c>
    </row>
    <row r="377" spans="1:13" s="250" customFormat="1" x14ac:dyDescent="0.3">
      <c r="A377" s="163" t="s">
        <v>2857</v>
      </c>
      <c r="B377" s="75" t="s">
        <v>83</v>
      </c>
      <c r="C377" s="176">
        <v>43553</v>
      </c>
      <c r="D377" s="173" t="s">
        <v>92</v>
      </c>
      <c r="E377" s="250" t="s">
        <v>1628</v>
      </c>
      <c r="F377" s="250" t="s">
        <v>1644</v>
      </c>
      <c r="G377" s="73">
        <v>3038148687</v>
      </c>
      <c r="H377" s="250" t="s">
        <v>81</v>
      </c>
      <c r="I377" s="77">
        <v>3000000</v>
      </c>
      <c r="J377" s="267" t="s">
        <v>4353</v>
      </c>
      <c r="K377" s="174" t="s">
        <v>54</v>
      </c>
      <c r="L377" s="73"/>
      <c r="M377" s="250">
        <f>VLOOKUP(G377,재계약_2019!$H:$J,3,0)</f>
        <v>3000000</v>
      </c>
    </row>
    <row r="378" spans="1:13" s="250" customFormat="1" x14ac:dyDescent="0.3">
      <c r="A378" s="163" t="s">
        <v>2857</v>
      </c>
      <c r="B378" s="75" t="s">
        <v>83</v>
      </c>
      <c r="C378" s="176">
        <v>43553</v>
      </c>
      <c r="D378" s="173" t="s">
        <v>92</v>
      </c>
      <c r="E378" s="250" t="s">
        <v>1628</v>
      </c>
      <c r="F378" s="250" t="s">
        <v>4357</v>
      </c>
      <c r="G378" s="73">
        <v>3018125499</v>
      </c>
      <c r="H378" s="250" t="s">
        <v>81</v>
      </c>
      <c r="I378" s="77">
        <v>2478000</v>
      </c>
      <c r="J378" s="267" t="s">
        <v>4353</v>
      </c>
      <c r="K378" s="186" t="s">
        <v>4326</v>
      </c>
      <c r="L378" s="73"/>
      <c r="M378" s="250" t="e">
        <f>VLOOKUP(G378,재계약_2019!$H:$J,3,0)</f>
        <v>#N/A</v>
      </c>
    </row>
    <row r="379" spans="1:13" s="250" customFormat="1" x14ac:dyDescent="0.3">
      <c r="A379" s="163" t="s">
        <v>2857</v>
      </c>
      <c r="B379" s="75" t="s">
        <v>83</v>
      </c>
      <c r="C379" s="176">
        <v>43553</v>
      </c>
      <c r="D379" s="173" t="s">
        <v>92</v>
      </c>
      <c r="E379" s="250" t="s">
        <v>91</v>
      </c>
      <c r="F379" s="250" t="s">
        <v>4358</v>
      </c>
      <c r="G379" s="73">
        <v>4128100110</v>
      </c>
      <c r="H379" s="250" t="s">
        <v>81</v>
      </c>
      <c r="I379" s="77">
        <v>12780000</v>
      </c>
      <c r="J379" s="73"/>
      <c r="K379" s="186" t="s">
        <v>4326</v>
      </c>
      <c r="L379" s="73"/>
      <c r="M379" s="250" t="e">
        <f>VLOOKUP(G379,재계약_2019!$H:$J,3,0)</f>
        <v>#N/A</v>
      </c>
    </row>
    <row r="380" spans="1:13" s="250" customFormat="1" x14ac:dyDescent="0.3">
      <c r="A380" s="163" t="s">
        <v>2857</v>
      </c>
      <c r="B380" s="75" t="s">
        <v>83</v>
      </c>
      <c r="C380" s="176">
        <v>43553</v>
      </c>
      <c r="D380" s="173" t="s">
        <v>92</v>
      </c>
      <c r="E380" s="250" t="s">
        <v>37</v>
      </c>
      <c r="F380" s="250" t="s">
        <v>693</v>
      </c>
      <c r="G380" s="73">
        <v>1018651015</v>
      </c>
      <c r="H380" s="250" t="s">
        <v>1096</v>
      </c>
      <c r="I380" s="77">
        <v>30081000</v>
      </c>
      <c r="J380" s="267" t="s">
        <v>4353</v>
      </c>
      <c r="K380" s="174" t="s">
        <v>54</v>
      </c>
      <c r="L380" s="73"/>
      <c r="M380" s="250">
        <f>VLOOKUP(G380,재계약_2019!$H:$J,3,0)</f>
        <v>20580000</v>
      </c>
    </row>
    <row r="381" spans="1:13" s="250" customFormat="1" x14ac:dyDescent="0.3">
      <c r="A381" s="163" t="s">
        <v>2857</v>
      </c>
      <c r="B381" s="184" t="s">
        <v>2506</v>
      </c>
      <c r="C381" s="176">
        <v>43553</v>
      </c>
      <c r="D381" s="185" t="s">
        <v>296</v>
      </c>
      <c r="E381" s="185" t="s">
        <v>296</v>
      </c>
      <c r="F381" s="250" t="s">
        <v>4359</v>
      </c>
      <c r="G381" s="73">
        <v>2138615419</v>
      </c>
      <c r="H381" s="250" t="s">
        <v>994</v>
      </c>
      <c r="I381" s="77">
        <v>30000000</v>
      </c>
      <c r="J381" s="267" t="s">
        <v>4353</v>
      </c>
      <c r="K381" s="174" t="s">
        <v>54</v>
      </c>
      <c r="L381" s="73"/>
      <c r="M381" s="250">
        <f>VLOOKUP(G381,재계약_2019!$H:$J,3,0)</f>
        <v>90000000</v>
      </c>
    </row>
    <row r="382" spans="1:13" s="250" customFormat="1" x14ac:dyDescent="0.3">
      <c r="A382" s="163" t="s">
        <v>2857</v>
      </c>
      <c r="B382" s="75" t="s">
        <v>83</v>
      </c>
      <c r="C382" s="176">
        <v>43553</v>
      </c>
      <c r="D382" s="173" t="s">
        <v>92</v>
      </c>
      <c r="E382" s="250" t="s">
        <v>37</v>
      </c>
      <c r="F382" s="250" t="s">
        <v>4360</v>
      </c>
      <c r="G382" s="73">
        <v>2078115520</v>
      </c>
      <c r="H382" s="250" t="s">
        <v>80</v>
      </c>
      <c r="I382" s="77">
        <v>9708000</v>
      </c>
      <c r="J382" s="73" t="s">
        <v>4369</v>
      </c>
      <c r="K382" s="186" t="s">
        <v>4278</v>
      </c>
      <c r="L382" s="73"/>
      <c r="M382" s="250" t="e">
        <f>VLOOKUP(G382,재계약_2019!$H:$J,3,0)</f>
        <v>#N/A</v>
      </c>
    </row>
    <row r="383" spans="1:13" s="250" customFormat="1" x14ac:dyDescent="0.3">
      <c r="A383" s="163" t="s">
        <v>2857</v>
      </c>
      <c r="B383" s="75" t="s">
        <v>83</v>
      </c>
      <c r="C383" s="176">
        <v>43553</v>
      </c>
      <c r="D383" s="173" t="s">
        <v>92</v>
      </c>
      <c r="E383" s="250" t="s">
        <v>37</v>
      </c>
      <c r="F383" s="250" t="s">
        <v>4361</v>
      </c>
      <c r="G383" s="73">
        <v>1358197061</v>
      </c>
      <c r="H383" s="250" t="s">
        <v>81</v>
      </c>
      <c r="I383" s="77">
        <v>3600000</v>
      </c>
      <c r="J383" s="73" t="s">
        <v>4369</v>
      </c>
      <c r="K383" s="186" t="s">
        <v>4278</v>
      </c>
      <c r="L383" s="73"/>
      <c r="M383" s="250" t="e">
        <f>VLOOKUP(G383,재계약_2019!$H:$J,3,0)</f>
        <v>#N/A</v>
      </c>
    </row>
    <row r="384" spans="1:13" s="250" customFormat="1" x14ac:dyDescent="0.3">
      <c r="A384" s="163" t="s">
        <v>2857</v>
      </c>
      <c r="B384" s="75" t="s">
        <v>83</v>
      </c>
      <c r="C384" s="176">
        <v>43553</v>
      </c>
      <c r="D384" s="173" t="s">
        <v>92</v>
      </c>
      <c r="E384" s="250" t="s">
        <v>36</v>
      </c>
      <c r="F384" s="250" t="s">
        <v>4362</v>
      </c>
      <c r="G384" s="73">
        <v>1208788602</v>
      </c>
      <c r="H384" s="250" t="s">
        <v>81</v>
      </c>
      <c r="I384" s="77">
        <v>2580000</v>
      </c>
      <c r="J384" s="267" t="s">
        <v>4353</v>
      </c>
      <c r="K384" s="186" t="s">
        <v>4260</v>
      </c>
      <c r="L384" s="73"/>
      <c r="M384" s="250" t="e">
        <f>VLOOKUP(G384,재계약_2019!$H:$J,3,0)</f>
        <v>#N/A</v>
      </c>
    </row>
    <row r="385" spans="1:13" s="250" customFormat="1" x14ac:dyDescent="0.3">
      <c r="A385" s="163" t="s">
        <v>2857</v>
      </c>
      <c r="B385" s="75" t="s">
        <v>83</v>
      </c>
      <c r="C385" s="176">
        <v>43553</v>
      </c>
      <c r="D385" s="173" t="s">
        <v>92</v>
      </c>
      <c r="E385" s="250" t="s">
        <v>1029</v>
      </c>
      <c r="F385" s="250" t="s">
        <v>4372</v>
      </c>
      <c r="G385" s="73">
        <v>6068169316</v>
      </c>
      <c r="H385" s="250" t="s">
        <v>81</v>
      </c>
      <c r="I385" s="77">
        <v>8280000</v>
      </c>
      <c r="J385" s="73"/>
      <c r="K385" s="186" t="s">
        <v>4260</v>
      </c>
      <c r="L385" s="73"/>
      <c r="M385" s="250" t="e">
        <f>VLOOKUP(G385,재계약_2019!$H:$J,3,0)</f>
        <v>#N/A</v>
      </c>
    </row>
    <row r="386" spans="1:13" s="250" customFormat="1" x14ac:dyDescent="0.3">
      <c r="A386" s="163" t="s">
        <v>2857</v>
      </c>
      <c r="B386" s="75" t="s">
        <v>83</v>
      </c>
      <c r="C386" s="176">
        <v>43553</v>
      </c>
      <c r="D386" s="185" t="s">
        <v>18</v>
      </c>
      <c r="E386" s="264" t="s">
        <v>1764</v>
      </c>
      <c r="F386" s="250" t="s">
        <v>4373</v>
      </c>
      <c r="G386" s="73">
        <v>3038161787</v>
      </c>
      <c r="H386" s="250" t="s">
        <v>81</v>
      </c>
      <c r="I386" s="77">
        <v>3660000</v>
      </c>
      <c r="J386" s="73"/>
      <c r="K386" s="186" t="s">
        <v>4260</v>
      </c>
      <c r="L386" s="73"/>
      <c r="M386" s="250" t="e">
        <f>VLOOKUP(G386,재계약_2019!$H:$J,3,0)</f>
        <v>#N/A</v>
      </c>
    </row>
    <row r="387" spans="1:13" s="250" customFormat="1" x14ac:dyDescent="0.3">
      <c r="A387" s="163" t="s">
        <v>2857</v>
      </c>
      <c r="B387" s="75" t="s">
        <v>83</v>
      </c>
      <c r="C387" s="176">
        <v>43553</v>
      </c>
      <c r="D387" s="185" t="s">
        <v>18</v>
      </c>
      <c r="E387" s="264" t="s">
        <v>1764</v>
      </c>
      <c r="F387" s="250" t="s">
        <v>4364</v>
      </c>
      <c r="G387" s="73">
        <v>1378203590</v>
      </c>
      <c r="H387" s="250" t="s">
        <v>2103</v>
      </c>
      <c r="I387" s="77">
        <v>7423200</v>
      </c>
      <c r="J387" s="73" t="s">
        <v>4653</v>
      </c>
      <c r="K387" s="186" t="s">
        <v>4260</v>
      </c>
      <c r="L387" s="73"/>
      <c r="M387" s="250" t="e">
        <f>VLOOKUP(G387,재계약_2019!$H:$J,3,0)</f>
        <v>#N/A</v>
      </c>
    </row>
    <row r="388" spans="1:13" s="250" customFormat="1" x14ac:dyDescent="0.3">
      <c r="A388" s="163" t="s">
        <v>2857</v>
      </c>
      <c r="B388" s="75" t="s">
        <v>83</v>
      </c>
      <c r="C388" s="176">
        <v>43553</v>
      </c>
      <c r="D388" s="185" t="s">
        <v>18</v>
      </c>
      <c r="E388" s="264" t="s">
        <v>1764</v>
      </c>
      <c r="F388" s="250" t="s">
        <v>4374</v>
      </c>
      <c r="G388" s="73">
        <v>1208200595</v>
      </c>
      <c r="H388" s="250" t="s">
        <v>2103</v>
      </c>
      <c r="I388" s="77">
        <v>7908000</v>
      </c>
      <c r="J388" s="73"/>
      <c r="K388" s="186" t="s">
        <v>4260</v>
      </c>
      <c r="L388" s="73"/>
      <c r="M388" s="250" t="e">
        <f>VLOOKUP(G388,재계약_2019!$H:$J,3,0)</f>
        <v>#N/A</v>
      </c>
    </row>
    <row r="389" spans="1:13" s="171" customFormat="1" ht="17.25" thickBot="1" x14ac:dyDescent="0.35">
      <c r="A389" s="76" t="s">
        <v>2857</v>
      </c>
      <c r="B389" s="76"/>
      <c r="C389" s="160"/>
      <c r="D389" s="71"/>
      <c r="E389" s="71"/>
      <c r="F389" s="71"/>
      <c r="G389" s="76"/>
      <c r="H389" s="71"/>
      <c r="I389" s="80">
        <f>SUM(I235:I388)</f>
        <v>957697200</v>
      </c>
      <c r="J389" s="71"/>
      <c r="K389" s="76"/>
      <c r="L389" s="168"/>
      <c r="M389" s="171" t="e">
        <f>VLOOKUP(G389,재계약_2019!$H:$J,3,0)</f>
        <v>#N/A</v>
      </c>
    </row>
    <row r="390" spans="1:13" s="250" customFormat="1" x14ac:dyDescent="0.3">
      <c r="A390" s="163" t="s">
        <v>4365</v>
      </c>
      <c r="B390" s="75" t="s">
        <v>83</v>
      </c>
      <c r="C390" s="176">
        <v>43556</v>
      </c>
      <c r="D390" s="173" t="s">
        <v>92</v>
      </c>
      <c r="E390" s="264" t="s">
        <v>36</v>
      </c>
      <c r="F390" s="250" t="s">
        <v>4554</v>
      </c>
      <c r="G390" s="73">
        <v>7658800857</v>
      </c>
      <c r="H390" s="250" t="s">
        <v>2427</v>
      </c>
      <c r="I390" s="77">
        <v>4740000</v>
      </c>
      <c r="J390" s="73" t="s">
        <v>4548</v>
      </c>
      <c r="K390" s="174" t="s">
        <v>54</v>
      </c>
      <c r="L390" s="73"/>
      <c r="M390" s="250">
        <f>VLOOKUP(G390,재계약_2019!$H:$J,3,0)</f>
        <v>14220000</v>
      </c>
    </row>
    <row r="391" spans="1:13" x14ac:dyDescent="0.3">
      <c r="A391" s="163" t="s">
        <v>4365</v>
      </c>
      <c r="B391" s="75" t="s">
        <v>83</v>
      </c>
      <c r="C391" s="176">
        <v>43556</v>
      </c>
      <c r="D391" s="173" t="s">
        <v>92</v>
      </c>
      <c r="E391" s="264" t="s">
        <v>36</v>
      </c>
      <c r="F391" t="s">
        <v>4555</v>
      </c>
      <c r="G391" s="73">
        <v>5928600444</v>
      </c>
      <c r="H391" s="268" t="s">
        <v>2427</v>
      </c>
      <c r="I391" s="77">
        <v>40000</v>
      </c>
      <c r="J391" s="73" t="s">
        <v>4548</v>
      </c>
      <c r="K391" s="174" t="s">
        <v>54</v>
      </c>
      <c r="L391" s="73" t="s">
        <v>4368</v>
      </c>
      <c r="M391" s="250">
        <f>VLOOKUP(G391,재계약_2019!$H:$J,3,0)</f>
        <v>9720000</v>
      </c>
    </row>
    <row r="392" spans="1:13" x14ac:dyDescent="0.3">
      <c r="A392" s="163" t="s">
        <v>4365</v>
      </c>
      <c r="B392" s="75" t="s">
        <v>83</v>
      </c>
      <c r="C392" s="176">
        <v>43556</v>
      </c>
      <c r="D392" s="173" t="s">
        <v>92</v>
      </c>
      <c r="E392" s="77" t="s">
        <v>998</v>
      </c>
      <c r="F392" t="s">
        <v>4556</v>
      </c>
      <c r="G392" s="73">
        <v>1018702452</v>
      </c>
      <c r="H392" t="s">
        <v>2427</v>
      </c>
      <c r="I392" s="77">
        <v>25740000</v>
      </c>
      <c r="J392" s="73" t="s">
        <v>4548</v>
      </c>
      <c r="K392" s="174" t="s">
        <v>54</v>
      </c>
      <c r="M392" s="250">
        <f>VLOOKUP(G392,재계약_2019!$H:$J,3,0)</f>
        <v>22752000</v>
      </c>
    </row>
    <row r="393" spans="1:13" x14ac:dyDescent="0.3">
      <c r="A393" s="163" t="s">
        <v>4365</v>
      </c>
      <c r="B393" s="75" t="s">
        <v>83</v>
      </c>
      <c r="C393" s="176">
        <v>43556</v>
      </c>
      <c r="D393" s="173" t="s">
        <v>92</v>
      </c>
      <c r="E393" t="s">
        <v>37</v>
      </c>
      <c r="F393" t="s">
        <v>4557</v>
      </c>
      <c r="G393" s="73">
        <v>2218121329</v>
      </c>
      <c r="H393" t="s">
        <v>2103</v>
      </c>
      <c r="I393" s="77">
        <v>33600</v>
      </c>
      <c r="J393" s="73" t="s">
        <v>4548</v>
      </c>
      <c r="K393" s="174" t="s">
        <v>54</v>
      </c>
      <c r="L393" s="73" t="s">
        <v>4368</v>
      </c>
      <c r="M393" s="250">
        <f>VLOOKUP(G393,재계약_2019!$H:$J,3,0)</f>
        <v>9360000</v>
      </c>
    </row>
    <row r="394" spans="1:13" x14ac:dyDescent="0.3">
      <c r="A394" s="163" t="s">
        <v>4365</v>
      </c>
      <c r="B394" s="75" t="s">
        <v>83</v>
      </c>
      <c r="C394" s="176">
        <v>43556</v>
      </c>
      <c r="D394" s="185" t="s">
        <v>18</v>
      </c>
      <c r="E394" t="s">
        <v>1849</v>
      </c>
      <c r="F394" t="s">
        <v>4558</v>
      </c>
      <c r="G394" s="73">
        <v>5048260035</v>
      </c>
      <c r="H394" t="s">
        <v>2103</v>
      </c>
      <c r="I394" s="77">
        <v>180000</v>
      </c>
      <c r="J394" s="73" t="s">
        <v>4548</v>
      </c>
      <c r="K394" s="186" t="s">
        <v>4260</v>
      </c>
      <c r="L394" s="73" t="s">
        <v>4368</v>
      </c>
      <c r="M394" s="250" t="e">
        <f>VLOOKUP(G394,재계약_2019!$H:$J,3,0)</f>
        <v>#N/A</v>
      </c>
    </row>
    <row r="395" spans="1:13" s="250" customFormat="1" x14ac:dyDescent="0.3">
      <c r="A395" s="163" t="s">
        <v>3821</v>
      </c>
      <c r="B395" s="75" t="s">
        <v>83</v>
      </c>
      <c r="C395" s="176">
        <v>43557</v>
      </c>
      <c r="D395" s="173" t="s">
        <v>92</v>
      </c>
      <c r="E395" s="250" t="s">
        <v>88</v>
      </c>
      <c r="F395" s="250" t="s">
        <v>4559</v>
      </c>
      <c r="G395" s="73">
        <v>1148703893</v>
      </c>
      <c r="H395" s="250" t="s">
        <v>81</v>
      </c>
      <c r="I395" s="77">
        <v>3300000</v>
      </c>
      <c r="J395" s="73" t="s">
        <v>4548</v>
      </c>
      <c r="K395" s="174" t="s">
        <v>54</v>
      </c>
      <c r="L395" s="73"/>
      <c r="M395" s="250">
        <f>VLOOKUP(G395,재계약_2019!$H:$J,3,0)</f>
        <v>3300000</v>
      </c>
    </row>
    <row r="396" spans="1:13" s="250" customFormat="1" x14ac:dyDescent="0.3">
      <c r="A396" s="163" t="s">
        <v>3821</v>
      </c>
      <c r="B396" s="75" t="s">
        <v>83</v>
      </c>
      <c r="C396" s="176">
        <v>43557</v>
      </c>
      <c r="D396" s="173" t="s">
        <v>92</v>
      </c>
      <c r="E396" s="250" t="s">
        <v>88</v>
      </c>
      <c r="F396" s="250" t="s">
        <v>4560</v>
      </c>
      <c r="G396" s="73">
        <v>3208100733</v>
      </c>
      <c r="H396" s="250" t="s">
        <v>81</v>
      </c>
      <c r="I396" s="77">
        <v>3780000</v>
      </c>
      <c r="J396" s="73" t="s">
        <v>4548</v>
      </c>
      <c r="K396" s="186" t="s">
        <v>4260</v>
      </c>
      <c r="L396" s="73"/>
      <c r="M396" s="250" t="e">
        <f>VLOOKUP(G396,재계약_2019!$H:$J,3,0)</f>
        <v>#N/A</v>
      </c>
    </row>
    <row r="397" spans="1:13" s="250" customFormat="1" x14ac:dyDescent="0.3">
      <c r="A397" s="163" t="s">
        <v>3821</v>
      </c>
      <c r="B397" s="75" t="s">
        <v>83</v>
      </c>
      <c r="C397" s="176">
        <v>43557</v>
      </c>
      <c r="D397" s="173" t="s">
        <v>92</v>
      </c>
      <c r="E397" s="250" t="s">
        <v>88</v>
      </c>
      <c r="F397" s="250" t="s">
        <v>4561</v>
      </c>
      <c r="G397" s="73">
        <v>4098106684</v>
      </c>
      <c r="H397" s="250" t="s">
        <v>81</v>
      </c>
      <c r="I397" s="77">
        <v>3300000</v>
      </c>
      <c r="J397" s="73" t="s">
        <v>4548</v>
      </c>
      <c r="K397" s="174" t="s">
        <v>54</v>
      </c>
      <c r="L397" s="73"/>
      <c r="M397" s="250">
        <f>VLOOKUP(G397,재계약_2019!$H:$J,3,0)</f>
        <v>3300000</v>
      </c>
    </row>
    <row r="398" spans="1:13" s="250" customFormat="1" x14ac:dyDescent="0.3">
      <c r="A398" s="163" t="s">
        <v>3821</v>
      </c>
      <c r="B398" s="75" t="s">
        <v>83</v>
      </c>
      <c r="C398" s="176">
        <v>43557</v>
      </c>
      <c r="D398" s="173" t="s">
        <v>92</v>
      </c>
      <c r="E398" s="250" t="s">
        <v>998</v>
      </c>
      <c r="F398" s="250" t="s">
        <v>4562</v>
      </c>
      <c r="G398" s="73">
        <v>1058669462</v>
      </c>
      <c r="H398" s="250" t="s">
        <v>81</v>
      </c>
      <c r="I398" s="77">
        <v>2400000</v>
      </c>
      <c r="J398" s="73" t="s">
        <v>4548</v>
      </c>
      <c r="K398" s="186" t="s">
        <v>4260</v>
      </c>
      <c r="L398" s="73"/>
      <c r="M398" s="250" t="e">
        <f>VLOOKUP(G398,재계약_2019!$H:$J,3,0)</f>
        <v>#N/A</v>
      </c>
    </row>
    <row r="399" spans="1:13" s="250" customFormat="1" x14ac:dyDescent="0.3">
      <c r="A399" s="163" t="s">
        <v>3821</v>
      </c>
      <c r="B399" s="75" t="s">
        <v>83</v>
      </c>
      <c r="C399" s="176">
        <v>43557</v>
      </c>
      <c r="D399" s="185" t="s">
        <v>18</v>
      </c>
      <c r="E399" s="250" t="s">
        <v>1849</v>
      </c>
      <c r="F399" s="250" t="s">
        <v>4564</v>
      </c>
      <c r="G399" s="73">
        <v>8561000187</v>
      </c>
      <c r="H399" s="250" t="s">
        <v>81</v>
      </c>
      <c r="I399" s="77">
        <v>2760000</v>
      </c>
      <c r="J399" s="73" t="s">
        <v>4548</v>
      </c>
      <c r="K399" s="174" t="s">
        <v>54</v>
      </c>
      <c r="L399" s="73"/>
      <c r="M399" s="250">
        <f>VLOOKUP(G399,재계약_2019!$H:$J,3,0)</f>
        <v>2760000</v>
      </c>
    </row>
    <row r="400" spans="1:13" s="250" customFormat="1" x14ac:dyDescent="0.3">
      <c r="A400" s="163" t="s">
        <v>3821</v>
      </c>
      <c r="B400" s="75" t="s">
        <v>83</v>
      </c>
      <c r="C400" s="176">
        <v>43557</v>
      </c>
      <c r="D400" s="185" t="s">
        <v>18</v>
      </c>
      <c r="E400" s="250" t="s">
        <v>1849</v>
      </c>
      <c r="F400" s="250" t="s">
        <v>4563</v>
      </c>
      <c r="G400" s="73">
        <v>5048207364</v>
      </c>
      <c r="H400" s="250" t="s">
        <v>2103</v>
      </c>
      <c r="I400" s="77">
        <v>2500</v>
      </c>
      <c r="J400" s="73" t="s">
        <v>4548</v>
      </c>
      <c r="K400" s="174" t="s">
        <v>54</v>
      </c>
      <c r="L400" s="73" t="s">
        <v>2825</v>
      </c>
      <c r="M400" s="250" t="e">
        <f>VLOOKUP(G400,재계약_2019!$H:$J,3,0)</f>
        <v>#N/A</v>
      </c>
    </row>
    <row r="401" spans="1:13" s="250" customFormat="1" x14ac:dyDescent="0.3">
      <c r="A401" s="163" t="s">
        <v>3821</v>
      </c>
      <c r="B401" s="75" t="s">
        <v>83</v>
      </c>
      <c r="C401" s="176">
        <v>43558</v>
      </c>
      <c r="D401" s="185" t="s">
        <v>18</v>
      </c>
      <c r="E401" s="250" t="s">
        <v>1055</v>
      </c>
      <c r="F401" s="250" t="s">
        <v>4654</v>
      </c>
      <c r="G401" s="73">
        <v>6058612061</v>
      </c>
      <c r="H401" s="250" t="s">
        <v>81</v>
      </c>
      <c r="I401" s="77">
        <v>2640000</v>
      </c>
      <c r="K401" s="174" t="s">
        <v>54</v>
      </c>
      <c r="L401" s="73"/>
      <c r="M401" s="250">
        <f>VLOOKUP(G401,재계약_2019!$H:$J,3,0)</f>
        <v>2640000</v>
      </c>
    </row>
    <row r="402" spans="1:13" s="250" customFormat="1" x14ac:dyDescent="0.3">
      <c r="A402" s="163" t="s">
        <v>3821</v>
      </c>
      <c r="B402" s="75" t="s">
        <v>83</v>
      </c>
      <c r="C402" s="176">
        <v>43558</v>
      </c>
      <c r="D402" s="173" t="s">
        <v>92</v>
      </c>
      <c r="E402" s="250" t="s">
        <v>36</v>
      </c>
      <c r="F402" s="250" t="s">
        <v>4565</v>
      </c>
      <c r="G402" s="73">
        <v>1078267477</v>
      </c>
      <c r="H402" s="250" t="s">
        <v>2103</v>
      </c>
      <c r="I402" s="77">
        <v>4260000</v>
      </c>
      <c r="J402" s="73" t="s">
        <v>4548</v>
      </c>
      <c r="K402" s="174" t="s">
        <v>54</v>
      </c>
      <c r="L402" s="73"/>
      <c r="M402" s="250">
        <f>VLOOKUP(G402,재계약_2019!$H:$J,3,0)</f>
        <v>10140000</v>
      </c>
    </row>
    <row r="403" spans="1:13" s="250" customFormat="1" x14ac:dyDescent="0.3">
      <c r="A403" s="163" t="s">
        <v>3821</v>
      </c>
      <c r="B403" s="75" t="s">
        <v>83</v>
      </c>
      <c r="C403" s="176">
        <v>43558</v>
      </c>
      <c r="D403" s="173" t="s">
        <v>92</v>
      </c>
      <c r="E403" s="250" t="s">
        <v>88</v>
      </c>
      <c r="F403" s="250" t="s">
        <v>4566</v>
      </c>
      <c r="G403" s="73">
        <v>1028126377</v>
      </c>
      <c r="H403" s="250" t="s">
        <v>81</v>
      </c>
      <c r="I403" s="77">
        <v>5220000</v>
      </c>
      <c r="J403" s="73" t="s">
        <v>4548</v>
      </c>
      <c r="K403" s="174" t="s">
        <v>54</v>
      </c>
      <c r="L403" s="73"/>
      <c r="M403" s="250">
        <f>VLOOKUP(G403,재계약_2019!$H:$J,3,0)</f>
        <v>5220000</v>
      </c>
    </row>
    <row r="404" spans="1:13" s="250" customFormat="1" x14ac:dyDescent="0.3">
      <c r="A404" s="163" t="s">
        <v>3821</v>
      </c>
      <c r="B404" s="75" t="s">
        <v>83</v>
      </c>
      <c r="C404" s="176">
        <v>43558</v>
      </c>
      <c r="D404" s="173" t="s">
        <v>92</v>
      </c>
      <c r="E404" s="250" t="s">
        <v>998</v>
      </c>
      <c r="F404" s="250" t="s">
        <v>4567</v>
      </c>
      <c r="G404" s="73">
        <v>3278600082</v>
      </c>
      <c r="H404" s="250" t="s">
        <v>2103</v>
      </c>
      <c r="I404" s="77">
        <v>8229600</v>
      </c>
      <c r="J404" s="73" t="s">
        <v>4548</v>
      </c>
      <c r="K404" s="186" t="s">
        <v>4260</v>
      </c>
      <c r="L404" s="73"/>
      <c r="M404" s="250" t="e">
        <f>VLOOKUP(G404,재계약_2019!$H:$J,3,0)</f>
        <v>#N/A</v>
      </c>
    </row>
    <row r="405" spans="1:13" s="250" customFormat="1" x14ac:dyDescent="0.3">
      <c r="A405" s="163" t="s">
        <v>3821</v>
      </c>
      <c r="B405" s="75" t="s">
        <v>83</v>
      </c>
      <c r="C405" s="176">
        <v>43558</v>
      </c>
      <c r="D405" s="173" t="s">
        <v>2505</v>
      </c>
      <c r="E405" s="250" t="s">
        <v>976</v>
      </c>
      <c r="F405" s="250" t="s">
        <v>4568</v>
      </c>
      <c r="G405" s="73">
        <v>6158110712</v>
      </c>
      <c r="H405" s="250" t="s">
        <v>80</v>
      </c>
      <c r="I405" s="77">
        <v>3768000</v>
      </c>
      <c r="J405" s="73" t="s">
        <v>4548</v>
      </c>
      <c r="K405" s="174" t="s">
        <v>54</v>
      </c>
      <c r="L405" s="73"/>
      <c r="M405" s="250">
        <f>VLOOKUP(G405,재계약_2019!$H:$J,3,0)</f>
        <v>3768000</v>
      </c>
    </row>
    <row r="406" spans="1:13" s="250" customFormat="1" x14ac:dyDescent="0.3">
      <c r="A406" s="163" t="s">
        <v>3821</v>
      </c>
      <c r="B406" s="75" t="s">
        <v>83</v>
      </c>
      <c r="C406" s="176">
        <v>43558</v>
      </c>
      <c r="D406" s="185" t="s">
        <v>18</v>
      </c>
      <c r="E406" s="250" t="s">
        <v>1069</v>
      </c>
      <c r="F406" s="250" t="s">
        <v>1843</v>
      </c>
      <c r="G406" s="73">
        <v>1068692855</v>
      </c>
      <c r="H406" s="250" t="s">
        <v>81</v>
      </c>
      <c r="I406" s="77">
        <v>3780000</v>
      </c>
      <c r="J406" s="73" t="s">
        <v>4548</v>
      </c>
      <c r="K406" s="174" t="s">
        <v>54</v>
      </c>
      <c r="L406" s="73"/>
      <c r="M406" s="250">
        <f>VLOOKUP(G406,재계약_2019!$H:$J,3,0)</f>
        <v>3780000</v>
      </c>
    </row>
    <row r="407" spans="1:13" x14ac:dyDescent="0.3">
      <c r="A407" s="163" t="s">
        <v>3821</v>
      </c>
      <c r="B407" s="75" t="s">
        <v>83</v>
      </c>
      <c r="C407" s="176">
        <v>43558</v>
      </c>
      <c r="D407" s="185" t="s">
        <v>18</v>
      </c>
      <c r="E407" s="183" t="s">
        <v>4388</v>
      </c>
      <c r="F407" t="s">
        <v>3701</v>
      </c>
      <c r="G407" s="73">
        <v>5048207364</v>
      </c>
      <c r="H407" s="77" t="s">
        <v>2103</v>
      </c>
      <c r="I407" s="195">
        <v>20000</v>
      </c>
      <c r="J407" s="73" t="s">
        <v>4548</v>
      </c>
      <c r="K407" s="174" t="s">
        <v>54</v>
      </c>
      <c r="L407" s="73" t="s">
        <v>2825</v>
      </c>
      <c r="M407" s="250" t="e">
        <f>VLOOKUP(G407,재계약_2019!$H:$J,3,0)</f>
        <v>#N/A</v>
      </c>
    </row>
    <row r="408" spans="1:13" s="250" customFormat="1" x14ac:dyDescent="0.3">
      <c r="A408" s="163" t="s">
        <v>3821</v>
      </c>
      <c r="B408" s="75" t="s">
        <v>83</v>
      </c>
      <c r="C408" s="176">
        <v>43559</v>
      </c>
      <c r="D408" s="173" t="s">
        <v>92</v>
      </c>
      <c r="E408" s="183" t="s">
        <v>1101</v>
      </c>
      <c r="F408" s="250" t="s">
        <v>4569</v>
      </c>
      <c r="G408" s="73">
        <v>2208742885</v>
      </c>
      <c r="H408" s="77" t="s">
        <v>2427</v>
      </c>
      <c r="I408" s="195">
        <v>10000</v>
      </c>
      <c r="J408" s="73" t="s">
        <v>4548</v>
      </c>
      <c r="K408" s="174" t="s">
        <v>54</v>
      </c>
      <c r="L408" s="73" t="s">
        <v>2825</v>
      </c>
      <c r="M408" s="250">
        <f>VLOOKUP(G408,재계약_2019!$H:$J,3,0)</f>
        <v>12780000</v>
      </c>
    </row>
    <row r="409" spans="1:13" s="250" customFormat="1" x14ac:dyDescent="0.3">
      <c r="A409" s="163" t="s">
        <v>3821</v>
      </c>
      <c r="B409" s="75" t="s">
        <v>83</v>
      </c>
      <c r="C409" s="176">
        <v>43559</v>
      </c>
      <c r="D409" s="173" t="s">
        <v>2505</v>
      </c>
      <c r="E409" s="183" t="s">
        <v>1027</v>
      </c>
      <c r="F409" s="250" t="s">
        <v>4386</v>
      </c>
      <c r="G409" s="73">
        <v>6098122756</v>
      </c>
      <c r="H409" s="77" t="s">
        <v>81</v>
      </c>
      <c r="I409" s="195">
        <v>3660000</v>
      </c>
      <c r="J409" s="73" t="s">
        <v>4548</v>
      </c>
      <c r="K409" s="186" t="s">
        <v>4260</v>
      </c>
      <c r="L409" s="73"/>
      <c r="M409" s="250" t="e">
        <f>VLOOKUP(G409,재계약_2019!$H:$J,3,0)</f>
        <v>#N/A</v>
      </c>
    </row>
    <row r="410" spans="1:13" s="250" customFormat="1" x14ac:dyDescent="0.3">
      <c r="A410" s="163" t="s">
        <v>3821</v>
      </c>
      <c r="B410" s="75" t="s">
        <v>83</v>
      </c>
      <c r="C410" s="176">
        <v>43559</v>
      </c>
      <c r="D410" s="173" t="s">
        <v>92</v>
      </c>
      <c r="E410" s="183" t="s">
        <v>4389</v>
      </c>
      <c r="F410" s="250" t="s">
        <v>4565</v>
      </c>
      <c r="G410" s="73">
        <v>1078267477</v>
      </c>
      <c r="H410" s="77" t="s">
        <v>2103</v>
      </c>
      <c r="I410" s="195">
        <v>5880000</v>
      </c>
      <c r="J410" s="73" t="s">
        <v>4548</v>
      </c>
      <c r="K410" s="174" t="s">
        <v>54</v>
      </c>
      <c r="L410" s="73"/>
      <c r="M410" s="250">
        <f>VLOOKUP(G410,재계약_2019!$H:$J,3,0)</f>
        <v>10140000</v>
      </c>
    </row>
    <row r="411" spans="1:13" s="250" customFormat="1" x14ac:dyDescent="0.3">
      <c r="A411" s="163" t="s">
        <v>3821</v>
      </c>
      <c r="B411" s="75" t="s">
        <v>83</v>
      </c>
      <c r="C411" s="176">
        <v>43559</v>
      </c>
      <c r="D411" s="173" t="s">
        <v>92</v>
      </c>
      <c r="E411" s="183" t="s">
        <v>90</v>
      </c>
      <c r="F411" s="250" t="s">
        <v>4570</v>
      </c>
      <c r="G411" s="73">
        <v>8208701253</v>
      </c>
      <c r="H411" s="77" t="s">
        <v>80</v>
      </c>
      <c r="I411" s="195">
        <v>4644000</v>
      </c>
      <c r="J411" s="73" t="s">
        <v>4548</v>
      </c>
      <c r="K411" s="186" t="s">
        <v>4260</v>
      </c>
      <c r="L411" s="73"/>
      <c r="M411" s="250" t="e">
        <f>VLOOKUP(G411,재계약_2019!$H:$J,3,0)</f>
        <v>#N/A</v>
      </c>
    </row>
    <row r="412" spans="1:13" s="250" customFormat="1" x14ac:dyDescent="0.3">
      <c r="A412" s="163" t="s">
        <v>3821</v>
      </c>
      <c r="B412" s="75" t="s">
        <v>83</v>
      </c>
      <c r="C412" s="176">
        <v>43559</v>
      </c>
      <c r="D412" s="185" t="s">
        <v>18</v>
      </c>
      <c r="E412" s="183" t="s">
        <v>1893</v>
      </c>
      <c r="F412" s="250" t="s">
        <v>4571</v>
      </c>
      <c r="G412" s="73">
        <v>3048302387</v>
      </c>
      <c r="H412" s="77" t="s">
        <v>80</v>
      </c>
      <c r="I412" s="195">
        <v>5664000</v>
      </c>
      <c r="J412" s="73" t="s">
        <v>4548</v>
      </c>
      <c r="K412" s="186" t="s">
        <v>4260</v>
      </c>
      <c r="L412" s="73"/>
      <c r="M412" s="250" t="e">
        <f>VLOOKUP(G412,재계약_2019!$H:$J,3,0)</f>
        <v>#N/A</v>
      </c>
    </row>
    <row r="413" spans="1:13" s="250" customFormat="1" x14ac:dyDescent="0.3">
      <c r="A413" s="163" t="s">
        <v>3821</v>
      </c>
      <c r="B413" s="75" t="s">
        <v>83</v>
      </c>
      <c r="C413" s="176">
        <v>43560</v>
      </c>
      <c r="D413" s="173" t="s">
        <v>2505</v>
      </c>
      <c r="E413" s="183" t="s">
        <v>1029</v>
      </c>
      <c r="F413" s="250" t="s">
        <v>4572</v>
      </c>
      <c r="G413" s="73">
        <v>5028177964</v>
      </c>
      <c r="H413" s="77" t="s">
        <v>81</v>
      </c>
      <c r="I413" s="195">
        <v>2640000</v>
      </c>
      <c r="J413" s="73" t="s">
        <v>4548</v>
      </c>
      <c r="K413" s="186" t="s">
        <v>4260</v>
      </c>
      <c r="L413" s="73"/>
      <c r="M413" s="250" t="e">
        <f>VLOOKUP(G413,재계약_2019!$H:$J,3,0)</f>
        <v>#N/A</v>
      </c>
    </row>
    <row r="414" spans="1:13" s="250" customFormat="1" x14ac:dyDescent="0.3">
      <c r="A414" s="163" t="s">
        <v>3821</v>
      </c>
      <c r="B414" s="75" t="s">
        <v>83</v>
      </c>
      <c r="C414" s="176">
        <v>43560</v>
      </c>
      <c r="D414" s="173" t="s">
        <v>92</v>
      </c>
      <c r="E414" s="183" t="s">
        <v>36</v>
      </c>
      <c r="F414" s="250" t="s">
        <v>4573</v>
      </c>
      <c r="G414" s="73">
        <v>1058809186</v>
      </c>
      <c r="H414" s="77" t="s">
        <v>81</v>
      </c>
      <c r="I414" s="195">
        <v>3300000</v>
      </c>
      <c r="J414" s="73" t="s">
        <v>4548</v>
      </c>
      <c r="K414" s="174" t="s">
        <v>54</v>
      </c>
      <c r="L414" s="73"/>
      <c r="M414" s="250">
        <f>VLOOKUP(G414,재계약_2019!$H:$J,3,0)</f>
        <v>3300000</v>
      </c>
    </row>
    <row r="415" spans="1:13" s="250" customFormat="1" x14ac:dyDescent="0.3">
      <c r="A415" s="163" t="s">
        <v>3821</v>
      </c>
      <c r="B415" s="75" t="s">
        <v>83</v>
      </c>
      <c r="C415" s="176">
        <v>43560</v>
      </c>
      <c r="D415" s="173" t="s">
        <v>92</v>
      </c>
      <c r="E415" s="183" t="s">
        <v>88</v>
      </c>
      <c r="F415" s="250" t="s">
        <v>253</v>
      </c>
      <c r="G415" s="73">
        <v>2118645130</v>
      </c>
      <c r="H415" s="77" t="s">
        <v>2103</v>
      </c>
      <c r="I415" s="195">
        <v>8496000</v>
      </c>
      <c r="J415" s="73" t="s">
        <v>4548</v>
      </c>
      <c r="K415" s="174" t="s">
        <v>54</v>
      </c>
      <c r="L415" s="73"/>
      <c r="M415" s="250">
        <f>VLOOKUP(G415,재계약_2019!$H:$J,3,0)</f>
        <v>8496000</v>
      </c>
    </row>
    <row r="416" spans="1:13" s="250" customFormat="1" x14ac:dyDescent="0.3">
      <c r="A416" s="163" t="s">
        <v>3821</v>
      </c>
      <c r="B416" s="75" t="s">
        <v>83</v>
      </c>
      <c r="C416" s="176">
        <v>43560</v>
      </c>
      <c r="D416" s="173" t="s">
        <v>92</v>
      </c>
      <c r="E416" s="183" t="s">
        <v>88</v>
      </c>
      <c r="F416" s="250" t="s">
        <v>249</v>
      </c>
      <c r="G416" s="73">
        <v>1208601608</v>
      </c>
      <c r="H416" s="77" t="s">
        <v>2103</v>
      </c>
      <c r="I416" s="195">
        <v>5520000</v>
      </c>
      <c r="J416" s="73" t="s">
        <v>4548</v>
      </c>
      <c r="K416" s="174" t="s">
        <v>54</v>
      </c>
      <c r="L416" s="73"/>
      <c r="M416" s="250">
        <f>VLOOKUP(G416,재계약_2019!$H:$J,3,0)</f>
        <v>5520000</v>
      </c>
    </row>
    <row r="417" spans="1:13" s="250" customFormat="1" x14ac:dyDescent="0.3">
      <c r="A417" s="163" t="s">
        <v>3821</v>
      </c>
      <c r="B417" s="75" t="s">
        <v>83</v>
      </c>
      <c r="C417" s="176">
        <v>43560</v>
      </c>
      <c r="D417" s="173" t="s">
        <v>92</v>
      </c>
      <c r="E417" s="183" t="s">
        <v>88</v>
      </c>
      <c r="F417" s="250" t="s">
        <v>4574</v>
      </c>
      <c r="G417" s="73">
        <v>2148730268</v>
      </c>
      <c r="H417" s="77" t="s">
        <v>81</v>
      </c>
      <c r="I417" s="195">
        <v>3300000</v>
      </c>
      <c r="J417" s="73" t="s">
        <v>4548</v>
      </c>
      <c r="K417" s="186" t="s">
        <v>4260</v>
      </c>
      <c r="L417" s="73"/>
      <c r="M417" s="250" t="e">
        <f>VLOOKUP(G417,재계약_2019!$H:$J,3,0)</f>
        <v>#N/A</v>
      </c>
    </row>
    <row r="418" spans="1:13" s="250" customFormat="1" x14ac:dyDescent="0.3">
      <c r="A418" s="163" t="s">
        <v>3821</v>
      </c>
      <c r="B418" s="75" t="s">
        <v>83</v>
      </c>
      <c r="C418" s="176">
        <v>43563</v>
      </c>
      <c r="D418" s="173" t="s">
        <v>2505</v>
      </c>
      <c r="E418" s="183" t="s">
        <v>1027</v>
      </c>
      <c r="F418" s="250" t="s">
        <v>4575</v>
      </c>
      <c r="G418" s="73">
        <v>6088147910</v>
      </c>
      <c r="H418" s="77" t="s">
        <v>81</v>
      </c>
      <c r="I418" s="195">
        <v>3120000</v>
      </c>
      <c r="J418" s="73" t="s">
        <v>4548</v>
      </c>
      <c r="K418" s="186" t="s">
        <v>4260</v>
      </c>
      <c r="L418" s="73"/>
      <c r="M418" s="250" t="e">
        <f>VLOOKUP(G418,재계약_2019!$H:$J,3,0)</f>
        <v>#N/A</v>
      </c>
    </row>
    <row r="419" spans="1:13" s="250" customFormat="1" x14ac:dyDescent="0.3">
      <c r="A419" s="163" t="s">
        <v>3821</v>
      </c>
      <c r="B419" s="75" t="s">
        <v>83</v>
      </c>
      <c r="C419" s="176">
        <v>43563</v>
      </c>
      <c r="D419" s="173" t="s">
        <v>2505</v>
      </c>
      <c r="E419" s="183" t="s">
        <v>1029</v>
      </c>
      <c r="F419" s="250" t="s">
        <v>4577</v>
      </c>
      <c r="G419" s="73">
        <v>5138170530</v>
      </c>
      <c r="H419" s="77" t="s">
        <v>81</v>
      </c>
      <c r="I419" s="195">
        <v>2760000</v>
      </c>
      <c r="J419" s="73" t="s">
        <v>4548</v>
      </c>
      <c r="K419" s="174" t="s">
        <v>54</v>
      </c>
      <c r="L419" s="73"/>
      <c r="M419" s="250">
        <f>VLOOKUP(G419,재계약_2019!$H:$J,3,0)</f>
        <v>2760000</v>
      </c>
    </row>
    <row r="420" spans="1:13" s="250" customFormat="1" x14ac:dyDescent="0.3">
      <c r="A420" s="163" t="s">
        <v>3821</v>
      </c>
      <c r="B420" s="75" t="s">
        <v>83</v>
      </c>
      <c r="C420" s="176">
        <v>43563</v>
      </c>
      <c r="D420" s="173" t="s">
        <v>92</v>
      </c>
      <c r="E420" s="183" t="s">
        <v>37</v>
      </c>
      <c r="F420" s="250" t="s">
        <v>4576</v>
      </c>
      <c r="G420" s="73">
        <v>3098202099</v>
      </c>
      <c r="H420" s="77" t="s">
        <v>80</v>
      </c>
      <c r="I420" s="195">
        <v>50000</v>
      </c>
      <c r="J420" s="73" t="s">
        <v>4548</v>
      </c>
      <c r="K420" s="174" t="s">
        <v>54</v>
      </c>
      <c r="L420" s="73" t="s">
        <v>2825</v>
      </c>
      <c r="M420" s="250">
        <f>VLOOKUP(G420,재계약_2019!$H:$J,3,0)</f>
        <v>3480000</v>
      </c>
    </row>
    <row r="421" spans="1:13" s="250" customFormat="1" x14ac:dyDescent="0.3">
      <c r="A421" s="163" t="s">
        <v>3821</v>
      </c>
      <c r="B421" s="75" t="s">
        <v>83</v>
      </c>
      <c r="C421" s="176">
        <v>43563</v>
      </c>
      <c r="D421" s="173" t="s">
        <v>92</v>
      </c>
      <c r="E421" s="183" t="s">
        <v>90</v>
      </c>
      <c r="F421" s="250" t="s">
        <v>4578</v>
      </c>
      <c r="G421" s="73">
        <v>3868200104</v>
      </c>
      <c r="H421" s="77" t="s">
        <v>2103</v>
      </c>
      <c r="I421" s="195">
        <v>7620000</v>
      </c>
      <c r="J421" s="73" t="s">
        <v>4548</v>
      </c>
      <c r="K421" s="174" t="s">
        <v>54</v>
      </c>
      <c r="L421" s="73"/>
      <c r="M421" s="250">
        <f>VLOOKUP(G421,재계약_2019!$H:$J,3,0)</f>
        <v>7620000</v>
      </c>
    </row>
    <row r="422" spans="1:13" s="250" customFormat="1" x14ac:dyDescent="0.3">
      <c r="A422" s="163" t="s">
        <v>3821</v>
      </c>
      <c r="B422" s="75" t="s">
        <v>83</v>
      </c>
      <c r="C422" s="176">
        <v>43563</v>
      </c>
      <c r="D422" s="185" t="s">
        <v>18</v>
      </c>
      <c r="E422" s="183" t="s">
        <v>1861</v>
      </c>
      <c r="F422" s="250" t="s">
        <v>4579</v>
      </c>
      <c r="G422" s="73">
        <v>7998800146</v>
      </c>
      <c r="H422" s="77" t="s">
        <v>81</v>
      </c>
      <c r="I422" s="195">
        <v>3660000</v>
      </c>
      <c r="J422" s="73" t="s">
        <v>4548</v>
      </c>
      <c r="K422" s="186" t="s">
        <v>4260</v>
      </c>
      <c r="L422" s="73"/>
      <c r="M422" s="250" t="e">
        <f>VLOOKUP(G422,재계약_2019!$H:$J,3,0)</f>
        <v>#N/A</v>
      </c>
    </row>
    <row r="423" spans="1:13" s="250" customFormat="1" x14ac:dyDescent="0.3">
      <c r="A423" s="163" t="s">
        <v>3821</v>
      </c>
      <c r="B423" s="75" t="s">
        <v>83</v>
      </c>
      <c r="C423" s="176">
        <v>43564</v>
      </c>
      <c r="D423" s="173" t="s">
        <v>2505</v>
      </c>
      <c r="E423" s="183" t="s">
        <v>1027</v>
      </c>
      <c r="F423" s="250" t="s">
        <v>4580</v>
      </c>
      <c r="G423" s="73">
        <v>6098264578</v>
      </c>
      <c r="H423" s="77" t="s">
        <v>2103</v>
      </c>
      <c r="I423" s="195">
        <v>6700000</v>
      </c>
      <c r="J423" s="73" t="s">
        <v>4548</v>
      </c>
      <c r="K423" s="186" t="s">
        <v>4260</v>
      </c>
      <c r="L423" s="73"/>
      <c r="M423" s="250" t="e">
        <f>VLOOKUP(G423,재계약_2019!$H:$J,3,0)</f>
        <v>#N/A</v>
      </c>
    </row>
    <row r="424" spans="1:13" s="250" customFormat="1" x14ac:dyDescent="0.3">
      <c r="A424" s="163" t="s">
        <v>3821</v>
      </c>
      <c r="B424" s="75" t="s">
        <v>83</v>
      </c>
      <c r="C424" s="176">
        <v>43564</v>
      </c>
      <c r="D424" s="173" t="s">
        <v>2505</v>
      </c>
      <c r="E424" s="183" t="s">
        <v>1029</v>
      </c>
      <c r="F424" s="250" t="s">
        <v>4581</v>
      </c>
      <c r="G424" s="73">
        <v>5048145435</v>
      </c>
      <c r="H424" s="77" t="s">
        <v>81</v>
      </c>
      <c r="I424" s="195">
        <v>2760000</v>
      </c>
      <c r="J424" s="73" t="s">
        <v>4548</v>
      </c>
      <c r="K424" s="186" t="s">
        <v>4260</v>
      </c>
      <c r="L424" s="73"/>
      <c r="M424" s="250" t="e">
        <f>VLOOKUP(G424,재계약_2019!$H:$J,3,0)</f>
        <v>#N/A</v>
      </c>
    </row>
    <row r="425" spans="1:13" s="250" customFormat="1" x14ac:dyDescent="0.3">
      <c r="A425" s="163" t="s">
        <v>3821</v>
      </c>
      <c r="B425" s="75" t="s">
        <v>83</v>
      </c>
      <c r="C425" s="176">
        <v>43564</v>
      </c>
      <c r="D425" s="173" t="s">
        <v>92</v>
      </c>
      <c r="E425" s="183" t="s">
        <v>36</v>
      </c>
      <c r="F425" s="250" t="s">
        <v>4582</v>
      </c>
      <c r="G425" s="73">
        <v>1208731415</v>
      </c>
      <c r="H425" s="77" t="s">
        <v>2103</v>
      </c>
      <c r="I425" s="195">
        <v>10248000</v>
      </c>
      <c r="J425" s="73" t="s">
        <v>4548</v>
      </c>
      <c r="K425" s="174" t="s">
        <v>54</v>
      </c>
      <c r="L425" s="73"/>
      <c r="M425" s="250">
        <f>VLOOKUP(G425,재계약_2019!$H:$J,3,0)</f>
        <v>10248000</v>
      </c>
    </row>
    <row r="426" spans="1:13" s="250" customFormat="1" x14ac:dyDescent="0.3">
      <c r="A426" s="163" t="s">
        <v>3821</v>
      </c>
      <c r="B426" s="75" t="s">
        <v>83</v>
      </c>
      <c r="C426" s="176">
        <v>43564</v>
      </c>
      <c r="D426" s="173" t="s">
        <v>92</v>
      </c>
      <c r="E426" s="183" t="s">
        <v>36</v>
      </c>
      <c r="F426" s="250" t="s">
        <v>4583</v>
      </c>
      <c r="G426" s="73">
        <v>1178132468</v>
      </c>
      <c r="H426" s="77" t="s">
        <v>2103</v>
      </c>
      <c r="I426" s="195">
        <v>7740000</v>
      </c>
      <c r="J426" s="73" t="s">
        <v>4548</v>
      </c>
      <c r="K426" s="174" t="s">
        <v>54</v>
      </c>
      <c r="L426" s="73"/>
      <c r="M426" s="250">
        <f>VLOOKUP(G426,재계약_2019!$H:$J,3,0)</f>
        <v>7740000</v>
      </c>
    </row>
    <row r="427" spans="1:13" s="250" customFormat="1" x14ac:dyDescent="0.3">
      <c r="A427" s="163" t="s">
        <v>3821</v>
      </c>
      <c r="B427" s="75" t="s">
        <v>83</v>
      </c>
      <c r="C427" s="176">
        <v>43564</v>
      </c>
      <c r="D427" s="173" t="s">
        <v>92</v>
      </c>
      <c r="E427" s="183" t="s">
        <v>36</v>
      </c>
      <c r="F427" s="250" t="s">
        <v>4584</v>
      </c>
      <c r="G427" s="73">
        <v>1058811926</v>
      </c>
      <c r="H427" s="77" t="s">
        <v>2427</v>
      </c>
      <c r="I427" s="195">
        <v>4800000</v>
      </c>
      <c r="J427" s="73" t="s">
        <v>4548</v>
      </c>
      <c r="K427" s="174" t="s">
        <v>54</v>
      </c>
      <c r="L427" s="73"/>
      <c r="M427" s="250">
        <f>VLOOKUP(G427,재계약_2019!$H:$J,3,0)</f>
        <v>4800000</v>
      </c>
    </row>
    <row r="428" spans="1:13" s="250" customFormat="1" x14ac:dyDescent="0.3">
      <c r="A428" s="163" t="s">
        <v>3821</v>
      </c>
      <c r="B428" s="75" t="s">
        <v>83</v>
      </c>
      <c r="C428" s="176">
        <v>43564</v>
      </c>
      <c r="D428" s="173" t="s">
        <v>92</v>
      </c>
      <c r="E428" s="183" t="s">
        <v>36</v>
      </c>
      <c r="F428" s="250" t="s">
        <v>1276</v>
      </c>
      <c r="G428" s="73">
        <v>1208764861</v>
      </c>
      <c r="H428" s="77" t="s">
        <v>81</v>
      </c>
      <c r="I428" s="195">
        <v>3660000</v>
      </c>
      <c r="J428" s="73" t="s">
        <v>4548</v>
      </c>
      <c r="K428" s="174" t="s">
        <v>54</v>
      </c>
      <c r="L428" s="73"/>
      <c r="M428" s="250">
        <f>VLOOKUP(G428,재계약_2019!$H:$J,3,0)</f>
        <v>3660000</v>
      </c>
    </row>
    <row r="429" spans="1:13" s="250" customFormat="1" x14ac:dyDescent="0.3">
      <c r="A429" s="163" t="s">
        <v>3821</v>
      </c>
      <c r="B429" s="75" t="s">
        <v>83</v>
      </c>
      <c r="C429" s="176">
        <v>43564</v>
      </c>
      <c r="D429" s="173" t="s">
        <v>92</v>
      </c>
      <c r="E429" s="183" t="s">
        <v>998</v>
      </c>
      <c r="F429" s="250" t="s">
        <v>4585</v>
      </c>
      <c r="G429" s="73">
        <v>6178127747</v>
      </c>
      <c r="H429" s="77" t="s">
        <v>81</v>
      </c>
      <c r="I429" s="195">
        <v>4380000</v>
      </c>
      <c r="J429" s="73" t="s">
        <v>4548</v>
      </c>
      <c r="K429" s="174" t="s">
        <v>54</v>
      </c>
      <c r="L429" s="73"/>
      <c r="M429" s="250">
        <f>VLOOKUP(G429,재계약_2019!$H:$J,3,0)</f>
        <v>4380000</v>
      </c>
    </row>
    <row r="430" spans="1:13" s="250" customFormat="1" x14ac:dyDescent="0.3">
      <c r="A430" s="163" t="s">
        <v>3821</v>
      </c>
      <c r="B430" s="75" t="s">
        <v>83</v>
      </c>
      <c r="C430" s="176">
        <v>43564</v>
      </c>
      <c r="D430" s="173" t="s">
        <v>92</v>
      </c>
      <c r="E430" s="183" t="s">
        <v>998</v>
      </c>
      <c r="F430" s="250" t="s">
        <v>196</v>
      </c>
      <c r="G430" s="73">
        <v>2148197724</v>
      </c>
      <c r="H430" s="77" t="s">
        <v>81</v>
      </c>
      <c r="I430" s="195">
        <v>2760000</v>
      </c>
      <c r="J430" s="73" t="s">
        <v>4548</v>
      </c>
      <c r="K430" s="174" t="s">
        <v>54</v>
      </c>
      <c r="L430" s="73"/>
      <c r="M430" s="250">
        <f>VLOOKUP(G430,재계약_2019!$H:$J,3,0)</f>
        <v>2760000</v>
      </c>
    </row>
    <row r="431" spans="1:13" s="250" customFormat="1" x14ac:dyDescent="0.3">
      <c r="A431" s="163" t="s">
        <v>3821</v>
      </c>
      <c r="B431" s="75" t="s">
        <v>83</v>
      </c>
      <c r="C431" s="176">
        <v>43564</v>
      </c>
      <c r="D431" s="173" t="s">
        <v>92</v>
      </c>
      <c r="E431" s="183" t="s">
        <v>998</v>
      </c>
      <c r="F431" s="250" t="s">
        <v>4586</v>
      </c>
      <c r="G431" s="73">
        <v>1108216940</v>
      </c>
      <c r="H431" s="77" t="s">
        <v>2103</v>
      </c>
      <c r="I431" s="195">
        <v>3876000</v>
      </c>
      <c r="J431" s="73" t="s">
        <v>4548</v>
      </c>
      <c r="K431" s="186" t="s">
        <v>4260</v>
      </c>
      <c r="L431" s="73"/>
      <c r="M431" s="250" t="e">
        <f>VLOOKUP(G431,재계약_2019!$H:$J,3,0)</f>
        <v>#N/A</v>
      </c>
    </row>
    <row r="432" spans="1:13" s="250" customFormat="1" x14ac:dyDescent="0.3">
      <c r="A432" s="163" t="s">
        <v>3821</v>
      </c>
      <c r="B432" s="75" t="s">
        <v>83</v>
      </c>
      <c r="C432" s="176">
        <v>43564</v>
      </c>
      <c r="D432" s="173" t="s">
        <v>92</v>
      </c>
      <c r="E432" s="183" t="s">
        <v>37</v>
      </c>
      <c r="F432" s="250" t="s">
        <v>4587</v>
      </c>
      <c r="G432" s="73">
        <v>1278647551</v>
      </c>
      <c r="H432" s="77" t="s">
        <v>81</v>
      </c>
      <c r="I432" s="195">
        <v>11016000</v>
      </c>
      <c r="J432" s="73" t="s">
        <v>4548</v>
      </c>
      <c r="K432" s="186" t="s">
        <v>4260</v>
      </c>
      <c r="L432" s="73"/>
      <c r="M432" s="250" t="e">
        <f>VLOOKUP(G432,재계약_2019!$H:$J,3,0)</f>
        <v>#N/A</v>
      </c>
    </row>
    <row r="433" spans="1:13" s="250" customFormat="1" x14ac:dyDescent="0.3">
      <c r="A433" s="163" t="s">
        <v>3821</v>
      </c>
      <c r="B433" s="75" t="s">
        <v>83</v>
      </c>
      <c r="C433" s="176">
        <v>43564</v>
      </c>
      <c r="D433" s="173" t="s">
        <v>92</v>
      </c>
      <c r="E433" s="183" t="s">
        <v>1628</v>
      </c>
      <c r="F433" s="250" t="s">
        <v>4588</v>
      </c>
      <c r="G433" s="73">
        <v>6168228788</v>
      </c>
      <c r="H433" s="77" t="s">
        <v>2103</v>
      </c>
      <c r="I433" s="195">
        <v>5550000</v>
      </c>
      <c r="J433" s="73" t="s">
        <v>4548</v>
      </c>
      <c r="K433" s="174" t="s">
        <v>54</v>
      </c>
      <c r="L433" s="73"/>
      <c r="M433" s="250">
        <f>VLOOKUP(G433,재계약_2019!$H:$J,3,0)</f>
        <v>5550000</v>
      </c>
    </row>
    <row r="434" spans="1:13" s="250" customFormat="1" x14ac:dyDescent="0.3">
      <c r="A434" s="163" t="s">
        <v>3821</v>
      </c>
      <c r="B434" s="75" t="s">
        <v>83</v>
      </c>
      <c r="C434" s="176">
        <v>43564</v>
      </c>
      <c r="D434" s="185" t="s">
        <v>18</v>
      </c>
      <c r="E434" s="183" t="s">
        <v>1893</v>
      </c>
      <c r="F434" s="250" t="s">
        <v>4629</v>
      </c>
      <c r="G434" s="73">
        <v>2228801266</v>
      </c>
      <c r="H434" s="77" t="s">
        <v>81</v>
      </c>
      <c r="I434" s="195">
        <v>4140000</v>
      </c>
      <c r="J434" s="196"/>
      <c r="K434" s="186" t="s">
        <v>4260</v>
      </c>
      <c r="L434" s="73"/>
      <c r="M434" s="250" t="e">
        <f>VLOOKUP(G434,재계약_2019!$H:$J,3,0)</f>
        <v>#N/A</v>
      </c>
    </row>
    <row r="435" spans="1:13" s="250" customFormat="1" x14ac:dyDescent="0.3">
      <c r="A435" s="163" t="s">
        <v>3821</v>
      </c>
      <c r="B435" s="75" t="s">
        <v>83</v>
      </c>
      <c r="C435" s="176">
        <v>43564</v>
      </c>
      <c r="D435" s="173" t="s">
        <v>92</v>
      </c>
      <c r="E435" s="183" t="s">
        <v>91</v>
      </c>
      <c r="F435" s="250" t="s">
        <v>4589</v>
      </c>
      <c r="G435" s="73">
        <v>4108167435</v>
      </c>
      <c r="H435" s="77" t="s">
        <v>81</v>
      </c>
      <c r="I435" s="195">
        <v>3180000</v>
      </c>
      <c r="J435" s="73" t="s">
        <v>4548</v>
      </c>
      <c r="K435" s="174" t="s">
        <v>54</v>
      </c>
      <c r="L435" s="73"/>
      <c r="M435" s="250">
        <f>VLOOKUP(G435,재계약_2019!$H:$J,3,0)</f>
        <v>5520000</v>
      </c>
    </row>
    <row r="436" spans="1:13" s="278" customFormat="1" x14ac:dyDescent="0.3">
      <c r="A436" s="163" t="s">
        <v>3821</v>
      </c>
      <c r="B436" s="75" t="s">
        <v>83</v>
      </c>
      <c r="C436" s="176">
        <v>43565</v>
      </c>
      <c r="D436" s="185" t="s">
        <v>18</v>
      </c>
      <c r="E436" s="183" t="s">
        <v>1051</v>
      </c>
      <c r="F436" s="278" t="s">
        <v>4630</v>
      </c>
      <c r="G436" s="73">
        <v>1078209837</v>
      </c>
      <c r="H436" s="77" t="s">
        <v>80</v>
      </c>
      <c r="I436" s="195">
        <v>8664000</v>
      </c>
      <c r="J436" s="73" t="s">
        <v>2630</v>
      </c>
      <c r="K436" s="186" t="s">
        <v>4260</v>
      </c>
      <c r="L436" s="73"/>
      <c r="M436" s="278" t="e">
        <f>VLOOKUP(G436,재계약_2019!$H:$J,3,0)</f>
        <v>#N/A</v>
      </c>
    </row>
    <row r="437" spans="1:13" s="250" customFormat="1" ht="15.75" customHeight="1" x14ac:dyDescent="0.3">
      <c r="A437" s="163" t="s">
        <v>3821</v>
      </c>
      <c r="B437" s="75" t="s">
        <v>83</v>
      </c>
      <c r="C437" s="176">
        <v>43565</v>
      </c>
      <c r="D437" s="185" t="s">
        <v>18</v>
      </c>
      <c r="E437" s="183" t="s">
        <v>1051</v>
      </c>
      <c r="F437" s="278" t="s">
        <v>4511</v>
      </c>
      <c r="G437" s="73">
        <v>1078209837</v>
      </c>
      <c r="H437" s="77" t="s">
        <v>4325</v>
      </c>
      <c r="I437" s="195">
        <v>1740000</v>
      </c>
      <c r="J437" s="73" t="s">
        <v>2630</v>
      </c>
      <c r="K437" s="186" t="s">
        <v>4260</v>
      </c>
      <c r="L437" s="73"/>
      <c r="M437" s="278" t="e">
        <f>VLOOKUP(G437,재계약_2019!$H:$J,3,0)</f>
        <v>#N/A</v>
      </c>
    </row>
    <row r="438" spans="1:13" s="278" customFormat="1" ht="15.75" customHeight="1" x14ac:dyDescent="0.3">
      <c r="A438" s="163" t="s">
        <v>3821</v>
      </c>
      <c r="B438" s="75" t="s">
        <v>83</v>
      </c>
      <c r="C438" s="176">
        <v>43565</v>
      </c>
      <c r="D438" s="173" t="s">
        <v>92</v>
      </c>
      <c r="E438" s="183" t="s">
        <v>998</v>
      </c>
      <c r="F438" s="278" t="s">
        <v>4631</v>
      </c>
      <c r="G438" s="73">
        <v>1308100241</v>
      </c>
      <c r="H438" s="77" t="s">
        <v>2427</v>
      </c>
      <c r="I438" s="195">
        <v>13488000</v>
      </c>
      <c r="J438" s="73" t="s">
        <v>2630</v>
      </c>
      <c r="K438" s="186" t="s">
        <v>4260</v>
      </c>
      <c r="L438" s="73"/>
      <c r="M438" s="278" t="e">
        <f>VLOOKUP(G438,재계약_2019!$H:$J,3,0)</f>
        <v>#N/A</v>
      </c>
    </row>
    <row r="439" spans="1:13" s="250" customFormat="1" x14ac:dyDescent="0.3">
      <c r="A439" s="163" t="s">
        <v>3821</v>
      </c>
      <c r="B439" s="75" t="s">
        <v>83</v>
      </c>
      <c r="C439" s="176">
        <v>43565</v>
      </c>
      <c r="D439" s="173" t="s">
        <v>92</v>
      </c>
      <c r="E439" s="183" t="s">
        <v>998</v>
      </c>
      <c r="F439" s="250" t="s">
        <v>4632</v>
      </c>
      <c r="G439" s="73">
        <v>1058666714</v>
      </c>
      <c r="H439" s="77" t="s">
        <v>81</v>
      </c>
      <c r="I439" s="195">
        <v>4260000</v>
      </c>
      <c r="J439" s="73" t="s">
        <v>2630</v>
      </c>
      <c r="K439" s="174" t="s">
        <v>54</v>
      </c>
      <c r="L439" s="73"/>
      <c r="M439" s="278">
        <f>VLOOKUP(G439,재계약_2019!$H:$J,3,0)</f>
        <v>4260000</v>
      </c>
    </row>
    <row r="440" spans="1:13" s="250" customFormat="1" x14ac:dyDescent="0.3">
      <c r="A440" s="163" t="s">
        <v>3821</v>
      </c>
      <c r="B440" s="75" t="s">
        <v>83</v>
      </c>
      <c r="C440" s="176">
        <v>43566</v>
      </c>
      <c r="D440" s="173" t="s">
        <v>92</v>
      </c>
      <c r="E440" s="183" t="s">
        <v>998</v>
      </c>
      <c r="F440" s="250" t="s">
        <v>4633</v>
      </c>
      <c r="G440" s="73">
        <v>2208160561</v>
      </c>
      <c r="H440" s="77" t="s">
        <v>2103</v>
      </c>
      <c r="I440" s="195">
        <v>8292000</v>
      </c>
      <c r="J440" s="73" t="s">
        <v>2630</v>
      </c>
      <c r="K440" s="186" t="s">
        <v>4260</v>
      </c>
      <c r="L440" s="73"/>
      <c r="M440" s="278" t="e">
        <f>VLOOKUP(G440,재계약_2019!$H:$J,3,0)</f>
        <v>#N/A</v>
      </c>
    </row>
    <row r="441" spans="1:13" s="278" customFormat="1" x14ac:dyDescent="0.3">
      <c r="A441" s="163" t="s">
        <v>3821</v>
      </c>
      <c r="B441" s="75" t="s">
        <v>83</v>
      </c>
      <c r="C441" s="176">
        <v>43566</v>
      </c>
      <c r="D441" s="173" t="s">
        <v>2505</v>
      </c>
      <c r="E441" s="183" t="s">
        <v>1027</v>
      </c>
      <c r="F441" s="278" t="s">
        <v>4634</v>
      </c>
      <c r="G441" s="73">
        <v>3298101097</v>
      </c>
      <c r="H441" s="77" t="s">
        <v>81</v>
      </c>
      <c r="I441" s="195">
        <v>3300000</v>
      </c>
      <c r="J441" s="73" t="s">
        <v>2630</v>
      </c>
      <c r="K441" s="186" t="s">
        <v>4260</v>
      </c>
      <c r="L441" s="73"/>
      <c r="M441" s="278" t="e">
        <f>VLOOKUP(G441,재계약_2019!$H:$J,3,0)</f>
        <v>#N/A</v>
      </c>
    </row>
    <row r="442" spans="1:13" s="278" customFormat="1" x14ac:dyDescent="0.3">
      <c r="A442" s="163" t="s">
        <v>3821</v>
      </c>
      <c r="B442" s="75" t="s">
        <v>83</v>
      </c>
      <c r="C442" s="176">
        <v>43566</v>
      </c>
      <c r="D442" s="185" t="s">
        <v>18</v>
      </c>
      <c r="E442" s="183" t="s">
        <v>1069</v>
      </c>
      <c r="F442" s="278" t="s">
        <v>4635</v>
      </c>
      <c r="G442" s="73">
        <v>2148726143</v>
      </c>
      <c r="H442" s="77" t="s">
        <v>81</v>
      </c>
      <c r="I442" s="195">
        <v>3180000</v>
      </c>
      <c r="J442" s="73" t="s">
        <v>2630</v>
      </c>
      <c r="K442" s="186" t="s">
        <v>4260</v>
      </c>
      <c r="L442" s="73"/>
      <c r="M442" s="278">
        <f>VLOOKUP(G442,재계약_2019!$H:$J,3,0)</f>
        <v>7176000</v>
      </c>
    </row>
    <row r="443" spans="1:13" s="278" customFormat="1" x14ac:dyDescent="0.3">
      <c r="A443" s="163" t="s">
        <v>3821</v>
      </c>
      <c r="B443" s="75" t="s">
        <v>83</v>
      </c>
      <c r="C443" s="176">
        <v>43566</v>
      </c>
      <c r="D443" s="173" t="s">
        <v>92</v>
      </c>
      <c r="E443" s="183" t="s">
        <v>1628</v>
      </c>
      <c r="F443" s="278" t="s">
        <v>4636</v>
      </c>
      <c r="G443" s="73">
        <v>3018188193</v>
      </c>
      <c r="H443" s="77" t="s">
        <v>80</v>
      </c>
      <c r="I443" s="195">
        <v>4776000</v>
      </c>
      <c r="J443" s="196" t="s">
        <v>4653</v>
      </c>
      <c r="K443" s="186" t="s">
        <v>4260</v>
      </c>
      <c r="L443" s="73"/>
      <c r="M443" s="278" t="e">
        <f>VLOOKUP(G443,재계약_2019!$H:$J,3,0)</f>
        <v>#N/A</v>
      </c>
    </row>
    <row r="444" spans="1:13" s="278" customFormat="1" x14ac:dyDescent="0.3">
      <c r="A444" s="163" t="s">
        <v>3821</v>
      </c>
      <c r="B444" s="75" t="s">
        <v>83</v>
      </c>
      <c r="C444" s="176">
        <v>43567</v>
      </c>
      <c r="D444" s="173" t="s">
        <v>2505</v>
      </c>
      <c r="E444" s="183" t="s">
        <v>1029</v>
      </c>
      <c r="F444" s="278" t="s">
        <v>4655</v>
      </c>
      <c r="G444" s="73">
        <v>5038150935</v>
      </c>
      <c r="H444" s="77" t="s">
        <v>81</v>
      </c>
      <c r="I444" s="195">
        <v>2760000</v>
      </c>
      <c r="J444" s="196" t="s">
        <v>4653</v>
      </c>
      <c r="K444" s="174" t="s">
        <v>54</v>
      </c>
      <c r="L444" s="73"/>
      <c r="M444" s="278">
        <f>VLOOKUP(G444,재계약_2019!$H:$J,3,0)</f>
        <v>2760000</v>
      </c>
    </row>
    <row r="445" spans="1:13" s="278" customFormat="1" x14ac:dyDescent="0.3">
      <c r="A445" s="163" t="s">
        <v>3821</v>
      </c>
      <c r="B445" s="75" t="s">
        <v>83</v>
      </c>
      <c r="C445" s="176">
        <v>43567</v>
      </c>
      <c r="D445" s="173" t="s">
        <v>2505</v>
      </c>
      <c r="E445" s="183" t="s">
        <v>1030</v>
      </c>
      <c r="F445" s="278" t="s">
        <v>4656</v>
      </c>
      <c r="G445" s="73">
        <v>6028119172</v>
      </c>
      <c r="H445" s="77" t="s">
        <v>81</v>
      </c>
      <c r="I445" s="195">
        <v>3000000</v>
      </c>
      <c r="J445" s="196" t="s">
        <v>4653</v>
      </c>
      <c r="K445" s="174" t="s">
        <v>54</v>
      </c>
      <c r="L445" s="73"/>
      <c r="M445" s="278">
        <f>VLOOKUP(G445,재계약_2019!$H:$J,3,0)</f>
        <v>3000000</v>
      </c>
    </row>
    <row r="446" spans="1:13" s="278" customFormat="1" x14ac:dyDescent="0.3">
      <c r="A446" s="163" t="s">
        <v>3821</v>
      </c>
      <c r="B446" s="75" t="s">
        <v>83</v>
      </c>
      <c r="C446" s="176">
        <v>43567</v>
      </c>
      <c r="D446" s="173" t="s">
        <v>92</v>
      </c>
      <c r="E446" s="183" t="s">
        <v>1628</v>
      </c>
      <c r="F446" s="278" t="s">
        <v>4657</v>
      </c>
      <c r="G446" s="73">
        <v>1078732411</v>
      </c>
      <c r="H446" s="77" t="s">
        <v>82</v>
      </c>
      <c r="I446" s="195">
        <v>6300000</v>
      </c>
      <c r="J446" s="196" t="s">
        <v>4653</v>
      </c>
      <c r="K446" s="174" t="s">
        <v>54</v>
      </c>
      <c r="L446" s="73"/>
      <c r="M446" s="278">
        <f>VLOOKUP(G446,재계약_2019!$H:$J,3,0)</f>
        <v>6300000</v>
      </c>
    </row>
    <row r="447" spans="1:13" s="278" customFormat="1" x14ac:dyDescent="0.3">
      <c r="A447" s="163" t="s">
        <v>3821</v>
      </c>
      <c r="B447" s="75" t="s">
        <v>83</v>
      </c>
      <c r="C447" s="290">
        <v>43570</v>
      </c>
      <c r="D447" s="173" t="s">
        <v>2505</v>
      </c>
      <c r="E447" s="185" t="s">
        <v>1030</v>
      </c>
      <c r="F447" s="183" t="s">
        <v>4658</v>
      </c>
      <c r="G447" s="73">
        <v>6218121010</v>
      </c>
      <c r="H447" s="73" t="s">
        <v>81</v>
      </c>
      <c r="I447" s="77">
        <v>3660000</v>
      </c>
      <c r="J447" s="196" t="s">
        <v>4653</v>
      </c>
      <c r="K447" s="186" t="s">
        <v>4260</v>
      </c>
      <c r="L447" s="73"/>
      <c r="M447" s="278" t="e">
        <f>VLOOKUP(G447,재계약_2019!$H:$J,3,0)</f>
        <v>#N/A</v>
      </c>
    </row>
    <row r="448" spans="1:13" s="278" customFormat="1" x14ac:dyDescent="0.3">
      <c r="A448" s="163" t="s">
        <v>3821</v>
      </c>
      <c r="B448" s="75" t="s">
        <v>83</v>
      </c>
      <c r="C448" s="290">
        <v>43570</v>
      </c>
      <c r="D448" s="185" t="s">
        <v>18</v>
      </c>
      <c r="E448" s="185" t="s">
        <v>1806</v>
      </c>
      <c r="F448" s="183" t="s">
        <v>4659</v>
      </c>
      <c r="G448" s="73">
        <v>3148100664</v>
      </c>
      <c r="H448" s="73" t="s">
        <v>81</v>
      </c>
      <c r="I448" s="77">
        <v>5700000</v>
      </c>
      <c r="J448" s="196" t="s">
        <v>4653</v>
      </c>
      <c r="K448" s="186" t="s">
        <v>4260</v>
      </c>
      <c r="L448" s="73"/>
      <c r="M448" s="278" t="e">
        <f>VLOOKUP(G448,재계약_2019!$H:$J,3,0)</f>
        <v>#N/A</v>
      </c>
    </row>
    <row r="449" spans="1:13" s="278" customFormat="1" x14ac:dyDescent="0.3">
      <c r="A449" s="163" t="s">
        <v>3821</v>
      </c>
      <c r="B449" s="75" t="s">
        <v>83</v>
      </c>
      <c r="C449" s="290">
        <v>43570</v>
      </c>
      <c r="D449" s="185" t="s">
        <v>18</v>
      </c>
      <c r="E449" s="185" t="s">
        <v>1863</v>
      </c>
      <c r="F449" s="183" t="s">
        <v>4660</v>
      </c>
      <c r="G449" s="73">
        <v>1218146715</v>
      </c>
      <c r="H449" s="73" t="s">
        <v>2103</v>
      </c>
      <c r="I449" s="77">
        <v>2500</v>
      </c>
      <c r="J449" s="196"/>
      <c r="K449" s="174" t="s">
        <v>54</v>
      </c>
      <c r="L449" s="73" t="s">
        <v>4509</v>
      </c>
      <c r="M449" s="278">
        <f>VLOOKUP(G449,재계약_2019!$H:$J,3,0)</f>
        <v>6420000</v>
      </c>
    </row>
    <row r="450" spans="1:13" s="278" customFormat="1" x14ac:dyDescent="0.3">
      <c r="A450" s="163" t="s">
        <v>3821</v>
      </c>
      <c r="B450" s="75" t="s">
        <v>83</v>
      </c>
      <c r="C450" s="290">
        <v>43571</v>
      </c>
      <c r="D450" s="185" t="s">
        <v>18</v>
      </c>
      <c r="E450" s="185" t="s">
        <v>1045</v>
      </c>
      <c r="F450" s="183" t="s">
        <v>4661</v>
      </c>
      <c r="G450" s="73">
        <v>1058659173</v>
      </c>
      <c r="H450" s="73" t="s">
        <v>81</v>
      </c>
      <c r="I450" s="77">
        <v>3240000</v>
      </c>
      <c r="J450" s="196" t="s">
        <v>4653</v>
      </c>
      <c r="K450" s="186" t="s">
        <v>4260</v>
      </c>
      <c r="L450" s="73"/>
      <c r="M450" s="278" t="e">
        <f>VLOOKUP(G450,재계약_2019!$H:$J,3,0)</f>
        <v>#N/A</v>
      </c>
    </row>
    <row r="451" spans="1:13" s="278" customFormat="1" x14ac:dyDescent="0.3">
      <c r="A451" s="163" t="s">
        <v>3821</v>
      </c>
      <c r="B451" s="75" t="s">
        <v>83</v>
      </c>
      <c r="C451" s="290">
        <v>43571</v>
      </c>
      <c r="D451" s="173" t="s">
        <v>92</v>
      </c>
      <c r="E451" s="185" t="s">
        <v>88</v>
      </c>
      <c r="F451" s="183" t="s">
        <v>4662</v>
      </c>
      <c r="G451" s="73">
        <v>1308206960</v>
      </c>
      <c r="H451" s="73" t="s">
        <v>2427</v>
      </c>
      <c r="I451" s="77">
        <v>1640000</v>
      </c>
      <c r="J451" s="196"/>
      <c r="K451" s="174" t="s">
        <v>54</v>
      </c>
      <c r="L451" s="73" t="s">
        <v>4509</v>
      </c>
      <c r="M451" s="278">
        <f>VLOOKUP(G451,재계약_2019!$H:$J,3,0)</f>
        <v>14064000</v>
      </c>
    </row>
    <row r="452" spans="1:13" s="278" customFormat="1" x14ac:dyDescent="0.3">
      <c r="A452" s="163" t="s">
        <v>3821</v>
      </c>
      <c r="B452" s="75" t="s">
        <v>83</v>
      </c>
      <c r="C452" s="290">
        <v>43571</v>
      </c>
      <c r="D452" s="173" t="s">
        <v>92</v>
      </c>
      <c r="E452" s="185" t="s">
        <v>1008</v>
      </c>
      <c r="F452" s="183" t="s">
        <v>4663</v>
      </c>
      <c r="G452" s="73">
        <v>1228604367</v>
      </c>
      <c r="H452" s="73" t="s">
        <v>81</v>
      </c>
      <c r="I452" s="77">
        <v>4000000</v>
      </c>
      <c r="J452" s="196" t="s">
        <v>4653</v>
      </c>
      <c r="K452" s="174" t="s">
        <v>54</v>
      </c>
      <c r="L452" s="73"/>
      <c r="M452" s="278">
        <f>VLOOKUP(G452,재계약_2019!$H:$J,3,0)</f>
        <v>4000000</v>
      </c>
    </row>
    <row r="453" spans="1:13" s="278" customFormat="1" x14ac:dyDescent="0.3">
      <c r="A453" s="163" t="s">
        <v>3821</v>
      </c>
      <c r="B453" s="75" t="s">
        <v>83</v>
      </c>
      <c r="C453" s="290">
        <v>43570</v>
      </c>
      <c r="D453" s="173" t="s">
        <v>2505</v>
      </c>
      <c r="E453" s="183" t="s">
        <v>1027</v>
      </c>
      <c r="F453" s="278" t="s">
        <v>4664</v>
      </c>
      <c r="G453" s="73">
        <v>6038132692</v>
      </c>
      <c r="H453" s="77" t="s">
        <v>81</v>
      </c>
      <c r="I453" s="195">
        <v>3540000</v>
      </c>
      <c r="J453" s="196" t="s">
        <v>4653</v>
      </c>
      <c r="K453" s="186" t="s">
        <v>4260</v>
      </c>
      <c r="L453" s="73"/>
      <c r="M453" s="278" t="e">
        <f>VLOOKUP(G453,재계약_2019!$H:$J,3,0)</f>
        <v>#N/A</v>
      </c>
    </row>
    <row r="454" spans="1:13" s="278" customFormat="1" x14ac:dyDescent="0.3">
      <c r="A454" s="163" t="s">
        <v>3821</v>
      </c>
      <c r="B454" s="75" t="s">
        <v>2506</v>
      </c>
      <c r="C454" s="290">
        <v>43572</v>
      </c>
      <c r="D454" s="185" t="s">
        <v>17</v>
      </c>
      <c r="E454" s="185" t="s">
        <v>17</v>
      </c>
      <c r="F454" s="185" t="s">
        <v>995</v>
      </c>
      <c r="G454" s="73">
        <v>1248138892</v>
      </c>
      <c r="H454" s="73" t="s">
        <v>994</v>
      </c>
      <c r="I454" s="77">
        <v>1000000</v>
      </c>
      <c r="J454" s="196" t="s">
        <v>4653</v>
      </c>
      <c r="K454" s="174" t="s">
        <v>54</v>
      </c>
      <c r="L454" s="73" t="s">
        <v>4509</v>
      </c>
      <c r="M454" s="278">
        <f>VLOOKUP(G454,재계약_2019!$H:$J,3,0)</f>
        <v>6900000</v>
      </c>
    </row>
    <row r="455" spans="1:13" s="278" customFormat="1" x14ac:dyDescent="0.3">
      <c r="A455" s="163" t="s">
        <v>3821</v>
      </c>
      <c r="B455" s="75" t="s">
        <v>83</v>
      </c>
      <c r="C455" s="290">
        <v>43572</v>
      </c>
      <c r="D455" s="185" t="s">
        <v>17</v>
      </c>
      <c r="E455" s="185" t="s">
        <v>17</v>
      </c>
      <c r="F455" s="185" t="s">
        <v>1063</v>
      </c>
      <c r="G455" s="73">
        <v>2148206176</v>
      </c>
      <c r="H455" s="73" t="s">
        <v>83</v>
      </c>
      <c r="I455" s="77">
        <v>23970000</v>
      </c>
      <c r="J455" s="196" t="s">
        <v>4653</v>
      </c>
      <c r="K455" s="174" t="s">
        <v>54</v>
      </c>
      <c r="L455" s="73"/>
      <c r="M455" s="278">
        <f>VLOOKUP(G455,재계약_2019!$H:$J,3,0)</f>
        <v>33235200</v>
      </c>
    </row>
    <row r="456" spans="1:13" s="278" customFormat="1" x14ac:dyDescent="0.3">
      <c r="A456" s="163" t="s">
        <v>3821</v>
      </c>
      <c r="B456" s="75" t="s">
        <v>83</v>
      </c>
      <c r="C456" s="290">
        <v>43572</v>
      </c>
      <c r="D456" s="173" t="s">
        <v>92</v>
      </c>
      <c r="E456" s="173" t="s">
        <v>36</v>
      </c>
      <c r="F456" s="183" t="s">
        <v>4665</v>
      </c>
      <c r="G456" s="73">
        <v>1208784760</v>
      </c>
      <c r="H456" s="73" t="s">
        <v>81</v>
      </c>
      <c r="I456" s="77">
        <v>3660000</v>
      </c>
      <c r="J456" s="196" t="s">
        <v>4653</v>
      </c>
      <c r="K456" s="186" t="s">
        <v>4260</v>
      </c>
      <c r="L456" s="73"/>
      <c r="M456" s="278" t="e">
        <f>VLOOKUP(G456,재계약_2019!$H:$J,3,0)</f>
        <v>#N/A</v>
      </c>
    </row>
    <row r="457" spans="1:13" s="278" customFormat="1" x14ac:dyDescent="0.3">
      <c r="A457" s="163" t="s">
        <v>3821</v>
      </c>
      <c r="B457" s="75" t="s">
        <v>83</v>
      </c>
      <c r="C457" s="290">
        <v>43572</v>
      </c>
      <c r="D457" s="185" t="s">
        <v>18</v>
      </c>
      <c r="E457" s="173" t="s">
        <v>1062</v>
      </c>
      <c r="F457" s="183" t="s">
        <v>4666</v>
      </c>
      <c r="G457" s="73">
        <v>1338119093</v>
      </c>
      <c r="H457" s="73" t="s">
        <v>81</v>
      </c>
      <c r="I457" s="77">
        <v>2640000</v>
      </c>
      <c r="J457" s="196" t="s">
        <v>4653</v>
      </c>
      <c r="K457" s="186" t="s">
        <v>4260</v>
      </c>
      <c r="L457" s="73"/>
      <c r="M457" s="278" t="e">
        <f>VLOOKUP(G457,재계약_2019!$H:$J,3,0)</f>
        <v>#N/A</v>
      </c>
    </row>
    <row r="458" spans="1:13" s="278" customFormat="1" x14ac:dyDescent="0.3">
      <c r="A458" s="163" t="s">
        <v>3821</v>
      </c>
      <c r="B458" s="75" t="s">
        <v>83</v>
      </c>
      <c r="C458" s="290">
        <v>43572</v>
      </c>
      <c r="D458" s="185" t="s">
        <v>18</v>
      </c>
      <c r="E458" s="173" t="s">
        <v>1069</v>
      </c>
      <c r="F458" s="183" t="s">
        <v>4667</v>
      </c>
      <c r="G458" s="73">
        <v>2118868802</v>
      </c>
      <c r="H458" s="73" t="s">
        <v>81</v>
      </c>
      <c r="I458" s="77">
        <v>5469600</v>
      </c>
      <c r="J458" s="196"/>
      <c r="K458" s="186" t="s">
        <v>4260</v>
      </c>
      <c r="L458" s="73"/>
      <c r="M458" s="278" t="e">
        <f>VLOOKUP(G458,재계약_2019!$H:$J,3,0)</f>
        <v>#N/A</v>
      </c>
    </row>
    <row r="459" spans="1:13" s="278" customFormat="1" x14ac:dyDescent="0.3">
      <c r="A459" s="163" t="s">
        <v>3821</v>
      </c>
      <c r="B459" s="75" t="s">
        <v>83</v>
      </c>
      <c r="C459" s="290">
        <v>43572</v>
      </c>
      <c r="D459" s="173" t="s">
        <v>92</v>
      </c>
      <c r="E459" s="185" t="s">
        <v>91</v>
      </c>
      <c r="F459" s="183" t="s">
        <v>4668</v>
      </c>
      <c r="G459" s="73">
        <v>4118211004</v>
      </c>
      <c r="H459" s="73" t="s">
        <v>81</v>
      </c>
      <c r="I459" s="77">
        <v>3300000</v>
      </c>
      <c r="J459" s="196" t="s">
        <v>4653</v>
      </c>
      <c r="K459" s="186" t="s">
        <v>4260</v>
      </c>
      <c r="L459" s="73"/>
      <c r="M459" s="278" t="e">
        <f>VLOOKUP(G459,재계약_2019!$H:$J,3,0)</f>
        <v>#N/A</v>
      </c>
    </row>
    <row r="460" spans="1:13" s="278" customFormat="1" x14ac:dyDescent="0.3">
      <c r="A460" s="163" t="s">
        <v>3821</v>
      </c>
      <c r="B460" s="75" t="s">
        <v>83</v>
      </c>
      <c r="C460" s="290">
        <v>43573</v>
      </c>
      <c r="D460" s="173" t="s">
        <v>92</v>
      </c>
      <c r="E460" s="185" t="s">
        <v>36</v>
      </c>
      <c r="F460" s="183" t="s">
        <v>4669</v>
      </c>
      <c r="G460" s="73">
        <v>8148701054</v>
      </c>
      <c r="H460" s="73" t="s">
        <v>81</v>
      </c>
      <c r="I460" s="77">
        <v>3300000</v>
      </c>
      <c r="J460" s="196" t="s">
        <v>4653</v>
      </c>
      <c r="K460" s="186" t="s">
        <v>4260</v>
      </c>
      <c r="L460" s="73"/>
      <c r="M460" s="278" t="e">
        <f>VLOOKUP(G460,재계약_2019!$H:$J,3,0)</f>
        <v>#N/A</v>
      </c>
    </row>
    <row r="461" spans="1:13" s="278" customFormat="1" x14ac:dyDescent="0.3">
      <c r="A461" s="163" t="s">
        <v>3821</v>
      </c>
      <c r="B461" s="75" t="s">
        <v>83</v>
      </c>
      <c r="C461" s="290">
        <v>43573</v>
      </c>
      <c r="D461" s="173" t="s">
        <v>92</v>
      </c>
      <c r="E461" s="173" t="s">
        <v>88</v>
      </c>
      <c r="F461" s="183" t="s">
        <v>4670</v>
      </c>
      <c r="G461" s="73">
        <v>1268213180</v>
      </c>
      <c r="H461" s="73" t="s">
        <v>81</v>
      </c>
      <c r="I461" s="77">
        <v>3660000</v>
      </c>
      <c r="J461" s="196" t="s">
        <v>4653</v>
      </c>
      <c r="K461" s="186" t="s">
        <v>4260</v>
      </c>
      <c r="L461" s="73"/>
      <c r="M461" s="278" t="e">
        <f>VLOOKUP(G461,재계약_2019!$H:$J,3,0)</f>
        <v>#N/A</v>
      </c>
    </row>
    <row r="462" spans="1:13" s="291" customFormat="1" x14ac:dyDescent="0.3">
      <c r="A462" s="163" t="s">
        <v>3821</v>
      </c>
      <c r="B462" s="75" t="s">
        <v>83</v>
      </c>
      <c r="C462" s="290">
        <v>43574</v>
      </c>
      <c r="D462" s="173" t="s">
        <v>2505</v>
      </c>
      <c r="E462" s="185" t="s">
        <v>1029</v>
      </c>
      <c r="F462" s="183" t="s">
        <v>4671</v>
      </c>
      <c r="G462" s="73">
        <v>5068106781</v>
      </c>
      <c r="H462" s="73" t="s">
        <v>81</v>
      </c>
      <c r="I462" s="77">
        <v>2760000</v>
      </c>
      <c r="J462" s="196" t="s">
        <v>4653</v>
      </c>
      <c r="K462" s="186" t="s">
        <v>4260</v>
      </c>
      <c r="L462" s="73"/>
      <c r="M462" s="291" t="e">
        <f>VLOOKUP(G462,재계약_2019!$H:$J,3,0)</f>
        <v>#N/A</v>
      </c>
    </row>
    <row r="463" spans="1:13" s="291" customFormat="1" x14ac:dyDescent="0.3">
      <c r="A463" s="163" t="s">
        <v>3821</v>
      </c>
      <c r="B463" s="75" t="s">
        <v>83</v>
      </c>
      <c r="C463" s="290">
        <v>43574</v>
      </c>
      <c r="D463" s="173" t="s">
        <v>2505</v>
      </c>
      <c r="E463" s="185" t="s">
        <v>1030</v>
      </c>
      <c r="F463" s="183" t="s">
        <v>4672</v>
      </c>
      <c r="G463" s="73">
        <v>6098144162</v>
      </c>
      <c r="H463" s="73" t="s">
        <v>81</v>
      </c>
      <c r="I463" s="77">
        <v>3660000</v>
      </c>
      <c r="J463" s="196" t="s">
        <v>4653</v>
      </c>
      <c r="K463" s="174" t="s">
        <v>54</v>
      </c>
      <c r="L463" s="73"/>
      <c r="M463" s="291">
        <f>VLOOKUP(G463,재계약_2019!$H:$J,3,0)</f>
        <v>3660000</v>
      </c>
    </row>
    <row r="464" spans="1:13" s="291" customFormat="1" x14ac:dyDescent="0.3">
      <c r="A464" s="163" t="s">
        <v>3821</v>
      </c>
      <c r="B464" s="75" t="s">
        <v>83</v>
      </c>
      <c r="C464" s="290">
        <v>43574</v>
      </c>
      <c r="D464" s="173" t="s">
        <v>92</v>
      </c>
      <c r="E464" s="185" t="s">
        <v>36</v>
      </c>
      <c r="F464" s="183" t="s">
        <v>4673</v>
      </c>
      <c r="G464" s="73">
        <v>2198600684</v>
      </c>
      <c r="H464" s="73" t="s">
        <v>81</v>
      </c>
      <c r="I464" s="77">
        <v>3300000</v>
      </c>
      <c r="J464" s="196" t="s">
        <v>4653</v>
      </c>
      <c r="K464" s="186" t="s">
        <v>4260</v>
      </c>
      <c r="L464" s="73"/>
      <c r="M464" s="291">
        <f>VLOOKUP(G464,재계약_2019!$H:$J,3,0)</f>
        <v>7200000</v>
      </c>
    </row>
    <row r="465" spans="1:13" s="291" customFormat="1" x14ac:dyDescent="0.3">
      <c r="A465" s="163" t="s">
        <v>3821</v>
      </c>
      <c r="B465" s="75" t="s">
        <v>83</v>
      </c>
      <c r="C465" s="290">
        <v>43574</v>
      </c>
      <c r="D465" s="173" t="s">
        <v>92</v>
      </c>
      <c r="E465" s="185" t="s">
        <v>88</v>
      </c>
      <c r="F465" s="183" t="s">
        <v>4674</v>
      </c>
      <c r="G465" s="73">
        <v>2838700019</v>
      </c>
      <c r="H465" s="73" t="s">
        <v>81</v>
      </c>
      <c r="I465" s="77">
        <v>2760000</v>
      </c>
      <c r="J465" s="196" t="s">
        <v>4653</v>
      </c>
      <c r="K465" s="186" t="s">
        <v>4260</v>
      </c>
      <c r="L465" s="73"/>
      <c r="M465" s="291" t="e">
        <f>VLOOKUP(G465,재계약_2019!$H:$J,3,0)</f>
        <v>#N/A</v>
      </c>
    </row>
    <row r="466" spans="1:13" s="291" customFormat="1" x14ac:dyDescent="0.3">
      <c r="A466" s="163" t="s">
        <v>3821</v>
      </c>
      <c r="B466" s="75" t="s">
        <v>83</v>
      </c>
      <c r="C466" s="290">
        <v>43574</v>
      </c>
      <c r="D466" s="173" t="s">
        <v>92</v>
      </c>
      <c r="E466" s="185" t="s">
        <v>90</v>
      </c>
      <c r="F466" s="183" t="s">
        <v>4675</v>
      </c>
      <c r="G466" s="73">
        <v>6788801299</v>
      </c>
      <c r="H466" s="73" t="s">
        <v>2103</v>
      </c>
      <c r="I466" s="77">
        <v>5983200</v>
      </c>
      <c r="J466" s="196" t="s">
        <v>4653</v>
      </c>
      <c r="K466" s="186" t="s">
        <v>4260</v>
      </c>
      <c r="L466" s="73"/>
      <c r="M466" s="291" t="e">
        <f>VLOOKUP(G466,재계약_2019!$H:$J,3,0)</f>
        <v>#N/A</v>
      </c>
    </row>
    <row r="467" spans="1:13" s="291" customFormat="1" x14ac:dyDescent="0.3">
      <c r="A467" s="163" t="s">
        <v>3821</v>
      </c>
      <c r="B467" s="75" t="s">
        <v>83</v>
      </c>
      <c r="C467" s="290">
        <v>43574</v>
      </c>
      <c r="D467" s="173" t="s">
        <v>92</v>
      </c>
      <c r="E467" s="185" t="s">
        <v>91</v>
      </c>
      <c r="F467" s="183" t="s">
        <v>3661</v>
      </c>
      <c r="G467" s="73">
        <v>5758200077</v>
      </c>
      <c r="H467" s="73" t="s">
        <v>2103</v>
      </c>
      <c r="I467" s="77">
        <v>6360000</v>
      </c>
      <c r="J467" s="196" t="s">
        <v>4653</v>
      </c>
      <c r="K467" s="174" t="s">
        <v>54</v>
      </c>
      <c r="L467" s="73"/>
      <c r="M467" s="291">
        <f>VLOOKUP(G467,재계약_2019!$H:$J,3,0)</f>
        <v>6360000</v>
      </c>
    </row>
    <row r="468" spans="1:13" s="291" customFormat="1" x14ac:dyDescent="0.3">
      <c r="A468" s="163" t="s">
        <v>3821</v>
      </c>
      <c r="B468" s="75" t="s">
        <v>83</v>
      </c>
      <c r="C468" s="290">
        <v>43577</v>
      </c>
      <c r="D468" s="173" t="s">
        <v>2505</v>
      </c>
      <c r="E468" s="185" t="s">
        <v>1029</v>
      </c>
      <c r="F468" s="183" t="s">
        <v>4676</v>
      </c>
      <c r="G468" s="73">
        <v>6218101557</v>
      </c>
      <c r="H468" s="73" t="s">
        <v>82</v>
      </c>
      <c r="I468" s="77">
        <v>4000000</v>
      </c>
      <c r="J468" s="196" t="s">
        <v>4653</v>
      </c>
      <c r="K468" s="174" t="s">
        <v>54</v>
      </c>
      <c r="L468" s="73"/>
      <c r="M468" s="291">
        <f>VLOOKUP(G468,재계약_2019!$H:$J,3,0)</f>
        <v>4000000</v>
      </c>
    </row>
    <row r="469" spans="1:13" s="291" customFormat="1" x14ac:dyDescent="0.3">
      <c r="A469" s="163" t="s">
        <v>3821</v>
      </c>
      <c r="B469" s="75" t="s">
        <v>83</v>
      </c>
      <c r="C469" s="290">
        <v>43577</v>
      </c>
      <c r="D469" s="173" t="s">
        <v>2505</v>
      </c>
      <c r="E469" s="185" t="s">
        <v>1030</v>
      </c>
      <c r="F469" s="183" t="s">
        <v>4677</v>
      </c>
      <c r="G469" s="73">
        <v>6018111181</v>
      </c>
      <c r="H469" s="73" t="s">
        <v>81</v>
      </c>
      <c r="I469" s="77">
        <v>3900000</v>
      </c>
      <c r="J469" s="196" t="s">
        <v>4653</v>
      </c>
      <c r="K469" s="174" t="s">
        <v>54</v>
      </c>
      <c r="L469" s="73"/>
      <c r="M469" s="291">
        <f>VLOOKUP(G469,재계약_2019!$H:$J,3,0)</f>
        <v>3900000</v>
      </c>
    </row>
    <row r="470" spans="1:13" s="291" customFormat="1" x14ac:dyDescent="0.3">
      <c r="A470" s="163" t="s">
        <v>3821</v>
      </c>
      <c r="B470" s="75" t="s">
        <v>83</v>
      </c>
      <c r="C470" s="290">
        <v>43578</v>
      </c>
      <c r="D470" s="173" t="s">
        <v>92</v>
      </c>
      <c r="E470" s="185" t="s">
        <v>998</v>
      </c>
      <c r="F470" s="183" t="s">
        <v>4678</v>
      </c>
      <c r="G470" s="73">
        <v>1198116692</v>
      </c>
      <c r="H470" s="73" t="s">
        <v>2103</v>
      </c>
      <c r="I470" s="77">
        <v>147000</v>
      </c>
      <c r="J470" s="196" t="s">
        <v>4653</v>
      </c>
      <c r="K470" s="174" t="s">
        <v>54</v>
      </c>
      <c r="L470" s="73" t="s">
        <v>4327</v>
      </c>
      <c r="M470" s="291">
        <f>VLOOKUP(G470,재계약_2019!$H:$J,3,0)</f>
        <v>7296000</v>
      </c>
    </row>
    <row r="471" spans="1:13" s="291" customFormat="1" x14ac:dyDescent="0.3">
      <c r="A471" s="163" t="s">
        <v>3821</v>
      </c>
      <c r="B471" s="75" t="s">
        <v>83</v>
      </c>
      <c r="C471" s="290">
        <v>43578</v>
      </c>
      <c r="D471" s="173" t="s">
        <v>92</v>
      </c>
      <c r="E471" s="185" t="s">
        <v>37</v>
      </c>
      <c r="F471" s="183" t="s">
        <v>4679</v>
      </c>
      <c r="G471" s="73">
        <v>8318801041</v>
      </c>
      <c r="H471" s="73" t="s">
        <v>81</v>
      </c>
      <c r="I471" s="77">
        <v>2760000</v>
      </c>
      <c r="J471" s="196" t="s">
        <v>4653</v>
      </c>
      <c r="K471" s="174" t="s">
        <v>54</v>
      </c>
      <c r="L471" s="73"/>
      <c r="M471" s="291">
        <f>VLOOKUP(G471,재계약_2019!$H:$J,3,0)</f>
        <v>2760000</v>
      </c>
    </row>
    <row r="472" spans="1:13" s="291" customFormat="1" x14ac:dyDescent="0.3">
      <c r="A472" s="163" t="s">
        <v>3821</v>
      </c>
      <c r="B472" s="75" t="s">
        <v>83</v>
      </c>
      <c r="C472" s="290">
        <v>43578</v>
      </c>
      <c r="D472" s="173" t="s">
        <v>92</v>
      </c>
      <c r="E472" s="185" t="s">
        <v>37</v>
      </c>
      <c r="F472" s="183" t="s">
        <v>4680</v>
      </c>
      <c r="G472" s="73">
        <v>1198680243</v>
      </c>
      <c r="H472" s="73" t="s">
        <v>2103</v>
      </c>
      <c r="I472" s="77">
        <v>7440000</v>
      </c>
      <c r="J472" s="196" t="s">
        <v>4653</v>
      </c>
      <c r="K472" s="174" t="s">
        <v>54</v>
      </c>
      <c r="L472" s="73"/>
      <c r="M472" s="291">
        <f>VLOOKUP(G472,재계약_2019!$H:$J,3,0)</f>
        <v>7440000</v>
      </c>
    </row>
    <row r="473" spans="1:13" s="291" customFormat="1" x14ac:dyDescent="0.3">
      <c r="A473" s="163" t="s">
        <v>3821</v>
      </c>
      <c r="B473" s="75" t="s">
        <v>83</v>
      </c>
      <c r="C473" s="290">
        <v>43578</v>
      </c>
      <c r="D473" s="173" t="s">
        <v>92</v>
      </c>
      <c r="E473" s="185" t="s">
        <v>37</v>
      </c>
      <c r="F473" s="183" t="s">
        <v>4681</v>
      </c>
      <c r="G473" s="73">
        <v>2178130402</v>
      </c>
      <c r="H473" s="73" t="s">
        <v>2103</v>
      </c>
      <c r="I473" s="77">
        <v>4080000</v>
      </c>
      <c r="J473" s="196" t="s">
        <v>4653</v>
      </c>
      <c r="K473" s="174" t="s">
        <v>54</v>
      </c>
      <c r="L473" s="73"/>
      <c r="M473" s="291">
        <f>VLOOKUP(G473,재계약_2019!$H:$J,3,0)</f>
        <v>4080000</v>
      </c>
    </row>
    <row r="474" spans="1:13" s="291" customFormat="1" x14ac:dyDescent="0.3">
      <c r="A474" s="163" t="s">
        <v>3821</v>
      </c>
      <c r="B474" s="75" t="s">
        <v>83</v>
      </c>
      <c r="C474" s="290">
        <v>43578</v>
      </c>
      <c r="D474" s="173" t="s">
        <v>92</v>
      </c>
      <c r="E474" s="185" t="s">
        <v>37</v>
      </c>
      <c r="F474" s="183" t="s">
        <v>4682</v>
      </c>
      <c r="G474" s="73">
        <v>2118853987</v>
      </c>
      <c r="H474" s="73" t="s">
        <v>81</v>
      </c>
      <c r="I474" s="77">
        <v>3300000</v>
      </c>
      <c r="J474" s="196" t="s">
        <v>4653</v>
      </c>
      <c r="K474" s="174" t="s">
        <v>54</v>
      </c>
      <c r="L474" s="73"/>
      <c r="M474" s="291">
        <f>VLOOKUP(G474,재계약_2019!$H:$J,3,0)</f>
        <v>3300000</v>
      </c>
    </row>
    <row r="475" spans="1:13" s="291" customFormat="1" x14ac:dyDescent="0.3">
      <c r="A475" s="163" t="s">
        <v>3821</v>
      </c>
      <c r="B475" s="75" t="s">
        <v>83</v>
      </c>
      <c r="C475" s="290">
        <v>43579</v>
      </c>
      <c r="D475" s="173" t="s">
        <v>92</v>
      </c>
      <c r="E475" s="185" t="s">
        <v>1101</v>
      </c>
      <c r="F475" s="183" t="s">
        <v>4683</v>
      </c>
      <c r="G475" s="73">
        <v>1248172532</v>
      </c>
      <c r="H475" s="73" t="s">
        <v>81</v>
      </c>
      <c r="I475" s="77">
        <v>5028000</v>
      </c>
      <c r="J475" s="196"/>
      <c r="K475" s="186" t="s">
        <v>4260</v>
      </c>
      <c r="L475" s="73"/>
      <c r="M475" s="291" t="e">
        <f>VLOOKUP(G475,재계약_2019!$H:$J,3,0)</f>
        <v>#N/A</v>
      </c>
    </row>
    <row r="476" spans="1:13" s="291" customFormat="1" x14ac:dyDescent="0.3">
      <c r="A476" s="163" t="s">
        <v>3821</v>
      </c>
      <c r="B476" s="75" t="s">
        <v>83</v>
      </c>
      <c r="C476" s="290">
        <v>43579</v>
      </c>
      <c r="D476" s="173" t="s">
        <v>2505</v>
      </c>
      <c r="E476" s="185" t="s">
        <v>1030</v>
      </c>
      <c r="F476" s="183" t="s">
        <v>4684</v>
      </c>
      <c r="G476" s="73">
        <v>6038136494</v>
      </c>
      <c r="H476" s="73" t="s">
        <v>81</v>
      </c>
      <c r="I476" s="77">
        <v>10000000</v>
      </c>
      <c r="J476" s="196" t="s">
        <v>4653</v>
      </c>
      <c r="K476" s="174" t="s">
        <v>54</v>
      </c>
      <c r="L476" s="73"/>
      <c r="M476" s="291">
        <f>VLOOKUP(G476,재계약_2019!$H:$J,3,0)</f>
        <v>3360000</v>
      </c>
    </row>
    <row r="477" spans="1:13" s="291" customFormat="1" x14ac:dyDescent="0.3">
      <c r="A477" s="163" t="s">
        <v>3821</v>
      </c>
      <c r="B477" s="75" t="s">
        <v>83</v>
      </c>
      <c r="C477" s="290">
        <v>43579</v>
      </c>
      <c r="D477" s="185" t="s">
        <v>18</v>
      </c>
      <c r="E477" s="185" t="s">
        <v>1764</v>
      </c>
      <c r="F477" s="183" t="s">
        <v>4685</v>
      </c>
      <c r="G477" s="73">
        <v>7228600064</v>
      </c>
      <c r="H477" s="73" t="s">
        <v>81</v>
      </c>
      <c r="I477" s="77">
        <v>3660000</v>
      </c>
      <c r="J477" s="196" t="s">
        <v>4653</v>
      </c>
      <c r="K477" s="186" t="s">
        <v>4260</v>
      </c>
      <c r="L477" s="73"/>
      <c r="M477" s="291" t="e">
        <f>VLOOKUP(G477,재계약_2019!$H:$J,3,0)</f>
        <v>#N/A</v>
      </c>
    </row>
    <row r="478" spans="1:13" s="291" customFormat="1" x14ac:dyDescent="0.3">
      <c r="A478" s="163" t="s">
        <v>3821</v>
      </c>
      <c r="B478" s="75" t="s">
        <v>83</v>
      </c>
      <c r="C478" s="290">
        <v>43579</v>
      </c>
      <c r="D478" s="185" t="s">
        <v>18</v>
      </c>
      <c r="E478" s="185" t="s">
        <v>1806</v>
      </c>
      <c r="F478" s="183" t="s">
        <v>4686</v>
      </c>
      <c r="G478" s="73">
        <v>2148658726</v>
      </c>
      <c r="H478" s="73" t="s">
        <v>2103</v>
      </c>
      <c r="I478" s="77">
        <v>7080000</v>
      </c>
      <c r="J478" s="196" t="s">
        <v>4653</v>
      </c>
      <c r="K478" s="174" t="s">
        <v>54</v>
      </c>
      <c r="L478" s="73"/>
      <c r="M478" s="291">
        <f>VLOOKUP(G478,재계약_2019!$H:$J,3,0)</f>
        <v>7080000</v>
      </c>
    </row>
    <row r="479" spans="1:13" s="291" customFormat="1" x14ac:dyDescent="0.3">
      <c r="A479" s="163" t="s">
        <v>3821</v>
      </c>
      <c r="B479" s="75" t="s">
        <v>83</v>
      </c>
      <c r="C479" s="290">
        <v>43579</v>
      </c>
      <c r="D479" s="185" t="s">
        <v>18</v>
      </c>
      <c r="E479" s="185" t="s">
        <v>1845</v>
      </c>
      <c r="F479" s="183" t="s">
        <v>4687</v>
      </c>
      <c r="G479" s="73">
        <v>1318649446</v>
      </c>
      <c r="H479" s="73" t="s">
        <v>80</v>
      </c>
      <c r="I479" s="77">
        <v>6456000</v>
      </c>
      <c r="J479" s="196" t="s">
        <v>4653</v>
      </c>
      <c r="K479" s="174" t="s">
        <v>54</v>
      </c>
      <c r="L479" s="73"/>
      <c r="M479" s="291">
        <f>VLOOKUP(G479,재계약_2019!$H:$J,3,0)</f>
        <v>6456000</v>
      </c>
    </row>
    <row r="480" spans="1:13" s="291" customFormat="1" x14ac:dyDescent="0.3">
      <c r="A480" s="292" t="s">
        <v>24</v>
      </c>
      <c r="B480" s="184" t="s">
        <v>83</v>
      </c>
      <c r="C480" s="290">
        <v>43579</v>
      </c>
      <c r="D480" s="185" t="s">
        <v>18</v>
      </c>
      <c r="E480" s="185" t="s">
        <v>1055</v>
      </c>
      <c r="F480" s="183" t="s">
        <v>4688</v>
      </c>
      <c r="G480" s="73">
        <v>5048217085</v>
      </c>
      <c r="H480" s="73" t="s">
        <v>81</v>
      </c>
      <c r="I480" s="77">
        <v>2790000</v>
      </c>
      <c r="J480" s="196" t="s">
        <v>4653</v>
      </c>
      <c r="K480" s="186" t="s">
        <v>54</v>
      </c>
      <c r="L480" s="73"/>
      <c r="M480" s="291">
        <f>VLOOKUP(G480,재계약_2019!$H:$J,3,0)</f>
        <v>2790000</v>
      </c>
    </row>
    <row r="481" spans="1:13" s="291" customFormat="1" x14ac:dyDescent="0.3">
      <c r="A481" s="292" t="s">
        <v>24</v>
      </c>
      <c r="B481" s="184" t="s">
        <v>83</v>
      </c>
      <c r="C481" s="290">
        <v>43580</v>
      </c>
      <c r="D481" s="173" t="s">
        <v>2505</v>
      </c>
      <c r="E481" s="185" t="s">
        <v>1030</v>
      </c>
      <c r="F481" s="183" t="s">
        <v>4696</v>
      </c>
      <c r="G481" s="73">
        <v>6178614873</v>
      </c>
      <c r="H481" s="73" t="s">
        <v>2103</v>
      </c>
      <c r="I481" s="77">
        <v>15480000</v>
      </c>
      <c r="J481" s="196"/>
      <c r="K481" s="174" t="s">
        <v>54</v>
      </c>
      <c r="L481" s="73"/>
      <c r="M481" s="291">
        <f>VLOOKUP(G481,재계약_2019!$H:$J,3,0)</f>
        <v>15480000</v>
      </c>
    </row>
    <row r="482" spans="1:13" s="291" customFormat="1" x14ac:dyDescent="0.3">
      <c r="A482" s="292" t="s">
        <v>24</v>
      </c>
      <c r="B482" s="184" t="s">
        <v>83</v>
      </c>
      <c r="C482" s="290">
        <v>43580</v>
      </c>
      <c r="D482" s="185" t="s">
        <v>18</v>
      </c>
      <c r="E482" s="185" t="s">
        <v>1764</v>
      </c>
      <c r="F482" s="183" t="s">
        <v>4689</v>
      </c>
      <c r="G482" s="73">
        <v>2248700169</v>
      </c>
      <c r="H482" s="73" t="s">
        <v>81</v>
      </c>
      <c r="I482" s="77">
        <v>3540000</v>
      </c>
      <c r="J482" s="196"/>
      <c r="K482" s="186" t="s">
        <v>4260</v>
      </c>
      <c r="L482" s="73"/>
      <c r="M482" s="291" t="e">
        <f>VLOOKUP(G482,재계약_2019!$H:$J,3,0)</f>
        <v>#N/A</v>
      </c>
    </row>
    <row r="483" spans="1:13" s="291" customFormat="1" x14ac:dyDescent="0.3">
      <c r="A483" s="292" t="s">
        <v>24</v>
      </c>
      <c r="B483" s="184" t="s">
        <v>83</v>
      </c>
      <c r="C483" s="290">
        <v>43580</v>
      </c>
      <c r="D483" s="173" t="s">
        <v>92</v>
      </c>
      <c r="E483" s="185" t="s">
        <v>36</v>
      </c>
      <c r="F483" s="183" t="s">
        <v>4690</v>
      </c>
      <c r="G483" s="73">
        <v>2208859267</v>
      </c>
      <c r="H483" s="73" t="s">
        <v>2427</v>
      </c>
      <c r="I483" s="77">
        <v>11976000</v>
      </c>
      <c r="J483" s="196"/>
      <c r="K483" s="186" t="s">
        <v>4260</v>
      </c>
      <c r="L483" s="73"/>
      <c r="M483" s="291" t="e">
        <f>VLOOKUP(G483,재계약_2019!$H:$J,3,0)</f>
        <v>#N/A</v>
      </c>
    </row>
    <row r="484" spans="1:13" s="291" customFormat="1" x14ac:dyDescent="0.3">
      <c r="A484" s="292" t="s">
        <v>24</v>
      </c>
      <c r="B484" s="184" t="s">
        <v>83</v>
      </c>
      <c r="C484" s="290">
        <v>43580</v>
      </c>
      <c r="D484" s="173" t="s">
        <v>92</v>
      </c>
      <c r="E484" s="185" t="s">
        <v>36</v>
      </c>
      <c r="F484" s="183" t="s">
        <v>4691</v>
      </c>
      <c r="G484" s="73">
        <v>1058765032</v>
      </c>
      <c r="H484" s="73" t="s">
        <v>2103</v>
      </c>
      <c r="I484" s="77">
        <v>6660000</v>
      </c>
      <c r="J484" s="196"/>
      <c r="K484" s="186" t="s">
        <v>4260</v>
      </c>
      <c r="L484" s="73"/>
      <c r="M484" s="291" t="e">
        <f>VLOOKUP(G484,재계약_2019!$H:$J,3,0)</f>
        <v>#N/A</v>
      </c>
    </row>
    <row r="485" spans="1:13" s="291" customFormat="1" x14ac:dyDescent="0.3">
      <c r="A485" s="292" t="s">
        <v>24</v>
      </c>
      <c r="B485" s="184" t="s">
        <v>83</v>
      </c>
      <c r="C485" s="290">
        <v>43580</v>
      </c>
      <c r="D485" s="173" t="s">
        <v>92</v>
      </c>
      <c r="E485" s="185" t="s">
        <v>998</v>
      </c>
      <c r="F485" s="183" t="s">
        <v>2818</v>
      </c>
      <c r="G485" s="73">
        <v>1208114786</v>
      </c>
      <c r="H485" s="73" t="s">
        <v>2103</v>
      </c>
      <c r="I485" s="77">
        <v>200000</v>
      </c>
      <c r="J485" s="196"/>
      <c r="K485" s="186" t="s">
        <v>4260</v>
      </c>
      <c r="L485" s="73" t="s">
        <v>4698</v>
      </c>
      <c r="M485" s="291" t="e">
        <f>VLOOKUP(G485,재계약_2019!$H:$J,3,0)</f>
        <v>#N/A</v>
      </c>
    </row>
    <row r="486" spans="1:13" s="291" customFormat="1" x14ac:dyDescent="0.3">
      <c r="A486" s="292" t="s">
        <v>24</v>
      </c>
      <c r="B486" s="184" t="s">
        <v>83</v>
      </c>
      <c r="C486" s="290">
        <v>43580</v>
      </c>
      <c r="D486" s="173" t="s">
        <v>2505</v>
      </c>
      <c r="E486" s="185" t="s">
        <v>976</v>
      </c>
      <c r="F486" s="183" t="s">
        <v>4692</v>
      </c>
      <c r="G486" s="73">
        <v>2628100913</v>
      </c>
      <c r="H486" s="73" t="s">
        <v>81</v>
      </c>
      <c r="I486" s="77">
        <v>2760000</v>
      </c>
      <c r="J486" s="196"/>
      <c r="K486" s="186" t="s">
        <v>4260</v>
      </c>
      <c r="L486" s="73"/>
      <c r="M486" s="291" t="e">
        <f>VLOOKUP(G486,재계약_2019!$H:$J,3,0)</f>
        <v>#N/A</v>
      </c>
    </row>
    <row r="487" spans="1:13" s="291" customFormat="1" x14ac:dyDescent="0.3">
      <c r="A487" s="292" t="s">
        <v>24</v>
      </c>
      <c r="B487" s="184" t="s">
        <v>83</v>
      </c>
      <c r="C487" s="290">
        <v>43580</v>
      </c>
      <c r="D487" s="173" t="s">
        <v>92</v>
      </c>
      <c r="E487" s="185" t="s">
        <v>1008</v>
      </c>
      <c r="F487" s="183" t="s">
        <v>4695</v>
      </c>
      <c r="G487" s="73">
        <v>1228101045</v>
      </c>
      <c r="H487" s="73" t="s">
        <v>81</v>
      </c>
      <c r="I487" s="77">
        <v>6948000</v>
      </c>
      <c r="J487" s="196" t="s">
        <v>4653</v>
      </c>
      <c r="K487" s="186" t="s">
        <v>4260</v>
      </c>
      <c r="L487" s="73"/>
      <c r="M487" s="291">
        <f>VLOOKUP(G487,재계약_2019!$H:$J,3,0)</f>
        <v>9600000</v>
      </c>
    </row>
    <row r="488" spans="1:13" s="291" customFormat="1" x14ac:dyDescent="0.3">
      <c r="A488" s="292" t="s">
        <v>24</v>
      </c>
      <c r="B488" s="184" t="s">
        <v>83</v>
      </c>
      <c r="C488" s="290">
        <v>43580</v>
      </c>
      <c r="D488" s="173" t="s">
        <v>92</v>
      </c>
      <c r="E488" s="185" t="s">
        <v>1628</v>
      </c>
      <c r="F488" s="183" t="s">
        <v>4693</v>
      </c>
      <c r="G488" s="73">
        <v>3128674035</v>
      </c>
      <c r="H488" s="73" t="s">
        <v>81</v>
      </c>
      <c r="I488" s="77">
        <v>2760000</v>
      </c>
      <c r="J488" s="196"/>
      <c r="K488" s="186" t="s">
        <v>4260</v>
      </c>
      <c r="L488" s="73"/>
      <c r="M488" s="291" t="e">
        <f>VLOOKUP(G488,재계약_2019!$H:$J,3,0)</f>
        <v>#N/A</v>
      </c>
    </row>
    <row r="489" spans="1:13" s="291" customFormat="1" x14ac:dyDescent="0.3">
      <c r="A489" s="292" t="s">
        <v>24</v>
      </c>
      <c r="B489" s="184" t="s">
        <v>83</v>
      </c>
      <c r="C489" s="290">
        <v>43580</v>
      </c>
      <c r="D489" s="185" t="s">
        <v>18</v>
      </c>
      <c r="E489" s="185" t="s">
        <v>1883</v>
      </c>
      <c r="F489" s="183" t="s">
        <v>4694</v>
      </c>
      <c r="G489" s="73">
        <v>1208641987</v>
      </c>
      <c r="H489" s="73" t="s">
        <v>81</v>
      </c>
      <c r="I489" s="77">
        <v>3180000</v>
      </c>
      <c r="J489" s="196"/>
      <c r="K489" s="186" t="s">
        <v>4260</v>
      </c>
      <c r="L489" s="73"/>
      <c r="M489" s="291" t="e">
        <f>VLOOKUP(G489,재계약_2019!$H:$J,3,0)</f>
        <v>#N/A</v>
      </c>
    </row>
    <row r="490" spans="1:13" s="291" customFormat="1" x14ac:dyDescent="0.3">
      <c r="A490" s="292" t="s">
        <v>24</v>
      </c>
      <c r="B490" s="184" t="s">
        <v>83</v>
      </c>
      <c r="C490" s="290">
        <v>43580</v>
      </c>
      <c r="D490" s="185" t="s">
        <v>18</v>
      </c>
      <c r="E490" s="185" t="s">
        <v>1893</v>
      </c>
      <c r="F490" s="183" t="s">
        <v>4628</v>
      </c>
      <c r="G490" s="73">
        <v>2228801266</v>
      </c>
      <c r="H490" s="73" t="s">
        <v>80</v>
      </c>
      <c r="I490" s="77">
        <v>19632000</v>
      </c>
      <c r="J490" s="196"/>
      <c r="K490" s="186" t="s">
        <v>4260</v>
      </c>
      <c r="L490" s="73"/>
      <c r="M490" s="291" t="e">
        <f>VLOOKUP(G490,재계약_2019!$H:$J,3,0)</f>
        <v>#N/A</v>
      </c>
    </row>
    <row r="491" spans="1:13" s="291" customFormat="1" x14ac:dyDescent="0.3">
      <c r="A491" s="292"/>
      <c r="B491" s="184"/>
      <c r="C491" s="290"/>
      <c r="D491" s="185"/>
      <c r="E491" s="185"/>
      <c r="F491" s="183"/>
      <c r="G491" s="73"/>
      <c r="H491" s="73"/>
      <c r="I491" s="77"/>
      <c r="J491" s="196"/>
      <c r="K491" s="186"/>
      <c r="L491" s="73"/>
    </row>
    <row r="492" spans="1:13" s="250" customFormat="1" ht="17.25" thickBot="1" x14ac:dyDescent="0.35">
      <c r="A492" s="76" t="s">
        <v>4365</v>
      </c>
      <c r="B492" s="76"/>
      <c r="C492" s="160"/>
      <c r="D492" s="71"/>
      <c r="E492" s="71"/>
      <c r="F492" s="71"/>
      <c r="G492" s="76"/>
      <c r="H492" s="71"/>
      <c r="I492" s="80">
        <f>SUBTOTAL(9,I390:I491)</f>
        <v>492470000</v>
      </c>
      <c r="J492" s="71"/>
      <c r="K492" s="76"/>
      <c r="L492" s="168"/>
      <c r="M492" s="250" t="e">
        <f>VLOOKUP(G492,재계약_2019!$H:$J,3,0)</f>
        <v>#N/A</v>
      </c>
    </row>
    <row r="493" spans="1:13" x14ac:dyDescent="0.3">
      <c r="H493" s="77"/>
      <c r="J493" s="77"/>
    </row>
    <row r="494" spans="1:13" x14ac:dyDescent="0.3">
      <c r="H494" s="77"/>
    </row>
    <row r="495" spans="1:13" x14ac:dyDescent="0.3">
      <c r="H495" s="77"/>
    </row>
    <row r="503" spans="3:3" x14ac:dyDescent="0.3">
      <c r="C503" s="269"/>
    </row>
  </sheetData>
  <autoFilter ref="A3:M491"/>
  <phoneticPr fontId="3" type="noConversion"/>
  <conditionalFormatting sqref="L129:L146 D132 D135:D148 K132 L148:L158 K134:K144 K147:K148 K150:K156 A4:L104 L160:L164 F160:J160 K166:L174 L175:L180 C129:C180 A131:B180 L188:L191 E193:I193 L193 L196:L199 A200:L200 E202:J202 A193:C200 C201:J201 C201:C202 L201:L202 A203:L203 F218:H218 A217:C218 A216:B218 F217:L217 J218:L218 A220:L220 D268:D272 D275:D277 F149:J149 E128:J148 D150:J157 E158:J158 D159:K159 E161:K161 E168:J169 D170:J180 A190:I192 K192:L192 K194:L194 D194:I195 D196:J199 A206:L216 A204:I205 K204:L205 J205 C296:D296 C304:D305 C308:D309 C300:D301 D314 D318:D325 D327:D330 D335:D336 A337:D337 A273:B336 C246:C337 A227:L233 A226:I226 K226:L226 A106:L126 K268:K372 K378:K379 A381:C381 A339:D380 C381:C388 A382:D388 K382:K388 D163:J167 E162:J162 A222:L225 A221:I221 K221:L221 A391:C400 C401:C443 D446 D451:D452 K444:K446 K449 A441:C491">
    <cfRule type="expression" dxfId="473" priority="547">
      <formula>$L4="부분반품"</formula>
    </cfRule>
    <cfRule type="expression" dxfId="472" priority="548">
      <formula>$L4="전체반품"</formula>
    </cfRule>
  </conditionalFormatting>
  <conditionalFormatting sqref="A128">
    <cfRule type="expression" dxfId="471" priority="543">
      <formula>$L128="부분반품"</formula>
    </cfRule>
    <cfRule type="expression" dxfId="470" priority="544">
      <formula>$L128="전체반품"</formula>
    </cfRule>
  </conditionalFormatting>
  <conditionalFormatting sqref="B128">
    <cfRule type="expression" dxfId="469" priority="541">
      <formula>$L128="부분반품"</formula>
    </cfRule>
    <cfRule type="expression" dxfId="468" priority="542">
      <formula>$L128="전체반품"</formula>
    </cfRule>
  </conditionalFormatting>
  <conditionalFormatting sqref="D128">
    <cfRule type="expression" dxfId="467" priority="539">
      <formula>$L128="부분반품"</formula>
    </cfRule>
    <cfRule type="expression" dxfId="466" priority="540">
      <formula>$L128="전체반품"</formula>
    </cfRule>
  </conditionalFormatting>
  <conditionalFormatting sqref="D129:D130">
    <cfRule type="expression" dxfId="465" priority="537">
      <formula>$L129="부분반품"</formula>
    </cfRule>
    <cfRule type="expression" dxfId="464" priority="538">
      <formula>$L129="전체반품"</formula>
    </cfRule>
  </conditionalFormatting>
  <conditionalFormatting sqref="C128:C130">
    <cfRule type="expression" dxfId="463" priority="535">
      <formula>$L128="부분반품"</formula>
    </cfRule>
    <cfRule type="expression" dxfId="462" priority="536">
      <formula>$L128="전체반품"</formula>
    </cfRule>
  </conditionalFormatting>
  <conditionalFormatting sqref="A129:A130">
    <cfRule type="expression" dxfId="461" priority="533">
      <formula>$L129="부분반품"</formula>
    </cfRule>
    <cfRule type="expression" dxfId="460" priority="534">
      <formula>$L129="전체반품"</formula>
    </cfRule>
  </conditionalFormatting>
  <conditionalFormatting sqref="B129:B130">
    <cfRule type="expression" dxfId="459" priority="531">
      <formula>$L129="부분반품"</formula>
    </cfRule>
    <cfRule type="expression" dxfId="458" priority="532">
      <formula>$L129="전체반품"</formula>
    </cfRule>
  </conditionalFormatting>
  <conditionalFormatting sqref="K128">
    <cfRule type="expression" dxfId="457" priority="529">
      <formula>$L128="부분반품"</formula>
    </cfRule>
    <cfRule type="expression" dxfId="456" priority="530">
      <formula>$L128="전체반품"</formula>
    </cfRule>
  </conditionalFormatting>
  <conditionalFormatting sqref="L128">
    <cfRule type="expression" dxfId="455" priority="527">
      <formula>$L128="부분반품"</formula>
    </cfRule>
    <cfRule type="expression" dxfId="454" priority="528">
      <formula>$L128="전체반품"</formula>
    </cfRule>
  </conditionalFormatting>
  <conditionalFormatting sqref="K129">
    <cfRule type="expression" dxfId="453" priority="525">
      <formula>$L129="부분반품"</formula>
    </cfRule>
    <cfRule type="expression" dxfId="452" priority="526">
      <formula>$L129="전체반품"</formula>
    </cfRule>
  </conditionalFormatting>
  <conditionalFormatting sqref="K130">
    <cfRule type="expression" dxfId="451" priority="523">
      <formula>$L130="부분반품"</formula>
    </cfRule>
    <cfRule type="expression" dxfId="450" priority="524">
      <formula>$L130="전체반품"</formula>
    </cfRule>
  </conditionalFormatting>
  <conditionalFormatting sqref="D131">
    <cfRule type="expression" dxfId="449" priority="521">
      <formula>$L131="부분반품"</formula>
    </cfRule>
    <cfRule type="expression" dxfId="448" priority="522">
      <formula>$L131="전체반품"</formula>
    </cfRule>
  </conditionalFormatting>
  <conditionalFormatting sqref="C131">
    <cfRule type="expression" dxfId="447" priority="517">
      <formula>$L131="부분반품"</formula>
    </cfRule>
    <cfRule type="expression" dxfId="446" priority="518">
      <formula>$L131="전체반품"</formula>
    </cfRule>
  </conditionalFormatting>
  <conditionalFormatting sqref="K131">
    <cfRule type="expression" dxfId="445" priority="507">
      <formula>$L131="부분반품"</formula>
    </cfRule>
    <cfRule type="expression" dxfId="444" priority="508">
      <formula>$L131="전체반품"</formula>
    </cfRule>
  </conditionalFormatting>
  <conditionalFormatting sqref="D133:D134">
    <cfRule type="expression" dxfId="443" priority="505">
      <formula>$L133="부분반품"</formula>
    </cfRule>
    <cfRule type="expression" dxfId="442" priority="506">
      <formula>$L133="전체반품"</formula>
    </cfRule>
  </conditionalFormatting>
  <conditionalFormatting sqref="L147">
    <cfRule type="expression" dxfId="441" priority="503">
      <formula>$L147="부분반품"</formula>
    </cfRule>
    <cfRule type="expression" dxfId="440" priority="504">
      <formula>$L147="전체반품"</formula>
    </cfRule>
  </conditionalFormatting>
  <conditionalFormatting sqref="K145:K146 K133">
    <cfRule type="expression" dxfId="439" priority="501">
      <formula>$L133="부분반품"</formula>
    </cfRule>
    <cfRule type="expression" dxfId="438" priority="502">
      <formula>$L133="전체반품"</formula>
    </cfRule>
  </conditionalFormatting>
  <conditionalFormatting sqref="D149:E149">
    <cfRule type="expression" dxfId="437" priority="499">
      <formula>$L149="부분반품"</formula>
    </cfRule>
    <cfRule type="expression" dxfId="436" priority="500">
      <formula>$L149="전체반품"</formula>
    </cfRule>
  </conditionalFormatting>
  <conditionalFormatting sqref="D158">
    <cfRule type="expression" dxfId="435" priority="497">
      <formula>$L158="부분반품"</formula>
    </cfRule>
    <cfRule type="expression" dxfId="434" priority="498">
      <formula>$L158="전체반품"</formula>
    </cfRule>
  </conditionalFormatting>
  <conditionalFormatting sqref="K149">
    <cfRule type="expression" dxfId="433" priority="495">
      <formula>$L149="부분반품"</formula>
    </cfRule>
    <cfRule type="expression" dxfId="432" priority="496">
      <formula>$L149="전체반품"</formula>
    </cfRule>
  </conditionalFormatting>
  <conditionalFormatting sqref="L159">
    <cfRule type="expression" dxfId="431" priority="493">
      <formula>$L159="부분반품"</formula>
    </cfRule>
    <cfRule type="expression" dxfId="430" priority="494">
      <formula>$L159="전체반품"</formula>
    </cfRule>
  </conditionalFormatting>
  <conditionalFormatting sqref="K157:K158">
    <cfRule type="expression" dxfId="429" priority="491">
      <formula>$L157="부분반품"</formula>
    </cfRule>
    <cfRule type="expression" dxfId="428" priority="492">
      <formula>$L157="전체반품"</formula>
    </cfRule>
  </conditionalFormatting>
  <conditionalFormatting sqref="D160:E160">
    <cfRule type="expression" dxfId="427" priority="489">
      <formula>$L160="부분반품"</formula>
    </cfRule>
    <cfRule type="expression" dxfId="426" priority="490">
      <formula>$L160="전체반품"</formula>
    </cfRule>
  </conditionalFormatting>
  <conditionalFormatting sqref="D161:D162">
    <cfRule type="expression" dxfId="425" priority="487">
      <formula>$L161="부분반품"</formula>
    </cfRule>
    <cfRule type="expression" dxfId="424" priority="488">
      <formula>$L161="전체반품"</formula>
    </cfRule>
  </conditionalFormatting>
  <conditionalFormatting sqref="K160">
    <cfRule type="expression" dxfId="423" priority="485">
      <formula>$L160="부분반품"</formula>
    </cfRule>
    <cfRule type="expression" dxfId="422" priority="486">
      <formula>$L160="전체반품"</formula>
    </cfRule>
  </conditionalFormatting>
  <conditionalFormatting sqref="K165">
    <cfRule type="expression" dxfId="421" priority="483">
      <formula>$L165="부분반품"</formula>
    </cfRule>
    <cfRule type="expression" dxfId="420" priority="484">
      <formula>$L165="전체반품"</formula>
    </cfRule>
  </conditionalFormatting>
  <conditionalFormatting sqref="L165">
    <cfRule type="expression" dxfId="419" priority="481">
      <formula>$L165="부분반품"</formula>
    </cfRule>
    <cfRule type="expression" dxfId="418" priority="482">
      <formula>$L165="전체반품"</formula>
    </cfRule>
  </conditionalFormatting>
  <conditionalFormatting sqref="K162:K164">
    <cfRule type="expression" dxfId="417" priority="475">
      <formula>$L162="부분반품"</formula>
    </cfRule>
    <cfRule type="expression" dxfId="416" priority="476">
      <formula>$L162="전체반품"</formula>
    </cfRule>
  </conditionalFormatting>
  <conditionalFormatting sqref="D168:D169">
    <cfRule type="expression" dxfId="415" priority="473">
      <formula>$L168="부분반품"</formula>
    </cfRule>
    <cfRule type="expression" dxfId="414" priority="474">
      <formula>$L168="전체반품"</formula>
    </cfRule>
  </conditionalFormatting>
  <conditionalFormatting sqref="K180">
    <cfRule type="expression" dxfId="413" priority="465">
      <formula>$L180="부분반품"</formula>
    </cfRule>
    <cfRule type="expression" dxfId="412" priority="466">
      <formula>$L180="전체반품"</formula>
    </cfRule>
  </conditionalFormatting>
  <conditionalFormatting sqref="K175:K179">
    <cfRule type="expression" dxfId="411" priority="463">
      <formula>$L175="부분반품"</formula>
    </cfRule>
    <cfRule type="expression" dxfId="410" priority="464">
      <formula>$L175="전체반품"</formula>
    </cfRule>
  </conditionalFormatting>
  <conditionalFormatting sqref="L181:L183 D181:I181 C182:J182 C183:I183">
    <cfRule type="expression" dxfId="409" priority="461">
      <formula>$L181="부분반품"</formula>
    </cfRule>
    <cfRule type="expression" dxfId="408" priority="462">
      <formula>$L181="전체반품"</formula>
    </cfRule>
  </conditionalFormatting>
  <conditionalFormatting sqref="C181:C183">
    <cfRule type="expression" dxfId="407" priority="457">
      <formula>$L181="부분반품"</formula>
    </cfRule>
    <cfRule type="expression" dxfId="406" priority="458">
      <formula>$L181="전체반품"</formula>
    </cfRule>
  </conditionalFormatting>
  <conditionalFormatting sqref="A181:B183">
    <cfRule type="expression" dxfId="405" priority="455">
      <formula>$L181="부분반품"</formula>
    </cfRule>
    <cfRule type="expression" dxfId="404" priority="456">
      <formula>$L181="전체반품"</formula>
    </cfRule>
  </conditionalFormatting>
  <conditionalFormatting sqref="K181">
    <cfRule type="expression" dxfId="403" priority="453">
      <formula>$L181="부분반품"</formula>
    </cfRule>
    <cfRule type="expression" dxfId="402" priority="454">
      <formula>$L181="전체반품"</formula>
    </cfRule>
  </conditionalFormatting>
  <conditionalFormatting sqref="K182:K183">
    <cfRule type="expression" dxfId="401" priority="451">
      <formula>$L182="부분반품"</formula>
    </cfRule>
    <cfRule type="expression" dxfId="400" priority="452">
      <formula>$L182="전체반품"</formula>
    </cfRule>
  </conditionalFormatting>
  <conditionalFormatting sqref="L184:L186 C184:I184 D187:J187 E189:I189 D188:I188 E185:I186">
    <cfRule type="expression" dxfId="399" priority="449">
      <formula>$L184="부분반품"</formula>
    </cfRule>
    <cfRule type="expression" dxfId="398" priority="450">
      <formula>$L184="전체반품"</formula>
    </cfRule>
  </conditionalFormatting>
  <conditionalFormatting sqref="C184">
    <cfRule type="expression" dxfId="397" priority="447">
      <formula>$L184="부분반품"</formula>
    </cfRule>
    <cfRule type="expression" dxfId="396" priority="448">
      <formula>$L184="전체반품"</formula>
    </cfRule>
  </conditionalFormatting>
  <conditionalFormatting sqref="A184:B184">
    <cfRule type="expression" dxfId="395" priority="445">
      <formula>$L184="부분반품"</formula>
    </cfRule>
    <cfRule type="expression" dxfId="394" priority="446">
      <formula>$L184="전체반품"</formula>
    </cfRule>
  </conditionalFormatting>
  <conditionalFormatting sqref="K184:K186">
    <cfRule type="expression" dxfId="393" priority="443">
      <formula>$L184="부분반품"</formula>
    </cfRule>
    <cfRule type="expression" dxfId="392" priority="444">
      <formula>$L184="전체반품"</formula>
    </cfRule>
  </conditionalFormatting>
  <conditionalFormatting sqref="D185:D186">
    <cfRule type="expression" dxfId="391" priority="433">
      <formula>$L185="부분반품"</formula>
    </cfRule>
    <cfRule type="expression" dxfId="390" priority="434">
      <formula>$L185="전체반품"</formula>
    </cfRule>
  </conditionalFormatting>
  <conditionalFormatting sqref="K187">
    <cfRule type="expression" dxfId="389" priority="431">
      <formula>$L187="부분반품"</formula>
    </cfRule>
    <cfRule type="expression" dxfId="388" priority="432">
      <formula>$L187="전체반품"</formula>
    </cfRule>
  </conditionalFormatting>
  <conditionalFormatting sqref="L187">
    <cfRule type="expression" dxfId="387" priority="429">
      <formula>$L187="부분반품"</formula>
    </cfRule>
    <cfRule type="expression" dxfId="386" priority="430">
      <formula>$L187="전체반품"</formula>
    </cfRule>
  </conditionalFormatting>
  <conditionalFormatting sqref="K188">
    <cfRule type="expression" dxfId="385" priority="427">
      <formula>$L188="부분반품"</formula>
    </cfRule>
    <cfRule type="expression" dxfId="384" priority="428">
      <formula>$L188="전체반품"</formula>
    </cfRule>
  </conditionalFormatting>
  <conditionalFormatting sqref="C185:C188">
    <cfRule type="expression" dxfId="383" priority="425">
      <formula>$L185="부분반품"</formula>
    </cfRule>
    <cfRule type="expression" dxfId="382" priority="426">
      <formula>$L185="전체반품"</formula>
    </cfRule>
  </conditionalFormatting>
  <conditionalFormatting sqref="C185:C188">
    <cfRule type="expression" dxfId="381" priority="423">
      <formula>$L185="부분반품"</formula>
    </cfRule>
    <cfRule type="expression" dxfId="380" priority="424">
      <formula>$L185="전체반품"</formula>
    </cfRule>
  </conditionalFormatting>
  <conditionalFormatting sqref="A185:B188">
    <cfRule type="expression" dxfId="379" priority="421">
      <formula>$L185="부분반품"</formula>
    </cfRule>
    <cfRule type="expression" dxfId="378" priority="422">
      <formula>$L185="전체반품"</formula>
    </cfRule>
  </conditionalFormatting>
  <conditionalFormatting sqref="C189">
    <cfRule type="expression" dxfId="377" priority="419">
      <formula>$L189="부분반품"</formula>
    </cfRule>
    <cfRule type="expression" dxfId="376" priority="420">
      <formula>$L189="전체반품"</formula>
    </cfRule>
  </conditionalFormatting>
  <conditionalFormatting sqref="C189">
    <cfRule type="expression" dxfId="375" priority="417">
      <formula>$L189="부분반품"</formula>
    </cfRule>
    <cfRule type="expression" dxfId="374" priority="418">
      <formula>$L189="전체반품"</formula>
    </cfRule>
  </conditionalFormatting>
  <conditionalFormatting sqref="A189:B189">
    <cfRule type="expression" dxfId="373" priority="415">
      <formula>$L189="부분반품"</formula>
    </cfRule>
    <cfRule type="expression" dxfId="372" priority="416">
      <formula>$L189="전체반품"</formula>
    </cfRule>
  </conditionalFormatting>
  <conditionalFormatting sqref="D189">
    <cfRule type="expression" dxfId="371" priority="413">
      <formula>$L189="부분반품"</formula>
    </cfRule>
    <cfRule type="expression" dxfId="370" priority="414">
      <formula>$L189="전체반품"</formula>
    </cfRule>
  </conditionalFormatting>
  <conditionalFormatting sqref="K189:K190">
    <cfRule type="expression" dxfId="369" priority="405">
      <formula>$L189="부분반품"</formula>
    </cfRule>
    <cfRule type="expression" dxfId="368" priority="406">
      <formula>$L189="전체반품"</formula>
    </cfRule>
  </conditionalFormatting>
  <conditionalFormatting sqref="K191">
    <cfRule type="expression" dxfId="367" priority="403">
      <formula>$L191="부분반품"</formula>
    </cfRule>
    <cfRule type="expression" dxfId="366" priority="404">
      <formula>$L191="전체반품"</formula>
    </cfRule>
  </conditionalFormatting>
  <conditionalFormatting sqref="D193">
    <cfRule type="expression" dxfId="365" priority="401">
      <formula>$L193="부분반품"</formula>
    </cfRule>
    <cfRule type="expression" dxfId="364" priority="402">
      <formula>$L193="전체반품"</formula>
    </cfRule>
  </conditionalFormatting>
  <conditionalFormatting sqref="K193">
    <cfRule type="expression" dxfId="363" priority="397">
      <formula>$L193="부분반품"</formula>
    </cfRule>
    <cfRule type="expression" dxfId="362" priority="398">
      <formula>$L193="전체반품"</formula>
    </cfRule>
  </conditionalFormatting>
  <conditionalFormatting sqref="K195">
    <cfRule type="expression" dxfId="361" priority="395">
      <formula>$L195="부분반품"</formula>
    </cfRule>
    <cfRule type="expression" dxfId="360" priority="396">
      <formula>$L195="전체반품"</formula>
    </cfRule>
  </conditionalFormatting>
  <conditionalFormatting sqref="L195">
    <cfRule type="expression" dxfId="359" priority="393">
      <formula>$L195="부분반품"</formula>
    </cfRule>
    <cfRule type="expression" dxfId="358" priority="394">
      <formula>$L195="전체반품"</formula>
    </cfRule>
  </conditionalFormatting>
  <conditionalFormatting sqref="K196">
    <cfRule type="expression" dxfId="357" priority="391">
      <formula>$L196="부분반품"</formula>
    </cfRule>
    <cfRule type="expression" dxfId="356" priority="392">
      <formula>$L196="전체반품"</formula>
    </cfRule>
  </conditionalFormatting>
  <conditionalFormatting sqref="K197:K199">
    <cfRule type="expression" dxfId="355" priority="389">
      <formula>$L197="부분반품"</formula>
    </cfRule>
    <cfRule type="expression" dxfId="354" priority="390">
      <formula>$L197="전체반품"</formula>
    </cfRule>
  </conditionalFormatting>
  <conditionalFormatting sqref="D202">
    <cfRule type="expression" dxfId="353" priority="387">
      <formula>$L202="부분반품"</formula>
    </cfRule>
    <cfRule type="expression" dxfId="352" priority="388">
      <formula>$L202="전체반품"</formula>
    </cfRule>
  </conditionalFormatting>
  <conditionalFormatting sqref="A201:B202">
    <cfRule type="expression" dxfId="351" priority="385">
      <formula>$L201="부분반품"</formula>
    </cfRule>
    <cfRule type="expression" dxfId="350" priority="386">
      <formula>$L201="전체반품"</formula>
    </cfRule>
  </conditionalFormatting>
  <conditionalFormatting sqref="K201:K202">
    <cfRule type="expression" dxfId="349" priority="383">
      <formula>$L201="부분반품"</formula>
    </cfRule>
    <cfRule type="expression" dxfId="348" priority="384">
      <formula>$L201="전체반품"</formula>
    </cfRule>
  </conditionalFormatting>
  <conditionalFormatting sqref="D217:E218">
    <cfRule type="expression" dxfId="347" priority="371">
      <formula>$L217="부분반품"</formula>
    </cfRule>
    <cfRule type="expression" dxfId="346" priority="372">
      <formula>$L217="전체반품"</formula>
    </cfRule>
  </conditionalFormatting>
  <conditionalFormatting sqref="D235:D243 D248">
    <cfRule type="expression" dxfId="345" priority="369">
      <formula>$L235="부분반품"</formula>
    </cfRule>
    <cfRule type="expression" dxfId="344" priority="370">
      <formula>$L235="전체반품"</formula>
    </cfRule>
  </conditionalFormatting>
  <conditionalFormatting sqref="C235">
    <cfRule type="expression" dxfId="343" priority="367">
      <formula>$L235="부분반품"</formula>
    </cfRule>
    <cfRule type="expression" dxfId="342" priority="368">
      <formula>$L235="전체반품"</formula>
    </cfRule>
  </conditionalFormatting>
  <conditionalFormatting sqref="C236:C245">
    <cfRule type="expression" dxfId="341" priority="365">
      <formula>$L236="부분반품"</formula>
    </cfRule>
    <cfRule type="expression" dxfId="340" priority="366">
      <formula>$L236="전체반품"</formula>
    </cfRule>
  </conditionalFormatting>
  <conditionalFormatting sqref="B235">
    <cfRule type="expression" dxfId="339" priority="363">
      <formula>$L235="부분반품"</formula>
    </cfRule>
    <cfRule type="expression" dxfId="338" priority="364">
      <formula>$L235="전체반품"</formula>
    </cfRule>
  </conditionalFormatting>
  <conditionalFormatting sqref="B236">
    <cfRule type="expression" dxfId="337" priority="361">
      <formula>$L236="부분반품"</formula>
    </cfRule>
    <cfRule type="expression" dxfId="336" priority="362">
      <formula>$L236="전체반품"</formula>
    </cfRule>
  </conditionalFormatting>
  <conditionalFormatting sqref="A235:A236">
    <cfRule type="expression" dxfId="335" priority="359">
      <formula>$L235="부분반품"</formula>
    </cfRule>
    <cfRule type="expression" dxfId="334" priority="360">
      <formula>$L235="전체반품"</formula>
    </cfRule>
  </conditionalFormatting>
  <conditionalFormatting sqref="K235:K236 K243 K238:K240">
    <cfRule type="expression" dxfId="333" priority="357">
      <formula>$L235="부분반품"</formula>
    </cfRule>
    <cfRule type="expression" dxfId="332" priority="358">
      <formula>$L235="전체반품"</formula>
    </cfRule>
  </conditionalFormatting>
  <conditionalFormatting sqref="D244:D245">
    <cfRule type="expression" dxfId="331" priority="355">
      <formula>$L244="부분반품"</formula>
    </cfRule>
    <cfRule type="expression" dxfId="330" priority="356">
      <formula>$L244="전체반품"</formula>
    </cfRule>
  </conditionalFormatting>
  <conditionalFormatting sqref="B237:B244">
    <cfRule type="expression" dxfId="329" priority="353">
      <formula>$L237="부분반품"</formula>
    </cfRule>
    <cfRule type="expression" dxfId="328" priority="354">
      <formula>$L237="전체반품"</formula>
    </cfRule>
  </conditionalFormatting>
  <conditionalFormatting sqref="A237:A244">
    <cfRule type="expression" dxfId="327" priority="351">
      <formula>$L237="부분반품"</formula>
    </cfRule>
    <cfRule type="expression" dxfId="326" priority="352">
      <formula>$L237="전체반품"</formula>
    </cfRule>
  </conditionalFormatting>
  <conditionalFormatting sqref="K241:K242 K244:K246">
    <cfRule type="expression" dxfId="325" priority="349">
      <formula>$L241="부분반품"</formula>
    </cfRule>
    <cfRule type="expression" dxfId="324" priority="350">
      <formula>$L241="전체반품"</formula>
    </cfRule>
  </conditionalFormatting>
  <conditionalFormatting sqref="K237">
    <cfRule type="expression" dxfId="323" priority="347">
      <formula>$L237="부분반품"</formula>
    </cfRule>
    <cfRule type="expression" dxfId="322" priority="348">
      <formula>$L237="전체반품"</formula>
    </cfRule>
  </conditionalFormatting>
  <conditionalFormatting sqref="L237">
    <cfRule type="expression" dxfId="321" priority="345">
      <formula>$L237="부분반품"</formula>
    </cfRule>
    <cfRule type="expression" dxfId="320" priority="346">
      <formula>$L237="전체반품"</formula>
    </cfRule>
  </conditionalFormatting>
  <conditionalFormatting sqref="D246:D247">
    <cfRule type="expression" dxfId="319" priority="343">
      <formula>$L246="부분반품"</formula>
    </cfRule>
    <cfRule type="expression" dxfId="318" priority="344">
      <formula>$L246="전체반품"</formula>
    </cfRule>
  </conditionalFormatting>
  <conditionalFormatting sqref="D249:D250 D253">
    <cfRule type="expression" dxfId="317" priority="341">
      <formula>$L249="부분반품"</formula>
    </cfRule>
    <cfRule type="expression" dxfId="316" priority="342">
      <formula>$L249="전체반품"</formula>
    </cfRule>
  </conditionalFormatting>
  <conditionalFormatting sqref="B245">
    <cfRule type="expression" dxfId="315" priority="339">
      <formula>$L245="부분반품"</formula>
    </cfRule>
    <cfRule type="expression" dxfId="314" priority="340">
      <formula>$L245="전체반품"</formula>
    </cfRule>
  </conditionalFormatting>
  <conditionalFormatting sqref="A245">
    <cfRule type="expression" dxfId="313" priority="337">
      <formula>$L245="부분반품"</formula>
    </cfRule>
    <cfRule type="expression" dxfId="312" priority="338">
      <formula>$L245="전체반품"</formula>
    </cfRule>
  </conditionalFormatting>
  <conditionalFormatting sqref="B246:B249">
    <cfRule type="expression" dxfId="311" priority="333">
      <formula>$L246="부분반품"</formula>
    </cfRule>
    <cfRule type="expression" dxfId="310" priority="334">
      <formula>$L246="전체반품"</formula>
    </cfRule>
  </conditionalFormatting>
  <conditionalFormatting sqref="A246:A249">
    <cfRule type="expression" dxfId="309" priority="331">
      <formula>$L246="부분반품"</formula>
    </cfRule>
    <cfRule type="expression" dxfId="308" priority="332">
      <formula>$L246="전체반품"</formula>
    </cfRule>
  </conditionalFormatting>
  <conditionalFormatting sqref="L244">
    <cfRule type="expression" dxfId="307" priority="329">
      <formula>$L244="부분반품"</formula>
    </cfRule>
    <cfRule type="expression" dxfId="306" priority="330">
      <formula>$L244="전체반품"</formula>
    </cfRule>
  </conditionalFormatting>
  <conditionalFormatting sqref="L245">
    <cfRule type="expression" dxfId="305" priority="327">
      <formula>$L245="부분반품"</formula>
    </cfRule>
    <cfRule type="expression" dxfId="304" priority="328">
      <formula>$L245="전체반품"</formula>
    </cfRule>
  </conditionalFormatting>
  <conditionalFormatting sqref="K247:K249 K252">
    <cfRule type="expression" dxfId="303" priority="325">
      <formula>$L247="부분반품"</formula>
    </cfRule>
    <cfRule type="expression" dxfId="302" priority="326">
      <formula>$L247="전체반품"</formula>
    </cfRule>
  </conditionalFormatting>
  <conditionalFormatting sqref="D251:D252">
    <cfRule type="expression" dxfId="301" priority="323">
      <formula>$L251="부분반품"</formula>
    </cfRule>
    <cfRule type="expression" dxfId="300" priority="324">
      <formula>$L251="전체반품"</formula>
    </cfRule>
  </conditionalFormatting>
  <conditionalFormatting sqref="B250:B253">
    <cfRule type="expression" dxfId="299" priority="321">
      <formula>$L250="부분반품"</formula>
    </cfRule>
    <cfRule type="expression" dxfId="298" priority="322">
      <formula>$L250="전체반품"</formula>
    </cfRule>
  </conditionalFormatting>
  <conditionalFormatting sqref="A250:A253">
    <cfRule type="expression" dxfId="297" priority="319">
      <formula>$L250="부분반품"</formula>
    </cfRule>
    <cfRule type="expression" dxfId="296" priority="320">
      <formula>$L250="전체반품"</formula>
    </cfRule>
  </conditionalFormatting>
  <conditionalFormatting sqref="K250">
    <cfRule type="expression" dxfId="295" priority="317">
      <formula>$L250="부분반품"</formula>
    </cfRule>
    <cfRule type="expression" dxfId="294" priority="318">
      <formula>$L250="전체반품"</formula>
    </cfRule>
  </conditionalFormatting>
  <conditionalFormatting sqref="L250">
    <cfRule type="expression" dxfId="293" priority="315">
      <formula>$L250="부분반품"</formula>
    </cfRule>
    <cfRule type="expression" dxfId="292" priority="316">
      <formula>$L250="전체반품"</formula>
    </cfRule>
  </conditionalFormatting>
  <conditionalFormatting sqref="K251">
    <cfRule type="expression" dxfId="291" priority="313">
      <formula>$L251="부분반품"</formula>
    </cfRule>
    <cfRule type="expression" dxfId="290" priority="314">
      <formula>$L251="전체반품"</formula>
    </cfRule>
  </conditionalFormatting>
  <conditionalFormatting sqref="K253">
    <cfRule type="expression" dxfId="289" priority="311">
      <formula>$L253="부분반품"</formula>
    </cfRule>
    <cfRule type="expression" dxfId="288" priority="312">
      <formula>$L253="전체반품"</formula>
    </cfRule>
  </conditionalFormatting>
  <conditionalFormatting sqref="B254:B257">
    <cfRule type="expression" dxfId="287" priority="309">
      <formula>$L254="부분반품"</formula>
    </cfRule>
    <cfRule type="expression" dxfId="286" priority="310">
      <formula>$L254="전체반품"</formula>
    </cfRule>
  </conditionalFormatting>
  <conditionalFormatting sqref="A254:A257">
    <cfRule type="expression" dxfId="285" priority="307">
      <formula>$L254="부분반품"</formula>
    </cfRule>
    <cfRule type="expression" dxfId="284" priority="308">
      <formula>$L254="전체반품"</formula>
    </cfRule>
  </conditionalFormatting>
  <conditionalFormatting sqref="D254:D258 D263:D266 D260:D261">
    <cfRule type="expression" dxfId="283" priority="305">
      <formula>$L254="부분반품"</formula>
    </cfRule>
    <cfRule type="expression" dxfId="282" priority="306">
      <formula>$L254="전체반품"</formula>
    </cfRule>
  </conditionalFormatting>
  <conditionalFormatting sqref="K256">
    <cfRule type="expression" dxfId="281" priority="303">
      <formula>$L256="부분반품"</formula>
    </cfRule>
    <cfRule type="expression" dxfId="280" priority="304">
      <formula>$L256="전체반품"</formula>
    </cfRule>
  </conditionalFormatting>
  <conditionalFormatting sqref="K254:K255">
    <cfRule type="expression" dxfId="279" priority="301">
      <formula>$L254="부분반품"</formula>
    </cfRule>
    <cfRule type="expression" dxfId="278" priority="302">
      <formula>$L254="전체반품"</formula>
    </cfRule>
  </conditionalFormatting>
  <conditionalFormatting sqref="K257:K258 K260 K264:K266">
    <cfRule type="expression" dxfId="277" priority="299">
      <formula>$L257="부분반품"</formula>
    </cfRule>
    <cfRule type="expression" dxfId="276" priority="300">
      <formula>$L257="전체반품"</formula>
    </cfRule>
  </conditionalFormatting>
  <conditionalFormatting sqref="F219:H219 A219:C219 J219:L219">
    <cfRule type="expression" dxfId="275" priority="297">
      <formula>$L219="부분반품"</formula>
    </cfRule>
    <cfRule type="expression" dxfId="274" priority="298">
      <formula>$L219="전체반품"</formula>
    </cfRule>
  </conditionalFormatting>
  <conditionalFormatting sqref="D219:E219">
    <cfRule type="expression" dxfId="273" priority="295">
      <formula>$L219="부분반품"</formula>
    </cfRule>
    <cfRule type="expression" dxfId="272" priority="296">
      <formula>$L219="전체반품"</formula>
    </cfRule>
  </conditionalFormatting>
  <conditionalFormatting sqref="D267 D262 D259">
    <cfRule type="expression" dxfId="271" priority="293">
      <formula>$L259="부분반품"</formula>
    </cfRule>
    <cfRule type="expression" dxfId="270" priority="294">
      <formula>$L259="전체반품"</formula>
    </cfRule>
  </conditionalFormatting>
  <conditionalFormatting sqref="B258:B272">
    <cfRule type="expression" dxfId="269" priority="291">
      <formula>$L258="부분반품"</formula>
    </cfRule>
    <cfRule type="expression" dxfId="268" priority="292">
      <formula>$L258="전체반품"</formula>
    </cfRule>
  </conditionalFormatting>
  <conditionalFormatting sqref="A258:A272">
    <cfRule type="expression" dxfId="267" priority="289">
      <formula>$L258="부분반품"</formula>
    </cfRule>
    <cfRule type="expression" dxfId="266" priority="290">
      <formula>$L258="전체반품"</formula>
    </cfRule>
  </conditionalFormatting>
  <conditionalFormatting sqref="K267 K261:K263 K259">
    <cfRule type="expression" dxfId="265" priority="287">
      <formula>$L259="부분반품"</formula>
    </cfRule>
    <cfRule type="expression" dxfId="264" priority="288">
      <formula>$L259="전체반품"</formula>
    </cfRule>
  </conditionalFormatting>
  <conditionalFormatting sqref="D273:D274">
    <cfRule type="expression" dxfId="263" priority="285">
      <formula>$L273="부분반품"</formula>
    </cfRule>
    <cfRule type="expression" dxfId="262" priority="286">
      <formula>$L273="전체반품"</formula>
    </cfRule>
  </conditionalFormatting>
  <conditionalFormatting sqref="D278">
    <cfRule type="expression" dxfId="261" priority="283">
      <formula>$L278="부분반품"</formula>
    </cfRule>
    <cfRule type="expression" dxfId="260" priority="284">
      <formula>$L278="전체반품"</formula>
    </cfRule>
  </conditionalFormatting>
  <conditionalFormatting sqref="J181">
    <cfRule type="expression" dxfId="259" priority="275">
      <formula>$L181="부분반품"</formula>
    </cfRule>
    <cfRule type="expression" dxfId="258" priority="276">
      <formula>$L181="전체반품"</formula>
    </cfRule>
  </conditionalFormatting>
  <conditionalFormatting sqref="J183">
    <cfRule type="expression" dxfId="257" priority="273">
      <formula>$L183="부분반품"</formula>
    </cfRule>
    <cfRule type="expression" dxfId="256" priority="274">
      <formula>$L183="전체반품"</formula>
    </cfRule>
  </conditionalFormatting>
  <conditionalFormatting sqref="J184">
    <cfRule type="expression" dxfId="255" priority="271">
      <formula>$L184="부분반품"</formula>
    </cfRule>
    <cfRule type="expression" dxfId="254" priority="272">
      <formula>$L184="전체반품"</formula>
    </cfRule>
  </conditionalFormatting>
  <conditionalFormatting sqref="J188">
    <cfRule type="expression" dxfId="253" priority="269">
      <formula>$L188="부분반품"</formula>
    </cfRule>
    <cfRule type="expression" dxfId="252" priority="270">
      <formula>$L188="전체반품"</formula>
    </cfRule>
  </conditionalFormatting>
  <conditionalFormatting sqref="J190">
    <cfRule type="expression" dxfId="251" priority="267">
      <formula>$L190="부분반품"</formula>
    </cfRule>
    <cfRule type="expression" dxfId="250" priority="268">
      <formula>$L190="전체반품"</formula>
    </cfRule>
  </conditionalFormatting>
  <conditionalFormatting sqref="J191">
    <cfRule type="expression" dxfId="249" priority="265">
      <formula>$L191="부분반품"</formula>
    </cfRule>
    <cfRule type="expression" dxfId="248" priority="266">
      <formula>$L191="전체반품"</formula>
    </cfRule>
  </conditionalFormatting>
  <conditionalFormatting sqref="J192">
    <cfRule type="expression" dxfId="247" priority="263">
      <formula>$L192="부분반품"</formula>
    </cfRule>
    <cfRule type="expression" dxfId="246" priority="264">
      <formula>$L192="전체반품"</formula>
    </cfRule>
  </conditionalFormatting>
  <conditionalFormatting sqref="J193">
    <cfRule type="expression" dxfId="245" priority="261">
      <formula>$L193="부분반품"</formula>
    </cfRule>
    <cfRule type="expression" dxfId="244" priority="262">
      <formula>$L193="전체반품"</formula>
    </cfRule>
  </conditionalFormatting>
  <conditionalFormatting sqref="J194">
    <cfRule type="expression" dxfId="243" priority="259">
      <formula>$L194="부분반품"</formula>
    </cfRule>
    <cfRule type="expression" dxfId="242" priority="260">
      <formula>$L194="전체반품"</formula>
    </cfRule>
  </conditionalFormatting>
  <conditionalFormatting sqref="J195">
    <cfRule type="expression" dxfId="241" priority="257">
      <formula>$L195="부분반품"</formula>
    </cfRule>
    <cfRule type="expression" dxfId="240" priority="258">
      <formula>$L195="전체반품"</formula>
    </cfRule>
  </conditionalFormatting>
  <conditionalFormatting sqref="J204">
    <cfRule type="expression" dxfId="239" priority="551">
      <formula>$L205="부분반품"</formula>
    </cfRule>
    <cfRule type="expression" dxfId="238" priority="552">
      <formula>$L205="전체반품"</formula>
    </cfRule>
  </conditionalFormatting>
  <conditionalFormatting sqref="D281:D292">
    <cfRule type="expression" dxfId="237" priority="255">
      <formula>$L281="부분반품"</formula>
    </cfRule>
    <cfRule type="expression" dxfId="236" priority="256">
      <formula>$L281="전체반품"</formula>
    </cfRule>
  </conditionalFormatting>
  <conditionalFormatting sqref="D279:D280">
    <cfRule type="expression" dxfId="235" priority="253">
      <formula>$L279="부분반품"</formula>
    </cfRule>
    <cfRule type="expression" dxfId="234" priority="254">
      <formula>$L279="전체반품"</formula>
    </cfRule>
  </conditionalFormatting>
  <conditionalFormatting sqref="D294:D295">
    <cfRule type="expression" dxfId="233" priority="251">
      <formula>$L294="부분반품"</formula>
    </cfRule>
    <cfRule type="expression" dxfId="232" priority="252">
      <formula>$L294="전체반품"</formula>
    </cfRule>
  </conditionalFormatting>
  <conditionalFormatting sqref="D293">
    <cfRule type="expression" dxfId="231" priority="249">
      <formula>$L293="부분반품"</formula>
    </cfRule>
    <cfRule type="expression" dxfId="230" priority="250">
      <formula>$L293="전체반품"</formula>
    </cfRule>
  </conditionalFormatting>
  <conditionalFormatting sqref="D297">
    <cfRule type="expression" dxfId="229" priority="245">
      <formula>$L297="부분반품"</formula>
    </cfRule>
    <cfRule type="expression" dxfId="228" priority="246">
      <formula>$L297="전체반품"</formula>
    </cfRule>
  </conditionalFormatting>
  <conditionalFormatting sqref="D298">
    <cfRule type="expression" dxfId="227" priority="243">
      <formula>$L298="부분반품"</formula>
    </cfRule>
    <cfRule type="expression" dxfId="226" priority="244">
      <formula>$L298="전체반품"</formula>
    </cfRule>
  </conditionalFormatting>
  <conditionalFormatting sqref="D299">
    <cfRule type="expression" dxfId="225" priority="241">
      <formula>$L299="부분반품"</formula>
    </cfRule>
    <cfRule type="expression" dxfId="224" priority="242">
      <formula>$L299="전체반품"</formula>
    </cfRule>
  </conditionalFormatting>
  <conditionalFormatting sqref="D303">
    <cfRule type="expression" dxfId="223" priority="239">
      <formula>$L303="부분반품"</formula>
    </cfRule>
    <cfRule type="expression" dxfId="222" priority="240">
      <formula>$L303="전체반품"</formula>
    </cfRule>
  </conditionalFormatting>
  <conditionalFormatting sqref="D302">
    <cfRule type="expression" dxfId="221" priority="237">
      <formula>$L302="부분반품"</formula>
    </cfRule>
    <cfRule type="expression" dxfId="220" priority="238">
      <formula>$L302="전체반품"</formula>
    </cfRule>
  </conditionalFormatting>
  <conditionalFormatting sqref="D310 D306:D307">
    <cfRule type="expression" dxfId="219" priority="235">
      <formula>$L306="부분반품"</formula>
    </cfRule>
    <cfRule type="expression" dxfId="218" priority="236">
      <formula>$L306="전체반품"</formula>
    </cfRule>
  </conditionalFormatting>
  <conditionalFormatting sqref="D311:D312">
    <cfRule type="expression" dxfId="217" priority="231">
      <formula>$L311="부분반품"</formula>
    </cfRule>
    <cfRule type="expression" dxfId="216" priority="232">
      <formula>$L311="전체반품"</formula>
    </cfRule>
  </conditionalFormatting>
  <conditionalFormatting sqref="D313">
    <cfRule type="expression" dxfId="215" priority="229">
      <formula>$L313="부분반품"</formula>
    </cfRule>
    <cfRule type="expression" dxfId="214" priority="230">
      <formula>$L313="전체반품"</formula>
    </cfRule>
  </conditionalFormatting>
  <conditionalFormatting sqref="D315">
    <cfRule type="expression" dxfId="213" priority="227">
      <formula>$L315="부분반품"</formula>
    </cfRule>
    <cfRule type="expression" dxfId="212" priority="228">
      <formula>$L315="전체반품"</formula>
    </cfRule>
  </conditionalFormatting>
  <conditionalFormatting sqref="D316:D317">
    <cfRule type="expression" dxfId="211" priority="225">
      <formula>$L316="부분반품"</formula>
    </cfRule>
    <cfRule type="expression" dxfId="210" priority="226">
      <formula>$L316="전체반품"</formula>
    </cfRule>
  </conditionalFormatting>
  <conditionalFormatting sqref="D326">
    <cfRule type="expression" dxfId="209" priority="223">
      <formula>$L326="부분반품"</formula>
    </cfRule>
    <cfRule type="expression" dxfId="208" priority="224">
      <formula>$L326="전체반품"</formula>
    </cfRule>
  </conditionalFormatting>
  <conditionalFormatting sqref="D333 D331">
    <cfRule type="expression" dxfId="207" priority="221">
      <formula>$L331="부분반품"</formula>
    </cfRule>
    <cfRule type="expression" dxfId="206" priority="222">
      <formula>$L331="전체반품"</formula>
    </cfRule>
  </conditionalFormatting>
  <conditionalFormatting sqref="D334 D332">
    <cfRule type="expression" dxfId="205" priority="219">
      <formula>$L332="부분반품"</formula>
    </cfRule>
    <cfRule type="expression" dxfId="204" priority="220">
      <formula>$L332="전체반품"</formula>
    </cfRule>
  </conditionalFormatting>
  <conditionalFormatting sqref="A338:B338 D338">
    <cfRule type="expression" dxfId="203" priority="217">
      <formula>$L338="부분반품"</formula>
    </cfRule>
    <cfRule type="expression" dxfId="202" priority="218">
      <formula>$L338="전체반품"</formula>
    </cfRule>
  </conditionalFormatting>
  <conditionalFormatting sqref="C338">
    <cfRule type="expression" dxfId="201" priority="215">
      <formula>$L338="부분반품"</formula>
    </cfRule>
    <cfRule type="expression" dxfId="200" priority="216">
      <formula>$L338="전체반품"</formula>
    </cfRule>
  </conditionalFormatting>
  <conditionalFormatting sqref="J226">
    <cfRule type="expression" dxfId="199" priority="211">
      <formula>$L226="부분반품"</formula>
    </cfRule>
    <cfRule type="expression" dxfId="198" priority="212">
      <formula>$L226="전체반품"</formula>
    </cfRule>
  </conditionalFormatting>
  <conditionalFormatting sqref="A105:L105">
    <cfRule type="expression" dxfId="197" priority="209">
      <formula>$L105="부분반품"</formula>
    </cfRule>
    <cfRule type="expression" dxfId="196" priority="210">
      <formula>$L105="전체반품"</formula>
    </cfRule>
  </conditionalFormatting>
  <conditionalFormatting sqref="K373">
    <cfRule type="expression" dxfId="195" priority="207">
      <formula>$L373="부분반품"</formula>
    </cfRule>
    <cfRule type="expression" dxfId="194" priority="208">
      <formula>$L373="전체반품"</formula>
    </cfRule>
  </conditionalFormatting>
  <conditionalFormatting sqref="K374:K375">
    <cfRule type="expression" dxfId="193" priority="205">
      <formula>$L374="부분반품"</formula>
    </cfRule>
    <cfRule type="expression" dxfId="192" priority="206">
      <formula>$L374="전체반품"</formula>
    </cfRule>
  </conditionalFormatting>
  <conditionalFormatting sqref="K376">
    <cfRule type="expression" dxfId="191" priority="203">
      <formula>$L376="부분반품"</formula>
    </cfRule>
    <cfRule type="expression" dxfId="190" priority="204">
      <formula>$L376="전체반품"</formula>
    </cfRule>
  </conditionalFormatting>
  <conditionalFormatting sqref="K377">
    <cfRule type="expression" dxfId="189" priority="201">
      <formula>$L377="부분반품"</formula>
    </cfRule>
    <cfRule type="expression" dxfId="188" priority="202">
      <formula>$L377="전체반품"</formula>
    </cfRule>
  </conditionalFormatting>
  <conditionalFormatting sqref="K380">
    <cfRule type="expression" dxfId="187" priority="199">
      <formula>$L380="부분반품"</formula>
    </cfRule>
    <cfRule type="expression" dxfId="186" priority="200">
      <formula>$L380="전체반품"</formula>
    </cfRule>
  </conditionalFormatting>
  <conditionalFormatting sqref="E360:E361">
    <cfRule type="expression" dxfId="185" priority="197">
      <formula>$L360="부분반품"</formula>
    </cfRule>
    <cfRule type="expression" dxfId="184" priority="198">
      <formula>$L360="전체반품"</formula>
    </cfRule>
  </conditionalFormatting>
  <conditionalFormatting sqref="D381">
    <cfRule type="expression" dxfId="183" priority="195">
      <formula>$L381="부분반품"</formula>
    </cfRule>
    <cfRule type="expression" dxfId="182" priority="196">
      <formula>$L381="전체반품"</formula>
    </cfRule>
  </conditionalFormatting>
  <conditionalFormatting sqref="E381">
    <cfRule type="expression" dxfId="181" priority="193">
      <formula>$L381="부분반품"</formula>
    </cfRule>
    <cfRule type="expression" dxfId="180" priority="194">
      <formula>$L381="전체반품"</formula>
    </cfRule>
  </conditionalFormatting>
  <conditionalFormatting sqref="K381">
    <cfRule type="expression" dxfId="179" priority="191">
      <formula>$L381="부분반품"</formula>
    </cfRule>
    <cfRule type="expression" dxfId="178" priority="192">
      <formula>$L381="전체반품"</formula>
    </cfRule>
  </conditionalFormatting>
  <conditionalFormatting sqref="J185">
    <cfRule type="expression" dxfId="177" priority="189">
      <formula>$L185="부분반품"</formula>
    </cfRule>
    <cfRule type="expression" dxfId="176" priority="190">
      <formula>$L185="전체반품"</formula>
    </cfRule>
  </conditionalFormatting>
  <conditionalFormatting sqref="J186">
    <cfRule type="expression" dxfId="175" priority="187">
      <formula>$L186="부분반품"</formula>
    </cfRule>
    <cfRule type="expression" dxfId="174" priority="188">
      <formula>$L186="전체반품"</formula>
    </cfRule>
  </conditionalFormatting>
  <conditionalFormatting sqref="J189">
    <cfRule type="expression" dxfId="173" priority="185">
      <formula>$L189="부분반품"</formula>
    </cfRule>
    <cfRule type="expression" dxfId="172" priority="186">
      <formula>$L189="전체반품"</formula>
    </cfRule>
  </conditionalFormatting>
  <conditionalFormatting sqref="J221">
    <cfRule type="expression" dxfId="171" priority="183">
      <formula>$L221="부분반품"</formula>
    </cfRule>
    <cfRule type="expression" dxfId="170" priority="184">
      <formula>$L221="전체반품"</formula>
    </cfRule>
  </conditionalFormatting>
  <conditionalFormatting sqref="J235:J237">
    <cfRule type="expression" dxfId="169" priority="181">
      <formula>$L235="부분반품"</formula>
    </cfRule>
    <cfRule type="expression" dxfId="168" priority="182">
      <formula>$L235="전체반품"</formula>
    </cfRule>
  </conditionalFormatting>
  <conditionalFormatting sqref="A390:C390">
    <cfRule type="expression" dxfId="167" priority="179">
      <formula>$L390="부분반품"</formula>
    </cfRule>
    <cfRule type="expression" dxfId="166" priority="180">
      <formula>$L390="전체반품"</formula>
    </cfRule>
  </conditionalFormatting>
  <conditionalFormatting sqref="D390:D393">
    <cfRule type="expression" dxfId="165" priority="177">
      <formula>$L390="부분반품"</formula>
    </cfRule>
    <cfRule type="expression" dxfId="164" priority="178">
      <formula>$L390="전체반품"</formula>
    </cfRule>
  </conditionalFormatting>
  <conditionalFormatting sqref="D394 D399">
    <cfRule type="expression" dxfId="163" priority="175">
      <formula>$L394="부분반품"</formula>
    </cfRule>
    <cfRule type="expression" dxfId="162" priority="176">
      <formula>$L394="전체반품"</formula>
    </cfRule>
  </conditionalFormatting>
  <conditionalFormatting sqref="K390">
    <cfRule type="expression" dxfId="161" priority="171">
      <formula>$L390="부분반품"</formula>
    </cfRule>
    <cfRule type="expression" dxfId="160" priority="172">
      <formula>$L390="전체반품"</formula>
    </cfRule>
  </conditionalFormatting>
  <conditionalFormatting sqref="K391">
    <cfRule type="expression" dxfId="159" priority="169">
      <formula>$L391="부분반품"</formula>
    </cfRule>
    <cfRule type="expression" dxfId="158" priority="170">
      <formula>$L391="전체반품"</formula>
    </cfRule>
  </conditionalFormatting>
  <conditionalFormatting sqref="K392">
    <cfRule type="expression" dxfId="157" priority="167">
      <formula>$L392="부분반품"</formula>
    </cfRule>
    <cfRule type="expression" dxfId="156" priority="168">
      <formula>$L392="전체반품"</formula>
    </cfRule>
  </conditionalFormatting>
  <conditionalFormatting sqref="K393">
    <cfRule type="expression" dxfId="155" priority="165">
      <formula>$L393="부분반품"</formula>
    </cfRule>
    <cfRule type="expression" dxfId="154" priority="166">
      <formula>$L393="전체반품"</formula>
    </cfRule>
  </conditionalFormatting>
  <conditionalFormatting sqref="K394 K396 K398">
    <cfRule type="expression" dxfId="153" priority="163">
      <formula>$L394="부분반품"</formula>
    </cfRule>
    <cfRule type="expression" dxfId="152" priority="164">
      <formula>$L394="전체반품"</formula>
    </cfRule>
  </conditionalFormatting>
  <conditionalFormatting sqref="D395:D398">
    <cfRule type="expression" dxfId="151" priority="161">
      <formula>$L395="부분반품"</formula>
    </cfRule>
    <cfRule type="expression" dxfId="150" priority="162">
      <formula>$L395="전체반품"</formula>
    </cfRule>
  </conditionalFormatting>
  <conditionalFormatting sqref="D400:D401">
    <cfRule type="expression" dxfId="149" priority="159">
      <formula>$L400="부분반품"</formula>
    </cfRule>
    <cfRule type="expression" dxfId="148" priority="160">
      <formula>$L400="전체반품"</formula>
    </cfRule>
  </conditionalFormatting>
  <conditionalFormatting sqref="K399 K397 K395">
    <cfRule type="expression" dxfId="147" priority="157">
      <formula>$L395="부분반품"</formula>
    </cfRule>
    <cfRule type="expression" dxfId="146" priority="158">
      <formula>$L395="전체반품"</formula>
    </cfRule>
  </conditionalFormatting>
  <conditionalFormatting sqref="K405 K400:K403">
    <cfRule type="expression" dxfId="145" priority="153">
      <formula>$L400="부분반품"</formula>
    </cfRule>
    <cfRule type="expression" dxfId="144" priority="154">
      <formula>$L400="전체반품"</formula>
    </cfRule>
  </conditionalFormatting>
  <conditionalFormatting sqref="D406:D407 D412">
    <cfRule type="expression" dxfId="143" priority="151">
      <formula>$L406="부분반품"</formula>
    </cfRule>
    <cfRule type="expression" dxfId="142" priority="152">
      <formula>$L406="전체반품"</formula>
    </cfRule>
  </conditionalFormatting>
  <conditionalFormatting sqref="D402:D405">
    <cfRule type="expression" dxfId="141" priority="149">
      <formula>$L402="부분반품"</formula>
    </cfRule>
    <cfRule type="expression" dxfId="140" priority="150">
      <formula>$L402="전체반품"</formula>
    </cfRule>
  </conditionalFormatting>
  <conditionalFormatting sqref="A401:B440">
    <cfRule type="expression" dxfId="139" priority="147">
      <formula>$L401="부분반품"</formula>
    </cfRule>
    <cfRule type="expression" dxfId="138" priority="148">
      <formula>$L401="전체반품"</formula>
    </cfRule>
  </conditionalFormatting>
  <conditionalFormatting sqref="K406">
    <cfRule type="expression" dxfId="137" priority="145">
      <formula>$L406="부분반품"</formula>
    </cfRule>
    <cfRule type="expression" dxfId="136" priority="146">
      <formula>$L406="전체반품"</formula>
    </cfRule>
  </conditionalFormatting>
  <conditionalFormatting sqref="K407">
    <cfRule type="expression" dxfId="135" priority="143">
      <formula>$L407="부분반품"</formula>
    </cfRule>
    <cfRule type="expression" dxfId="134" priority="144">
      <formula>$L407="전체반품"</formula>
    </cfRule>
  </conditionalFormatting>
  <conditionalFormatting sqref="K404">
    <cfRule type="expression" dxfId="133" priority="141">
      <formula>$L404="부분반품"</formula>
    </cfRule>
    <cfRule type="expression" dxfId="132" priority="142">
      <formula>$L404="전체반품"</formula>
    </cfRule>
  </conditionalFormatting>
  <conditionalFormatting sqref="D410:D411 D408">
    <cfRule type="expression" dxfId="131" priority="139">
      <formula>$L408="부분반품"</formula>
    </cfRule>
    <cfRule type="expression" dxfId="130" priority="140">
      <formula>$L408="전체반품"</formula>
    </cfRule>
  </conditionalFormatting>
  <conditionalFormatting sqref="D409">
    <cfRule type="expression" dxfId="129" priority="137">
      <formula>$L409="부분반품"</formula>
    </cfRule>
    <cfRule type="expression" dxfId="128" priority="138">
      <formula>$L409="전체반품"</formula>
    </cfRule>
  </conditionalFormatting>
  <conditionalFormatting sqref="K408">
    <cfRule type="expression" dxfId="127" priority="135">
      <formula>$L408="부분반품"</formula>
    </cfRule>
    <cfRule type="expression" dxfId="126" priority="136">
      <formula>$L408="전체반품"</formula>
    </cfRule>
  </conditionalFormatting>
  <conditionalFormatting sqref="K409 K411:K413 K417:K418 K422:K424 K431:K432 K434 K440:K443">
    <cfRule type="expression" dxfId="125" priority="133">
      <formula>$L409="부분반품"</formula>
    </cfRule>
    <cfRule type="expression" dxfId="124" priority="134">
      <formula>$L409="전체반품"</formula>
    </cfRule>
  </conditionalFormatting>
  <conditionalFormatting sqref="K410">
    <cfRule type="expression" dxfId="123" priority="131">
      <formula>$L410="부분반품"</formula>
    </cfRule>
    <cfRule type="expression" dxfId="122" priority="132">
      <formula>$L410="전체반품"</formula>
    </cfRule>
  </conditionalFormatting>
  <conditionalFormatting sqref="D414:D417 D420:D421">
    <cfRule type="expression" dxfId="121" priority="129">
      <formula>$L414="부분반품"</formula>
    </cfRule>
    <cfRule type="expression" dxfId="120" priority="130">
      <formula>$L414="전체반품"</formula>
    </cfRule>
  </conditionalFormatting>
  <conditionalFormatting sqref="D413">
    <cfRule type="expression" dxfId="119" priority="127">
      <formula>$L413="부분반품"</formula>
    </cfRule>
    <cfRule type="expression" dxfId="118" priority="128">
      <formula>$L413="전체반품"</formula>
    </cfRule>
  </conditionalFormatting>
  <conditionalFormatting sqref="K414:K416">
    <cfRule type="expression" dxfId="117" priority="125">
      <formula>$L414="부분반품"</formula>
    </cfRule>
    <cfRule type="expression" dxfId="116" priority="126">
      <formula>$L414="전체반품"</formula>
    </cfRule>
  </conditionalFormatting>
  <conditionalFormatting sqref="D418:D419">
    <cfRule type="expression" dxfId="115" priority="123">
      <formula>$L418="부분반품"</formula>
    </cfRule>
    <cfRule type="expression" dxfId="114" priority="124">
      <formula>$L418="전체반품"</formula>
    </cfRule>
  </conditionalFormatting>
  <conditionalFormatting sqref="D422 D434 D437">
    <cfRule type="expression" dxfId="113" priority="121">
      <formula>$L422="부분반품"</formula>
    </cfRule>
    <cfRule type="expression" dxfId="112" priority="122">
      <formula>$L422="전체반품"</formula>
    </cfRule>
  </conditionalFormatting>
  <conditionalFormatting sqref="K420">
    <cfRule type="expression" dxfId="111" priority="119">
      <formula>$L420="부분반품"</formula>
    </cfRule>
    <cfRule type="expression" dxfId="110" priority="120">
      <formula>$L420="전체반품"</formula>
    </cfRule>
  </conditionalFormatting>
  <conditionalFormatting sqref="K419">
    <cfRule type="expression" dxfId="109" priority="117">
      <formula>$L419="부분반품"</formula>
    </cfRule>
    <cfRule type="expression" dxfId="108" priority="118">
      <formula>$L419="전체반품"</formula>
    </cfRule>
  </conditionalFormatting>
  <conditionalFormatting sqref="K421">
    <cfRule type="expression" dxfId="107" priority="115">
      <formula>$L421="부분반품"</formula>
    </cfRule>
    <cfRule type="expression" dxfId="106" priority="116">
      <formula>$L421="전체반품"</formula>
    </cfRule>
  </conditionalFormatting>
  <conditionalFormatting sqref="D423:D424">
    <cfRule type="expression" dxfId="105" priority="113">
      <formula>$L423="부분반품"</formula>
    </cfRule>
    <cfRule type="expression" dxfId="104" priority="114">
      <formula>$L423="전체반품"</formula>
    </cfRule>
  </conditionalFormatting>
  <conditionalFormatting sqref="D425:D432">
    <cfRule type="expression" dxfId="103" priority="111">
      <formula>$L425="부분반품"</formula>
    </cfRule>
    <cfRule type="expression" dxfId="102" priority="112">
      <formula>$L425="전체반품"</formula>
    </cfRule>
  </conditionalFormatting>
  <conditionalFormatting sqref="D435 D433">
    <cfRule type="expression" dxfId="101" priority="109">
      <formula>$L433="부분반품"</formula>
    </cfRule>
    <cfRule type="expression" dxfId="100" priority="110">
      <formula>$L433="전체반품"</formula>
    </cfRule>
  </conditionalFormatting>
  <conditionalFormatting sqref="K425:K430">
    <cfRule type="expression" dxfId="99" priority="107">
      <formula>$L425="부분반품"</formula>
    </cfRule>
    <cfRule type="expression" dxfId="98" priority="108">
      <formula>$L425="전체반품"</formula>
    </cfRule>
  </conditionalFormatting>
  <conditionalFormatting sqref="K433">
    <cfRule type="expression" dxfId="97" priority="105">
      <formula>$L433="부분반품"</formula>
    </cfRule>
    <cfRule type="expression" dxfId="96" priority="106">
      <formula>$L433="전체반품"</formula>
    </cfRule>
  </conditionalFormatting>
  <conditionalFormatting sqref="K435">
    <cfRule type="expression" dxfId="95" priority="103">
      <formula>$L435="부분반품"</formula>
    </cfRule>
    <cfRule type="expression" dxfId="94" priority="104">
      <formula>$L435="전체반품"</formula>
    </cfRule>
  </conditionalFormatting>
  <conditionalFormatting sqref="D436">
    <cfRule type="expression" dxfId="93" priority="101">
      <formula>$L436="부분반품"</formula>
    </cfRule>
    <cfRule type="expression" dxfId="92" priority="102">
      <formula>$L436="전체반품"</formula>
    </cfRule>
  </conditionalFormatting>
  <conditionalFormatting sqref="D438:D440">
    <cfRule type="expression" dxfId="91" priority="99">
      <formula>$L438="부분반품"</formula>
    </cfRule>
    <cfRule type="expression" dxfId="90" priority="100">
      <formula>$L438="전체반품"</formula>
    </cfRule>
  </conditionalFormatting>
  <conditionalFormatting sqref="K436:K438">
    <cfRule type="expression" dxfId="89" priority="97">
      <formula>$L436="부분반품"</formula>
    </cfRule>
    <cfRule type="expression" dxfId="88" priority="98">
      <formula>$L436="전체반품"</formula>
    </cfRule>
  </conditionalFormatting>
  <conditionalFormatting sqref="K439">
    <cfRule type="expression" dxfId="87" priority="95">
      <formula>$L439="부분반품"</formula>
    </cfRule>
    <cfRule type="expression" dxfId="86" priority="96">
      <formula>$L439="전체반품"</formula>
    </cfRule>
  </conditionalFormatting>
  <conditionalFormatting sqref="D443">
    <cfRule type="expression" dxfId="85" priority="89">
      <formula>$L443="부분반품"</formula>
    </cfRule>
    <cfRule type="expression" dxfId="84" priority="90">
      <formula>$L443="전체반품"</formula>
    </cfRule>
  </conditionalFormatting>
  <conditionalFormatting sqref="D442">
    <cfRule type="expression" dxfId="83" priority="87">
      <formula>$L442="부분반품"</formula>
    </cfRule>
    <cfRule type="expression" dxfId="82" priority="88">
      <formula>$L442="전체반품"</formula>
    </cfRule>
  </conditionalFormatting>
  <conditionalFormatting sqref="D441">
    <cfRule type="expression" dxfId="81" priority="85">
      <formula>$L441="부분반품"</formula>
    </cfRule>
    <cfRule type="expression" dxfId="80" priority="86">
      <formula>$L441="전체반품"</formula>
    </cfRule>
  </conditionalFormatting>
  <conditionalFormatting sqref="D444">
    <cfRule type="expression" dxfId="79" priority="81">
      <formula>$L444="부분반품"</formula>
    </cfRule>
    <cfRule type="expression" dxfId="78" priority="82">
      <formula>$L444="전체반품"</formula>
    </cfRule>
  </conditionalFormatting>
  <conditionalFormatting sqref="D445">
    <cfRule type="expression" dxfId="77" priority="79">
      <formula>$L445="부분반품"</formula>
    </cfRule>
    <cfRule type="expression" dxfId="76" priority="80">
      <formula>$L445="전체반품"</formula>
    </cfRule>
  </conditionalFormatting>
  <conditionalFormatting sqref="E447:E452">
    <cfRule type="expression" dxfId="75" priority="77">
      <formula>$L447="부분반품"</formula>
    </cfRule>
    <cfRule type="expression" dxfId="74" priority="78">
      <formula>$L447="전체반품"</formula>
    </cfRule>
  </conditionalFormatting>
  <conditionalFormatting sqref="D447">
    <cfRule type="expression" dxfId="73" priority="75">
      <formula>$L447="부분반품"</formula>
    </cfRule>
    <cfRule type="expression" dxfId="72" priority="76">
      <formula>$L447="전체반품"</formula>
    </cfRule>
  </conditionalFormatting>
  <conditionalFormatting sqref="D448:D450">
    <cfRule type="expression" dxfId="71" priority="73">
      <formula>$L448="부분반품"</formula>
    </cfRule>
    <cfRule type="expression" dxfId="70" priority="74">
      <formula>$L448="전체반품"</formula>
    </cfRule>
  </conditionalFormatting>
  <conditionalFormatting sqref="K451">
    <cfRule type="expression" dxfId="69" priority="71">
      <formula>$L451="부분반품"</formula>
    </cfRule>
    <cfRule type="expression" dxfId="68" priority="72">
      <formula>$L451="전체반품"</formula>
    </cfRule>
  </conditionalFormatting>
  <conditionalFormatting sqref="K452">
    <cfRule type="expression" dxfId="67" priority="69">
      <formula>$L452="부분반품"</formula>
    </cfRule>
    <cfRule type="expression" dxfId="66" priority="70">
      <formula>$L452="전체반품"</formula>
    </cfRule>
  </conditionalFormatting>
  <conditionalFormatting sqref="K450 K447:K448">
    <cfRule type="expression" dxfId="65" priority="67">
      <formula>$L447="부분반품"</formula>
    </cfRule>
    <cfRule type="expression" dxfId="64" priority="68">
      <formula>$L447="전체반품"</formula>
    </cfRule>
  </conditionalFormatting>
  <conditionalFormatting sqref="D453">
    <cfRule type="expression" dxfId="63" priority="65">
      <formula>$L453="부분반품"</formula>
    </cfRule>
    <cfRule type="expression" dxfId="62" priority="66">
      <formula>$L453="전체반품"</formula>
    </cfRule>
  </conditionalFormatting>
  <conditionalFormatting sqref="K453">
    <cfRule type="expression" dxfId="61" priority="63">
      <formula>$L453="부분반품"</formula>
    </cfRule>
    <cfRule type="expression" dxfId="60" priority="64">
      <formula>$L453="전체반품"</formula>
    </cfRule>
  </conditionalFormatting>
  <conditionalFormatting sqref="D454:D455">
    <cfRule type="expression" dxfId="59" priority="61">
      <formula>$L454="부분반품"</formula>
    </cfRule>
    <cfRule type="expression" dxfId="58" priority="62">
      <formula>$L454="전체반품"</formula>
    </cfRule>
  </conditionalFormatting>
  <conditionalFormatting sqref="F454:F455">
    <cfRule type="expression" dxfId="57" priority="49">
      <formula>$L454="부분반품"</formula>
    </cfRule>
    <cfRule type="expression" dxfId="56" priority="50">
      <formula>$L454="전체반품"</formula>
    </cfRule>
  </conditionalFormatting>
  <conditionalFormatting sqref="E456:E458">
    <cfRule type="expression" dxfId="55" priority="47">
      <formula>$L456="부분반품"</formula>
    </cfRule>
    <cfRule type="expression" dxfId="54" priority="48">
      <formula>$L456="전체반품"</formula>
    </cfRule>
  </conditionalFormatting>
  <conditionalFormatting sqref="E459:E460">
    <cfRule type="expression" dxfId="53" priority="45">
      <formula>$L459="부분반품"</formula>
    </cfRule>
    <cfRule type="expression" dxfId="52" priority="46">
      <formula>$L459="전체반품"</formula>
    </cfRule>
  </conditionalFormatting>
  <conditionalFormatting sqref="E461:E491">
    <cfRule type="expression" dxfId="51" priority="43">
      <formula>$L461="부분반품"</formula>
    </cfRule>
    <cfRule type="expression" dxfId="50" priority="44">
      <formula>$L461="전체반품"</formula>
    </cfRule>
  </conditionalFormatting>
  <conditionalFormatting sqref="E454:E455">
    <cfRule type="expression" dxfId="49" priority="41">
      <formula>$L454="부분반품"</formula>
    </cfRule>
    <cfRule type="expression" dxfId="48" priority="42">
      <formula>$L454="전체반품"</formula>
    </cfRule>
  </conditionalFormatting>
  <conditionalFormatting sqref="D459:D461 D464:D467">
    <cfRule type="expression" dxfId="47" priority="39">
      <formula>$L459="부분반품"</formula>
    </cfRule>
    <cfRule type="expression" dxfId="46" priority="40">
      <formula>$L459="전체반품"</formula>
    </cfRule>
  </conditionalFormatting>
  <conditionalFormatting sqref="D457:D458">
    <cfRule type="expression" dxfId="45" priority="37">
      <formula>$L457="부분반품"</formula>
    </cfRule>
    <cfRule type="expression" dxfId="44" priority="38">
      <formula>$L457="전체반품"</formula>
    </cfRule>
  </conditionalFormatting>
  <conditionalFormatting sqref="D456">
    <cfRule type="expression" dxfId="43" priority="35">
      <formula>$L456="부분반품"</formula>
    </cfRule>
    <cfRule type="expression" dxfId="42" priority="36">
      <formula>$L456="전체반품"</formula>
    </cfRule>
  </conditionalFormatting>
  <conditionalFormatting sqref="K454">
    <cfRule type="expression" dxfId="41" priority="33">
      <formula>$L454="부분반품"</formula>
    </cfRule>
    <cfRule type="expression" dxfId="40" priority="34">
      <formula>$L454="전체반품"</formula>
    </cfRule>
  </conditionalFormatting>
  <conditionalFormatting sqref="K455">
    <cfRule type="expression" dxfId="39" priority="31">
      <formula>$L455="부분반품"</formula>
    </cfRule>
    <cfRule type="expression" dxfId="38" priority="32">
      <formula>$L455="전체반품"</formula>
    </cfRule>
  </conditionalFormatting>
  <conditionalFormatting sqref="K456:K462 K464:K466">
    <cfRule type="expression" dxfId="37" priority="29">
      <formula>$L456="부분반품"</formula>
    </cfRule>
    <cfRule type="expression" dxfId="36" priority="30">
      <formula>$L456="전체반품"</formula>
    </cfRule>
  </conditionalFormatting>
  <conditionalFormatting sqref="D462:D463">
    <cfRule type="expression" dxfId="35" priority="27">
      <formula>$L462="부분반품"</formula>
    </cfRule>
    <cfRule type="expression" dxfId="34" priority="28">
      <formula>$L462="전체반품"</formula>
    </cfRule>
  </conditionalFormatting>
  <conditionalFormatting sqref="K463">
    <cfRule type="expression" dxfId="33" priority="25">
      <formula>$L463="부분반품"</formula>
    </cfRule>
    <cfRule type="expression" dxfId="32" priority="26">
      <formula>$L463="전체반품"</formula>
    </cfRule>
  </conditionalFormatting>
  <conditionalFormatting sqref="K467:K469 K471:K474 K476 K478:K481 K491">
    <cfRule type="expression" dxfId="31" priority="23">
      <formula>$L467="부분반품"</formula>
    </cfRule>
    <cfRule type="expression" dxfId="30" priority="24">
      <formula>$L467="전체반품"</formula>
    </cfRule>
  </conditionalFormatting>
  <conditionalFormatting sqref="D468:D469">
    <cfRule type="expression" dxfId="29" priority="21">
      <formula>$L468="부분반품"</formula>
    </cfRule>
    <cfRule type="expression" dxfId="28" priority="22">
      <formula>$L468="전체반품"</formula>
    </cfRule>
  </conditionalFormatting>
  <conditionalFormatting sqref="D470:D475 D480 D483:D485 D491 D487:D488">
    <cfRule type="expression" dxfId="27" priority="19">
      <formula>$L470="부분반품"</formula>
    </cfRule>
    <cfRule type="expression" dxfId="26" priority="20">
      <formula>$L470="전체반품"</formula>
    </cfRule>
  </conditionalFormatting>
  <conditionalFormatting sqref="K470">
    <cfRule type="expression" dxfId="25" priority="17">
      <formula>$L470="부분반품"</formula>
    </cfRule>
    <cfRule type="expression" dxfId="24" priority="18">
      <formula>$L470="전체반품"</formula>
    </cfRule>
  </conditionalFormatting>
  <conditionalFormatting sqref="D476">
    <cfRule type="expression" dxfId="23" priority="15">
      <formula>$L476="부분반품"</formula>
    </cfRule>
    <cfRule type="expression" dxfId="22" priority="16">
      <formula>$L476="전체반품"</formula>
    </cfRule>
  </conditionalFormatting>
  <conditionalFormatting sqref="D477:D479">
    <cfRule type="expression" dxfId="21" priority="13">
      <formula>$L477="부분반품"</formula>
    </cfRule>
    <cfRule type="expression" dxfId="20" priority="14">
      <formula>$L477="전체반품"</formula>
    </cfRule>
  </conditionalFormatting>
  <conditionalFormatting sqref="K477 K475">
    <cfRule type="expression" dxfId="19" priority="11">
      <formula>$L475="부분반품"</formula>
    </cfRule>
    <cfRule type="expression" dxfId="18" priority="12">
      <formula>$L475="전체반품"</formula>
    </cfRule>
  </conditionalFormatting>
  <conditionalFormatting sqref="K482:K490">
    <cfRule type="expression" dxfId="17" priority="9">
      <formula>$L482="부분반품"</formula>
    </cfRule>
    <cfRule type="expression" dxfId="16" priority="10">
      <formula>$L482="전체반품"</formula>
    </cfRule>
  </conditionalFormatting>
  <conditionalFormatting sqref="D481">
    <cfRule type="expression" dxfId="15" priority="7">
      <formula>$L481="부분반품"</formula>
    </cfRule>
    <cfRule type="expression" dxfId="14" priority="8">
      <formula>$L481="전체반품"</formula>
    </cfRule>
  </conditionalFormatting>
  <conditionalFormatting sqref="D482">
    <cfRule type="expression" dxfId="13" priority="5">
      <formula>$L482="부분반품"</formula>
    </cfRule>
    <cfRule type="expression" dxfId="12" priority="6">
      <formula>$L482="전체반품"</formula>
    </cfRule>
  </conditionalFormatting>
  <conditionalFormatting sqref="D489:D490">
    <cfRule type="expression" dxfId="11" priority="3">
      <formula>$L489="부분반품"</formula>
    </cfRule>
    <cfRule type="expression" dxfId="10" priority="4">
      <formula>$L489="전체반품"</formula>
    </cfRule>
  </conditionalFormatting>
  <conditionalFormatting sqref="D486">
    <cfRule type="expression" dxfId="9" priority="1">
      <formula>$L486="부분반품"</formula>
    </cfRule>
    <cfRule type="expression" dxfId="8" priority="2">
      <formula>$L486="전체반품"</formula>
    </cfRule>
  </conditionalFormatting>
  <dataValidations count="4">
    <dataValidation type="list" allowBlank="1" showInputMessage="1" showErrorMessage="1" sqref="E4:E14 E22:E35 E360:E361 E381 E447:E452 E454:E491 F454:F455 D1:D1048576">
      <formula1>"TS,대리점,부산_영남,클라우드사업부"</formula1>
    </dataValidation>
    <dataValidation type="list" allowBlank="1" showInputMessage="1" showErrorMessage="1" sqref="B1:B1048576">
      <formula1>"클라우드서버,클라우드 SI"</formula1>
    </dataValidation>
    <dataValidation type="list" allowBlank="1" showInputMessage="1" showErrorMessage="1" sqref="K1:K1048576">
      <formula1>"신규,재계약"</formula1>
    </dataValidation>
    <dataValidation type="list" allowBlank="1" showInputMessage="1" showErrorMessage="1" sqref="L1:L1048576">
      <formula1>"추가,전체반품,부분반품"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856"/>
  <sheetViews>
    <sheetView topLeftCell="F1" zoomScaleNormal="100" workbookViewId="0">
      <pane ySplit="3" topLeftCell="A112" activePane="bottomLeft" state="frozen"/>
      <selection activeCell="M826" sqref="M826"/>
      <selection pane="bottomLeft" activeCell="I123" sqref="I123"/>
    </sheetView>
  </sheetViews>
  <sheetFormatPr defaultRowHeight="12" x14ac:dyDescent="0.3"/>
  <cols>
    <col min="1" max="1" width="0" style="1" hidden="1" customWidth="1"/>
    <col min="2" max="2" width="0" style="2" hidden="1" customWidth="1"/>
    <col min="3" max="3" width="6.625" style="1" customWidth="1"/>
    <col min="4" max="4" width="14.375" style="1" customWidth="1"/>
    <col min="5" max="5" width="11.25" style="2" customWidth="1"/>
    <col min="6" max="6" width="8.625" style="2" customWidth="1"/>
    <col min="7" max="7" width="26.625" style="2" customWidth="1"/>
    <col min="8" max="8" width="12.875" style="3" customWidth="1"/>
    <col min="9" max="9" width="11.75" style="4" customWidth="1"/>
    <col min="10" max="10" width="12.25" style="4" customWidth="1"/>
    <col min="11" max="11" width="8.25" style="2" customWidth="1"/>
    <col min="12" max="12" width="10.375" style="2" customWidth="1"/>
    <col min="13" max="13" width="12.875" style="7" bestFit="1" customWidth="1"/>
    <col min="14" max="14" width="12.625" style="2" customWidth="1"/>
    <col min="15" max="16384" width="9" style="6"/>
  </cols>
  <sheetData>
    <row r="1" spans="1:16" ht="12.75" customHeight="1" x14ac:dyDescent="0.3">
      <c r="I1" s="4" t="s">
        <v>940</v>
      </c>
      <c r="J1" s="4" t="s">
        <v>941</v>
      </c>
      <c r="K1" s="5"/>
    </row>
    <row r="2" spans="1:16" ht="12.75" customHeight="1" x14ac:dyDescent="0.3">
      <c r="I2" s="7">
        <f>SUMIFS(J:J,K:K,J2,N:N,"")</f>
        <v>69182400</v>
      </c>
      <c r="J2" s="2" t="s">
        <v>4338</v>
      </c>
      <c r="L2" s="357" t="s">
        <v>0</v>
      </c>
      <c r="M2" s="357"/>
      <c r="N2" s="357"/>
    </row>
    <row r="3" spans="1:16" ht="25.5" customHeight="1" x14ac:dyDescent="0.3">
      <c r="A3" s="28" t="s">
        <v>1</v>
      </c>
      <c r="B3" s="24" t="s">
        <v>2</v>
      </c>
      <c r="C3" s="29" t="s">
        <v>3</v>
      </c>
      <c r="D3" s="10" t="s">
        <v>4</v>
      </c>
      <c r="E3" s="10" t="s">
        <v>40</v>
      </c>
      <c r="F3" s="10" t="s">
        <v>41</v>
      </c>
      <c r="G3" s="30" t="s">
        <v>5</v>
      </c>
      <c r="H3" s="8" t="s">
        <v>6</v>
      </c>
      <c r="I3" s="31" t="s">
        <v>7</v>
      </c>
      <c r="J3" s="32" t="s">
        <v>8</v>
      </c>
      <c r="K3" s="9" t="s">
        <v>9</v>
      </c>
      <c r="L3" s="85" t="s">
        <v>21</v>
      </c>
      <c r="M3" s="86" t="s">
        <v>10</v>
      </c>
      <c r="N3" s="11" t="s">
        <v>11</v>
      </c>
      <c r="O3" s="33" t="s">
        <v>12</v>
      </c>
      <c r="P3" s="6">
        <v>5</v>
      </c>
    </row>
    <row r="4" spans="1:16" ht="12" hidden="1" customHeight="1" x14ac:dyDescent="0.3">
      <c r="A4" s="12">
        <v>1</v>
      </c>
      <c r="B4" s="25" t="s">
        <v>13</v>
      </c>
      <c r="C4" s="27" t="s">
        <v>14</v>
      </c>
      <c r="D4" s="13" t="s">
        <v>15</v>
      </c>
      <c r="E4" s="18" t="s">
        <v>44</v>
      </c>
      <c r="F4" s="18" t="s">
        <v>46</v>
      </c>
      <c r="G4" s="179" t="s">
        <v>22</v>
      </c>
      <c r="H4" s="14">
        <v>4888800381</v>
      </c>
      <c r="I4" s="15">
        <v>320000</v>
      </c>
      <c r="J4" s="16">
        <v>3840000</v>
      </c>
      <c r="K4" s="17" t="s">
        <v>23</v>
      </c>
      <c r="L4" s="19" t="str">
        <f>IF(N4="완료",K4,"")</f>
        <v>2월</v>
      </c>
      <c r="M4" s="87">
        <f>IFERROR(VLOOKUP(H4,'2019년 수주리스트'!G:I,3,0),"")</f>
        <v>3840000</v>
      </c>
      <c r="N4" s="19" t="str">
        <f t="shared" ref="N4:N69" si="0">IF(M4="","","완료")</f>
        <v>완료</v>
      </c>
      <c r="O4" s="20"/>
    </row>
    <row r="5" spans="1:16" ht="11.25" customHeight="1" x14ac:dyDescent="0.3">
      <c r="A5" s="12">
        <v>2</v>
      </c>
      <c r="B5" s="25" t="s">
        <v>13</v>
      </c>
      <c r="C5" s="12" t="s">
        <v>14</v>
      </c>
      <c r="D5" s="25" t="s">
        <v>101</v>
      </c>
      <c r="E5" s="27" t="s">
        <v>44</v>
      </c>
      <c r="F5" s="13" t="s">
        <v>46</v>
      </c>
      <c r="G5" s="18" t="s">
        <v>102</v>
      </c>
      <c r="H5" s="18">
        <v>2208724174</v>
      </c>
      <c r="I5" s="83">
        <v>425000</v>
      </c>
      <c r="J5" s="84">
        <v>5100000</v>
      </c>
      <c r="K5" s="84" t="s">
        <v>24</v>
      </c>
      <c r="L5" s="87" t="str">
        <f t="shared" ref="L5:L70" si="1">IF(N5="완료",K5,"")</f>
        <v/>
      </c>
      <c r="M5" s="87" t="str">
        <f>IFERROR(VLOOKUP(H5,'2019년 수주리스트'!G:I,3,0),"")</f>
        <v/>
      </c>
      <c r="N5" s="18" t="str">
        <f t="shared" si="0"/>
        <v/>
      </c>
      <c r="O5" s="15"/>
      <c r="P5" s="194" t="s">
        <v>24</v>
      </c>
    </row>
    <row r="6" spans="1:16" ht="12" hidden="1" customHeight="1" x14ac:dyDescent="0.3">
      <c r="A6" s="12">
        <v>3</v>
      </c>
      <c r="B6" s="25" t="s">
        <v>13</v>
      </c>
      <c r="C6" s="12" t="s">
        <v>25</v>
      </c>
      <c r="D6" s="25" t="s">
        <v>103</v>
      </c>
      <c r="E6" s="27" t="s">
        <v>44</v>
      </c>
      <c r="F6" s="13" t="s">
        <v>45</v>
      </c>
      <c r="G6" s="18" t="s">
        <v>104</v>
      </c>
      <c r="H6" s="18">
        <v>6098146573</v>
      </c>
      <c r="I6" s="83">
        <v>3900000</v>
      </c>
      <c r="J6" s="84">
        <v>3900000</v>
      </c>
      <c r="K6" s="84" t="s">
        <v>26</v>
      </c>
      <c r="L6" s="87" t="str">
        <f t="shared" si="1"/>
        <v>1월</v>
      </c>
      <c r="M6" s="87">
        <f>IFERROR(VLOOKUP(H6,'2019년 수주리스트'!G:I,3,0),"")</f>
        <v>3900000</v>
      </c>
      <c r="N6" s="18" t="str">
        <f t="shared" si="0"/>
        <v>완료</v>
      </c>
      <c r="O6" s="15"/>
    </row>
    <row r="7" spans="1:16" ht="12" hidden="1" customHeight="1" x14ac:dyDescent="0.3">
      <c r="A7" s="12">
        <v>4</v>
      </c>
      <c r="B7" s="25" t="s">
        <v>13</v>
      </c>
      <c r="C7" s="12" t="s">
        <v>14</v>
      </c>
      <c r="D7" s="25" t="s">
        <v>105</v>
      </c>
      <c r="E7" s="27" t="s">
        <v>44</v>
      </c>
      <c r="F7" s="13" t="s">
        <v>45</v>
      </c>
      <c r="G7" s="18" t="s">
        <v>106</v>
      </c>
      <c r="H7" s="18">
        <v>1068676947</v>
      </c>
      <c r="I7" s="83">
        <v>3420000</v>
      </c>
      <c r="J7" s="84">
        <v>3420000</v>
      </c>
      <c r="K7" s="84" t="s">
        <v>23</v>
      </c>
      <c r="L7" s="87" t="str">
        <f t="shared" si="1"/>
        <v>2월</v>
      </c>
      <c r="M7" s="87">
        <f>IFERROR(VLOOKUP(H7,'2019년 수주리스트'!G:I,3,0),"")</f>
        <v>3420000</v>
      </c>
      <c r="N7" s="18" t="str">
        <f t="shared" si="0"/>
        <v>완료</v>
      </c>
      <c r="O7" s="15"/>
    </row>
    <row r="8" spans="1:16" ht="12" hidden="1" customHeight="1" x14ac:dyDescent="0.3">
      <c r="A8" s="12">
        <v>5</v>
      </c>
      <c r="B8" s="25" t="s">
        <v>13</v>
      </c>
      <c r="C8" s="12" t="s">
        <v>14</v>
      </c>
      <c r="D8" s="25" t="s">
        <v>107</v>
      </c>
      <c r="E8" s="27" t="s">
        <v>44</v>
      </c>
      <c r="F8" s="13" t="s">
        <v>46</v>
      </c>
      <c r="G8" s="18" t="s">
        <v>108</v>
      </c>
      <c r="H8" s="18">
        <v>6218137720</v>
      </c>
      <c r="I8" s="83">
        <v>365000</v>
      </c>
      <c r="J8" s="84">
        <v>4380000</v>
      </c>
      <c r="K8" s="84" t="s">
        <v>26</v>
      </c>
      <c r="L8" s="87" t="str">
        <f t="shared" si="1"/>
        <v>1월</v>
      </c>
      <c r="M8" s="87">
        <f>IFERROR(VLOOKUP(H8,'2019년 수주리스트'!G:I,3,0),"")</f>
        <v>4380000</v>
      </c>
      <c r="N8" s="18" t="str">
        <f t="shared" si="0"/>
        <v>완료</v>
      </c>
      <c r="O8" s="15"/>
    </row>
    <row r="9" spans="1:16" ht="12" hidden="1" customHeight="1" x14ac:dyDescent="0.3">
      <c r="A9" s="12">
        <v>8</v>
      </c>
      <c r="B9" s="25" t="s">
        <v>13</v>
      </c>
      <c r="C9" s="12" t="s">
        <v>25</v>
      </c>
      <c r="D9" s="25" t="s">
        <v>103</v>
      </c>
      <c r="E9" s="27" t="s">
        <v>44</v>
      </c>
      <c r="F9" s="13" t="s">
        <v>46</v>
      </c>
      <c r="G9" s="18" t="s">
        <v>109</v>
      </c>
      <c r="H9" s="18">
        <v>6098149930</v>
      </c>
      <c r="I9" s="83">
        <v>275000</v>
      </c>
      <c r="J9" s="84">
        <v>3300000</v>
      </c>
      <c r="K9" s="84" t="s">
        <v>23</v>
      </c>
      <c r="L9" s="87" t="str">
        <f t="shared" si="1"/>
        <v>2월</v>
      </c>
      <c r="M9" s="87">
        <f>IFERROR(VLOOKUP(H9,'2019년 수주리스트'!G:I,3,0),"")</f>
        <v>3300000</v>
      </c>
      <c r="N9" s="18" t="str">
        <f t="shared" si="0"/>
        <v>완료</v>
      </c>
      <c r="O9" s="15"/>
    </row>
    <row r="10" spans="1:16" ht="12" hidden="1" customHeight="1" x14ac:dyDescent="0.3">
      <c r="A10" s="12">
        <v>9</v>
      </c>
      <c r="B10" s="25" t="s">
        <v>13</v>
      </c>
      <c r="C10" s="12" t="s">
        <v>14</v>
      </c>
      <c r="D10" s="25" t="s">
        <v>110</v>
      </c>
      <c r="E10" s="27" t="s">
        <v>44</v>
      </c>
      <c r="F10" s="13" t="s">
        <v>46</v>
      </c>
      <c r="G10" s="18" t="s">
        <v>111</v>
      </c>
      <c r="H10" s="18">
        <v>2118697910</v>
      </c>
      <c r="I10" s="83">
        <v>343000</v>
      </c>
      <c r="J10" s="84">
        <v>4116000</v>
      </c>
      <c r="K10" s="84" t="s">
        <v>84</v>
      </c>
      <c r="L10" s="87" t="str">
        <f t="shared" si="1"/>
        <v>1월</v>
      </c>
      <c r="M10" s="87">
        <f>IFERROR(VLOOKUP(H10,'2019년 수주리스트'!G:I,3,0),"")</f>
        <v>4116000</v>
      </c>
      <c r="N10" s="18" t="str">
        <f t="shared" si="0"/>
        <v>완료</v>
      </c>
      <c r="O10" s="15"/>
      <c r="P10" s="6" t="s">
        <v>23</v>
      </c>
    </row>
    <row r="11" spans="1:16" s="21" customFormat="1" ht="12" hidden="1" customHeight="1" x14ac:dyDescent="0.3">
      <c r="A11" s="12">
        <v>11</v>
      </c>
      <c r="B11" s="25" t="s">
        <v>13</v>
      </c>
      <c r="C11" s="12" t="s">
        <v>14</v>
      </c>
      <c r="D11" s="25" t="s">
        <v>112</v>
      </c>
      <c r="E11" s="27" t="s">
        <v>44</v>
      </c>
      <c r="F11" s="13" t="s">
        <v>46</v>
      </c>
      <c r="G11" s="18" t="s">
        <v>113</v>
      </c>
      <c r="H11" s="18">
        <v>2120699525</v>
      </c>
      <c r="I11" s="83">
        <v>275000</v>
      </c>
      <c r="J11" s="84">
        <v>3300000</v>
      </c>
      <c r="K11" s="84" t="s">
        <v>26</v>
      </c>
      <c r="L11" s="87" t="str">
        <f t="shared" si="1"/>
        <v>1월</v>
      </c>
      <c r="M11" s="87">
        <f>IFERROR(VLOOKUP(H11,'2019년 수주리스트'!G:I,3,0),"")</f>
        <v>3300000</v>
      </c>
      <c r="N11" s="18" t="str">
        <f t="shared" si="0"/>
        <v>완료</v>
      </c>
      <c r="O11" s="15"/>
      <c r="P11" s="6"/>
    </row>
    <row r="12" spans="1:16" ht="12" hidden="1" customHeight="1" x14ac:dyDescent="0.3">
      <c r="A12" s="12">
        <v>12</v>
      </c>
      <c r="B12" s="25" t="s">
        <v>13</v>
      </c>
      <c r="C12" s="12" t="s">
        <v>14</v>
      </c>
      <c r="D12" s="25" t="s">
        <v>114</v>
      </c>
      <c r="E12" s="27" t="s">
        <v>44</v>
      </c>
      <c r="F12" s="13" t="s">
        <v>46</v>
      </c>
      <c r="G12" s="18" t="s">
        <v>115</v>
      </c>
      <c r="H12" s="18">
        <v>4018111238</v>
      </c>
      <c r="I12" s="83">
        <v>230000</v>
      </c>
      <c r="J12" s="84">
        <v>2760000</v>
      </c>
      <c r="K12" s="84" t="s">
        <v>23</v>
      </c>
      <c r="L12" s="87" t="str">
        <f t="shared" si="1"/>
        <v>2월</v>
      </c>
      <c r="M12" s="87">
        <f>IFERROR(VLOOKUP(H12,'2019년 수주리스트'!G:I,3,0),"")</f>
        <v>2760000</v>
      </c>
      <c r="N12" s="18" t="str">
        <f t="shared" si="0"/>
        <v>완료</v>
      </c>
      <c r="O12" s="15"/>
    </row>
    <row r="13" spans="1:16" ht="12" hidden="1" customHeight="1" x14ac:dyDescent="0.3">
      <c r="A13" s="12"/>
      <c r="B13" s="25"/>
      <c r="C13" s="12" t="s">
        <v>25</v>
      </c>
      <c r="D13" s="25" t="s">
        <v>971</v>
      </c>
      <c r="E13" s="27" t="s">
        <v>44</v>
      </c>
      <c r="F13" s="13" t="s">
        <v>46</v>
      </c>
      <c r="G13" s="18" t="s">
        <v>1992</v>
      </c>
      <c r="H13" s="18">
        <v>5148124247</v>
      </c>
      <c r="I13" s="83">
        <v>440000</v>
      </c>
      <c r="J13" s="84">
        <f>I13*12</f>
        <v>5280000</v>
      </c>
      <c r="K13" s="84" t="s">
        <v>23</v>
      </c>
      <c r="L13" s="87" t="str">
        <f t="shared" si="1"/>
        <v>2월</v>
      </c>
      <c r="M13" s="87">
        <f>IFERROR(VLOOKUP(H13,'2019년 수주리스트'!G:I,3,0),"")</f>
        <v>5280000</v>
      </c>
      <c r="N13" s="18" t="str">
        <f t="shared" si="0"/>
        <v>완료</v>
      </c>
      <c r="O13" s="15"/>
    </row>
    <row r="14" spans="1:16" ht="12" hidden="1" customHeight="1" x14ac:dyDescent="0.3">
      <c r="A14" s="12">
        <v>13</v>
      </c>
      <c r="B14" s="25" t="s">
        <v>13</v>
      </c>
      <c r="C14" s="12" t="s">
        <v>14</v>
      </c>
      <c r="D14" s="25" t="s">
        <v>116</v>
      </c>
      <c r="E14" s="27" t="s">
        <v>44</v>
      </c>
      <c r="F14" s="13" t="s">
        <v>46</v>
      </c>
      <c r="G14" s="18" t="s">
        <v>3817</v>
      </c>
      <c r="H14" s="18">
        <v>3148653230</v>
      </c>
      <c r="I14" s="83">
        <v>585000</v>
      </c>
      <c r="J14" s="84">
        <v>7020000</v>
      </c>
      <c r="K14" s="84" t="s">
        <v>23</v>
      </c>
      <c r="L14" s="87" t="str">
        <f t="shared" si="1"/>
        <v>2월</v>
      </c>
      <c r="M14" s="87">
        <f>IFERROR(VLOOKUP(H14,'2019년 수주리스트'!G:I,3,0),"")</f>
        <v>6588000</v>
      </c>
      <c r="N14" s="18" t="str">
        <f t="shared" si="0"/>
        <v>완료</v>
      </c>
      <c r="O14" s="15"/>
    </row>
    <row r="15" spans="1:16" ht="12" hidden="1" customHeight="1" x14ac:dyDescent="0.3">
      <c r="A15" s="12">
        <v>14</v>
      </c>
      <c r="B15" s="25" t="s">
        <v>13</v>
      </c>
      <c r="C15" s="12" t="s">
        <v>14</v>
      </c>
      <c r="D15" s="25" t="s">
        <v>117</v>
      </c>
      <c r="E15" s="27" t="s">
        <v>44</v>
      </c>
      <c r="F15" s="13" t="s">
        <v>46</v>
      </c>
      <c r="G15" s="18" t="s">
        <v>118</v>
      </c>
      <c r="H15" s="18">
        <v>3148616860</v>
      </c>
      <c r="I15" s="83">
        <v>1200000</v>
      </c>
      <c r="J15" s="84">
        <v>14400000</v>
      </c>
      <c r="K15" s="84" t="s">
        <v>23</v>
      </c>
      <c r="L15" s="87" t="str">
        <f t="shared" si="1"/>
        <v>2월</v>
      </c>
      <c r="M15" s="87">
        <f>IFERROR(VLOOKUP(H15,'2019년 수주리스트'!G:I,3,0),"")</f>
        <v>14400000</v>
      </c>
      <c r="N15" s="18" t="str">
        <f t="shared" si="0"/>
        <v>완료</v>
      </c>
      <c r="O15" s="15"/>
    </row>
    <row r="16" spans="1:16" ht="12" hidden="1" customHeight="1" x14ac:dyDescent="0.3">
      <c r="A16" s="12">
        <v>16</v>
      </c>
      <c r="B16" s="25" t="s">
        <v>13</v>
      </c>
      <c r="C16" s="12" t="s">
        <v>18</v>
      </c>
      <c r="D16" s="25" t="s">
        <v>119</v>
      </c>
      <c r="E16" s="27" t="s">
        <v>44</v>
      </c>
      <c r="F16" s="13" t="s">
        <v>46</v>
      </c>
      <c r="G16" s="18" t="s">
        <v>120</v>
      </c>
      <c r="H16" s="18">
        <v>1248165026</v>
      </c>
      <c r="I16" s="83">
        <v>365000</v>
      </c>
      <c r="J16" s="84">
        <v>4380000</v>
      </c>
      <c r="K16" s="84" t="s">
        <v>23</v>
      </c>
      <c r="L16" s="87" t="str">
        <f t="shared" si="1"/>
        <v>2월</v>
      </c>
      <c r="M16" s="87">
        <f>IFERROR(VLOOKUP(H16,'2019년 수주리스트'!G:I,3,0),"")</f>
        <v>4380000</v>
      </c>
      <c r="N16" s="18" t="str">
        <f t="shared" si="0"/>
        <v>완료</v>
      </c>
      <c r="O16" s="15"/>
    </row>
    <row r="17" spans="1:16" s="22" customFormat="1" ht="12" hidden="1" customHeight="1" x14ac:dyDescent="0.3">
      <c r="A17" s="23">
        <v>16</v>
      </c>
      <c r="B17" s="26" t="s">
        <v>13</v>
      </c>
      <c r="C17" s="12" t="s">
        <v>14</v>
      </c>
      <c r="D17" s="25" t="s">
        <v>105</v>
      </c>
      <c r="E17" s="27" t="s">
        <v>44</v>
      </c>
      <c r="F17" s="13" t="s">
        <v>45</v>
      </c>
      <c r="G17" s="18" t="s">
        <v>121</v>
      </c>
      <c r="H17" s="18">
        <v>1368115738</v>
      </c>
      <c r="I17" s="83">
        <v>3540000</v>
      </c>
      <c r="J17" s="84">
        <v>3540000</v>
      </c>
      <c r="K17" s="84" t="s">
        <v>23</v>
      </c>
      <c r="L17" s="87" t="str">
        <f t="shared" si="1"/>
        <v>2월</v>
      </c>
      <c r="M17" s="87">
        <f>IFERROR(VLOOKUP(H17,'2019년 수주리스트'!G:I,3,0),"")</f>
        <v>3540000</v>
      </c>
      <c r="N17" s="18" t="str">
        <f t="shared" si="0"/>
        <v>완료</v>
      </c>
      <c r="O17" s="15"/>
      <c r="P17" s="6"/>
    </row>
    <row r="18" spans="1:16" ht="12" hidden="1" customHeight="1" x14ac:dyDescent="0.3">
      <c r="C18" s="12" t="s">
        <v>14</v>
      </c>
      <c r="D18" s="25" t="s">
        <v>112</v>
      </c>
      <c r="E18" s="27" t="s">
        <v>44</v>
      </c>
      <c r="F18" s="13" t="s">
        <v>46</v>
      </c>
      <c r="G18" s="18" t="s">
        <v>122</v>
      </c>
      <c r="H18" s="18">
        <v>2028113643</v>
      </c>
      <c r="I18" s="83">
        <v>330000</v>
      </c>
      <c r="J18" s="84">
        <v>3960000</v>
      </c>
      <c r="K18" s="84" t="s">
        <v>23</v>
      </c>
      <c r="L18" s="87" t="str">
        <f t="shared" si="1"/>
        <v>2월</v>
      </c>
      <c r="M18" s="87">
        <f>IFERROR(VLOOKUP(H18,'2019년 수주리스트'!G:I,3,0),"")</f>
        <v>3960000</v>
      </c>
      <c r="N18" s="18" t="str">
        <f t="shared" si="0"/>
        <v>완료</v>
      </c>
      <c r="O18" s="15"/>
    </row>
    <row r="19" spans="1:16" ht="12" hidden="1" customHeight="1" x14ac:dyDescent="0.3">
      <c r="C19" s="12" t="s">
        <v>18</v>
      </c>
      <c r="D19" s="25" t="s">
        <v>123</v>
      </c>
      <c r="E19" s="27" t="s">
        <v>44</v>
      </c>
      <c r="F19" s="13" t="s">
        <v>46</v>
      </c>
      <c r="G19" s="18" t="s">
        <v>3814</v>
      </c>
      <c r="H19" s="18">
        <v>2208622617</v>
      </c>
      <c r="I19" s="83">
        <v>355000</v>
      </c>
      <c r="J19" s="84">
        <v>4260000</v>
      </c>
      <c r="K19" s="84" t="s">
        <v>23</v>
      </c>
      <c r="L19" s="87" t="str">
        <f t="shared" si="1"/>
        <v>2월</v>
      </c>
      <c r="M19" s="87">
        <f>IFERROR(VLOOKUP(H19,'2019년 수주리스트'!G:I,3,0),"")</f>
        <v>4260000</v>
      </c>
      <c r="N19" s="18" t="str">
        <f t="shared" si="0"/>
        <v>완료</v>
      </c>
      <c r="O19" s="15"/>
    </row>
    <row r="20" spans="1:16" ht="12" hidden="1" customHeight="1" x14ac:dyDescent="0.3">
      <c r="C20" s="12" t="s">
        <v>18</v>
      </c>
      <c r="D20" s="25" t="s">
        <v>124</v>
      </c>
      <c r="E20" s="27" t="s">
        <v>44</v>
      </c>
      <c r="F20" s="13" t="s">
        <v>46</v>
      </c>
      <c r="G20" s="18" t="s">
        <v>125</v>
      </c>
      <c r="H20" s="18">
        <v>1358621514</v>
      </c>
      <c r="I20" s="83">
        <v>627500</v>
      </c>
      <c r="J20" s="84">
        <v>7530000</v>
      </c>
      <c r="K20" s="84" t="s">
        <v>23</v>
      </c>
      <c r="L20" s="87" t="str">
        <f t="shared" si="1"/>
        <v>2월</v>
      </c>
      <c r="M20" s="87">
        <f>IFERROR(VLOOKUP(H20,'2019년 수주리스트'!G:I,3,0),"")</f>
        <v>7530000</v>
      </c>
      <c r="N20" s="18" t="str">
        <f t="shared" si="0"/>
        <v>완료</v>
      </c>
      <c r="O20" s="15"/>
    </row>
    <row r="21" spans="1:16" ht="12" hidden="1" customHeight="1" x14ac:dyDescent="0.3">
      <c r="C21" s="12" t="s">
        <v>14</v>
      </c>
      <c r="D21" s="25" t="s">
        <v>126</v>
      </c>
      <c r="E21" s="27" t="s">
        <v>44</v>
      </c>
      <c r="F21" s="13" t="s">
        <v>46</v>
      </c>
      <c r="G21" s="18" t="s">
        <v>127</v>
      </c>
      <c r="H21" s="18">
        <v>1408173187</v>
      </c>
      <c r="I21" s="83">
        <v>275000</v>
      </c>
      <c r="J21" s="84">
        <v>3300000</v>
      </c>
      <c r="K21" s="84" t="s">
        <v>23</v>
      </c>
      <c r="L21" s="87" t="str">
        <f t="shared" si="1"/>
        <v>2월</v>
      </c>
      <c r="M21" s="87">
        <f>IFERROR(VLOOKUP(H21,'2019년 수주리스트'!G:I,3,0),"")</f>
        <v>3180000</v>
      </c>
      <c r="N21" s="18" t="str">
        <f t="shared" si="0"/>
        <v>완료</v>
      </c>
      <c r="O21" s="15"/>
    </row>
    <row r="22" spans="1:16" s="205" customFormat="1" ht="12" hidden="1" customHeight="1" x14ac:dyDescent="0.3">
      <c r="A22" s="206"/>
      <c r="B22" s="207"/>
      <c r="C22" s="197" t="s">
        <v>18</v>
      </c>
      <c r="D22" s="198" t="s">
        <v>128</v>
      </c>
      <c r="E22" s="199" t="s">
        <v>44</v>
      </c>
      <c r="F22" s="200" t="s">
        <v>46</v>
      </c>
      <c r="G22" s="201" t="s">
        <v>2924</v>
      </c>
      <c r="H22" s="201">
        <v>2088125623</v>
      </c>
      <c r="I22" s="202">
        <v>355000</v>
      </c>
      <c r="J22" s="203">
        <v>4260000</v>
      </c>
      <c r="K22" s="203" t="s">
        <v>3768</v>
      </c>
      <c r="L22" s="204" t="str">
        <f t="shared" si="1"/>
        <v/>
      </c>
      <c r="M22" s="204" t="str">
        <f>IFERROR(VLOOKUP(H22,'2019년 수주리스트'!G:I,3,0),"")</f>
        <v/>
      </c>
      <c r="N22" s="201" t="str">
        <f t="shared" si="0"/>
        <v/>
      </c>
      <c r="O22" s="202" t="s">
        <v>3768</v>
      </c>
      <c r="P22" s="194" t="s">
        <v>2523</v>
      </c>
    </row>
    <row r="23" spans="1:16" ht="12" hidden="1" customHeight="1" x14ac:dyDescent="0.3">
      <c r="C23" s="12" t="s">
        <v>18</v>
      </c>
      <c r="D23" s="25" t="s">
        <v>129</v>
      </c>
      <c r="E23" s="27" t="s">
        <v>44</v>
      </c>
      <c r="F23" s="13" t="s">
        <v>46</v>
      </c>
      <c r="G23" s="18" t="s">
        <v>130</v>
      </c>
      <c r="H23" s="18">
        <v>6108122436</v>
      </c>
      <c r="I23" s="83">
        <v>175000</v>
      </c>
      <c r="J23" s="84">
        <v>2100000</v>
      </c>
      <c r="K23" s="84" t="s">
        <v>27</v>
      </c>
      <c r="L23" s="87" t="str">
        <f t="shared" si="1"/>
        <v/>
      </c>
      <c r="M23" s="87" t="str">
        <f>IFERROR(VLOOKUP(H23,'2019년 수주리스트'!G:I,3,0),"")</f>
        <v/>
      </c>
      <c r="N23" s="18" t="str">
        <f t="shared" si="0"/>
        <v/>
      </c>
      <c r="O23" s="15"/>
      <c r="P23" s="194" t="s">
        <v>27</v>
      </c>
    </row>
    <row r="24" spans="1:16" hidden="1" x14ac:dyDescent="0.3">
      <c r="C24" s="12" t="s">
        <v>18</v>
      </c>
      <c r="D24" s="25" t="s">
        <v>131</v>
      </c>
      <c r="E24" s="27" t="s">
        <v>44</v>
      </c>
      <c r="F24" s="13" t="s">
        <v>46</v>
      </c>
      <c r="G24" s="18" t="s">
        <v>132</v>
      </c>
      <c r="H24" s="18">
        <v>6218122815</v>
      </c>
      <c r="I24" s="83">
        <v>516000</v>
      </c>
      <c r="J24" s="84">
        <v>6192000</v>
      </c>
      <c r="K24" s="84" t="s">
        <v>4061</v>
      </c>
      <c r="L24" s="87" t="str">
        <f t="shared" si="1"/>
        <v>3월</v>
      </c>
      <c r="M24" s="87">
        <f>IFERROR(VLOOKUP(H24,'2019년 수주리스트'!G:I,3,0),"")</f>
        <v>4980000</v>
      </c>
      <c r="N24" s="18" t="str">
        <f t="shared" si="0"/>
        <v>완료</v>
      </c>
      <c r="O24" s="15"/>
      <c r="P24" s="6" t="s">
        <v>24</v>
      </c>
    </row>
    <row r="25" spans="1:16" ht="12" hidden="1" customHeight="1" x14ac:dyDescent="0.3">
      <c r="C25" s="12" t="s">
        <v>14</v>
      </c>
      <c r="D25" s="25" t="s">
        <v>133</v>
      </c>
      <c r="E25" s="27" t="s">
        <v>44</v>
      </c>
      <c r="F25" s="13" t="s">
        <v>46</v>
      </c>
      <c r="G25" s="18" t="s">
        <v>134</v>
      </c>
      <c r="H25" s="18">
        <v>7438700675</v>
      </c>
      <c r="I25" s="83">
        <v>275000</v>
      </c>
      <c r="J25" s="84">
        <v>3300000</v>
      </c>
      <c r="K25" s="84" t="s">
        <v>23</v>
      </c>
      <c r="L25" s="87" t="str">
        <f t="shared" si="1"/>
        <v>2월</v>
      </c>
      <c r="M25" s="87">
        <f>IFERROR(VLOOKUP(H25,'2019년 수주리스트'!G:I,3,0),"")</f>
        <v>3300000</v>
      </c>
      <c r="N25" s="18" t="str">
        <f t="shared" si="0"/>
        <v>완료</v>
      </c>
      <c r="O25" s="15"/>
    </row>
    <row r="26" spans="1:16" ht="12" hidden="1" customHeight="1" x14ac:dyDescent="0.3">
      <c r="C26" s="12" t="s">
        <v>18</v>
      </c>
      <c r="D26" s="25" t="s">
        <v>119</v>
      </c>
      <c r="E26" s="27" t="s">
        <v>44</v>
      </c>
      <c r="F26" s="13" t="s">
        <v>46</v>
      </c>
      <c r="G26" s="18" t="s">
        <v>135</v>
      </c>
      <c r="H26" s="18">
        <v>2128197131</v>
      </c>
      <c r="I26" s="83">
        <v>335000</v>
      </c>
      <c r="J26" s="84">
        <v>4020000</v>
      </c>
      <c r="K26" s="84" t="s">
        <v>23</v>
      </c>
      <c r="L26" s="87" t="str">
        <f t="shared" si="1"/>
        <v>2월</v>
      </c>
      <c r="M26" s="87">
        <f>IFERROR(VLOOKUP(H26,'2019년 수주리스트'!G:I,3,0),"")</f>
        <v>4020000</v>
      </c>
      <c r="N26" s="18" t="str">
        <f t="shared" si="0"/>
        <v>완료</v>
      </c>
      <c r="O26" s="15"/>
    </row>
    <row r="27" spans="1:16" ht="12" hidden="1" customHeight="1" x14ac:dyDescent="0.3">
      <c r="C27" s="12" t="s">
        <v>14</v>
      </c>
      <c r="D27" s="25" t="s">
        <v>136</v>
      </c>
      <c r="E27" s="27" t="s">
        <v>44</v>
      </c>
      <c r="F27" s="13" t="s">
        <v>46</v>
      </c>
      <c r="G27" s="18" t="s">
        <v>137</v>
      </c>
      <c r="H27" s="18">
        <v>4098185980</v>
      </c>
      <c r="I27" s="83">
        <v>595000</v>
      </c>
      <c r="J27" s="84">
        <v>7140000</v>
      </c>
      <c r="K27" s="84" t="s">
        <v>23</v>
      </c>
      <c r="L27" s="87" t="str">
        <f t="shared" si="1"/>
        <v>2월</v>
      </c>
      <c r="M27" s="87">
        <f>IFERROR(VLOOKUP(H27,'2019년 수주리스트'!G:I,3,0),"")</f>
        <v>7740000</v>
      </c>
      <c r="N27" s="18" t="str">
        <f t="shared" si="0"/>
        <v>완료</v>
      </c>
      <c r="O27" s="15"/>
    </row>
    <row r="28" spans="1:16" ht="12" hidden="1" customHeight="1" x14ac:dyDescent="0.3">
      <c r="C28" s="12" t="s">
        <v>14</v>
      </c>
      <c r="D28" s="25" t="s">
        <v>138</v>
      </c>
      <c r="E28" s="27" t="s">
        <v>44</v>
      </c>
      <c r="F28" s="13" t="s">
        <v>46</v>
      </c>
      <c r="G28" s="18" t="s">
        <v>139</v>
      </c>
      <c r="H28" s="18">
        <v>1148657392</v>
      </c>
      <c r="I28" s="83">
        <v>975000</v>
      </c>
      <c r="J28" s="84">
        <v>11700000</v>
      </c>
      <c r="K28" s="84" t="s">
        <v>2894</v>
      </c>
      <c r="L28" s="87" t="str">
        <f t="shared" si="1"/>
        <v>2월</v>
      </c>
      <c r="M28" s="87">
        <f>IFERROR(VLOOKUP(H28,'2019년 수주리스트'!G:I,3,0),"")</f>
        <v>11700000</v>
      </c>
      <c r="N28" s="18" t="str">
        <f t="shared" si="0"/>
        <v>완료</v>
      </c>
      <c r="O28" s="15"/>
      <c r="P28" s="6" t="s">
        <v>28</v>
      </c>
    </row>
    <row r="29" spans="1:16" hidden="1" x14ac:dyDescent="0.3">
      <c r="C29" s="12" t="s">
        <v>18</v>
      </c>
      <c r="D29" s="25" t="s">
        <v>140</v>
      </c>
      <c r="E29" s="27" t="s">
        <v>44</v>
      </c>
      <c r="F29" s="13" t="s">
        <v>46</v>
      </c>
      <c r="G29" s="18" t="s">
        <v>141</v>
      </c>
      <c r="H29" s="18">
        <v>1148625814</v>
      </c>
      <c r="I29" s="83">
        <v>545000</v>
      </c>
      <c r="J29" s="84">
        <v>6540000</v>
      </c>
      <c r="K29" s="84" t="s">
        <v>28</v>
      </c>
      <c r="L29" s="87" t="str">
        <f>IF(N29="완료",K29,"")</f>
        <v>3월</v>
      </c>
      <c r="M29" s="87">
        <f>IFERROR(VLOOKUP(H29,'2019년 수주리스트'!G:I,3,0),"")</f>
        <v>6540000</v>
      </c>
      <c r="N29" s="18" t="str">
        <f>IF(M29="","","완료")</f>
        <v>완료</v>
      </c>
      <c r="O29" s="15"/>
    </row>
    <row r="30" spans="1:16" ht="12" hidden="1" customHeight="1" x14ac:dyDescent="0.3">
      <c r="C30" s="12" t="s">
        <v>25</v>
      </c>
      <c r="D30" s="25" t="s">
        <v>142</v>
      </c>
      <c r="E30" s="27" t="s">
        <v>44</v>
      </c>
      <c r="F30" s="13" t="s">
        <v>46</v>
      </c>
      <c r="G30" s="18" t="s">
        <v>143</v>
      </c>
      <c r="H30" s="18">
        <v>5038175009</v>
      </c>
      <c r="I30" s="83">
        <v>275000</v>
      </c>
      <c r="J30" s="84">
        <v>3300000</v>
      </c>
      <c r="K30" s="84" t="s">
        <v>26</v>
      </c>
      <c r="L30" s="87" t="str">
        <f t="shared" si="1"/>
        <v>1월</v>
      </c>
      <c r="M30" s="87">
        <f>IFERROR(VLOOKUP(H30,'2019년 수주리스트'!G:I,3,0),"")</f>
        <v>3300000</v>
      </c>
      <c r="N30" s="18" t="str">
        <f t="shared" si="0"/>
        <v>완료</v>
      </c>
      <c r="O30" s="15"/>
    </row>
    <row r="31" spans="1:16" hidden="1" x14ac:dyDescent="0.3">
      <c r="C31" s="12" t="s">
        <v>18</v>
      </c>
      <c r="D31" s="25" t="s">
        <v>119</v>
      </c>
      <c r="E31" s="27" t="s">
        <v>44</v>
      </c>
      <c r="F31" s="13" t="s">
        <v>46</v>
      </c>
      <c r="G31" s="18" t="s">
        <v>144</v>
      </c>
      <c r="H31" s="18">
        <v>1368131567</v>
      </c>
      <c r="I31" s="83">
        <v>1345000</v>
      </c>
      <c r="J31" s="84">
        <v>16140000</v>
      </c>
      <c r="K31" s="84" t="s">
        <v>28</v>
      </c>
      <c r="L31" s="87" t="str">
        <f t="shared" si="1"/>
        <v>3월</v>
      </c>
      <c r="M31" s="87">
        <f>IFERROR(VLOOKUP(H31,'2019년 수주리스트'!G:I,3,0),"")</f>
        <v>16140000</v>
      </c>
      <c r="N31" s="18" t="str">
        <f t="shared" si="0"/>
        <v>완료</v>
      </c>
      <c r="O31" s="15"/>
    </row>
    <row r="32" spans="1:16" ht="12" hidden="1" customHeight="1" x14ac:dyDescent="0.3">
      <c r="C32" s="12" t="s">
        <v>18</v>
      </c>
      <c r="D32" s="25" t="s">
        <v>145</v>
      </c>
      <c r="E32" s="27" t="s">
        <v>44</v>
      </c>
      <c r="F32" s="13" t="s">
        <v>45</v>
      </c>
      <c r="G32" s="18" t="s">
        <v>146</v>
      </c>
      <c r="H32" s="18">
        <v>2338200421</v>
      </c>
      <c r="I32" s="83">
        <v>2640000</v>
      </c>
      <c r="J32" s="84">
        <v>2640000</v>
      </c>
      <c r="K32" s="84" t="s">
        <v>23</v>
      </c>
      <c r="L32" s="87" t="str">
        <f t="shared" si="1"/>
        <v>2월</v>
      </c>
      <c r="M32" s="87">
        <f>IFERROR(VLOOKUP(H32,'2019년 수주리스트'!G:I,3,0),"")</f>
        <v>2640000</v>
      </c>
      <c r="N32" s="18" t="str">
        <f t="shared" si="0"/>
        <v>완료</v>
      </c>
      <c r="O32" s="15"/>
    </row>
    <row r="33" spans="1:16" ht="12" hidden="1" customHeight="1" x14ac:dyDescent="0.3">
      <c r="C33" s="12" t="s">
        <v>18</v>
      </c>
      <c r="D33" s="25" t="s">
        <v>147</v>
      </c>
      <c r="E33" s="27" t="s">
        <v>44</v>
      </c>
      <c r="F33" s="13" t="s">
        <v>46</v>
      </c>
      <c r="G33" s="18" t="s">
        <v>148</v>
      </c>
      <c r="H33" s="18">
        <v>1388101263</v>
      </c>
      <c r="I33" s="83">
        <v>280000</v>
      </c>
      <c r="J33" s="84">
        <v>3360000</v>
      </c>
      <c r="K33" s="84" t="s">
        <v>23</v>
      </c>
      <c r="L33" s="87" t="str">
        <f t="shared" si="1"/>
        <v>2월</v>
      </c>
      <c r="M33" s="87">
        <f>IFERROR(VLOOKUP(H33,'2019년 수주리스트'!G:I,3,0),"")</f>
        <v>3360000</v>
      </c>
      <c r="N33" s="18" t="str">
        <f t="shared" si="0"/>
        <v>완료</v>
      </c>
      <c r="O33" s="15"/>
    </row>
    <row r="34" spans="1:16" ht="12" hidden="1" customHeight="1" x14ac:dyDescent="0.3">
      <c r="C34" s="12" t="s">
        <v>14</v>
      </c>
      <c r="D34" s="25" t="s">
        <v>110</v>
      </c>
      <c r="E34" s="27" t="s">
        <v>44</v>
      </c>
      <c r="F34" s="13" t="s">
        <v>46</v>
      </c>
      <c r="G34" s="18" t="s">
        <v>149</v>
      </c>
      <c r="H34" s="18">
        <v>1418144972</v>
      </c>
      <c r="I34" s="83">
        <v>320000</v>
      </c>
      <c r="J34" s="84">
        <v>3840000</v>
      </c>
      <c r="K34" s="84" t="s">
        <v>95</v>
      </c>
      <c r="L34" s="87" t="str">
        <f t="shared" si="1"/>
        <v>1월</v>
      </c>
      <c r="M34" s="87">
        <f>IFERROR(VLOOKUP(H34,'2019년 수주리스트'!G:I,3,0),"")</f>
        <v>3840000</v>
      </c>
      <c r="N34" s="18" t="str">
        <f t="shared" si="0"/>
        <v>완료</v>
      </c>
      <c r="O34" s="15"/>
      <c r="P34" s="6" t="s">
        <v>23</v>
      </c>
    </row>
    <row r="35" spans="1:16" ht="12" hidden="1" customHeight="1" x14ac:dyDescent="0.3">
      <c r="C35" s="12" t="s">
        <v>18</v>
      </c>
      <c r="D35" s="25" t="s">
        <v>145</v>
      </c>
      <c r="E35" s="27" t="s">
        <v>44</v>
      </c>
      <c r="F35" s="13" t="s">
        <v>46</v>
      </c>
      <c r="G35" s="18" t="s">
        <v>150</v>
      </c>
      <c r="H35" s="18">
        <v>2128111400</v>
      </c>
      <c r="I35" s="83">
        <v>275000</v>
      </c>
      <c r="J35" s="84">
        <v>3300000</v>
      </c>
      <c r="K35" s="84" t="s">
        <v>23</v>
      </c>
      <c r="L35" s="87" t="str">
        <f t="shared" si="1"/>
        <v>2월</v>
      </c>
      <c r="M35" s="87">
        <f>IFERROR(VLOOKUP(H35,'2019년 수주리스트'!G:I,3,0),"")</f>
        <v>3300000</v>
      </c>
      <c r="N35" s="18" t="str">
        <f t="shared" si="0"/>
        <v>완료</v>
      </c>
      <c r="O35" s="15"/>
    </row>
    <row r="36" spans="1:16" hidden="1" x14ac:dyDescent="0.3">
      <c r="C36" s="12" t="s">
        <v>18</v>
      </c>
      <c r="D36" s="25" t="s">
        <v>151</v>
      </c>
      <c r="E36" s="27" t="s">
        <v>44</v>
      </c>
      <c r="F36" s="13" t="s">
        <v>46</v>
      </c>
      <c r="G36" s="18" t="s">
        <v>152</v>
      </c>
      <c r="H36" s="18">
        <v>2218116466</v>
      </c>
      <c r="I36" s="83">
        <v>831000</v>
      </c>
      <c r="J36" s="84">
        <v>9972000</v>
      </c>
      <c r="K36" s="84" t="s">
        <v>28</v>
      </c>
      <c r="L36" s="87" t="str">
        <f t="shared" si="1"/>
        <v>3월</v>
      </c>
      <c r="M36" s="87">
        <f>IFERROR(VLOOKUP(H36,'2019년 수주리스트'!G:I,3,0),"")</f>
        <v>9972000</v>
      </c>
      <c r="N36" s="18" t="str">
        <f t="shared" si="0"/>
        <v>완료</v>
      </c>
      <c r="O36" s="15"/>
    </row>
    <row r="37" spans="1:16" ht="12" hidden="1" customHeight="1" x14ac:dyDescent="0.3">
      <c r="C37" s="12" t="s">
        <v>14</v>
      </c>
      <c r="D37" s="25" t="s">
        <v>138</v>
      </c>
      <c r="E37" s="27" t="s">
        <v>44</v>
      </c>
      <c r="F37" s="13" t="s">
        <v>46</v>
      </c>
      <c r="G37" s="18" t="s">
        <v>153</v>
      </c>
      <c r="H37" s="18">
        <v>6088170667</v>
      </c>
      <c r="I37" s="83">
        <v>325000</v>
      </c>
      <c r="J37" s="84">
        <v>3900000</v>
      </c>
      <c r="K37" s="84" t="s">
        <v>2894</v>
      </c>
      <c r="L37" s="87" t="str">
        <f t="shared" si="1"/>
        <v>2월</v>
      </c>
      <c r="M37" s="87">
        <f>IFERROR(VLOOKUP(H37,'2019년 수주리스트'!G:I,3,0),"")</f>
        <v>3900000</v>
      </c>
      <c r="N37" s="18" t="str">
        <f t="shared" si="0"/>
        <v>완료</v>
      </c>
      <c r="O37" s="15"/>
      <c r="P37" s="6" t="s">
        <v>28</v>
      </c>
    </row>
    <row r="38" spans="1:16" hidden="1" x14ac:dyDescent="0.3">
      <c r="C38" s="12" t="s">
        <v>14</v>
      </c>
      <c r="D38" s="25" t="s">
        <v>117</v>
      </c>
      <c r="E38" s="27" t="s">
        <v>44</v>
      </c>
      <c r="F38" s="13" t="s">
        <v>46</v>
      </c>
      <c r="G38" s="18" t="s">
        <v>154</v>
      </c>
      <c r="H38" s="18">
        <v>3038148687</v>
      </c>
      <c r="I38" s="83">
        <v>250000</v>
      </c>
      <c r="J38" s="84">
        <v>3000000</v>
      </c>
      <c r="K38" s="84" t="s">
        <v>28</v>
      </c>
      <c r="L38" s="87" t="str">
        <f t="shared" si="1"/>
        <v>3월</v>
      </c>
      <c r="M38" s="87">
        <f>IFERROR(VLOOKUP(H38,'2019년 수주리스트'!G:I,3,0),"")</f>
        <v>3000000</v>
      </c>
      <c r="N38" s="18" t="str">
        <f t="shared" si="0"/>
        <v>완료</v>
      </c>
      <c r="O38" s="15"/>
    </row>
    <row r="39" spans="1:16" hidden="1" x14ac:dyDescent="0.3">
      <c r="C39" s="12" t="s">
        <v>14</v>
      </c>
      <c r="D39" s="25" t="s">
        <v>155</v>
      </c>
      <c r="E39" s="27" t="s">
        <v>44</v>
      </c>
      <c r="F39" s="13" t="s">
        <v>46</v>
      </c>
      <c r="G39" s="18" t="s">
        <v>156</v>
      </c>
      <c r="H39" s="18">
        <v>1238621409</v>
      </c>
      <c r="I39" s="83">
        <v>905000</v>
      </c>
      <c r="J39" s="84">
        <v>10860000</v>
      </c>
      <c r="K39" s="84" t="s">
        <v>28</v>
      </c>
      <c r="L39" s="87" t="str">
        <f t="shared" si="1"/>
        <v>3월</v>
      </c>
      <c r="M39" s="87">
        <f>IFERROR(VLOOKUP(H39,'2019년 수주리스트'!G:I,3,0),"")</f>
        <v>10860000</v>
      </c>
      <c r="N39" s="18" t="str">
        <f t="shared" si="0"/>
        <v>완료</v>
      </c>
      <c r="O39" s="15"/>
    </row>
    <row r="40" spans="1:16" ht="12" hidden="1" customHeight="1" x14ac:dyDescent="0.3">
      <c r="C40" s="12" t="s">
        <v>25</v>
      </c>
      <c r="D40" s="25" t="s">
        <v>157</v>
      </c>
      <c r="E40" s="27" t="s">
        <v>44</v>
      </c>
      <c r="F40" s="13" t="s">
        <v>46</v>
      </c>
      <c r="G40" s="18" t="s">
        <v>158</v>
      </c>
      <c r="H40" s="18">
        <v>5058118815</v>
      </c>
      <c r="I40" s="83">
        <v>582500</v>
      </c>
      <c r="J40" s="84">
        <v>6990000</v>
      </c>
      <c r="K40" s="84" t="s">
        <v>29</v>
      </c>
      <c r="L40" s="87" t="str">
        <f t="shared" si="1"/>
        <v/>
      </c>
      <c r="M40" s="87" t="str">
        <f>IFERROR(VLOOKUP(H40,'2019년 수주리스트'!G:I,3,0),"")</f>
        <v/>
      </c>
      <c r="N40" s="18" t="str">
        <f t="shared" si="0"/>
        <v/>
      </c>
      <c r="O40" s="15"/>
      <c r="P40" s="194" t="s">
        <v>29</v>
      </c>
    </row>
    <row r="41" spans="1:16" hidden="1" x14ac:dyDescent="0.3">
      <c r="C41" s="12" t="s">
        <v>14</v>
      </c>
      <c r="D41" s="25" t="s">
        <v>107</v>
      </c>
      <c r="E41" s="27" t="s">
        <v>44</v>
      </c>
      <c r="F41" s="13" t="s">
        <v>46</v>
      </c>
      <c r="G41" s="18" t="s">
        <v>159</v>
      </c>
      <c r="H41" s="18">
        <v>2318266465</v>
      </c>
      <c r="I41" s="83">
        <v>460000</v>
      </c>
      <c r="J41" s="84">
        <v>5520000</v>
      </c>
      <c r="K41" s="84" t="s">
        <v>28</v>
      </c>
      <c r="L41" s="87" t="str">
        <f t="shared" si="1"/>
        <v>3월</v>
      </c>
      <c r="M41" s="87">
        <f>IFERROR(VLOOKUP(H41,'2019년 수주리스트'!G:I,3,0),"")</f>
        <v>5520000</v>
      </c>
      <c r="N41" s="18" t="str">
        <f t="shared" si="0"/>
        <v>완료</v>
      </c>
      <c r="O41" s="15"/>
    </row>
    <row r="42" spans="1:16" hidden="1" x14ac:dyDescent="0.3">
      <c r="C42" s="12" t="s">
        <v>14</v>
      </c>
      <c r="D42" s="25" t="s">
        <v>114</v>
      </c>
      <c r="E42" s="27" t="s">
        <v>44</v>
      </c>
      <c r="F42" s="13" t="s">
        <v>46</v>
      </c>
      <c r="G42" s="18" t="s">
        <v>160</v>
      </c>
      <c r="H42" s="18">
        <v>6098194963</v>
      </c>
      <c r="I42" s="83">
        <v>300000</v>
      </c>
      <c r="J42" s="84">
        <v>3600000</v>
      </c>
      <c r="K42" s="84" t="s">
        <v>28</v>
      </c>
      <c r="L42" s="87" t="str">
        <f t="shared" si="1"/>
        <v>3월</v>
      </c>
      <c r="M42" s="87">
        <f>IFERROR(VLOOKUP(H42,'2019년 수주리스트'!G:I,3,0),"")</f>
        <v>3600000</v>
      </c>
      <c r="N42" s="18" t="str">
        <f t="shared" si="0"/>
        <v>완료</v>
      </c>
      <c r="O42" s="15"/>
    </row>
    <row r="43" spans="1:16" hidden="1" x14ac:dyDescent="0.3">
      <c r="C43" s="12" t="s">
        <v>18</v>
      </c>
      <c r="D43" s="25" t="s">
        <v>131</v>
      </c>
      <c r="E43" s="27" t="s">
        <v>44</v>
      </c>
      <c r="F43" s="13" t="s">
        <v>45</v>
      </c>
      <c r="G43" s="18" t="s">
        <v>4244</v>
      </c>
      <c r="H43" s="18">
        <v>5088208481</v>
      </c>
      <c r="I43" s="83">
        <v>6600000</v>
      </c>
      <c r="J43" s="84">
        <v>6600000</v>
      </c>
      <c r="K43" s="84" t="s">
        <v>4245</v>
      </c>
      <c r="L43" s="87" t="str">
        <f t="shared" si="1"/>
        <v>3월</v>
      </c>
      <c r="M43" s="87">
        <f>IFERROR(VLOOKUP(H43,'2019년 수주리스트'!G:I,3,0),"")</f>
        <v>4950000</v>
      </c>
      <c r="N43" s="18" t="str">
        <f t="shared" si="0"/>
        <v>완료</v>
      </c>
      <c r="O43" s="15"/>
      <c r="P43" s="6" t="s">
        <v>24</v>
      </c>
    </row>
    <row r="44" spans="1:16" ht="12" hidden="1" customHeight="1" x14ac:dyDescent="0.3">
      <c r="C44" s="12" t="s">
        <v>14</v>
      </c>
      <c r="D44" s="25" t="s">
        <v>138</v>
      </c>
      <c r="E44" s="27" t="s">
        <v>44</v>
      </c>
      <c r="F44" s="13" t="s">
        <v>46</v>
      </c>
      <c r="G44" s="18" t="s">
        <v>161</v>
      </c>
      <c r="H44" s="18">
        <v>2148874642</v>
      </c>
      <c r="I44" s="83">
        <v>230000</v>
      </c>
      <c r="J44" s="84">
        <v>2760000</v>
      </c>
      <c r="K44" s="84" t="s">
        <v>2894</v>
      </c>
      <c r="L44" s="87" t="str">
        <f t="shared" si="1"/>
        <v>2월</v>
      </c>
      <c r="M44" s="87">
        <f>IFERROR(VLOOKUP(H44,'2019년 수주리스트'!G:I,3,0),"")</f>
        <v>2760000</v>
      </c>
      <c r="N44" s="18" t="str">
        <f t="shared" si="0"/>
        <v>완료</v>
      </c>
      <c r="O44" s="15"/>
      <c r="P44" s="6" t="s">
        <v>28</v>
      </c>
    </row>
    <row r="45" spans="1:16" hidden="1" x14ac:dyDescent="0.3">
      <c r="C45" s="12" t="s">
        <v>25</v>
      </c>
      <c r="D45" s="25" t="s">
        <v>142</v>
      </c>
      <c r="E45" s="27" t="s">
        <v>44</v>
      </c>
      <c r="F45" s="13" t="s">
        <v>45</v>
      </c>
      <c r="G45" s="18" t="s">
        <v>162</v>
      </c>
      <c r="H45" s="18">
        <v>5029092496</v>
      </c>
      <c r="I45" s="83">
        <v>2484000</v>
      </c>
      <c r="J45" s="84">
        <v>2484000</v>
      </c>
      <c r="K45" s="84" t="s">
        <v>28</v>
      </c>
      <c r="L45" s="87" t="str">
        <f t="shared" si="1"/>
        <v>3월</v>
      </c>
      <c r="M45" s="87">
        <f>IFERROR(VLOOKUP(H45,'2019년 수주리스트'!G:I,3,0),"")</f>
        <v>2484000</v>
      </c>
      <c r="N45" s="18" t="str">
        <f t="shared" si="0"/>
        <v>완료</v>
      </c>
      <c r="O45" s="15"/>
    </row>
    <row r="46" spans="1:16" s="205" customFormat="1" ht="12" hidden="1" customHeight="1" x14ac:dyDescent="0.3">
      <c r="A46" s="1"/>
      <c r="B46" s="2"/>
      <c r="C46" s="197" t="s">
        <v>25</v>
      </c>
      <c r="D46" s="198" t="s">
        <v>157</v>
      </c>
      <c r="E46" s="199" t="s">
        <v>44</v>
      </c>
      <c r="F46" s="200" t="s">
        <v>46</v>
      </c>
      <c r="G46" s="201" t="s">
        <v>163</v>
      </c>
      <c r="H46" s="201">
        <v>5148191431</v>
      </c>
      <c r="I46" s="202">
        <v>320000</v>
      </c>
      <c r="J46" s="203">
        <v>3840000</v>
      </c>
      <c r="K46" s="203" t="s">
        <v>4334</v>
      </c>
      <c r="L46" s="204" t="str">
        <f t="shared" si="1"/>
        <v/>
      </c>
      <c r="M46" s="204" t="str">
        <f>IFERROR(VLOOKUP(H46,'2019년 수주리스트'!G:I,3,0),"")</f>
        <v/>
      </c>
      <c r="N46" s="201" t="str">
        <f t="shared" si="0"/>
        <v/>
      </c>
      <c r="O46" s="202"/>
    </row>
    <row r="47" spans="1:16" hidden="1" x14ac:dyDescent="0.3">
      <c r="C47" s="12" t="s">
        <v>18</v>
      </c>
      <c r="D47" s="25" t="s">
        <v>119</v>
      </c>
      <c r="E47" s="27" t="s">
        <v>44</v>
      </c>
      <c r="F47" s="13" t="s">
        <v>46</v>
      </c>
      <c r="G47" s="18" t="s">
        <v>164</v>
      </c>
      <c r="H47" s="18">
        <v>1208115392</v>
      </c>
      <c r="I47" s="83">
        <v>280000</v>
      </c>
      <c r="J47" s="84">
        <v>3360000</v>
      </c>
      <c r="K47" s="84" t="s">
        <v>28</v>
      </c>
      <c r="L47" s="87" t="str">
        <f t="shared" si="1"/>
        <v>3월</v>
      </c>
      <c r="M47" s="87">
        <f>IFERROR(VLOOKUP(H47,'2019년 수주리스트'!G:I,3,0),"")</f>
        <v>3360000</v>
      </c>
      <c r="N47" s="18" t="str">
        <f t="shared" si="0"/>
        <v>완료</v>
      </c>
      <c r="O47" s="15"/>
    </row>
    <row r="48" spans="1:16" s="205" customFormat="1" ht="12" hidden="1" customHeight="1" x14ac:dyDescent="0.3">
      <c r="A48" s="1"/>
      <c r="B48" s="2"/>
      <c r="C48" s="197" t="s">
        <v>14</v>
      </c>
      <c r="D48" s="198" t="s">
        <v>112</v>
      </c>
      <c r="E48" s="199" t="s">
        <v>44</v>
      </c>
      <c r="F48" s="200" t="s">
        <v>46</v>
      </c>
      <c r="G48" s="201" t="s">
        <v>165</v>
      </c>
      <c r="H48" s="201">
        <v>8448100321</v>
      </c>
      <c r="I48" s="202">
        <v>275000</v>
      </c>
      <c r="J48" s="203">
        <v>3300000</v>
      </c>
      <c r="K48" s="203" t="s">
        <v>3819</v>
      </c>
      <c r="L48" s="204" t="str">
        <f t="shared" si="1"/>
        <v/>
      </c>
      <c r="M48" s="204" t="str">
        <f>IFERROR(VLOOKUP(H48,'2019년 수주리스트'!G:I,3,0),"")</f>
        <v/>
      </c>
      <c r="N48" s="201" t="str">
        <f t="shared" si="0"/>
        <v/>
      </c>
      <c r="O48" s="202" t="s">
        <v>3819</v>
      </c>
      <c r="P48" s="194" t="s">
        <v>2523</v>
      </c>
    </row>
    <row r="49" spans="1:16" hidden="1" x14ac:dyDescent="0.3">
      <c r="C49" s="12" t="s">
        <v>14</v>
      </c>
      <c r="D49" s="25" t="s">
        <v>112</v>
      </c>
      <c r="E49" s="27" t="s">
        <v>44</v>
      </c>
      <c r="F49" s="13" t="s">
        <v>46</v>
      </c>
      <c r="G49" s="18" t="s">
        <v>166</v>
      </c>
      <c r="H49" s="18">
        <v>2148763930</v>
      </c>
      <c r="I49" s="83">
        <v>545000</v>
      </c>
      <c r="J49" s="84">
        <v>6540000</v>
      </c>
      <c r="K49" s="84" t="s">
        <v>28</v>
      </c>
      <c r="L49" s="87" t="str">
        <f t="shared" si="1"/>
        <v>3월</v>
      </c>
      <c r="M49" s="87">
        <f>IFERROR(VLOOKUP(H49,'2019년 수주리스트'!G:I,3,0),"")</f>
        <v>6540000</v>
      </c>
      <c r="N49" s="18" t="str">
        <f t="shared" si="0"/>
        <v>완료</v>
      </c>
      <c r="O49" s="15"/>
    </row>
    <row r="50" spans="1:16" s="182" customFormat="1" ht="12" customHeight="1" x14ac:dyDescent="0.3">
      <c r="A50" s="276"/>
      <c r="B50" s="277"/>
      <c r="C50" s="177" t="s">
        <v>14</v>
      </c>
      <c r="D50" s="178" t="s">
        <v>155</v>
      </c>
      <c r="E50" s="272" t="s">
        <v>44</v>
      </c>
      <c r="F50" s="273" t="s">
        <v>46</v>
      </c>
      <c r="G50" s="179" t="s">
        <v>4406</v>
      </c>
      <c r="H50" s="179">
        <v>1058811926</v>
      </c>
      <c r="I50" s="83">
        <v>400000</v>
      </c>
      <c r="J50" s="180">
        <f>I50*12</f>
        <v>4800000</v>
      </c>
      <c r="K50" s="180" t="s">
        <v>4407</v>
      </c>
      <c r="L50" s="181" t="str">
        <f>K50</f>
        <v>4월</v>
      </c>
      <c r="M50" s="87">
        <f>IFERROR(VLOOKUP(H50,'2019년 수주리스트'!G:I,3,0),"")</f>
        <v>4800000</v>
      </c>
      <c r="N50" s="18" t="str">
        <f t="shared" si="0"/>
        <v>완료</v>
      </c>
      <c r="O50" s="83"/>
      <c r="P50" s="182" t="s">
        <v>28</v>
      </c>
    </row>
    <row r="51" spans="1:16" hidden="1" x14ac:dyDescent="0.3">
      <c r="C51" s="12" t="s">
        <v>14</v>
      </c>
      <c r="D51" s="25" t="s">
        <v>126</v>
      </c>
      <c r="E51" s="27" t="s">
        <v>44</v>
      </c>
      <c r="F51" s="13" t="s">
        <v>46</v>
      </c>
      <c r="G51" s="18" t="s">
        <v>167</v>
      </c>
      <c r="H51" s="18">
        <v>1318157785</v>
      </c>
      <c r="I51" s="83">
        <v>410000</v>
      </c>
      <c r="J51" s="84">
        <v>4920000</v>
      </c>
      <c r="K51" s="84" t="s">
        <v>28</v>
      </c>
      <c r="L51" s="87" t="str">
        <f t="shared" si="1"/>
        <v>3월</v>
      </c>
      <c r="M51" s="87">
        <v>4920000</v>
      </c>
      <c r="N51" s="18" t="str">
        <f t="shared" si="0"/>
        <v>완료</v>
      </c>
      <c r="O51" s="15"/>
    </row>
    <row r="52" spans="1:16" ht="12" customHeight="1" x14ac:dyDescent="0.3">
      <c r="C52" s="12" t="s">
        <v>14</v>
      </c>
      <c r="D52" s="25" t="s">
        <v>168</v>
      </c>
      <c r="E52" s="27" t="s">
        <v>44</v>
      </c>
      <c r="F52" s="13" t="s">
        <v>46</v>
      </c>
      <c r="G52" s="18" t="s">
        <v>169</v>
      </c>
      <c r="H52" s="18">
        <v>1208731415</v>
      </c>
      <c r="I52" s="209">
        <v>854000</v>
      </c>
      <c r="J52" s="84">
        <v>10248000</v>
      </c>
      <c r="K52" s="84" t="s">
        <v>3894</v>
      </c>
      <c r="L52" s="87" t="str">
        <f t="shared" si="1"/>
        <v>4월</v>
      </c>
      <c r="M52" s="87">
        <f>IFERROR(VLOOKUP(H52,'2019년 수주리스트'!G:I,3,0),"")</f>
        <v>10248000</v>
      </c>
      <c r="N52" s="18" t="str">
        <f t="shared" si="0"/>
        <v>완료</v>
      </c>
      <c r="O52" s="15"/>
      <c r="P52" s="194" t="s">
        <v>24</v>
      </c>
    </row>
    <row r="53" spans="1:16" hidden="1" x14ac:dyDescent="0.3">
      <c r="C53" s="12" t="s">
        <v>14</v>
      </c>
      <c r="D53" s="25" t="s">
        <v>116</v>
      </c>
      <c r="E53" s="27" t="s">
        <v>44</v>
      </c>
      <c r="F53" s="13" t="s">
        <v>45</v>
      </c>
      <c r="G53" s="18" t="s">
        <v>170</v>
      </c>
      <c r="H53" s="18">
        <v>3148213467</v>
      </c>
      <c r="I53" s="83">
        <v>3480000</v>
      </c>
      <c r="J53" s="84">
        <v>3480000</v>
      </c>
      <c r="K53" s="84" t="s">
        <v>28</v>
      </c>
      <c r="L53" s="87" t="str">
        <f t="shared" si="1"/>
        <v>3월</v>
      </c>
      <c r="M53" s="87">
        <f>IFERROR(VLOOKUP(H53,'2019년 수주리스트'!G:I,3,0),"")</f>
        <v>3480000</v>
      </c>
      <c r="N53" s="18" t="str">
        <f t="shared" si="0"/>
        <v>완료</v>
      </c>
      <c r="O53" s="15"/>
    </row>
    <row r="54" spans="1:16" hidden="1" x14ac:dyDescent="0.3">
      <c r="C54" s="12" t="s">
        <v>18</v>
      </c>
      <c r="D54" s="25" t="s">
        <v>171</v>
      </c>
      <c r="E54" s="27" t="s">
        <v>44</v>
      </c>
      <c r="F54" s="13" t="s">
        <v>46</v>
      </c>
      <c r="G54" s="18" t="s">
        <v>172</v>
      </c>
      <c r="H54" s="18">
        <v>1078799106</v>
      </c>
      <c r="I54" s="83">
        <v>630000</v>
      </c>
      <c r="J54" s="84">
        <v>7560000</v>
      </c>
      <c r="K54" s="84" t="s">
        <v>28</v>
      </c>
      <c r="L54" s="87" t="str">
        <f t="shared" si="1"/>
        <v>3월</v>
      </c>
      <c r="M54" s="87">
        <f>IFERROR(VLOOKUP(H54,'2019년 수주리스트'!G:I,3,0),"")</f>
        <v>7560000</v>
      </c>
      <c r="N54" s="18" t="str">
        <f t="shared" si="0"/>
        <v>완료</v>
      </c>
      <c r="O54" s="15"/>
    </row>
    <row r="55" spans="1:16" hidden="1" x14ac:dyDescent="0.3">
      <c r="C55" s="12" t="s">
        <v>18</v>
      </c>
      <c r="D55" s="25" t="s">
        <v>173</v>
      </c>
      <c r="E55" s="27" t="s">
        <v>44</v>
      </c>
      <c r="F55" s="13" t="s">
        <v>46</v>
      </c>
      <c r="G55" s="18" t="s">
        <v>174</v>
      </c>
      <c r="H55" s="18">
        <v>1218166458</v>
      </c>
      <c r="I55" s="83">
        <v>275000</v>
      </c>
      <c r="J55" s="84">
        <v>3300000</v>
      </c>
      <c r="K55" s="84" t="s">
        <v>28</v>
      </c>
      <c r="L55" s="87" t="str">
        <f t="shared" si="1"/>
        <v>3월</v>
      </c>
      <c r="M55" s="87">
        <f>IFERROR(VLOOKUP(H55,'2019년 수주리스트'!G:I,3,0),"")</f>
        <v>3300000</v>
      </c>
      <c r="N55" s="18" t="str">
        <f t="shared" si="0"/>
        <v>완료</v>
      </c>
      <c r="O55" s="15"/>
    </row>
    <row r="56" spans="1:16" hidden="1" x14ac:dyDescent="0.3">
      <c r="C56" s="12" t="s">
        <v>14</v>
      </c>
      <c r="D56" s="25" t="s">
        <v>138</v>
      </c>
      <c r="E56" s="27" t="s">
        <v>44</v>
      </c>
      <c r="F56" s="13" t="s">
        <v>46</v>
      </c>
      <c r="G56" s="18" t="s">
        <v>175</v>
      </c>
      <c r="H56" s="18">
        <v>6278700257</v>
      </c>
      <c r="I56" s="83">
        <v>710000</v>
      </c>
      <c r="J56" s="84">
        <v>8520000</v>
      </c>
      <c r="K56" s="84" t="s">
        <v>3923</v>
      </c>
      <c r="L56" s="87" t="str">
        <f t="shared" si="1"/>
        <v>3월</v>
      </c>
      <c r="M56" s="87">
        <f>IFERROR(VLOOKUP(H56,'2019년 수주리스트'!G:I,3,0),"")</f>
        <v>5760000</v>
      </c>
      <c r="N56" s="18" t="str">
        <f t="shared" si="0"/>
        <v>완료</v>
      </c>
      <c r="O56" s="15"/>
      <c r="P56" s="6" t="s">
        <v>24</v>
      </c>
    </row>
    <row r="57" spans="1:16" ht="12" hidden="1" customHeight="1" x14ac:dyDescent="0.3">
      <c r="C57" s="12" t="s">
        <v>18</v>
      </c>
      <c r="D57" s="25" t="s">
        <v>131</v>
      </c>
      <c r="E57" s="27" t="s">
        <v>44</v>
      </c>
      <c r="F57" s="13" t="s">
        <v>46</v>
      </c>
      <c r="G57" s="18" t="s">
        <v>176</v>
      </c>
      <c r="H57" s="18">
        <v>7468600871</v>
      </c>
      <c r="I57" s="83">
        <v>680000</v>
      </c>
      <c r="J57" s="84">
        <v>8160000</v>
      </c>
      <c r="K57" s="84" t="s">
        <v>27</v>
      </c>
      <c r="L57" s="87" t="str">
        <f t="shared" si="1"/>
        <v/>
      </c>
      <c r="M57" s="87" t="str">
        <f>IFERROR(VLOOKUP(H57,'2019년 수주리스트'!G:I,3,0),"")</f>
        <v/>
      </c>
      <c r="N57" s="18" t="str">
        <f t="shared" si="0"/>
        <v/>
      </c>
      <c r="O57" s="15"/>
      <c r="P57" s="194" t="s">
        <v>27</v>
      </c>
    </row>
    <row r="58" spans="1:16" hidden="1" x14ac:dyDescent="0.3">
      <c r="C58" s="12" t="s">
        <v>18</v>
      </c>
      <c r="D58" s="25" t="s">
        <v>177</v>
      </c>
      <c r="E58" s="27" t="s">
        <v>44</v>
      </c>
      <c r="F58" s="13" t="s">
        <v>46</v>
      </c>
      <c r="G58" s="18" t="s">
        <v>178</v>
      </c>
      <c r="H58" s="18">
        <v>1268202271</v>
      </c>
      <c r="I58" s="83">
        <v>275000</v>
      </c>
      <c r="J58" s="84">
        <v>3300000</v>
      </c>
      <c r="K58" s="84" t="s">
        <v>28</v>
      </c>
      <c r="L58" s="87" t="str">
        <f t="shared" si="1"/>
        <v>3월</v>
      </c>
      <c r="M58" s="87">
        <f>IFERROR(VLOOKUP(H58,'2019년 수주리스트'!G:I,3,0),"")</f>
        <v>3300000</v>
      </c>
      <c r="N58" s="18" t="str">
        <f t="shared" si="0"/>
        <v>완료</v>
      </c>
      <c r="O58" s="15"/>
    </row>
    <row r="59" spans="1:16" hidden="1" x14ac:dyDescent="0.3">
      <c r="C59" s="12" t="s">
        <v>18</v>
      </c>
      <c r="D59" s="25" t="s">
        <v>151</v>
      </c>
      <c r="E59" s="27" t="s">
        <v>44</v>
      </c>
      <c r="F59" s="13" t="s">
        <v>45</v>
      </c>
      <c r="G59" s="18" t="s">
        <v>179</v>
      </c>
      <c r="H59" s="18">
        <v>1318176268</v>
      </c>
      <c r="I59" s="83">
        <v>3480000</v>
      </c>
      <c r="J59" s="84">
        <v>3480000</v>
      </c>
      <c r="K59" s="84" t="s">
        <v>28</v>
      </c>
      <c r="L59" s="87" t="str">
        <f t="shared" si="1"/>
        <v>3월</v>
      </c>
      <c r="M59" s="87">
        <f>IFERROR(VLOOKUP(H59,'2019년 수주리스트'!G:I,3,0),"")</f>
        <v>3480000</v>
      </c>
      <c r="N59" s="18" t="str">
        <f t="shared" si="0"/>
        <v>완료</v>
      </c>
      <c r="O59" s="15"/>
    </row>
    <row r="60" spans="1:16" s="205" customFormat="1" ht="12" hidden="1" customHeight="1" x14ac:dyDescent="0.3">
      <c r="A60" s="206"/>
      <c r="B60" s="207"/>
      <c r="C60" s="197" t="s">
        <v>14</v>
      </c>
      <c r="D60" s="198" t="s">
        <v>138</v>
      </c>
      <c r="E60" s="199" t="s">
        <v>44</v>
      </c>
      <c r="F60" s="200" t="s">
        <v>46</v>
      </c>
      <c r="G60" s="201" t="s">
        <v>180</v>
      </c>
      <c r="H60" s="201">
        <v>6798700035</v>
      </c>
      <c r="I60" s="202">
        <v>365000</v>
      </c>
      <c r="J60" s="203">
        <v>4380000</v>
      </c>
      <c r="K60" s="203" t="s">
        <v>4331</v>
      </c>
      <c r="L60" s="204" t="str">
        <f t="shared" si="1"/>
        <v/>
      </c>
      <c r="M60" s="204" t="str">
        <f>IFERROR(VLOOKUP(H60,'2019년 수주리스트'!G:I,3,0),"")</f>
        <v/>
      </c>
      <c r="N60" s="201" t="str">
        <f t="shared" si="0"/>
        <v/>
      </c>
      <c r="O60" s="202" t="s">
        <v>4331</v>
      </c>
      <c r="P60" s="256" t="s">
        <v>4331</v>
      </c>
    </row>
    <row r="61" spans="1:16" ht="12" hidden="1" customHeight="1" x14ac:dyDescent="0.3">
      <c r="C61" s="12" t="s">
        <v>14</v>
      </c>
      <c r="D61" s="25" t="s">
        <v>138</v>
      </c>
      <c r="E61" s="27" t="s">
        <v>44</v>
      </c>
      <c r="F61" s="13" t="s">
        <v>46</v>
      </c>
      <c r="G61" s="18" t="s">
        <v>181</v>
      </c>
      <c r="H61" s="18">
        <v>2618108834</v>
      </c>
      <c r="I61" s="83">
        <v>317000</v>
      </c>
      <c r="J61" s="84">
        <v>3804000</v>
      </c>
      <c r="K61" s="84" t="s">
        <v>2894</v>
      </c>
      <c r="L61" s="87" t="str">
        <f t="shared" si="1"/>
        <v>2월</v>
      </c>
      <c r="M61" s="87">
        <f>IFERROR(VLOOKUP(H61,'2019년 수주리스트'!G:I,3,0),"")</f>
        <v>3804000</v>
      </c>
      <c r="N61" s="18" t="str">
        <f t="shared" si="0"/>
        <v>완료</v>
      </c>
      <c r="O61" s="15"/>
      <c r="P61" s="6" t="s">
        <v>28</v>
      </c>
    </row>
    <row r="62" spans="1:16" hidden="1" x14ac:dyDescent="0.3">
      <c r="C62" s="12" t="s">
        <v>14</v>
      </c>
      <c r="D62" s="25" t="s">
        <v>138</v>
      </c>
      <c r="E62" s="27" t="s">
        <v>44</v>
      </c>
      <c r="F62" s="13" t="s">
        <v>45</v>
      </c>
      <c r="G62" s="18" t="s">
        <v>182</v>
      </c>
      <c r="H62" s="18">
        <v>2118657067</v>
      </c>
      <c r="I62" s="83">
        <v>2484000</v>
      </c>
      <c r="J62" s="84">
        <v>2484000</v>
      </c>
      <c r="K62" s="84" t="s">
        <v>28</v>
      </c>
      <c r="L62" s="87" t="str">
        <f t="shared" si="1"/>
        <v>3월</v>
      </c>
      <c r="M62" s="87">
        <f>IFERROR(VLOOKUP(H62,'2019년 수주리스트'!G:I,3,0),"")</f>
        <v>2484000</v>
      </c>
      <c r="N62" s="18" t="str">
        <f t="shared" si="0"/>
        <v>완료</v>
      </c>
      <c r="O62" s="15"/>
    </row>
    <row r="63" spans="1:16" hidden="1" x14ac:dyDescent="0.3">
      <c r="C63" s="12" t="s">
        <v>18</v>
      </c>
      <c r="D63" s="25" t="s">
        <v>151</v>
      </c>
      <c r="E63" s="27" t="s">
        <v>44</v>
      </c>
      <c r="F63" s="13" t="s">
        <v>45</v>
      </c>
      <c r="G63" s="18" t="s">
        <v>183</v>
      </c>
      <c r="H63" s="18">
        <v>1078217017</v>
      </c>
      <c r="I63" s="83">
        <v>10080000</v>
      </c>
      <c r="J63" s="84">
        <v>10080000</v>
      </c>
      <c r="K63" s="84" t="s">
        <v>28</v>
      </c>
      <c r="L63" s="87" t="str">
        <f t="shared" si="1"/>
        <v>3월</v>
      </c>
      <c r="M63" s="87">
        <f>IFERROR(VLOOKUP(H63,'2019년 수주리스트'!G:I,3,0),"")</f>
        <v>10080000</v>
      </c>
      <c r="N63" s="18" t="str">
        <f t="shared" si="0"/>
        <v>완료</v>
      </c>
      <c r="O63" s="15"/>
    </row>
    <row r="64" spans="1:16" s="205" customFormat="1" ht="12" hidden="1" customHeight="1" x14ac:dyDescent="0.3">
      <c r="A64" s="1"/>
      <c r="B64" s="2"/>
      <c r="C64" s="197" t="s">
        <v>18</v>
      </c>
      <c r="D64" s="198" t="s">
        <v>151</v>
      </c>
      <c r="E64" s="199" t="s">
        <v>44</v>
      </c>
      <c r="F64" s="200" t="s">
        <v>45</v>
      </c>
      <c r="G64" s="201" t="s">
        <v>184</v>
      </c>
      <c r="H64" s="201">
        <v>1298128593</v>
      </c>
      <c r="I64" s="202">
        <v>6360000</v>
      </c>
      <c r="J64" s="203">
        <v>6360000</v>
      </c>
      <c r="K64" s="203" t="s">
        <v>4280</v>
      </c>
      <c r="L64" s="204" t="str">
        <f t="shared" si="1"/>
        <v/>
      </c>
      <c r="M64" s="204" t="str">
        <f>IFERROR(VLOOKUP(H64,'2019년 수주리스트'!G:I,3,0),"")</f>
        <v/>
      </c>
      <c r="N64" s="201" t="str">
        <f t="shared" si="0"/>
        <v/>
      </c>
      <c r="O64" s="202" t="s">
        <v>4280</v>
      </c>
      <c r="P64" s="194" t="s">
        <v>2523</v>
      </c>
    </row>
    <row r="65" spans="1:16" ht="12" customHeight="1" x14ac:dyDescent="0.3">
      <c r="C65" s="12" t="s">
        <v>14</v>
      </c>
      <c r="D65" s="25" t="s">
        <v>168</v>
      </c>
      <c r="E65" s="27" t="s">
        <v>44</v>
      </c>
      <c r="F65" s="13" t="s">
        <v>46</v>
      </c>
      <c r="G65" s="18" t="s">
        <v>185</v>
      </c>
      <c r="H65" s="18">
        <v>1208764861</v>
      </c>
      <c r="I65" s="83">
        <v>305000</v>
      </c>
      <c r="J65" s="84">
        <v>3660000</v>
      </c>
      <c r="K65" s="84" t="s">
        <v>24</v>
      </c>
      <c r="L65" s="87" t="str">
        <f t="shared" si="1"/>
        <v>4월</v>
      </c>
      <c r="M65" s="87">
        <f>IFERROR(VLOOKUP(H65,'2019년 수주리스트'!G:I,3,0),"")</f>
        <v>3660000</v>
      </c>
      <c r="N65" s="18" t="str">
        <f t="shared" si="0"/>
        <v>완료</v>
      </c>
      <c r="O65" s="15"/>
      <c r="P65" s="194" t="s">
        <v>24</v>
      </c>
    </row>
    <row r="66" spans="1:16" ht="12" hidden="1" customHeight="1" x14ac:dyDescent="0.3">
      <c r="C66" s="12" t="s">
        <v>14</v>
      </c>
      <c r="D66" s="25" t="s">
        <v>186</v>
      </c>
      <c r="E66" s="27" t="s">
        <v>44</v>
      </c>
      <c r="F66" s="13" t="s">
        <v>46</v>
      </c>
      <c r="G66" s="18" t="s">
        <v>187</v>
      </c>
      <c r="H66" s="18">
        <v>1258212214</v>
      </c>
      <c r="I66" s="83">
        <v>646000</v>
      </c>
      <c r="J66" s="84">
        <v>7752000</v>
      </c>
      <c r="K66" s="84" t="s">
        <v>2928</v>
      </c>
      <c r="L66" s="87" t="str">
        <f t="shared" si="1"/>
        <v>2월</v>
      </c>
      <c r="M66" s="87">
        <f>IFERROR(VLOOKUP(H66,'2019년 수주리스트'!G:I,3,0),"")</f>
        <v>7752000</v>
      </c>
      <c r="N66" s="18" t="str">
        <f t="shared" si="0"/>
        <v>완료</v>
      </c>
      <c r="O66" s="15"/>
      <c r="P66" s="6" t="s">
        <v>24</v>
      </c>
    </row>
    <row r="67" spans="1:16" ht="12" customHeight="1" x14ac:dyDescent="0.3">
      <c r="C67" s="12" t="s">
        <v>25</v>
      </c>
      <c r="D67" s="25" t="s">
        <v>157</v>
      </c>
      <c r="E67" s="27" t="s">
        <v>44</v>
      </c>
      <c r="F67" s="13" t="s">
        <v>46</v>
      </c>
      <c r="G67" s="18" t="s">
        <v>188</v>
      </c>
      <c r="H67" s="18">
        <v>5138170530</v>
      </c>
      <c r="I67" s="83">
        <v>230000</v>
      </c>
      <c r="J67" s="84">
        <v>2760000</v>
      </c>
      <c r="K67" s="84" t="s">
        <v>24</v>
      </c>
      <c r="L67" s="87" t="str">
        <f t="shared" si="1"/>
        <v>4월</v>
      </c>
      <c r="M67" s="87">
        <f>IFERROR(VLOOKUP(H67,'2019년 수주리스트'!G:I,3,0),"")</f>
        <v>2760000</v>
      </c>
      <c r="N67" s="18" t="str">
        <f t="shared" si="0"/>
        <v>완료</v>
      </c>
      <c r="O67" s="15"/>
      <c r="P67" s="194" t="s">
        <v>24</v>
      </c>
    </row>
    <row r="68" spans="1:16" s="205" customFormat="1" ht="12" hidden="1" customHeight="1" x14ac:dyDescent="0.3">
      <c r="A68" s="1"/>
      <c r="B68" s="2"/>
      <c r="C68" s="197" t="s">
        <v>14</v>
      </c>
      <c r="D68" s="198" t="s">
        <v>112</v>
      </c>
      <c r="E68" s="199" t="s">
        <v>44</v>
      </c>
      <c r="F68" s="200" t="s">
        <v>46</v>
      </c>
      <c r="G68" s="201" t="s">
        <v>189</v>
      </c>
      <c r="H68" s="201">
        <v>2068672538</v>
      </c>
      <c r="I68" s="202">
        <v>290000</v>
      </c>
      <c r="J68" s="203">
        <v>3480000</v>
      </c>
      <c r="K68" s="203" t="s">
        <v>4333</v>
      </c>
      <c r="L68" s="204" t="str">
        <f t="shared" si="1"/>
        <v/>
      </c>
      <c r="M68" s="204" t="str">
        <f>IFERROR(VLOOKUP(H68,'2019년 수주리스트'!G:I,3,0),"")</f>
        <v/>
      </c>
      <c r="N68" s="201" t="str">
        <f t="shared" si="0"/>
        <v/>
      </c>
      <c r="O68" s="202"/>
      <c r="P68" s="256" t="s">
        <v>24</v>
      </c>
    </row>
    <row r="69" spans="1:16" ht="12" customHeight="1" x14ac:dyDescent="0.3">
      <c r="C69" s="12" t="s">
        <v>14</v>
      </c>
      <c r="D69" s="25" t="s">
        <v>112</v>
      </c>
      <c r="E69" s="27" t="s">
        <v>44</v>
      </c>
      <c r="F69" s="13" t="s">
        <v>46</v>
      </c>
      <c r="G69" s="18" t="s">
        <v>190</v>
      </c>
      <c r="H69" s="18">
        <v>1198680243</v>
      </c>
      <c r="I69" s="83">
        <v>620000</v>
      </c>
      <c r="J69" s="84">
        <v>7440000</v>
      </c>
      <c r="K69" s="84" t="s">
        <v>24</v>
      </c>
      <c r="L69" s="87" t="str">
        <f t="shared" si="1"/>
        <v>4월</v>
      </c>
      <c r="M69" s="87">
        <f>IFERROR(VLOOKUP(H69,'2019년 수주리스트'!G:I,3,0),"")</f>
        <v>7440000</v>
      </c>
      <c r="N69" s="18" t="str">
        <f t="shared" si="0"/>
        <v>완료</v>
      </c>
      <c r="O69" s="15"/>
      <c r="P69" s="194" t="s">
        <v>24</v>
      </c>
    </row>
    <row r="70" spans="1:16" ht="12" customHeight="1" x14ac:dyDescent="0.3">
      <c r="C70" s="12" t="s">
        <v>18</v>
      </c>
      <c r="D70" s="25" t="s">
        <v>123</v>
      </c>
      <c r="E70" s="27" t="s">
        <v>44</v>
      </c>
      <c r="F70" s="13" t="s">
        <v>46</v>
      </c>
      <c r="G70" s="18" t="s">
        <v>191</v>
      </c>
      <c r="H70" s="18">
        <v>2148658726</v>
      </c>
      <c r="I70" s="83">
        <v>590000</v>
      </c>
      <c r="J70" s="84">
        <v>7080000</v>
      </c>
      <c r="K70" s="84" t="s">
        <v>24</v>
      </c>
      <c r="L70" s="87" t="str">
        <f t="shared" si="1"/>
        <v>4월</v>
      </c>
      <c r="M70" s="87">
        <f>IFERROR(VLOOKUP(H70,'2019년 수주리스트'!G:I,3,0),"")</f>
        <v>7080000</v>
      </c>
      <c r="N70" s="18" t="str">
        <f t="shared" ref="N70:N133" si="2">IF(M70="","","완료")</f>
        <v>완료</v>
      </c>
      <c r="O70" s="15"/>
      <c r="P70" s="194" t="s">
        <v>24</v>
      </c>
    </row>
    <row r="71" spans="1:16" hidden="1" x14ac:dyDescent="0.3">
      <c r="C71" s="12" t="s">
        <v>25</v>
      </c>
      <c r="D71" s="25" t="s">
        <v>103</v>
      </c>
      <c r="E71" s="27" t="s">
        <v>44</v>
      </c>
      <c r="F71" s="13" t="s">
        <v>46</v>
      </c>
      <c r="G71" s="18" t="s">
        <v>192</v>
      </c>
      <c r="H71" s="18">
        <v>6228110229</v>
      </c>
      <c r="I71" s="83">
        <v>455400</v>
      </c>
      <c r="J71" s="84">
        <v>5464800</v>
      </c>
      <c r="K71" s="84" t="s">
        <v>28</v>
      </c>
      <c r="L71" s="87" t="str">
        <f t="shared" ref="L71:L134" si="3">IF(N71="완료",K71,"")</f>
        <v>3월</v>
      </c>
      <c r="M71" s="87">
        <f>IFERROR(VLOOKUP(H71,'2019년 수주리스트'!G:I,3,0),"")</f>
        <v>5464800</v>
      </c>
      <c r="N71" s="18" t="str">
        <f t="shared" si="2"/>
        <v>완료</v>
      </c>
      <c r="O71" s="15"/>
    </row>
    <row r="72" spans="1:16" ht="12" hidden="1" customHeight="1" x14ac:dyDescent="0.3">
      <c r="C72" s="12" t="s">
        <v>14</v>
      </c>
      <c r="D72" s="25" t="s">
        <v>186</v>
      </c>
      <c r="E72" s="27" t="s">
        <v>44</v>
      </c>
      <c r="F72" s="13" t="s">
        <v>46</v>
      </c>
      <c r="G72" s="18" t="s">
        <v>193</v>
      </c>
      <c r="H72" s="18">
        <v>1358643309</v>
      </c>
      <c r="I72" s="83">
        <v>283000</v>
      </c>
      <c r="J72" s="84">
        <v>3396000</v>
      </c>
      <c r="K72" s="84" t="s">
        <v>2928</v>
      </c>
      <c r="L72" s="87" t="str">
        <f t="shared" si="3"/>
        <v>2월</v>
      </c>
      <c r="M72" s="87">
        <f>IFERROR(VLOOKUP(H72,'2019년 수주리스트'!G:I,3,0),"")</f>
        <v>3396000</v>
      </c>
      <c r="N72" s="18" t="str">
        <f t="shared" si="2"/>
        <v>완료</v>
      </c>
      <c r="O72" s="15"/>
      <c r="P72" s="6" t="s">
        <v>28</v>
      </c>
    </row>
    <row r="73" spans="1:16" ht="12" customHeight="1" x14ac:dyDescent="0.3">
      <c r="C73" s="12" t="s">
        <v>18</v>
      </c>
      <c r="D73" s="25" t="s">
        <v>194</v>
      </c>
      <c r="E73" s="27" t="s">
        <v>44</v>
      </c>
      <c r="F73" s="13" t="s">
        <v>45</v>
      </c>
      <c r="G73" s="18" t="s">
        <v>195</v>
      </c>
      <c r="H73" s="18">
        <v>1308150983</v>
      </c>
      <c r="I73" s="83">
        <v>3480000</v>
      </c>
      <c r="J73" s="84">
        <v>3480000</v>
      </c>
      <c r="K73" s="84" t="s">
        <v>24</v>
      </c>
      <c r="L73" s="87" t="str">
        <f t="shared" si="3"/>
        <v/>
      </c>
      <c r="M73" s="87" t="str">
        <f>IFERROR(VLOOKUP(H73,'2019년 수주리스트'!G:I,3,0),"")</f>
        <v/>
      </c>
      <c r="N73" s="18" t="str">
        <f t="shared" si="2"/>
        <v/>
      </c>
      <c r="O73" s="15"/>
      <c r="P73" s="194" t="s">
        <v>24</v>
      </c>
    </row>
    <row r="74" spans="1:16" ht="12" customHeight="1" x14ac:dyDescent="0.3">
      <c r="C74" s="12" t="s">
        <v>14</v>
      </c>
      <c r="D74" s="25" t="s">
        <v>105</v>
      </c>
      <c r="E74" s="27" t="s">
        <v>44</v>
      </c>
      <c r="F74" s="13" t="s">
        <v>46</v>
      </c>
      <c r="G74" s="18" t="s">
        <v>196</v>
      </c>
      <c r="H74" s="18">
        <v>2148197724</v>
      </c>
      <c r="I74" s="83">
        <v>230000</v>
      </c>
      <c r="J74" s="84">
        <v>2760000</v>
      </c>
      <c r="K74" s="84" t="s">
        <v>24</v>
      </c>
      <c r="L74" s="87" t="str">
        <f t="shared" si="3"/>
        <v>4월</v>
      </c>
      <c r="M74" s="87">
        <f>IFERROR(VLOOKUP(H74,'2019년 수주리스트'!G:I,3,0),"")</f>
        <v>2760000</v>
      </c>
      <c r="N74" s="18" t="str">
        <f t="shared" si="2"/>
        <v>완료</v>
      </c>
      <c r="O74" s="15"/>
      <c r="P74" s="194" t="s">
        <v>24</v>
      </c>
    </row>
    <row r="75" spans="1:16" ht="12" customHeight="1" x14ac:dyDescent="0.3">
      <c r="C75" s="12" t="s">
        <v>25</v>
      </c>
      <c r="D75" s="25" t="s">
        <v>197</v>
      </c>
      <c r="E75" s="27" t="s">
        <v>44</v>
      </c>
      <c r="F75" s="13" t="s">
        <v>46</v>
      </c>
      <c r="G75" s="18" t="s">
        <v>198</v>
      </c>
      <c r="H75" s="18">
        <v>6028119172</v>
      </c>
      <c r="I75" s="83">
        <v>250000</v>
      </c>
      <c r="J75" s="84">
        <v>3000000</v>
      </c>
      <c r="K75" s="84" t="s">
        <v>24</v>
      </c>
      <c r="L75" s="87" t="str">
        <f t="shared" si="3"/>
        <v>4월</v>
      </c>
      <c r="M75" s="87">
        <f>IFERROR(VLOOKUP(H75,'2019년 수주리스트'!G:I,3,0),"")</f>
        <v>3000000</v>
      </c>
      <c r="N75" s="18" t="str">
        <f t="shared" si="2"/>
        <v>완료</v>
      </c>
      <c r="O75" s="15"/>
      <c r="P75" s="194" t="s">
        <v>24</v>
      </c>
    </row>
    <row r="76" spans="1:16" ht="12" hidden="1" customHeight="1" x14ac:dyDescent="0.3">
      <c r="C76" s="12" t="s">
        <v>14</v>
      </c>
      <c r="D76" s="25" t="s">
        <v>199</v>
      </c>
      <c r="E76" s="27" t="s">
        <v>44</v>
      </c>
      <c r="F76" s="13" t="s">
        <v>46</v>
      </c>
      <c r="G76" s="18" t="s">
        <v>200</v>
      </c>
      <c r="H76" s="18">
        <v>1398121715</v>
      </c>
      <c r="I76" s="83">
        <v>305000</v>
      </c>
      <c r="J76" s="84">
        <v>3660000</v>
      </c>
      <c r="K76" s="84" t="s">
        <v>30</v>
      </c>
      <c r="L76" s="87" t="str">
        <f t="shared" si="3"/>
        <v/>
      </c>
      <c r="M76" s="87" t="str">
        <f>IFERROR(VLOOKUP(H76,'2019년 수주리스트'!G:I,3,0),"")</f>
        <v/>
      </c>
      <c r="N76" s="18" t="str">
        <f t="shared" si="2"/>
        <v/>
      </c>
      <c r="O76" s="15"/>
      <c r="P76" s="194" t="s">
        <v>30</v>
      </c>
    </row>
    <row r="77" spans="1:16" hidden="1" x14ac:dyDescent="0.3">
      <c r="C77" s="12" t="s">
        <v>18</v>
      </c>
      <c r="D77" s="25" t="s">
        <v>194</v>
      </c>
      <c r="E77" s="27" t="s">
        <v>44</v>
      </c>
      <c r="F77" s="13" t="s">
        <v>46</v>
      </c>
      <c r="G77" s="18" t="s">
        <v>201</v>
      </c>
      <c r="H77" s="18">
        <v>1218630824</v>
      </c>
      <c r="I77" s="83">
        <v>325000</v>
      </c>
      <c r="J77" s="84">
        <v>3900000</v>
      </c>
      <c r="K77" s="84" t="s">
        <v>28</v>
      </c>
      <c r="L77" s="87" t="str">
        <f t="shared" si="3"/>
        <v>3월</v>
      </c>
      <c r="M77" s="87">
        <f>IFERROR(VLOOKUP(H77,'2019년 수주리스트'!G:I,3,0),"")</f>
        <v>3900000</v>
      </c>
      <c r="N77" s="18" t="str">
        <f t="shared" si="2"/>
        <v>완료</v>
      </c>
      <c r="O77" s="15"/>
    </row>
    <row r="78" spans="1:16" s="205" customFormat="1" ht="12" hidden="1" customHeight="1" x14ac:dyDescent="0.3">
      <c r="A78" s="1"/>
      <c r="B78" s="2"/>
      <c r="C78" s="197" t="s">
        <v>14</v>
      </c>
      <c r="D78" s="198" t="s">
        <v>110</v>
      </c>
      <c r="E78" s="199" t="s">
        <v>44</v>
      </c>
      <c r="F78" s="200" t="s">
        <v>46</v>
      </c>
      <c r="G78" s="201" t="s">
        <v>202</v>
      </c>
      <c r="H78" s="201">
        <v>5648700112</v>
      </c>
      <c r="I78" s="202">
        <v>275000</v>
      </c>
      <c r="J78" s="203">
        <v>3300000</v>
      </c>
      <c r="K78" s="203" t="s">
        <v>4333</v>
      </c>
      <c r="L78" s="204" t="str">
        <f t="shared" si="3"/>
        <v/>
      </c>
      <c r="M78" s="204" t="str">
        <f>IFERROR(VLOOKUP(H78,'2019년 수주리스트'!G:I,3,0),"")</f>
        <v/>
      </c>
      <c r="N78" s="201" t="str">
        <f t="shared" si="2"/>
        <v/>
      </c>
      <c r="O78" s="202"/>
      <c r="P78" s="256" t="s">
        <v>24</v>
      </c>
    </row>
    <row r="79" spans="1:16" hidden="1" x14ac:dyDescent="0.3">
      <c r="C79" s="12" t="s">
        <v>14</v>
      </c>
      <c r="D79" s="25" t="s">
        <v>126</v>
      </c>
      <c r="E79" s="27" t="s">
        <v>44</v>
      </c>
      <c r="F79" s="13" t="s">
        <v>45</v>
      </c>
      <c r="G79" s="18" t="s">
        <v>203</v>
      </c>
      <c r="H79" s="18">
        <v>1300147341</v>
      </c>
      <c r="I79" s="83">
        <v>3840000</v>
      </c>
      <c r="J79" s="84">
        <v>3840000</v>
      </c>
      <c r="K79" s="84" t="s">
        <v>28</v>
      </c>
      <c r="L79" s="87" t="str">
        <f t="shared" si="3"/>
        <v>3월</v>
      </c>
      <c r="M79" s="87">
        <f>IFERROR(VLOOKUP(H79,'2019년 수주리스트'!G:I,3,0),"")</f>
        <v>3840000</v>
      </c>
      <c r="N79" s="18" t="str">
        <f t="shared" si="2"/>
        <v>완료</v>
      </c>
      <c r="O79" s="15"/>
    </row>
    <row r="80" spans="1:16" hidden="1" x14ac:dyDescent="0.3">
      <c r="C80" s="12" t="s">
        <v>14</v>
      </c>
      <c r="D80" s="25" t="s">
        <v>204</v>
      </c>
      <c r="E80" s="27" t="s">
        <v>44</v>
      </c>
      <c r="F80" s="13" t="s">
        <v>46</v>
      </c>
      <c r="G80" s="18" t="s">
        <v>205</v>
      </c>
      <c r="H80" s="18">
        <v>2068636250</v>
      </c>
      <c r="I80" s="83">
        <v>290000</v>
      </c>
      <c r="J80" s="84">
        <v>3480000</v>
      </c>
      <c r="K80" s="84" t="s">
        <v>28</v>
      </c>
      <c r="L80" s="87" t="str">
        <f t="shared" si="3"/>
        <v>3월</v>
      </c>
      <c r="M80" s="87">
        <f>IFERROR(VLOOKUP(H80,'2019년 수주리스트'!G:I,3,0),"")</f>
        <v>3480000</v>
      </c>
      <c r="N80" s="18" t="str">
        <f t="shared" si="2"/>
        <v>완료</v>
      </c>
      <c r="O80" s="15"/>
    </row>
    <row r="81" spans="3:16" ht="12" hidden="1" customHeight="1" x14ac:dyDescent="0.3">
      <c r="C81" s="12" t="s">
        <v>14</v>
      </c>
      <c r="D81" s="25" t="s">
        <v>133</v>
      </c>
      <c r="E81" s="27" t="s">
        <v>44</v>
      </c>
      <c r="F81" s="13" t="s">
        <v>46</v>
      </c>
      <c r="G81" s="18" t="s">
        <v>206</v>
      </c>
      <c r="H81" s="18">
        <v>1058213183</v>
      </c>
      <c r="I81" s="83">
        <v>3335000</v>
      </c>
      <c r="J81" s="84">
        <v>40020000</v>
      </c>
      <c r="K81" s="84" t="s">
        <v>23</v>
      </c>
      <c r="L81" s="87" t="str">
        <f t="shared" si="3"/>
        <v>2월</v>
      </c>
      <c r="M81" s="87">
        <f>IFERROR(VLOOKUP(H81,'2019년 수주리스트'!G:I,3,0),"")</f>
        <v>40020000</v>
      </c>
      <c r="N81" s="18" t="str">
        <f t="shared" si="2"/>
        <v>완료</v>
      </c>
      <c r="O81" s="15"/>
    </row>
    <row r="82" spans="3:16" ht="12" hidden="1" customHeight="1" x14ac:dyDescent="0.3">
      <c r="C82" s="12" t="s">
        <v>14</v>
      </c>
      <c r="D82" s="25" t="s">
        <v>114</v>
      </c>
      <c r="E82" s="27" t="s">
        <v>44</v>
      </c>
      <c r="F82" s="13" t="s">
        <v>46</v>
      </c>
      <c r="G82" s="18" t="s">
        <v>207</v>
      </c>
      <c r="H82" s="18">
        <v>4028217834</v>
      </c>
      <c r="I82" s="83">
        <v>300000</v>
      </c>
      <c r="J82" s="84">
        <v>3600000</v>
      </c>
      <c r="K82" s="84" t="s">
        <v>27</v>
      </c>
      <c r="L82" s="87" t="str">
        <f t="shared" si="3"/>
        <v/>
      </c>
      <c r="M82" s="87" t="str">
        <f>IFERROR(VLOOKUP(H82,'2019년 수주리스트'!G:I,3,0),"")</f>
        <v/>
      </c>
      <c r="N82" s="18" t="str">
        <f t="shared" si="2"/>
        <v/>
      </c>
      <c r="O82" s="15"/>
      <c r="P82" s="194" t="s">
        <v>27</v>
      </c>
    </row>
    <row r="83" spans="3:16" hidden="1" x14ac:dyDescent="0.3">
      <c r="C83" s="12" t="s">
        <v>14</v>
      </c>
      <c r="D83" s="25" t="s">
        <v>136</v>
      </c>
      <c r="E83" s="27" t="s">
        <v>44</v>
      </c>
      <c r="F83" s="13" t="s">
        <v>46</v>
      </c>
      <c r="G83" s="18" t="s">
        <v>208</v>
      </c>
      <c r="H83" s="18">
        <v>4088275808</v>
      </c>
      <c r="I83" s="83">
        <v>230000</v>
      </c>
      <c r="J83" s="84">
        <v>2760000</v>
      </c>
      <c r="K83" s="84" t="s">
        <v>28</v>
      </c>
      <c r="L83" s="87" t="str">
        <f t="shared" si="3"/>
        <v>3월</v>
      </c>
      <c r="M83" s="87">
        <f>IFERROR(VLOOKUP(H83,'2019년 수주리스트'!G:I,3,0),"")</f>
        <v>2760000</v>
      </c>
      <c r="N83" s="18" t="str">
        <f t="shared" si="2"/>
        <v>완료</v>
      </c>
      <c r="O83" s="15"/>
    </row>
    <row r="84" spans="3:16" ht="12" hidden="1" customHeight="1" x14ac:dyDescent="0.3">
      <c r="C84" s="12" t="s">
        <v>25</v>
      </c>
      <c r="D84" s="25" t="s">
        <v>142</v>
      </c>
      <c r="E84" s="27" t="s">
        <v>44</v>
      </c>
      <c r="F84" s="13" t="s">
        <v>45</v>
      </c>
      <c r="G84" s="18" t="s">
        <v>209</v>
      </c>
      <c r="H84" s="18">
        <v>5148143448</v>
      </c>
      <c r="I84" s="83">
        <v>6534000</v>
      </c>
      <c r="J84" s="84">
        <v>6534000</v>
      </c>
      <c r="K84" s="84" t="s">
        <v>27</v>
      </c>
      <c r="L84" s="87" t="str">
        <f t="shared" si="3"/>
        <v/>
      </c>
      <c r="M84" s="87" t="str">
        <f>IFERROR(VLOOKUP(H84,'2019년 수주리스트'!G:I,3,0),"")</f>
        <v/>
      </c>
      <c r="N84" s="18" t="str">
        <f t="shared" si="2"/>
        <v/>
      </c>
      <c r="O84" s="15"/>
      <c r="P84" s="194" t="s">
        <v>27</v>
      </c>
    </row>
    <row r="85" spans="3:16" hidden="1" x14ac:dyDescent="0.3">
      <c r="C85" s="12" t="s">
        <v>18</v>
      </c>
      <c r="D85" s="25" t="s">
        <v>171</v>
      </c>
      <c r="E85" s="27" t="s">
        <v>44</v>
      </c>
      <c r="F85" s="13" t="s">
        <v>46</v>
      </c>
      <c r="G85" s="18" t="s">
        <v>210</v>
      </c>
      <c r="H85" s="18">
        <v>1248163218</v>
      </c>
      <c r="I85" s="83">
        <v>327000</v>
      </c>
      <c r="J85" s="84">
        <v>3924000</v>
      </c>
      <c r="K85" s="84" t="s">
        <v>28</v>
      </c>
      <c r="L85" s="87" t="str">
        <f t="shared" si="3"/>
        <v>3월</v>
      </c>
      <c r="M85" s="87">
        <f>IFERROR(VLOOKUP(H85,'2019년 수주리스트'!G:I,3,0),"")</f>
        <v>3924000</v>
      </c>
      <c r="N85" s="18" t="str">
        <f t="shared" si="2"/>
        <v>완료</v>
      </c>
      <c r="O85" s="15"/>
    </row>
    <row r="86" spans="3:16" hidden="1" x14ac:dyDescent="0.3">
      <c r="C86" s="12" t="s">
        <v>14</v>
      </c>
      <c r="D86" s="25" t="s">
        <v>110</v>
      </c>
      <c r="E86" s="27" t="s">
        <v>44</v>
      </c>
      <c r="F86" s="13" t="s">
        <v>46</v>
      </c>
      <c r="G86" s="18" t="s">
        <v>211</v>
      </c>
      <c r="H86" s="18">
        <v>1298144517</v>
      </c>
      <c r="I86" s="83">
        <v>280000</v>
      </c>
      <c r="J86" s="84">
        <v>3360000</v>
      </c>
      <c r="K86" s="84" t="s">
        <v>3893</v>
      </c>
      <c r="L86" s="87" t="str">
        <f t="shared" si="3"/>
        <v>3월</v>
      </c>
      <c r="M86" s="87">
        <f>IFERROR(VLOOKUP(H86,'2019년 수주리스트'!G:I,3,0),"")</f>
        <v>3360000</v>
      </c>
      <c r="N86" s="18" t="str">
        <f t="shared" si="2"/>
        <v>완료</v>
      </c>
      <c r="O86" s="15"/>
      <c r="P86" s="6" t="s">
        <v>24</v>
      </c>
    </row>
    <row r="87" spans="3:16" ht="12" hidden="1" customHeight="1" x14ac:dyDescent="0.3">
      <c r="C87" s="12" t="s">
        <v>14</v>
      </c>
      <c r="D87" s="25" t="s">
        <v>138</v>
      </c>
      <c r="E87" s="27" t="s">
        <v>44</v>
      </c>
      <c r="F87" s="13" t="s">
        <v>46</v>
      </c>
      <c r="G87" s="18" t="s">
        <v>212</v>
      </c>
      <c r="H87" s="18">
        <v>2148104230</v>
      </c>
      <c r="I87" s="83">
        <v>1180000</v>
      </c>
      <c r="J87" s="84">
        <v>14160000</v>
      </c>
      <c r="K87" s="84" t="s">
        <v>30</v>
      </c>
      <c r="L87" s="87" t="str">
        <f t="shared" si="3"/>
        <v/>
      </c>
      <c r="M87" s="87" t="str">
        <f>IFERROR(VLOOKUP(H87,'2019년 수주리스트'!G:I,3,0),"")</f>
        <v/>
      </c>
      <c r="N87" s="18" t="str">
        <f t="shared" si="2"/>
        <v/>
      </c>
      <c r="O87" s="15"/>
      <c r="P87" s="194" t="s">
        <v>30</v>
      </c>
    </row>
    <row r="88" spans="3:16" ht="12" customHeight="1" x14ac:dyDescent="0.3">
      <c r="C88" s="12" t="s">
        <v>25</v>
      </c>
      <c r="D88" s="25" t="s">
        <v>142</v>
      </c>
      <c r="E88" s="27" t="s">
        <v>44</v>
      </c>
      <c r="F88" s="13" t="s">
        <v>45</v>
      </c>
      <c r="G88" s="18" t="s">
        <v>213</v>
      </c>
      <c r="H88" s="18">
        <v>5038150935</v>
      </c>
      <c r="I88" s="83">
        <v>230000</v>
      </c>
      <c r="J88" s="84">
        <f>I88*12</f>
        <v>2760000</v>
      </c>
      <c r="K88" s="84" t="s">
        <v>24</v>
      </c>
      <c r="L88" s="87" t="str">
        <f t="shared" si="3"/>
        <v>4월</v>
      </c>
      <c r="M88" s="87">
        <f>IFERROR(VLOOKUP(H88,'2019년 수주리스트'!G:I,3,0),"")</f>
        <v>2760000</v>
      </c>
      <c r="N88" s="18" t="str">
        <f t="shared" si="2"/>
        <v>완료</v>
      </c>
      <c r="O88" s="15"/>
      <c r="P88" s="194" t="s">
        <v>24</v>
      </c>
    </row>
    <row r="89" spans="3:16" ht="12" customHeight="1" x14ac:dyDescent="0.3">
      <c r="C89" s="12" t="s">
        <v>18</v>
      </c>
      <c r="D89" s="25" t="s">
        <v>214</v>
      </c>
      <c r="E89" s="27" t="s">
        <v>44</v>
      </c>
      <c r="F89" s="13" t="s">
        <v>45</v>
      </c>
      <c r="G89" s="18" t="s">
        <v>215</v>
      </c>
      <c r="H89" s="18">
        <v>6058612061</v>
      </c>
      <c r="I89" s="83">
        <v>2640000</v>
      </c>
      <c r="J89" s="84">
        <v>2640000</v>
      </c>
      <c r="K89" s="84" t="s">
        <v>24</v>
      </c>
      <c r="L89" s="87" t="str">
        <f t="shared" si="3"/>
        <v>4월</v>
      </c>
      <c r="M89" s="87">
        <f>IFERROR(VLOOKUP(H89,'2019년 수주리스트'!G:I,3,0),"")</f>
        <v>2640000</v>
      </c>
      <c r="N89" s="18" t="str">
        <f t="shared" si="2"/>
        <v>완료</v>
      </c>
      <c r="O89" s="15"/>
      <c r="P89" s="194" t="s">
        <v>24</v>
      </c>
    </row>
    <row r="90" spans="3:16" ht="12" customHeight="1" x14ac:dyDescent="0.3">
      <c r="C90" s="12" t="s">
        <v>25</v>
      </c>
      <c r="D90" s="25" t="s">
        <v>216</v>
      </c>
      <c r="E90" s="27" t="s">
        <v>44</v>
      </c>
      <c r="F90" s="13" t="s">
        <v>46</v>
      </c>
      <c r="G90" s="18" t="s">
        <v>217</v>
      </c>
      <c r="H90" s="18">
        <v>6098144162</v>
      </c>
      <c r="I90" s="83">
        <v>305000</v>
      </c>
      <c r="J90" s="84">
        <v>3660000</v>
      </c>
      <c r="K90" s="84" t="s">
        <v>24</v>
      </c>
      <c r="L90" s="87" t="str">
        <f t="shared" si="3"/>
        <v>4월</v>
      </c>
      <c r="M90" s="87">
        <f>IFERROR(VLOOKUP(H90,'2019년 수주리스트'!G:I,3,0),"")</f>
        <v>3660000</v>
      </c>
      <c r="N90" s="18" t="str">
        <f t="shared" si="2"/>
        <v>완료</v>
      </c>
      <c r="O90" s="15"/>
      <c r="P90" s="194" t="s">
        <v>24</v>
      </c>
    </row>
    <row r="91" spans="3:16" ht="12" customHeight="1" x14ac:dyDescent="0.3">
      <c r="C91" s="12" t="s">
        <v>18</v>
      </c>
      <c r="D91" s="25" t="s">
        <v>218</v>
      </c>
      <c r="E91" s="27" t="s">
        <v>44</v>
      </c>
      <c r="F91" s="13" t="s">
        <v>46</v>
      </c>
      <c r="G91" s="18" t="s">
        <v>219</v>
      </c>
      <c r="H91" s="18">
        <v>1068692855</v>
      </c>
      <c r="I91" s="83">
        <v>315000</v>
      </c>
      <c r="J91" s="84">
        <v>3780000</v>
      </c>
      <c r="K91" s="84" t="s">
        <v>24</v>
      </c>
      <c r="L91" s="87" t="str">
        <f t="shared" si="3"/>
        <v>4월</v>
      </c>
      <c r="M91" s="87">
        <f>IFERROR(VLOOKUP(H91,'2019년 수주리스트'!G:I,3,0),"")</f>
        <v>3780000</v>
      </c>
      <c r="N91" s="18" t="str">
        <f t="shared" si="2"/>
        <v>완료</v>
      </c>
      <c r="O91" s="15"/>
      <c r="P91" s="194" t="s">
        <v>24</v>
      </c>
    </row>
    <row r="92" spans="3:16" ht="12" customHeight="1" x14ac:dyDescent="0.3">
      <c r="C92" s="12" t="s">
        <v>14</v>
      </c>
      <c r="D92" s="25" t="s">
        <v>112</v>
      </c>
      <c r="E92" s="27" t="s">
        <v>44</v>
      </c>
      <c r="F92" s="13" t="s">
        <v>46</v>
      </c>
      <c r="G92" s="18" t="s">
        <v>220</v>
      </c>
      <c r="H92" s="18">
        <v>2118853987</v>
      </c>
      <c r="I92" s="83">
        <v>275000</v>
      </c>
      <c r="J92" s="84">
        <v>3300000</v>
      </c>
      <c r="K92" s="84" t="s">
        <v>24</v>
      </c>
      <c r="L92" s="87" t="str">
        <f t="shared" si="3"/>
        <v>4월</v>
      </c>
      <c r="M92" s="87">
        <f>IFERROR(VLOOKUP(H92,'2019년 수주리스트'!G:I,3,0),"")</f>
        <v>3300000</v>
      </c>
      <c r="N92" s="18" t="str">
        <f t="shared" si="2"/>
        <v>완료</v>
      </c>
      <c r="O92" s="15"/>
      <c r="P92" s="194" t="s">
        <v>24</v>
      </c>
    </row>
    <row r="93" spans="3:16" ht="12" customHeight="1" x14ac:dyDescent="0.3">
      <c r="C93" s="12" t="s">
        <v>14</v>
      </c>
      <c r="D93" s="25" t="s">
        <v>221</v>
      </c>
      <c r="E93" s="27" t="s">
        <v>44</v>
      </c>
      <c r="F93" s="13" t="s">
        <v>45</v>
      </c>
      <c r="G93" s="18" t="s">
        <v>222</v>
      </c>
      <c r="H93" s="18">
        <v>5758200077</v>
      </c>
      <c r="I93" s="83">
        <v>6360000</v>
      </c>
      <c r="J93" s="84">
        <v>6360000</v>
      </c>
      <c r="K93" s="84" t="s">
        <v>24</v>
      </c>
      <c r="L93" s="87" t="str">
        <f t="shared" si="3"/>
        <v>4월</v>
      </c>
      <c r="M93" s="87">
        <f>IFERROR(VLOOKUP(H93,'2019년 수주리스트'!G:I,3,0),"")</f>
        <v>6360000</v>
      </c>
      <c r="N93" s="18" t="str">
        <f t="shared" si="2"/>
        <v>완료</v>
      </c>
      <c r="O93" s="15"/>
      <c r="P93" s="194" t="s">
        <v>24</v>
      </c>
    </row>
    <row r="94" spans="3:16" ht="12" customHeight="1" x14ac:dyDescent="0.3">
      <c r="C94" s="12" t="s">
        <v>14</v>
      </c>
      <c r="D94" s="25" t="s">
        <v>107</v>
      </c>
      <c r="E94" s="27" t="s">
        <v>44</v>
      </c>
      <c r="F94" s="13" t="s">
        <v>45</v>
      </c>
      <c r="G94" s="18" t="s">
        <v>223</v>
      </c>
      <c r="H94" s="18">
        <v>1078732411</v>
      </c>
      <c r="I94" s="83">
        <v>6300000</v>
      </c>
      <c r="J94" s="84">
        <v>6300000</v>
      </c>
      <c r="K94" s="84" t="s">
        <v>24</v>
      </c>
      <c r="L94" s="87" t="str">
        <f t="shared" si="3"/>
        <v>4월</v>
      </c>
      <c r="M94" s="87">
        <f>IFERROR(VLOOKUP(H94,'2019년 수주리스트'!G:I,3,0),"")</f>
        <v>6300000</v>
      </c>
      <c r="N94" s="18" t="str">
        <f t="shared" si="2"/>
        <v>완료</v>
      </c>
      <c r="O94" s="15"/>
      <c r="P94" s="194" t="s">
        <v>24</v>
      </c>
    </row>
    <row r="95" spans="3:16" hidden="1" x14ac:dyDescent="0.3">
      <c r="C95" s="12" t="s">
        <v>18</v>
      </c>
      <c r="D95" s="25" t="s">
        <v>123</v>
      </c>
      <c r="E95" s="27" t="s">
        <v>44</v>
      </c>
      <c r="F95" s="13" t="s">
        <v>45</v>
      </c>
      <c r="G95" s="18" t="s">
        <v>224</v>
      </c>
      <c r="H95" s="18">
        <v>2098155339</v>
      </c>
      <c r="I95" s="83">
        <v>3540000</v>
      </c>
      <c r="J95" s="84">
        <v>3540000</v>
      </c>
      <c r="K95" s="84" t="s">
        <v>28</v>
      </c>
      <c r="L95" s="87" t="str">
        <f t="shared" si="3"/>
        <v>3월</v>
      </c>
      <c r="M95" s="87">
        <f>IFERROR(VLOOKUP(H95,'2019년 수주리스트'!G:I,3,0),"")</f>
        <v>3540000</v>
      </c>
      <c r="N95" s="18" t="str">
        <f t="shared" si="2"/>
        <v>완료</v>
      </c>
      <c r="O95" s="15"/>
    </row>
    <row r="96" spans="3:16" ht="12" hidden="1" customHeight="1" x14ac:dyDescent="0.3">
      <c r="C96" s="12" t="s">
        <v>25</v>
      </c>
      <c r="D96" s="25" t="s">
        <v>157</v>
      </c>
      <c r="E96" s="27" t="s">
        <v>44</v>
      </c>
      <c r="F96" s="13" t="s">
        <v>46</v>
      </c>
      <c r="G96" s="18" t="s">
        <v>225</v>
      </c>
      <c r="H96" s="18">
        <v>5108123455</v>
      </c>
      <c r="I96" s="83">
        <v>566000</v>
      </c>
      <c r="J96" s="84">
        <v>6792000</v>
      </c>
      <c r="K96" s="84" t="s">
        <v>27</v>
      </c>
      <c r="L96" s="87" t="str">
        <f t="shared" si="3"/>
        <v/>
      </c>
      <c r="M96" s="87" t="str">
        <f>IFERROR(VLOOKUP(H96,'2019년 수주리스트'!G:I,3,0),"")</f>
        <v/>
      </c>
      <c r="N96" s="18" t="str">
        <f t="shared" si="2"/>
        <v/>
      </c>
      <c r="O96" s="15"/>
      <c r="P96" s="194" t="s">
        <v>27</v>
      </c>
    </row>
    <row r="97" spans="1:16" ht="12" customHeight="1" x14ac:dyDescent="0.3">
      <c r="C97" s="12" t="s">
        <v>14</v>
      </c>
      <c r="D97" s="25" t="s">
        <v>112</v>
      </c>
      <c r="E97" s="27" t="s">
        <v>44</v>
      </c>
      <c r="F97" s="13" t="s">
        <v>46</v>
      </c>
      <c r="G97" s="18" t="s">
        <v>226</v>
      </c>
      <c r="H97" s="18">
        <v>8318801041</v>
      </c>
      <c r="I97" s="83">
        <v>230000</v>
      </c>
      <c r="J97" s="84">
        <v>2760000</v>
      </c>
      <c r="K97" s="84" t="s">
        <v>24</v>
      </c>
      <c r="L97" s="87" t="str">
        <f t="shared" si="3"/>
        <v>4월</v>
      </c>
      <c r="M97" s="87">
        <f>IFERROR(VLOOKUP(H97,'2019년 수주리스트'!G:I,3,0),"")</f>
        <v>2760000</v>
      </c>
      <c r="N97" s="18" t="str">
        <f t="shared" si="2"/>
        <v>완료</v>
      </c>
      <c r="O97" s="15"/>
      <c r="P97" s="194" t="s">
        <v>24</v>
      </c>
    </row>
    <row r="98" spans="1:16" hidden="1" x14ac:dyDescent="0.3">
      <c r="C98" s="12" t="s">
        <v>14</v>
      </c>
      <c r="D98" s="25" t="s">
        <v>110</v>
      </c>
      <c r="E98" s="27" t="s">
        <v>44</v>
      </c>
      <c r="F98" s="13" t="s">
        <v>46</v>
      </c>
      <c r="G98" s="18" t="s">
        <v>227</v>
      </c>
      <c r="H98" s="18">
        <v>2148705658</v>
      </c>
      <c r="I98" s="83">
        <v>335000</v>
      </c>
      <c r="J98" s="84">
        <v>4020000</v>
      </c>
      <c r="K98" s="84" t="s">
        <v>3874</v>
      </c>
      <c r="L98" s="87" t="str">
        <f t="shared" si="3"/>
        <v>3월</v>
      </c>
      <c r="M98" s="87">
        <f>IFERROR(VLOOKUP(H98,'2019년 수주리스트'!G:I,3,0),"")</f>
        <v>4020000</v>
      </c>
      <c r="N98" s="18" t="str">
        <f t="shared" si="2"/>
        <v>완료</v>
      </c>
      <c r="O98" s="15"/>
      <c r="P98" s="6" t="s">
        <v>24</v>
      </c>
    </row>
    <row r="99" spans="1:16" ht="12" hidden="1" customHeight="1" x14ac:dyDescent="0.3">
      <c r="C99" s="12" t="s">
        <v>14</v>
      </c>
      <c r="D99" s="25" t="s">
        <v>110</v>
      </c>
      <c r="E99" s="27" t="s">
        <v>44</v>
      </c>
      <c r="F99" s="13" t="s">
        <v>46</v>
      </c>
      <c r="G99" s="18" t="s">
        <v>228</v>
      </c>
      <c r="H99" s="18">
        <v>2148609564</v>
      </c>
      <c r="I99" s="83">
        <v>1225000</v>
      </c>
      <c r="J99" s="84">
        <v>14700000</v>
      </c>
      <c r="K99" s="84" t="s">
        <v>31</v>
      </c>
      <c r="L99" s="87" t="str">
        <f t="shared" si="3"/>
        <v/>
      </c>
      <c r="M99" s="87" t="str">
        <f>IFERROR(VLOOKUP(H99,'2019년 수주리스트'!G:I,3,0),"")</f>
        <v/>
      </c>
      <c r="N99" s="18" t="str">
        <f t="shared" si="2"/>
        <v/>
      </c>
      <c r="O99" s="15"/>
      <c r="P99" s="194" t="s">
        <v>31</v>
      </c>
    </row>
    <row r="100" spans="1:16" ht="12" hidden="1" customHeight="1" x14ac:dyDescent="0.3">
      <c r="C100" s="12" t="s">
        <v>14</v>
      </c>
      <c r="D100" s="25" t="s">
        <v>112</v>
      </c>
      <c r="E100" s="27" t="s">
        <v>44</v>
      </c>
      <c r="F100" s="13" t="s">
        <v>46</v>
      </c>
      <c r="G100" s="18" t="s">
        <v>229</v>
      </c>
      <c r="H100" s="18">
        <v>1278215110</v>
      </c>
      <c r="I100" s="83">
        <v>480000</v>
      </c>
      <c r="J100" s="84">
        <v>5760000</v>
      </c>
      <c r="K100" s="84" t="s">
        <v>30</v>
      </c>
      <c r="L100" s="87" t="str">
        <f t="shared" si="3"/>
        <v/>
      </c>
      <c r="M100" s="87" t="str">
        <f>IFERROR(VLOOKUP(H100,'2019년 수주리스트'!G:I,3,0),"")</f>
        <v/>
      </c>
      <c r="N100" s="18" t="str">
        <f t="shared" si="2"/>
        <v/>
      </c>
      <c r="O100" s="15"/>
      <c r="P100" s="194" t="s">
        <v>30</v>
      </c>
    </row>
    <row r="101" spans="1:16" ht="12" customHeight="1" x14ac:dyDescent="0.3">
      <c r="C101" s="12" t="s">
        <v>25</v>
      </c>
      <c r="D101" s="25" t="s">
        <v>216</v>
      </c>
      <c r="E101" s="27" t="s">
        <v>44</v>
      </c>
      <c r="F101" s="13" t="s">
        <v>46</v>
      </c>
      <c r="G101" s="18" t="s">
        <v>230</v>
      </c>
      <c r="H101" s="18">
        <v>6078145409</v>
      </c>
      <c r="I101" s="83">
        <v>600000</v>
      </c>
      <c r="J101" s="84">
        <v>7200000</v>
      </c>
      <c r="K101" s="84" t="s">
        <v>24</v>
      </c>
      <c r="L101" s="87" t="str">
        <f t="shared" si="3"/>
        <v/>
      </c>
      <c r="M101" s="87" t="str">
        <f>IFERROR(VLOOKUP(H101,'2019년 수주리스트'!G:I,3,0),"")</f>
        <v/>
      </c>
      <c r="N101" s="18" t="str">
        <f t="shared" si="2"/>
        <v/>
      </c>
      <c r="O101" s="15"/>
      <c r="P101" s="194" t="s">
        <v>24</v>
      </c>
    </row>
    <row r="102" spans="1:16" hidden="1" x14ac:dyDescent="0.3">
      <c r="C102" s="12" t="s">
        <v>25</v>
      </c>
      <c r="D102" s="25" t="s">
        <v>142</v>
      </c>
      <c r="E102" s="27" t="s">
        <v>44</v>
      </c>
      <c r="F102" s="13" t="s">
        <v>45</v>
      </c>
      <c r="G102" s="18" t="s">
        <v>4075</v>
      </c>
      <c r="H102" s="18">
        <v>5038158596</v>
      </c>
      <c r="I102" s="83">
        <v>2760000</v>
      </c>
      <c r="J102" s="84">
        <v>2760000</v>
      </c>
      <c r="K102" s="84" t="s">
        <v>4077</v>
      </c>
      <c r="L102" s="87" t="str">
        <f t="shared" si="3"/>
        <v>3월</v>
      </c>
      <c r="M102" s="87">
        <f>IFERROR(VLOOKUP(H102,'2019년 수주리스트'!G:I,3,0),"")</f>
        <v>2520000</v>
      </c>
      <c r="N102" s="18" t="str">
        <f t="shared" si="2"/>
        <v>완료</v>
      </c>
      <c r="O102" s="15"/>
      <c r="P102" s="6" t="s">
        <v>4076</v>
      </c>
    </row>
    <row r="103" spans="1:16" ht="12" customHeight="1" x14ac:dyDescent="0.3">
      <c r="C103" s="12" t="s">
        <v>25</v>
      </c>
      <c r="D103" s="25" t="s">
        <v>142</v>
      </c>
      <c r="E103" s="27" t="s">
        <v>44</v>
      </c>
      <c r="F103" s="13" t="s">
        <v>46</v>
      </c>
      <c r="G103" s="18" t="s">
        <v>231</v>
      </c>
      <c r="H103" s="18">
        <v>5148156415</v>
      </c>
      <c r="I103" s="83">
        <v>230000</v>
      </c>
      <c r="J103" s="84">
        <v>2760000</v>
      </c>
      <c r="K103" s="84" t="s">
        <v>24</v>
      </c>
      <c r="L103" s="87" t="str">
        <f t="shared" si="3"/>
        <v/>
      </c>
      <c r="M103" s="87" t="str">
        <f>IFERROR(VLOOKUP(H103,'2019년 수주리스트'!G:I,3,0),"")</f>
        <v/>
      </c>
      <c r="N103" s="18" t="str">
        <f t="shared" si="2"/>
        <v/>
      </c>
      <c r="O103" s="15"/>
      <c r="P103" s="194" t="s">
        <v>24</v>
      </c>
    </row>
    <row r="104" spans="1:16" s="205" customFormat="1" ht="12" hidden="1" customHeight="1" x14ac:dyDescent="0.3">
      <c r="A104" s="1"/>
      <c r="B104" s="2"/>
      <c r="C104" s="197" t="s">
        <v>14</v>
      </c>
      <c r="D104" s="198" t="s">
        <v>155</v>
      </c>
      <c r="E104" s="199" t="s">
        <v>44</v>
      </c>
      <c r="F104" s="200" t="s">
        <v>46</v>
      </c>
      <c r="G104" s="201" t="s">
        <v>232</v>
      </c>
      <c r="H104" s="201" t="s">
        <v>233</v>
      </c>
      <c r="I104" s="202">
        <v>275000</v>
      </c>
      <c r="J104" s="203">
        <v>3300000</v>
      </c>
      <c r="K104" s="203" t="s">
        <v>4333</v>
      </c>
      <c r="L104" s="204" t="str">
        <f t="shared" si="3"/>
        <v/>
      </c>
      <c r="M104" s="204" t="str">
        <f>IFERROR(VLOOKUP(H104,'2019년 수주리스트'!G:I,3,0),"")</f>
        <v/>
      </c>
      <c r="N104" s="201" t="str">
        <f t="shared" si="2"/>
        <v/>
      </c>
      <c r="O104" s="202"/>
      <c r="P104" s="256" t="s">
        <v>24</v>
      </c>
    </row>
    <row r="105" spans="1:16" ht="12" customHeight="1" x14ac:dyDescent="0.3">
      <c r="C105" s="12" t="s">
        <v>14</v>
      </c>
      <c r="D105" s="25" t="s">
        <v>234</v>
      </c>
      <c r="E105" s="27" t="s">
        <v>44</v>
      </c>
      <c r="F105" s="13" t="s">
        <v>46</v>
      </c>
      <c r="G105" s="18" t="s">
        <v>235</v>
      </c>
      <c r="H105" s="18">
        <v>3068206266</v>
      </c>
      <c r="I105" s="83">
        <v>305000</v>
      </c>
      <c r="J105" s="84">
        <v>3660000</v>
      </c>
      <c r="K105" s="84" t="s">
        <v>24</v>
      </c>
      <c r="L105" s="87" t="str">
        <f t="shared" si="3"/>
        <v/>
      </c>
      <c r="M105" s="87" t="str">
        <f>IFERROR(VLOOKUP(H105,'2019년 수주리스트'!G:I,3,0),"")</f>
        <v/>
      </c>
      <c r="N105" s="18" t="str">
        <f t="shared" si="2"/>
        <v/>
      </c>
      <c r="O105" s="15"/>
      <c r="P105" s="194" t="s">
        <v>24</v>
      </c>
    </row>
    <row r="106" spans="1:16" ht="12" hidden="1" customHeight="1" x14ac:dyDescent="0.3">
      <c r="C106" s="12" t="s">
        <v>25</v>
      </c>
      <c r="D106" s="25" t="s">
        <v>103</v>
      </c>
      <c r="E106" s="27" t="s">
        <v>44</v>
      </c>
      <c r="F106" s="13" t="s">
        <v>46</v>
      </c>
      <c r="G106" s="18" t="s">
        <v>236</v>
      </c>
      <c r="H106" s="18">
        <v>6228111612</v>
      </c>
      <c r="I106" s="83">
        <v>869000</v>
      </c>
      <c r="J106" s="84">
        <v>10428000</v>
      </c>
      <c r="K106" s="84" t="s">
        <v>32</v>
      </c>
      <c r="L106" s="87" t="str">
        <f t="shared" si="3"/>
        <v/>
      </c>
      <c r="M106" s="87" t="str">
        <f>IFERROR(VLOOKUP(H106,'2019년 수주리스트'!G:I,3,0),"")</f>
        <v/>
      </c>
      <c r="N106" s="18" t="str">
        <f t="shared" si="2"/>
        <v/>
      </c>
      <c r="O106" s="15"/>
      <c r="P106" s="194" t="s">
        <v>32</v>
      </c>
    </row>
    <row r="107" spans="1:16" hidden="1" x14ac:dyDescent="0.3">
      <c r="C107" s="12" t="s">
        <v>18</v>
      </c>
      <c r="D107" s="25" t="s">
        <v>237</v>
      </c>
      <c r="E107" s="27" t="s">
        <v>44</v>
      </c>
      <c r="F107" s="13" t="s">
        <v>46</v>
      </c>
      <c r="G107" s="18" t="s">
        <v>238</v>
      </c>
      <c r="H107" s="18">
        <v>5038162649</v>
      </c>
      <c r="I107" s="83">
        <v>230000</v>
      </c>
      <c r="J107" s="84">
        <v>2760000</v>
      </c>
      <c r="K107" s="84" t="s">
        <v>4066</v>
      </c>
      <c r="L107" s="87" t="str">
        <f t="shared" si="3"/>
        <v>3월</v>
      </c>
      <c r="M107" s="87">
        <f>IFERROR(VLOOKUP(H107,'2019년 수주리스트'!G:I,3,0),"")</f>
        <v>2760000</v>
      </c>
      <c r="N107" s="18" t="str">
        <f t="shared" si="2"/>
        <v>완료</v>
      </c>
      <c r="O107" s="15"/>
      <c r="P107" s="6" t="s">
        <v>24</v>
      </c>
    </row>
    <row r="108" spans="1:16" ht="12" hidden="1" customHeight="1" x14ac:dyDescent="0.3">
      <c r="C108" s="12" t="s">
        <v>14</v>
      </c>
      <c r="D108" s="25" t="s">
        <v>110</v>
      </c>
      <c r="E108" s="27" t="s">
        <v>44</v>
      </c>
      <c r="F108" s="13" t="s">
        <v>46</v>
      </c>
      <c r="G108" s="18" t="s">
        <v>239</v>
      </c>
      <c r="H108" s="18">
        <v>1308206960</v>
      </c>
      <c r="I108" s="83">
        <v>1172000</v>
      </c>
      <c r="J108" s="84">
        <v>14064000</v>
      </c>
      <c r="K108" s="84" t="s">
        <v>31</v>
      </c>
      <c r="L108" s="87" t="str">
        <f t="shared" si="3"/>
        <v/>
      </c>
      <c r="M108" s="87"/>
      <c r="N108" s="18" t="str">
        <f t="shared" si="2"/>
        <v/>
      </c>
      <c r="O108" s="15"/>
      <c r="P108" s="194" t="s">
        <v>31</v>
      </c>
    </row>
    <row r="109" spans="1:16" ht="12" hidden="1" customHeight="1" x14ac:dyDescent="0.3">
      <c r="C109" s="12" t="s">
        <v>14</v>
      </c>
      <c r="D109" s="25" t="s">
        <v>112</v>
      </c>
      <c r="E109" s="27" t="s">
        <v>44</v>
      </c>
      <c r="F109" s="13" t="s">
        <v>46</v>
      </c>
      <c r="G109" s="18" t="s">
        <v>240</v>
      </c>
      <c r="H109" s="18">
        <v>2158733220</v>
      </c>
      <c r="I109" s="83">
        <v>450000</v>
      </c>
      <c r="J109" s="84">
        <v>5400000</v>
      </c>
      <c r="K109" s="84" t="s">
        <v>27</v>
      </c>
      <c r="L109" s="87" t="str">
        <f t="shared" si="3"/>
        <v/>
      </c>
      <c r="M109" s="87" t="str">
        <f>IFERROR(VLOOKUP(H109,'2019년 수주리스트'!G:I,3,0),"")</f>
        <v/>
      </c>
      <c r="N109" s="18" t="str">
        <f t="shared" si="2"/>
        <v/>
      </c>
      <c r="O109" s="15"/>
      <c r="P109" s="194" t="s">
        <v>27</v>
      </c>
    </row>
    <row r="110" spans="1:16" hidden="1" x14ac:dyDescent="0.3">
      <c r="C110" s="12" t="s">
        <v>25</v>
      </c>
      <c r="D110" s="25" t="s">
        <v>241</v>
      </c>
      <c r="E110" s="27" t="s">
        <v>44</v>
      </c>
      <c r="F110" s="13" t="s">
        <v>45</v>
      </c>
      <c r="G110" s="18" t="s">
        <v>242</v>
      </c>
      <c r="H110" s="18">
        <v>6168100070</v>
      </c>
      <c r="I110" s="83">
        <v>9372000</v>
      </c>
      <c r="J110" s="84">
        <v>9372000</v>
      </c>
      <c r="K110" s="84" t="s">
        <v>28</v>
      </c>
      <c r="L110" s="87" t="str">
        <f t="shared" si="3"/>
        <v>3월</v>
      </c>
      <c r="M110" s="87">
        <f>IFERROR(VLOOKUP(H110,'2019년 수주리스트'!G:I,3,0),"")</f>
        <v>9372000</v>
      </c>
      <c r="N110" s="18" t="str">
        <f t="shared" si="2"/>
        <v>완료</v>
      </c>
      <c r="O110" s="15"/>
      <c r="P110" s="194" t="s">
        <v>28</v>
      </c>
    </row>
    <row r="111" spans="1:16" ht="12" customHeight="1" x14ac:dyDescent="0.3">
      <c r="C111" s="12" t="s">
        <v>18</v>
      </c>
      <c r="D111" s="25" t="s">
        <v>243</v>
      </c>
      <c r="E111" s="27" t="s">
        <v>44</v>
      </c>
      <c r="F111" s="13" t="s">
        <v>45</v>
      </c>
      <c r="G111" s="18" t="s">
        <v>244</v>
      </c>
      <c r="H111" s="18">
        <v>5048217085</v>
      </c>
      <c r="I111" s="83">
        <v>2790000</v>
      </c>
      <c r="J111" s="84">
        <v>2790000</v>
      </c>
      <c r="K111" s="84" t="s">
        <v>24</v>
      </c>
      <c r="L111" s="87" t="str">
        <f t="shared" si="3"/>
        <v>4월</v>
      </c>
      <c r="M111" s="87">
        <f>IFERROR(VLOOKUP(H111,'2019년 수주리스트'!G:I,3,0),"")</f>
        <v>2790000</v>
      </c>
      <c r="N111" s="18" t="str">
        <f t="shared" si="2"/>
        <v>완료</v>
      </c>
      <c r="O111" s="15"/>
      <c r="P111" s="194" t="s">
        <v>24</v>
      </c>
    </row>
    <row r="112" spans="1:16" hidden="1" x14ac:dyDescent="0.3">
      <c r="C112" s="12" t="s">
        <v>14</v>
      </c>
      <c r="D112" s="25" t="s">
        <v>245</v>
      </c>
      <c r="E112" s="27" t="s">
        <v>44</v>
      </c>
      <c r="F112" s="13" t="s">
        <v>46</v>
      </c>
      <c r="G112" s="18" t="s">
        <v>246</v>
      </c>
      <c r="H112" s="18">
        <v>1228174908</v>
      </c>
      <c r="I112" s="83">
        <v>280000</v>
      </c>
      <c r="J112" s="84">
        <v>3360000</v>
      </c>
      <c r="K112" s="84" t="s">
        <v>4266</v>
      </c>
      <c r="L112" s="87" t="str">
        <f t="shared" si="3"/>
        <v>3월</v>
      </c>
      <c r="M112" s="87">
        <f>IFERROR(VLOOKUP(H112,'2019년 수주리스트'!G:I,3,0),"")</f>
        <v>3360000</v>
      </c>
      <c r="N112" s="18" t="str">
        <f t="shared" si="2"/>
        <v>완료</v>
      </c>
      <c r="O112" s="15"/>
      <c r="P112" s="194" t="s">
        <v>24</v>
      </c>
    </row>
    <row r="113" spans="3:16" ht="12" customHeight="1" x14ac:dyDescent="0.3">
      <c r="C113" s="12" t="s">
        <v>18</v>
      </c>
      <c r="D113" s="25" t="s">
        <v>247</v>
      </c>
      <c r="E113" s="27" t="s">
        <v>44</v>
      </c>
      <c r="F113" s="13" t="s">
        <v>45</v>
      </c>
      <c r="G113" s="18" t="s">
        <v>248</v>
      </c>
      <c r="H113" s="18">
        <v>3488100314</v>
      </c>
      <c r="I113" s="83">
        <v>3828000</v>
      </c>
      <c r="J113" s="84">
        <v>3828000</v>
      </c>
      <c r="K113" s="84" t="s">
        <v>24</v>
      </c>
      <c r="L113" s="87" t="str">
        <f t="shared" si="3"/>
        <v/>
      </c>
      <c r="M113" s="87" t="str">
        <f>IFERROR(VLOOKUP(H113,'2019년 수주리스트'!G:I,3,0),"")</f>
        <v/>
      </c>
      <c r="N113" s="18" t="str">
        <f t="shared" si="2"/>
        <v/>
      </c>
      <c r="O113" s="15"/>
      <c r="P113" s="194" t="s">
        <v>24</v>
      </c>
    </row>
    <row r="114" spans="3:16" ht="12" customHeight="1" x14ac:dyDescent="0.3">
      <c r="C114" s="12" t="s">
        <v>14</v>
      </c>
      <c r="D114" s="25" t="s">
        <v>110</v>
      </c>
      <c r="E114" s="27" t="s">
        <v>44</v>
      </c>
      <c r="F114" s="13" t="s">
        <v>46</v>
      </c>
      <c r="G114" s="18" t="s">
        <v>249</v>
      </c>
      <c r="H114" s="18">
        <v>1208601608</v>
      </c>
      <c r="I114" s="83">
        <v>460000</v>
      </c>
      <c r="J114" s="84">
        <v>5520000</v>
      </c>
      <c r="K114" s="84" t="s">
        <v>4391</v>
      </c>
      <c r="L114" s="87" t="str">
        <f t="shared" si="3"/>
        <v>4월</v>
      </c>
      <c r="M114" s="87">
        <f>IFERROR(VLOOKUP(H114,'2019년 수주리스트'!G:I,3,0),"")</f>
        <v>5520000</v>
      </c>
      <c r="N114" s="18" t="str">
        <f t="shared" si="2"/>
        <v>완료</v>
      </c>
      <c r="O114" s="15"/>
      <c r="P114" s="194" t="s">
        <v>27</v>
      </c>
    </row>
    <row r="115" spans="3:16" ht="12" hidden="1" customHeight="1" x14ac:dyDescent="0.3">
      <c r="C115" s="12" t="s">
        <v>14</v>
      </c>
      <c r="D115" s="25" t="s">
        <v>234</v>
      </c>
      <c r="E115" s="27" t="s">
        <v>44</v>
      </c>
      <c r="F115" s="13" t="s">
        <v>46</v>
      </c>
      <c r="G115" s="18" t="s">
        <v>250</v>
      </c>
      <c r="H115" s="18">
        <v>3158202342</v>
      </c>
      <c r="I115" s="83">
        <v>364280</v>
      </c>
      <c r="J115" s="84">
        <v>4371360</v>
      </c>
      <c r="K115" s="84" t="s">
        <v>30</v>
      </c>
      <c r="L115" s="87" t="str">
        <f t="shared" si="3"/>
        <v/>
      </c>
      <c r="M115" s="87" t="str">
        <f>IFERROR(VLOOKUP(H115,'2019년 수주리스트'!G:I,3,0),"")</f>
        <v/>
      </c>
      <c r="N115" s="18" t="str">
        <f t="shared" si="2"/>
        <v/>
      </c>
      <c r="O115" s="15"/>
      <c r="P115" s="194" t="s">
        <v>30</v>
      </c>
    </row>
    <row r="116" spans="3:16" ht="12" customHeight="1" x14ac:dyDescent="0.3">
      <c r="C116" s="12" t="s">
        <v>14</v>
      </c>
      <c r="D116" s="25" t="s">
        <v>105</v>
      </c>
      <c r="E116" s="27" t="s">
        <v>44</v>
      </c>
      <c r="F116" s="13" t="s">
        <v>46</v>
      </c>
      <c r="G116" s="18" t="s">
        <v>251</v>
      </c>
      <c r="H116" s="18">
        <v>1058666714</v>
      </c>
      <c r="I116" s="83">
        <v>355000</v>
      </c>
      <c r="J116" s="84">
        <v>4260000</v>
      </c>
      <c r="K116" s="84" t="s">
        <v>24</v>
      </c>
      <c r="L116" s="87" t="str">
        <f t="shared" si="3"/>
        <v>4월</v>
      </c>
      <c r="M116" s="87">
        <f>IFERROR(VLOOKUP(H116,'2019년 수주리스트'!G:I,3,0),"")</f>
        <v>4260000</v>
      </c>
      <c r="N116" s="18" t="str">
        <f t="shared" si="2"/>
        <v>완료</v>
      </c>
      <c r="O116" s="15"/>
      <c r="P116" s="194" t="s">
        <v>24</v>
      </c>
    </row>
    <row r="117" spans="3:16" ht="12" customHeight="1" x14ac:dyDescent="0.3">
      <c r="C117" s="12" t="s">
        <v>25</v>
      </c>
      <c r="D117" s="25" t="s">
        <v>197</v>
      </c>
      <c r="E117" s="27" t="s">
        <v>44</v>
      </c>
      <c r="F117" s="13" t="s">
        <v>46</v>
      </c>
      <c r="G117" s="18" t="s">
        <v>252</v>
      </c>
      <c r="H117" s="18">
        <v>6038136494</v>
      </c>
      <c r="I117" s="83">
        <v>280000</v>
      </c>
      <c r="J117" s="84">
        <v>3360000</v>
      </c>
      <c r="K117" s="84" t="s">
        <v>24</v>
      </c>
      <c r="L117" s="87" t="str">
        <f t="shared" si="3"/>
        <v>4월</v>
      </c>
      <c r="M117" s="87">
        <f>IFERROR(VLOOKUP(H117,'2019년 수주리스트'!G:I,3,0),"")</f>
        <v>10000000</v>
      </c>
      <c r="N117" s="18" t="str">
        <f t="shared" si="2"/>
        <v>완료</v>
      </c>
      <c r="O117" s="15"/>
      <c r="P117" s="194" t="s">
        <v>24</v>
      </c>
    </row>
    <row r="118" spans="3:16" ht="12" customHeight="1" x14ac:dyDescent="0.3">
      <c r="C118" s="12" t="s">
        <v>14</v>
      </c>
      <c r="D118" s="25" t="s">
        <v>110</v>
      </c>
      <c r="E118" s="27" t="s">
        <v>44</v>
      </c>
      <c r="F118" s="13" t="s">
        <v>46</v>
      </c>
      <c r="G118" s="18" t="s">
        <v>253</v>
      </c>
      <c r="H118" s="18">
        <v>2118645130</v>
      </c>
      <c r="I118" s="83">
        <v>708000</v>
      </c>
      <c r="J118" s="84">
        <v>8496000</v>
      </c>
      <c r="K118" s="84" t="s">
        <v>4391</v>
      </c>
      <c r="L118" s="87" t="str">
        <f t="shared" si="3"/>
        <v>4월</v>
      </c>
      <c r="M118" s="87">
        <f>IFERROR(VLOOKUP(H118,'2019년 수주리스트'!G:I,3,0),"")</f>
        <v>8496000</v>
      </c>
      <c r="N118" s="18" t="str">
        <f t="shared" si="2"/>
        <v>완료</v>
      </c>
      <c r="O118" s="15"/>
      <c r="P118" s="194" t="s">
        <v>27</v>
      </c>
    </row>
    <row r="119" spans="3:16" ht="12" customHeight="1" x14ac:dyDescent="0.3">
      <c r="C119" s="12" t="s">
        <v>25</v>
      </c>
      <c r="D119" s="25" t="s">
        <v>197</v>
      </c>
      <c r="E119" s="27" t="s">
        <v>44</v>
      </c>
      <c r="F119" s="13" t="s">
        <v>46</v>
      </c>
      <c r="G119" s="18" t="s">
        <v>254</v>
      </c>
      <c r="H119" s="18">
        <v>6018111181</v>
      </c>
      <c r="I119" s="83">
        <v>325000</v>
      </c>
      <c r="J119" s="84">
        <v>3900000</v>
      </c>
      <c r="K119" s="84" t="s">
        <v>24</v>
      </c>
      <c r="L119" s="87" t="str">
        <f t="shared" si="3"/>
        <v>4월</v>
      </c>
      <c r="M119" s="87">
        <f>IFERROR(VLOOKUP(H119,'2019년 수주리스트'!G:I,3,0),"")</f>
        <v>3900000</v>
      </c>
      <c r="N119" s="18" t="str">
        <f t="shared" si="2"/>
        <v>완료</v>
      </c>
      <c r="O119" s="15"/>
      <c r="P119" s="194" t="s">
        <v>24</v>
      </c>
    </row>
    <row r="120" spans="3:16" ht="12" customHeight="1" x14ac:dyDescent="0.3">
      <c r="C120" s="12" t="s">
        <v>14</v>
      </c>
      <c r="D120" s="25" t="s">
        <v>136</v>
      </c>
      <c r="E120" s="27" t="s">
        <v>44</v>
      </c>
      <c r="F120" s="13" t="s">
        <v>46</v>
      </c>
      <c r="G120" s="18" t="s">
        <v>255</v>
      </c>
      <c r="H120" s="18">
        <v>4128205728</v>
      </c>
      <c r="I120" s="83">
        <v>295000</v>
      </c>
      <c r="J120" s="84">
        <v>3540000</v>
      </c>
      <c r="K120" s="84" t="s">
        <v>24</v>
      </c>
      <c r="L120" s="87" t="str">
        <f t="shared" si="3"/>
        <v/>
      </c>
      <c r="M120" s="87" t="str">
        <f>IFERROR(VLOOKUP(H120,'2019년 수주리스트'!G:I,3,0),"")</f>
        <v/>
      </c>
      <c r="N120" s="18" t="str">
        <f t="shared" si="2"/>
        <v/>
      </c>
      <c r="O120" s="15"/>
      <c r="P120" s="194" t="s">
        <v>24</v>
      </c>
    </row>
    <row r="121" spans="3:16" ht="12" hidden="1" customHeight="1" x14ac:dyDescent="0.3">
      <c r="C121" s="12" t="s">
        <v>18</v>
      </c>
      <c r="D121" s="25" t="s">
        <v>256</v>
      </c>
      <c r="E121" s="27" t="s">
        <v>44</v>
      </c>
      <c r="F121" s="13" t="s">
        <v>45</v>
      </c>
      <c r="G121" s="18" t="s">
        <v>257</v>
      </c>
      <c r="H121" s="18">
        <v>2118868952</v>
      </c>
      <c r="I121" s="83">
        <v>4740000</v>
      </c>
      <c r="J121" s="84">
        <v>4740000</v>
      </c>
      <c r="K121" s="84" t="s">
        <v>30</v>
      </c>
      <c r="L121" s="87" t="str">
        <f t="shared" si="3"/>
        <v/>
      </c>
      <c r="M121" s="87" t="str">
        <f>IFERROR(VLOOKUP(H121,'2019년 수주리스트'!G:I,3,0),"")</f>
        <v/>
      </c>
      <c r="N121" s="18" t="str">
        <f t="shared" si="2"/>
        <v/>
      </c>
      <c r="O121" s="15"/>
      <c r="P121" s="194" t="s">
        <v>30</v>
      </c>
    </row>
    <row r="122" spans="3:16" ht="12" hidden="1" customHeight="1" x14ac:dyDescent="0.3">
      <c r="C122" s="12" t="s">
        <v>14</v>
      </c>
      <c r="D122" s="25" t="s">
        <v>116</v>
      </c>
      <c r="E122" s="27" t="s">
        <v>44</v>
      </c>
      <c r="F122" s="13" t="s">
        <v>45</v>
      </c>
      <c r="G122" s="18" t="s">
        <v>258</v>
      </c>
      <c r="H122" s="18">
        <v>3078119976</v>
      </c>
      <c r="I122" s="83">
        <v>3720000</v>
      </c>
      <c r="J122" s="84">
        <v>3720000</v>
      </c>
      <c r="K122" s="84" t="s">
        <v>27</v>
      </c>
      <c r="L122" s="87" t="str">
        <f t="shared" si="3"/>
        <v/>
      </c>
      <c r="M122" s="87" t="str">
        <f>IFERROR(VLOOKUP(H122,'2019년 수주리스트'!G:I,3,0),"")</f>
        <v/>
      </c>
      <c r="N122" s="18" t="str">
        <f t="shared" si="2"/>
        <v/>
      </c>
      <c r="O122" s="15"/>
      <c r="P122" s="194" t="s">
        <v>27</v>
      </c>
    </row>
    <row r="123" spans="3:16" ht="12" customHeight="1" x14ac:dyDescent="0.3">
      <c r="C123" s="12" t="s">
        <v>18</v>
      </c>
      <c r="D123" s="25" t="s">
        <v>131</v>
      </c>
      <c r="E123" s="27" t="s">
        <v>44</v>
      </c>
      <c r="F123" s="13" t="s">
        <v>46</v>
      </c>
      <c r="G123" s="18" t="s">
        <v>259</v>
      </c>
      <c r="H123" s="18">
        <v>8561000187</v>
      </c>
      <c r="I123" s="83">
        <v>230000</v>
      </c>
      <c r="J123" s="84">
        <v>2760000</v>
      </c>
      <c r="K123" s="84" t="s">
        <v>24</v>
      </c>
      <c r="L123" s="87" t="str">
        <f t="shared" si="3"/>
        <v>4월</v>
      </c>
      <c r="M123" s="87">
        <f>IFERROR(VLOOKUP(H123,'2019년 수주리스트'!G:I,3,0),"")</f>
        <v>2760000</v>
      </c>
      <c r="N123" s="18" t="str">
        <f t="shared" si="2"/>
        <v>완료</v>
      </c>
      <c r="O123" s="15"/>
      <c r="P123" s="194" t="s">
        <v>24</v>
      </c>
    </row>
    <row r="124" spans="3:16" ht="12" hidden="1" customHeight="1" x14ac:dyDescent="0.3">
      <c r="C124" s="12" t="s">
        <v>25</v>
      </c>
      <c r="D124" s="25" t="s">
        <v>216</v>
      </c>
      <c r="E124" s="27" t="s">
        <v>44</v>
      </c>
      <c r="F124" s="13" t="s">
        <v>46</v>
      </c>
      <c r="G124" s="18" t="s">
        <v>260</v>
      </c>
      <c r="H124" s="18">
        <v>7488100983</v>
      </c>
      <c r="I124" s="83">
        <v>1400000</v>
      </c>
      <c r="J124" s="84">
        <v>16800000</v>
      </c>
      <c r="K124" s="84" t="s">
        <v>27</v>
      </c>
      <c r="L124" s="87" t="str">
        <f t="shared" si="3"/>
        <v/>
      </c>
      <c r="M124" s="87" t="str">
        <f>IFERROR(VLOOKUP(H124,'2019년 수주리스트'!G:I,3,0),"")</f>
        <v/>
      </c>
      <c r="N124" s="18" t="str">
        <f t="shared" si="2"/>
        <v/>
      </c>
      <c r="O124" s="15"/>
      <c r="P124" s="194" t="s">
        <v>27</v>
      </c>
    </row>
    <row r="125" spans="3:16" ht="12" customHeight="1" x14ac:dyDescent="0.3">
      <c r="C125" s="12" t="s">
        <v>18</v>
      </c>
      <c r="D125" s="25" t="s">
        <v>151</v>
      </c>
      <c r="E125" s="27" t="s">
        <v>44</v>
      </c>
      <c r="F125" s="13" t="s">
        <v>46</v>
      </c>
      <c r="G125" s="18" t="s">
        <v>261</v>
      </c>
      <c r="H125" s="18">
        <v>1478200101</v>
      </c>
      <c r="I125" s="83">
        <v>800000</v>
      </c>
      <c r="J125" s="84">
        <v>9600000</v>
      </c>
      <c r="K125" s="84" t="s">
        <v>24</v>
      </c>
      <c r="L125" s="87" t="str">
        <f t="shared" si="3"/>
        <v/>
      </c>
      <c r="M125" s="87" t="str">
        <f>IFERROR(VLOOKUP(H125,'2019년 수주리스트'!G:I,3,0),"")</f>
        <v/>
      </c>
      <c r="N125" s="18" t="str">
        <f t="shared" si="2"/>
        <v/>
      </c>
      <c r="O125" s="15"/>
      <c r="P125" s="194" t="s">
        <v>24</v>
      </c>
    </row>
    <row r="126" spans="3:16" ht="12" customHeight="1" x14ac:dyDescent="0.3">
      <c r="C126" s="12" t="s">
        <v>14</v>
      </c>
      <c r="D126" s="25" t="s">
        <v>138</v>
      </c>
      <c r="E126" s="27" t="s">
        <v>44</v>
      </c>
      <c r="F126" s="13" t="s">
        <v>46</v>
      </c>
      <c r="G126" s="18" t="s">
        <v>262</v>
      </c>
      <c r="H126" s="18">
        <v>2698700838</v>
      </c>
      <c r="I126" s="83">
        <v>230000</v>
      </c>
      <c r="J126" s="84">
        <v>2760000</v>
      </c>
      <c r="K126" s="84" t="s">
        <v>24</v>
      </c>
      <c r="L126" s="87" t="str">
        <f t="shared" si="3"/>
        <v/>
      </c>
      <c r="M126" s="87" t="str">
        <f>IFERROR(VLOOKUP(H126,'2019년 수주리스트'!G:I,3,0),"")</f>
        <v/>
      </c>
      <c r="N126" s="18" t="str">
        <f t="shared" si="2"/>
        <v/>
      </c>
      <c r="O126" s="15"/>
      <c r="P126" s="194" t="s">
        <v>24</v>
      </c>
    </row>
    <row r="127" spans="3:16" ht="12" hidden="1" customHeight="1" x14ac:dyDescent="0.3">
      <c r="C127" s="12" t="s">
        <v>14</v>
      </c>
      <c r="D127" s="25" t="s">
        <v>133</v>
      </c>
      <c r="E127" s="27" t="s">
        <v>44</v>
      </c>
      <c r="F127" s="13" t="s">
        <v>46</v>
      </c>
      <c r="G127" s="18" t="s">
        <v>263</v>
      </c>
      <c r="H127" s="18">
        <v>1348621826</v>
      </c>
      <c r="I127" s="83">
        <v>400000</v>
      </c>
      <c r="J127" s="84">
        <v>4800000</v>
      </c>
      <c r="K127" s="84" t="s">
        <v>27</v>
      </c>
      <c r="L127" s="87" t="str">
        <f t="shared" si="3"/>
        <v/>
      </c>
      <c r="M127" s="87" t="str">
        <f>IFERROR(VLOOKUP(H127,'2019년 수주리스트'!G:I,3,0),"")</f>
        <v/>
      </c>
      <c r="N127" s="18" t="str">
        <f t="shared" si="2"/>
        <v/>
      </c>
      <c r="O127" s="15"/>
      <c r="P127" s="194" t="s">
        <v>27</v>
      </c>
    </row>
    <row r="128" spans="3:16" hidden="1" x14ac:dyDescent="0.3">
      <c r="C128" s="12" t="s">
        <v>25</v>
      </c>
      <c r="D128" s="25" t="s">
        <v>157</v>
      </c>
      <c r="E128" s="27" t="s">
        <v>44</v>
      </c>
      <c r="F128" s="13" t="s">
        <v>45</v>
      </c>
      <c r="G128" s="18" t="s">
        <v>264</v>
      </c>
      <c r="H128" s="18">
        <v>5138106227</v>
      </c>
      <c r="I128" s="83">
        <v>2760000</v>
      </c>
      <c r="J128" s="84">
        <v>2760000</v>
      </c>
      <c r="K128" s="84" t="s">
        <v>4077</v>
      </c>
      <c r="L128" s="87" t="str">
        <f t="shared" si="3"/>
        <v>3월</v>
      </c>
      <c r="M128" s="87">
        <f>IFERROR(VLOOKUP(H128,'2019년 수주리스트'!G:I,3,0),"")</f>
        <v>2760000</v>
      </c>
      <c r="N128" s="18" t="str">
        <f t="shared" si="2"/>
        <v>완료</v>
      </c>
      <c r="O128" s="15"/>
      <c r="P128" s="6" t="s">
        <v>27</v>
      </c>
    </row>
    <row r="129" spans="3:16" ht="12" hidden="1" customHeight="1" x14ac:dyDescent="0.3">
      <c r="C129" s="12" t="s">
        <v>25</v>
      </c>
      <c r="D129" s="25" t="s">
        <v>197</v>
      </c>
      <c r="E129" s="27" t="s">
        <v>44</v>
      </c>
      <c r="F129" s="13" t="s">
        <v>46</v>
      </c>
      <c r="G129" s="18" t="s">
        <v>265</v>
      </c>
      <c r="H129" s="18">
        <v>7388100948</v>
      </c>
      <c r="I129" s="83">
        <v>325000</v>
      </c>
      <c r="J129" s="84">
        <v>3900000</v>
      </c>
      <c r="K129" s="84" t="s">
        <v>27</v>
      </c>
      <c r="L129" s="87" t="str">
        <f t="shared" si="3"/>
        <v/>
      </c>
      <c r="M129" s="87" t="str">
        <f>IFERROR(VLOOKUP(H129,'2019년 수주리스트'!G:I,3,0),"")</f>
        <v/>
      </c>
      <c r="N129" s="18" t="str">
        <f t="shared" si="2"/>
        <v/>
      </c>
      <c r="O129" s="15"/>
      <c r="P129" s="194" t="s">
        <v>27</v>
      </c>
    </row>
    <row r="130" spans="3:16" hidden="1" x14ac:dyDescent="0.3">
      <c r="C130" s="12" t="s">
        <v>14</v>
      </c>
      <c r="D130" s="25" t="s">
        <v>186</v>
      </c>
      <c r="E130" s="27" t="s">
        <v>44</v>
      </c>
      <c r="F130" s="13" t="s">
        <v>46</v>
      </c>
      <c r="G130" s="18" t="s">
        <v>266</v>
      </c>
      <c r="H130" s="18">
        <v>4478700025</v>
      </c>
      <c r="I130" s="83">
        <v>1013000</v>
      </c>
      <c r="J130" s="84">
        <v>12156000</v>
      </c>
      <c r="K130" s="84" t="s">
        <v>4266</v>
      </c>
      <c r="L130" s="87" t="str">
        <f t="shared" si="3"/>
        <v>3월</v>
      </c>
      <c r="M130" s="87">
        <f>IFERROR(VLOOKUP(H130,'2019년 수주리스트'!G:I,3,0),"")</f>
        <v>12156000</v>
      </c>
      <c r="N130" s="18" t="str">
        <f t="shared" si="2"/>
        <v>완료</v>
      </c>
      <c r="O130" s="15"/>
      <c r="P130" s="194" t="s">
        <v>27</v>
      </c>
    </row>
    <row r="131" spans="3:16" ht="12" hidden="1" customHeight="1" x14ac:dyDescent="0.3">
      <c r="C131" s="12" t="s">
        <v>18</v>
      </c>
      <c r="D131" s="25" t="s">
        <v>267</v>
      </c>
      <c r="E131" s="27" t="s">
        <v>44</v>
      </c>
      <c r="F131" s="13" t="s">
        <v>46</v>
      </c>
      <c r="G131" s="18" t="s">
        <v>268</v>
      </c>
      <c r="H131" s="18">
        <v>6838100537</v>
      </c>
      <c r="I131" s="83">
        <v>315000</v>
      </c>
      <c r="J131" s="84">
        <v>3780000</v>
      </c>
      <c r="K131" s="84" t="s">
        <v>27</v>
      </c>
      <c r="L131" s="87" t="str">
        <f t="shared" si="3"/>
        <v/>
      </c>
      <c r="M131" s="87" t="str">
        <f>IFERROR(VLOOKUP(H131,'2019년 수주리스트'!G:I,3,0),"")</f>
        <v/>
      </c>
      <c r="N131" s="18" t="str">
        <f t="shared" si="2"/>
        <v/>
      </c>
      <c r="O131" s="15"/>
      <c r="P131" s="194" t="s">
        <v>27</v>
      </c>
    </row>
    <row r="132" spans="3:16" ht="12" hidden="1" customHeight="1" x14ac:dyDescent="0.3">
      <c r="C132" s="12" t="s">
        <v>14</v>
      </c>
      <c r="D132" s="25" t="s">
        <v>117</v>
      </c>
      <c r="E132" s="27" t="s">
        <v>44</v>
      </c>
      <c r="F132" s="13" t="s">
        <v>46</v>
      </c>
      <c r="G132" s="18" t="s">
        <v>269</v>
      </c>
      <c r="H132" s="18">
        <v>3038117597</v>
      </c>
      <c r="I132" s="83">
        <v>260000</v>
      </c>
      <c r="J132" s="84">
        <v>3120000</v>
      </c>
      <c r="K132" s="84" t="s">
        <v>27</v>
      </c>
      <c r="L132" s="87" t="str">
        <f t="shared" si="3"/>
        <v/>
      </c>
      <c r="M132" s="87" t="str">
        <f>IFERROR(VLOOKUP(H132,'2019년 수주리스트'!G:I,3,0),"")</f>
        <v/>
      </c>
      <c r="N132" s="18" t="str">
        <f t="shared" si="2"/>
        <v/>
      </c>
      <c r="O132" s="15"/>
      <c r="P132" s="194" t="s">
        <v>27</v>
      </c>
    </row>
    <row r="133" spans="3:16" ht="12" hidden="1" customHeight="1" x14ac:dyDescent="0.3">
      <c r="C133" s="12" t="s">
        <v>14</v>
      </c>
      <c r="D133" s="25" t="s">
        <v>204</v>
      </c>
      <c r="E133" s="27" t="s">
        <v>44</v>
      </c>
      <c r="F133" s="13" t="s">
        <v>45</v>
      </c>
      <c r="G133" s="18" t="s">
        <v>270</v>
      </c>
      <c r="H133" s="18">
        <v>1278639798</v>
      </c>
      <c r="I133" s="83">
        <v>3540000</v>
      </c>
      <c r="J133" s="84">
        <v>3540000</v>
      </c>
      <c r="K133" s="84" t="s">
        <v>30</v>
      </c>
      <c r="L133" s="87" t="str">
        <f t="shared" si="3"/>
        <v/>
      </c>
      <c r="M133" s="87" t="str">
        <f>IFERROR(VLOOKUP(H133,'2019년 수주리스트'!G:I,3,0),"")</f>
        <v/>
      </c>
      <c r="N133" s="18" t="str">
        <f t="shared" si="2"/>
        <v/>
      </c>
      <c r="O133" s="15"/>
      <c r="P133" s="194" t="s">
        <v>30</v>
      </c>
    </row>
    <row r="134" spans="3:16" ht="12" hidden="1" customHeight="1" x14ac:dyDescent="0.3">
      <c r="C134" s="12" t="s">
        <v>14</v>
      </c>
      <c r="D134" s="25" t="s">
        <v>199</v>
      </c>
      <c r="E134" s="27" t="s">
        <v>44</v>
      </c>
      <c r="F134" s="13" t="s">
        <v>46</v>
      </c>
      <c r="G134" s="18" t="s">
        <v>271</v>
      </c>
      <c r="H134" s="18">
        <v>1308640248</v>
      </c>
      <c r="I134" s="83">
        <v>394000</v>
      </c>
      <c r="J134" s="84">
        <v>4728000</v>
      </c>
      <c r="K134" s="84" t="s">
        <v>27</v>
      </c>
      <c r="L134" s="87" t="str">
        <f t="shared" si="3"/>
        <v/>
      </c>
      <c r="M134" s="87" t="str">
        <f>IFERROR(VLOOKUP(H134,'2019년 수주리스트'!G:I,3,0),"")</f>
        <v/>
      </c>
      <c r="N134" s="18" t="str">
        <f t="shared" ref="N134:N197" si="4">IF(M134="","","완료")</f>
        <v/>
      </c>
      <c r="O134" s="15"/>
      <c r="P134" s="194" t="s">
        <v>27</v>
      </c>
    </row>
    <row r="135" spans="3:16" ht="12" hidden="1" customHeight="1" x14ac:dyDescent="0.3">
      <c r="C135" s="12" t="s">
        <v>14</v>
      </c>
      <c r="D135" s="25" t="s">
        <v>110</v>
      </c>
      <c r="E135" s="27" t="s">
        <v>44</v>
      </c>
      <c r="F135" s="13" t="s">
        <v>45</v>
      </c>
      <c r="G135" s="18" t="s">
        <v>272</v>
      </c>
      <c r="H135" s="18">
        <v>1328103375</v>
      </c>
      <c r="I135" s="83">
        <v>8179200</v>
      </c>
      <c r="J135" s="84">
        <v>8179200</v>
      </c>
      <c r="K135" s="84" t="s">
        <v>29</v>
      </c>
      <c r="L135" s="87" t="str">
        <f t="shared" ref="L135:L198" si="5">IF(N135="완료",K135,"")</f>
        <v/>
      </c>
      <c r="M135" s="87" t="str">
        <f>IFERROR(VLOOKUP(H135,'2019년 수주리스트'!G:I,3,0),"")</f>
        <v/>
      </c>
      <c r="N135" s="18" t="str">
        <f t="shared" si="4"/>
        <v/>
      </c>
      <c r="O135" s="15"/>
      <c r="P135" s="194" t="s">
        <v>29</v>
      </c>
    </row>
    <row r="136" spans="3:16" ht="12" customHeight="1" x14ac:dyDescent="0.3">
      <c r="C136" s="12" t="s">
        <v>14</v>
      </c>
      <c r="D136" s="25" t="s">
        <v>110</v>
      </c>
      <c r="E136" s="27" t="s">
        <v>44</v>
      </c>
      <c r="F136" s="13" t="s">
        <v>46</v>
      </c>
      <c r="G136" s="18" t="s">
        <v>273</v>
      </c>
      <c r="H136" s="18">
        <v>4098106684</v>
      </c>
      <c r="I136" s="83">
        <v>275000</v>
      </c>
      <c r="J136" s="84">
        <v>3300000</v>
      </c>
      <c r="K136" s="84" t="s">
        <v>4376</v>
      </c>
      <c r="L136" s="87" t="str">
        <f t="shared" si="5"/>
        <v>4월</v>
      </c>
      <c r="M136" s="87">
        <f>IFERROR(VLOOKUP(H136,'2019년 수주리스트'!G:I,3,0),"")</f>
        <v>3300000</v>
      </c>
      <c r="N136" s="18" t="str">
        <f t="shared" si="4"/>
        <v>완료</v>
      </c>
      <c r="O136" s="15"/>
      <c r="P136" s="194" t="s">
        <v>27</v>
      </c>
    </row>
    <row r="137" spans="3:16" ht="12" hidden="1" customHeight="1" x14ac:dyDescent="0.3">
      <c r="C137" s="12" t="s">
        <v>25</v>
      </c>
      <c r="D137" s="25" t="s">
        <v>157</v>
      </c>
      <c r="E137" s="27" t="s">
        <v>44</v>
      </c>
      <c r="F137" s="13" t="s">
        <v>46</v>
      </c>
      <c r="G137" s="18" t="s">
        <v>274</v>
      </c>
      <c r="H137" s="18">
        <v>5038613629</v>
      </c>
      <c r="I137" s="83">
        <v>230000</v>
      </c>
      <c r="J137" s="84">
        <v>2760000</v>
      </c>
      <c r="K137" s="84" t="s">
        <v>30</v>
      </c>
      <c r="L137" s="87" t="str">
        <f t="shared" si="5"/>
        <v/>
      </c>
      <c r="M137" s="87" t="str">
        <f>IFERROR(VLOOKUP(H137,'2019년 수주리스트'!G:I,3,0),"")</f>
        <v/>
      </c>
      <c r="N137" s="18" t="str">
        <f t="shared" si="4"/>
        <v/>
      </c>
      <c r="O137" s="15"/>
      <c r="P137" s="194" t="s">
        <v>30</v>
      </c>
    </row>
    <row r="138" spans="3:16" ht="12" customHeight="1" x14ac:dyDescent="0.3">
      <c r="C138" s="12" t="s">
        <v>14</v>
      </c>
      <c r="D138" s="25" t="s">
        <v>155</v>
      </c>
      <c r="E138" s="27" t="s">
        <v>44</v>
      </c>
      <c r="F138" s="13" t="s">
        <v>46</v>
      </c>
      <c r="G138" s="18" t="s">
        <v>275</v>
      </c>
      <c r="H138" s="18">
        <v>1058809186</v>
      </c>
      <c r="I138" s="83">
        <v>275000</v>
      </c>
      <c r="J138" s="84">
        <v>3300000</v>
      </c>
      <c r="K138" s="84" t="s">
        <v>4391</v>
      </c>
      <c r="L138" s="87" t="str">
        <f t="shared" si="5"/>
        <v>4월</v>
      </c>
      <c r="M138" s="87">
        <f>IFERROR(VLOOKUP(H138,'2019년 수주리스트'!G:I,3,0),"")</f>
        <v>3300000</v>
      </c>
      <c r="N138" s="18" t="str">
        <f t="shared" si="4"/>
        <v>완료</v>
      </c>
      <c r="O138" s="15"/>
      <c r="P138" s="194" t="s">
        <v>27</v>
      </c>
    </row>
    <row r="139" spans="3:16" ht="12" hidden="1" customHeight="1" x14ac:dyDescent="0.3">
      <c r="C139" s="12" t="s">
        <v>14</v>
      </c>
      <c r="D139" s="25" t="s">
        <v>199</v>
      </c>
      <c r="E139" s="27" t="s">
        <v>44</v>
      </c>
      <c r="F139" s="13" t="s">
        <v>46</v>
      </c>
      <c r="G139" s="18" t="s">
        <v>276</v>
      </c>
      <c r="H139" s="18">
        <v>1018187425</v>
      </c>
      <c r="I139" s="83">
        <v>275000</v>
      </c>
      <c r="J139" s="84">
        <v>3300000</v>
      </c>
      <c r="K139" s="84" t="s">
        <v>30</v>
      </c>
      <c r="L139" s="87" t="str">
        <f t="shared" si="5"/>
        <v/>
      </c>
      <c r="M139" s="87" t="str">
        <f>IFERROR(VLOOKUP(H139,'2019년 수주리스트'!G:I,3,0),"")</f>
        <v/>
      </c>
      <c r="N139" s="18" t="str">
        <f t="shared" si="4"/>
        <v/>
      </c>
      <c r="O139" s="15"/>
      <c r="P139" s="194" t="s">
        <v>30</v>
      </c>
    </row>
    <row r="140" spans="3:16" ht="12" hidden="1" customHeight="1" x14ac:dyDescent="0.3">
      <c r="C140" s="12" t="s">
        <v>25</v>
      </c>
      <c r="D140" s="25" t="s">
        <v>157</v>
      </c>
      <c r="E140" s="27" t="s">
        <v>44</v>
      </c>
      <c r="F140" s="13" t="s">
        <v>46</v>
      </c>
      <c r="G140" s="18" t="s">
        <v>277</v>
      </c>
      <c r="H140" s="18">
        <v>5048121108</v>
      </c>
      <c r="I140" s="83">
        <v>275000</v>
      </c>
      <c r="J140" s="84">
        <v>3300000</v>
      </c>
      <c r="K140" s="84" t="s">
        <v>30</v>
      </c>
      <c r="L140" s="87" t="str">
        <f t="shared" si="5"/>
        <v/>
      </c>
      <c r="M140" s="87" t="str">
        <f>IFERROR(VLOOKUP(H140,'2019년 수주리스트'!G:I,3,0),"")</f>
        <v/>
      </c>
      <c r="N140" s="18" t="str">
        <f t="shared" si="4"/>
        <v/>
      </c>
      <c r="O140" s="15"/>
      <c r="P140" s="194" t="s">
        <v>30</v>
      </c>
    </row>
    <row r="141" spans="3:16" ht="12" hidden="1" customHeight="1" x14ac:dyDescent="0.3">
      <c r="C141" s="12" t="s">
        <v>25</v>
      </c>
      <c r="D141" s="25" t="s">
        <v>157</v>
      </c>
      <c r="E141" s="27" t="s">
        <v>44</v>
      </c>
      <c r="F141" s="13" t="s">
        <v>46</v>
      </c>
      <c r="G141" s="18" t="s">
        <v>278</v>
      </c>
      <c r="H141" s="18">
        <v>5138167199</v>
      </c>
      <c r="I141" s="83">
        <v>275000</v>
      </c>
      <c r="J141" s="84">
        <v>3300000</v>
      </c>
      <c r="K141" s="84" t="s">
        <v>30</v>
      </c>
      <c r="L141" s="87" t="str">
        <f t="shared" si="5"/>
        <v/>
      </c>
      <c r="M141" s="87" t="str">
        <f>IFERROR(VLOOKUP(H141,'2019년 수주리스트'!G:I,3,0),"")</f>
        <v/>
      </c>
      <c r="N141" s="18" t="str">
        <f t="shared" si="4"/>
        <v/>
      </c>
      <c r="O141" s="15"/>
      <c r="P141" s="194" t="s">
        <v>30</v>
      </c>
    </row>
    <row r="142" spans="3:16" ht="12" customHeight="1" x14ac:dyDescent="0.3">
      <c r="C142" s="12" t="s">
        <v>14</v>
      </c>
      <c r="D142" s="25" t="s">
        <v>138</v>
      </c>
      <c r="E142" s="27" t="s">
        <v>44</v>
      </c>
      <c r="F142" s="13" t="s">
        <v>46</v>
      </c>
      <c r="G142" s="18" t="s">
        <v>279</v>
      </c>
      <c r="H142" s="18">
        <v>1148703893</v>
      </c>
      <c r="I142" s="83">
        <v>275000</v>
      </c>
      <c r="J142" s="84">
        <v>3300000</v>
      </c>
      <c r="K142" s="84" t="s">
        <v>4376</v>
      </c>
      <c r="L142" s="87" t="str">
        <f t="shared" si="5"/>
        <v>4월</v>
      </c>
      <c r="M142" s="87">
        <f>IFERROR(VLOOKUP(H142,'2019년 수주리스트'!G:I,3,0),"")</f>
        <v>3300000</v>
      </c>
      <c r="N142" s="18" t="str">
        <f t="shared" si="4"/>
        <v>완료</v>
      </c>
      <c r="O142" s="15"/>
      <c r="P142" s="194" t="s">
        <v>27</v>
      </c>
    </row>
    <row r="143" spans="3:16" ht="12" hidden="1" customHeight="1" x14ac:dyDescent="0.3">
      <c r="C143" s="12" t="s">
        <v>14</v>
      </c>
      <c r="D143" s="25" t="s">
        <v>105</v>
      </c>
      <c r="E143" s="27" t="s">
        <v>44</v>
      </c>
      <c r="F143" s="13" t="s">
        <v>46</v>
      </c>
      <c r="G143" s="18" t="s">
        <v>280</v>
      </c>
      <c r="H143" s="18">
        <v>1138667989</v>
      </c>
      <c r="I143" s="83">
        <v>295000</v>
      </c>
      <c r="J143" s="84">
        <v>3540000</v>
      </c>
      <c r="K143" s="84" t="s">
        <v>27</v>
      </c>
      <c r="L143" s="87" t="str">
        <f t="shared" si="5"/>
        <v/>
      </c>
      <c r="M143" s="87" t="str">
        <f>IFERROR(VLOOKUP(H143,'2019년 수주리스트'!G:I,3,0),"")</f>
        <v/>
      </c>
      <c r="N143" s="18" t="str">
        <f t="shared" si="4"/>
        <v/>
      </c>
      <c r="O143" s="15"/>
      <c r="P143" s="194" t="s">
        <v>27</v>
      </c>
    </row>
    <row r="144" spans="3:16" ht="12" hidden="1" customHeight="1" x14ac:dyDescent="0.3">
      <c r="C144" s="12" t="s">
        <v>14</v>
      </c>
      <c r="D144" s="25" t="s">
        <v>105</v>
      </c>
      <c r="E144" s="27" t="s">
        <v>44</v>
      </c>
      <c r="F144" s="13" t="s">
        <v>46</v>
      </c>
      <c r="G144" s="18" t="s">
        <v>281</v>
      </c>
      <c r="H144" s="18">
        <v>2148106771</v>
      </c>
      <c r="I144" s="83">
        <v>396000</v>
      </c>
      <c r="J144" s="84">
        <v>4752000</v>
      </c>
      <c r="K144" s="84" t="s">
        <v>29</v>
      </c>
      <c r="L144" s="87" t="str">
        <f t="shared" si="5"/>
        <v/>
      </c>
      <c r="M144" s="87" t="str">
        <f>IFERROR(VLOOKUP(H144,'2019년 수주리스트'!G:I,3,0),"")</f>
        <v/>
      </c>
      <c r="N144" s="18" t="str">
        <f t="shared" si="4"/>
        <v/>
      </c>
      <c r="O144" s="15"/>
      <c r="P144" s="194" t="s">
        <v>29</v>
      </c>
    </row>
    <row r="145" spans="3:16" ht="12" hidden="1" customHeight="1" x14ac:dyDescent="0.3">
      <c r="C145" s="12" t="s">
        <v>18</v>
      </c>
      <c r="D145" s="25" t="s">
        <v>123</v>
      </c>
      <c r="E145" s="27" t="s">
        <v>44</v>
      </c>
      <c r="F145" s="13" t="s">
        <v>46</v>
      </c>
      <c r="G145" s="18" t="s">
        <v>282</v>
      </c>
      <c r="H145" s="18">
        <v>1298626455</v>
      </c>
      <c r="I145" s="83">
        <v>275000</v>
      </c>
      <c r="J145" s="84">
        <v>3300000</v>
      </c>
      <c r="K145" s="84" t="s">
        <v>30</v>
      </c>
      <c r="L145" s="87" t="str">
        <f t="shared" si="5"/>
        <v/>
      </c>
      <c r="M145" s="87" t="str">
        <f>IFERROR(VLOOKUP(H145,'2019년 수주리스트'!G:I,3,0),"")</f>
        <v/>
      </c>
      <c r="N145" s="18" t="str">
        <f t="shared" si="4"/>
        <v/>
      </c>
      <c r="O145" s="15"/>
      <c r="P145" s="194" t="s">
        <v>30</v>
      </c>
    </row>
    <row r="146" spans="3:16" ht="12" hidden="1" customHeight="1" x14ac:dyDescent="0.3">
      <c r="C146" s="12" t="s">
        <v>14</v>
      </c>
      <c r="D146" s="25" t="s">
        <v>199</v>
      </c>
      <c r="E146" s="27" t="s">
        <v>44</v>
      </c>
      <c r="F146" s="13" t="s">
        <v>46</v>
      </c>
      <c r="G146" s="18" t="s">
        <v>283</v>
      </c>
      <c r="H146" s="18">
        <v>1308653030</v>
      </c>
      <c r="I146" s="83">
        <v>290000</v>
      </c>
      <c r="J146" s="84">
        <v>3480000</v>
      </c>
      <c r="K146" s="84" t="s">
        <v>27</v>
      </c>
      <c r="L146" s="87" t="str">
        <f t="shared" si="5"/>
        <v/>
      </c>
      <c r="M146" s="87" t="str">
        <f>IFERROR(VLOOKUP(H146,'2019년 수주리스트'!G:I,3,0),"")</f>
        <v/>
      </c>
      <c r="N146" s="18" t="str">
        <f t="shared" si="4"/>
        <v/>
      </c>
      <c r="O146" s="15"/>
      <c r="P146" s="194" t="s">
        <v>27</v>
      </c>
    </row>
    <row r="147" spans="3:16" ht="12" hidden="1" customHeight="1" x14ac:dyDescent="0.3">
      <c r="C147" s="12" t="s">
        <v>18</v>
      </c>
      <c r="D147" s="25" t="s">
        <v>194</v>
      </c>
      <c r="E147" s="27" t="s">
        <v>44</v>
      </c>
      <c r="F147" s="13" t="s">
        <v>45</v>
      </c>
      <c r="G147" s="18" t="s">
        <v>2846</v>
      </c>
      <c r="H147" s="18">
        <v>1048210752</v>
      </c>
      <c r="I147" s="83">
        <v>7192727</v>
      </c>
      <c r="J147" s="84">
        <v>7192727</v>
      </c>
      <c r="K147" s="84" t="s">
        <v>26</v>
      </c>
      <c r="L147" s="87" t="str">
        <f t="shared" si="5"/>
        <v>1월</v>
      </c>
      <c r="M147" s="87">
        <f>IFERROR(VLOOKUP(H147,'2019년 수주리스트'!G:I,3,0),"")</f>
        <v>9960000</v>
      </c>
      <c r="N147" s="18" t="str">
        <f t="shared" si="4"/>
        <v>완료</v>
      </c>
      <c r="O147" s="15"/>
    </row>
    <row r="148" spans="3:16" ht="12" hidden="1" customHeight="1" x14ac:dyDescent="0.3">
      <c r="C148" s="12" t="s">
        <v>79</v>
      </c>
      <c r="D148" s="25" t="s">
        <v>194</v>
      </c>
      <c r="E148" s="27" t="s">
        <v>44</v>
      </c>
      <c r="F148" s="13" t="s">
        <v>45</v>
      </c>
      <c r="G148" s="18" t="s">
        <v>284</v>
      </c>
      <c r="H148" s="18">
        <v>2208164136</v>
      </c>
      <c r="I148" s="83">
        <v>4440000</v>
      </c>
      <c r="J148" s="84">
        <v>4440000</v>
      </c>
      <c r="K148" s="84" t="s">
        <v>84</v>
      </c>
      <c r="L148" s="87" t="str">
        <f t="shared" si="5"/>
        <v>1월</v>
      </c>
      <c r="M148" s="87">
        <f>IFERROR(VLOOKUP(H148,'2019년 수주리스트'!G:I,3,0),"")</f>
        <v>4440000</v>
      </c>
      <c r="N148" s="18" t="str">
        <f t="shared" si="4"/>
        <v>완료</v>
      </c>
      <c r="O148" s="15"/>
    </row>
    <row r="149" spans="3:16" ht="12" hidden="1" customHeight="1" x14ac:dyDescent="0.3">
      <c r="C149" s="12" t="s">
        <v>25</v>
      </c>
      <c r="D149" s="25" t="s">
        <v>157</v>
      </c>
      <c r="E149" s="27" t="s">
        <v>44</v>
      </c>
      <c r="F149" s="13" t="s">
        <v>45</v>
      </c>
      <c r="G149" s="18" t="s">
        <v>285</v>
      </c>
      <c r="H149" s="18">
        <v>5138302865</v>
      </c>
      <c r="I149" s="83">
        <v>2760000</v>
      </c>
      <c r="J149" s="84">
        <v>2760000</v>
      </c>
      <c r="K149" s="84" t="s">
        <v>27</v>
      </c>
      <c r="L149" s="87" t="str">
        <f t="shared" si="5"/>
        <v/>
      </c>
      <c r="M149" s="87" t="str">
        <f>IFERROR(VLOOKUP(H149,'2019년 수주리스트'!G:I,3,0),"")</f>
        <v/>
      </c>
      <c r="N149" s="18" t="str">
        <f t="shared" si="4"/>
        <v/>
      </c>
      <c r="O149" s="15"/>
      <c r="P149" s="194" t="s">
        <v>27</v>
      </c>
    </row>
    <row r="150" spans="3:16" ht="12" hidden="1" customHeight="1" x14ac:dyDescent="0.3">
      <c r="C150" s="12" t="s">
        <v>18</v>
      </c>
      <c r="D150" s="25" t="s">
        <v>286</v>
      </c>
      <c r="E150" s="27" t="s">
        <v>44</v>
      </c>
      <c r="F150" s="13" t="s">
        <v>46</v>
      </c>
      <c r="G150" s="18" t="s">
        <v>287</v>
      </c>
      <c r="H150" s="18">
        <v>2208207340</v>
      </c>
      <c r="I150" s="83">
        <v>305000</v>
      </c>
      <c r="J150" s="84">
        <v>3660000</v>
      </c>
      <c r="K150" s="84" t="s">
        <v>27</v>
      </c>
      <c r="L150" s="87" t="str">
        <f t="shared" si="5"/>
        <v/>
      </c>
      <c r="M150" s="87" t="str">
        <f>IFERROR(VLOOKUP(H150,'2019년 수주리스트'!G:I,3,0),"")</f>
        <v/>
      </c>
      <c r="N150" s="18" t="str">
        <f t="shared" si="4"/>
        <v/>
      </c>
      <c r="O150" s="15"/>
      <c r="P150" s="194" t="s">
        <v>27</v>
      </c>
    </row>
    <row r="151" spans="3:16" ht="12" hidden="1" customHeight="1" x14ac:dyDescent="0.3">
      <c r="C151" s="12" t="s">
        <v>14</v>
      </c>
      <c r="D151" s="25" t="s">
        <v>288</v>
      </c>
      <c r="E151" s="27" t="s">
        <v>44</v>
      </c>
      <c r="F151" s="13" t="s">
        <v>46</v>
      </c>
      <c r="G151" s="18" t="s">
        <v>289</v>
      </c>
      <c r="H151" s="18">
        <v>4268700921</v>
      </c>
      <c r="I151" s="83">
        <v>715000</v>
      </c>
      <c r="J151" s="84">
        <v>8580000</v>
      </c>
      <c r="K151" s="84" t="s">
        <v>27</v>
      </c>
      <c r="L151" s="87" t="str">
        <f t="shared" si="5"/>
        <v/>
      </c>
      <c r="M151" s="87" t="str">
        <f>IFERROR(VLOOKUP(H151,'2019년 수주리스트'!G:I,3,0),"")</f>
        <v/>
      </c>
      <c r="N151" s="18" t="str">
        <f t="shared" si="4"/>
        <v/>
      </c>
      <c r="O151" s="15"/>
      <c r="P151" s="194" t="s">
        <v>27</v>
      </c>
    </row>
    <row r="152" spans="3:16" ht="12" hidden="1" customHeight="1" x14ac:dyDescent="0.3">
      <c r="C152" s="12" t="s">
        <v>14</v>
      </c>
      <c r="D152" s="25" t="s">
        <v>288</v>
      </c>
      <c r="E152" s="27" t="s">
        <v>44</v>
      </c>
      <c r="F152" s="13" t="s">
        <v>46</v>
      </c>
      <c r="G152" s="18" t="s">
        <v>290</v>
      </c>
      <c r="H152" s="18">
        <v>3918100977</v>
      </c>
      <c r="I152" s="83">
        <v>715000</v>
      </c>
      <c r="J152" s="84">
        <v>8580000</v>
      </c>
      <c r="K152" s="84" t="s">
        <v>27</v>
      </c>
      <c r="L152" s="87" t="str">
        <f t="shared" si="5"/>
        <v/>
      </c>
      <c r="M152" s="87" t="str">
        <f>IFERROR(VLOOKUP(H152,'2019년 수주리스트'!G:I,3,0),"")</f>
        <v/>
      </c>
      <c r="N152" s="18" t="str">
        <f t="shared" si="4"/>
        <v/>
      </c>
      <c r="O152" s="15"/>
      <c r="P152" s="194" t="s">
        <v>27</v>
      </c>
    </row>
    <row r="153" spans="3:16" ht="12" hidden="1" customHeight="1" x14ac:dyDescent="0.3">
      <c r="C153" s="12" t="s">
        <v>25</v>
      </c>
      <c r="D153" s="25" t="s">
        <v>142</v>
      </c>
      <c r="E153" s="27" t="s">
        <v>44</v>
      </c>
      <c r="F153" s="13" t="s">
        <v>46</v>
      </c>
      <c r="G153" s="18" t="s">
        <v>291</v>
      </c>
      <c r="H153" s="18">
        <v>5048114081</v>
      </c>
      <c r="I153" s="83">
        <v>390000</v>
      </c>
      <c r="J153" s="84">
        <v>4680000</v>
      </c>
      <c r="K153" s="84" t="s">
        <v>27</v>
      </c>
      <c r="L153" s="87" t="str">
        <f t="shared" si="5"/>
        <v/>
      </c>
      <c r="M153" s="87" t="str">
        <f>IFERROR(VLOOKUP(H153,'2019년 수주리스트'!G:I,3,0),"")</f>
        <v/>
      </c>
      <c r="N153" s="18" t="str">
        <f t="shared" si="4"/>
        <v/>
      </c>
      <c r="O153" s="15"/>
      <c r="P153" s="194" t="s">
        <v>27</v>
      </c>
    </row>
    <row r="154" spans="3:16" ht="12" customHeight="1" x14ac:dyDescent="0.3">
      <c r="C154" s="12" t="s">
        <v>14</v>
      </c>
      <c r="D154" s="25" t="s">
        <v>138</v>
      </c>
      <c r="E154" s="27" t="s">
        <v>44</v>
      </c>
      <c r="F154" s="13" t="s">
        <v>45</v>
      </c>
      <c r="G154" s="18" t="s">
        <v>292</v>
      </c>
      <c r="H154" s="18">
        <v>2208838020</v>
      </c>
      <c r="I154" s="83">
        <v>2954400</v>
      </c>
      <c r="J154" s="84">
        <v>2954400</v>
      </c>
      <c r="K154" s="84" t="s">
        <v>4255</v>
      </c>
      <c r="L154" s="87" t="str">
        <f t="shared" si="5"/>
        <v/>
      </c>
      <c r="M154" s="87"/>
      <c r="N154" s="18" t="str">
        <f t="shared" si="4"/>
        <v/>
      </c>
      <c r="O154" s="15"/>
      <c r="P154" s="194" t="s">
        <v>24</v>
      </c>
    </row>
    <row r="155" spans="3:16" ht="12" hidden="1" customHeight="1" x14ac:dyDescent="0.3">
      <c r="C155" s="12" t="s">
        <v>18</v>
      </c>
      <c r="D155" s="25" t="s">
        <v>171</v>
      </c>
      <c r="E155" s="27" t="s">
        <v>44</v>
      </c>
      <c r="F155" s="13" t="s">
        <v>46</v>
      </c>
      <c r="G155" s="18" t="s">
        <v>293</v>
      </c>
      <c r="H155" s="18">
        <v>1138207493</v>
      </c>
      <c r="I155" s="83">
        <v>315000</v>
      </c>
      <c r="J155" s="84">
        <v>3780000</v>
      </c>
      <c r="K155" s="84" t="s">
        <v>27</v>
      </c>
      <c r="L155" s="87" t="str">
        <f t="shared" si="5"/>
        <v/>
      </c>
      <c r="M155" s="87" t="str">
        <f>IFERROR(VLOOKUP(H155,'2019년 수주리스트'!G:I,3,0),"")</f>
        <v/>
      </c>
      <c r="N155" s="18" t="str">
        <f t="shared" si="4"/>
        <v/>
      </c>
      <c r="O155" s="15"/>
      <c r="P155" s="194" t="s">
        <v>27</v>
      </c>
    </row>
    <row r="156" spans="3:16" ht="12" hidden="1" customHeight="1" x14ac:dyDescent="0.3">
      <c r="C156" s="12" t="s">
        <v>18</v>
      </c>
      <c r="D156" s="25" t="s">
        <v>256</v>
      </c>
      <c r="E156" s="27" t="s">
        <v>44</v>
      </c>
      <c r="F156" s="13" t="s">
        <v>45</v>
      </c>
      <c r="G156" s="18" t="s">
        <v>294</v>
      </c>
      <c r="H156" s="18">
        <v>8458100566</v>
      </c>
      <c r="I156" s="83">
        <v>3720000</v>
      </c>
      <c r="J156" s="84">
        <v>3720000</v>
      </c>
      <c r="K156" s="84" t="s">
        <v>30</v>
      </c>
      <c r="L156" s="87" t="str">
        <f t="shared" si="5"/>
        <v/>
      </c>
      <c r="M156" s="87" t="str">
        <f>IFERROR(VLOOKUP(H156,'2019년 수주리스트'!G:I,3,0),"")</f>
        <v/>
      </c>
      <c r="N156" s="18" t="str">
        <f t="shared" si="4"/>
        <v/>
      </c>
      <c r="O156" s="15"/>
      <c r="P156" s="194" t="s">
        <v>30</v>
      </c>
    </row>
    <row r="157" spans="3:16" ht="12" hidden="1" customHeight="1" x14ac:dyDescent="0.3">
      <c r="C157" s="12" t="s">
        <v>18</v>
      </c>
      <c r="D157" s="25" t="s">
        <v>145</v>
      </c>
      <c r="E157" s="27" t="s">
        <v>44</v>
      </c>
      <c r="F157" s="13" t="s">
        <v>46</v>
      </c>
      <c r="G157" s="18" t="s">
        <v>295</v>
      </c>
      <c r="H157" s="18">
        <v>8638600031</v>
      </c>
      <c r="I157" s="83">
        <v>385000</v>
      </c>
      <c r="J157" s="84">
        <v>4620000</v>
      </c>
      <c r="K157" s="84" t="s">
        <v>29</v>
      </c>
      <c r="L157" s="87" t="str">
        <f t="shared" si="5"/>
        <v/>
      </c>
      <c r="M157" s="87" t="str">
        <f>IFERROR(VLOOKUP(H157,'2019년 수주리스트'!G:I,3,0),"")</f>
        <v/>
      </c>
      <c r="N157" s="18" t="str">
        <f t="shared" si="4"/>
        <v/>
      </c>
      <c r="O157" s="15"/>
      <c r="P157" s="194" t="s">
        <v>29</v>
      </c>
    </row>
    <row r="158" spans="3:16" ht="12" hidden="1" customHeight="1" x14ac:dyDescent="0.3">
      <c r="C158" s="12" t="s">
        <v>17</v>
      </c>
      <c r="D158" s="25" t="s">
        <v>296</v>
      </c>
      <c r="E158" s="27" t="s">
        <v>44</v>
      </c>
      <c r="F158" s="13" t="s">
        <v>46</v>
      </c>
      <c r="G158" s="18" t="s">
        <v>297</v>
      </c>
      <c r="H158" s="18">
        <v>1028202601</v>
      </c>
      <c r="I158" s="83">
        <v>537000</v>
      </c>
      <c r="J158" s="84">
        <v>6444000</v>
      </c>
      <c r="K158" s="84" t="s">
        <v>31</v>
      </c>
      <c r="L158" s="87" t="str">
        <f t="shared" si="5"/>
        <v/>
      </c>
      <c r="M158" s="87"/>
      <c r="N158" s="18" t="str">
        <f t="shared" si="4"/>
        <v/>
      </c>
      <c r="O158" s="15"/>
      <c r="P158" s="194" t="s">
        <v>31</v>
      </c>
    </row>
    <row r="159" spans="3:16" ht="12" hidden="1" customHeight="1" x14ac:dyDescent="0.3">
      <c r="C159" s="12" t="s">
        <v>25</v>
      </c>
      <c r="D159" s="25" t="s">
        <v>298</v>
      </c>
      <c r="E159" s="27" t="s">
        <v>44</v>
      </c>
      <c r="F159" s="13" t="s">
        <v>45</v>
      </c>
      <c r="G159" s="18" t="s">
        <v>299</v>
      </c>
      <c r="H159" s="18">
        <v>6088609513</v>
      </c>
      <c r="I159" s="83">
        <v>3180000</v>
      </c>
      <c r="J159" s="84">
        <v>3180000</v>
      </c>
      <c r="K159" s="84" t="s">
        <v>27</v>
      </c>
      <c r="L159" s="87" t="str">
        <f t="shared" si="5"/>
        <v/>
      </c>
      <c r="M159" s="87" t="str">
        <f>IFERROR(VLOOKUP(H159,'2019년 수주리스트'!G:I,3,0),"")</f>
        <v/>
      </c>
      <c r="N159" s="18" t="str">
        <f t="shared" si="4"/>
        <v/>
      </c>
      <c r="O159" s="15"/>
      <c r="P159" s="194" t="s">
        <v>27</v>
      </c>
    </row>
    <row r="160" spans="3:16" ht="12" hidden="1" customHeight="1" x14ac:dyDescent="0.3">
      <c r="C160" s="12" t="s">
        <v>14</v>
      </c>
      <c r="D160" s="25" t="s">
        <v>126</v>
      </c>
      <c r="E160" s="27" t="s">
        <v>44</v>
      </c>
      <c r="F160" s="13" t="s">
        <v>46</v>
      </c>
      <c r="G160" s="18" t="s">
        <v>300</v>
      </c>
      <c r="H160" s="18">
        <v>1128151761</v>
      </c>
      <c r="I160" s="83">
        <v>345000</v>
      </c>
      <c r="J160" s="84">
        <v>4140000</v>
      </c>
      <c r="K160" s="84" t="s">
        <v>29</v>
      </c>
      <c r="L160" s="87" t="str">
        <f t="shared" si="5"/>
        <v/>
      </c>
      <c r="M160" s="87" t="str">
        <f>IFERROR(VLOOKUP(H160,'2019년 수주리스트'!G:I,3,0),"")</f>
        <v/>
      </c>
      <c r="N160" s="18" t="str">
        <f t="shared" si="4"/>
        <v/>
      </c>
      <c r="O160" s="15"/>
      <c r="P160" s="194" t="s">
        <v>29</v>
      </c>
    </row>
    <row r="161" spans="3:16" ht="12" hidden="1" customHeight="1" x14ac:dyDescent="0.3">
      <c r="C161" s="12" t="s">
        <v>18</v>
      </c>
      <c r="D161" s="25" t="s">
        <v>128</v>
      </c>
      <c r="E161" s="27" t="s">
        <v>44</v>
      </c>
      <c r="F161" s="13" t="s">
        <v>45</v>
      </c>
      <c r="G161" s="18" t="s">
        <v>301</v>
      </c>
      <c r="H161" s="18">
        <v>8278700901</v>
      </c>
      <c r="I161" s="83">
        <v>3180000</v>
      </c>
      <c r="J161" s="84">
        <v>3180000</v>
      </c>
      <c r="K161" s="84" t="s">
        <v>30</v>
      </c>
      <c r="L161" s="87" t="str">
        <f t="shared" si="5"/>
        <v/>
      </c>
      <c r="M161" s="87" t="str">
        <f>IFERROR(VLOOKUP(H161,'2019년 수주리스트'!G:I,3,0),"")</f>
        <v/>
      </c>
      <c r="N161" s="18" t="str">
        <f t="shared" si="4"/>
        <v/>
      </c>
      <c r="O161" s="15"/>
      <c r="P161" s="194" t="s">
        <v>30</v>
      </c>
    </row>
    <row r="162" spans="3:16" ht="12" hidden="1" customHeight="1" x14ac:dyDescent="0.3">
      <c r="C162" s="12" t="s">
        <v>14</v>
      </c>
      <c r="D162" s="25" t="s">
        <v>138</v>
      </c>
      <c r="E162" s="27" t="s">
        <v>44</v>
      </c>
      <c r="F162" s="13" t="s">
        <v>46</v>
      </c>
      <c r="G162" s="18" t="s">
        <v>302</v>
      </c>
      <c r="H162" s="18">
        <v>2148106510</v>
      </c>
      <c r="I162" s="83">
        <v>560000</v>
      </c>
      <c r="J162" s="84">
        <v>6720000</v>
      </c>
      <c r="K162" s="84" t="s">
        <v>29</v>
      </c>
      <c r="L162" s="87" t="str">
        <f t="shared" si="5"/>
        <v/>
      </c>
      <c r="M162" s="87" t="str">
        <f>IFERROR(VLOOKUP(H162,'2019년 수주리스트'!G:I,3,0),"")</f>
        <v/>
      </c>
      <c r="N162" s="18" t="str">
        <f t="shared" si="4"/>
        <v/>
      </c>
      <c r="O162" s="15"/>
      <c r="P162" s="194" t="s">
        <v>29</v>
      </c>
    </row>
    <row r="163" spans="3:16" ht="12" hidden="1" customHeight="1" x14ac:dyDescent="0.3">
      <c r="C163" s="12" t="s">
        <v>14</v>
      </c>
      <c r="D163" s="25" t="s">
        <v>138</v>
      </c>
      <c r="E163" s="27" t="s">
        <v>44</v>
      </c>
      <c r="F163" s="13" t="s">
        <v>46</v>
      </c>
      <c r="G163" s="18" t="s">
        <v>303</v>
      </c>
      <c r="H163" s="18">
        <v>1068138424</v>
      </c>
      <c r="I163" s="83">
        <v>1237000</v>
      </c>
      <c r="J163" s="84">
        <v>14844000</v>
      </c>
      <c r="K163" s="84" t="s">
        <v>30</v>
      </c>
      <c r="L163" s="87" t="str">
        <f t="shared" si="5"/>
        <v/>
      </c>
      <c r="M163" s="87" t="str">
        <f>IFERROR(VLOOKUP(H163,'2019년 수주리스트'!G:I,3,0),"")</f>
        <v/>
      </c>
      <c r="N163" s="18" t="str">
        <f t="shared" si="4"/>
        <v/>
      </c>
      <c r="O163" s="15"/>
      <c r="P163" s="194" t="s">
        <v>30</v>
      </c>
    </row>
    <row r="164" spans="3:16" ht="12" hidden="1" customHeight="1" x14ac:dyDescent="0.3">
      <c r="C164" s="12" t="s">
        <v>14</v>
      </c>
      <c r="D164" s="25" t="s">
        <v>138</v>
      </c>
      <c r="E164" s="27" t="s">
        <v>44</v>
      </c>
      <c r="F164" s="13" t="s">
        <v>46</v>
      </c>
      <c r="G164" s="18" t="s">
        <v>304</v>
      </c>
      <c r="H164" s="18">
        <v>1108800552</v>
      </c>
      <c r="I164" s="83">
        <v>750000</v>
      </c>
      <c r="J164" s="84">
        <v>9000000</v>
      </c>
      <c r="K164" s="84" t="s">
        <v>30</v>
      </c>
      <c r="L164" s="87" t="str">
        <f t="shared" si="5"/>
        <v/>
      </c>
      <c r="M164" s="87" t="str">
        <f>IFERROR(VLOOKUP(H164,'2019년 수주리스트'!G:I,3,0),"")</f>
        <v/>
      </c>
      <c r="N164" s="18" t="str">
        <f t="shared" si="4"/>
        <v/>
      </c>
      <c r="O164" s="15"/>
      <c r="P164" s="194" t="s">
        <v>30</v>
      </c>
    </row>
    <row r="165" spans="3:16" ht="12" hidden="1" customHeight="1" x14ac:dyDescent="0.3">
      <c r="C165" s="12" t="s">
        <v>18</v>
      </c>
      <c r="D165" s="25" t="s">
        <v>124</v>
      </c>
      <c r="E165" s="27" t="s">
        <v>44</v>
      </c>
      <c r="F165" s="13" t="s">
        <v>46</v>
      </c>
      <c r="G165" s="18" t="s">
        <v>305</v>
      </c>
      <c r="H165" s="18">
        <v>2208201929</v>
      </c>
      <c r="I165" s="83">
        <v>410000</v>
      </c>
      <c r="J165" s="84">
        <v>4920000</v>
      </c>
      <c r="K165" s="84" t="s">
        <v>30</v>
      </c>
      <c r="L165" s="87" t="str">
        <f t="shared" si="5"/>
        <v/>
      </c>
      <c r="M165" s="87"/>
      <c r="N165" s="18" t="str">
        <f t="shared" si="4"/>
        <v/>
      </c>
      <c r="O165" s="15"/>
      <c r="P165" s="194" t="s">
        <v>30</v>
      </c>
    </row>
    <row r="166" spans="3:16" ht="12" hidden="1" customHeight="1" x14ac:dyDescent="0.3">
      <c r="C166" s="12" t="s">
        <v>14</v>
      </c>
      <c r="D166" s="25" t="s">
        <v>136</v>
      </c>
      <c r="E166" s="27" t="s">
        <v>44</v>
      </c>
      <c r="F166" s="13" t="s">
        <v>46</v>
      </c>
      <c r="G166" s="18" t="s">
        <v>306</v>
      </c>
      <c r="H166" s="18">
        <v>4168106284</v>
      </c>
      <c r="I166" s="83">
        <v>230000</v>
      </c>
      <c r="J166" s="84">
        <v>2760000</v>
      </c>
      <c r="K166" s="84" t="s">
        <v>27</v>
      </c>
      <c r="L166" s="87" t="str">
        <f t="shared" si="5"/>
        <v/>
      </c>
      <c r="M166" s="87" t="str">
        <f>IFERROR(VLOOKUP(H166,'2019년 수주리스트'!G:I,3,0),"")</f>
        <v/>
      </c>
      <c r="N166" s="18" t="str">
        <f t="shared" si="4"/>
        <v/>
      </c>
      <c r="O166" s="15"/>
      <c r="P166" s="194" t="s">
        <v>27</v>
      </c>
    </row>
    <row r="167" spans="3:16" ht="12" hidden="1" customHeight="1" x14ac:dyDescent="0.3">
      <c r="C167" s="12" t="s">
        <v>14</v>
      </c>
      <c r="D167" s="25" t="s">
        <v>138</v>
      </c>
      <c r="E167" s="27" t="s">
        <v>44</v>
      </c>
      <c r="F167" s="13" t="s">
        <v>46</v>
      </c>
      <c r="G167" s="18" t="s">
        <v>307</v>
      </c>
      <c r="H167" s="18">
        <v>2188103188</v>
      </c>
      <c r="I167" s="83">
        <v>705000</v>
      </c>
      <c r="J167" s="84">
        <v>8460000</v>
      </c>
      <c r="K167" s="84" t="s">
        <v>29</v>
      </c>
      <c r="L167" s="87" t="str">
        <f t="shared" si="5"/>
        <v/>
      </c>
      <c r="M167" s="87" t="str">
        <f>IFERROR(VLOOKUP(H167,'2019년 수주리스트'!G:I,3,0),"")</f>
        <v/>
      </c>
      <c r="N167" s="18" t="str">
        <f t="shared" si="4"/>
        <v/>
      </c>
      <c r="O167" s="15"/>
      <c r="P167" s="194" t="s">
        <v>29</v>
      </c>
    </row>
    <row r="168" spans="3:16" ht="12" hidden="1" customHeight="1" x14ac:dyDescent="0.3">
      <c r="C168" s="12" t="s">
        <v>14</v>
      </c>
      <c r="D168" s="25" t="s">
        <v>133</v>
      </c>
      <c r="E168" s="27" t="s">
        <v>44</v>
      </c>
      <c r="F168" s="13" t="s">
        <v>46</v>
      </c>
      <c r="G168" s="18" t="s">
        <v>308</v>
      </c>
      <c r="H168" s="18">
        <v>1058734728</v>
      </c>
      <c r="I168" s="83">
        <v>230000</v>
      </c>
      <c r="J168" s="84">
        <v>2760000</v>
      </c>
      <c r="K168" s="84" t="s">
        <v>30</v>
      </c>
      <c r="L168" s="87" t="str">
        <f t="shared" si="5"/>
        <v/>
      </c>
      <c r="M168" s="87" t="str">
        <f>IFERROR(VLOOKUP(H168,'2019년 수주리스트'!G:I,3,0),"")</f>
        <v/>
      </c>
      <c r="N168" s="18" t="str">
        <f t="shared" si="4"/>
        <v/>
      </c>
      <c r="O168" s="15"/>
      <c r="P168" s="194" t="s">
        <v>30</v>
      </c>
    </row>
    <row r="169" spans="3:16" ht="12" hidden="1" customHeight="1" x14ac:dyDescent="0.3">
      <c r="C169" s="12" t="s">
        <v>14</v>
      </c>
      <c r="D169" s="25" t="s">
        <v>114</v>
      </c>
      <c r="E169" s="27" t="s">
        <v>44</v>
      </c>
      <c r="F169" s="13" t="s">
        <v>46</v>
      </c>
      <c r="G169" s="18" t="s">
        <v>309</v>
      </c>
      <c r="H169" s="18">
        <v>3618700769</v>
      </c>
      <c r="I169" s="83">
        <v>300000</v>
      </c>
      <c r="J169" s="84">
        <v>3600000</v>
      </c>
      <c r="K169" s="84" t="s">
        <v>29</v>
      </c>
      <c r="L169" s="87" t="str">
        <f t="shared" si="5"/>
        <v/>
      </c>
      <c r="M169" s="87" t="str">
        <f>IFERROR(VLOOKUP(H169,'2019년 수주리스트'!G:I,3,0),"")</f>
        <v/>
      </c>
      <c r="N169" s="18" t="str">
        <f t="shared" si="4"/>
        <v/>
      </c>
      <c r="O169" s="15"/>
      <c r="P169" s="194" t="s">
        <v>29</v>
      </c>
    </row>
    <row r="170" spans="3:16" ht="12" hidden="1" customHeight="1" x14ac:dyDescent="0.3">
      <c r="C170" s="12" t="s">
        <v>18</v>
      </c>
      <c r="D170" s="25" t="s">
        <v>145</v>
      </c>
      <c r="E170" s="27" t="s">
        <v>44</v>
      </c>
      <c r="F170" s="13" t="s">
        <v>46</v>
      </c>
      <c r="G170" s="18" t="s">
        <v>310</v>
      </c>
      <c r="H170" s="18">
        <v>1248152292</v>
      </c>
      <c r="I170" s="83">
        <v>275000</v>
      </c>
      <c r="J170" s="84">
        <v>3300000</v>
      </c>
      <c r="K170" s="84" t="s">
        <v>30</v>
      </c>
      <c r="L170" s="87" t="str">
        <f t="shared" si="5"/>
        <v/>
      </c>
      <c r="M170" s="87" t="str">
        <f>IFERROR(VLOOKUP(H170,'2019년 수주리스트'!G:I,3,0),"")</f>
        <v/>
      </c>
      <c r="N170" s="18" t="str">
        <f t="shared" si="4"/>
        <v/>
      </c>
      <c r="O170" s="15"/>
      <c r="P170" s="194" t="s">
        <v>30</v>
      </c>
    </row>
    <row r="171" spans="3:16" ht="12" hidden="1" customHeight="1" x14ac:dyDescent="0.3">
      <c r="C171" s="12" t="s">
        <v>18</v>
      </c>
      <c r="D171" s="25" t="s">
        <v>171</v>
      </c>
      <c r="E171" s="27" t="s">
        <v>44</v>
      </c>
      <c r="F171" s="13" t="s">
        <v>46</v>
      </c>
      <c r="G171" s="18" t="s">
        <v>311</v>
      </c>
      <c r="H171" s="18">
        <v>2118751963</v>
      </c>
      <c r="I171" s="83">
        <v>310000</v>
      </c>
      <c r="J171" s="84">
        <v>3720000</v>
      </c>
      <c r="K171" s="84" t="s">
        <v>30</v>
      </c>
      <c r="L171" s="87" t="str">
        <f t="shared" si="5"/>
        <v/>
      </c>
      <c r="M171" s="87" t="str">
        <f>IFERROR(VLOOKUP(H171,'2019년 수주리스트'!G:I,3,0),"")</f>
        <v/>
      </c>
      <c r="N171" s="18" t="str">
        <f t="shared" si="4"/>
        <v/>
      </c>
      <c r="O171" s="15"/>
      <c r="P171" s="194" t="s">
        <v>30</v>
      </c>
    </row>
    <row r="172" spans="3:16" ht="12" hidden="1" customHeight="1" x14ac:dyDescent="0.3">
      <c r="C172" s="12" t="s">
        <v>18</v>
      </c>
      <c r="D172" s="25" t="s">
        <v>312</v>
      </c>
      <c r="E172" s="27" t="s">
        <v>44</v>
      </c>
      <c r="F172" s="13" t="s">
        <v>45</v>
      </c>
      <c r="G172" s="18" t="s">
        <v>313</v>
      </c>
      <c r="H172" s="18">
        <v>1388103562</v>
      </c>
      <c r="I172" s="83">
        <v>9180000</v>
      </c>
      <c r="J172" s="84">
        <v>9180000</v>
      </c>
      <c r="K172" s="84" t="s">
        <v>27</v>
      </c>
      <c r="L172" s="87" t="str">
        <f t="shared" si="5"/>
        <v/>
      </c>
      <c r="M172" s="87" t="str">
        <f>IFERROR(VLOOKUP(H172,'2019년 수주리스트'!G:I,3,0),"")</f>
        <v/>
      </c>
      <c r="N172" s="18" t="str">
        <f t="shared" si="4"/>
        <v/>
      </c>
      <c r="O172" s="15"/>
      <c r="P172" s="194" t="s">
        <v>27</v>
      </c>
    </row>
    <row r="173" spans="3:16" ht="12" hidden="1" customHeight="1" x14ac:dyDescent="0.3">
      <c r="C173" s="12" t="s">
        <v>18</v>
      </c>
      <c r="D173" s="25" t="s">
        <v>314</v>
      </c>
      <c r="E173" s="27" t="s">
        <v>44</v>
      </c>
      <c r="F173" s="13" t="s">
        <v>46</v>
      </c>
      <c r="G173" s="18" t="s">
        <v>315</v>
      </c>
      <c r="H173" s="18">
        <v>2048300037</v>
      </c>
      <c r="I173" s="83">
        <v>400000</v>
      </c>
      <c r="J173" s="84">
        <v>4800000</v>
      </c>
      <c r="K173" s="84" t="s">
        <v>32</v>
      </c>
      <c r="L173" s="87" t="str">
        <f t="shared" si="5"/>
        <v/>
      </c>
      <c r="M173" s="87" t="str">
        <f>IFERROR(VLOOKUP(H173,'2019년 수주리스트'!G:I,3,0),"")</f>
        <v/>
      </c>
      <c r="N173" s="18" t="str">
        <f t="shared" si="4"/>
        <v/>
      </c>
      <c r="O173" s="15"/>
      <c r="P173" s="194" t="s">
        <v>32</v>
      </c>
    </row>
    <row r="174" spans="3:16" ht="12" hidden="1" customHeight="1" x14ac:dyDescent="0.3">
      <c r="C174" s="12" t="s">
        <v>14</v>
      </c>
      <c r="D174" s="25" t="s">
        <v>117</v>
      </c>
      <c r="E174" s="27" t="s">
        <v>44</v>
      </c>
      <c r="F174" s="13" t="s">
        <v>46</v>
      </c>
      <c r="G174" s="18" t="s">
        <v>316</v>
      </c>
      <c r="H174" s="18">
        <v>3128152545</v>
      </c>
      <c r="I174" s="83">
        <v>310000</v>
      </c>
      <c r="J174" s="84">
        <v>3720000</v>
      </c>
      <c r="K174" s="84" t="s">
        <v>30</v>
      </c>
      <c r="L174" s="87" t="str">
        <f t="shared" si="5"/>
        <v/>
      </c>
      <c r="M174" s="87" t="str">
        <f>IFERROR(VLOOKUP(H174,'2019년 수주리스트'!G:I,3,0),"")</f>
        <v/>
      </c>
      <c r="N174" s="18" t="str">
        <f t="shared" si="4"/>
        <v/>
      </c>
      <c r="O174" s="15"/>
      <c r="P174" s="194" t="s">
        <v>30</v>
      </c>
    </row>
    <row r="175" spans="3:16" ht="12" hidden="1" customHeight="1" x14ac:dyDescent="0.3">
      <c r="C175" s="12" t="s">
        <v>14</v>
      </c>
      <c r="D175" s="25" t="s">
        <v>114</v>
      </c>
      <c r="E175" s="27" t="s">
        <v>44</v>
      </c>
      <c r="F175" s="13" t="s">
        <v>46</v>
      </c>
      <c r="G175" s="18" t="s">
        <v>317</v>
      </c>
      <c r="H175" s="18">
        <v>4028115620</v>
      </c>
      <c r="I175" s="83">
        <v>680000</v>
      </c>
      <c r="J175" s="84">
        <v>8160000</v>
      </c>
      <c r="K175" s="84" t="s">
        <v>33</v>
      </c>
      <c r="L175" s="87" t="str">
        <f t="shared" si="5"/>
        <v/>
      </c>
      <c r="M175" s="87" t="str">
        <f>IFERROR(VLOOKUP(H175,'2019년 수주리스트'!G:I,3,0),"")</f>
        <v/>
      </c>
      <c r="N175" s="18" t="str">
        <f t="shared" si="4"/>
        <v/>
      </c>
      <c r="O175" s="15"/>
      <c r="P175" s="194" t="s">
        <v>33</v>
      </c>
    </row>
    <row r="176" spans="3:16" ht="12" hidden="1" customHeight="1" x14ac:dyDescent="0.3">
      <c r="C176" s="12" t="s">
        <v>14</v>
      </c>
      <c r="D176" s="25" t="s">
        <v>116</v>
      </c>
      <c r="E176" s="27" t="s">
        <v>44</v>
      </c>
      <c r="F176" s="13" t="s">
        <v>46</v>
      </c>
      <c r="G176" s="18" t="s">
        <v>318</v>
      </c>
      <c r="H176" s="18">
        <v>3088128560</v>
      </c>
      <c r="I176" s="83">
        <v>250000</v>
      </c>
      <c r="J176" s="84">
        <v>3000000</v>
      </c>
      <c r="K176" s="84" t="s">
        <v>30</v>
      </c>
      <c r="L176" s="87" t="str">
        <f t="shared" si="5"/>
        <v/>
      </c>
      <c r="M176" s="87" t="str">
        <f>IFERROR(VLOOKUP(H176,'2019년 수주리스트'!G:I,3,0),"")</f>
        <v/>
      </c>
      <c r="N176" s="18" t="str">
        <f t="shared" si="4"/>
        <v/>
      </c>
      <c r="O176" s="15"/>
      <c r="P176" s="194" t="s">
        <v>30</v>
      </c>
    </row>
    <row r="177" spans="1:16" ht="12" hidden="1" customHeight="1" x14ac:dyDescent="0.3">
      <c r="C177" s="12" t="s">
        <v>14</v>
      </c>
      <c r="D177" s="25" t="s">
        <v>168</v>
      </c>
      <c r="E177" s="27" t="s">
        <v>44</v>
      </c>
      <c r="F177" s="13" t="s">
        <v>46</v>
      </c>
      <c r="G177" s="18" t="s">
        <v>319</v>
      </c>
      <c r="H177" s="18">
        <v>1208713682</v>
      </c>
      <c r="I177" s="83">
        <v>255000</v>
      </c>
      <c r="J177" s="84">
        <v>3060000</v>
      </c>
      <c r="K177" s="84" t="s">
        <v>30</v>
      </c>
      <c r="L177" s="87" t="str">
        <f t="shared" si="5"/>
        <v/>
      </c>
      <c r="M177" s="87" t="str">
        <f>IFERROR(VLOOKUP(H177,'2019년 수주리스트'!G:I,3,0),"")</f>
        <v/>
      </c>
      <c r="N177" s="18" t="str">
        <f t="shared" si="4"/>
        <v/>
      </c>
      <c r="O177" s="15"/>
      <c r="P177" s="194" t="s">
        <v>30</v>
      </c>
    </row>
    <row r="178" spans="1:16" ht="12" hidden="1" customHeight="1" x14ac:dyDescent="0.3">
      <c r="C178" s="12" t="s">
        <v>14</v>
      </c>
      <c r="D178" s="25" t="s">
        <v>138</v>
      </c>
      <c r="E178" s="27" t="s">
        <v>44</v>
      </c>
      <c r="F178" s="13" t="s">
        <v>46</v>
      </c>
      <c r="G178" s="18" t="s">
        <v>320</v>
      </c>
      <c r="H178" s="18">
        <v>1168151064</v>
      </c>
      <c r="I178" s="83">
        <v>310000</v>
      </c>
      <c r="J178" s="84">
        <v>3720000</v>
      </c>
      <c r="K178" s="84" t="s">
        <v>30</v>
      </c>
      <c r="L178" s="87" t="str">
        <f t="shared" si="5"/>
        <v/>
      </c>
      <c r="M178" s="87" t="str">
        <f>IFERROR(VLOOKUP(H178,'2019년 수주리스트'!G:I,3,0),"")</f>
        <v/>
      </c>
      <c r="N178" s="18" t="str">
        <f t="shared" si="4"/>
        <v/>
      </c>
      <c r="O178" s="15"/>
      <c r="P178" s="194" t="s">
        <v>30</v>
      </c>
    </row>
    <row r="179" spans="1:16" ht="12" hidden="1" customHeight="1" x14ac:dyDescent="0.3">
      <c r="C179" s="12" t="s">
        <v>14</v>
      </c>
      <c r="D179" s="25" t="s">
        <v>117</v>
      </c>
      <c r="E179" s="27" t="s">
        <v>44</v>
      </c>
      <c r="F179" s="13" t="s">
        <v>46</v>
      </c>
      <c r="G179" s="18" t="s">
        <v>321</v>
      </c>
      <c r="H179" s="18">
        <v>1258127592</v>
      </c>
      <c r="I179" s="83">
        <v>400000</v>
      </c>
      <c r="J179" s="84">
        <v>4800000</v>
      </c>
      <c r="K179" s="84" t="s">
        <v>30</v>
      </c>
      <c r="L179" s="87" t="str">
        <f t="shared" si="5"/>
        <v/>
      </c>
      <c r="M179" s="87" t="str">
        <f>IFERROR(VLOOKUP(H179,'2019년 수주리스트'!G:I,3,0),"")</f>
        <v/>
      </c>
      <c r="N179" s="18" t="str">
        <f t="shared" si="4"/>
        <v/>
      </c>
      <c r="O179" s="15"/>
      <c r="P179" s="194" t="s">
        <v>30</v>
      </c>
    </row>
    <row r="180" spans="1:16" ht="12" hidden="1" customHeight="1" x14ac:dyDescent="0.3">
      <c r="C180" s="12" t="s">
        <v>18</v>
      </c>
      <c r="D180" s="25" t="s">
        <v>177</v>
      </c>
      <c r="E180" s="27" t="s">
        <v>44</v>
      </c>
      <c r="F180" s="13" t="s">
        <v>46</v>
      </c>
      <c r="G180" s="18" t="s">
        <v>322</v>
      </c>
      <c r="H180" s="18">
        <v>3038110949</v>
      </c>
      <c r="I180" s="83">
        <v>275000</v>
      </c>
      <c r="J180" s="84">
        <v>3300000</v>
      </c>
      <c r="K180" s="84" t="s">
        <v>29</v>
      </c>
      <c r="L180" s="87" t="str">
        <f t="shared" si="5"/>
        <v/>
      </c>
      <c r="M180" s="87" t="str">
        <f>IFERROR(VLOOKUP(H180,'2019년 수주리스트'!G:I,3,0),"")</f>
        <v/>
      </c>
      <c r="N180" s="18" t="str">
        <f t="shared" si="4"/>
        <v/>
      </c>
      <c r="O180" s="15"/>
      <c r="P180" s="194" t="s">
        <v>29</v>
      </c>
    </row>
    <row r="181" spans="1:16" ht="12" hidden="1" customHeight="1" x14ac:dyDescent="0.3">
      <c r="C181" s="12" t="s">
        <v>14</v>
      </c>
      <c r="D181" s="25" t="s">
        <v>138</v>
      </c>
      <c r="E181" s="27" t="s">
        <v>44</v>
      </c>
      <c r="F181" s="13" t="s">
        <v>46</v>
      </c>
      <c r="G181" s="18" t="s">
        <v>323</v>
      </c>
      <c r="H181" s="18">
        <v>1448110578</v>
      </c>
      <c r="I181" s="83">
        <v>315000</v>
      </c>
      <c r="J181" s="84">
        <v>3780000</v>
      </c>
      <c r="K181" s="84" t="s">
        <v>30</v>
      </c>
      <c r="L181" s="87" t="str">
        <f t="shared" si="5"/>
        <v/>
      </c>
      <c r="M181" s="87" t="str">
        <f>IFERROR(VLOOKUP(H181,'2019년 수주리스트'!G:I,3,0),"")</f>
        <v/>
      </c>
      <c r="N181" s="18" t="str">
        <f t="shared" si="4"/>
        <v/>
      </c>
      <c r="O181" s="15"/>
      <c r="P181" s="194" t="s">
        <v>30</v>
      </c>
    </row>
    <row r="182" spans="1:16" ht="12" hidden="1" customHeight="1" x14ac:dyDescent="0.3">
      <c r="C182" s="12" t="s">
        <v>14</v>
      </c>
      <c r="D182" s="25" t="s">
        <v>126</v>
      </c>
      <c r="E182" s="27" t="s">
        <v>44</v>
      </c>
      <c r="F182" s="13" t="s">
        <v>46</v>
      </c>
      <c r="G182" s="18" t="s">
        <v>324</v>
      </c>
      <c r="H182" s="18">
        <v>1318122840</v>
      </c>
      <c r="I182" s="83">
        <v>305000</v>
      </c>
      <c r="J182" s="84">
        <v>3660000</v>
      </c>
      <c r="K182" s="84" t="s">
        <v>29</v>
      </c>
      <c r="L182" s="87" t="str">
        <f t="shared" si="5"/>
        <v/>
      </c>
      <c r="M182" s="87" t="str">
        <f>IFERROR(VLOOKUP(H182,'2019년 수주리스트'!G:I,3,0),"")</f>
        <v/>
      </c>
      <c r="N182" s="18" t="str">
        <f t="shared" si="4"/>
        <v/>
      </c>
      <c r="O182" s="15"/>
      <c r="P182" s="194" t="s">
        <v>29</v>
      </c>
    </row>
    <row r="183" spans="1:16" ht="12" hidden="1" customHeight="1" x14ac:dyDescent="0.3">
      <c r="C183" s="12" t="s">
        <v>25</v>
      </c>
      <c r="D183" s="25" t="s">
        <v>298</v>
      </c>
      <c r="E183" s="27" t="s">
        <v>44</v>
      </c>
      <c r="F183" s="13" t="s">
        <v>45</v>
      </c>
      <c r="G183" s="18" t="s">
        <v>325</v>
      </c>
      <c r="H183" s="18">
        <v>3148200813</v>
      </c>
      <c r="I183" s="83">
        <v>4176000</v>
      </c>
      <c r="J183" s="84">
        <v>4176000</v>
      </c>
      <c r="K183" s="84" t="s">
        <v>30</v>
      </c>
      <c r="L183" s="87" t="str">
        <f t="shared" si="5"/>
        <v/>
      </c>
      <c r="M183" s="87" t="str">
        <f>IFERROR(VLOOKUP(H183,'2019년 수주리스트'!G:I,3,0),"")</f>
        <v/>
      </c>
      <c r="N183" s="18" t="str">
        <f t="shared" si="4"/>
        <v/>
      </c>
      <c r="O183" s="15"/>
      <c r="P183" s="194" t="s">
        <v>30</v>
      </c>
    </row>
    <row r="184" spans="1:16" ht="12" hidden="1" customHeight="1" x14ac:dyDescent="0.3">
      <c r="C184" s="12" t="s">
        <v>25</v>
      </c>
      <c r="D184" s="25" t="s">
        <v>216</v>
      </c>
      <c r="E184" s="27" t="s">
        <v>44</v>
      </c>
      <c r="F184" s="13" t="s">
        <v>46</v>
      </c>
      <c r="G184" s="18" t="s">
        <v>326</v>
      </c>
      <c r="H184" s="18">
        <v>6088185802</v>
      </c>
      <c r="I184" s="83">
        <v>275000</v>
      </c>
      <c r="J184" s="84">
        <v>3300000</v>
      </c>
      <c r="K184" s="84" t="s">
        <v>30</v>
      </c>
      <c r="L184" s="87" t="str">
        <f t="shared" si="5"/>
        <v/>
      </c>
      <c r="M184" s="87" t="str">
        <f>IFERROR(VLOOKUP(H184,'2019년 수주리스트'!G:I,3,0),"")</f>
        <v/>
      </c>
      <c r="N184" s="18" t="str">
        <f t="shared" si="4"/>
        <v/>
      </c>
      <c r="O184" s="15"/>
      <c r="P184" s="194" t="s">
        <v>30</v>
      </c>
    </row>
    <row r="185" spans="1:16" ht="12" hidden="1" customHeight="1" x14ac:dyDescent="0.3">
      <c r="C185" s="12" t="s">
        <v>14</v>
      </c>
      <c r="D185" s="25" t="s">
        <v>110</v>
      </c>
      <c r="E185" s="27" t="s">
        <v>44</v>
      </c>
      <c r="F185" s="13" t="s">
        <v>46</v>
      </c>
      <c r="G185" s="18" t="s">
        <v>327</v>
      </c>
      <c r="H185" s="18">
        <v>2148875980</v>
      </c>
      <c r="I185" s="83">
        <v>280000</v>
      </c>
      <c r="J185" s="84">
        <v>3360000</v>
      </c>
      <c r="K185" s="84" t="s">
        <v>30</v>
      </c>
      <c r="L185" s="87" t="str">
        <f t="shared" si="5"/>
        <v/>
      </c>
      <c r="M185" s="87" t="str">
        <f>IFERROR(VLOOKUP(H185,'2019년 수주리스트'!G:I,3,0),"")</f>
        <v/>
      </c>
      <c r="N185" s="18" t="str">
        <f t="shared" si="4"/>
        <v/>
      </c>
      <c r="O185" s="15"/>
      <c r="P185" s="194" t="s">
        <v>30</v>
      </c>
    </row>
    <row r="186" spans="1:16" ht="12" hidden="1" customHeight="1" x14ac:dyDescent="0.3">
      <c r="C186" s="12" t="s">
        <v>14</v>
      </c>
      <c r="D186" s="25" t="s">
        <v>107</v>
      </c>
      <c r="E186" s="27" t="s">
        <v>44</v>
      </c>
      <c r="F186" s="13" t="s">
        <v>45</v>
      </c>
      <c r="G186" s="18" t="s">
        <v>328</v>
      </c>
      <c r="H186" s="18">
        <v>6038203802</v>
      </c>
      <c r="I186" s="83">
        <v>3120000</v>
      </c>
      <c r="J186" s="84">
        <v>3120000</v>
      </c>
      <c r="K186" s="84" t="s">
        <v>27</v>
      </c>
      <c r="L186" s="87" t="str">
        <f t="shared" si="5"/>
        <v/>
      </c>
      <c r="M186" s="87" t="str">
        <f>IFERROR(VLOOKUP(H186,'2019년 수주리스트'!G:I,3,0),"")</f>
        <v/>
      </c>
      <c r="N186" s="18" t="str">
        <f t="shared" si="4"/>
        <v/>
      </c>
      <c r="O186" s="15"/>
      <c r="P186" s="194" t="s">
        <v>27</v>
      </c>
    </row>
    <row r="187" spans="1:16" s="205" customFormat="1" ht="12" hidden="1" customHeight="1" x14ac:dyDescent="0.3">
      <c r="A187" s="1"/>
      <c r="B187" s="2"/>
      <c r="C187" s="197" t="s">
        <v>14</v>
      </c>
      <c r="D187" s="198" t="s">
        <v>105</v>
      </c>
      <c r="E187" s="199" t="s">
        <v>44</v>
      </c>
      <c r="F187" s="200" t="s">
        <v>46</v>
      </c>
      <c r="G187" s="201" t="s">
        <v>329</v>
      </c>
      <c r="H187" s="201">
        <v>3488100027</v>
      </c>
      <c r="I187" s="202">
        <v>230000</v>
      </c>
      <c r="J187" s="203">
        <v>2760000</v>
      </c>
      <c r="K187" s="203" t="s">
        <v>4472</v>
      </c>
      <c r="L187" s="204" t="str">
        <f t="shared" si="5"/>
        <v/>
      </c>
      <c r="M187" s="204" t="str">
        <f>IFERROR(VLOOKUP(H187,'2019년 수주리스트'!G:I,3,0),"")</f>
        <v/>
      </c>
      <c r="N187" s="201" t="str">
        <f t="shared" si="4"/>
        <v/>
      </c>
      <c r="O187" s="202"/>
      <c r="P187" s="256" t="s">
        <v>4472</v>
      </c>
    </row>
    <row r="188" spans="1:16" ht="12" hidden="1" customHeight="1" x14ac:dyDescent="0.3">
      <c r="C188" s="12" t="s">
        <v>25</v>
      </c>
      <c r="D188" s="25" t="s">
        <v>241</v>
      </c>
      <c r="E188" s="27" t="s">
        <v>44</v>
      </c>
      <c r="F188" s="13" t="s">
        <v>45</v>
      </c>
      <c r="G188" s="18" t="s">
        <v>330</v>
      </c>
      <c r="H188" s="18">
        <v>6168199646</v>
      </c>
      <c r="I188" s="83">
        <v>3540000</v>
      </c>
      <c r="J188" s="84">
        <v>3540000</v>
      </c>
      <c r="K188" s="84" t="s">
        <v>27</v>
      </c>
      <c r="L188" s="87" t="str">
        <f t="shared" si="5"/>
        <v/>
      </c>
      <c r="M188" s="87" t="str">
        <f>IFERROR(VLOOKUP(H188,'2019년 수주리스트'!G:I,3,0),"")</f>
        <v/>
      </c>
      <c r="N188" s="18" t="str">
        <f t="shared" si="4"/>
        <v/>
      </c>
      <c r="O188" s="15"/>
      <c r="P188" s="194" t="s">
        <v>27</v>
      </c>
    </row>
    <row r="189" spans="1:16" ht="12" hidden="1" customHeight="1" x14ac:dyDescent="0.3">
      <c r="C189" s="12" t="s">
        <v>14</v>
      </c>
      <c r="D189" s="25" t="s">
        <v>168</v>
      </c>
      <c r="E189" s="27" t="s">
        <v>44</v>
      </c>
      <c r="F189" s="13" t="s">
        <v>46</v>
      </c>
      <c r="G189" s="18" t="s">
        <v>331</v>
      </c>
      <c r="H189" s="18">
        <v>6038167551</v>
      </c>
      <c r="I189" s="83">
        <v>275000</v>
      </c>
      <c r="J189" s="84">
        <v>3300000</v>
      </c>
      <c r="K189" s="84" t="s">
        <v>30</v>
      </c>
      <c r="L189" s="87" t="str">
        <f t="shared" si="5"/>
        <v/>
      </c>
      <c r="M189" s="87" t="str">
        <f>IFERROR(VLOOKUP(H189,'2019년 수주리스트'!G:I,3,0),"")</f>
        <v/>
      </c>
      <c r="N189" s="18" t="str">
        <f t="shared" si="4"/>
        <v/>
      </c>
      <c r="O189" s="15"/>
      <c r="P189" s="194" t="s">
        <v>30</v>
      </c>
    </row>
    <row r="190" spans="1:16" ht="12" hidden="1" customHeight="1" x14ac:dyDescent="0.3">
      <c r="C190" s="12" t="s">
        <v>14</v>
      </c>
      <c r="D190" s="25" t="s">
        <v>133</v>
      </c>
      <c r="E190" s="27" t="s">
        <v>44</v>
      </c>
      <c r="F190" s="13" t="s">
        <v>45</v>
      </c>
      <c r="G190" s="18" t="s">
        <v>332</v>
      </c>
      <c r="H190" s="18">
        <v>1218216519</v>
      </c>
      <c r="I190" s="83">
        <v>5436000</v>
      </c>
      <c r="J190" s="84">
        <v>5436000</v>
      </c>
      <c r="K190" s="84" t="s">
        <v>30</v>
      </c>
      <c r="L190" s="87" t="str">
        <f t="shared" si="5"/>
        <v/>
      </c>
      <c r="M190" s="87" t="str">
        <f>IFERROR(VLOOKUP(H190,'2019년 수주리스트'!G:I,3,0),"")</f>
        <v/>
      </c>
      <c r="N190" s="18" t="str">
        <f t="shared" si="4"/>
        <v/>
      </c>
      <c r="O190" s="15"/>
      <c r="P190" s="194" t="s">
        <v>30</v>
      </c>
    </row>
    <row r="191" spans="1:16" ht="12" hidden="1" customHeight="1" x14ac:dyDescent="0.3">
      <c r="C191" s="12" t="s">
        <v>14</v>
      </c>
      <c r="D191" s="25" t="s">
        <v>126</v>
      </c>
      <c r="E191" s="27" t="s">
        <v>44</v>
      </c>
      <c r="F191" s="13" t="s">
        <v>46</v>
      </c>
      <c r="G191" s="18" t="s">
        <v>333</v>
      </c>
      <c r="H191" s="18">
        <v>1218168664</v>
      </c>
      <c r="I191" s="83">
        <v>275000</v>
      </c>
      <c r="J191" s="84">
        <v>3300000</v>
      </c>
      <c r="K191" s="84" t="s">
        <v>30</v>
      </c>
      <c r="L191" s="87" t="str">
        <f t="shared" si="5"/>
        <v/>
      </c>
      <c r="M191" s="87" t="str">
        <f>IFERROR(VLOOKUP(H191,'2019년 수주리스트'!G:I,3,0),"")</f>
        <v/>
      </c>
      <c r="N191" s="18" t="str">
        <f t="shared" si="4"/>
        <v/>
      </c>
      <c r="O191" s="15"/>
      <c r="P191" s="194" t="s">
        <v>30</v>
      </c>
    </row>
    <row r="192" spans="1:16" ht="12" hidden="1" customHeight="1" x14ac:dyDescent="0.3">
      <c r="C192" s="12" t="s">
        <v>14</v>
      </c>
      <c r="D192" s="25" t="s">
        <v>117</v>
      </c>
      <c r="E192" s="27" t="s">
        <v>44</v>
      </c>
      <c r="F192" s="13" t="s">
        <v>46</v>
      </c>
      <c r="G192" s="18" t="s">
        <v>334</v>
      </c>
      <c r="H192" s="18">
        <v>1258108329</v>
      </c>
      <c r="I192" s="83">
        <v>305000</v>
      </c>
      <c r="J192" s="84">
        <v>3660000</v>
      </c>
      <c r="K192" s="84" t="s">
        <v>29</v>
      </c>
      <c r="L192" s="87" t="str">
        <f t="shared" si="5"/>
        <v/>
      </c>
      <c r="M192" s="87" t="str">
        <f>IFERROR(VLOOKUP(H192,'2019년 수주리스트'!G:I,3,0),"")</f>
        <v/>
      </c>
      <c r="N192" s="18" t="str">
        <f t="shared" si="4"/>
        <v/>
      </c>
      <c r="O192" s="15"/>
      <c r="P192" s="194" t="s">
        <v>29</v>
      </c>
    </row>
    <row r="193" spans="3:16" ht="12" hidden="1" customHeight="1" x14ac:dyDescent="0.3">
      <c r="C193" s="12" t="s">
        <v>25</v>
      </c>
      <c r="D193" s="25" t="s">
        <v>142</v>
      </c>
      <c r="E193" s="27" t="s">
        <v>44</v>
      </c>
      <c r="F193" s="13" t="s">
        <v>45</v>
      </c>
      <c r="G193" s="18" t="s">
        <v>335</v>
      </c>
      <c r="H193" s="18">
        <v>5058121756</v>
      </c>
      <c r="I193" s="83">
        <v>2760000</v>
      </c>
      <c r="J193" s="84">
        <v>2760000</v>
      </c>
      <c r="K193" s="84" t="s">
        <v>32</v>
      </c>
      <c r="L193" s="87" t="str">
        <f t="shared" si="5"/>
        <v/>
      </c>
      <c r="M193" s="87" t="str">
        <f>IFERROR(VLOOKUP(H193,'2019년 수주리스트'!G:I,3,0),"")</f>
        <v/>
      </c>
      <c r="N193" s="18" t="str">
        <f t="shared" si="4"/>
        <v/>
      </c>
      <c r="O193" s="15"/>
      <c r="P193" s="194" t="s">
        <v>32</v>
      </c>
    </row>
    <row r="194" spans="3:16" ht="12" hidden="1" customHeight="1" x14ac:dyDescent="0.3">
      <c r="C194" s="12" t="s">
        <v>25</v>
      </c>
      <c r="D194" s="25" t="s">
        <v>216</v>
      </c>
      <c r="E194" s="27" t="s">
        <v>44</v>
      </c>
      <c r="F194" s="13" t="s">
        <v>45</v>
      </c>
      <c r="G194" s="18" t="s">
        <v>336</v>
      </c>
      <c r="H194" s="18">
        <v>1178207059</v>
      </c>
      <c r="I194" s="83">
        <v>3180000</v>
      </c>
      <c r="J194" s="84">
        <v>3180000</v>
      </c>
      <c r="K194" s="84" t="s">
        <v>27</v>
      </c>
      <c r="L194" s="87" t="str">
        <f t="shared" si="5"/>
        <v/>
      </c>
      <c r="M194" s="87" t="str">
        <f>IFERROR(VLOOKUP(H194,'2019년 수주리스트'!G:I,3,0),"")</f>
        <v/>
      </c>
      <c r="N194" s="18" t="str">
        <f t="shared" si="4"/>
        <v/>
      </c>
      <c r="O194" s="15"/>
      <c r="P194" s="194" t="s">
        <v>27</v>
      </c>
    </row>
    <row r="195" spans="3:16" ht="12" hidden="1" customHeight="1" x14ac:dyDescent="0.3">
      <c r="C195" s="12" t="s">
        <v>14</v>
      </c>
      <c r="D195" s="25" t="s">
        <v>168</v>
      </c>
      <c r="E195" s="27" t="s">
        <v>44</v>
      </c>
      <c r="F195" s="13" t="s">
        <v>46</v>
      </c>
      <c r="G195" s="18" t="s">
        <v>337</v>
      </c>
      <c r="H195" s="18">
        <v>1098642941</v>
      </c>
      <c r="I195" s="83">
        <v>275000</v>
      </c>
      <c r="J195" s="84">
        <v>3300000</v>
      </c>
      <c r="K195" s="84" t="s">
        <v>30</v>
      </c>
      <c r="L195" s="87" t="str">
        <f t="shared" si="5"/>
        <v/>
      </c>
      <c r="M195" s="87" t="str">
        <f>IFERROR(VLOOKUP(H195,'2019년 수주리스트'!G:I,3,0),"")</f>
        <v/>
      </c>
      <c r="N195" s="18" t="str">
        <f t="shared" si="4"/>
        <v/>
      </c>
      <c r="O195" s="15"/>
      <c r="P195" s="194" t="s">
        <v>30</v>
      </c>
    </row>
    <row r="196" spans="3:16" ht="12" hidden="1" customHeight="1" x14ac:dyDescent="0.3">
      <c r="C196" s="12" t="s">
        <v>18</v>
      </c>
      <c r="D196" s="25" t="s">
        <v>145</v>
      </c>
      <c r="E196" s="27" t="s">
        <v>44</v>
      </c>
      <c r="F196" s="13" t="s">
        <v>46</v>
      </c>
      <c r="G196" s="18" t="s">
        <v>338</v>
      </c>
      <c r="H196" s="18">
        <v>1368101078</v>
      </c>
      <c r="I196" s="83">
        <v>900000</v>
      </c>
      <c r="J196" s="84">
        <v>10800000</v>
      </c>
      <c r="K196" s="84" t="s">
        <v>29</v>
      </c>
      <c r="L196" s="87" t="str">
        <f t="shared" si="5"/>
        <v/>
      </c>
      <c r="M196" s="87" t="str">
        <f>IFERROR(VLOOKUP(H196,'2019년 수주리스트'!G:I,3,0),"")</f>
        <v/>
      </c>
      <c r="N196" s="18" t="str">
        <f t="shared" si="4"/>
        <v/>
      </c>
      <c r="O196" s="15"/>
      <c r="P196" s="194" t="s">
        <v>29</v>
      </c>
    </row>
    <row r="197" spans="3:16" ht="12" hidden="1" customHeight="1" x14ac:dyDescent="0.3">
      <c r="C197" s="12" t="s">
        <v>25</v>
      </c>
      <c r="D197" s="25" t="s">
        <v>339</v>
      </c>
      <c r="E197" s="27" t="s">
        <v>44</v>
      </c>
      <c r="F197" s="13" t="s">
        <v>46</v>
      </c>
      <c r="G197" s="18" t="s">
        <v>340</v>
      </c>
      <c r="H197" s="18">
        <v>6068607732</v>
      </c>
      <c r="I197" s="83">
        <v>325000</v>
      </c>
      <c r="J197" s="84">
        <v>3900000</v>
      </c>
      <c r="K197" s="84" t="s">
        <v>30</v>
      </c>
      <c r="L197" s="87" t="str">
        <f t="shared" si="5"/>
        <v/>
      </c>
      <c r="M197" s="87" t="str">
        <f>IFERROR(VLOOKUP(H197,'2019년 수주리스트'!G:I,3,0),"")</f>
        <v/>
      </c>
      <c r="N197" s="18" t="str">
        <f t="shared" si="4"/>
        <v/>
      </c>
      <c r="O197" s="15"/>
      <c r="P197" s="194" t="s">
        <v>30</v>
      </c>
    </row>
    <row r="198" spans="3:16" ht="12" hidden="1" customHeight="1" x14ac:dyDescent="0.3">
      <c r="C198" s="12" t="s">
        <v>14</v>
      </c>
      <c r="D198" s="25" t="s">
        <v>126</v>
      </c>
      <c r="E198" s="27" t="s">
        <v>44</v>
      </c>
      <c r="F198" s="13" t="s">
        <v>45</v>
      </c>
      <c r="G198" s="18" t="s">
        <v>341</v>
      </c>
      <c r="H198" s="18">
        <v>1078755374</v>
      </c>
      <c r="I198" s="83">
        <v>4080000</v>
      </c>
      <c r="J198" s="84">
        <v>4080000</v>
      </c>
      <c r="K198" s="84" t="s">
        <v>30</v>
      </c>
      <c r="L198" s="87" t="str">
        <f t="shared" si="5"/>
        <v/>
      </c>
      <c r="M198" s="87"/>
      <c r="N198" s="18" t="str">
        <f t="shared" ref="N198:N261" si="6">IF(M198="","","완료")</f>
        <v/>
      </c>
      <c r="O198" s="15"/>
      <c r="P198" s="194" t="s">
        <v>30</v>
      </c>
    </row>
    <row r="199" spans="3:16" ht="12" hidden="1" customHeight="1" x14ac:dyDescent="0.3">
      <c r="C199" s="12" t="s">
        <v>18</v>
      </c>
      <c r="D199" s="25" t="s">
        <v>128</v>
      </c>
      <c r="E199" s="27" t="s">
        <v>44</v>
      </c>
      <c r="F199" s="13" t="s">
        <v>45</v>
      </c>
      <c r="G199" s="18" t="s">
        <v>342</v>
      </c>
      <c r="H199" s="18">
        <v>1198192875</v>
      </c>
      <c r="I199" s="83">
        <v>3720000</v>
      </c>
      <c r="J199" s="84">
        <v>3720000</v>
      </c>
      <c r="K199" s="84" t="s">
        <v>30</v>
      </c>
      <c r="L199" s="87" t="str">
        <f t="shared" ref="L199:L262" si="7">IF(N199="완료",K199,"")</f>
        <v/>
      </c>
      <c r="M199" s="87" t="str">
        <f>IFERROR(VLOOKUP(H199,'2019년 수주리스트'!G:I,3,0),"")</f>
        <v/>
      </c>
      <c r="N199" s="18" t="str">
        <f t="shared" si="6"/>
        <v/>
      </c>
      <c r="O199" s="15"/>
      <c r="P199" s="194" t="s">
        <v>30</v>
      </c>
    </row>
    <row r="200" spans="3:16" ht="12" hidden="1" customHeight="1" x14ac:dyDescent="0.3">
      <c r="C200" s="12" t="s">
        <v>14</v>
      </c>
      <c r="D200" s="25" t="s">
        <v>186</v>
      </c>
      <c r="E200" s="27" t="s">
        <v>44</v>
      </c>
      <c r="F200" s="13" t="s">
        <v>45</v>
      </c>
      <c r="G200" s="18" t="s">
        <v>343</v>
      </c>
      <c r="H200" s="18">
        <v>1348672932</v>
      </c>
      <c r="I200" s="83">
        <v>3540000</v>
      </c>
      <c r="J200" s="84">
        <v>3540000</v>
      </c>
      <c r="K200" s="84" t="s">
        <v>30</v>
      </c>
      <c r="L200" s="87" t="str">
        <f t="shared" si="7"/>
        <v/>
      </c>
      <c r="M200" s="87" t="str">
        <f>IFERROR(VLOOKUP(H200,'2019년 수주리스트'!G:I,3,0),"")</f>
        <v/>
      </c>
      <c r="N200" s="18" t="str">
        <f t="shared" si="6"/>
        <v/>
      </c>
      <c r="O200" s="15"/>
      <c r="P200" s="194" t="s">
        <v>30</v>
      </c>
    </row>
    <row r="201" spans="3:16" ht="12" hidden="1" customHeight="1" x14ac:dyDescent="0.3">
      <c r="C201" s="12" t="s">
        <v>25</v>
      </c>
      <c r="D201" s="25" t="s">
        <v>216</v>
      </c>
      <c r="E201" s="27" t="s">
        <v>44</v>
      </c>
      <c r="F201" s="13" t="s">
        <v>46</v>
      </c>
      <c r="G201" s="18" t="s">
        <v>344</v>
      </c>
      <c r="H201" s="18">
        <v>6058199802</v>
      </c>
      <c r="I201" s="83">
        <v>270000</v>
      </c>
      <c r="J201" s="84">
        <v>3240000</v>
      </c>
      <c r="K201" s="84" t="s">
        <v>30</v>
      </c>
      <c r="L201" s="87" t="str">
        <f t="shared" si="7"/>
        <v/>
      </c>
      <c r="M201" s="87" t="str">
        <f>IFERROR(VLOOKUP(H201,'2019년 수주리스트'!G:I,3,0),"")</f>
        <v/>
      </c>
      <c r="N201" s="18" t="str">
        <f t="shared" si="6"/>
        <v/>
      </c>
      <c r="O201" s="15"/>
      <c r="P201" s="194" t="s">
        <v>30</v>
      </c>
    </row>
    <row r="202" spans="3:16" ht="12" hidden="1" customHeight="1" x14ac:dyDescent="0.3">
      <c r="C202" s="12" t="s">
        <v>14</v>
      </c>
      <c r="D202" s="25" t="s">
        <v>168</v>
      </c>
      <c r="E202" s="27" t="s">
        <v>44</v>
      </c>
      <c r="F202" s="13" t="s">
        <v>46</v>
      </c>
      <c r="G202" s="18" t="s">
        <v>345</v>
      </c>
      <c r="H202" s="18">
        <v>2158740890</v>
      </c>
      <c r="I202" s="83">
        <v>705000</v>
      </c>
      <c r="J202" s="84">
        <v>8460000</v>
      </c>
      <c r="K202" s="84" t="s">
        <v>32</v>
      </c>
      <c r="L202" s="87" t="str">
        <f t="shared" si="7"/>
        <v/>
      </c>
      <c r="M202" s="87" t="str">
        <f>IFERROR(VLOOKUP(H202,'2019년 수주리스트'!G:I,3,0),"")</f>
        <v/>
      </c>
      <c r="N202" s="18" t="str">
        <f t="shared" si="6"/>
        <v/>
      </c>
      <c r="O202" s="15"/>
      <c r="P202" s="194" t="s">
        <v>32</v>
      </c>
    </row>
    <row r="203" spans="3:16" ht="12" hidden="1" customHeight="1" x14ac:dyDescent="0.3">
      <c r="C203" s="12" t="s">
        <v>14</v>
      </c>
      <c r="D203" s="25" t="s">
        <v>126</v>
      </c>
      <c r="E203" s="27" t="s">
        <v>44</v>
      </c>
      <c r="F203" s="13" t="s">
        <v>46</v>
      </c>
      <c r="G203" s="18" t="s">
        <v>346</v>
      </c>
      <c r="H203" s="18">
        <v>1218168155</v>
      </c>
      <c r="I203" s="83">
        <v>275000</v>
      </c>
      <c r="J203" s="84">
        <v>3300000</v>
      </c>
      <c r="K203" s="84" t="s">
        <v>30</v>
      </c>
      <c r="L203" s="87" t="str">
        <f t="shared" si="7"/>
        <v/>
      </c>
      <c r="M203" s="87" t="str">
        <f>IFERROR(VLOOKUP(H203,'2019년 수주리스트'!G:I,3,0),"")</f>
        <v/>
      </c>
      <c r="N203" s="18" t="str">
        <f t="shared" si="6"/>
        <v/>
      </c>
      <c r="O203" s="15"/>
      <c r="P203" s="194" t="s">
        <v>30</v>
      </c>
    </row>
    <row r="204" spans="3:16" ht="12" hidden="1" customHeight="1" x14ac:dyDescent="0.3">
      <c r="C204" s="12" t="s">
        <v>14</v>
      </c>
      <c r="D204" s="25" t="s">
        <v>168</v>
      </c>
      <c r="E204" s="27" t="s">
        <v>44</v>
      </c>
      <c r="F204" s="13" t="s">
        <v>46</v>
      </c>
      <c r="G204" s="18" t="s">
        <v>347</v>
      </c>
      <c r="H204" s="18">
        <v>1358647872</v>
      </c>
      <c r="I204" s="83">
        <v>680000</v>
      </c>
      <c r="J204" s="84">
        <v>8160000</v>
      </c>
      <c r="K204" s="84" t="s">
        <v>30</v>
      </c>
      <c r="L204" s="87" t="str">
        <f t="shared" si="7"/>
        <v/>
      </c>
      <c r="M204" s="87" t="str">
        <f>IFERROR(VLOOKUP(H204,'2019년 수주리스트'!G:I,3,0),"")</f>
        <v/>
      </c>
      <c r="N204" s="18" t="str">
        <f t="shared" si="6"/>
        <v/>
      </c>
      <c r="O204" s="15"/>
      <c r="P204" s="194" t="s">
        <v>30</v>
      </c>
    </row>
    <row r="205" spans="3:16" ht="12" hidden="1" customHeight="1" x14ac:dyDescent="0.3">
      <c r="C205" s="12" t="s">
        <v>18</v>
      </c>
      <c r="D205" s="25" t="s">
        <v>151</v>
      </c>
      <c r="E205" s="27" t="s">
        <v>44</v>
      </c>
      <c r="F205" s="13" t="s">
        <v>45</v>
      </c>
      <c r="G205" s="18" t="s">
        <v>2852</v>
      </c>
      <c r="H205" s="18">
        <v>1028200087</v>
      </c>
      <c r="I205" s="83">
        <v>2320000</v>
      </c>
      <c r="J205" s="84">
        <v>2320000</v>
      </c>
      <c r="K205" s="84" t="s">
        <v>2853</v>
      </c>
      <c r="L205" s="87" t="str">
        <f t="shared" si="7"/>
        <v>1월</v>
      </c>
      <c r="M205" s="87">
        <f>IFERROR(VLOOKUP(H205,'2019년 수주리스트'!G:I,3,0),"")</f>
        <v>3480000</v>
      </c>
      <c r="N205" s="18" t="str">
        <f t="shared" si="6"/>
        <v>완료</v>
      </c>
      <c r="O205" s="15"/>
      <c r="P205" s="6" t="s">
        <v>23</v>
      </c>
    </row>
    <row r="206" spans="3:16" ht="12" hidden="1" customHeight="1" x14ac:dyDescent="0.3">
      <c r="C206" s="12" t="s">
        <v>14</v>
      </c>
      <c r="D206" s="25" t="s">
        <v>114</v>
      </c>
      <c r="E206" s="27" t="s">
        <v>44</v>
      </c>
      <c r="F206" s="13" t="s">
        <v>46</v>
      </c>
      <c r="G206" s="18" t="s">
        <v>348</v>
      </c>
      <c r="H206" s="18">
        <v>1708200057</v>
      </c>
      <c r="I206" s="83">
        <v>460000</v>
      </c>
      <c r="J206" s="84">
        <v>5520000</v>
      </c>
      <c r="K206" s="84" t="s">
        <v>31</v>
      </c>
      <c r="L206" s="87" t="str">
        <f t="shared" si="7"/>
        <v/>
      </c>
      <c r="M206" s="87" t="str">
        <f>IFERROR(VLOOKUP(H206,'2019년 수주리스트'!G:I,3,0),"")</f>
        <v/>
      </c>
      <c r="N206" s="18" t="str">
        <f t="shared" si="6"/>
        <v/>
      </c>
      <c r="O206" s="15"/>
      <c r="P206" s="194" t="s">
        <v>31</v>
      </c>
    </row>
    <row r="207" spans="3:16" ht="12" hidden="1" customHeight="1" x14ac:dyDescent="0.3">
      <c r="C207" s="12" t="s">
        <v>14</v>
      </c>
      <c r="D207" s="25" t="s">
        <v>168</v>
      </c>
      <c r="E207" s="27" t="s">
        <v>44</v>
      </c>
      <c r="F207" s="13" t="s">
        <v>46</v>
      </c>
      <c r="G207" s="18" t="s">
        <v>349</v>
      </c>
      <c r="H207" s="18">
        <v>2098158898</v>
      </c>
      <c r="I207" s="83">
        <v>515000</v>
      </c>
      <c r="J207" s="84">
        <v>6180000</v>
      </c>
      <c r="K207" s="84" t="s">
        <v>32</v>
      </c>
      <c r="L207" s="87" t="str">
        <f t="shared" si="7"/>
        <v/>
      </c>
      <c r="M207" s="87" t="str">
        <f>IFERROR(VLOOKUP(H207,'2019년 수주리스트'!G:I,3,0),"")</f>
        <v/>
      </c>
      <c r="N207" s="18" t="str">
        <f t="shared" si="6"/>
        <v/>
      </c>
      <c r="O207" s="15"/>
      <c r="P207" s="194" t="s">
        <v>32</v>
      </c>
    </row>
    <row r="208" spans="3:16" ht="12" hidden="1" customHeight="1" x14ac:dyDescent="0.3">
      <c r="C208" s="12" t="s">
        <v>14</v>
      </c>
      <c r="D208" s="25" t="s">
        <v>133</v>
      </c>
      <c r="E208" s="27" t="s">
        <v>44</v>
      </c>
      <c r="F208" s="13" t="s">
        <v>46</v>
      </c>
      <c r="G208" s="18" t="s">
        <v>350</v>
      </c>
      <c r="H208" s="18">
        <v>2098157002</v>
      </c>
      <c r="I208" s="83">
        <v>230000</v>
      </c>
      <c r="J208" s="84">
        <v>2760000</v>
      </c>
      <c r="K208" s="84" t="s">
        <v>29</v>
      </c>
      <c r="L208" s="87" t="str">
        <f t="shared" si="7"/>
        <v/>
      </c>
      <c r="M208" s="87" t="str">
        <f>IFERROR(VLOOKUP(H208,'2019년 수주리스트'!G:I,3,0),"")</f>
        <v/>
      </c>
      <c r="N208" s="18" t="str">
        <f t="shared" si="6"/>
        <v/>
      </c>
      <c r="O208" s="15"/>
      <c r="P208" s="194" t="s">
        <v>29</v>
      </c>
    </row>
    <row r="209" spans="3:16" ht="12" hidden="1" customHeight="1" x14ac:dyDescent="0.3">
      <c r="C209" s="12" t="s">
        <v>14</v>
      </c>
      <c r="D209" s="25" t="s">
        <v>186</v>
      </c>
      <c r="E209" s="27" t="s">
        <v>44</v>
      </c>
      <c r="F209" s="13" t="s">
        <v>46</v>
      </c>
      <c r="G209" s="18" t="s">
        <v>351</v>
      </c>
      <c r="H209" s="18">
        <v>1138151406</v>
      </c>
      <c r="I209" s="83">
        <v>280000</v>
      </c>
      <c r="J209" s="84">
        <v>3360000</v>
      </c>
      <c r="K209" s="84" t="s">
        <v>29</v>
      </c>
      <c r="L209" s="87" t="str">
        <f t="shared" si="7"/>
        <v/>
      </c>
      <c r="M209" s="87" t="str">
        <f>IFERROR(VLOOKUP(H209,'2019년 수주리스트'!G:I,3,0),"")</f>
        <v/>
      </c>
      <c r="N209" s="18" t="str">
        <f t="shared" si="6"/>
        <v/>
      </c>
      <c r="O209" s="15"/>
      <c r="P209" s="194" t="s">
        <v>29</v>
      </c>
    </row>
    <row r="210" spans="3:16" ht="12" hidden="1" customHeight="1" x14ac:dyDescent="0.3">
      <c r="C210" s="12" t="s">
        <v>25</v>
      </c>
      <c r="D210" s="25" t="s">
        <v>298</v>
      </c>
      <c r="E210" s="27" t="s">
        <v>44</v>
      </c>
      <c r="F210" s="13" t="s">
        <v>45</v>
      </c>
      <c r="G210" s="18" t="s">
        <v>352</v>
      </c>
      <c r="H210" s="18">
        <v>6068602377</v>
      </c>
      <c r="I210" s="83">
        <v>3540000</v>
      </c>
      <c r="J210" s="84">
        <v>3540000</v>
      </c>
      <c r="K210" s="84" t="s">
        <v>29</v>
      </c>
      <c r="L210" s="87" t="str">
        <f t="shared" si="7"/>
        <v/>
      </c>
      <c r="M210" s="87" t="str">
        <f>IFERROR(VLOOKUP(H210,'2019년 수주리스트'!G:I,3,0),"")</f>
        <v/>
      </c>
      <c r="N210" s="18" t="str">
        <f t="shared" si="6"/>
        <v/>
      </c>
      <c r="O210" s="15"/>
      <c r="P210" s="194" t="s">
        <v>29</v>
      </c>
    </row>
    <row r="211" spans="3:16" ht="12" hidden="1" customHeight="1" x14ac:dyDescent="0.3">
      <c r="C211" s="12" t="s">
        <v>18</v>
      </c>
      <c r="D211" s="25" t="s">
        <v>171</v>
      </c>
      <c r="E211" s="27" t="s">
        <v>44</v>
      </c>
      <c r="F211" s="13" t="s">
        <v>45</v>
      </c>
      <c r="G211" s="18" t="s">
        <v>4259</v>
      </c>
      <c r="H211" s="18">
        <v>2048209458</v>
      </c>
      <c r="I211" s="83">
        <v>4500000</v>
      </c>
      <c r="J211" s="84">
        <v>4500000</v>
      </c>
      <c r="K211" s="84" t="s">
        <v>30</v>
      </c>
      <c r="L211" s="87" t="str">
        <f t="shared" si="7"/>
        <v/>
      </c>
      <c r="M211" s="87"/>
      <c r="N211" s="18" t="str">
        <f t="shared" si="6"/>
        <v/>
      </c>
      <c r="O211" s="15"/>
      <c r="P211" s="194" t="s">
        <v>30</v>
      </c>
    </row>
    <row r="212" spans="3:16" ht="12" hidden="1" customHeight="1" x14ac:dyDescent="0.3">
      <c r="C212" s="12" t="s">
        <v>14</v>
      </c>
      <c r="D212" s="25" t="s">
        <v>204</v>
      </c>
      <c r="E212" s="27" t="s">
        <v>44</v>
      </c>
      <c r="F212" s="13" t="s">
        <v>46</v>
      </c>
      <c r="G212" s="18" t="s">
        <v>353</v>
      </c>
      <c r="H212" s="18">
        <v>2088119892</v>
      </c>
      <c r="I212" s="83">
        <v>298000</v>
      </c>
      <c r="J212" s="84">
        <v>3576000</v>
      </c>
      <c r="K212" s="84" t="s">
        <v>30</v>
      </c>
      <c r="L212" s="87" t="str">
        <f t="shared" si="7"/>
        <v/>
      </c>
      <c r="M212" s="87" t="str">
        <f>IFERROR(VLOOKUP(H212,'2019년 수주리스트'!G:I,3,0),"")</f>
        <v/>
      </c>
      <c r="N212" s="18" t="str">
        <f t="shared" si="6"/>
        <v/>
      </c>
      <c r="O212" s="15"/>
      <c r="P212" s="194" t="s">
        <v>30</v>
      </c>
    </row>
    <row r="213" spans="3:16" ht="12" hidden="1" customHeight="1" x14ac:dyDescent="0.3">
      <c r="C213" s="12" t="s">
        <v>14</v>
      </c>
      <c r="D213" s="25" t="s">
        <v>186</v>
      </c>
      <c r="E213" s="27" t="s">
        <v>44</v>
      </c>
      <c r="F213" s="13" t="s">
        <v>45</v>
      </c>
      <c r="G213" s="18" t="s">
        <v>354</v>
      </c>
      <c r="H213" s="18">
        <v>1348620055</v>
      </c>
      <c r="I213" s="83">
        <v>3540000</v>
      </c>
      <c r="J213" s="84">
        <v>3540000</v>
      </c>
      <c r="K213" s="84" t="s">
        <v>29</v>
      </c>
      <c r="L213" s="87" t="str">
        <f t="shared" si="7"/>
        <v/>
      </c>
      <c r="M213" s="87" t="str">
        <f>IFERROR(VLOOKUP(H213,'2019년 수주리스트'!G:I,3,0),"")</f>
        <v/>
      </c>
      <c r="N213" s="18" t="str">
        <f t="shared" si="6"/>
        <v/>
      </c>
      <c r="O213" s="15"/>
      <c r="P213" s="194" t="s">
        <v>29</v>
      </c>
    </row>
    <row r="214" spans="3:16" ht="12" hidden="1" customHeight="1" x14ac:dyDescent="0.3">
      <c r="C214" s="12" t="s">
        <v>18</v>
      </c>
      <c r="D214" s="25" t="s">
        <v>151</v>
      </c>
      <c r="E214" s="27" t="s">
        <v>44</v>
      </c>
      <c r="F214" s="13" t="s">
        <v>45</v>
      </c>
      <c r="G214" s="18" t="s">
        <v>355</v>
      </c>
      <c r="H214" s="18">
        <v>1258183046</v>
      </c>
      <c r="I214" s="83">
        <v>3480000</v>
      </c>
      <c r="J214" s="84">
        <v>3480000</v>
      </c>
      <c r="K214" s="84" t="s">
        <v>30</v>
      </c>
      <c r="L214" s="87" t="str">
        <f t="shared" si="7"/>
        <v/>
      </c>
      <c r="M214" s="87" t="str">
        <f>IFERROR(VLOOKUP(H214,'2019년 수주리스트'!G:I,3,0),"")</f>
        <v/>
      </c>
      <c r="N214" s="18" t="str">
        <f t="shared" si="6"/>
        <v/>
      </c>
      <c r="O214" s="15"/>
      <c r="P214" s="194" t="s">
        <v>30</v>
      </c>
    </row>
    <row r="215" spans="3:16" ht="12" hidden="1" customHeight="1" x14ac:dyDescent="0.3">
      <c r="C215" s="12" t="s">
        <v>14</v>
      </c>
      <c r="D215" s="25" t="s">
        <v>204</v>
      </c>
      <c r="E215" s="27" t="s">
        <v>44</v>
      </c>
      <c r="F215" s="13" t="s">
        <v>46</v>
      </c>
      <c r="G215" s="18" t="s">
        <v>356</v>
      </c>
      <c r="H215" s="18">
        <v>2208847325</v>
      </c>
      <c r="I215" s="83">
        <v>506000</v>
      </c>
      <c r="J215" s="84">
        <v>6072000</v>
      </c>
      <c r="K215" s="84" t="s">
        <v>29</v>
      </c>
      <c r="L215" s="87" t="str">
        <f t="shared" si="7"/>
        <v/>
      </c>
      <c r="M215" s="87" t="str">
        <f>IFERROR(VLOOKUP(H215,'2019년 수주리스트'!G:I,3,0),"")</f>
        <v/>
      </c>
      <c r="N215" s="18" t="str">
        <f t="shared" si="6"/>
        <v/>
      </c>
      <c r="O215" s="15"/>
      <c r="P215" s="194" t="s">
        <v>29</v>
      </c>
    </row>
    <row r="216" spans="3:16" ht="12" hidden="1" customHeight="1" x14ac:dyDescent="0.3">
      <c r="C216" s="12" t="s">
        <v>14</v>
      </c>
      <c r="D216" s="25" t="s">
        <v>136</v>
      </c>
      <c r="E216" s="27" t="s">
        <v>44</v>
      </c>
      <c r="F216" s="13" t="s">
        <v>46</v>
      </c>
      <c r="G216" s="18" t="s">
        <v>357</v>
      </c>
      <c r="H216" s="18">
        <v>1358116336</v>
      </c>
      <c r="I216" s="83">
        <v>230000</v>
      </c>
      <c r="J216" s="84">
        <v>2760000</v>
      </c>
      <c r="K216" s="84" t="s">
        <v>29</v>
      </c>
      <c r="L216" s="87" t="str">
        <f t="shared" si="7"/>
        <v/>
      </c>
      <c r="M216" s="87" t="str">
        <f>IFERROR(VLOOKUP(H216,'2019년 수주리스트'!G:I,3,0),"")</f>
        <v/>
      </c>
      <c r="N216" s="18" t="str">
        <f t="shared" si="6"/>
        <v/>
      </c>
      <c r="O216" s="15"/>
      <c r="P216" s="194" t="s">
        <v>29</v>
      </c>
    </row>
    <row r="217" spans="3:16" ht="12" hidden="1" customHeight="1" x14ac:dyDescent="0.3">
      <c r="C217" s="12" t="s">
        <v>14</v>
      </c>
      <c r="D217" s="25" t="s">
        <v>136</v>
      </c>
      <c r="E217" s="27" t="s">
        <v>44</v>
      </c>
      <c r="F217" s="13" t="s">
        <v>46</v>
      </c>
      <c r="G217" s="18" t="s">
        <v>358</v>
      </c>
      <c r="H217" s="18">
        <v>4098639797</v>
      </c>
      <c r="I217" s="83">
        <v>325000</v>
      </c>
      <c r="J217" s="84">
        <v>3900000</v>
      </c>
      <c r="K217" s="84" t="s">
        <v>30</v>
      </c>
      <c r="L217" s="87" t="str">
        <f t="shared" si="7"/>
        <v/>
      </c>
      <c r="M217" s="87" t="str">
        <f>IFERROR(VLOOKUP(H217,'2019년 수주리스트'!G:I,3,0),"")</f>
        <v/>
      </c>
      <c r="N217" s="18" t="str">
        <f t="shared" si="6"/>
        <v/>
      </c>
      <c r="O217" s="15"/>
      <c r="P217" s="194" t="s">
        <v>30</v>
      </c>
    </row>
    <row r="218" spans="3:16" ht="12" hidden="1" customHeight="1" x14ac:dyDescent="0.3">
      <c r="C218" s="12" t="s">
        <v>14</v>
      </c>
      <c r="D218" s="25" t="s">
        <v>117</v>
      </c>
      <c r="E218" s="27" t="s">
        <v>44</v>
      </c>
      <c r="F218" s="13" t="s">
        <v>46</v>
      </c>
      <c r="G218" s="18" t="s">
        <v>359</v>
      </c>
      <c r="H218" s="18">
        <v>3018180376</v>
      </c>
      <c r="I218" s="83">
        <v>325000</v>
      </c>
      <c r="J218" s="84">
        <v>3900000</v>
      </c>
      <c r="K218" s="84" t="s">
        <v>29</v>
      </c>
      <c r="L218" s="87" t="str">
        <f t="shared" si="7"/>
        <v/>
      </c>
      <c r="M218" s="87" t="str">
        <f>IFERROR(VLOOKUP(H218,'2019년 수주리스트'!G:I,3,0),"")</f>
        <v/>
      </c>
      <c r="N218" s="18" t="str">
        <f t="shared" si="6"/>
        <v/>
      </c>
      <c r="O218" s="15"/>
      <c r="P218" s="194" t="s">
        <v>29</v>
      </c>
    </row>
    <row r="219" spans="3:16" ht="12" hidden="1" customHeight="1" x14ac:dyDescent="0.3">
      <c r="C219" s="12" t="s">
        <v>18</v>
      </c>
      <c r="D219" s="25" t="s">
        <v>151</v>
      </c>
      <c r="E219" s="27" t="s">
        <v>44</v>
      </c>
      <c r="F219" s="13" t="s">
        <v>45</v>
      </c>
      <c r="G219" s="18" t="s">
        <v>360</v>
      </c>
      <c r="H219" s="18">
        <v>1288674347</v>
      </c>
      <c r="I219" s="83">
        <v>4200000</v>
      </c>
      <c r="J219" s="84">
        <v>4200000</v>
      </c>
      <c r="K219" s="84" t="s">
        <v>30</v>
      </c>
      <c r="L219" s="87" t="str">
        <f t="shared" si="7"/>
        <v/>
      </c>
      <c r="M219" s="87" t="str">
        <f>IFERROR(VLOOKUP(H219,'2019년 수주리스트'!G:I,3,0),"")</f>
        <v/>
      </c>
      <c r="N219" s="18" t="str">
        <f t="shared" si="6"/>
        <v/>
      </c>
      <c r="O219" s="15"/>
      <c r="P219" s="194" t="s">
        <v>30</v>
      </c>
    </row>
    <row r="220" spans="3:16" ht="12" hidden="1" customHeight="1" x14ac:dyDescent="0.3">
      <c r="C220" s="12" t="s">
        <v>25</v>
      </c>
      <c r="D220" s="25" t="s">
        <v>339</v>
      </c>
      <c r="E220" s="27" t="s">
        <v>44</v>
      </c>
      <c r="F220" s="13" t="s">
        <v>46</v>
      </c>
      <c r="G220" s="18" t="s">
        <v>361</v>
      </c>
      <c r="H220" s="18">
        <v>7228800753</v>
      </c>
      <c r="I220" s="83">
        <v>295000</v>
      </c>
      <c r="J220" s="84">
        <v>3540000</v>
      </c>
      <c r="K220" s="84" t="s">
        <v>32</v>
      </c>
      <c r="L220" s="87" t="str">
        <f t="shared" si="7"/>
        <v/>
      </c>
      <c r="M220" s="87" t="str">
        <f>IFERROR(VLOOKUP(H220,'2019년 수주리스트'!G:I,3,0),"")</f>
        <v/>
      </c>
      <c r="N220" s="18" t="str">
        <f t="shared" si="6"/>
        <v/>
      </c>
      <c r="O220" s="15"/>
      <c r="P220" s="194" t="s">
        <v>32</v>
      </c>
    </row>
    <row r="221" spans="3:16" ht="12" hidden="1" customHeight="1" x14ac:dyDescent="0.3">
      <c r="C221" s="12" t="s">
        <v>14</v>
      </c>
      <c r="D221" s="25" t="s">
        <v>168</v>
      </c>
      <c r="E221" s="27" t="s">
        <v>44</v>
      </c>
      <c r="F221" s="13" t="s">
        <v>46</v>
      </c>
      <c r="G221" s="18" t="s">
        <v>362</v>
      </c>
      <c r="H221" s="18">
        <v>1058664512</v>
      </c>
      <c r="I221" s="83">
        <v>365000</v>
      </c>
      <c r="J221" s="84">
        <v>4380000</v>
      </c>
      <c r="K221" s="84" t="s">
        <v>29</v>
      </c>
      <c r="L221" s="87" t="str">
        <f t="shared" si="7"/>
        <v/>
      </c>
      <c r="M221" s="87" t="str">
        <f>IFERROR(VLOOKUP(H221,'2019년 수주리스트'!G:I,3,0),"")</f>
        <v/>
      </c>
      <c r="N221" s="18" t="str">
        <f t="shared" si="6"/>
        <v/>
      </c>
      <c r="O221" s="15"/>
      <c r="P221" s="194" t="s">
        <v>29</v>
      </c>
    </row>
    <row r="222" spans="3:16" ht="12" hidden="1" customHeight="1" x14ac:dyDescent="0.3">
      <c r="C222" s="12" t="s">
        <v>18</v>
      </c>
      <c r="D222" s="25" t="s">
        <v>267</v>
      </c>
      <c r="E222" s="27" t="s">
        <v>44</v>
      </c>
      <c r="F222" s="13" t="s">
        <v>46</v>
      </c>
      <c r="G222" s="18" t="s">
        <v>363</v>
      </c>
      <c r="H222" s="18">
        <v>2158169804</v>
      </c>
      <c r="I222" s="83">
        <v>275000</v>
      </c>
      <c r="J222" s="84">
        <v>3300000</v>
      </c>
      <c r="K222" s="84" t="s">
        <v>30</v>
      </c>
      <c r="L222" s="87" t="str">
        <f t="shared" si="7"/>
        <v/>
      </c>
      <c r="M222" s="87" t="str">
        <f>IFERROR(VLOOKUP(H222,'2019년 수주리스트'!G:I,3,0),"")</f>
        <v/>
      </c>
      <c r="N222" s="18" t="str">
        <f t="shared" si="6"/>
        <v/>
      </c>
      <c r="O222" s="15"/>
      <c r="P222" s="194" t="s">
        <v>30</v>
      </c>
    </row>
    <row r="223" spans="3:16" ht="12" hidden="1" customHeight="1" x14ac:dyDescent="0.3">
      <c r="C223" s="12" t="s">
        <v>14</v>
      </c>
      <c r="D223" s="25" t="s">
        <v>204</v>
      </c>
      <c r="E223" s="27" t="s">
        <v>44</v>
      </c>
      <c r="F223" s="13" t="s">
        <v>45</v>
      </c>
      <c r="G223" s="18" t="s">
        <v>364</v>
      </c>
      <c r="H223" s="18">
        <v>1278160689</v>
      </c>
      <c r="I223" s="83">
        <v>3720000</v>
      </c>
      <c r="J223" s="84">
        <v>3720000</v>
      </c>
      <c r="K223" s="84" t="s">
        <v>32</v>
      </c>
      <c r="L223" s="87" t="str">
        <f t="shared" si="7"/>
        <v/>
      </c>
      <c r="M223" s="87" t="str">
        <f>IFERROR(VLOOKUP(H223,'2019년 수주리스트'!G:I,3,0),"")</f>
        <v/>
      </c>
      <c r="N223" s="18" t="str">
        <f t="shared" si="6"/>
        <v/>
      </c>
      <c r="O223" s="15"/>
      <c r="P223" s="194" t="s">
        <v>32</v>
      </c>
    </row>
    <row r="224" spans="3:16" ht="12" hidden="1" customHeight="1" x14ac:dyDescent="0.3">
      <c r="C224" s="12" t="s">
        <v>14</v>
      </c>
      <c r="D224" s="25" t="s">
        <v>204</v>
      </c>
      <c r="E224" s="27" t="s">
        <v>44</v>
      </c>
      <c r="F224" s="13" t="s">
        <v>45</v>
      </c>
      <c r="G224" s="18" t="s">
        <v>365</v>
      </c>
      <c r="H224" s="18">
        <v>2018171539</v>
      </c>
      <c r="I224" s="83">
        <v>9984000</v>
      </c>
      <c r="J224" s="84">
        <v>9984000</v>
      </c>
      <c r="K224" s="84" t="s">
        <v>32</v>
      </c>
      <c r="L224" s="87" t="str">
        <f t="shared" si="7"/>
        <v/>
      </c>
      <c r="M224" s="87" t="str">
        <f>IFERROR(VLOOKUP(H224,'2019년 수주리스트'!G:I,3,0),"")</f>
        <v/>
      </c>
      <c r="N224" s="18" t="str">
        <f t="shared" si="6"/>
        <v/>
      </c>
      <c r="O224" s="15"/>
      <c r="P224" s="194" t="s">
        <v>32</v>
      </c>
    </row>
    <row r="225" spans="3:16" ht="12" hidden="1" customHeight="1" x14ac:dyDescent="0.3">
      <c r="C225" s="12" t="s">
        <v>14</v>
      </c>
      <c r="D225" s="25" t="s">
        <v>117</v>
      </c>
      <c r="E225" s="27" t="s">
        <v>44</v>
      </c>
      <c r="F225" s="13" t="s">
        <v>46</v>
      </c>
      <c r="G225" s="18" t="s">
        <v>366</v>
      </c>
      <c r="H225" s="18">
        <v>3038162092</v>
      </c>
      <c r="I225" s="83">
        <v>396000</v>
      </c>
      <c r="J225" s="84">
        <v>4752000</v>
      </c>
      <c r="K225" s="84" t="s">
        <v>31</v>
      </c>
      <c r="L225" s="87" t="str">
        <f t="shared" si="7"/>
        <v/>
      </c>
      <c r="M225" s="87" t="str">
        <f>IFERROR(VLOOKUP(H225,'2019년 수주리스트'!G:I,3,0),"")</f>
        <v/>
      </c>
      <c r="N225" s="18" t="str">
        <f t="shared" si="6"/>
        <v/>
      </c>
      <c r="O225" s="15"/>
      <c r="P225" s="194" t="s">
        <v>31</v>
      </c>
    </row>
    <row r="226" spans="3:16" ht="12" hidden="1" customHeight="1" x14ac:dyDescent="0.3">
      <c r="C226" s="12" t="s">
        <v>14</v>
      </c>
      <c r="D226" s="25" t="s">
        <v>168</v>
      </c>
      <c r="E226" s="27" t="s">
        <v>44</v>
      </c>
      <c r="F226" s="13" t="s">
        <v>46</v>
      </c>
      <c r="G226" s="18" t="s">
        <v>367</v>
      </c>
      <c r="H226" s="18">
        <v>1078616302</v>
      </c>
      <c r="I226" s="83">
        <v>886000</v>
      </c>
      <c r="J226" s="84">
        <v>10632000</v>
      </c>
      <c r="K226" s="84" t="s">
        <v>33</v>
      </c>
      <c r="L226" s="87" t="str">
        <f t="shared" si="7"/>
        <v/>
      </c>
      <c r="M226" s="87" t="str">
        <f>IFERROR(VLOOKUP(H226,'2019년 수주리스트'!G:I,3,0),"")</f>
        <v/>
      </c>
      <c r="N226" s="18" t="str">
        <f t="shared" si="6"/>
        <v/>
      </c>
      <c r="O226" s="15"/>
      <c r="P226" s="194" t="s">
        <v>33</v>
      </c>
    </row>
    <row r="227" spans="3:16" ht="12" hidden="1" customHeight="1" x14ac:dyDescent="0.3">
      <c r="C227" s="12" t="s">
        <v>25</v>
      </c>
      <c r="D227" s="25" t="s">
        <v>142</v>
      </c>
      <c r="E227" s="27" t="s">
        <v>44</v>
      </c>
      <c r="F227" s="13" t="s">
        <v>46</v>
      </c>
      <c r="G227" s="18" t="s">
        <v>368</v>
      </c>
      <c r="H227" s="18">
        <v>5068134778</v>
      </c>
      <c r="I227" s="83">
        <v>230000</v>
      </c>
      <c r="J227" s="84">
        <v>2760000</v>
      </c>
      <c r="K227" s="84" t="s">
        <v>29</v>
      </c>
      <c r="L227" s="87" t="str">
        <f t="shared" si="7"/>
        <v/>
      </c>
      <c r="M227" s="87" t="str">
        <f>IFERROR(VLOOKUP(H227,'2019년 수주리스트'!G:I,3,0),"")</f>
        <v/>
      </c>
      <c r="N227" s="18" t="str">
        <f t="shared" si="6"/>
        <v/>
      </c>
      <c r="O227" s="15"/>
      <c r="P227" s="194" t="s">
        <v>29</v>
      </c>
    </row>
    <row r="228" spans="3:16" ht="12" hidden="1" customHeight="1" x14ac:dyDescent="0.3">
      <c r="C228" s="12" t="s">
        <v>14</v>
      </c>
      <c r="D228" s="25" t="s">
        <v>138</v>
      </c>
      <c r="E228" s="27" t="s">
        <v>44</v>
      </c>
      <c r="F228" s="13" t="s">
        <v>46</v>
      </c>
      <c r="G228" s="18" t="s">
        <v>369</v>
      </c>
      <c r="H228" s="18">
        <v>1298638951</v>
      </c>
      <c r="I228" s="83">
        <v>660000</v>
      </c>
      <c r="J228" s="84">
        <v>7920000</v>
      </c>
      <c r="K228" s="84" t="s">
        <v>29</v>
      </c>
      <c r="L228" s="87" t="str">
        <f t="shared" si="7"/>
        <v/>
      </c>
      <c r="M228" s="87" t="str">
        <f>IFERROR(VLOOKUP(H228,'2019년 수주리스트'!G:I,3,0),"")</f>
        <v/>
      </c>
      <c r="N228" s="18" t="str">
        <f t="shared" si="6"/>
        <v/>
      </c>
      <c r="O228" s="15"/>
      <c r="P228" s="194" t="s">
        <v>29</v>
      </c>
    </row>
    <row r="229" spans="3:16" ht="12" hidden="1" customHeight="1" x14ac:dyDescent="0.3">
      <c r="C229" s="12" t="s">
        <v>18</v>
      </c>
      <c r="D229" s="25" t="s">
        <v>267</v>
      </c>
      <c r="E229" s="27" t="s">
        <v>44</v>
      </c>
      <c r="F229" s="13" t="s">
        <v>45</v>
      </c>
      <c r="G229" s="18" t="s">
        <v>370</v>
      </c>
      <c r="H229" s="18">
        <v>3178136443</v>
      </c>
      <c r="I229" s="83">
        <v>3540000</v>
      </c>
      <c r="J229" s="84">
        <v>3540000</v>
      </c>
      <c r="K229" s="84" t="s">
        <v>29</v>
      </c>
      <c r="L229" s="87" t="str">
        <f t="shared" si="7"/>
        <v/>
      </c>
      <c r="M229" s="87" t="str">
        <f>IFERROR(VLOOKUP(H229,'2019년 수주리스트'!G:I,3,0),"")</f>
        <v/>
      </c>
      <c r="N229" s="18" t="str">
        <f t="shared" si="6"/>
        <v/>
      </c>
      <c r="O229" s="15"/>
      <c r="P229" s="194" t="s">
        <v>29</v>
      </c>
    </row>
    <row r="230" spans="3:16" ht="12" hidden="1" customHeight="1" x14ac:dyDescent="0.3">
      <c r="C230" s="12" t="s">
        <v>14</v>
      </c>
      <c r="D230" s="25" t="s">
        <v>117</v>
      </c>
      <c r="E230" s="27" t="s">
        <v>44</v>
      </c>
      <c r="F230" s="13" t="s">
        <v>45</v>
      </c>
      <c r="G230" s="18" t="s">
        <v>371</v>
      </c>
      <c r="H230" s="18">
        <v>3128108113</v>
      </c>
      <c r="I230" s="83">
        <v>2300000</v>
      </c>
      <c r="J230" s="84">
        <v>2300000</v>
      </c>
      <c r="K230" s="84" t="s">
        <v>29</v>
      </c>
      <c r="L230" s="87" t="str">
        <f t="shared" si="7"/>
        <v/>
      </c>
      <c r="M230" s="87" t="str">
        <f>IFERROR(VLOOKUP(H230,'2019년 수주리스트'!G:I,3,0),"")</f>
        <v/>
      </c>
      <c r="N230" s="18" t="str">
        <f t="shared" si="6"/>
        <v/>
      </c>
      <c r="O230" s="15"/>
      <c r="P230" s="194" t="s">
        <v>29</v>
      </c>
    </row>
    <row r="231" spans="3:16" ht="12" hidden="1" customHeight="1" x14ac:dyDescent="0.3">
      <c r="C231" s="12" t="s">
        <v>14</v>
      </c>
      <c r="D231" s="25" t="s">
        <v>117</v>
      </c>
      <c r="E231" s="27" t="s">
        <v>44</v>
      </c>
      <c r="F231" s="13" t="s">
        <v>46</v>
      </c>
      <c r="G231" s="18" t="s">
        <v>372</v>
      </c>
      <c r="H231" s="18">
        <v>3178116772</v>
      </c>
      <c r="I231" s="83">
        <v>582000</v>
      </c>
      <c r="J231" s="84">
        <v>6984000</v>
      </c>
      <c r="K231" s="84" t="s">
        <v>32</v>
      </c>
      <c r="L231" s="87" t="str">
        <f t="shared" si="7"/>
        <v/>
      </c>
      <c r="M231" s="87" t="str">
        <f>IFERROR(VLOOKUP(H231,'2019년 수주리스트'!G:I,3,0),"")</f>
        <v/>
      </c>
      <c r="N231" s="18" t="str">
        <f t="shared" si="6"/>
        <v/>
      </c>
      <c r="O231" s="15"/>
      <c r="P231" s="194" t="s">
        <v>32</v>
      </c>
    </row>
    <row r="232" spans="3:16" ht="12" hidden="1" customHeight="1" x14ac:dyDescent="0.3">
      <c r="C232" s="12" t="s">
        <v>18</v>
      </c>
      <c r="D232" s="25" t="s">
        <v>171</v>
      </c>
      <c r="E232" s="27" t="s">
        <v>44</v>
      </c>
      <c r="F232" s="13" t="s">
        <v>46</v>
      </c>
      <c r="G232" s="18" t="s">
        <v>373</v>
      </c>
      <c r="H232" s="18">
        <v>1078213480</v>
      </c>
      <c r="I232" s="83">
        <v>315000</v>
      </c>
      <c r="J232" s="84">
        <v>3780000</v>
      </c>
      <c r="K232" s="84" t="s">
        <v>29</v>
      </c>
      <c r="L232" s="87" t="str">
        <f t="shared" si="7"/>
        <v/>
      </c>
      <c r="M232" s="87" t="str">
        <f>IFERROR(VLOOKUP(H232,'2019년 수주리스트'!G:I,3,0),"")</f>
        <v/>
      </c>
      <c r="N232" s="18" t="str">
        <f t="shared" si="6"/>
        <v/>
      </c>
      <c r="O232" s="15"/>
      <c r="P232" s="194" t="s">
        <v>29</v>
      </c>
    </row>
    <row r="233" spans="3:16" ht="12" hidden="1" customHeight="1" x14ac:dyDescent="0.3">
      <c r="C233" s="12" t="s">
        <v>18</v>
      </c>
      <c r="D233" s="25" t="s">
        <v>267</v>
      </c>
      <c r="E233" s="27" t="s">
        <v>44</v>
      </c>
      <c r="F233" s="13" t="s">
        <v>45</v>
      </c>
      <c r="G233" s="18" t="s">
        <v>374</v>
      </c>
      <c r="H233" s="18">
        <v>1358629758</v>
      </c>
      <c r="I233" s="83">
        <v>3420000</v>
      </c>
      <c r="J233" s="84">
        <v>3420000</v>
      </c>
      <c r="K233" s="84" t="s">
        <v>30</v>
      </c>
      <c r="L233" s="87" t="str">
        <f t="shared" si="7"/>
        <v/>
      </c>
      <c r="M233" s="87" t="str">
        <f>IFERROR(VLOOKUP(H233,'2019년 수주리스트'!G:I,3,0),"")</f>
        <v/>
      </c>
      <c r="N233" s="18" t="str">
        <f t="shared" si="6"/>
        <v/>
      </c>
      <c r="O233" s="15"/>
      <c r="P233" s="194" t="s">
        <v>30</v>
      </c>
    </row>
    <row r="234" spans="3:16" ht="12" hidden="1" customHeight="1" x14ac:dyDescent="0.3">
      <c r="C234" s="12" t="s">
        <v>18</v>
      </c>
      <c r="D234" s="25" t="s">
        <v>312</v>
      </c>
      <c r="E234" s="27" t="s">
        <v>44</v>
      </c>
      <c r="F234" s="13" t="s">
        <v>46</v>
      </c>
      <c r="G234" s="18" t="s">
        <v>375</v>
      </c>
      <c r="H234" s="18">
        <v>1208154599</v>
      </c>
      <c r="I234" s="83">
        <v>375000</v>
      </c>
      <c r="J234" s="84">
        <v>4500000</v>
      </c>
      <c r="K234" s="84" t="s">
        <v>29</v>
      </c>
      <c r="L234" s="87" t="str">
        <f t="shared" si="7"/>
        <v/>
      </c>
      <c r="M234" s="87" t="str">
        <f>IFERROR(VLOOKUP(H234,'2019년 수주리스트'!G:I,3,0),"")</f>
        <v/>
      </c>
      <c r="N234" s="18" t="str">
        <f t="shared" si="6"/>
        <v/>
      </c>
      <c r="O234" s="15"/>
      <c r="P234" s="194" t="s">
        <v>29</v>
      </c>
    </row>
    <row r="235" spans="3:16" ht="12" hidden="1" customHeight="1" x14ac:dyDescent="0.3">
      <c r="C235" s="12" t="s">
        <v>14</v>
      </c>
      <c r="D235" s="25" t="s">
        <v>168</v>
      </c>
      <c r="E235" s="27" t="s">
        <v>44</v>
      </c>
      <c r="F235" s="13" t="s">
        <v>46</v>
      </c>
      <c r="G235" s="18" t="s">
        <v>376</v>
      </c>
      <c r="H235" s="18">
        <v>8438800083</v>
      </c>
      <c r="I235" s="83">
        <v>375000</v>
      </c>
      <c r="J235" s="84">
        <v>4500000</v>
      </c>
      <c r="K235" s="84" t="s">
        <v>33</v>
      </c>
      <c r="L235" s="87" t="str">
        <f t="shared" si="7"/>
        <v/>
      </c>
      <c r="M235" s="87" t="str">
        <f>IFERROR(VLOOKUP(H235,'2019년 수주리스트'!G:I,3,0),"")</f>
        <v/>
      </c>
      <c r="N235" s="18" t="str">
        <f t="shared" si="6"/>
        <v/>
      </c>
      <c r="O235" s="15"/>
      <c r="P235" s="194" t="s">
        <v>33</v>
      </c>
    </row>
    <row r="236" spans="3:16" ht="12" hidden="1" customHeight="1" x14ac:dyDescent="0.3">
      <c r="C236" s="12" t="s">
        <v>18</v>
      </c>
      <c r="D236" s="25" t="s">
        <v>151</v>
      </c>
      <c r="E236" s="27" t="s">
        <v>44</v>
      </c>
      <c r="F236" s="13" t="s">
        <v>45</v>
      </c>
      <c r="G236" s="18" t="s">
        <v>377</v>
      </c>
      <c r="H236" s="18">
        <v>1398139933</v>
      </c>
      <c r="I236" s="83">
        <v>8640000</v>
      </c>
      <c r="J236" s="84">
        <v>8640000</v>
      </c>
      <c r="K236" s="84" t="s">
        <v>34</v>
      </c>
      <c r="L236" s="87" t="str">
        <f t="shared" si="7"/>
        <v/>
      </c>
      <c r="M236" s="87" t="str">
        <f>IFERROR(VLOOKUP(H236,'2019년 수주리스트'!G:I,3,0),"")</f>
        <v/>
      </c>
      <c r="N236" s="18" t="str">
        <f t="shared" si="6"/>
        <v/>
      </c>
      <c r="O236" s="15"/>
      <c r="P236" s="194" t="s">
        <v>34</v>
      </c>
    </row>
    <row r="237" spans="3:16" ht="12" hidden="1" customHeight="1" x14ac:dyDescent="0.3">
      <c r="C237" s="12" t="s">
        <v>25</v>
      </c>
      <c r="D237" s="25" t="s">
        <v>142</v>
      </c>
      <c r="E237" s="27" t="s">
        <v>44</v>
      </c>
      <c r="F237" s="13" t="s">
        <v>45</v>
      </c>
      <c r="G237" s="18" t="s">
        <v>378</v>
      </c>
      <c r="H237" s="18">
        <v>5148122540</v>
      </c>
      <c r="I237" s="83">
        <v>2760000</v>
      </c>
      <c r="J237" s="84">
        <v>2760000</v>
      </c>
      <c r="K237" s="84" t="s">
        <v>32</v>
      </c>
      <c r="L237" s="87" t="str">
        <f t="shared" si="7"/>
        <v/>
      </c>
      <c r="M237" s="87" t="str">
        <f>IFERROR(VLOOKUP(H237,'2019년 수주리스트'!G:I,3,0),"")</f>
        <v/>
      </c>
      <c r="N237" s="18" t="str">
        <f t="shared" si="6"/>
        <v/>
      </c>
      <c r="O237" s="15"/>
      <c r="P237" s="194" t="s">
        <v>32</v>
      </c>
    </row>
    <row r="238" spans="3:16" ht="12" hidden="1" customHeight="1" x14ac:dyDescent="0.3">
      <c r="C238" s="12" t="s">
        <v>14</v>
      </c>
      <c r="D238" s="25" t="s">
        <v>116</v>
      </c>
      <c r="E238" s="27" t="s">
        <v>44</v>
      </c>
      <c r="F238" s="13" t="s">
        <v>46</v>
      </c>
      <c r="G238" s="18" t="s">
        <v>379</v>
      </c>
      <c r="H238" s="18">
        <v>3148136987</v>
      </c>
      <c r="I238" s="83">
        <v>452000</v>
      </c>
      <c r="J238" s="84">
        <v>5424000</v>
      </c>
      <c r="K238" s="84" t="s">
        <v>29</v>
      </c>
      <c r="L238" s="87" t="str">
        <f t="shared" si="7"/>
        <v/>
      </c>
      <c r="M238" s="87" t="str">
        <f>IFERROR(VLOOKUP(H238,'2019년 수주리스트'!G:I,3,0),"")</f>
        <v/>
      </c>
      <c r="N238" s="18" t="str">
        <f t="shared" si="6"/>
        <v/>
      </c>
      <c r="O238" s="15"/>
      <c r="P238" s="194" t="s">
        <v>29</v>
      </c>
    </row>
    <row r="239" spans="3:16" ht="12" hidden="1" customHeight="1" x14ac:dyDescent="0.3">
      <c r="C239" s="12" t="s">
        <v>18</v>
      </c>
      <c r="D239" s="25" t="s">
        <v>151</v>
      </c>
      <c r="E239" s="27" t="s">
        <v>44</v>
      </c>
      <c r="F239" s="13" t="s">
        <v>45</v>
      </c>
      <c r="G239" s="18" t="s">
        <v>380</v>
      </c>
      <c r="H239" s="18">
        <v>1378109001</v>
      </c>
      <c r="I239" s="83">
        <v>5040000</v>
      </c>
      <c r="J239" s="84">
        <v>5040000</v>
      </c>
      <c r="K239" s="84" t="s">
        <v>29</v>
      </c>
      <c r="L239" s="87" t="str">
        <f t="shared" si="7"/>
        <v/>
      </c>
      <c r="M239" s="87" t="str">
        <f>IFERROR(VLOOKUP(H239,'2019년 수주리스트'!G:I,3,0),"")</f>
        <v/>
      </c>
      <c r="N239" s="18" t="str">
        <f t="shared" si="6"/>
        <v/>
      </c>
      <c r="O239" s="15"/>
      <c r="P239" s="194" t="s">
        <v>29</v>
      </c>
    </row>
    <row r="240" spans="3:16" ht="12" hidden="1" customHeight="1" x14ac:dyDescent="0.3">
      <c r="C240" s="12" t="s">
        <v>25</v>
      </c>
      <c r="D240" s="25" t="s">
        <v>381</v>
      </c>
      <c r="E240" s="27" t="s">
        <v>44</v>
      </c>
      <c r="F240" s="13" t="s">
        <v>45</v>
      </c>
      <c r="G240" s="18" t="s">
        <v>382</v>
      </c>
      <c r="H240" s="18">
        <v>1498100885</v>
      </c>
      <c r="I240" s="83">
        <v>8352000</v>
      </c>
      <c r="J240" s="84">
        <v>8352000</v>
      </c>
      <c r="K240" s="84" t="s">
        <v>32</v>
      </c>
      <c r="L240" s="87" t="str">
        <f t="shared" si="7"/>
        <v/>
      </c>
      <c r="M240" s="87" t="str">
        <f>IFERROR(VLOOKUP(H240,'2019년 수주리스트'!G:I,3,0),"")</f>
        <v/>
      </c>
      <c r="N240" s="18" t="str">
        <f t="shared" si="6"/>
        <v/>
      </c>
      <c r="O240" s="15"/>
      <c r="P240" s="194" t="s">
        <v>32</v>
      </c>
    </row>
    <row r="241" spans="3:16" ht="12" hidden="1" customHeight="1" x14ac:dyDescent="0.3">
      <c r="C241" s="12" t="s">
        <v>14</v>
      </c>
      <c r="D241" s="25" t="s">
        <v>138</v>
      </c>
      <c r="E241" s="27" t="s">
        <v>44</v>
      </c>
      <c r="F241" s="13" t="s">
        <v>46</v>
      </c>
      <c r="G241" s="18" t="s">
        <v>383</v>
      </c>
      <c r="H241" s="18">
        <v>2328800959</v>
      </c>
      <c r="I241" s="83">
        <v>315000</v>
      </c>
      <c r="J241" s="84">
        <v>3780000</v>
      </c>
      <c r="K241" s="84" t="s">
        <v>32</v>
      </c>
      <c r="L241" s="87" t="str">
        <f t="shared" si="7"/>
        <v/>
      </c>
      <c r="M241" s="87" t="str">
        <f>IFERROR(VLOOKUP(H241,'2019년 수주리스트'!G:I,3,0),"")</f>
        <v/>
      </c>
      <c r="N241" s="18" t="str">
        <f t="shared" si="6"/>
        <v/>
      </c>
      <c r="O241" s="15"/>
      <c r="P241" s="194" t="s">
        <v>32</v>
      </c>
    </row>
    <row r="242" spans="3:16" ht="12" hidden="1" customHeight="1" x14ac:dyDescent="0.3">
      <c r="C242" s="12" t="s">
        <v>14</v>
      </c>
      <c r="D242" s="25" t="s">
        <v>204</v>
      </c>
      <c r="E242" s="27" t="s">
        <v>44</v>
      </c>
      <c r="F242" s="13" t="s">
        <v>45</v>
      </c>
      <c r="G242" s="18" t="s">
        <v>384</v>
      </c>
      <c r="H242" s="18">
        <v>6428200101</v>
      </c>
      <c r="I242" s="83">
        <v>2904000</v>
      </c>
      <c r="J242" s="84">
        <v>2904000</v>
      </c>
      <c r="K242" s="84" t="s">
        <v>29</v>
      </c>
      <c r="L242" s="87" t="str">
        <f t="shared" si="7"/>
        <v/>
      </c>
      <c r="M242" s="87" t="str">
        <f>IFERROR(VLOOKUP(H242,'2019년 수주리스트'!G:I,3,0),"")</f>
        <v/>
      </c>
      <c r="N242" s="18" t="str">
        <f t="shared" si="6"/>
        <v/>
      </c>
      <c r="O242" s="15"/>
      <c r="P242" s="194" t="s">
        <v>29</v>
      </c>
    </row>
    <row r="243" spans="3:16" ht="12" hidden="1" customHeight="1" x14ac:dyDescent="0.3">
      <c r="C243" s="12" t="s">
        <v>14</v>
      </c>
      <c r="D243" s="25" t="s">
        <v>138</v>
      </c>
      <c r="E243" s="27" t="s">
        <v>44</v>
      </c>
      <c r="F243" s="13" t="s">
        <v>46</v>
      </c>
      <c r="G243" s="18" t="s">
        <v>385</v>
      </c>
      <c r="H243" s="18">
        <v>3038120414</v>
      </c>
      <c r="I243" s="83">
        <v>760400</v>
      </c>
      <c r="J243" s="84">
        <v>9124800</v>
      </c>
      <c r="K243" s="84" t="s">
        <v>32</v>
      </c>
      <c r="L243" s="87" t="str">
        <f t="shared" si="7"/>
        <v/>
      </c>
      <c r="M243" s="87" t="str">
        <f>IFERROR(VLOOKUP(H243,'2019년 수주리스트'!G:I,3,0),"")</f>
        <v/>
      </c>
      <c r="N243" s="18" t="str">
        <f t="shared" si="6"/>
        <v/>
      </c>
      <c r="O243" s="15"/>
      <c r="P243" s="194" t="s">
        <v>32</v>
      </c>
    </row>
    <row r="244" spans="3:16" ht="12" hidden="1" customHeight="1" x14ac:dyDescent="0.3">
      <c r="C244" s="12" t="s">
        <v>14</v>
      </c>
      <c r="D244" s="25" t="s">
        <v>117</v>
      </c>
      <c r="E244" s="27" t="s">
        <v>44</v>
      </c>
      <c r="F244" s="13" t="s">
        <v>46</v>
      </c>
      <c r="G244" s="18" t="s">
        <v>386</v>
      </c>
      <c r="H244" s="18">
        <v>1298179700</v>
      </c>
      <c r="I244" s="83">
        <v>280000</v>
      </c>
      <c r="J244" s="84">
        <v>3360000</v>
      </c>
      <c r="K244" s="84" t="s">
        <v>29</v>
      </c>
      <c r="L244" s="87" t="str">
        <f t="shared" si="7"/>
        <v/>
      </c>
      <c r="M244" s="87" t="str">
        <f>IFERROR(VLOOKUP(H244,'2019년 수주리스트'!G:I,3,0),"")</f>
        <v/>
      </c>
      <c r="N244" s="18" t="str">
        <f t="shared" si="6"/>
        <v/>
      </c>
      <c r="O244" s="15"/>
      <c r="P244" s="194" t="s">
        <v>29</v>
      </c>
    </row>
    <row r="245" spans="3:16" ht="12" hidden="1" customHeight="1" x14ac:dyDescent="0.3">
      <c r="C245" s="12" t="s">
        <v>14</v>
      </c>
      <c r="D245" s="25" t="s">
        <v>168</v>
      </c>
      <c r="E245" s="27" t="s">
        <v>44</v>
      </c>
      <c r="F245" s="13" t="s">
        <v>46</v>
      </c>
      <c r="G245" s="18" t="s">
        <v>387</v>
      </c>
      <c r="H245" s="18">
        <v>1048624967</v>
      </c>
      <c r="I245" s="83">
        <v>941000</v>
      </c>
      <c r="J245" s="84">
        <v>11292000</v>
      </c>
      <c r="K245" s="84" t="s">
        <v>29</v>
      </c>
      <c r="L245" s="87" t="str">
        <f t="shared" si="7"/>
        <v/>
      </c>
      <c r="M245" s="87" t="str">
        <f>IFERROR(VLOOKUP(H245,'2019년 수주리스트'!G:I,3,0),"")</f>
        <v/>
      </c>
      <c r="N245" s="18" t="str">
        <f t="shared" si="6"/>
        <v/>
      </c>
      <c r="O245" s="15"/>
      <c r="P245" s="194" t="s">
        <v>29</v>
      </c>
    </row>
    <row r="246" spans="3:16" ht="12" hidden="1" customHeight="1" x14ac:dyDescent="0.3">
      <c r="C246" s="12" t="s">
        <v>14</v>
      </c>
      <c r="D246" s="25" t="s">
        <v>138</v>
      </c>
      <c r="E246" s="27" t="s">
        <v>44</v>
      </c>
      <c r="F246" s="13" t="s">
        <v>46</v>
      </c>
      <c r="G246" s="18" t="s">
        <v>388</v>
      </c>
      <c r="H246" s="18">
        <v>2118645881</v>
      </c>
      <c r="I246" s="83">
        <v>355000</v>
      </c>
      <c r="J246" s="84">
        <v>4260000</v>
      </c>
      <c r="K246" s="84" t="s">
        <v>32</v>
      </c>
      <c r="L246" s="87" t="str">
        <f t="shared" si="7"/>
        <v/>
      </c>
      <c r="M246" s="87" t="str">
        <f>IFERROR(VLOOKUP(H246,'2019년 수주리스트'!G:I,3,0),"")</f>
        <v/>
      </c>
      <c r="N246" s="18" t="str">
        <f t="shared" si="6"/>
        <v/>
      </c>
      <c r="O246" s="15"/>
      <c r="P246" s="194" t="s">
        <v>32</v>
      </c>
    </row>
    <row r="247" spans="3:16" ht="12" hidden="1" customHeight="1" x14ac:dyDescent="0.3">
      <c r="C247" s="12" t="s">
        <v>14</v>
      </c>
      <c r="D247" s="25" t="s">
        <v>136</v>
      </c>
      <c r="E247" s="27" t="s">
        <v>44</v>
      </c>
      <c r="F247" s="13" t="s">
        <v>46</v>
      </c>
      <c r="G247" s="18" t="s">
        <v>389</v>
      </c>
      <c r="H247" s="18">
        <v>4168177566</v>
      </c>
      <c r="I247" s="83">
        <v>305000</v>
      </c>
      <c r="J247" s="84">
        <v>3660000</v>
      </c>
      <c r="K247" s="84" t="s">
        <v>29</v>
      </c>
      <c r="L247" s="87" t="str">
        <f t="shared" si="7"/>
        <v/>
      </c>
      <c r="M247" s="87" t="str">
        <f>IFERROR(VLOOKUP(H247,'2019년 수주리스트'!G:I,3,0),"")</f>
        <v/>
      </c>
      <c r="N247" s="18" t="str">
        <f t="shared" si="6"/>
        <v/>
      </c>
      <c r="O247" s="15"/>
      <c r="P247" s="194" t="s">
        <v>29</v>
      </c>
    </row>
    <row r="248" spans="3:16" ht="12" hidden="1" customHeight="1" x14ac:dyDescent="0.3">
      <c r="C248" s="12" t="s">
        <v>14</v>
      </c>
      <c r="D248" s="25" t="s">
        <v>138</v>
      </c>
      <c r="E248" s="27" t="s">
        <v>44</v>
      </c>
      <c r="F248" s="13" t="s">
        <v>46</v>
      </c>
      <c r="G248" s="18" t="s">
        <v>390</v>
      </c>
      <c r="H248" s="18">
        <v>1018800989</v>
      </c>
      <c r="I248" s="83">
        <v>540000</v>
      </c>
      <c r="J248" s="84">
        <v>6480000</v>
      </c>
      <c r="K248" s="84" t="s">
        <v>32</v>
      </c>
      <c r="L248" s="87" t="str">
        <f t="shared" si="7"/>
        <v/>
      </c>
      <c r="M248" s="87" t="str">
        <f>IFERROR(VLOOKUP(H248,'2019년 수주리스트'!G:I,3,0),"")</f>
        <v/>
      </c>
      <c r="N248" s="18" t="str">
        <f t="shared" si="6"/>
        <v/>
      </c>
      <c r="O248" s="15"/>
      <c r="P248" s="194" t="s">
        <v>32</v>
      </c>
    </row>
    <row r="249" spans="3:16" ht="12" hidden="1" customHeight="1" x14ac:dyDescent="0.3">
      <c r="C249" s="12" t="s">
        <v>14</v>
      </c>
      <c r="D249" s="25" t="s">
        <v>204</v>
      </c>
      <c r="E249" s="27" t="s">
        <v>44</v>
      </c>
      <c r="F249" s="13" t="s">
        <v>46</v>
      </c>
      <c r="G249" s="18" t="s">
        <v>391</v>
      </c>
      <c r="H249" s="18">
        <v>2218121329</v>
      </c>
      <c r="I249" s="83">
        <v>780000</v>
      </c>
      <c r="J249" s="84">
        <v>9360000</v>
      </c>
      <c r="K249" s="84" t="s">
        <v>33</v>
      </c>
      <c r="L249" s="87" t="str">
        <f t="shared" si="7"/>
        <v/>
      </c>
      <c r="M249" s="87"/>
      <c r="N249" s="18" t="str">
        <f t="shared" si="6"/>
        <v/>
      </c>
      <c r="O249" s="15"/>
      <c r="P249" s="194" t="s">
        <v>33</v>
      </c>
    </row>
    <row r="250" spans="3:16" ht="12" hidden="1" customHeight="1" x14ac:dyDescent="0.3">
      <c r="C250" s="12" t="s">
        <v>18</v>
      </c>
      <c r="D250" s="25" t="s">
        <v>124</v>
      </c>
      <c r="E250" s="27" t="s">
        <v>44</v>
      </c>
      <c r="F250" s="13" t="s">
        <v>45</v>
      </c>
      <c r="G250" s="18" t="s">
        <v>392</v>
      </c>
      <c r="H250" s="18">
        <v>1358271020</v>
      </c>
      <c r="I250" s="83">
        <v>4500000</v>
      </c>
      <c r="J250" s="84">
        <v>4500000</v>
      </c>
      <c r="K250" s="84" t="s">
        <v>33</v>
      </c>
      <c r="L250" s="87" t="str">
        <f t="shared" si="7"/>
        <v/>
      </c>
      <c r="M250" s="87" t="str">
        <f>IFERROR(VLOOKUP(H250,'2019년 수주리스트'!G:I,3,0),"")</f>
        <v/>
      </c>
      <c r="N250" s="18" t="str">
        <f t="shared" si="6"/>
        <v/>
      </c>
      <c r="O250" s="15"/>
      <c r="P250" s="194" t="s">
        <v>33</v>
      </c>
    </row>
    <row r="251" spans="3:16" ht="12" hidden="1" customHeight="1" x14ac:dyDescent="0.3">
      <c r="C251" s="12" t="s">
        <v>14</v>
      </c>
      <c r="D251" s="25" t="s">
        <v>168</v>
      </c>
      <c r="E251" s="27" t="s">
        <v>44</v>
      </c>
      <c r="F251" s="13" t="s">
        <v>46</v>
      </c>
      <c r="G251" s="18" t="s">
        <v>393</v>
      </c>
      <c r="H251" s="18">
        <v>1208629533</v>
      </c>
      <c r="I251" s="83">
        <v>275000</v>
      </c>
      <c r="J251" s="84">
        <v>3300000</v>
      </c>
      <c r="K251" s="84" t="s">
        <v>29</v>
      </c>
      <c r="L251" s="87" t="str">
        <f t="shared" si="7"/>
        <v/>
      </c>
      <c r="M251" s="87" t="str">
        <f>IFERROR(VLOOKUP(H251,'2019년 수주리스트'!G:I,3,0),"")</f>
        <v/>
      </c>
      <c r="N251" s="18" t="str">
        <f t="shared" si="6"/>
        <v/>
      </c>
      <c r="O251" s="15"/>
      <c r="P251" s="194" t="s">
        <v>29</v>
      </c>
    </row>
    <row r="252" spans="3:16" ht="12" hidden="1" customHeight="1" x14ac:dyDescent="0.3">
      <c r="C252" s="12" t="s">
        <v>14</v>
      </c>
      <c r="D252" s="25" t="s">
        <v>133</v>
      </c>
      <c r="E252" s="27" t="s">
        <v>44</v>
      </c>
      <c r="F252" s="13" t="s">
        <v>45</v>
      </c>
      <c r="G252" s="18" t="s">
        <v>394</v>
      </c>
      <c r="H252" s="18">
        <v>1148667361</v>
      </c>
      <c r="I252" s="83">
        <v>5292000</v>
      </c>
      <c r="J252" s="84">
        <v>5292000</v>
      </c>
      <c r="K252" s="84" t="s">
        <v>33</v>
      </c>
      <c r="L252" s="87" t="str">
        <f t="shared" si="7"/>
        <v/>
      </c>
      <c r="M252" s="87" t="str">
        <f>IFERROR(VLOOKUP(H252,'2019년 수주리스트'!G:I,3,0),"")</f>
        <v/>
      </c>
      <c r="N252" s="18" t="str">
        <f t="shared" si="6"/>
        <v/>
      </c>
      <c r="O252" s="15"/>
      <c r="P252" s="194" t="s">
        <v>33</v>
      </c>
    </row>
    <row r="253" spans="3:16" ht="12" hidden="1" customHeight="1" x14ac:dyDescent="0.3">
      <c r="C253" s="12" t="s">
        <v>14</v>
      </c>
      <c r="D253" s="25" t="s">
        <v>204</v>
      </c>
      <c r="E253" s="27" t="s">
        <v>44</v>
      </c>
      <c r="F253" s="13" t="s">
        <v>45</v>
      </c>
      <c r="G253" s="18" t="s">
        <v>395</v>
      </c>
      <c r="H253" s="18">
        <v>1288626184</v>
      </c>
      <c r="I253" s="83">
        <v>3000000</v>
      </c>
      <c r="J253" s="84">
        <v>3000000</v>
      </c>
      <c r="K253" s="84" t="s">
        <v>32</v>
      </c>
      <c r="L253" s="87" t="str">
        <f t="shared" si="7"/>
        <v/>
      </c>
      <c r="M253" s="87" t="str">
        <f>IFERROR(VLOOKUP(H253,'2019년 수주리스트'!G:I,3,0),"")</f>
        <v/>
      </c>
      <c r="N253" s="18" t="str">
        <f t="shared" si="6"/>
        <v/>
      </c>
      <c r="O253" s="15"/>
      <c r="P253" s="194" t="s">
        <v>32</v>
      </c>
    </row>
    <row r="254" spans="3:16" ht="12" hidden="1" customHeight="1" x14ac:dyDescent="0.3">
      <c r="C254" s="12" t="s">
        <v>14</v>
      </c>
      <c r="D254" s="25" t="s">
        <v>168</v>
      </c>
      <c r="E254" s="27" t="s">
        <v>44</v>
      </c>
      <c r="F254" s="13" t="s">
        <v>46</v>
      </c>
      <c r="G254" s="18" t="s">
        <v>396</v>
      </c>
      <c r="H254" s="18">
        <v>5048800873</v>
      </c>
      <c r="I254" s="83">
        <v>295000</v>
      </c>
      <c r="J254" s="84">
        <v>3540000</v>
      </c>
      <c r="K254" s="84" t="s">
        <v>31</v>
      </c>
      <c r="L254" s="87" t="str">
        <f t="shared" si="7"/>
        <v/>
      </c>
      <c r="M254" s="87" t="str">
        <f>IFERROR(VLOOKUP(H254,'2019년 수주리스트'!G:I,3,0),"")</f>
        <v/>
      </c>
      <c r="N254" s="18" t="str">
        <f t="shared" si="6"/>
        <v/>
      </c>
      <c r="O254" s="15"/>
      <c r="P254" s="194" t="s">
        <v>31</v>
      </c>
    </row>
    <row r="255" spans="3:16" ht="12" hidden="1" customHeight="1" x14ac:dyDescent="0.3">
      <c r="C255" s="12" t="s">
        <v>14</v>
      </c>
      <c r="D255" s="25" t="s">
        <v>397</v>
      </c>
      <c r="E255" s="27" t="s">
        <v>44</v>
      </c>
      <c r="F255" s="13" t="s">
        <v>46</v>
      </c>
      <c r="G255" s="18" t="s">
        <v>398</v>
      </c>
      <c r="H255" s="18">
        <v>2268150381</v>
      </c>
      <c r="I255" s="83">
        <v>449000</v>
      </c>
      <c r="J255" s="84">
        <v>5388000</v>
      </c>
      <c r="K255" s="84" t="s">
        <v>29</v>
      </c>
      <c r="L255" s="87" t="str">
        <f t="shared" si="7"/>
        <v/>
      </c>
      <c r="M255" s="87" t="str">
        <f>IFERROR(VLOOKUP(H255,'2019년 수주리스트'!G:I,3,0),"")</f>
        <v/>
      </c>
      <c r="N255" s="18" t="str">
        <f t="shared" si="6"/>
        <v/>
      </c>
      <c r="O255" s="15"/>
      <c r="P255" s="194" t="s">
        <v>29</v>
      </c>
    </row>
    <row r="256" spans="3:16" ht="12" hidden="1" customHeight="1" x14ac:dyDescent="0.3">
      <c r="C256" s="12" t="s">
        <v>18</v>
      </c>
      <c r="D256" s="25" t="s">
        <v>147</v>
      </c>
      <c r="E256" s="27" t="s">
        <v>44</v>
      </c>
      <c r="F256" s="13" t="s">
        <v>45</v>
      </c>
      <c r="G256" s="18" t="s">
        <v>399</v>
      </c>
      <c r="H256" s="18">
        <v>1348107284</v>
      </c>
      <c r="I256" s="83">
        <v>6163200</v>
      </c>
      <c r="J256" s="84">
        <v>6163200</v>
      </c>
      <c r="K256" s="84" t="s">
        <v>32</v>
      </c>
      <c r="L256" s="87" t="str">
        <f t="shared" si="7"/>
        <v/>
      </c>
      <c r="M256" s="87" t="str">
        <f>IFERROR(VLOOKUP(H256,'2019년 수주리스트'!G:I,3,0),"")</f>
        <v/>
      </c>
      <c r="N256" s="18" t="str">
        <f t="shared" si="6"/>
        <v/>
      </c>
      <c r="O256" s="15"/>
      <c r="P256" s="194" t="s">
        <v>32</v>
      </c>
    </row>
    <row r="257" spans="1:16" ht="12" hidden="1" customHeight="1" x14ac:dyDescent="0.3">
      <c r="C257" s="12" t="s">
        <v>18</v>
      </c>
      <c r="D257" s="25" t="s">
        <v>256</v>
      </c>
      <c r="E257" s="27" t="s">
        <v>44</v>
      </c>
      <c r="F257" s="13" t="s">
        <v>46</v>
      </c>
      <c r="G257" s="18" t="s">
        <v>400</v>
      </c>
      <c r="H257" s="18">
        <v>2158151677</v>
      </c>
      <c r="I257" s="83">
        <v>399000</v>
      </c>
      <c r="J257" s="84">
        <v>4788000</v>
      </c>
      <c r="K257" s="84" t="s">
        <v>31</v>
      </c>
      <c r="L257" s="87" t="str">
        <f t="shared" si="7"/>
        <v/>
      </c>
      <c r="M257" s="87" t="str">
        <f>IFERROR(VLOOKUP(H257,'2019년 수주리스트'!G:I,3,0),"")</f>
        <v/>
      </c>
      <c r="N257" s="18" t="str">
        <f t="shared" si="6"/>
        <v/>
      </c>
      <c r="O257" s="15"/>
      <c r="P257" s="194" t="s">
        <v>31</v>
      </c>
    </row>
    <row r="258" spans="1:16" ht="12" hidden="1" customHeight="1" x14ac:dyDescent="0.3">
      <c r="C258" s="12" t="s">
        <v>14</v>
      </c>
      <c r="D258" s="25" t="s">
        <v>126</v>
      </c>
      <c r="E258" s="27" t="s">
        <v>44</v>
      </c>
      <c r="F258" s="13" t="s">
        <v>46</v>
      </c>
      <c r="G258" s="18" t="s">
        <v>401</v>
      </c>
      <c r="H258" s="18">
        <v>5138107018</v>
      </c>
      <c r="I258" s="83">
        <v>230000</v>
      </c>
      <c r="J258" s="84">
        <v>2760000</v>
      </c>
      <c r="K258" s="84" t="s">
        <v>32</v>
      </c>
      <c r="L258" s="87" t="str">
        <f t="shared" si="7"/>
        <v/>
      </c>
      <c r="M258" s="87" t="str">
        <f>IFERROR(VLOOKUP(H258,'2019년 수주리스트'!G:I,3,0),"")</f>
        <v/>
      </c>
      <c r="N258" s="18" t="str">
        <f t="shared" si="6"/>
        <v/>
      </c>
      <c r="O258" s="15"/>
      <c r="P258" s="194" t="s">
        <v>32</v>
      </c>
    </row>
    <row r="259" spans="1:16" ht="12" hidden="1" customHeight="1" x14ac:dyDescent="0.3">
      <c r="C259" s="12" t="s">
        <v>25</v>
      </c>
      <c r="D259" s="25" t="s">
        <v>142</v>
      </c>
      <c r="E259" s="27" t="s">
        <v>44</v>
      </c>
      <c r="F259" s="13" t="s">
        <v>45</v>
      </c>
      <c r="G259" s="18" t="s">
        <v>402</v>
      </c>
      <c r="H259" s="18">
        <v>7218601115</v>
      </c>
      <c r="I259" s="83">
        <v>4080000</v>
      </c>
      <c r="J259" s="84">
        <v>4080000</v>
      </c>
      <c r="K259" s="84" t="s">
        <v>32</v>
      </c>
      <c r="L259" s="87" t="str">
        <f t="shared" si="7"/>
        <v/>
      </c>
      <c r="M259" s="87" t="str">
        <f>IFERROR(VLOOKUP(H259,'2019년 수주리스트'!G:I,3,0),"")</f>
        <v/>
      </c>
      <c r="N259" s="18" t="str">
        <f t="shared" si="6"/>
        <v/>
      </c>
      <c r="O259" s="15"/>
      <c r="P259" s="194" t="s">
        <v>32</v>
      </c>
    </row>
    <row r="260" spans="1:16" ht="12" hidden="1" customHeight="1" x14ac:dyDescent="0.3">
      <c r="C260" s="12" t="s">
        <v>14</v>
      </c>
      <c r="D260" s="25" t="s">
        <v>138</v>
      </c>
      <c r="E260" s="27" t="s">
        <v>44</v>
      </c>
      <c r="F260" s="13" t="s">
        <v>46</v>
      </c>
      <c r="G260" s="18" t="s">
        <v>403</v>
      </c>
      <c r="H260" s="18">
        <v>2148887735</v>
      </c>
      <c r="I260" s="83">
        <v>828000</v>
      </c>
      <c r="J260" s="84">
        <v>9936000</v>
      </c>
      <c r="K260" s="84" t="s">
        <v>32</v>
      </c>
      <c r="L260" s="87" t="str">
        <f t="shared" si="7"/>
        <v/>
      </c>
      <c r="M260" s="87" t="str">
        <f>IFERROR(VLOOKUP(H260,'2019년 수주리스트'!G:I,3,0),"")</f>
        <v/>
      </c>
      <c r="N260" s="18" t="str">
        <f t="shared" si="6"/>
        <v/>
      </c>
      <c r="O260" s="15"/>
      <c r="P260" s="194" t="s">
        <v>32</v>
      </c>
    </row>
    <row r="261" spans="1:16" ht="12" hidden="1" customHeight="1" x14ac:dyDescent="0.3">
      <c r="C261" s="12" t="s">
        <v>18</v>
      </c>
      <c r="D261" s="25" t="s">
        <v>256</v>
      </c>
      <c r="E261" s="27" t="s">
        <v>44</v>
      </c>
      <c r="F261" s="13" t="s">
        <v>46</v>
      </c>
      <c r="G261" s="18" t="s">
        <v>404</v>
      </c>
      <c r="H261" s="18">
        <v>1308187966</v>
      </c>
      <c r="I261" s="83">
        <v>420000</v>
      </c>
      <c r="J261" s="84">
        <v>5040000</v>
      </c>
      <c r="K261" s="84" t="s">
        <v>32</v>
      </c>
      <c r="L261" s="87" t="str">
        <f t="shared" si="7"/>
        <v/>
      </c>
      <c r="M261" s="87" t="str">
        <f>IFERROR(VLOOKUP(H261,'2019년 수주리스트'!G:I,3,0),"")</f>
        <v/>
      </c>
      <c r="N261" s="18" t="str">
        <f t="shared" si="6"/>
        <v/>
      </c>
      <c r="O261" s="15"/>
      <c r="P261" s="194" t="s">
        <v>32</v>
      </c>
    </row>
    <row r="262" spans="1:16" ht="12" hidden="1" customHeight="1" x14ac:dyDescent="0.3">
      <c r="C262" s="12" t="s">
        <v>14</v>
      </c>
      <c r="D262" s="25" t="s">
        <v>117</v>
      </c>
      <c r="E262" s="27" t="s">
        <v>44</v>
      </c>
      <c r="F262" s="13" t="s">
        <v>46</v>
      </c>
      <c r="G262" s="18" t="s">
        <v>405</v>
      </c>
      <c r="H262" s="18">
        <v>1088116993</v>
      </c>
      <c r="I262" s="83">
        <v>290000</v>
      </c>
      <c r="J262" s="84">
        <v>3480000</v>
      </c>
      <c r="K262" s="84" t="s">
        <v>32</v>
      </c>
      <c r="L262" s="87" t="str">
        <f t="shared" si="7"/>
        <v/>
      </c>
      <c r="M262" s="87" t="str">
        <f>IFERROR(VLOOKUP(H262,'2019년 수주리스트'!G:I,3,0),"")</f>
        <v/>
      </c>
      <c r="N262" s="18" t="str">
        <f t="shared" ref="N262:N325" si="8">IF(M262="","","완료")</f>
        <v/>
      </c>
      <c r="O262" s="15"/>
      <c r="P262" s="194" t="s">
        <v>32</v>
      </c>
    </row>
    <row r="263" spans="1:16" ht="12" hidden="1" customHeight="1" x14ac:dyDescent="0.3">
      <c r="C263" s="12" t="s">
        <v>14</v>
      </c>
      <c r="D263" s="25" t="s">
        <v>117</v>
      </c>
      <c r="E263" s="27" t="s">
        <v>44</v>
      </c>
      <c r="F263" s="13" t="s">
        <v>46</v>
      </c>
      <c r="G263" s="18" t="s">
        <v>406</v>
      </c>
      <c r="H263" s="18">
        <v>3038136857</v>
      </c>
      <c r="I263" s="83">
        <v>520000</v>
      </c>
      <c r="J263" s="84">
        <v>6240000</v>
      </c>
      <c r="K263" s="84" t="s">
        <v>31</v>
      </c>
      <c r="L263" s="87" t="str">
        <f t="shared" ref="L263:L326" si="9">IF(N263="완료",K263,"")</f>
        <v/>
      </c>
      <c r="M263" s="87" t="str">
        <f>IFERROR(VLOOKUP(H263,'2019년 수주리스트'!G:I,3,0),"")</f>
        <v/>
      </c>
      <c r="N263" s="18" t="str">
        <f t="shared" si="8"/>
        <v/>
      </c>
      <c r="O263" s="15"/>
      <c r="P263" s="194" t="s">
        <v>31</v>
      </c>
    </row>
    <row r="264" spans="1:16" ht="12" hidden="1" customHeight="1" x14ac:dyDescent="0.3">
      <c r="C264" s="12" t="s">
        <v>14</v>
      </c>
      <c r="D264" s="25" t="s">
        <v>133</v>
      </c>
      <c r="E264" s="27" t="s">
        <v>44</v>
      </c>
      <c r="F264" s="13" t="s">
        <v>45</v>
      </c>
      <c r="G264" s="18" t="s">
        <v>407</v>
      </c>
      <c r="H264" s="18">
        <v>1288189622</v>
      </c>
      <c r="I264" s="83">
        <v>2640000</v>
      </c>
      <c r="J264" s="84">
        <v>2640000</v>
      </c>
      <c r="K264" s="84" t="s">
        <v>32</v>
      </c>
      <c r="L264" s="87" t="str">
        <f t="shared" si="9"/>
        <v/>
      </c>
      <c r="M264" s="87" t="str">
        <f>IFERROR(VLOOKUP(H264,'2019년 수주리스트'!G:I,3,0),"")</f>
        <v/>
      </c>
      <c r="N264" s="18" t="str">
        <f t="shared" si="8"/>
        <v/>
      </c>
      <c r="O264" s="15"/>
      <c r="P264" s="194" t="s">
        <v>32</v>
      </c>
    </row>
    <row r="265" spans="1:16" ht="12" hidden="1" customHeight="1" x14ac:dyDescent="0.3">
      <c r="C265" s="12" t="s">
        <v>14</v>
      </c>
      <c r="D265" s="25" t="s">
        <v>138</v>
      </c>
      <c r="E265" s="27" t="s">
        <v>44</v>
      </c>
      <c r="F265" s="13" t="s">
        <v>45</v>
      </c>
      <c r="G265" s="18" t="s">
        <v>408</v>
      </c>
      <c r="H265" s="18">
        <v>2118696978</v>
      </c>
      <c r="I265" s="83">
        <v>6882000</v>
      </c>
      <c r="J265" s="84">
        <v>6882000</v>
      </c>
      <c r="K265" s="84" t="s">
        <v>32</v>
      </c>
      <c r="L265" s="87" t="str">
        <f t="shared" si="9"/>
        <v/>
      </c>
      <c r="M265" s="87" t="str">
        <f>IFERROR(VLOOKUP(H265,'2019년 수주리스트'!G:I,3,0),"")</f>
        <v/>
      </c>
      <c r="N265" s="18" t="str">
        <f t="shared" si="8"/>
        <v/>
      </c>
      <c r="O265" s="15"/>
      <c r="P265" s="194" t="s">
        <v>32</v>
      </c>
    </row>
    <row r="266" spans="1:16" ht="12" hidden="1" customHeight="1" x14ac:dyDescent="0.3">
      <c r="C266" s="12" t="s">
        <v>18</v>
      </c>
      <c r="D266" s="25" t="s">
        <v>151</v>
      </c>
      <c r="E266" s="27" t="s">
        <v>44</v>
      </c>
      <c r="F266" s="13" t="s">
        <v>45</v>
      </c>
      <c r="G266" s="18" t="s">
        <v>409</v>
      </c>
      <c r="H266" s="18">
        <v>1168118615</v>
      </c>
      <c r="I266" s="83">
        <v>4080000</v>
      </c>
      <c r="J266" s="84">
        <v>4080000</v>
      </c>
      <c r="K266" s="84" t="s">
        <v>32</v>
      </c>
      <c r="L266" s="87" t="str">
        <f t="shared" si="9"/>
        <v/>
      </c>
      <c r="M266" s="87" t="str">
        <f>IFERROR(VLOOKUP(H266,'2019년 수주리스트'!G:I,3,0),"")</f>
        <v/>
      </c>
      <c r="N266" s="18" t="str">
        <f t="shared" si="8"/>
        <v/>
      </c>
      <c r="O266" s="15"/>
      <c r="P266" s="194" t="s">
        <v>32</v>
      </c>
    </row>
    <row r="267" spans="1:16" ht="12" hidden="1" customHeight="1" x14ac:dyDescent="0.3">
      <c r="C267" s="12" t="s">
        <v>14</v>
      </c>
      <c r="D267" s="25" t="s">
        <v>204</v>
      </c>
      <c r="E267" s="27" t="s">
        <v>44</v>
      </c>
      <c r="F267" s="13" t="s">
        <v>45</v>
      </c>
      <c r="G267" s="18" t="s">
        <v>410</v>
      </c>
      <c r="H267" s="18">
        <v>1358184120</v>
      </c>
      <c r="I267" s="83">
        <v>3936000</v>
      </c>
      <c r="J267" s="84">
        <v>3936000</v>
      </c>
      <c r="K267" s="84" t="s">
        <v>29</v>
      </c>
      <c r="L267" s="87" t="str">
        <f t="shared" si="9"/>
        <v/>
      </c>
      <c r="M267" s="87" t="str">
        <f>IFERROR(VLOOKUP(H267,'2019년 수주리스트'!G:I,3,0),"")</f>
        <v/>
      </c>
      <c r="N267" s="18" t="str">
        <f t="shared" si="8"/>
        <v/>
      </c>
      <c r="O267" s="15"/>
      <c r="P267" s="194" t="s">
        <v>29</v>
      </c>
    </row>
    <row r="268" spans="1:16" ht="12" hidden="1" customHeight="1" x14ac:dyDescent="0.3">
      <c r="C268" s="12" t="s">
        <v>18</v>
      </c>
      <c r="D268" s="25" t="s">
        <v>147</v>
      </c>
      <c r="E268" s="27" t="s">
        <v>44</v>
      </c>
      <c r="F268" s="13" t="s">
        <v>45</v>
      </c>
      <c r="G268" s="18" t="s">
        <v>411</v>
      </c>
      <c r="H268" s="18">
        <v>1198673306</v>
      </c>
      <c r="I268" s="83">
        <v>3660000</v>
      </c>
      <c r="J268" s="84">
        <v>3660000</v>
      </c>
      <c r="K268" s="84" t="s">
        <v>33</v>
      </c>
      <c r="L268" s="87" t="str">
        <f t="shared" si="9"/>
        <v/>
      </c>
      <c r="M268" s="87" t="str">
        <f>IFERROR(VLOOKUP(H268,'2019년 수주리스트'!G:I,3,0),"")</f>
        <v/>
      </c>
      <c r="N268" s="18" t="str">
        <f t="shared" si="8"/>
        <v/>
      </c>
      <c r="O268" s="15"/>
      <c r="P268" s="194" t="s">
        <v>33</v>
      </c>
    </row>
    <row r="269" spans="1:16" ht="12" hidden="1" customHeight="1" x14ac:dyDescent="0.3">
      <c r="C269" s="12" t="s">
        <v>18</v>
      </c>
      <c r="D269" s="25" t="s">
        <v>151</v>
      </c>
      <c r="E269" s="27" t="s">
        <v>44</v>
      </c>
      <c r="F269" s="13" t="s">
        <v>45</v>
      </c>
      <c r="G269" s="18" t="s">
        <v>412</v>
      </c>
      <c r="H269" s="18">
        <v>4018131501</v>
      </c>
      <c r="I269" s="83">
        <v>4584000</v>
      </c>
      <c r="J269" s="84">
        <v>4584000</v>
      </c>
      <c r="K269" s="84" t="s">
        <v>33</v>
      </c>
      <c r="L269" s="87" t="str">
        <f t="shared" si="9"/>
        <v/>
      </c>
      <c r="M269" s="87" t="str">
        <f>IFERROR(VLOOKUP(H269,'2019년 수주리스트'!G:I,3,0),"")</f>
        <v/>
      </c>
      <c r="N269" s="18" t="str">
        <f t="shared" si="8"/>
        <v/>
      </c>
      <c r="O269" s="15"/>
      <c r="P269" s="194" t="s">
        <v>33</v>
      </c>
    </row>
    <row r="270" spans="1:16" s="205" customFormat="1" ht="12" hidden="1" customHeight="1" x14ac:dyDescent="0.3">
      <c r="A270" s="1"/>
      <c r="B270" s="2"/>
      <c r="C270" s="197" t="s">
        <v>14</v>
      </c>
      <c r="D270" s="198" t="s">
        <v>138</v>
      </c>
      <c r="E270" s="199" t="s">
        <v>44</v>
      </c>
      <c r="F270" s="200" t="s">
        <v>45</v>
      </c>
      <c r="G270" s="201" t="s">
        <v>413</v>
      </c>
      <c r="H270" s="201">
        <v>1068638429</v>
      </c>
      <c r="I270" s="202">
        <v>4000000</v>
      </c>
      <c r="J270" s="203">
        <v>4000000</v>
      </c>
      <c r="K270" s="203" t="s">
        <v>4395</v>
      </c>
      <c r="L270" s="204" t="str">
        <f t="shared" si="9"/>
        <v/>
      </c>
      <c r="M270" s="204" t="str">
        <f>IFERROR(VLOOKUP(H270,'2019년 수주리스트'!G:I,3,0),"")</f>
        <v/>
      </c>
      <c r="N270" s="201" t="str">
        <f t="shared" si="8"/>
        <v/>
      </c>
      <c r="O270" s="202" t="s">
        <v>4395</v>
      </c>
      <c r="P270" s="256" t="s">
        <v>24</v>
      </c>
    </row>
    <row r="271" spans="1:16" ht="12" hidden="1" customHeight="1" x14ac:dyDescent="0.3">
      <c r="C271" s="12" t="s">
        <v>14</v>
      </c>
      <c r="D271" s="25" t="s">
        <v>136</v>
      </c>
      <c r="E271" s="27" t="s">
        <v>44</v>
      </c>
      <c r="F271" s="13" t="s">
        <v>45</v>
      </c>
      <c r="G271" s="18" t="s">
        <v>414</v>
      </c>
      <c r="H271" s="18">
        <v>4108150690</v>
      </c>
      <c r="I271" s="83">
        <v>6684000</v>
      </c>
      <c r="J271" s="84">
        <v>6684000</v>
      </c>
      <c r="K271" s="84" t="s">
        <v>33</v>
      </c>
      <c r="L271" s="87" t="str">
        <f t="shared" si="9"/>
        <v/>
      </c>
      <c r="M271" s="87" t="str">
        <f>IFERROR(VLOOKUP(H271,'2019년 수주리스트'!G:I,3,0),"")</f>
        <v/>
      </c>
      <c r="N271" s="18" t="str">
        <f t="shared" si="8"/>
        <v/>
      </c>
      <c r="O271" s="15"/>
      <c r="P271" s="194" t="s">
        <v>33</v>
      </c>
    </row>
    <row r="272" spans="1:16" ht="12" hidden="1" customHeight="1" x14ac:dyDescent="0.3">
      <c r="C272" s="12" t="s">
        <v>18</v>
      </c>
      <c r="D272" s="25" t="s">
        <v>151</v>
      </c>
      <c r="E272" s="27" t="s">
        <v>44</v>
      </c>
      <c r="F272" s="13" t="s">
        <v>45</v>
      </c>
      <c r="G272" s="18" t="s">
        <v>415</v>
      </c>
      <c r="H272" s="18">
        <v>1218147596</v>
      </c>
      <c r="I272" s="83">
        <v>4080000</v>
      </c>
      <c r="J272" s="84">
        <v>4080000</v>
      </c>
      <c r="K272" s="84" t="s">
        <v>32</v>
      </c>
      <c r="L272" s="87"/>
      <c r="M272" s="87"/>
      <c r="N272" s="18" t="str">
        <f t="shared" si="8"/>
        <v/>
      </c>
      <c r="O272" s="15"/>
      <c r="P272" s="194" t="s">
        <v>32</v>
      </c>
    </row>
    <row r="273" spans="3:16" ht="12" hidden="1" customHeight="1" x14ac:dyDescent="0.3">
      <c r="C273" s="12" t="s">
        <v>18</v>
      </c>
      <c r="D273" s="25" t="s">
        <v>147</v>
      </c>
      <c r="E273" s="27" t="s">
        <v>44</v>
      </c>
      <c r="F273" s="13" t="s">
        <v>45</v>
      </c>
      <c r="G273" s="18" t="s">
        <v>416</v>
      </c>
      <c r="H273" s="18">
        <v>2278103009</v>
      </c>
      <c r="I273" s="83">
        <v>4260000</v>
      </c>
      <c r="J273" s="84">
        <v>4260000</v>
      </c>
      <c r="K273" s="84" t="s">
        <v>33</v>
      </c>
      <c r="L273" s="87" t="str">
        <f t="shared" si="9"/>
        <v/>
      </c>
      <c r="M273" s="87" t="str">
        <f>IFERROR(VLOOKUP(H273,'2019년 수주리스트'!G:I,3,0),"")</f>
        <v/>
      </c>
      <c r="N273" s="18" t="str">
        <f t="shared" si="8"/>
        <v/>
      </c>
      <c r="O273" s="15"/>
      <c r="P273" s="194" t="s">
        <v>33</v>
      </c>
    </row>
    <row r="274" spans="3:16" ht="12" hidden="1" customHeight="1" x14ac:dyDescent="0.3">
      <c r="C274" s="12" t="s">
        <v>14</v>
      </c>
      <c r="D274" s="25" t="s">
        <v>133</v>
      </c>
      <c r="E274" s="27" t="s">
        <v>44</v>
      </c>
      <c r="F274" s="13" t="s">
        <v>46</v>
      </c>
      <c r="G274" s="18" t="s">
        <v>417</v>
      </c>
      <c r="H274" s="18">
        <v>1198107077</v>
      </c>
      <c r="I274" s="83">
        <v>230000</v>
      </c>
      <c r="J274" s="84">
        <v>2760000</v>
      </c>
      <c r="K274" s="84" t="s">
        <v>33</v>
      </c>
      <c r="L274" s="87" t="str">
        <f t="shared" si="9"/>
        <v/>
      </c>
      <c r="M274" s="87" t="str">
        <f>IFERROR(VLOOKUP(H274,'2019년 수주리스트'!G:I,3,0),"")</f>
        <v/>
      </c>
      <c r="N274" s="18" t="str">
        <f t="shared" si="8"/>
        <v/>
      </c>
      <c r="O274" s="15"/>
      <c r="P274" s="194" t="s">
        <v>33</v>
      </c>
    </row>
    <row r="275" spans="3:16" ht="12" hidden="1" customHeight="1" x14ac:dyDescent="0.3">
      <c r="C275" s="12" t="s">
        <v>25</v>
      </c>
      <c r="D275" s="25" t="s">
        <v>142</v>
      </c>
      <c r="E275" s="27" t="s">
        <v>44</v>
      </c>
      <c r="F275" s="13" t="s">
        <v>45</v>
      </c>
      <c r="G275" s="18" t="s">
        <v>418</v>
      </c>
      <c r="H275" s="18">
        <v>5028146888</v>
      </c>
      <c r="I275" s="83">
        <v>2760000</v>
      </c>
      <c r="J275" s="84">
        <v>2760000</v>
      </c>
      <c r="K275" s="84" t="s">
        <v>32</v>
      </c>
      <c r="L275" s="87" t="str">
        <f t="shared" si="9"/>
        <v/>
      </c>
      <c r="M275" s="87" t="str">
        <f>IFERROR(VLOOKUP(H275,'2019년 수주리스트'!G:I,3,0),"")</f>
        <v/>
      </c>
      <c r="N275" s="18" t="str">
        <f t="shared" si="8"/>
        <v/>
      </c>
      <c r="O275" s="15"/>
      <c r="P275" s="194" t="s">
        <v>32</v>
      </c>
    </row>
    <row r="276" spans="3:16" ht="12" hidden="1" customHeight="1" x14ac:dyDescent="0.3">
      <c r="C276" s="12" t="s">
        <v>18</v>
      </c>
      <c r="D276" s="25" t="s">
        <v>151</v>
      </c>
      <c r="E276" s="27" t="s">
        <v>44</v>
      </c>
      <c r="F276" s="13" t="s">
        <v>45</v>
      </c>
      <c r="G276" s="18" t="s">
        <v>419</v>
      </c>
      <c r="H276" s="18">
        <v>1218192937</v>
      </c>
      <c r="I276" s="83">
        <v>3420000</v>
      </c>
      <c r="J276" s="84">
        <v>3420000</v>
      </c>
      <c r="K276" s="84" t="s">
        <v>32</v>
      </c>
      <c r="L276" s="87" t="str">
        <f t="shared" si="9"/>
        <v/>
      </c>
      <c r="M276" s="87" t="str">
        <f>IFERROR(VLOOKUP(H276,'2019년 수주리스트'!G:I,3,0),"")</f>
        <v/>
      </c>
      <c r="N276" s="18" t="str">
        <f t="shared" si="8"/>
        <v/>
      </c>
      <c r="O276" s="15"/>
      <c r="P276" s="194" t="s">
        <v>32</v>
      </c>
    </row>
    <row r="277" spans="3:16" ht="12" hidden="1" customHeight="1" x14ac:dyDescent="0.3">
      <c r="C277" s="12" t="s">
        <v>25</v>
      </c>
      <c r="D277" s="25" t="s">
        <v>142</v>
      </c>
      <c r="E277" s="27" t="s">
        <v>44</v>
      </c>
      <c r="F277" s="13" t="s">
        <v>45</v>
      </c>
      <c r="G277" s="18" t="s">
        <v>420</v>
      </c>
      <c r="H277" s="18">
        <v>4638101005</v>
      </c>
      <c r="I277" s="83">
        <v>2760000</v>
      </c>
      <c r="J277" s="84">
        <v>2760000</v>
      </c>
      <c r="K277" s="84" t="s">
        <v>33</v>
      </c>
      <c r="L277" s="87" t="str">
        <f t="shared" si="9"/>
        <v/>
      </c>
      <c r="M277" s="87" t="str">
        <f>IFERROR(VLOOKUP(H277,'2019년 수주리스트'!G:I,3,0),"")</f>
        <v/>
      </c>
      <c r="N277" s="18" t="str">
        <f t="shared" si="8"/>
        <v/>
      </c>
      <c r="O277" s="15"/>
      <c r="P277" s="194" t="s">
        <v>33</v>
      </c>
    </row>
    <row r="278" spans="3:16" ht="12" hidden="1" customHeight="1" x14ac:dyDescent="0.3">
      <c r="C278" s="12" t="s">
        <v>25</v>
      </c>
      <c r="D278" s="25" t="s">
        <v>298</v>
      </c>
      <c r="E278" s="27" t="s">
        <v>44</v>
      </c>
      <c r="F278" s="13" t="s">
        <v>46</v>
      </c>
      <c r="G278" s="18" t="s">
        <v>421</v>
      </c>
      <c r="H278" s="18">
        <v>6768600117</v>
      </c>
      <c r="I278" s="83">
        <v>752000</v>
      </c>
      <c r="J278" s="84">
        <v>9024000</v>
      </c>
      <c r="K278" s="84" t="s">
        <v>33</v>
      </c>
      <c r="L278" s="87" t="str">
        <f t="shared" si="9"/>
        <v/>
      </c>
      <c r="M278" s="87"/>
      <c r="N278" s="18" t="str">
        <f t="shared" si="8"/>
        <v/>
      </c>
      <c r="O278" s="15"/>
      <c r="P278" s="194" t="s">
        <v>33</v>
      </c>
    </row>
    <row r="279" spans="3:16" ht="12" hidden="1" customHeight="1" x14ac:dyDescent="0.3">
      <c r="C279" s="12" t="s">
        <v>25</v>
      </c>
      <c r="D279" s="25" t="s">
        <v>142</v>
      </c>
      <c r="E279" s="27" t="s">
        <v>44</v>
      </c>
      <c r="F279" s="13" t="s">
        <v>46</v>
      </c>
      <c r="G279" s="18" t="s">
        <v>422</v>
      </c>
      <c r="H279" s="18">
        <v>6848100938</v>
      </c>
      <c r="I279" s="83">
        <v>300000</v>
      </c>
      <c r="J279" s="84">
        <v>3600000</v>
      </c>
      <c r="K279" s="84" t="s">
        <v>31</v>
      </c>
      <c r="L279" s="87" t="str">
        <f t="shared" si="9"/>
        <v/>
      </c>
      <c r="M279" s="87" t="str">
        <f>IFERROR(VLOOKUP(H279,'2019년 수주리스트'!G:I,3,0),"")</f>
        <v/>
      </c>
      <c r="N279" s="18" t="str">
        <f t="shared" si="8"/>
        <v/>
      </c>
      <c r="O279" s="15"/>
      <c r="P279" s="194" t="s">
        <v>31</v>
      </c>
    </row>
    <row r="280" spans="3:16" ht="12" hidden="1" customHeight="1" x14ac:dyDescent="0.3">
      <c r="C280" s="12" t="s">
        <v>14</v>
      </c>
      <c r="D280" s="25" t="s">
        <v>168</v>
      </c>
      <c r="E280" s="27" t="s">
        <v>44</v>
      </c>
      <c r="F280" s="13" t="s">
        <v>46</v>
      </c>
      <c r="G280" s="18" t="s">
        <v>423</v>
      </c>
      <c r="H280" s="18">
        <v>1138540310</v>
      </c>
      <c r="I280" s="83">
        <v>465000</v>
      </c>
      <c r="J280" s="84">
        <v>5580000</v>
      </c>
      <c r="K280" s="84" t="s">
        <v>31</v>
      </c>
      <c r="L280" s="87" t="str">
        <f t="shared" si="9"/>
        <v/>
      </c>
      <c r="M280" s="87" t="str">
        <f>IFERROR(VLOOKUP(H280,'2019년 수주리스트'!G:I,3,0),"")</f>
        <v/>
      </c>
      <c r="N280" s="18" t="str">
        <f t="shared" si="8"/>
        <v/>
      </c>
      <c r="O280" s="15"/>
      <c r="P280" s="194" t="s">
        <v>31</v>
      </c>
    </row>
    <row r="281" spans="3:16" ht="12" hidden="1" customHeight="1" x14ac:dyDescent="0.3">
      <c r="C281" s="12" t="s">
        <v>14</v>
      </c>
      <c r="D281" s="25" t="s">
        <v>168</v>
      </c>
      <c r="E281" s="27" t="s">
        <v>44</v>
      </c>
      <c r="F281" s="13" t="s">
        <v>46</v>
      </c>
      <c r="G281" s="18" t="s">
        <v>424</v>
      </c>
      <c r="H281" s="18">
        <v>2158541425</v>
      </c>
      <c r="I281" s="83">
        <v>296000</v>
      </c>
      <c r="J281" s="84">
        <v>3552000</v>
      </c>
      <c r="K281" s="84" t="s">
        <v>32</v>
      </c>
      <c r="L281" s="87" t="str">
        <f t="shared" si="9"/>
        <v/>
      </c>
      <c r="M281" s="87" t="str">
        <f>IFERROR(VLOOKUP(H281,'2019년 수주리스트'!G:I,3,0),"")</f>
        <v/>
      </c>
      <c r="N281" s="18" t="str">
        <f t="shared" si="8"/>
        <v/>
      </c>
      <c r="O281" s="15"/>
      <c r="P281" s="194" t="s">
        <v>32</v>
      </c>
    </row>
    <row r="282" spans="3:16" ht="12" hidden="1" customHeight="1" x14ac:dyDescent="0.3">
      <c r="C282" s="12" t="s">
        <v>14</v>
      </c>
      <c r="D282" s="25" t="s">
        <v>138</v>
      </c>
      <c r="E282" s="27" t="s">
        <v>44</v>
      </c>
      <c r="F282" s="13" t="s">
        <v>45</v>
      </c>
      <c r="G282" s="18" t="s">
        <v>425</v>
      </c>
      <c r="H282" s="18">
        <v>6058192018</v>
      </c>
      <c r="I282" s="83">
        <v>3612000</v>
      </c>
      <c r="J282" s="84">
        <v>3612000</v>
      </c>
      <c r="K282" s="84" t="s">
        <v>32</v>
      </c>
      <c r="L282" s="87" t="str">
        <f t="shared" si="9"/>
        <v/>
      </c>
      <c r="M282" s="87" t="str">
        <f>IFERROR(VLOOKUP(H282,'2019년 수주리스트'!G:I,3,0),"")</f>
        <v/>
      </c>
      <c r="N282" s="18" t="str">
        <f t="shared" si="8"/>
        <v/>
      </c>
      <c r="O282" s="15"/>
      <c r="P282" s="194" t="s">
        <v>32</v>
      </c>
    </row>
    <row r="283" spans="3:16" ht="12" hidden="1" customHeight="1" x14ac:dyDescent="0.3">
      <c r="C283" s="12" t="s">
        <v>14</v>
      </c>
      <c r="D283" s="25" t="s">
        <v>126</v>
      </c>
      <c r="E283" s="27" t="s">
        <v>44</v>
      </c>
      <c r="F283" s="13" t="s">
        <v>45</v>
      </c>
      <c r="G283" s="18" t="s">
        <v>426</v>
      </c>
      <c r="H283" s="18">
        <v>1398101984</v>
      </c>
      <c r="I283" s="83">
        <v>3300000</v>
      </c>
      <c r="J283" s="84">
        <v>3300000</v>
      </c>
      <c r="K283" s="84" t="s">
        <v>32</v>
      </c>
      <c r="L283" s="87" t="str">
        <f t="shared" si="9"/>
        <v/>
      </c>
      <c r="M283" s="87" t="str">
        <f>IFERROR(VLOOKUP(H283,'2019년 수주리스트'!G:I,3,0),"")</f>
        <v/>
      </c>
      <c r="N283" s="18" t="str">
        <f t="shared" si="8"/>
        <v/>
      </c>
      <c r="O283" s="15"/>
      <c r="P283" s="194" t="s">
        <v>32</v>
      </c>
    </row>
    <row r="284" spans="3:16" ht="12" hidden="1" customHeight="1" x14ac:dyDescent="0.3">
      <c r="C284" s="12" t="s">
        <v>25</v>
      </c>
      <c r="D284" s="25" t="s">
        <v>216</v>
      </c>
      <c r="E284" s="27" t="s">
        <v>44</v>
      </c>
      <c r="F284" s="13" t="s">
        <v>46</v>
      </c>
      <c r="G284" s="18" t="s">
        <v>427</v>
      </c>
      <c r="H284" s="18">
        <v>6018203602</v>
      </c>
      <c r="I284" s="83">
        <v>1315000</v>
      </c>
      <c r="J284" s="84">
        <v>15780000</v>
      </c>
      <c r="K284" s="84" t="s">
        <v>34</v>
      </c>
      <c r="L284" s="87" t="str">
        <f t="shared" si="9"/>
        <v/>
      </c>
      <c r="M284" s="87" t="str">
        <f>IFERROR(VLOOKUP(H284,'2019년 수주리스트'!G:I,3,0),"")</f>
        <v/>
      </c>
      <c r="N284" s="18" t="str">
        <f t="shared" si="8"/>
        <v/>
      </c>
      <c r="O284" s="15"/>
      <c r="P284" s="194" t="s">
        <v>34</v>
      </c>
    </row>
    <row r="285" spans="3:16" ht="12" hidden="1" customHeight="1" x14ac:dyDescent="0.3">
      <c r="C285" s="12" t="s">
        <v>14</v>
      </c>
      <c r="D285" s="25" t="s">
        <v>168</v>
      </c>
      <c r="E285" s="27" t="s">
        <v>44</v>
      </c>
      <c r="F285" s="13" t="s">
        <v>46</v>
      </c>
      <c r="G285" s="18" t="s">
        <v>428</v>
      </c>
      <c r="H285" s="18">
        <v>1148624834</v>
      </c>
      <c r="I285" s="83">
        <v>325000</v>
      </c>
      <c r="J285" s="84">
        <v>3900000</v>
      </c>
      <c r="K285" s="84" t="s">
        <v>32</v>
      </c>
      <c r="L285" s="87" t="str">
        <f t="shared" si="9"/>
        <v/>
      </c>
      <c r="M285" s="87" t="str">
        <f>IFERROR(VLOOKUP(H285,'2019년 수주리스트'!G:I,3,0),"")</f>
        <v/>
      </c>
      <c r="N285" s="18" t="str">
        <f t="shared" si="8"/>
        <v/>
      </c>
      <c r="O285" s="15"/>
      <c r="P285" s="194" t="s">
        <v>32</v>
      </c>
    </row>
    <row r="286" spans="3:16" ht="12" hidden="1" customHeight="1" x14ac:dyDescent="0.3">
      <c r="C286" s="12" t="s">
        <v>25</v>
      </c>
      <c r="D286" s="25" t="s">
        <v>298</v>
      </c>
      <c r="E286" s="27" t="s">
        <v>44</v>
      </c>
      <c r="F286" s="13" t="s">
        <v>45</v>
      </c>
      <c r="G286" s="18" t="s">
        <v>429</v>
      </c>
      <c r="H286" s="18">
        <v>6068101830</v>
      </c>
      <c r="I286" s="83">
        <v>3072000</v>
      </c>
      <c r="J286" s="84">
        <v>3072000</v>
      </c>
      <c r="K286" s="84" t="s">
        <v>32</v>
      </c>
      <c r="L286" s="87" t="str">
        <f t="shared" si="9"/>
        <v/>
      </c>
      <c r="M286" s="87" t="str">
        <f>IFERROR(VLOOKUP(H286,'2019년 수주리스트'!G:I,3,0),"")</f>
        <v/>
      </c>
      <c r="N286" s="18" t="str">
        <f t="shared" si="8"/>
        <v/>
      </c>
      <c r="O286" s="15"/>
      <c r="P286" s="194" t="s">
        <v>32</v>
      </c>
    </row>
    <row r="287" spans="3:16" ht="12" hidden="1" customHeight="1" x14ac:dyDescent="0.3">
      <c r="C287" s="12" t="s">
        <v>18</v>
      </c>
      <c r="D287" s="25" t="s">
        <v>267</v>
      </c>
      <c r="E287" s="27" t="s">
        <v>44</v>
      </c>
      <c r="F287" s="13" t="s">
        <v>45</v>
      </c>
      <c r="G287" s="18" t="s">
        <v>430</v>
      </c>
      <c r="H287" s="18">
        <v>4958800190</v>
      </c>
      <c r="I287" s="83">
        <v>3120000</v>
      </c>
      <c r="J287" s="84">
        <v>3120000</v>
      </c>
      <c r="K287" s="84" t="s">
        <v>33</v>
      </c>
      <c r="L287" s="87" t="str">
        <f t="shared" si="9"/>
        <v/>
      </c>
      <c r="M287" s="87" t="str">
        <f>IFERROR(VLOOKUP(H287,'2019년 수주리스트'!G:I,3,0),"")</f>
        <v/>
      </c>
      <c r="N287" s="18" t="str">
        <f t="shared" si="8"/>
        <v/>
      </c>
      <c r="O287" s="15"/>
      <c r="P287" s="194" t="s">
        <v>33</v>
      </c>
    </row>
    <row r="288" spans="3:16" ht="12" hidden="1" customHeight="1" x14ac:dyDescent="0.3">
      <c r="C288" s="12" t="s">
        <v>14</v>
      </c>
      <c r="D288" s="25" t="s">
        <v>204</v>
      </c>
      <c r="E288" s="27" t="s">
        <v>44</v>
      </c>
      <c r="F288" s="13" t="s">
        <v>45</v>
      </c>
      <c r="G288" s="18" t="s">
        <v>431</v>
      </c>
      <c r="H288" s="18">
        <v>2048149088</v>
      </c>
      <c r="I288" s="83">
        <v>4080000</v>
      </c>
      <c r="J288" s="84">
        <v>4080000</v>
      </c>
      <c r="K288" s="84" t="s">
        <v>32</v>
      </c>
      <c r="L288" s="87" t="str">
        <f t="shared" si="9"/>
        <v/>
      </c>
      <c r="M288" s="87" t="str">
        <f>IFERROR(VLOOKUP(H288,'2019년 수주리스트'!G:I,3,0),"")</f>
        <v/>
      </c>
      <c r="N288" s="18" t="str">
        <f t="shared" si="8"/>
        <v/>
      </c>
      <c r="O288" s="15"/>
      <c r="P288" s="194" t="s">
        <v>32</v>
      </c>
    </row>
    <row r="289" spans="3:16" ht="12" hidden="1" customHeight="1" x14ac:dyDescent="0.3">
      <c r="C289" s="12" t="s">
        <v>14</v>
      </c>
      <c r="D289" s="25" t="s">
        <v>126</v>
      </c>
      <c r="E289" s="27" t="s">
        <v>44</v>
      </c>
      <c r="F289" s="13" t="s">
        <v>45</v>
      </c>
      <c r="G289" s="18" t="s">
        <v>432</v>
      </c>
      <c r="H289" s="18">
        <v>1318601928</v>
      </c>
      <c r="I289" s="83">
        <v>3300000</v>
      </c>
      <c r="J289" s="84">
        <v>3300000</v>
      </c>
      <c r="K289" s="84" t="s">
        <v>32</v>
      </c>
      <c r="L289" s="87" t="str">
        <f t="shared" si="9"/>
        <v/>
      </c>
      <c r="M289" s="87" t="str">
        <f>IFERROR(VLOOKUP(H289,'2019년 수주리스트'!G:I,3,0),"")</f>
        <v/>
      </c>
      <c r="N289" s="18" t="str">
        <f t="shared" si="8"/>
        <v/>
      </c>
      <c r="O289" s="15"/>
      <c r="P289" s="194" t="s">
        <v>32</v>
      </c>
    </row>
    <row r="290" spans="3:16" ht="12" hidden="1" customHeight="1" x14ac:dyDescent="0.3">
      <c r="C290" s="12" t="s">
        <v>14</v>
      </c>
      <c r="D290" s="25" t="s">
        <v>114</v>
      </c>
      <c r="E290" s="27" t="s">
        <v>44</v>
      </c>
      <c r="F290" s="13" t="s">
        <v>45</v>
      </c>
      <c r="G290" s="18" t="s">
        <v>433</v>
      </c>
      <c r="H290" s="18">
        <v>4188110464</v>
      </c>
      <c r="I290" s="83">
        <v>2760000</v>
      </c>
      <c r="J290" s="84">
        <v>2760000</v>
      </c>
      <c r="K290" s="84" t="s">
        <v>32</v>
      </c>
      <c r="L290" s="87" t="str">
        <f t="shared" si="9"/>
        <v/>
      </c>
      <c r="M290" s="87" t="str">
        <f>IFERROR(VLOOKUP(H290,'2019년 수주리스트'!G:I,3,0),"")</f>
        <v/>
      </c>
      <c r="N290" s="18" t="str">
        <f t="shared" si="8"/>
        <v/>
      </c>
      <c r="O290" s="15"/>
      <c r="P290" s="194" t="s">
        <v>32</v>
      </c>
    </row>
    <row r="291" spans="3:16" ht="12" hidden="1" customHeight="1" x14ac:dyDescent="0.3">
      <c r="C291" s="12" t="s">
        <v>25</v>
      </c>
      <c r="D291" s="25" t="s">
        <v>339</v>
      </c>
      <c r="E291" s="27" t="s">
        <v>44</v>
      </c>
      <c r="F291" s="13" t="s">
        <v>45</v>
      </c>
      <c r="G291" s="18" t="s">
        <v>434</v>
      </c>
      <c r="H291" s="18">
        <v>6178166610</v>
      </c>
      <c r="I291" s="83">
        <v>3300000</v>
      </c>
      <c r="J291" s="84">
        <v>3300000</v>
      </c>
      <c r="K291" s="84" t="s">
        <v>32</v>
      </c>
      <c r="L291" s="87" t="str">
        <f t="shared" si="9"/>
        <v/>
      </c>
      <c r="M291" s="87" t="str">
        <f>IFERROR(VLOOKUP(H291,'2019년 수주리스트'!G:I,3,0),"")</f>
        <v/>
      </c>
      <c r="N291" s="18" t="str">
        <f t="shared" si="8"/>
        <v/>
      </c>
      <c r="O291" s="15"/>
      <c r="P291" s="194" t="s">
        <v>32</v>
      </c>
    </row>
    <row r="292" spans="3:16" ht="12" hidden="1" customHeight="1" x14ac:dyDescent="0.3">
      <c r="C292" s="12" t="s">
        <v>14</v>
      </c>
      <c r="D292" s="25" t="s">
        <v>133</v>
      </c>
      <c r="E292" s="27" t="s">
        <v>44</v>
      </c>
      <c r="F292" s="13" t="s">
        <v>45</v>
      </c>
      <c r="G292" s="18" t="s">
        <v>435</v>
      </c>
      <c r="H292" s="18">
        <v>1298684358</v>
      </c>
      <c r="I292" s="83">
        <v>2760000</v>
      </c>
      <c r="J292" s="84">
        <v>2760000</v>
      </c>
      <c r="K292" s="84" t="s">
        <v>32</v>
      </c>
      <c r="L292" s="87" t="str">
        <f t="shared" si="9"/>
        <v/>
      </c>
      <c r="M292" s="87" t="str">
        <f>IFERROR(VLOOKUP(H292,'2019년 수주리스트'!G:I,3,0),"")</f>
        <v/>
      </c>
      <c r="N292" s="18" t="str">
        <f t="shared" si="8"/>
        <v/>
      </c>
      <c r="O292" s="15"/>
      <c r="P292" s="194" t="s">
        <v>32</v>
      </c>
    </row>
    <row r="293" spans="3:16" ht="12" hidden="1" customHeight="1" x14ac:dyDescent="0.3">
      <c r="C293" s="12" t="s">
        <v>25</v>
      </c>
      <c r="D293" s="25" t="s">
        <v>298</v>
      </c>
      <c r="E293" s="27" t="s">
        <v>44</v>
      </c>
      <c r="F293" s="13" t="s">
        <v>45</v>
      </c>
      <c r="G293" s="18" t="s">
        <v>436</v>
      </c>
      <c r="H293" s="18">
        <v>6158179900</v>
      </c>
      <c r="I293" s="83">
        <v>4920000</v>
      </c>
      <c r="J293" s="84">
        <v>4920000</v>
      </c>
      <c r="K293" s="84" t="s">
        <v>32</v>
      </c>
      <c r="L293" s="87" t="str">
        <f t="shared" si="9"/>
        <v/>
      </c>
      <c r="M293" s="87" t="str">
        <f>IFERROR(VLOOKUP(H293,'2019년 수주리스트'!G:I,3,0),"")</f>
        <v/>
      </c>
      <c r="N293" s="18" t="str">
        <f t="shared" si="8"/>
        <v/>
      </c>
      <c r="O293" s="15"/>
      <c r="P293" s="194" t="s">
        <v>32</v>
      </c>
    </row>
    <row r="294" spans="3:16" ht="12" hidden="1" customHeight="1" x14ac:dyDescent="0.3">
      <c r="C294" s="12" t="s">
        <v>18</v>
      </c>
      <c r="D294" s="25" t="s">
        <v>437</v>
      </c>
      <c r="E294" s="27" t="s">
        <v>44</v>
      </c>
      <c r="F294" s="13" t="s">
        <v>45</v>
      </c>
      <c r="G294" s="18" t="s">
        <v>438</v>
      </c>
      <c r="H294" s="18">
        <v>1058763183</v>
      </c>
      <c r="I294" s="83">
        <v>3024000</v>
      </c>
      <c r="J294" s="84">
        <v>3024000</v>
      </c>
      <c r="K294" s="84" t="s">
        <v>32</v>
      </c>
      <c r="L294" s="87" t="str">
        <f t="shared" si="9"/>
        <v/>
      </c>
      <c r="M294" s="87" t="str">
        <f>IFERROR(VLOOKUP(H294,'2019년 수주리스트'!G:I,3,0),"")</f>
        <v/>
      </c>
      <c r="N294" s="18" t="str">
        <f t="shared" si="8"/>
        <v/>
      </c>
      <c r="O294" s="15"/>
      <c r="P294" s="194" t="s">
        <v>32</v>
      </c>
    </row>
    <row r="295" spans="3:16" ht="12" hidden="1" customHeight="1" x14ac:dyDescent="0.3">
      <c r="C295" s="12" t="s">
        <v>18</v>
      </c>
      <c r="D295" s="25" t="s">
        <v>147</v>
      </c>
      <c r="E295" s="27" t="s">
        <v>44</v>
      </c>
      <c r="F295" s="13" t="s">
        <v>45</v>
      </c>
      <c r="G295" s="18" t="s">
        <v>439</v>
      </c>
      <c r="H295" s="18">
        <v>1168204817</v>
      </c>
      <c r="I295" s="83">
        <v>5340000</v>
      </c>
      <c r="J295" s="84">
        <v>5340000</v>
      </c>
      <c r="K295" s="84" t="s">
        <v>32</v>
      </c>
      <c r="L295" s="87" t="str">
        <f t="shared" si="9"/>
        <v/>
      </c>
      <c r="M295" s="87" t="str">
        <f>IFERROR(VLOOKUP(H295,'2019년 수주리스트'!G:I,3,0),"")</f>
        <v/>
      </c>
      <c r="N295" s="18" t="str">
        <f t="shared" si="8"/>
        <v/>
      </c>
      <c r="O295" s="15"/>
      <c r="P295" s="194" t="s">
        <v>32</v>
      </c>
    </row>
    <row r="296" spans="3:16" ht="12" hidden="1" customHeight="1" x14ac:dyDescent="0.3">
      <c r="C296" s="12" t="s">
        <v>25</v>
      </c>
      <c r="D296" s="25" t="s">
        <v>216</v>
      </c>
      <c r="E296" s="27" t="s">
        <v>44</v>
      </c>
      <c r="F296" s="13" t="s">
        <v>45</v>
      </c>
      <c r="G296" s="18" t="s">
        <v>440</v>
      </c>
      <c r="H296" s="18">
        <v>6218196113</v>
      </c>
      <c r="I296" s="83">
        <v>3400000</v>
      </c>
      <c r="J296" s="84">
        <v>3400000</v>
      </c>
      <c r="K296" s="84" t="s">
        <v>33</v>
      </c>
      <c r="L296" s="87" t="str">
        <f t="shared" si="9"/>
        <v/>
      </c>
      <c r="M296" s="87" t="str">
        <f>IFERROR(VLOOKUP(H296,'2019년 수주리스트'!G:I,3,0),"")</f>
        <v/>
      </c>
      <c r="N296" s="18" t="str">
        <f t="shared" si="8"/>
        <v/>
      </c>
      <c r="O296" s="15"/>
      <c r="P296" s="194" t="s">
        <v>33</v>
      </c>
    </row>
    <row r="297" spans="3:16" ht="12" hidden="1" customHeight="1" x14ac:dyDescent="0.3">
      <c r="C297" s="12" t="s">
        <v>14</v>
      </c>
      <c r="D297" s="25" t="s">
        <v>204</v>
      </c>
      <c r="E297" s="27" t="s">
        <v>44</v>
      </c>
      <c r="F297" s="13" t="s">
        <v>45</v>
      </c>
      <c r="G297" s="18" t="s">
        <v>2776</v>
      </c>
      <c r="H297" s="18">
        <v>1018222899</v>
      </c>
      <c r="I297" s="83">
        <v>3000000</v>
      </c>
      <c r="J297" s="84">
        <v>3000000</v>
      </c>
      <c r="K297" s="84" t="s">
        <v>2777</v>
      </c>
      <c r="L297" s="87" t="str">
        <f t="shared" si="9"/>
        <v>1월</v>
      </c>
      <c r="M297" s="87">
        <f>IFERROR(VLOOKUP(H297,'2019년 수주리스트'!G:I,3,0),"")</f>
        <v>3000000</v>
      </c>
      <c r="N297" s="18" t="str">
        <f t="shared" si="8"/>
        <v>완료</v>
      </c>
      <c r="O297" s="15"/>
    </row>
    <row r="298" spans="3:16" ht="12" hidden="1" customHeight="1" x14ac:dyDescent="0.3">
      <c r="C298" s="12" t="s">
        <v>14</v>
      </c>
      <c r="D298" s="25" t="s">
        <v>136</v>
      </c>
      <c r="E298" s="27" t="s">
        <v>44</v>
      </c>
      <c r="F298" s="13" t="s">
        <v>46</v>
      </c>
      <c r="G298" s="18" t="s">
        <v>441</v>
      </c>
      <c r="H298" s="18">
        <v>4108613744</v>
      </c>
      <c r="I298" s="83">
        <v>305000</v>
      </c>
      <c r="J298" s="84">
        <v>3660000</v>
      </c>
      <c r="K298" s="84" t="s">
        <v>32</v>
      </c>
      <c r="L298" s="87" t="str">
        <f t="shared" si="9"/>
        <v/>
      </c>
      <c r="M298" s="87" t="str">
        <f>IFERROR(VLOOKUP(H298,'2019년 수주리스트'!G:I,3,0),"")</f>
        <v/>
      </c>
      <c r="N298" s="18" t="str">
        <f t="shared" si="8"/>
        <v/>
      </c>
      <c r="O298" s="15"/>
      <c r="P298" s="194" t="s">
        <v>32</v>
      </c>
    </row>
    <row r="299" spans="3:16" ht="12" hidden="1" customHeight="1" x14ac:dyDescent="0.3">
      <c r="C299" s="12" t="s">
        <v>14</v>
      </c>
      <c r="D299" s="25" t="s">
        <v>117</v>
      </c>
      <c r="E299" s="27" t="s">
        <v>44</v>
      </c>
      <c r="F299" s="13" t="s">
        <v>46</v>
      </c>
      <c r="G299" s="18" t="s">
        <v>442</v>
      </c>
      <c r="H299" s="18">
        <v>3128638005</v>
      </c>
      <c r="I299" s="83">
        <v>210000</v>
      </c>
      <c r="J299" s="84">
        <v>2520000</v>
      </c>
      <c r="K299" s="84" t="s">
        <v>33</v>
      </c>
      <c r="L299" s="87" t="str">
        <f t="shared" si="9"/>
        <v/>
      </c>
      <c r="M299" s="87" t="str">
        <f>IFERROR(VLOOKUP(H299,'2019년 수주리스트'!G:I,3,0),"")</f>
        <v/>
      </c>
      <c r="N299" s="18" t="str">
        <f t="shared" si="8"/>
        <v/>
      </c>
      <c r="O299" s="15"/>
      <c r="P299" s="194" t="s">
        <v>33</v>
      </c>
    </row>
    <row r="300" spans="3:16" ht="12" hidden="1" customHeight="1" x14ac:dyDescent="0.3">
      <c r="C300" s="12" t="s">
        <v>25</v>
      </c>
      <c r="D300" s="25" t="s">
        <v>216</v>
      </c>
      <c r="E300" s="27" t="s">
        <v>44</v>
      </c>
      <c r="F300" s="13" t="s">
        <v>45</v>
      </c>
      <c r="G300" s="18" t="s">
        <v>443</v>
      </c>
      <c r="H300" s="18">
        <v>3478700763</v>
      </c>
      <c r="I300" s="83">
        <v>3120000</v>
      </c>
      <c r="J300" s="84">
        <v>3120000</v>
      </c>
      <c r="K300" s="84" t="s">
        <v>29</v>
      </c>
      <c r="L300" s="87" t="str">
        <f t="shared" si="9"/>
        <v/>
      </c>
      <c r="M300" s="87" t="str">
        <f>IFERROR(VLOOKUP(H300,'2019년 수주리스트'!G:I,3,0),"")</f>
        <v/>
      </c>
      <c r="N300" s="18" t="str">
        <f t="shared" si="8"/>
        <v/>
      </c>
      <c r="O300" s="15"/>
      <c r="P300" s="194" t="s">
        <v>29</v>
      </c>
    </row>
    <row r="301" spans="3:16" ht="12" hidden="1" customHeight="1" x14ac:dyDescent="0.3">
      <c r="C301" s="12" t="s">
        <v>14</v>
      </c>
      <c r="D301" s="25" t="s">
        <v>133</v>
      </c>
      <c r="E301" s="27" t="s">
        <v>44</v>
      </c>
      <c r="F301" s="13" t="s">
        <v>46</v>
      </c>
      <c r="G301" s="18" t="s">
        <v>444</v>
      </c>
      <c r="H301" s="18">
        <v>2208633453</v>
      </c>
      <c r="I301" s="83">
        <v>305000</v>
      </c>
      <c r="J301" s="84">
        <v>3660000</v>
      </c>
      <c r="K301" s="84" t="s">
        <v>32</v>
      </c>
      <c r="L301" s="87" t="str">
        <f t="shared" si="9"/>
        <v/>
      </c>
      <c r="M301" s="87" t="str">
        <f>IFERROR(VLOOKUP(H301,'2019년 수주리스트'!G:I,3,0),"")</f>
        <v/>
      </c>
      <c r="N301" s="18" t="str">
        <f t="shared" si="8"/>
        <v/>
      </c>
      <c r="O301" s="15"/>
      <c r="P301" s="194" t="s">
        <v>32</v>
      </c>
    </row>
    <row r="302" spans="3:16" ht="12" hidden="1" customHeight="1" x14ac:dyDescent="0.3">
      <c r="C302" s="12" t="s">
        <v>14</v>
      </c>
      <c r="D302" s="25" t="s">
        <v>136</v>
      </c>
      <c r="E302" s="27" t="s">
        <v>44</v>
      </c>
      <c r="F302" s="13" t="s">
        <v>45</v>
      </c>
      <c r="G302" s="18" t="s">
        <v>445</v>
      </c>
      <c r="H302" s="18">
        <v>4108652446</v>
      </c>
      <c r="I302" s="83">
        <v>6566400</v>
      </c>
      <c r="J302" s="84">
        <v>6566400</v>
      </c>
      <c r="K302" s="84" t="s">
        <v>33</v>
      </c>
      <c r="L302" s="87" t="str">
        <f t="shared" si="9"/>
        <v/>
      </c>
      <c r="M302" s="87" t="str">
        <f>IFERROR(VLOOKUP(H302,'2019년 수주리스트'!G:I,3,0),"")</f>
        <v/>
      </c>
      <c r="N302" s="18" t="str">
        <f t="shared" si="8"/>
        <v/>
      </c>
      <c r="O302" s="15"/>
      <c r="P302" s="194" t="s">
        <v>33</v>
      </c>
    </row>
    <row r="303" spans="3:16" ht="12" hidden="1" customHeight="1" x14ac:dyDescent="0.3">
      <c r="C303" s="12" t="s">
        <v>25</v>
      </c>
      <c r="D303" s="25" t="s">
        <v>216</v>
      </c>
      <c r="E303" s="27" t="s">
        <v>44</v>
      </c>
      <c r="F303" s="13" t="s">
        <v>46</v>
      </c>
      <c r="G303" s="18" t="s">
        <v>446</v>
      </c>
      <c r="H303" s="18">
        <v>5098800034</v>
      </c>
      <c r="I303" s="83">
        <v>275000</v>
      </c>
      <c r="J303" s="84">
        <v>3300000</v>
      </c>
      <c r="K303" s="84" t="s">
        <v>32</v>
      </c>
      <c r="L303" s="87" t="str">
        <f t="shared" si="9"/>
        <v/>
      </c>
      <c r="M303" s="87" t="str">
        <f>IFERROR(VLOOKUP(H303,'2019년 수주리스트'!G:I,3,0),"")</f>
        <v/>
      </c>
      <c r="N303" s="18" t="str">
        <f t="shared" si="8"/>
        <v/>
      </c>
      <c r="O303" s="15"/>
      <c r="P303" s="194" t="s">
        <v>32</v>
      </c>
    </row>
    <row r="304" spans="3:16" ht="12" hidden="1" customHeight="1" x14ac:dyDescent="0.3">
      <c r="C304" s="12" t="s">
        <v>14</v>
      </c>
      <c r="D304" s="25" t="s">
        <v>138</v>
      </c>
      <c r="E304" s="27" t="s">
        <v>44</v>
      </c>
      <c r="F304" s="13" t="s">
        <v>45</v>
      </c>
      <c r="G304" s="18" t="s">
        <v>447</v>
      </c>
      <c r="H304" s="18">
        <v>1208691769</v>
      </c>
      <c r="I304" s="83">
        <v>9601200</v>
      </c>
      <c r="J304" s="84">
        <v>9601200</v>
      </c>
      <c r="K304" s="84" t="s">
        <v>33</v>
      </c>
      <c r="L304" s="87" t="str">
        <f t="shared" si="9"/>
        <v/>
      </c>
      <c r="M304" s="87" t="str">
        <f>IFERROR(VLOOKUP(H304,'2019년 수주리스트'!G:I,3,0),"")</f>
        <v/>
      </c>
      <c r="N304" s="18" t="str">
        <f t="shared" si="8"/>
        <v/>
      </c>
      <c r="O304" s="15"/>
      <c r="P304" s="194" t="s">
        <v>33</v>
      </c>
    </row>
    <row r="305" spans="3:16" ht="12" hidden="1" customHeight="1" x14ac:dyDescent="0.3">
      <c r="C305" s="12" t="s">
        <v>18</v>
      </c>
      <c r="D305" s="25" t="s">
        <v>128</v>
      </c>
      <c r="E305" s="27" t="s">
        <v>44</v>
      </c>
      <c r="F305" s="13" t="s">
        <v>45</v>
      </c>
      <c r="G305" s="18" t="s">
        <v>448</v>
      </c>
      <c r="H305" s="18">
        <v>1048162461</v>
      </c>
      <c r="I305" s="83">
        <v>3180000</v>
      </c>
      <c r="J305" s="84">
        <v>3180000</v>
      </c>
      <c r="K305" s="84" t="s">
        <v>33</v>
      </c>
      <c r="L305" s="87" t="str">
        <f t="shared" si="9"/>
        <v/>
      </c>
      <c r="M305" s="87" t="str">
        <f>IFERROR(VLOOKUP(H305,'2019년 수주리스트'!G:I,3,0),"")</f>
        <v/>
      </c>
      <c r="N305" s="18" t="str">
        <f t="shared" si="8"/>
        <v/>
      </c>
      <c r="O305" s="15"/>
      <c r="P305" s="194" t="s">
        <v>33</v>
      </c>
    </row>
    <row r="306" spans="3:16" ht="12" hidden="1" customHeight="1" x14ac:dyDescent="0.3">
      <c r="C306" s="12" t="s">
        <v>18</v>
      </c>
      <c r="D306" s="25" t="s">
        <v>145</v>
      </c>
      <c r="E306" s="27" t="s">
        <v>44</v>
      </c>
      <c r="F306" s="13" t="s">
        <v>45</v>
      </c>
      <c r="G306" s="18" t="s">
        <v>449</v>
      </c>
      <c r="H306" s="18">
        <v>1078616262</v>
      </c>
      <c r="I306" s="83">
        <v>12151200</v>
      </c>
      <c r="J306" s="84">
        <v>12151200</v>
      </c>
      <c r="K306" s="84" t="s">
        <v>31</v>
      </c>
      <c r="L306" s="87" t="str">
        <f t="shared" si="9"/>
        <v/>
      </c>
      <c r="M306" s="87" t="str">
        <f>IFERROR(VLOOKUP(H306,'2019년 수주리스트'!G:I,3,0),"")</f>
        <v/>
      </c>
      <c r="N306" s="18" t="str">
        <f t="shared" si="8"/>
        <v/>
      </c>
      <c r="O306" s="15"/>
      <c r="P306" s="194" t="s">
        <v>31</v>
      </c>
    </row>
    <row r="307" spans="3:16" ht="12" hidden="1" customHeight="1" x14ac:dyDescent="0.3">
      <c r="C307" s="12" t="s">
        <v>18</v>
      </c>
      <c r="D307" s="25" t="s">
        <v>267</v>
      </c>
      <c r="E307" s="27" t="s">
        <v>44</v>
      </c>
      <c r="F307" s="13" t="s">
        <v>46</v>
      </c>
      <c r="G307" s="18" t="s">
        <v>450</v>
      </c>
      <c r="H307" s="18">
        <v>1138680702</v>
      </c>
      <c r="I307" s="83">
        <v>275000</v>
      </c>
      <c r="J307" s="84">
        <v>3300000</v>
      </c>
      <c r="K307" s="84" t="s">
        <v>33</v>
      </c>
      <c r="L307" s="87" t="str">
        <f t="shared" si="9"/>
        <v/>
      </c>
      <c r="M307" s="87" t="str">
        <f>IFERROR(VLOOKUP(H307,'2019년 수주리스트'!G:I,3,0),"")</f>
        <v/>
      </c>
      <c r="N307" s="18" t="str">
        <f t="shared" si="8"/>
        <v/>
      </c>
      <c r="O307" s="15"/>
      <c r="P307" s="194" t="s">
        <v>33</v>
      </c>
    </row>
    <row r="308" spans="3:16" ht="12" hidden="1" customHeight="1" x14ac:dyDescent="0.3">
      <c r="C308" s="12" t="s">
        <v>14</v>
      </c>
      <c r="D308" s="25" t="s">
        <v>138</v>
      </c>
      <c r="E308" s="27" t="s">
        <v>44</v>
      </c>
      <c r="F308" s="13" t="s">
        <v>46</v>
      </c>
      <c r="G308" s="18" t="s">
        <v>451</v>
      </c>
      <c r="H308" s="18">
        <v>1048150626</v>
      </c>
      <c r="I308" s="83">
        <v>395000</v>
      </c>
      <c r="J308" s="84">
        <v>4740000</v>
      </c>
      <c r="K308" s="84" t="s">
        <v>33</v>
      </c>
      <c r="L308" s="87" t="str">
        <f t="shared" si="9"/>
        <v/>
      </c>
      <c r="M308" s="87" t="str">
        <f>IFERROR(VLOOKUP(H308,'2019년 수주리스트'!G:I,3,0),"")</f>
        <v/>
      </c>
      <c r="N308" s="18" t="str">
        <f t="shared" si="8"/>
        <v/>
      </c>
      <c r="O308" s="15"/>
      <c r="P308" s="194" t="s">
        <v>33</v>
      </c>
    </row>
    <row r="309" spans="3:16" ht="12" hidden="1" customHeight="1" x14ac:dyDescent="0.3">
      <c r="C309" s="12" t="s">
        <v>14</v>
      </c>
      <c r="D309" s="25" t="s">
        <v>133</v>
      </c>
      <c r="E309" s="27" t="s">
        <v>44</v>
      </c>
      <c r="F309" s="13" t="s">
        <v>46</v>
      </c>
      <c r="G309" s="18" t="s">
        <v>452</v>
      </c>
      <c r="H309" s="18">
        <v>2068184567</v>
      </c>
      <c r="I309" s="83">
        <v>391000</v>
      </c>
      <c r="J309" s="84">
        <v>4692000</v>
      </c>
      <c r="K309" s="84" t="s">
        <v>31</v>
      </c>
      <c r="L309" s="87" t="str">
        <f t="shared" si="9"/>
        <v/>
      </c>
      <c r="M309" s="87" t="str">
        <f>IFERROR(VLOOKUP(H309,'2019년 수주리스트'!G:I,3,0),"")</f>
        <v/>
      </c>
      <c r="N309" s="18" t="str">
        <f t="shared" si="8"/>
        <v/>
      </c>
      <c r="O309" s="15"/>
      <c r="P309" s="194" t="s">
        <v>31</v>
      </c>
    </row>
    <row r="310" spans="3:16" ht="12" hidden="1" customHeight="1" x14ac:dyDescent="0.3">
      <c r="C310" s="12" t="s">
        <v>14</v>
      </c>
      <c r="D310" s="25" t="s">
        <v>133</v>
      </c>
      <c r="E310" s="27" t="s">
        <v>44</v>
      </c>
      <c r="F310" s="13" t="s">
        <v>46</v>
      </c>
      <c r="G310" s="18" t="s">
        <v>453</v>
      </c>
      <c r="H310" s="18">
        <v>3548600070</v>
      </c>
      <c r="I310" s="83">
        <v>315000</v>
      </c>
      <c r="J310" s="84">
        <v>3780000</v>
      </c>
      <c r="K310" s="84" t="s">
        <v>33</v>
      </c>
      <c r="L310" s="87" t="str">
        <f t="shared" si="9"/>
        <v/>
      </c>
      <c r="M310" s="87" t="str">
        <f>IFERROR(VLOOKUP(H310,'2019년 수주리스트'!G:I,3,0),"")</f>
        <v/>
      </c>
      <c r="N310" s="18" t="str">
        <f t="shared" si="8"/>
        <v/>
      </c>
      <c r="O310" s="15"/>
      <c r="P310" s="194" t="s">
        <v>33</v>
      </c>
    </row>
    <row r="311" spans="3:16" ht="12" hidden="1" customHeight="1" x14ac:dyDescent="0.3">
      <c r="C311" s="12" t="s">
        <v>14</v>
      </c>
      <c r="D311" s="25" t="s">
        <v>204</v>
      </c>
      <c r="E311" s="27" t="s">
        <v>44</v>
      </c>
      <c r="F311" s="13" t="s">
        <v>46</v>
      </c>
      <c r="G311" s="18" t="s">
        <v>454</v>
      </c>
      <c r="H311" s="18">
        <v>1768100999</v>
      </c>
      <c r="I311" s="83">
        <v>230000</v>
      </c>
      <c r="J311" s="84">
        <v>2760000</v>
      </c>
      <c r="K311" s="84" t="s">
        <v>33</v>
      </c>
      <c r="L311" s="87" t="str">
        <f t="shared" si="9"/>
        <v/>
      </c>
      <c r="M311" s="87" t="str">
        <f>IFERROR(VLOOKUP(H311,'2019년 수주리스트'!G:I,3,0),"")</f>
        <v/>
      </c>
      <c r="N311" s="18" t="str">
        <f t="shared" si="8"/>
        <v/>
      </c>
      <c r="O311" s="15"/>
      <c r="P311" s="194" t="s">
        <v>33</v>
      </c>
    </row>
    <row r="312" spans="3:16" ht="12" hidden="1" customHeight="1" x14ac:dyDescent="0.3">
      <c r="C312" s="12" t="s">
        <v>25</v>
      </c>
      <c r="D312" s="25" t="s">
        <v>142</v>
      </c>
      <c r="E312" s="27" t="s">
        <v>44</v>
      </c>
      <c r="F312" s="13" t="s">
        <v>46</v>
      </c>
      <c r="G312" s="18" t="s">
        <v>455</v>
      </c>
      <c r="H312" s="18">
        <v>2128184368</v>
      </c>
      <c r="I312" s="83">
        <v>370000</v>
      </c>
      <c r="J312" s="84">
        <v>4440000</v>
      </c>
      <c r="K312" s="84" t="s">
        <v>33</v>
      </c>
      <c r="L312" s="87" t="str">
        <f t="shared" si="9"/>
        <v/>
      </c>
      <c r="M312" s="87" t="str">
        <f>IFERROR(VLOOKUP(H312,'2019년 수주리스트'!G:I,3,0),"")</f>
        <v/>
      </c>
      <c r="N312" s="18" t="str">
        <f t="shared" si="8"/>
        <v/>
      </c>
      <c r="O312" s="15"/>
      <c r="P312" s="194" t="s">
        <v>33</v>
      </c>
    </row>
    <row r="313" spans="3:16" ht="12" hidden="1" customHeight="1" x14ac:dyDescent="0.3">
      <c r="C313" s="12" t="s">
        <v>14</v>
      </c>
      <c r="D313" s="25" t="s">
        <v>168</v>
      </c>
      <c r="E313" s="27" t="s">
        <v>44</v>
      </c>
      <c r="F313" s="13" t="s">
        <v>46</v>
      </c>
      <c r="G313" s="18" t="s">
        <v>456</v>
      </c>
      <c r="H313" s="18">
        <v>1148142327</v>
      </c>
      <c r="I313" s="83">
        <v>518000</v>
      </c>
      <c r="J313" s="84">
        <v>6216000</v>
      </c>
      <c r="K313" s="84" t="s">
        <v>33</v>
      </c>
      <c r="L313" s="87" t="str">
        <f t="shared" si="9"/>
        <v/>
      </c>
      <c r="M313" s="87" t="str">
        <f>IFERROR(VLOOKUP(H313,'2019년 수주리스트'!G:I,3,0),"")</f>
        <v/>
      </c>
      <c r="N313" s="18" t="str">
        <f t="shared" si="8"/>
        <v/>
      </c>
      <c r="O313" s="15"/>
      <c r="P313" s="194" t="s">
        <v>33</v>
      </c>
    </row>
    <row r="314" spans="3:16" ht="12" hidden="1" customHeight="1" x14ac:dyDescent="0.3">
      <c r="C314" s="12" t="s">
        <v>25</v>
      </c>
      <c r="D314" s="25" t="s">
        <v>142</v>
      </c>
      <c r="E314" s="27" t="s">
        <v>44</v>
      </c>
      <c r="F314" s="13" t="s">
        <v>46</v>
      </c>
      <c r="G314" s="18" t="s">
        <v>457</v>
      </c>
      <c r="H314" s="18">
        <v>5018101501</v>
      </c>
      <c r="I314" s="83">
        <v>305000</v>
      </c>
      <c r="J314" s="84">
        <v>3660000</v>
      </c>
      <c r="K314" s="84" t="s">
        <v>33</v>
      </c>
      <c r="L314" s="87" t="str">
        <f t="shared" si="9"/>
        <v/>
      </c>
      <c r="M314" s="87" t="str">
        <f>IFERROR(VLOOKUP(H314,'2019년 수주리스트'!G:I,3,0),"")</f>
        <v/>
      </c>
      <c r="N314" s="18" t="str">
        <f t="shared" si="8"/>
        <v/>
      </c>
      <c r="O314" s="15"/>
      <c r="P314" s="194" t="s">
        <v>33</v>
      </c>
    </row>
    <row r="315" spans="3:16" ht="12" hidden="1" customHeight="1" x14ac:dyDescent="0.3">
      <c r="C315" s="12" t="s">
        <v>25</v>
      </c>
      <c r="D315" s="25" t="s">
        <v>216</v>
      </c>
      <c r="E315" s="27" t="s">
        <v>44</v>
      </c>
      <c r="F315" s="13" t="s">
        <v>46</v>
      </c>
      <c r="G315" s="18" t="s">
        <v>458</v>
      </c>
      <c r="H315" s="18">
        <v>6038162444</v>
      </c>
      <c r="I315" s="83">
        <v>340000</v>
      </c>
      <c r="J315" s="84">
        <v>4080000</v>
      </c>
      <c r="K315" s="84" t="s">
        <v>31</v>
      </c>
      <c r="L315" s="87" t="str">
        <f t="shared" si="9"/>
        <v/>
      </c>
      <c r="M315" s="87" t="str">
        <f>IFERROR(VLOOKUP(H315,'2019년 수주리스트'!G:I,3,0),"")</f>
        <v/>
      </c>
      <c r="N315" s="18" t="str">
        <f t="shared" si="8"/>
        <v/>
      </c>
      <c r="O315" s="15"/>
      <c r="P315" s="194" t="s">
        <v>31</v>
      </c>
    </row>
    <row r="316" spans="3:16" ht="12" hidden="1" customHeight="1" x14ac:dyDescent="0.3">
      <c r="C316" s="12" t="s">
        <v>25</v>
      </c>
      <c r="D316" s="25" t="s">
        <v>339</v>
      </c>
      <c r="E316" s="27" t="s">
        <v>44</v>
      </c>
      <c r="F316" s="13" t="s">
        <v>45</v>
      </c>
      <c r="G316" s="18" t="s">
        <v>459</v>
      </c>
      <c r="H316" s="18">
        <v>6108174948</v>
      </c>
      <c r="I316" s="83">
        <v>24948000</v>
      </c>
      <c r="J316" s="84">
        <v>24948000</v>
      </c>
      <c r="K316" s="84" t="s">
        <v>33</v>
      </c>
      <c r="L316" s="87" t="str">
        <f t="shared" si="9"/>
        <v/>
      </c>
      <c r="M316" s="87" t="str">
        <f>IFERROR(VLOOKUP(H316,'2019년 수주리스트'!G:I,3,0),"")</f>
        <v/>
      </c>
      <c r="N316" s="18" t="str">
        <f t="shared" si="8"/>
        <v/>
      </c>
      <c r="O316" s="15"/>
      <c r="P316" s="194" t="s">
        <v>33</v>
      </c>
    </row>
    <row r="317" spans="3:16" ht="12" hidden="1" customHeight="1" x14ac:dyDescent="0.3">
      <c r="C317" s="12" t="s">
        <v>25</v>
      </c>
      <c r="D317" s="25" t="s">
        <v>339</v>
      </c>
      <c r="E317" s="27" t="s">
        <v>44</v>
      </c>
      <c r="F317" s="13" t="s">
        <v>45</v>
      </c>
      <c r="G317" s="18" t="s">
        <v>460</v>
      </c>
      <c r="H317" s="18">
        <v>5058119153</v>
      </c>
      <c r="I317" s="83">
        <v>14112000</v>
      </c>
      <c r="J317" s="84">
        <v>14112000</v>
      </c>
      <c r="K317" s="84" t="s">
        <v>33</v>
      </c>
      <c r="L317" s="87" t="str">
        <f t="shared" si="9"/>
        <v/>
      </c>
      <c r="M317" s="87" t="str">
        <f>IFERROR(VLOOKUP(H317,'2019년 수주리스트'!G:I,3,0),"")</f>
        <v/>
      </c>
      <c r="N317" s="18" t="str">
        <f t="shared" si="8"/>
        <v/>
      </c>
      <c r="O317" s="15"/>
      <c r="P317" s="194" t="s">
        <v>33</v>
      </c>
    </row>
    <row r="318" spans="3:16" ht="12" hidden="1" customHeight="1" x14ac:dyDescent="0.3">
      <c r="C318" s="12" t="s">
        <v>14</v>
      </c>
      <c r="D318" s="25" t="s">
        <v>126</v>
      </c>
      <c r="E318" s="27" t="s">
        <v>44</v>
      </c>
      <c r="F318" s="13" t="s">
        <v>46</v>
      </c>
      <c r="G318" s="18" t="s">
        <v>461</v>
      </c>
      <c r="H318" s="18">
        <v>1388301535</v>
      </c>
      <c r="I318" s="83">
        <v>805455</v>
      </c>
      <c r="J318" s="84">
        <v>9665460</v>
      </c>
      <c r="K318" s="84" t="s">
        <v>34</v>
      </c>
      <c r="L318" s="87" t="str">
        <f t="shared" si="9"/>
        <v/>
      </c>
      <c r="M318" s="87" t="str">
        <f>IFERROR(VLOOKUP(H318,'2019년 수주리스트'!G:I,3,0),"")</f>
        <v/>
      </c>
      <c r="N318" s="18" t="str">
        <f t="shared" si="8"/>
        <v/>
      </c>
      <c r="O318" s="15"/>
      <c r="P318" s="194" t="s">
        <v>34</v>
      </c>
    </row>
    <row r="319" spans="3:16" ht="12" hidden="1" customHeight="1" x14ac:dyDescent="0.3">
      <c r="C319" s="12" t="s">
        <v>14</v>
      </c>
      <c r="D319" s="25" t="s">
        <v>117</v>
      </c>
      <c r="E319" s="27" t="s">
        <v>44</v>
      </c>
      <c r="F319" s="13" t="s">
        <v>45</v>
      </c>
      <c r="G319" s="18" t="s">
        <v>462</v>
      </c>
      <c r="H319" s="18">
        <v>3128636405</v>
      </c>
      <c r="I319" s="83">
        <v>4600000</v>
      </c>
      <c r="J319" s="84">
        <v>4600000</v>
      </c>
      <c r="K319" s="84" t="s">
        <v>33</v>
      </c>
      <c r="L319" s="87" t="str">
        <f t="shared" si="9"/>
        <v/>
      </c>
      <c r="M319" s="87" t="str">
        <f>IFERROR(VLOOKUP(H319,'2019년 수주리스트'!G:I,3,0),"")</f>
        <v/>
      </c>
      <c r="N319" s="18" t="str">
        <f t="shared" si="8"/>
        <v/>
      </c>
      <c r="O319" s="15"/>
      <c r="P319" s="194" t="s">
        <v>33</v>
      </c>
    </row>
    <row r="320" spans="3:16" ht="12" hidden="1" customHeight="1" x14ac:dyDescent="0.3">
      <c r="C320" s="12" t="s">
        <v>18</v>
      </c>
      <c r="D320" s="25" t="s">
        <v>145</v>
      </c>
      <c r="E320" s="27" t="s">
        <v>44</v>
      </c>
      <c r="F320" s="13" t="s">
        <v>45</v>
      </c>
      <c r="G320" s="18" t="s">
        <v>463</v>
      </c>
      <c r="H320" s="18">
        <v>2208119418</v>
      </c>
      <c r="I320" s="83">
        <v>4080000</v>
      </c>
      <c r="J320" s="84">
        <v>4080000</v>
      </c>
      <c r="K320" s="84" t="s">
        <v>31</v>
      </c>
      <c r="L320" s="87" t="str">
        <f t="shared" si="9"/>
        <v/>
      </c>
      <c r="M320" s="87" t="str">
        <f>IFERROR(VLOOKUP(H320,'2019년 수주리스트'!G:I,3,0),"")</f>
        <v/>
      </c>
      <c r="N320" s="18" t="str">
        <f t="shared" si="8"/>
        <v/>
      </c>
      <c r="O320" s="15"/>
      <c r="P320" s="194" t="s">
        <v>31</v>
      </c>
    </row>
    <row r="321" spans="3:16" ht="12" hidden="1" customHeight="1" x14ac:dyDescent="0.3">
      <c r="C321" s="12" t="s">
        <v>14</v>
      </c>
      <c r="D321" s="25" t="s">
        <v>138</v>
      </c>
      <c r="E321" s="27" t="s">
        <v>44</v>
      </c>
      <c r="F321" s="13" t="s">
        <v>45</v>
      </c>
      <c r="G321" s="18" t="s">
        <v>464</v>
      </c>
      <c r="H321" s="18">
        <v>1018628299</v>
      </c>
      <c r="I321" s="83">
        <v>7764000</v>
      </c>
      <c r="J321" s="84">
        <v>7764000</v>
      </c>
      <c r="K321" s="84" t="s">
        <v>33</v>
      </c>
      <c r="L321" s="87" t="str">
        <f t="shared" si="9"/>
        <v/>
      </c>
      <c r="M321" s="87" t="str">
        <f>IFERROR(VLOOKUP(H321,'2019년 수주리스트'!G:I,3,0),"")</f>
        <v/>
      </c>
      <c r="N321" s="18" t="str">
        <f t="shared" si="8"/>
        <v/>
      </c>
      <c r="O321" s="15"/>
      <c r="P321" s="194" t="s">
        <v>33</v>
      </c>
    </row>
    <row r="322" spans="3:16" ht="12" hidden="1" customHeight="1" x14ac:dyDescent="0.3">
      <c r="C322" s="12" t="s">
        <v>14</v>
      </c>
      <c r="D322" s="25" t="s">
        <v>204</v>
      </c>
      <c r="E322" s="27" t="s">
        <v>44</v>
      </c>
      <c r="F322" s="13" t="s">
        <v>46</v>
      </c>
      <c r="G322" s="18" t="s">
        <v>465</v>
      </c>
      <c r="H322" s="18">
        <v>2118719565</v>
      </c>
      <c r="I322" s="83">
        <v>310000</v>
      </c>
      <c r="J322" s="84">
        <v>3720000</v>
      </c>
      <c r="K322" s="84" t="s">
        <v>31</v>
      </c>
      <c r="L322" s="87" t="str">
        <f t="shared" si="9"/>
        <v/>
      </c>
      <c r="M322" s="87" t="str">
        <f>IFERROR(VLOOKUP(H322,'2019년 수주리스트'!G:I,3,0),"")</f>
        <v/>
      </c>
      <c r="N322" s="18" t="str">
        <f t="shared" si="8"/>
        <v/>
      </c>
      <c r="O322" s="15"/>
      <c r="P322" s="194" t="s">
        <v>31</v>
      </c>
    </row>
    <row r="323" spans="3:16" ht="12" hidden="1" customHeight="1" x14ac:dyDescent="0.3">
      <c r="C323" s="12" t="s">
        <v>14</v>
      </c>
      <c r="D323" s="25" t="s">
        <v>186</v>
      </c>
      <c r="E323" s="27" t="s">
        <v>44</v>
      </c>
      <c r="F323" s="13" t="s">
        <v>46</v>
      </c>
      <c r="G323" s="18" t="s">
        <v>466</v>
      </c>
      <c r="H323" s="18">
        <v>2158785261</v>
      </c>
      <c r="I323" s="83">
        <v>305000</v>
      </c>
      <c r="J323" s="84">
        <v>3660000</v>
      </c>
      <c r="K323" s="84" t="s">
        <v>33</v>
      </c>
      <c r="L323" s="87" t="str">
        <f t="shared" si="9"/>
        <v/>
      </c>
      <c r="M323" s="87" t="str">
        <f>IFERROR(VLOOKUP(H323,'2019년 수주리스트'!G:I,3,0),"")</f>
        <v/>
      </c>
      <c r="N323" s="18" t="str">
        <f t="shared" si="8"/>
        <v/>
      </c>
      <c r="O323" s="15"/>
      <c r="P323" s="194" t="s">
        <v>33</v>
      </c>
    </row>
    <row r="324" spans="3:16" ht="12" hidden="1" customHeight="1" x14ac:dyDescent="0.3">
      <c r="C324" s="12" t="s">
        <v>25</v>
      </c>
      <c r="D324" s="25" t="s">
        <v>216</v>
      </c>
      <c r="E324" s="27" t="s">
        <v>44</v>
      </c>
      <c r="F324" s="13" t="s">
        <v>46</v>
      </c>
      <c r="G324" s="18" t="s">
        <v>467</v>
      </c>
      <c r="H324" s="18">
        <v>6178154865</v>
      </c>
      <c r="I324" s="83">
        <v>697000</v>
      </c>
      <c r="J324" s="84">
        <v>8364000</v>
      </c>
      <c r="K324" s="84" t="s">
        <v>31</v>
      </c>
      <c r="L324" s="87" t="str">
        <f t="shared" si="9"/>
        <v/>
      </c>
      <c r="M324" s="87" t="str">
        <f>IFERROR(VLOOKUP(H324,'2019년 수주리스트'!G:I,3,0),"")</f>
        <v/>
      </c>
      <c r="N324" s="18" t="str">
        <f t="shared" si="8"/>
        <v/>
      </c>
      <c r="O324" s="15"/>
      <c r="P324" s="194" t="s">
        <v>31</v>
      </c>
    </row>
    <row r="325" spans="3:16" ht="12" hidden="1" customHeight="1" x14ac:dyDescent="0.3">
      <c r="C325" s="12" t="s">
        <v>18</v>
      </c>
      <c r="D325" s="25" t="s">
        <v>267</v>
      </c>
      <c r="E325" s="27" t="s">
        <v>44</v>
      </c>
      <c r="F325" s="13" t="s">
        <v>46</v>
      </c>
      <c r="G325" s="18" t="s">
        <v>468</v>
      </c>
      <c r="H325" s="18">
        <v>1148644903</v>
      </c>
      <c r="I325" s="83">
        <v>355000</v>
      </c>
      <c r="J325" s="84">
        <v>4260000</v>
      </c>
      <c r="K325" s="84" t="s">
        <v>33</v>
      </c>
      <c r="L325" s="87" t="str">
        <f t="shared" si="9"/>
        <v/>
      </c>
      <c r="M325" s="87" t="str">
        <f>IFERROR(VLOOKUP(H325,'2019년 수주리스트'!G:I,3,0),"")</f>
        <v/>
      </c>
      <c r="N325" s="18" t="str">
        <f t="shared" si="8"/>
        <v/>
      </c>
      <c r="O325" s="15"/>
      <c r="P325" s="194" t="s">
        <v>33</v>
      </c>
    </row>
    <row r="326" spans="3:16" ht="12" hidden="1" customHeight="1" x14ac:dyDescent="0.3">
      <c r="C326" s="12" t="s">
        <v>14</v>
      </c>
      <c r="D326" s="25" t="s">
        <v>204</v>
      </c>
      <c r="E326" s="27" t="s">
        <v>44</v>
      </c>
      <c r="F326" s="13" t="s">
        <v>46</v>
      </c>
      <c r="G326" s="18" t="s">
        <v>469</v>
      </c>
      <c r="H326" s="18">
        <v>2108122065</v>
      </c>
      <c r="I326" s="83">
        <v>934000</v>
      </c>
      <c r="J326" s="84">
        <v>11208000</v>
      </c>
      <c r="K326" s="84" t="s">
        <v>33</v>
      </c>
      <c r="L326" s="87" t="str">
        <f t="shared" si="9"/>
        <v/>
      </c>
      <c r="M326" s="87" t="str">
        <f>IFERROR(VLOOKUP(H326,'2019년 수주리스트'!G:I,3,0),"")</f>
        <v/>
      </c>
      <c r="N326" s="18" t="str">
        <f t="shared" ref="N326:N389" si="10">IF(M326="","","완료")</f>
        <v/>
      </c>
      <c r="O326" s="15"/>
      <c r="P326" s="194" t="s">
        <v>33</v>
      </c>
    </row>
    <row r="327" spans="3:16" ht="12" hidden="1" customHeight="1" x14ac:dyDescent="0.3">
      <c r="C327" s="12" t="s">
        <v>14</v>
      </c>
      <c r="D327" s="25" t="s">
        <v>204</v>
      </c>
      <c r="E327" s="27" t="s">
        <v>44</v>
      </c>
      <c r="F327" s="13" t="s">
        <v>46</v>
      </c>
      <c r="G327" s="18" t="s">
        <v>470</v>
      </c>
      <c r="H327" s="18">
        <v>1138207998</v>
      </c>
      <c r="I327" s="83">
        <v>544000</v>
      </c>
      <c r="J327" s="84">
        <v>6528000</v>
      </c>
      <c r="K327" s="84" t="s">
        <v>31</v>
      </c>
      <c r="L327" s="87" t="str">
        <f t="shared" ref="L327:L390" si="11">IF(N327="완료",K327,"")</f>
        <v/>
      </c>
      <c r="M327" s="87" t="str">
        <f>IFERROR(VLOOKUP(H327,'2019년 수주리스트'!G:I,3,0),"")</f>
        <v/>
      </c>
      <c r="N327" s="18" t="str">
        <f t="shared" si="10"/>
        <v/>
      </c>
      <c r="O327" s="15"/>
      <c r="P327" s="194" t="s">
        <v>31</v>
      </c>
    </row>
    <row r="328" spans="3:16" ht="12" hidden="1" customHeight="1" x14ac:dyDescent="0.3">
      <c r="C328" s="12" t="s">
        <v>18</v>
      </c>
      <c r="D328" s="25" t="s">
        <v>131</v>
      </c>
      <c r="E328" s="27" t="s">
        <v>44</v>
      </c>
      <c r="F328" s="13" t="s">
        <v>46</v>
      </c>
      <c r="G328" s="18" t="s">
        <v>471</v>
      </c>
      <c r="H328" s="18">
        <v>5038109120</v>
      </c>
      <c r="I328" s="83">
        <v>230000</v>
      </c>
      <c r="J328" s="84">
        <v>2760000</v>
      </c>
      <c r="K328" s="84" t="s">
        <v>33</v>
      </c>
      <c r="L328" s="87" t="str">
        <f t="shared" si="11"/>
        <v/>
      </c>
      <c r="M328" s="87" t="str">
        <f>IFERROR(VLOOKUP(H328,'2019년 수주리스트'!G:I,3,0),"")</f>
        <v/>
      </c>
      <c r="N328" s="18" t="str">
        <f t="shared" si="10"/>
        <v/>
      </c>
      <c r="O328" s="15"/>
      <c r="P328" s="194" t="s">
        <v>33</v>
      </c>
    </row>
    <row r="329" spans="3:16" ht="12" hidden="1" customHeight="1" x14ac:dyDescent="0.3">
      <c r="C329" s="12" t="s">
        <v>14</v>
      </c>
      <c r="D329" s="25" t="s">
        <v>168</v>
      </c>
      <c r="E329" s="27" t="s">
        <v>44</v>
      </c>
      <c r="F329" s="13" t="s">
        <v>45</v>
      </c>
      <c r="G329" s="18" t="s">
        <v>472</v>
      </c>
      <c r="H329" s="18">
        <v>4168139640</v>
      </c>
      <c r="I329" s="83">
        <v>6324000</v>
      </c>
      <c r="J329" s="84">
        <v>6324000</v>
      </c>
      <c r="K329" s="84" t="s">
        <v>33</v>
      </c>
      <c r="L329" s="87" t="str">
        <f t="shared" si="11"/>
        <v/>
      </c>
      <c r="M329" s="87" t="str">
        <f>IFERROR(VLOOKUP(H329,'2019년 수주리스트'!G:I,3,0),"")</f>
        <v/>
      </c>
      <c r="N329" s="18" t="str">
        <f t="shared" si="10"/>
        <v/>
      </c>
      <c r="O329" s="15"/>
      <c r="P329" s="194" t="s">
        <v>33</v>
      </c>
    </row>
    <row r="330" spans="3:16" ht="12" hidden="1" customHeight="1" x14ac:dyDescent="0.3">
      <c r="C330" s="12" t="s">
        <v>14</v>
      </c>
      <c r="D330" s="25" t="s">
        <v>136</v>
      </c>
      <c r="E330" s="27" t="s">
        <v>44</v>
      </c>
      <c r="F330" s="13" t="s">
        <v>46</v>
      </c>
      <c r="G330" s="18" t="s">
        <v>473</v>
      </c>
      <c r="H330" s="18">
        <v>4108216326</v>
      </c>
      <c r="I330" s="83">
        <v>329000</v>
      </c>
      <c r="J330" s="84">
        <v>3948000</v>
      </c>
      <c r="K330" s="84" t="s">
        <v>31</v>
      </c>
      <c r="L330" s="87" t="str">
        <f t="shared" si="11"/>
        <v/>
      </c>
      <c r="M330" s="87" t="str">
        <f>IFERROR(VLOOKUP(H330,'2019년 수주리스트'!G:I,3,0),"")</f>
        <v/>
      </c>
      <c r="N330" s="18" t="str">
        <f t="shared" si="10"/>
        <v/>
      </c>
      <c r="O330" s="15"/>
      <c r="P330" s="194" t="s">
        <v>31</v>
      </c>
    </row>
    <row r="331" spans="3:16" ht="12" hidden="1" customHeight="1" x14ac:dyDescent="0.3">
      <c r="C331" s="12" t="s">
        <v>14</v>
      </c>
      <c r="D331" s="25" t="s">
        <v>186</v>
      </c>
      <c r="E331" s="27" t="s">
        <v>44</v>
      </c>
      <c r="F331" s="13" t="s">
        <v>46</v>
      </c>
      <c r="G331" s="18" t="s">
        <v>474</v>
      </c>
      <c r="H331" s="18">
        <v>1438114270</v>
      </c>
      <c r="I331" s="83">
        <v>260000</v>
      </c>
      <c r="J331" s="84">
        <v>3120000</v>
      </c>
      <c r="K331" s="84" t="s">
        <v>33</v>
      </c>
      <c r="L331" s="87" t="str">
        <f t="shared" si="11"/>
        <v/>
      </c>
      <c r="M331" s="87" t="str">
        <f>IFERROR(VLOOKUP(H331,'2019년 수주리스트'!G:I,3,0),"")</f>
        <v/>
      </c>
      <c r="N331" s="18" t="str">
        <f t="shared" si="10"/>
        <v/>
      </c>
      <c r="O331" s="15"/>
      <c r="P331" s="194" t="s">
        <v>33</v>
      </c>
    </row>
    <row r="332" spans="3:16" ht="12" hidden="1" customHeight="1" x14ac:dyDescent="0.3">
      <c r="C332" s="12" t="s">
        <v>18</v>
      </c>
      <c r="D332" s="25" t="s">
        <v>171</v>
      </c>
      <c r="E332" s="27" t="s">
        <v>44</v>
      </c>
      <c r="F332" s="13" t="s">
        <v>46</v>
      </c>
      <c r="G332" s="18" t="s">
        <v>475</v>
      </c>
      <c r="H332" s="18">
        <v>2018190142</v>
      </c>
      <c r="I332" s="83">
        <v>295000</v>
      </c>
      <c r="J332" s="84">
        <v>3540000</v>
      </c>
      <c r="K332" s="84" t="s">
        <v>33</v>
      </c>
      <c r="L332" s="87" t="str">
        <f t="shared" si="11"/>
        <v/>
      </c>
      <c r="M332" s="87" t="str">
        <f>IFERROR(VLOOKUP(H332,'2019년 수주리스트'!G:I,3,0),"")</f>
        <v/>
      </c>
      <c r="N332" s="18" t="str">
        <f t="shared" si="10"/>
        <v/>
      </c>
      <c r="O332" s="15"/>
      <c r="P332" s="194" t="s">
        <v>33</v>
      </c>
    </row>
    <row r="333" spans="3:16" ht="12" hidden="1" customHeight="1" x14ac:dyDescent="0.3">
      <c r="C333" s="12" t="s">
        <v>18</v>
      </c>
      <c r="D333" s="25" t="s">
        <v>314</v>
      </c>
      <c r="E333" s="27" t="s">
        <v>44</v>
      </c>
      <c r="F333" s="13" t="s">
        <v>45</v>
      </c>
      <c r="G333" s="18" t="s">
        <v>476</v>
      </c>
      <c r="H333" s="18">
        <v>1058151424</v>
      </c>
      <c r="I333" s="83">
        <v>3180000</v>
      </c>
      <c r="J333" s="84">
        <v>3180000</v>
      </c>
      <c r="K333" s="84" t="s">
        <v>33</v>
      </c>
      <c r="L333" s="87" t="str">
        <f t="shared" si="11"/>
        <v/>
      </c>
      <c r="M333" s="87" t="str">
        <f>IFERROR(VLOOKUP(H333,'2019년 수주리스트'!G:I,3,0),"")</f>
        <v/>
      </c>
      <c r="N333" s="18" t="str">
        <f t="shared" si="10"/>
        <v/>
      </c>
      <c r="O333" s="15"/>
      <c r="P333" s="194" t="s">
        <v>33</v>
      </c>
    </row>
    <row r="334" spans="3:16" ht="12" hidden="1" customHeight="1" x14ac:dyDescent="0.3">
      <c r="C334" s="12" t="s">
        <v>18</v>
      </c>
      <c r="D334" s="25" t="s">
        <v>477</v>
      </c>
      <c r="E334" s="27" t="s">
        <v>44</v>
      </c>
      <c r="F334" s="13" t="s">
        <v>45</v>
      </c>
      <c r="G334" s="18" t="s">
        <v>478</v>
      </c>
      <c r="H334" s="18">
        <v>1198103654</v>
      </c>
      <c r="I334" s="83">
        <v>3540000</v>
      </c>
      <c r="J334" s="84">
        <v>3540000</v>
      </c>
      <c r="K334" s="84" t="s">
        <v>32</v>
      </c>
      <c r="L334" s="87" t="str">
        <f t="shared" si="11"/>
        <v/>
      </c>
      <c r="M334" s="87" t="str">
        <f>IFERROR(VLOOKUP(H334,'2019년 수주리스트'!G:I,3,0),"")</f>
        <v/>
      </c>
      <c r="N334" s="18" t="str">
        <f t="shared" si="10"/>
        <v/>
      </c>
      <c r="O334" s="15"/>
      <c r="P334" s="194" t="s">
        <v>32</v>
      </c>
    </row>
    <row r="335" spans="3:16" ht="12" hidden="1" customHeight="1" x14ac:dyDescent="0.3">
      <c r="C335" s="12" t="s">
        <v>14</v>
      </c>
      <c r="D335" s="25" t="s">
        <v>117</v>
      </c>
      <c r="E335" s="27" t="s">
        <v>44</v>
      </c>
      <c r="F335" s="13" t="s">
        <v>46</v>
      </c>
      <c r="G335" s="18" t="s">
        <v>479</v>
      </c>
      <c r="H335" s="18">
        <v>1248139343</v>
      </c>
      <c r="I335" s="83">
        <v>500000</v>
      </c>
      <c r="J335" s="84">
        <v>6000000</v>
      </c>
      <c r="K335" s="84" t="s">
        <v>31</v>
      </c>
      <c r="L335" s="87" t="str">
        <f t="shared" si="11"/>
        <v/>
      </c>
      <c r="M335" s="87" t="str">
        <f>IFERROR(VLOOKUP(H335,'2019년 수주리스트'!G:I,3,0),"")</f>
        <v/>
      </c>
      <c r="N335" s="18" t="str">
        <f t="shared" si="10"/>
        <v/>
      </c>
      <c r="O335" s="15"/>
      <c r="P335" s="194" t="s">
        <v>31</v>
      </c>
    </row>
    <row r="336" spans="3:16" ht="12" hidden="1" customHeight="1" x14ac:dyDescent="0.3">
      <c r="C336" s="12" t="s">
        <v>18</v>
      </c>
      <c r="D336" s="25" t="s">
        <v>314</v>
      </c>
      <c r="E336" s="27" t="s">
        <v>44</v>
      </c>
      <c r="F336" s="13" t="s">
        <v>45</v>
      </c>
      <c r="G336" s="18" t="s">
        <v>480</v>
      </c>
      <c r="H336" s="18">
        <v>1058176181</v>
      </c>
      <c r="I336" s="83">
        <v>5095200</v>
      </c>
      <c r="J336" s="84">
        <v>5095200</v>
      </c>
      <c r="K336" s="84" t="s">
        <v>31</v>
      </c>
      <c r="L336" s="87" t="str">
        <f t="shared" si="11"/>
        <v/>
      </c>
      <c r="M336" s="87" t="str">
        <f>IFERROR(VLOOKUP(H336,'2019년 수주리스트'!G:I,3,0),"")</f>
        <v/>
      </c>
      <c r="N336" s="18" t="str">
        <f t="shared" si="10"/>
        <v/>
      </c>
      <c r="O336" s="15"/>
      <c r="P336" s="194" t="s">
        <v>31</v>
      </c>
    </row>
    <row r="337" spans="3:16" ht="12" hidden="1" customHeight="1" x14ac:dyDescent="0.3">
      <c r="C337" s="12" t="s">
        <v>14</v>
      </c>
      <c r="D337" s="25" t="s">
        <v>186</v>
      </c>
      <c r="E337" s="27" t="s">
        <v>44</v>
      </c>
      <c r="F337" s="13" t="s">
        <v>45</v>
      </c>
      <c r="G337" s="18" t="s">
        <v>481</v>
      </c>
      <c r="H337" s="18">
        <v>1198109075</v>
      </c>
      <c r="I337" s="83">
        <v>3540000</v>
      </c>
      <c r="J337" s="84">
        <v>3540000</v>
      </c>
      <c r="K337" s="84" t="s">
        <v>33</v>
      </c>
      <c r="L337" s="87" t="str">
        <f t="shared" si="11"/>
        <v/>
      </c>
      <c r="M337" s="87" t="str">
        <f>IFERROR(VLOOKUP(H337,'2019년 수주리스트'!G:I,3,0),"")</f>
        <v/>
      </c>
      <c r="N337" s="18" t="str">
        <f t="shared" si="10"/>
        <v/>
      </c>
      <c r="O337" s="15"/>
      <c r="P337" s="194" t="s">
        <v>33</v>
      </c>
    </row>
    <row r="338" spans="3:16" ht="12" hidden="1" customHeight="1" x14ac:dyDescent="0.3">
      <c r="C338" s="12" t="s">
        <v>18</v>
      </c>
      <c r="D338" s="25" t="s">
        <v>151</v>
      </c>
      <c r="E338" s="27" t="s">
        <v>44</v>
      </c>
      <c r="F338" s="13" t="s">
        <v>45</v>
      </c>
      <c r="G338" s="18" t="s">
        <v>482</v>
      </c>
      <c r="H338" s="18">
        <v>1298164250</v>
      </c>
      <c r="I338" s="83">
        <v>2760000</v>
      </c>
      <c r="J338" s="84">
        <v>2760000</v>
      </c>
      <c r="K338" s="84" t="s">
        <v>33</v>
      </c>
      <c r="L338" s="87" t="str">
        <f t="shared" si="11"/>
        <v/>
      </c>
      <c r="M338" s="87" t="str">
        <f>IFERROR(VLOOKUP(H338,'2019년 수주리스트'!G:I,3,0),"")</f>
        <v/>
      </c>
      <c r="N338" s="18" t="str">
        <f t="shared" si="10"/>
        <v/>
      </c>
      <c r="O338" s="15"/>
      <c r="P338" s="194" t="s">
        <v>33</v>
      </c>
    </row>
    <row r="339" spans="3:16" ht="12" hidden="1" customHeight="1" x14ac:dyDescent="0.3">
      <c r="C339" s="12" t="s">
        <v>14</v>
      </c>
      <c r="D339" s="25" t="s">
        <v>138</v>
      </c>
      <c r="E339" s="27" t="s">
        <v>44</v>
      </c>
      <c r="F339" s="13" t="s">
        <v>45</v>
      </c>
      <c r="G339" s="18" t="s">
        <v>483</v>
      </c>
      <c r="H339" s="18">
        <v>5598100291</v>
      </c>
      <c r="I339" s="83">
        <v>3180000</v>
      </c>
      <c r="J339" s="84">
        <v>3180000</v>
      </c>
      <c r="K339" s="84" t="s">
        <v>31</v>
      </c>
      <c r="L339" s="87" t="str">
        <f t="shared" si="11"/>
        <v/>
      </c>
      <c r="M339" s="87" t="str">
        <f>IFERROR(VLOOKUP(H339,'2019년 수주리스트'!G:I,3,0),"")</f>
        <v/>
      </c>
      <c r="N339" s="18" t="str">
        <f t="shared" si="10"/>
        <v/>
      </c>
      <c r="O339" s="15"/>
      <c r="P339" s="194" t="s">
        <v>31</v>
      </c>
    </row>
    <row r="340" spans="3:16" ht="12" hidden="1" customHeight="1" x14ac:dyDescent="0.3">
      <c r="C340" s="12" t="s">
        <v>14</v>
      </c>
      <c r="D340" s="25" t="s">
        <v>133</v>
      </c>
      <c r="E340" s="27" t="s">
        <v>44</v>
      </c>
      <c r="F340" s="13" t="s">
        <v>46</v>
      </c>
      <c r="G340" s="18" t="s">
        <v>484</v>
      </c>
      <c r="H340" s="18">
        <v>1138507719</v>
      </c>
      <c r="I340" s="83">
        <v>305000</v>
      </c>
      <c r="J340" s="84">
        <v>3660000</v>
      </c>
      <c r="K340" s="84" t="s">
        <v>33</v>
      </c>
      <c r="L340" s="87" t="str">
        <f t="shared" si="11"/>
        <v/>
      </c>
      <c r="M340" s="87" t="str">
        <f>IFERROR(VLOOKUP(H340,'2019년 수주리스트'!G:I,3,0),"")</f>
        <v/>
      </c>
      <c r="N340" s="18" t="str">
        <f t="shared" si="10"/>
        <v/>
      </c>
      <c r="O340" s="15"/>
      <c r="P340" s="194" t="s">
        <v>33</v>
      </c>
    </row>
    <row r="341" spans="3:16" ht="12" hidden="1" customHeight="1" x14ac:dyDescent="0.3">
      <c r="C341" s="12" t="s">
        <v>14</v>
      </c>
      <c r="D341" s="25" t="s">
        <v>168</v>
      </c>
      <c r="E341" s="27" t="s">
        <v>44</v>
      </c>
      <c r="F341" s="13" t="s">
        <v>46</v>
      </c>
      <c r="G341" s="18" t="s">
        <v>485</v>
      </c>
      <c r="H341" s="18">
        <v>2148763852</v>
      </c>
      <c r="I341" s="83">
        <v>275000</v>
      </c>
      <c r="J341" s="84">
        <v>3300000</v>
      </c>
      <c r="K341" s="84" t="s">
        <v>31</v>
      </c>
      <c r="L341" s="87" t="str">
        <f t="shared" si="11"/>
        <v/>
      </c>
      <c r="M341" s="87" t="str">
        <f>IFERROR(VLOOKUP(H341,'2019년 수주리스트'!G:I,3,0),"")</f>
        <v/>
      </c>
      <c r="N341" s="18" t="str">
        <f t="shared" si="10"/>
        <v/>
      </c>
      <c r="O341" s="15"/>
      <c r="P341" s="194" t="s">
        <v>31</v>
      </c>
    </row>
    <row r="342" spans="3:16" ht="12" hidden="1" customHeight="1" x14ac:dyDescent="0.3">
      <c r="C342" s="12" t="s">
        <v>14</v>
      </c>
      <c r="D342" s="25" t="s">
        <v>138</v>
      </c>
      <c r="E342" s="27" t="s">
        <v>44</v>
      </c>
      <c r="F342" s="13" t="s">
        <v>46</v>
      </c>
      <c r="G342" s="18" t="s">
        <v>486</v>
      </c>
      <c r="H342" s="18">
        <v>1078754996</v>
      </c>
      <c r="I342" s="83">
        <v>310000</v>
      </c>
      <c r="J342" s="84">
        <v>3720000</v>
      </c>
      <c r="K342" s="84" t="s">
        <v>31</v>
      </c>
      <c r="L342" s="87" t="str">
        <f t="shared" si="11"/>
        <v/>
      </c>
      <c r="M342" s="87" t="str">
        <f>IFERROR(VLOOKUP(H342,'2019년 수주리스트'!G:I,3,0),"")</f>
        <v/>
      </c>
      <c r="N342" s="18" t="str">
        <f t="shared" si="10"/>
        <v/>
      </c>
      <c r="O342" s="15"/>
      <c r="P342" s="194" t="s">
        <v>31</v>
      </c>
    </row>
    <row r="343" spans="3:16" ht="12" hidden="1" customHeight="1" x14ac:dyDescent="0.3">
      <c r="C343" s="12" t="s">
        <v>14</v>
      </c>
      <c r="D343" s="25" t="s">
        <v>138</v>
      </c>
      <c r="E343" s="27" t="s">
        <v>44</v>
      </c>
      <c r="F343" s="13" t="s">
        <v>46</v>
      </c>
      <c r="G343" s="18" t="s">
        <v>487</v>
      </c>
      <c r="H343" s="18">
        <v>1148626813</v>
      </c>
      <c r="I343" s="83">
        <v>490000</v>
      </c>
      <c r="J343" s="84">
        <v>5880000</v>
      </c>
      <c r="K343" s="84" t="s">
        <v>31</v>
      </c>
      <c r="L343" s="87" t="str">
        <f t="shared" si="11"/>
        <v/>
      </c>
      <c r="M343" s="87" t="str">
        <f>IFERROR(VLOOKUP(H343,'2019년 수주리스트'!G:I,3,0),"")</f>
        <v/>
      </c>
      <c r="N343" s="18" t="str">
        <f t="shared" si="10"/>
        <v/>
      </c>
      <c r="O343" s="15"/>
      <c r="P343" s="194" t="s">
        <v>31</v>
      </c>
    </row>
    <row r="344" spans="3:16" ht="12" hidden="1" customHeight="1" x14ac:dyDescent="0.3">
      <c r="C344" s="12" t="s">
        <v>14</v>
      </c>
      <c r="D344" s="25" t="s">
        <v>133</v>
      </c>
      <c r="E344" s="27" t="s">
        <v>44</v>
      </c>
      <c r="F344" s="13" t="s">
        <v>46</v>
      </c>
      <c r="G344" s="18" t="s">
        <v>488</v>
      </c>
      <c r="H344" s="18">
        <v>1078629879</v>
      </c>
      <c r="I344" s="83">
        <v>420000</v>
      </c>
      <c r="J344" s="84">
        <v>5040000</v>
      </c>
      <c r="K344" s="84" t="s">
        <v>31</v>
      </c>
      <c r="L344" s="87" t="str">
        <f t="shared" si="11"/>
        <v/>
      </c>
      <c r="M344" s="87" t="str">
        <f>IFERROR(VLOOKUP(H344,'2019년 수주리스트'!G:I,3,0),"")</f>
        <v/>
      </c>
      <c r="N344" s="18" t="str">
        <f t="shared" si="10"/>
        <v/>
      </c>
      <c r="O344" s="15"/>
      <c r="P344" s="194" t="s">
        <v>31</v>
      </c>
    </row>
    <row r="345" spans="3:16" ht="12" hidden="1" customHeight="1" x14ac:dyDescent="0.3">
      <c r="C345" s="12" t="s">
        <v>14</v>
      </c>
      <c r="D345" s="25" t="s">
        <v>168</v>
      </c>
      <c r="E345" s="27" t="s">
        <v>44</v>
      </c>
      <c r="F345" s="13" t="s">
        <v>46</v>
      </c>
      <c r="G345" s="18" t="s">
        <v>489</v>
      </c>
      <c r="H345" s="18">
        <v>4768601175</v>
      </c>
      <c r="I345" s="83">
        <v>315000</v>
      </c>
      <c r="J345" s="84">
        <v>3780000</v>
      </c>
      <c r="K345" s="84" t="s">
        <v>31</v>
      </c>
      <c r="L345" s="87" t="str">
        <f t="shared" si="11"/>
        <v/>
      </c>
      <c r="M345" s="87" t="str">
        <f>IFERROR(VLOOKUP(H345,'2019년 수주리스트'!G:I,3,0),"")</f>
        <v/>
      </c>
      <c r="N345" s="18" t="str">
        <f t="shared" si="10"/>
        <v/>
      </c>
      <c r="O345" s="15"/>
      <c r="P345" s="194" t="s">
        <v>31</v>
      </c>
    </row>
    <row r="346" spans="3:16" ht="12" hidden="1" customHeight="1" x14ac:dyDescent="0.3">
      <c r="C346" s="12" t="s">
        <v>18</v>
      </c>
      <c r="D346" s="25" t="s">
        <v>256</v>
      </c>
      <c r="E346" s="27" t="s">
        <v>44</v>
      </c>
      <c r="F346" s="13" t="s">
        <v>46</v>
      </c>
      <c r="G346" s="18" t="s">
        <v>490</v>
      </c>
      <c r="H346" s="18">
        <v>7068600174</v>
      </c>
      <c r="I346" s="83">
        <v>305000</v>
      </c>
      <c r="J346" s="84">
        <v>3660000</v>
      </c>
      <c r="K346" s="84" t="s">
        <v>31</v>
      </c>
      <c r="L346" s="87" t="str">
        <f t="shared" si="11"/>
        <v/>
      </c>
      <c r="M346" s="87" t="str">
        <f>IFERROR(VLOOKUP(H346,'2019년 수주리스트'!G:I,3,0),"")</f>
        <v/>
      </c>
      <c r="N346" s="18" t="str">
        <f t="shared" si="10"/>
        <v/>
      </c>
      <c r="O346" s="15"/>
      <c r="P346" s="194" t="s">
        <v>31</v>
      </c>
    </row>
    <row r="347" spans="3:16" ht="12" hidden="1" customHeight="1" x14ac:dyDescent="0.3">
      <c r="C347" s="12" t="s">
        <v>14</v>
      </c>
      <c r="D347" s="25" t="s">
        <v>126</v>
      </c>
      <c r="E347" s="27" t="s">
        <v>44</v>
      </c>
      <c r="F347" s="13" t="s">
        <v>46</v>
      </c>
      <c r="G347" s="18" t="s">
        <v>491</v>
      </c>
      <c r="H347" s="18">
        <v>1398119655</v>
      </c>
      <c r="I347" s="83">
        <v>275000</v>
      </c>
      <c r="J347" s="84">
        <v>3300000</v>
      </c>
      <c r="K347" s="84" t="s">
        <v>34</v>
      </c>
      <c r="L347" s="87" t="str">
        <f t="shared" si="11"/>
        <v/>
      </c>
      <c r="M347" s="87" t="str">
        <f>IFERROR(VLOOKUP(H347,'2019년 수주리스트'!G:I,3,0),"")</f>
        <v/>
      </c>
      <c r="N347" s="18" t="str">
        <f t="shared" si="10"/>
        <v/>
      </c>
      <c r="O347" s="15"/>
      <c r="P347" s="194" t="s">
        <v>34</v>
      </c>
    </row>
    <row r="348" spans="3:16" ht="12" hidden="1" customHeight="1" x14ac:dyDescent="0.3">
      <c r="C348" s="12" t="s">
        <v>14</v>
      </c>
      <c r="D348" s="25" t="s">
        <v>136</v>
      </c>
      <c r="E348" s="27" t="s">
        <v>44</v>
      </c>
      <c r="F348" s="13" t="s">
        <v>46</v>
      </c>
      <c r="G348" s="18" t="s">
        <v>492</v>
      </c>
      <c r="H348" s="18">
        <v>4108665446</v>
      </c>
      <c r="I348" s="83">
        <v>355000</v>
      </c>
      <c r="J348" s="84">
        <v>4260000</v>
      </c>
      <c r="K348" s="84" t="s">
        <v>31</v>
      </c>
      <c r="L348" s="87" t="str">
        <f t="shared" si="11"/>
        <v/>
      </c>
      <c r="M348" s="87" t="str">
        <f>IFERROR(VLOOKUP(H348,'2019년 수주리스트'!G:I,3,0),"")</f>
        <v/>
      </c>
      <c r="N348" s="18" t="str">
        <f t="shared" si="10"/>
        <v/>
      </c>
      <c r="O348" s="15"/>
      <c r="P348" s="194" t="s">
        <v>31</v>
      </c>
    </row>
    <row r="349" spans="3:16" ht="12" hidden="1" customHeight="1" x14ac:dyDescent="0.3">
      <c r="C349" s="12" t="s">
        <v>25</v>
      </c>
      <c r="D349" s="25" t="s">
        <v>339</v>
      </c>
      <c r="E349" s="27" t="s">
        <v>44</v>
      </c>
      <c r="F349" s="13" t="s">
        <v>46</v>
      </c>
      <c r="G349" s="18" t="s">
        <v>493</v>
      </c>
      <c r="H349" s="18">
        <v>6218126131</v>
      </c>
      <c r="I349" s="83">
        <v>585000</v>
      </c>
      <c r="J349" s="84">
        <v>7020000</v>
      </c>
      <c r="K349" s="84" t="s">
        <v>35</v>
      </c>
      <c r="L349" s="87" t="str">
        <f t="shared" si="11"/>
        <v/>
      </c>
      <c r="M349" s="87"/>
      <c r="N349" s="18" t="str">
        <f t="shared" si="10"/>
        <v/>
      </c>
      <c r="O349" s="15"/>
      <c r="P349" s="194" t="s">
        <v>35</v>
      </c>
    </row>
    <row r="350" spans="3:16" ht="12" hidden="1" customHeight="1" x14ac:dyDescent="0.3">
      <c r="C350" s="12" t="s">
        <v>14</v>
      </c>
      <c r="D350" s="25" t="s">
        <v>116</v>
      </c>
      <c r="E350" s="27" t="s">
        <v>44</v>
      </c>
      <c r="F350" s="13" t="s">
        <v>45</v>
      </c>
      <c r="G350" s="18" t="s">
        <v>494</v>
      </c>
      <c r="H350" s="18">
        <v>3148600316</v>
      </c>
      <c r="I350" s="83">
        <v>3548400</v>
      </c>
      <c r="J350" s="84">
        <v>3548400</v>
      </c>
      <c r="K350" s="84" t="s">
        <v>31</v>
      </c>
      <c r="L350" s="87" t="str">
        <f t="shared" si="11"/>
        <v/>
      </c>
      <c r="M350" s="87" t="str">
        <f>IFERROR(VLOOKUP(H350,'2019년 수주리스트'!G:I,3,0),"")</f>
        <v/>
      </c>
      <c r="N350" s="18" t="str">
        <f t="shared" si="10"/>
        <v/>
      </c>
      <c r="O350" s="15"/>
      <c r="P350" s="194" t="s">
        <v>31</v>
      </c>
    </row>
    <row r="351" spans="3:16" ht="12" hidden="1" customHeight="1" x14ac:dyDescent="0.3">
      <c r="C351" s="12" t="s">
        <v>14</v>
      </c>
      <c r="D351" s="25" t="s">
        <v>116</v>
      </c>
      <c r="E351" s="27" t="s">
        <v>44</v>
      </c>
      <c r="F351" s="13" t="s">
        <v>46</v>
      </c>
      <c r="G351" s="18" t="s">
        <v>495</v>
      </c>
      <c r="H351" s="18">
        <v>3148634567</v>
      </c>
      <c r="I351" s="83">
        <v>230000</v>
      </c>
      <c r="J351" s="84">
        <v>2760000</v>
      </c>
      <c r="K351" s="84" t="s">
        <v>31</v>
      </c>
      <c r="L351" s="87" t="str">
        <f t="shared" si="11"/>
        <v/>
      </c>
      <c r="M351" s="87" t="str">
        <f>IFERROR(VLOOKUP(H351,'2019년 수주리스트'!G:I,3,0),"")</f>
        <v/>
      </c>
      <c r="N351" s="18" t="str">
        <f t="shared" si="10"/>
        <v/>
      </c>
      <c r="O351" s="15"/>
      <c r="P351" s="194" t="s">
        <v>31</v>
      </c>
    </row>
    <row r="352" spans="3:16" ht="12" hidden="1" customHeight="1" x14ac:dyDescent="0.3">
      <c r="C352" s="12" t="s">
        <v>18</v>
      </c>
      <c r="D352" s="25" t="s">
        <v>437</v>
      </c>
      <c r="E352" s="27" t="s">
        <v>44</v>
      </c>
      <c r="F352" s="13" t="s">
        <v>45</v>
      </c>
      <c r="G352" s="18" t="s">
        <v>496</v>
      </c>
      <c r="H352" s="18">
        <v>1058103830</v>
      </c>
      <c r="I352" s="83">
        <v>3540000</v>
      </c>
      <c r="J352" s="84">
        <v>3540000</v>
      </c>
      <c r="K352" s="84" t="s">
        <v>31</v>
      </c>
      <c r="L352" s="87" t="str">
        <f t="shared" si="11"/>
        <v/>
      </c>
      <c r="M352" s="87" t="str">
        <f>IFERROR(VLOOKUP(H352,'2019년 수주리스트'!G:I,3,0),"")</f>
        <v/>
      </c>
      <c r="N352" s="18" t="str">
        <f t="shared" si="10"/>
        <v/>
      </c>
      <c r="O352" s="15"/>
      <c r="P352" s="194" t="s">
        <v>31</v>
      </c>
    </row>
    <row r="353" spans="3:16" ht="12" hidden="1" customHeight="1" x14ac:dyDescent="0.3">
      <c r="C353" s="12" t="s">
        <v>18</v>
      </c>
      <c r="D353" s="25" t="s">
        <v>177</v>
      </c>
      <c r="E353" s="27" t="s">
        <v>44</v>
      </c>
      <c r="F353" s="13" t="s">
        <v>46</v>
      </c>
      <c r="G353" s="18" t="s">
        <v>497</v>
      </c>
      <c r="H353" s="18">
        <v>3148103453</v>
      </c>
      <c r="I353" s="83">
        <v>1355000</v>
      </c>
      <c r="J353" s="84">
        <v>16260000</v>
      </c>
      <c r="K353" s="84" t="s">
        <v>35</v>
      </c>
      <c r="L353" s="87" t="str">
        <f t="shared" si="11"/>
        <v/>
      </c>
      <c r="M353" s="87" t="str">
        <f>IFERROR(VLOOKUP(H353,'2019년 수주리스트'!G:I,3,0),"")</f>
        <v/>
      </c>
      <c r="N353" s="18" t="str">
        <f t="shared" si="10"/>
        <v/>
      </c>
      <c r="O353" s="15"/>
      <c r="P353" s="194" t="s">
        <v>35</v>
      </c>
    </row>
    <row r="354" spans="3:16" ht="12" hidden="1" customHeight="1" x14ac:dyDescent="0.3">
      <c r="C354" s="12" t="s">
        <v>14</v>
      </c>
      <c r="D354" s="25" t="s">
        <v>138</v>
      </c>
      <c r="E354" s="27" t="s">
        <v>44</v>
      </c>
      <c r="F354" s="13" t="s">
        <v>45</v>
      </c>
      <c r="G354" s="18" t="s">
        <v>498</v>
      </c>
      <c r="H354" s="18">
        <v>1358114134</v>
      </c>
      <c r="I354" s="83">
        <v>3540000</v>
      </c>
      <c r="J354" s="84">
        <v>3540000</v>
      </c>
      <c r="K354" s="84" t="s">
        <v>31</v>
      </c>
      <c r="L354" s="87" t="str">
        <f t="shared" si="11"/>
        <v/>
      </c>
      <c r="M354" s="87" t="str">
        <f>IFERROR(VLOOKUP(H354,'2019년 수주리스트'!G:I,3,0),"")</f>
        <v/>
      </c>
      <c r="N354" s="18" t="str">
        <f t="shared" si="10"/>
        <v/>
      </c>
      <c r="O354" s="15"/>
      <c r="P354" s="194" t="s">
        <v>31</v>
      </c>
    </row>
    <row r="355" spans="3:16" ht="12" hidden="1" customHeight="1" x14ac:dyDescent="0.3">
      <c r="C355" s="12" t="s">
        <v>14</v>
      </c>
      <c r="D355" s="25" t="s">
        <v>186</v>
      </c>
      <c r="E355" s="27" t="s">
        <v>44</v>
      </c>
      <c r="F355" s="13" t="s">
        <v>46</v>
      </c>
      <c r="G355" s="18" t="s">
        <v>499</v>
      </c>
      <c r="H355" s="18">
        <v>3128662688</v>
      </c>
      <c r="I355" s="83">
        <v>454000</v>
      </c>
      <c r="J355" s="84">
        <v>5448000</v>
      </c>
      <c r="K355" s="84" t="s">
        <v>34</v>
      </c>
      <c r="L355" s="87" t="str">
        <f t="shared" si="11"/>
        <v/>
      </c>
      <c r="M355" s="87" t="str">
        <f>IFERROR(VLOOKUP(H355,'2019년 수주리스트'!G:I,3,0),"")</f>
        <v/>
      </c>
      <c r="N355" s="18" t="str">
        <f t="shared" si="10"/>
        <v/>
      </c>
      <c r="O355" s="15"/>
      <c r="P355" s="194" t="s">
        <v>34</v>
      </c>
    </row>
    <row r="356" spans="3:16" ht="12" hidden="1" customHeight="1" x14ac:dyDescent="0.3">
      <c r="C356" s="12" t="s">
        <v>18</v>
      </c>
      <c r="D356" s="25" t="s">
        <v>267</v>
      </c>
      <c r="E356" s="27" t="s">
        <v>44</v>
      </c>
      <c r="F356" s="13" t="s">
        <v>46</v>
      </c>
      <c r="G356" s="18" t="s">
        <v>500</v>
      </c>
      <c r="H356" s="18">
        <v>2218701010</v>
      </c>
      <c r="I356" s="83">
        <v>275000</v>
      </c>
      <c r="J356" s="84">
        <v>3300000</v>
      </c>
      <c r="K356" s="84" t="s">
        <v>31</v>
      </c>
      <c r="L356" s="87" t="str">
        <f t="shared" si="11"/>
        <v/>
      </c>
      <c r="M356" s="87" t="str">
        <f>IFERROR(VLOOKUP(H356,'2019년 수주리스트'!G:I,3,0),"")</f>
        <v/>
      </c>
      <c r="N356" s="18" t="str">
        <f t="shared" si="10"/>
        <v/>
      </c>
      <c r="O356" s="15"/>
      <c r="P356" s="194" t="s">
        <v>31</v>
      </c>
    </row>
    <row r="357" spans="3:16" ht="12" hidden="1" customHeight="1" x14ac:dyDescent="0.3">
      <c r="C357" s="12" t="s">
        <v>14</v>
      </c>
      <c r="D357" s="25" t="s">
        <v>204</v>
      </c>
      <c r="E357" s="27" t="s">
        <v>44</v>
      </c>
      <c r="F357" s="13" t="s">
        <v>46</v>
      </c>
      <c r="G357" s="18" t="s">
        <v>501</v>
      </c>
      <c r="H357" s="18">
        <v>1018617910</v>
      </c>
      <c r="I357" s="83">
        <v>677000</v>
      </c>
      <c r="J357" s="84">
        <v>8124000</v>
      </c>
      <c r="K357" s="84" t="s">
        <v>31</v>
      </c>
      <c r="L357" s="87" t="str">
        <f t="shared" si="11"/>
        <v/>
      </c>
      <c r="M357" s="87" t="str">
        <f>IFERROR(VLOOKUP(H357,'2019년 수주리스트'!G:I,3,0),"")</f>
        <v/>
      </c>
      <c r="N357" s="18" t="str">
        <f t="shared" si="10"/>
        <v/>
      </c>
      <c r="O357" s="15"/>
      <c r="P357" s="194" t="s">
        <v>31</v>
      </c>
    </row>
    <row r="358" spans="3:16" ht="12" hidden="1" customHeight="1" x14ac:dyDescent="0.3">
      <c r="C358" s="12" t="s">
        <v>14</v>
      </c>
      <c r="D358" s="25" t="s">
        <v>204</v>
      </c>
      <c r="E358" s="27" t="s">
        <v>44</v>
      </c>
      <c r="F358" s="13" t="s">
        <v>46</v>
      </c>
      <c r="G358" s="18" t="s">
        <v>502</v>
      </c>
      <c r="H358" s="18">
        <v>1298601323</v>
      </c>
      <c r="I358" s="83">
        <v>398000</v>
      </c>
      <c r="J358" s="84">
        <v>4776000</v>
      </c>
      <c r="K358" s="84" t="s">
        <v>31</v>
      </c>
      <c r="L358" s="87" t="str">
        <f t="shared" si="11"/>
        <v/>
      </c>
      <c r="M358" s="87" t="str">
        <f>IFERROR(VLOOKUP(H358,'2019년 수주리스트'!G:I,3,0),"")</f>
        <v/>
      </c>
      <c r="N358" s="18" t="str">
        <f t="shared" si="10"/>
        <v/>
      </c>
      <c r="O358" s="15"/>
      <c r="P358" s="194" t="s">
        <v>31</v>
      </c>
    </row>
    <row r="359" spans="3:16" ht="12" hidden="1" customHeight="1" x14ac:dyDescent="0.3">
      <c r="C359" s="12" t="s">
        <v>14</v>
      </c>
      <c r="D359" s="25" t="s">
        <v>138</v>
      </c>
      <c r="E359" s="27" t="s">
        <v>44</v>
      </c>
      <c r="F359" s="13" t="s">
        <v>46</v>
      </c>
      <c r="G359" s="18" t="s">
        <v>503</v>
      </c>
      <c r="H359" s="18">
        <v>2208607450</v>
      </c>
      <c r="I359" s="83">
        <v>508000</v>
      </c>
      <c r="J359" s="84">
        <v>6096000</v>
      </c>
      <c r="K359" s="84" t="s">
        <v>34</v>
      </c>
      <c r="L359" s="87" t="str">
        <f t="shared" si="11"/>
        <v/>
      </c>
      <c r="M359" s="87"/>
      <c r="N359" s="18" t="str">
        <f t="shared" si="10"/>
        <v/>
      </c>
      <c r="O359" s="15"/>
      <c r="P359" s="194" t="s">
        <v>34</v>
      </c>
    </row>
    <row r="360" spans="3:16" ht="12" hidden="1" customHeight="1" x14ac:dyDescent="0.3">
      <c r="C360" s="12" t="s">
        <v>14</v>
      </c>
      <c r="D360" s="25" t="s">
        <v>133</v>
      </c>
      <c r="E360" s="27" t="s">
        <v>44</v>
      </c>
      <c r="F360" s="13" t="s">
        <v>45</v>
      </c>
      <c r="G360" s="18" t="s">
        <v>504</v>
      </c>
      <c r="H360" s="18">
        <v>1078217768</v>
      </c>
      <c r="I360" s="83">
        <v>7112400</v>
      </c>
      <c r="J360" s="84">
        <v>7112400</v>
      </c>
      <c r="K360" s="84" t="s">
        <v>31</v>
      </c>
      <c r="L360" s="87" t="str">
        <f t="shared" si="11"/>
        <v/>
      </c>
      <c r="M360" s="87" t="str">
        <f>IFERROR(VLOOKUP(H360,'2019년 수주리스트'!G:I,3,0),"")</f>
        <v/>
      </c>
      <c r="N360" s="18" t="str">
        <f t="shared" si="10"/>
        <v/>
      </c>
      <c r="O360" s="15"/>
      <c r="P360" s="194" t="s">
        <v>31</v>
      </c>
    </row>
    <row r="361" spans="3:16" ht="12" hidden="1" customHeight="1" x14ac:dyDescent="0.3">
      <c r="C361" s="12" t="s">
        <v>14</v>
      </c>
      <c r="D361" s="25" t="s">
        <v>186</v>
      </c>
      <c r="E361" s="27" t="s">
        <v>44</v>
      </c>
      <c r="F361" s="13" t="s">
        <v>46</v>
      </c>
      <c r="G361" s="18" t="s">
        <v>505</v>
      </c>
      <c r="H361" s="18">
        <v>1238170002</v>
      </c>
      <c r="I361" s="83">
        <v>230000</v>
      </c>
      <c r="J361" s="84">
        <v>2760000</v>
      </c>
      <c r="K361" s="84" t="s">
        <v>31</v>
      </c>
      <c r="L361" s="87" t="str">
        <f t="shared" si="11"/>
        <v/>
      </c>
      <c r="M361" s="87" t="str">
        <f>IFERROR(VLOOKUP(H361,'2019년 수주리스트'!G:I,3,0),"")</f>
        <v/>
      </c>
      <c r="N361" s="18" t="str">
        <f t="shared" si="10"/>
        <v/>
      </c>
      <c r="O361" s="15"/>
      <c r="P361" s="194" t="s">
        <v>31</v>
      </c>
    </row>
    <row r="362" spans="3:16" ht="12" hidden="1" customHeight="1" x14ac:dyDescent="0.3">
      <c r="C362" s="12" t="s">
        <v>18</v>
      </c>
      <c r="D362" s="25" t="s">
        <v>177</v>
      </c>
      <c r="E362" s="27" t="s">
        <v>44</v>
      </c>
      <c r="F362" s="13" t="s">
        <v>45</v>
      </c>
      <c r="G362" s="18" t="s">
        <v>506</v>
      </c>
      <c r="H362" s="18">
        <v>2018629638</v>
      </c>
      <c r="I362" s="83">
        <v>3540000</v>
      </c>
      <c r="J362" s="84">
        <v>3540000</v>
      </c>
      <c r="K362" s="84" t="s">
        <v>34</v>
      </c>
      <c r="L362" s="87" t="str">
        <f t="shared" si="11"/>
        <v/>
      </c>
      <c r="M362" s="87" t="str">
        <f>IFERROR(VLOOKUP(H362,'2019년 수주리스트'!G:I,3,0),"")</f>
        <v/>
      </c>
      <c r="N362" s="18" t="str">
        <f t="shared" si="10"/>
        <v/>
      </c>
      <c r="O362" s="15"/>
      <c r="P362" s="194" t="s">
        <v>34</v>
      </c>
    </row>
    <row r="363" spans="3:16" ht="12" hidden="1" customHeight="1" x14ac:dyDescent="0.3">
      <c r="C363" s="12" t="s">
        <v>14</v>
      </c>
      <c r="D363" s="25" t="s">
        <v>133</v>
      </c>
      <c r="E363" s="27" t="s">
        <v>44</v>
      </c>
      <c r="F363" s="13" t="s">
        <v>46</v>
      </c>
      <c r="G363" s="18" t="s">
        <v>507</v>
      </c>
      <c r="H363" s="18">
        <v>1198655841</v>
      </c>
      <c r="I363" s="83">
        <v>549000</v>
      </c>
      <c r="J363" s="84">
        <v>6588000</v>
      </c>
      <c r="K363" s="84" t="s">
        <v>35</v>
      </c>
      <c r="L363" s="87" t="str">
        <f t="shared" si="11"/>
        <v/>
      </c>
      <c r="M363" s="87" t="str">
        <f>IFERROR(VLOOKUP(H363,'2019년 수주리스트'!G:I,3,0),"")</f>
        <v/>
      </c>
      <c r="N363" s="18" t="str">
        <f t="shared" si="10"/>
        <v/>
      </c>
      <c r="O363" s="15"/>
      <c r="P363" s="194" t="s">
        <v>35</v>
      </c>
    </row>
    <row r="364" spans="3:16" ht="12" hidden="1" customHeight="1" x14ac:dyDescent="0.3">
      <c r="C364" s="12" t="s">
        <v>25</v>
      </c>
      <c r="D364" s="25" t="s">
        <v>339</v>
      </c>
      <c r="E364" s="27" t="s">
        <v>44</v>
      </c>
      <c r="F364" s="13" t="s">
        <v>46</v>
      </c>
      <c r="G364" s="18" t="s">
        <v>508</v>
      </c>
      <c r="H364" s="18">
        <v>6108154165</v>
      </c>
      <c r="I364" s="83">
        <v>493000</v>
      </c>
      <c r="J364" s="84">
        <v>5916000</v>
      </c>
      <c r="K364" s="84" t="s">
        <v>34</v>
      </c>
      <c r="L364" s="87" t="str">
        <f t="shared" si="11"/>
        <v/>
      </c>
      <c r="M364" s="87" t="str">
        <f>IFERROR(VLOOKUP(H364,'2019년 수주리스트'!G:I,3,0),"")</f>
        <v/>
      </c>
      <c r="N364" s="18" t="str">
        <f t="shared" si="10"/>
        <v/>
      </c>
      <c r="O364" s="15"/>
      <c r="P364" s="194" t="s">
        <v>34</v>
      </c>
    </row>
    <row r="365" spans="3:16" ht="12" hidden="1" customHeight="1" x14ac:dyDescent="0.3">
      <c r="C365" s="12" t="s">
        <v>14</v>
      </c>
      <c r="D365" s="25" t="s">
        <v>126</v>
      </c>
      <c r="E365" s="27" t="s">
        <v>44</v>
      </c>
      <c r="F365" s="13" t="s">
        <v>46</v>
      </c>
      <c r="G365" s="18" t="s">
        <v>509</v>
      </c>
      <c r="H365" s="18">
        <v>1228133436</v>
      </c>
      <c r="I365" s="83">
        <v>275000</v>
      </c>
      <c r="J365" s="84">
        <v>3300000</v>
      </c>
      <c r="K365" s="84" t="s">
        <v>34</v>
      </c>
      <c r="L365" s="87" t="str">
        <f t="shared" si="11"/>
        <v/>
      </c>
      <c r="M365" s="87" t="str">
        <f>IFERROR(VLOOKUP(H365,'2019년 수주리스트'!G:I,3,0),"")</f>
        <v/>
      </c>
      <c r="N365" s="18" t="str">
        <f t="shared" si="10"/>
        <v/>
      </c>
      <c r="O365" s="15"/>
      <c r="P365" s="194" t="s">
        <v>34</v>
      </c>
    </row>
    <row r="366" spans="3:16" ht="12" hidden="1" customHeight="1" x14ac:dyDescent="0.3">
      <c r="C366" s="12" t="s">
        <v>14</v>
      </c>
      <c r="D366" s="25" t="s">
        <v>168</v>
      </c>
      <c r="E366" s="27" t="s">
        <v>44</v>
      </c>
      <c r="F366" s="13" t="s">
        <v>46</v>
      </c>
      <c r="G366" s="18" t="s">
        <v>510</v>
      </c>
      <c r="H366" s="18" t="s">
        <v>511</v>
      </c>
      <c r="I366" s="83">
        <v>513000</v>
      </c>
      <c r="J366" s="84">
        <v>6156000</v>
      </c>
      <c r="K366" s="84" t="s">
        <v>35</v>
      </c>
      <c r="L366" s="87" t="str">
        <f t="shared" si="11"/>
        <v/>
      </c>
      <c r="M366" s="87" t="str">
        <f>IFERROR(VLOOKUP(H366,'2019년 수주리스트'!G:I,3,0),"")</f>
        <v/>
      </c>
      <c r="N366" s="18" t="str">
        <f t="shared" si="10"/>
        <v/>
      </c>
      <c r="O366" s="15"/>
      <c r="P366" s="194" t="s">
        <v>35</v>
      </c>
    </row>
    <row r="367" spans="3:16" ht="12" hidden="1" customHeight="1" x14ac:dyDescent="0.3">
      <c r="C367" s="12" t="s">
        <v>14</v>
      </c>
      <c r="D367" s="25" t="s">
        <v>138</v>
      </c>
      <c r="E367" s="27" t="s">
        <v>44</v>
      </c>
      <c r="F367" s="13" t="s">
        <v>46</v>
      </c>
      <c r="G367" s="18" t="s">
        <v>512</v>
      </c>
      <c r="H367" s="18">
        <v>1298198293</v>
      </c>
      <c r="I367" s="83">
        <v>302000</v>
      </c>
      <c r="J367" s="84">
        <v>3624000</v>
      </c>
      <c r="K367" s="84" t="s">
        <v>35</v>
      </c>
      <c r="L367" s="87" t="str">
        <f t="shared" si="11"/>
        <v/>
      </c>
      <c r="M367" s="87" t="str">
        <f>IFERROR(VLOOKUP(H367,'2019년 수주리스트'!G:I,3,0),"")</f>
        <v/>
      </c>
      <c r="N367" s="18" t="str">
        <f t="shared" si="10"/>
        <v/>
      </c>
      <c r="O367" s="15"/>
      <c r="P367" s="194" t="s">
        <v>35</v>
      </c>
    </row>
    <row r="368" spans="3:16" ht="12" hidden="1" customHeight="1" x14ac:dyDescent="0.3">
      <c r="C368" s="12" t="s">
        <v>14</v>
      </c>
      <c r="D368" s="25" t="s">
        <v>126</v>
      </c>
      <c r="E368" s="27" t="s">
        <v>44</v>
      </c>
      <c r="F368" s="13" t="s">
        <v>46</v>
      </c>
      <c r="G368" s="18" t="s">
        <v>513</v>
      </c>
      <c r="H368" s="18">
        <v>1338126099</v>
      </c>
      <c r="I368" s="83">
        <v>275000</v>
      </c>
      <c r="J368" s="84">
        <v>3300000</v>
      </c>
      <c r="K368" s="84" t="s">
        <v>34</v>
      </c>
      <c r="L368" s="87" t="str">
        <f t="shared" si="11"/>
        <v/>
      </c>
      <c r="M368" s="87" t="str">
        <f>IFERROR(VLOOKUP(H368,'2019년 수주리스트'!G:I,3,0),"")</f>
        <v/>
      </c>
      <c r="N368" s="18" t="str">
        <f t="shared" si="10"/>
        <v/>
      </c>
      <c r="O368" s="15"/>
      <c r="P368" s="194" t="s">
        <v>34</v>
      </c>
    </row>
    <row r="369" spans="3:16" ht="12" hidden="1" customHeight="1" x14ac:dyDescent="0.3">
      <c r="C369" s="12" t="s">
        <v>14</v>
      </c>
      <c r="D369" s="25" t="s">
        <v>136</v>
      </c>
      <c r="E369" s="27" t="s">
        <v>44</v>
      </c>
      <c r="F369" s="13" t="s">
        <v>46</v>
      </c>
      <c r="G369" s="18" t="s">
        <v>514</v>
      </c>
      <c r="H369" s="18">
        <v>1058217272</v>
      </c>
      <c r="I369" s="83">
        <v>230000</v>
      </c>
      <c r="J369" s="84">
        <v>2760000</v>
      </c>
      <c r="K369" s="84" t="s">
        <v>31</v>
      </c>
      <c r="L369" s="87" t="str">
        <f t="shared" si="11"/>
        <v/>
      </c>
      <c r="M369" s="87"/>
      <c r="N369" s="18" t="str">
        <f t="shared" si="10"/>
        <v/>
      </c>
      <c r="O369" s="15"/>
      <c r="P369" s="194" t="s">
        <v>31</v>
      </c>
    </row>
    <row r="370" spans="3:16" ht="12" hidden="1" customHeight="1" x14ac:dyDescent="0.3">
      <c r="C370" s="12" t="s">
        <v>18</v>
      </c>
      <c r="D370" s="25" t="s">
        <v>171</v>
      </c>
      <c r="E370" s="27" t="s">
        <v>44</v>
      </c>
      <c r="F370" s="13" t="s">
        <v>46</v>
      </c>
      <c r="G370" s="18" t="s">
        <v>515</v>
      </c>
      <c r="H370" s="18">
        <v>2148170763</v>
      </c>
      <c r="I370" s="83">
        <v>432000</v>
      </c>
      <c r="J370" s="84">
        <v>5184000</v>
      </c>
      <c r="K370" s="84" t="s">
        <v>34</v>
      </c>
      <c r="L370" s="87" t="str">
        <f t="shared" si="11"/>
        <v/>
      </c>
      <c r="M370" s="87" t="str">
        <f>IFERROR(VLOOKUP(H370,'2019년 수주리스트'!G:I,3,0),"")</f>
        <v/>
      </c>
      <c r="N370" s="18" t="str">
        <f t="shared" si="10"/>
        <v/>
      </c>
      <c r="O370" s="15"/>
      <c r="P370" s="194" t="s">
        <v>34</v>
      </c>
    </row>
    <row r="371" spans="3:16" ht="12" hidden="1" customHeight="1" x14ac:dyDescent="0.3">
      <c r="C371" s="12" t="s">
        <v>18</v>
      </c>
      <c r="D371" s="25" t="s">
        <v>177</v>
      </c>
      <c r="E371" s="27" t="s">
        <v>44</v>
      </c>
      <c r="F371" s="13" t="s">
        <v>45</v>
      </c>
      <c r="G371" s="18" t="s">
        <v>516</v>
      </c>
      <c r="H371" s="18">
        <v>2148859980</v>
      </c>
      <c r="I371" s="83">
        <v>3612000</v>
      </c>
      <c r="J371" s="84">
        <v>3612000</v>
      </c>
      <c r="K371" s="84" t="s">
        <v>34</v>
      </c>
      <c r="L371" s="87" t="str">
        <f t="shared" si="11"/>
        <v/>
      </c>
      <c r="M371" s="87" t="str">
        <f>IFERROR(VLOOKUP(H371,'2019년 수주리스트'!G:I,3,0),"")</f>
        <v/>
      </c>
      <c r="N371" s="18" t="str">
        <f t="shared" si="10"/>
        <v/>
      </c>
      <c r="O371" s="15"/>
      <c r="P371" s="194" t="s">
        <v>34</v>
      </c>
    </row>
    <row r="372" spans="3:16" ht="12" hidden="1" customHeight="1" x14ac:dyDescent="0.3">
      <c r="C372" s="12" t="s">
        <v>18</v>
      </c>
      <c r="D372" s="25" t="s">
        <v>145</v>
      </c>
      <c r="E372" s="27" t="s">
        <v>44</v>
      </c>
      <c r="F372" s="13" t="s">
        <v>46</v>
      </c>
      <c r="G372" s="18" t="s">
        <v>517</v>
      </c>
      <c r="H372" s="18">
        <v>1268608287</v>
      </c>
      <c r="I372" s="83">
        <v>305000</v>
      </c>
      <c r="J372" s="84">
        <v>3660000</v>
      </c>
      <c r="K372" s="84" t="s">
        <v>34</v>
      </c>
      <c r="L372" s="87" t="str">
        <f t="shared" si="11"/>
        <v/>
      </c>
      <c r="M372" s="87" t="str">
        <f>IFERROR(VLOOKUP(H372,'2019년 수주리스트'!G:I,3,0),"")</f>
        <v/>
      </c>
      <c r="N372" s="18" t="str">
        <f t="shared" si="10"/>
        <v/>
      </c>
      <c r="O372" s="15"/>
      <c r="P372" s="194" t="s">
        <v>34</v>
      </c>
    </row>
    <row r="373" spans="3:16" ht="12" hidden="1" customHeight="1" x14ac:dyDescent="0.3">
      <c r="C373" s="12" t="s">
        <v>18</v>
      </c>
      <c r="D373" s="25" t="s">
        <v>145</v>
      </c>
      <c r="E373" s="27" t="s">
        <v>44</v>
      </c>
      <c r="F373" s="13" t="s">
        <v>45</v>
      </c>
      <c r="G373" s="18" t="s">
        <v>518</v>
      </c>
      <c r="H373" s="18">
        <v>1208679275</v>
      </c>
      <c r="I373" s="83">
        <v>4080000</v>
      </c>
      <c r="J373" s="84">
        <v>4080000</v>
      </c>
      <c r="K373" s="84" t="s">
        <v>34</v>
      </c>
      <c r="L373" s="87" t="str">
        <f t="shared" si="11"/>
        <v/>
      </c>
      <c r="M373" s="87" t="str">
        <f>IFERROR(VLOOKUP(H373,'2019년 수주리스트'!G:I,3,0),"")</f>
        <v/>
      </c>
      <c r="N373" s="18" t="str">
        <f t="shared" si="10"/>
        <v/>
      </c>
      <c r="O373" s="15"/>
      <c r="P373" s="194" t="s">
        <v>34</v>
      </c>
    </row>
    <row r="374" spans="3:16" ht="12" hidden="1" customHeight="1" x14ac:dyDescent="0.3">
      <c r="C374" s="12" t="s">
        <v>14</v>
      </c>
      <c r="D374" s="25" t="s">
        <v>168</v>
      </c>
      <c r="E374" s="27" t="s">
        <v>44</v>
      </c>
      <c r="F374" s="13" t="s">
        <v>46</v>
      </c>
      <c r="G374" s="18" t="s">
        <v>519</v>
      </c>
      <c r="H374" s="18">
        <v>1078644531</v>
      </c>
      <c r="I374" s="83">
        <v>310000</v>
      </c>
      <c r="J374" s="84">
        <v>3720000</v>
      </c>
      <c r="K374" s="84" t="s">
        <v>34</v>
      </c>
      <c r="L374" s="87" t="str">
        <f t="shared" si="11"/>
        <v/>
      </c>
      <c r="M374" s="87" t="str">
        <f>IFERROR(VLOOKUP(H374,'2019년 수주리스트'!G:I,3,0),"")</f>
        <v/>
      </c>
      <c r="N374" s="18" t="str">
        <f t="shared" si="10"/>
        <v/>
      </c>
      <c r="O374" s="15"/>
      <c r="P374" s="194" t="s">
        <v>34</v>
      </c>
    </row>
    <row r="375" spans="3:16" ht="12" hidden="1" customHeight="1" x14ac:dyDescent="0.3">
      <c r="C375" s="12" t="s">
        <v>14</v>
      </c>
      <c r="D375" s="25" t="s">
        <v>168</v>
      </c>
      <c r="E375" s="27" t="s">
        <v>44</v>
      </c>
      <c r="F375" s="13" t="s">
        <v>45</v>
      </c>
      <c r="G375" s="18" t="s">
        <v>520</v>
      </c>
      <c r="H375" s="18">
        <v>2138636772</v>
      </c>
      <c r="I375" s="83">
        <v>3180000</v>
      </c>
      <c r="J375" s="84">
        <v>3180000</v>
      </c>
      <c r="K375" s="84" t="s">
        <v>34</v>
      </c>
      <c r="L375" s="87" t="str">
        <f t="shared" si="11"/>
        <v/>
      </c>
      <c r="M375" s="87" t="str">
        <f>IFERROR(VLOOKUP(H375,'2019년 수주리스트'!G:I,3,0),"")</f>
        <v/>
      </c>
      <c r="N375" s="18" t="str">
        <f t="shared" si="10"/>
        <v/>
      </c>
      <c r="O375" s="15"/>
      <c r="P375" s="194" t="s">
        <v>34</v>
      </c>
    </row>
    <row r="376" spans="3:16" ht="12" hidden="1" customHeight="1" x14ac:dyDescent="0.3">
      <c r="C376" s="12" t="s">
        <v>14</v>
      </c>
      <c r="D376" s="25" t="s">
        <v>133</v>
      </c>
      <c r="E376" s="27" t="s">
        <v>44</v>
      </c>
      <c r="F376" s="13" t="s">
        <v>46</v>
      </c>
      <c r="G376" s="18" t="s">
        <v>521</v>
      </c>
      <c r="H376" s="18">
        <v>4098800277</v>
      </c>
      <c r="I376" s="83">
        <v>355000</v>
      </c>
      <c r="J376" s="84">
        <v>4260000</v>
      </c>
      <c r="K376" s="84" t="s">
        <v>31</v>
      </c>
      <c r="L376" s="87" t="str">
        <f t="shared" si="11"/>
        <v/>
      </c>
      <c r="M376" s="87" t="str">
        <f>IFERROR(VLOOKUP(H376,'2019년 수주리스트'!G:I,3,0),"")</f>
        <v/>
      </c>
      <c r="N376" s="18" t="str">
        <f t="shared" si="10"/>
        <v/>
      </c>
      <c r="O376" s="15"/>
      <c r="P376" s="194" t="s">
        <v>31</v>
      </c>
    </row>
    <row r="377" spans="3:16" ht="12" hidden="1" customHeight="1" x14ac:dyDescent="0.3">
      <c r="C377" s="12" t="s">
        <v>14</v>
      </c>
      <c r="D377" s="25" t="s">
        <v>168</v>
      </c>
      <c r="E377" s="27" t="s">
        <v>44</v>
      </c>
      <c r="F377" s="13" t="s">
        <v>45</v>
      </c>
      <c r="G377" s="18" t="s">
        <v>522</v>
      </c>
      <c r="H377" s="18">
        <v>2148896326</v>
      </c>
      <c r="I377" s="83">
        <v>3180000</v>
      </c>
      <c r="J377" s="84">
        <v>3180000</v>
      </c>
      <c r="K377" s="84" t="s">
        <v>34</v>
      </c>
      <c r="L377" s="87" t="str">
        <f t="shared" si="11"/>
        <v/>
      </c>
      <c r="M377" s="87" t="str">
        <f>IFERROR(VLOOKUP(H377,'2019년 수주리스트'!G:I,3,0),"")</f>
        <v/>
      </c>
      <c r="N377" s="18" t="str">
        <f t="shared" si="10"/>
        <v/>
      </c>
      <c r="O377" s="15"/>
      <c r="P377" s="194" t="s">
        <v>34</v>
      </c>
    </row>
    <row r="378" spans="3:16" ht="12" hidden="1" customHeight="1" x14ac:dyDescent="0.3">
      <c r="C378" s="12" t="s">
        <v>25</v>
      </c>
      <c r="D378" s="25" t="s">
        <v>339</v>
      </c>
      <c r="E378" s="27" t="s">
        <v>44</v>
      </c>
      <c r="F378" s="13" t="s">
        <v>46</v>
      </c>
      <c r="G378" s="18" t="s">
        <v>523</v>
      </c>
      <c r="H378" s="18">
        <v>6108627533</v>
      </c>
      <c r="I378" s="83">
        <v>280000</v>
      </c>
      <c r="J378" s="84">
        <v>3360000</v>
      </c>
      <c r="K378" s="84" t="s">
        <v>34</v>
      </c>
      <c r="L378" s="87" t="str">
        <f t="shared" si="11"/>
        <v/>
      </c>
      <c r="M378" s="87" t="str">
        <f>IFERROR(VLOOKUP(H378,'2019년 수주리스트'!G:I,3,0),"")</f>
        <v/>
      </c>
      <c r="N378" s="18" t="str">
        <f t="shared" si="10"/>
        <v/>
      </c>
      <c r="O378" s="15"/>
      <c r="P378" s="194" t="s">
        <v>34</v>
      </c>
    </row>
    <row r="379" spans="3:16" ht="12" hidden="1" customHeight="1" x14ac:dyDescent="0.3">
      <c r="C379" s="12" t="s">
        <v>18</v>
      </c>
      <c r="D379" s="25" t="s">
        <v>256</v>
      </c>
      <c r="E379" s="27" t="s">
        <v>44</v>
      </c>
      <c r="F379" s="13" t="s">
        <v>46</v>
      </c>
      <c r="G379" s="18" t="s">
        <v>524</v>
      </c>
      <c r="H379" s="18">
        <v>2148833845</v>
      </c>
      <c r="I379" s="83">
        <v>250000</v>
      </c>
      <c r="J379" s="84">
        <v>3000000</v>
      </c>
      <c r="K379" s="84" t="s">
        <v>34</v>
      </c>
      <c r="L379" s="87" t="str">
        <f t="shared" si="11"/>
        <v/>
      </c>
      <c r="M379" s="87" t="str">
        <f>IFERROR(VLOOKUP(H379,'2019년 수주리스트'!G:I,3,0),"")</f>
        <v/>
      </c>
      <c r="N379" s="18" t="str">
        <f t="shared" si="10"/>
        <v/>
      </c>
      <c r="O379" s="15"/>
      <c r="P379" s="194" t="s">
        <v>34</v>
      </c>
    </row>
    <row r="380" spans="3:16" ht="12" hidden="1" customHeight="1" x14ac:dyDescent="0.3">
      <c r="C380" s="12" t="s">
        <v>18</v>
      </c>
      <c r="D380" s="25" t="s">
        <v>525</v>
      </c>
      <c r="E380" s="27" t="s">
        <v>44</v>
      </c>
      <c r="F380" s="13" t="s">
        <v>45</v>
      </c>
      <c r="G380" s="18" t="s">
        <v>526</v>
      </c>
      <c r="H380" s="18">
        <v>1208656011</v>
      </c>
      <c r="I380" s="83">
        <v>4080000</v>
      </c>
      <c r="J380" s="84">
        <v>4080000</v>
      </c>
      <c r="K380" s="84" t="s">
        <v>34</v>
      </c>
      <c r="L380" s="87" t="str">
        <f t="shared" si="11"/>
        <v/>
      </c>
      <c r="M380" s="87" t="str">
        <f>IFERROR(VLOOKUP(H380,'2019년 수주리스트'!G:I,3,0),"")</f>
        <v/>
      </c>
      <c r="N380" s="18" t="str">
        <f t="shared" si="10"/>
        <v/>
      </c>
      <c r="O380" s="15"/>
      <c r="P380" s="194" t="s">
        <v>34</v>
      </c>
    </row>
    <row r="381" spans="3:16" ht="12" hidden="1" customHeight="1" x14ac:dyDescent="0.3">
      <c r="C381" s="12" t="s">
        <v>14</v>
      </c>
      <c r="D381" s="25" t="s">
        <v>168</v>
      </c>
      <c r="E381" s="27" t="s">
        <v>44</v>
      </c>
      <c r="F381" s="13" t="s">
        <v>46</v>
      </c>
      <c r="G381" s="18" t="s">
        <v>527</v>
      </c>
      <c r="H381" s="18">
        <v>1028135478</v>
      </c>
      <c r="I381" s="83">
        <v>628000</v>
      </c>
      <c r="J381" s="84">
        <v>7536000</v>
      </c>
      <c r="K381" s="84" t="s">
        <v>34</v>
      </c>
      <c r="L381" s="87" t="str">
        <f t="shared" si="11"/>
        <v/>
      </c>
      <c r="M381" s="87" t="str">
        <f>IFERROR(VLOOKUP(H381,'2019년 수주리스트'!G:I,3,0),"")</f>
        <v/>
      </c>
      <c r="N381" s="18" t="str">
        <f t="shared" si="10"/>
        <v/>
      </c>
      <c r="O381" s="15"/>
      <c r="P381" s="194" t="s">
        <v>34</v>
      </c>
    </row>
    <row r="382" spans="3:16" ht="12" hidden="1" customHeight="1" x14ac:dyDescent="0.3">
      <c r="C382" s="12" t="s">
        <v>14</v>
      </c>
      <c r="D382" s="25" t="s">
        <v>138</v>
      </c>
      <c r="E382" s="27" t="s">
        <v>44</v>
      </c>
      <c r="F382" s="13" t="s">
        <v>46</v>
      </c>
      <c r="G382" s="18" t="s">
        <v>528</v>
      </c>
      <c r="H382" s="18">
        <v>6208143855</v>
      </c>
      <c r="I382" s="83">
        <v>305000</v>
      </c>
      <c r="J382" s="84">
        <v>3660000</v>
      </c>
      <c r="K382" s="84" t="s">
        <v>34</v>
      </c>
      <c r="L382" s="87" t="str">
        <f t="shared" si="11"/>
        <v/>
      </c>
      <c r="M382" s="87" t="str">
        <f>IFERROR(VLOOKUP(H382,'2019년 수주리스트'!G:I,3,0),"")</f>
        <v/>
      </c>
      <c r="N382" s="18" t="str">
        <f t="shared" si="10"/>
        <v/>
      </c>
      <c r="O382" s="15"/>
      <c r="P382" s="194" t="s">
        <v>34</v>
      </c>
    </row>
    <row r="383" spans="3:16" ht="12" hidden="1" customHeight="1" x14ac:dyDescent="0.3">
      <c r="C383" s="12" t="s">
        <v>18</v>
      </c>
      <c r="D383" s="25" t="s">
        <v>314</v>
      </c>
      <c r="E383" s="27" t="s">
        <v>44</v>
      </c>
      <c r="F383" s="13" t="s">
        <v>45</v>
      </c>
      <c r="G383" s="18" t="s">
        <v>529</v>
      </c>
      <c r="H383" s="18" t="s">
        <v>530</v>
      </c>
      <c r="I383" s="83">
        <v>5388000</v>
      </c>
      <c r="J383" s="84">
        <v>5388000</v>
      </c>
      <c r="K383" s="84" t="s">
        <v>34</v>
      </c>
      <c r="L383" s="87" t="str">
        <f t="shared" si="11"/>
        <v/>
      </c>
      <c r="M383" s="87" t="str">
        <f>IFERROR(VLOOKUP(H383,'2019년 수주리스트'!G:I,3,0),"")</f>
        <v/>
      </c>
      <c r="N383" s="18" t="str">
        <f t="shared" si="10"/>
        <v/>
      </c>
      <c r="O383" s="15"/>
      <c r="P383" s="194" t="s">
        <v>34</v>
      </c>
    </row>
    <row r="384" spans="3:16" ht="12" hidden="1" customHeight="1" x14ac:dyDescent="0.3">
      <c r="C384" s="12" t="s">
        <v>18</v>
      </c>
      <c r="D384" s="25" t="s">
        <v>124</v>
      </c>
      <c r="E384" s="27" t="s">
        <v>44</v>
      </c>
      <c r="F384" s="13" t="s">
        <v>46</v>
      </c>
      <c r="G384" s="18" t="s">
        <v>531</v>
      </c>
      <c r="H384" s="18">
        <v>2148726143</v>
      </c>
      <c r="I384" s="83">
        <v>598000</v>
      </c>
      <c r="J384" s="84">
        <v>7176000</v>
      </c>
      <c r="K384" s="84" t="s">
        <v>35</v>
      </c>
      <c r="L384" s="87" t="str">
        <f t="shared" si="11"/>
        <v/>
      </c>
      <c r="M384" s="87"/>
      <c r="N384" s="18" t="str">
        <f t="shared" si="10"/>
        <v/>
      </c>
      <c r="O384" s="15"/>
      <c r="P384" s="194" t="s">
        <v>35</v>
      </c>
    </row>
    <row r="385" spans="3:16" ht="12" hidden="1" customHeight="1" x14ac:dyDescent="0.3">
      <c r="C385" s="12" t="s">
        <v>18</v>
      </c>
      <c r="D385" s="25" t="s">
        <v>131</v>
      </c>
      <c r="E385" s="27" t="s">
        <v>44</v>
      </c>
      <c r="F385" s="13" t="s">
        <v>45</v>
      </c>
      <c r="G385" s="18" t="s">
        <v>532</v>
      </c>
      <c r="H385" s="18">
        <v>5048196443</v>
      </c>
      <c r="I385" s="83">
        <v>5323200</v>
      </c>
      <c r="J385" s="84">
        <v>5323200</v>
      </c>
      <c r="K385" s="84" t="s">
        <v>34</v>
      </c>
      <c r="L385" s="87" t="str">
        <f t="shared" si="11"/>
        <v/>
      </c>
      <c r="M385" s="87" t="str">
        <f>IFERROR(VLOOKUP(H385,'2019년 수주리스트'!G:I,3,0),"")</f>
        <v/>
      </c>
      <c r="N385" s="18" t="str">
        <f t="shared" si="10"/>
        <v/>
      </c>
      <c r="O385" s="15"/>
      <c r="P385" s="194" t="s">
        <v>34</v>
      </c>
    </row>
    <row r="386" spans="3:16" ht="12" hidden="1" customHeight="1" x14ac:dyDescent="0.3">
      <c r="C386" s="12" t="s">
        <v>14</v>
      </c>
      <c r="D386" s="25" t="s">
        <v>186</v>
      </c>
      <c r="E386" s="27" t="s">
        <v>44</v>
      </c>
      <c r="F386" s="13" t="s">
        <v>46</v>
      </c>
      <c r="G386" s="18" t="s">
        <v>533</v>
      </c>
      <c r="H386" s="18">
        <v>1438126679</v>
      </c>
      <c r="I386" s="83">
        <v>260000</v>
      </c>
      <c r="J386" s="84">
        <v>3120000</v>
      </c>
      <c r="K386" s="84" t="s">
        <v>31</v>
      </c>
      <c r="L386" s="87" t="str">
        <f t="shared" si="11"/>
        <v/>
      </c>
      <c r="M386" s="87" t="str">
        <f>IFERROR(VLOOKUP(H386,'2019년 수주리스트'!G:I,3,0),"")</f>
        <v/>
      </c>
      <c r="N386" s="18" t="str">
        <f t="shared" si="10"/>
        <v/>
      </c>
      <c r="O386" s="15"/>
      <c r="P386" s="194" t="s">
        <v>31</v>
      </c>
    </row>
    <row r="387" spans="3:16" ht="12" hidden="1" customHeight="1" x14ac:dyDescent="0.3">
      <c r="C387" s="12" t="s">
        <v>14</v>
      </c>
      <c r="D387" s="25" t="s">
        <v>133</v>
      </c>
      <c r="E387" s="27" t="s">
        <v>44</v>
      </c>
      <c r="F387" s="13" t="s">
        <v>46</v>
      </c>
      <c r="G387" s="18" t="s">
        <v>534</v>
      </c>
      <c r="H387" s="18">
        <v>1278628006</v>
      </c>
      <c r="I387" s="83">
        <v>275000</v>
      </c>
      <c r="J387" s="84">
        <v>3300000</v>
      </c>
      <c r="K387" s="84" t="s">
        <v>34</v>
      </c>
      <c r="L387" s="87" t="str">
        <f t="shared" si="11"/>
        <v/>
      </c>
      <c r="M387" s="87" t="str">
        <f>IFERROR(VLOOKUP(H387,'2019년 수주리스트'!G:I,3,0),"")</f>
        <v/>
      </c>
      <c r="N387" s="18" t="str">
        <f t="shared" si="10"/>
        <v/>
      </c>
      <c r="O387" s="15"/>
      <c r="P387" s="194" t="s">
        <v>34</v>
      </c>
    </row>
    <row r="388" spans="3:16" ht="12" hidden="1" customHeight="1" x14ac:dyDescent="0.3">
      <c r="C388" s="12" t="s">
        <v>18</v>
      </c>
      <c r="D388" s="25" t="s">
        <v>535</v>
      </c>
      <c r="E388" s="27" t="s">
        <v>44</v>
      </c>
      <c r="F388" s="13" t="s">
        <v>45</v>
      </c>
      <c r="G388" s="18" t="s">
        <v>536</v>
      </c>
      <c r="H388" s="18">
        <v>1198126322</v>
      </c>
      <c r="I388" s="83">
        <v>4836000</v>
      </c>
      <c r="J388" s="84">
        <v>4836000</v>
      </c>
      <c r="K388" s="84" t="s">
        <v>31</v>
      </c>
      <c r="L388" s="87" t="str">
        <f t="shared" si="11"/>
        <v/>
      </c>
      <c r="M388" s="87" t="str">
        <f>IFERROR(VLOOKUP(H388,'2019년 수주리스트'!G:I,3,0),"")</f>
        <v/>
      </c>
      <c r="N388" s="18" t="str">
        <f t="shared" si="10"/>
        <v/>
      </c>
      <c r="O388" s="15"/>
      <c r="P388" s="194" t="s">
        <v>31</v>
      </c>
    </row>
    <row r="389" spans="3:16" ht="12" hidden="1" customHeight="1" x14ac:dyDescent="0.3">
      <c r="C389" s="12" t="s">
        <v>18</v>
      </c>
      <c r="D389" s="25" t="s">
        <v>267</v>
      </c>
      <c r="E389" s="27" t="s">
        <v>44</v>
      </c>
      <c r="F389" s="13" t="s">
        <v>46</v>
      </c>
      <c r="G389" s="18" t="s">
        <v>537</v>
      </c>
      <c r="H389" s="18">
        <v>1648600026</v>
      </c>
      <c r="I389" s="83">
        <v>275000</v>
      </c>
      <c r="J389" s="84">
        <v>3300000</v>
      </c>
      <c r="K389" s="84" t="s">
        <v>34</v>
      </c>
      <c r="L389" s="87" t="str">
        <f t="shared" si="11"/>
        <v/>
      </c>
      <c r="M389" s="87" t="str">
        <f>IFERROR(VLOOKUP(H389,'2019년 수주리스트'!G:I,3,0),"")</f>
        <v/>
      </c>
      <c r="N389" s="18" t="str">
        <f t="shared" si="10"/>
        <v/>
      </c>
      <c r="O389" s="15"/>
      <c r="P389" s="194" t="s">
        <v>34</v>
      </c>
    </row>
    <row r="390" spans="3:16" ht="12" hidden="1" customHeight="1" x14ac:dyDescent="0.3">
      <c r="C390" s="12" t="s">
        <v>14</v>
      </c>
      <c r="D390" s="25" t="s">
        <v>133</v>
      </c>
      <c r="E390" s="27" t="s">
        <v>44</v>
      </c>
      <c r="F390" s="13" t="s">
        <v>46</v>
      </c>
      <c r="G390" s="18" t="s">
        <v>538</v>
      </c>
      <c r="H390" s="18">
        <v>1198116692</v>
      </c>
      <c r="I390" s="83">
        <v>608000</v>
      </c>
      <c r="J390" s="84">
        <v>7296000</v>
      </c>
      <c r="K390" s="84" t="s">
        <v>35</v>
      </c>
      <c r="L390" s="87" t="str">
        <f t="shared" si="11"/>
        <v/>
      </c>
      <c r="M390" s="87"/>
      <c r="N390" s="18" t="str">
        <f t="shared" ref="N390:N454" si="12">IF(M390="","","완료")</f>
        <v/>
      </c>
      <c r="O390" s="15"/>
      <c r="P390" s="194" t="s">
        <v>35</v>
      </c>
    </row>
    <row r="391" spans="3:16" ht="12" hidden="1" customHeight="1" x14ac:dyDescent="0.3">
      <c r="C391" s="12" t="s">
        <v>14</v>
      </c>
      <c r="D391" s="25" t="s">
        <v>138</v>
      </c>
      <c r="E391" s="27" t="s">
        <v>44</v>
      </c>
      <c r="F391" s="13" t="s">
        <v>46</v>
      </c>
      <c r="G391" s="18" t="s">
        <v>539</v>
      </c>
      <c r="H391" s="18">
        <v>1348701924</v>
      </c>
      <c r="I391" s="83">
        <v>759000</v>
      </c>
      <c r="J391" s="84">
        <v>9108000</v>
      </c>
      <c r="K391" s="84" t="s">
        <v>35</v>
      </c>
      <c r="L391" s="87" t="str">
        <f t="shared" ref="L391:L455" si="13">IF(N391="완료",K391,"")</f>
        <v/>
      </c>
      <c r="M391" s="87" t="str">
        <f>IFERROR(VLOOKUP(H391,'2019년 수주리스트'!G:I,3,0),"")</f>
        <v/>
      </c>
      <c r="N391" s="18" t="str">
        <f t="shared" si="12"/>
        <v/>
      </c>
      <c r="O391" s="15"/>
      <c r="P391" s="194" t="s">
        <v>35</v>
      </c>
    </row>
    <row r="392" spans="3:16" ht="12" hidden="1" customHeight="1" x14ac:dyDescent="0.3">
      <c r="C392" s="12" t="s">
        <v>18</v>
      </c>
      <c r="D392" s="25" t="s">
        <v>131</v>
      </c>
      <c r="E392" s="27" t="s">
        <v>44</v>
      </c>
      <c r="F392" s="13" t="s">
        <v>46</v>
      </c>
      <c r="G392" s="18" t="s">
        <v>540</v>
      </c>
      <c r="H392" s="18">
        <v>5068161260</v>
      </c>
      <c r="I392" s="83">
        <v>394000</v>
      </c>
      <c r="J392" s="84">
        <v>4728000</v>
      </c>
      <c r="K392" s="84" t="s">
        <v>34</v>
      </c>
      <c r="L392" s="87" t="str">
        <f t="shared" si="13"/>
        <v/>
      </c>
      <c r="M392" s="87" t="str">
        <f>IFERROR(VLOOKUP(H392,'2019년 수주리스트'!G:I,3,0),"")</f>
        <v/>
      </c>
      <c r="N392" s="18" t="str">
        <f t="shared" si="12"/>
        <v/>
      </c>
      <c r="O392" s="15"/>
      <c r="P392" s="194" t="s">
        <v>34</v>
      </c>
    </row>
    <row r="393" spans="3:16" ht="12" hidden="1" customHeight="1" x14ac:dyDescent="0.3">
      <c r="C393" s="12" t="s">
        <v>14</v>
      </c>
      <c r="D393" s="25" t="s">
        <v>126</v>
      </c>
      <c r="E393" s="27" t="s">
        <v>44</v>
      </c>
      <c r="F393" s="13" t="s">
        <v>45</v>
      </c>
      <c r="G393" s="18" t="s">
        <v>541</v>
      </c>
      <c r="H393" s="18">
        <v>6018701142</v>
      </c>
      <c r="I393" s="83">
        <v>8263200</v>
      </c>
      <c r="J393" s="84">
        <v>8263200</v>
      </c>
      <c r="K393" s="84" t="s">
        <v>35</v>
      </c>
      <c r="L393" s="87" t="str">
        <f t="shared" si="13"/>
        <v/>
      </c>
      <c r="M393" s="87" t="str">
        <f>IFERROR(VLOOKUP(H393,'2019년 수주리스트'!G:I,3,0),"")</f>
        <v/>
      </c>
      <c r="N393" s="18" t="str">
        <f t="shared" si="12"/>
        <v/>
      </c>
      <c r="O393" s="15"/>
      <c r="P393" s="194" t="s">
        <v>35</v>
      </c>
    </row>
    <row r="394" spans="3:16" ht="12" hidden="1" customHeight="1" x14ac:dyDescent="0.3">
      <c r="C394" s="12" t="s">
        <v>14</v>
      </c>
      <c r="D394" s="25" t="s">
        <v>126</v>
      </c>
      <c r="E394" s="27" t="s">
        <v>44</v>
      </c>
      <c r="F394" s="13" t="s">
        <v>45</v>
      </c>
      <c r="G394" s="18" t="s">
        <v>542</v>
      </c>
      <c r="H394" s="18">
        <v>5808701016</v>
      </c>
      <c r="I394" s="83">
        <v>8263200</v>
      </c>
      <c r="J394" s="84">
        <v>8263200</v>
      </c>
      <c r="K394" s="84" t="s">
        <v>35</v>
      </c>
      <c r="L394" s="87" t="str">
        <f t="shared" si="13"/>
        <v/>
      </c>
      <c r="M394" s="87" t="str">
        <f>IFERROR(VLOOKUP(H394,'2019년 수주리스트'!G:I,3,0),"")</f>
        <v/>
      </c>
      <c r="N394" s="18" t="str">
        <f t="shared" si="12"/>
        <v/>
      </c>
      <c r="O394" s="15"/>
      <c r="P394" s="194" t="s">
        <v>35</v>
      </c>
    </row>
    <row r="395" spans="3:16" ht="12" hidden="1" customHeight="1" x14ac:dyDescent="0.3">
      <c r="C395" s="12" t="s">
        <v>25</v>
      </c>
      <c r="D395" s="25" t="s">
        <v>142</v>
      </c>
      <c r="E395" s="27" t="s">
        <v>44</v>
      </c>
      <c r="F395" s="13" t="s">
        <v>46</v>
      </c>
      <c r="G395" s="18" t="s">
        <v>543</v>
      </c>
      <c r="H395" s="18">
        <v>5118504143</v>
      </c>
      <c r="I395" s="83">
        <v>230000</v>
      </c>
      <c r="J395" s="84">
        <v>2760000</v>
      </c>
      <c r="K395" s="84" t="s">
        <v>35</v>
      </c>
      <c r="L395" s="87" t="str">
        <f t="shared" si="13"/>
        <v/>
      </c>
      <c r="M395" s="87" t="str">
        <f>IFERROR(VLOOKUP(H395,'2019년 수주리스트'!G:I,3,0),"")</f>
        <v/>
      </c>
      <c r="N395" s="18" t="str">
        <f t="shared" si="12"/>
        <v/>
      </c>
      <c r="O395" s="15"/>
      <c r="P395" s="194" t="s">
        <v>35</v>
      </c>
    </row>
    <row r="396" spans="3:16" ht="12" hidden="1" customHeight="1" x14ac:dyDescent="0.3">
      <c r="C396" s="12" t="s">
        <v>25</v>
      </c>
      <c r="D396" s="25" t="s">
        <v>381</v>
      </c>
      <c r="E396" s="27" t="s">
        <v>44</v>
      </c>
      <c r="F396" s="13" t="s">
        <v>46</v>
      </c>
      <c r="G396" s="18" t="s">
        <v>544</v>
      </c>
      <c r="H396" s="18">
        <v>1648700585</v>
      </c>
      <c r="I396" s="83">
        <v>305000</v>
      </c>
      <c r="J396" s="84">
        <v>3660000</v>
      </c>
      <c r="K396" s="84" t="s">
        <v>34</v>
      </c>
      <c r="L396" s="87" t="str">
        <f t="shared" si="13"/>
        <v/>
      </c>
      <c r="M396" s="87" t="str">
        <f>IFERROR(VLOOKUP(H396,'2019년 수주리스트'!G:I,3,0),"")</f>
        <v/>
      </c>
      <c r="N396" s="18" t="str">
        <f t="shared" si="12"/>
        <v/>
      </c>
      <c r="O396" s="15"/>
      <c r="P396" s="194" t="s">
        <v>34</v>
      </c>
    </row>
    <row r="397" spans="3:16" ht="12" hidden="1" customHeight="1" x14ac:dyDescent="0.3">
      <c r="C397" s="12" t="s">
        <v>18</v>
      </c>
      <c r="D397" s="25" t="s">
        <v>267</v>
      </c>
      <c r="E397" s="27" t="s">
        <v>44</v>
      </c>
      <c r="F397" s="13" t="s">
        <v>45</v>
      </c>
      <c r="G397" s="18" t="s">
        <v>545</v>
      </c>
      <c r="H397" s="18">
        <v>2188103742</v>
      </c>
      <c r="I397" s="83">
        <v>6960000</v>
      </c>
      <c r="J397" s="84">
        <v>6960000</v>
      </c>
      <c r="K397" s="84" t="s">
        <v>34</v>
      </c>
      <c r="L397" s="87" t="str">
        <f t="shared" si="13"/>
        <v/>
      </c>
      <c r="M397" s="87" t="str">
        <f>IFERROR(VLOOKUP(H397,'2019년 수주리스트'!G:I,3,0),"")</f>
        <v/>
      </c>
      <c r="N397" s="18" t="str">
        <f t="shared" si="12"/>
        <v/>
      </c>
      <c r="O397" s="15"/>
      <c r="P397" s="194" t="s">
        <v>34</v>
      </c>
    </row>
    <row r="398" spans="3:16" ht="12" hidden="1" customHeight="1" x14ac:dyDescent="0.3">
      <c r="C398" s="12" t="s">
        <v>18</v>
      </c>
      <c r="D398" s="25" t="s">
        <v>128</v>
      </c>
      <c r="E398" s="27" t="s">
        <v>44</v>
      </c>
      <c r="F398" s="13" t="s">
        <v>46</v>
      </c>
      <c r="G398" s="18" t="s">
        <v>546</v>
      </c>
      <c r="H398" s="18">
        <v>1308154674</v>
      </c>
      <c r="I398" s="83">
        <v>315000</v>
      </c>
      <c r="J398" s="84">
        <v>3780000</v>
      </c>
      <c r="K398" s="84" t="s">
        <v>35</v>
      </c>
      <c r="L398" s="87" t="str">
        <f t="shared" si="13"/>
        <v/>
      </c>
      <c r="M398" s="87" t="str">
        <f>IFERROR(VLOOKUP(H398,'2019년 수주리스트'!G:I,3,0),"")</f>
        <v/>
      </c>
      <c r="N398" s="18" t="str">
        <f t="shared" si="12"/>
        <v/>
      </c>
      <c r="O398" s="15"/>
      <c r="P398" s="194" t="s">
        <v>35</v>
      </c>
    </row>
    <row r="399" spans="3:16" ht="12" hidden="1" customHeight="1" x14ac:dyDescent="0.3">
      <c r="C399" s="12" t="s">
        <v>25</v>
      </c>
      <c r="D399" s="25" t="s">
        <v>298</v>
      </c>
      <c r="E399" s="27" t="s">
        <v>44</v>
      </c>
      <c r="F399" s="13" t="s">
        <v>46</v>
      </c>
      <c r="G399" s="18" t="s">
        <v>547</v>
      </c>
      <c r="H399" s="18">
        <v>6098109127</v>
      </c>
      <c r="I399" s="83">
        <v>630000</v>
      </c>
      <c r="J399" s="84">
        <v>7560000</v>
      </c>
      <c r="K399" s="84" t="s">
        <v>35</v>
      </c>
      <c r="L399" s="87" t="str">
        <f t="shared" si="13"/>
        <v/>
      </c>
      <c r="M399" s="87" t="str">
        <f>IFERROR(VLOOKUP(H399,'2019년 수주리스트'!G:I,3,0),"")</f>
        <v/>
      </c>
      <c r="N399" s="18" t="str">
        <f t="shared" si="12"/>
        <v/>
      </c>
      <c r="O399" s="15"/>
      <c r="P399" s="194" t="s">
        <v>35</v>
      </c>
    </row>
    <row r="400" spans="3:16" ht="12" hidden="1" customHeight="1" x14ac:dyDescent="0.3">
      <c r="C400" s="12" t="s">
        <v>14</v>
      </c>
      <c r="D400" s="25" t="s">
        <v>168</v>
      </c>
      <c r="E400" s="27" t="s">
        <v>44</v>
      </c>
      <c r="F400" s="13" t="s">
        <v>46</v>
      </c>
      <c r="G400" s="18" t="s">
        <v>548</v>
      </c>
      <c r="H400" s="18">
        <v>2198600684</v>
      </c>
      <c r="I400" s="83">
        <v>600000</v>
      </c>
      <c r="J400" s="84">
        <v>7200000</v>
      </c>
      <c r="K400" s="84" t="s">
        <v>35</v>
      </c>
      <c r="L400" s="87" t="str">
        <f t="shared" si="13"/>
        <v/>
      </c>
      <c r="M400" s="87"/>
      <c r="N400" s="18" t="str">
        <f t="shared" si="12"/>
        <v/>
      </c>
      <c r="O400" s="15"/>
      <c r="P400" s="194" t="s">
        <v>35</v>
      </c>
    </row>
    <row r="401" spans="1:16" ht="12" hidden="1" customHeight="1" x14ac:dyDescent="0.3">
      <c r="C401" s="12" t="s">
        <v>14</v>
      </c>
      <c r="D401" s="25" t="s">
        <v>549</v>
      </c>
      <c r="E401" s="27" t="s">
        <v>44</v>
      </c>
      <c r="F401" s="13" t="s">
        <v>46</v>
      </c>
      <c r="G401" s="18" t="s">
        <v>550</v>
      </c>
      <c r="H401" s="18">
        <v>2198124527</v>
      </c>
      <c r="I401" s="83">
        <v>520000</v>
      </c>
      <c r="J401" s="84">
        <v>6240000</v>
      </c>
      <c r="K401" s="84" t="s">
        <v>35</v>
      </c>
      <c r="L401" s="87" t="str">
        <f t="shared" si="13"/>
        <v/>
      </c>
      <c r="M401" s="87" t="str">
        <f>IFERROR(VLOOKUP(H401,'2019년 수주리스트'!G:I,3,0),"")</f>
        <v/>
      </c>
      <c r="N401" s="18" t="str">
        <f t="shared" si="12"/>
        <v/>
      </c>
      <c r="O401" s="15"/>
      <c r="P401" s="194" t="s">
        <v>35</v>
      </c>
    </row>
    <row r="402" spans="1:16" ht="12" hidden="1" customHeight="1" x14ac:dyDescent="0.3">
      <c r="C402" s="12" t="s">
        <v>14</v>
      </c>
      <c r="D402" s="25" t="s">
        <v>551</v>
      </c>
      <c r="E402" s="27" t="s">
        <v>44</v>
      </c>
      <c r="F402" s="13" t="s">
        <v>46</v>
      </c>
      <c r="G402" s="18" t="s">
        <v>552</v>
      </c>
      <c r="H402" s="18">
        <v>1948100639</v>
      </c>
      <c r="I402" s="83">
        <v>260000</v>
      </c>
      <c r="J402" s="84">
        <v>3120000</v>
      </c>
      <c r="K402" s="84" t="s">
        <v>34</v>
      </c>
      <c r="L402" s="87" t="str">
        <f t="shared" si="13"/>
        <v/>
      </c>
      <c r="M402" s="87" t="str">
        <f>IFERROR(VLOOKUP(H402,'2019년 수주리스트'!G:I,3,0),"")</f>
        <v/>
      </c>
      <c r="N402" s="18" t="str">
        <f t="shared" si="12"/>
        <v/>
      </c>
      <c r="O402" s="15"/>
      <c r="P402" s="194" t="s">
        <v>34</v>
      </c>
    </row>
    <row r="403" spans="1:16" ht="12" hidden="1" customHeight="1" x14ac:dyDescent="0.3">
      <c r="C403" s="12" t="s">
        <v>25</v>
      </c>
      <c r="D403" s="25" t="s">
        <v>142</v>
      </c>
      <c r="E403" s="27" t="s">
        <v>44</v>
      </c>
      <c r="F403" s="13" t="s">
        <v>45</v>
      </c>
      <c r="G403" s="18" t="s">
        <v>553</v>
      </c>
      <c r="H403" s="18">
        <v>5048130626</v>
      </c>
      <c r="I403" s="83">
        <v>3018000</v>
      </c>
      <c r="J403" s="84">
        <v>3018000</v>
      </c>
      <c r="K403" s="84" t="s">
        <v>35</v>
      </c>
      <c r="L403" s="87" t="str">
        <f t="shared" si="13"/>
        <v/>
      </c>
      <c r="M403" s="87" t="str">
        <f>IFERROR(VLOOKUP(H403,'2019년 수주리스트'!G:I,3,0),"")</f>
        <v/>
      </c>
      <c r="N403" s="18" t="str">
        <f t="shared" si="12"/>
        <v/>
      </c>
      <c r="O403" s="15"/>
      <c r="P403" s="194" t="s">
        <v>35</v>
      </c>
    </row>
    <row r="404" spans="1:16" ht="12" hidden="1" customHeight="1" x14ac:dyDescent="0.3">
      <c r="C404" s="12" t="s">
        <v>14</v>
      </c>
      <c r="D404" s="25" t="s">
        <v>168</v>
      </c>
      <c r="E404" s="27" t="s">
        <v>44</v>
      </c>
      <c r="F404" s="13" t="s">
        <v>46</v>
      </c>
      <c r="G404" s="18" t="s">
        <v>554</v>
      </c>
      <c r="H404" s="18">
        <v>7258101053</v>
      </c>
      <c r="I404" s="83">
        <v>830000</v>
      </c>
      <c r="J404" s="84">
        <v>9960000</v>
      </c>
      <c r="K404" s="84" t="s">
        <v>34</v>
      </c>
      <c r="L404" s="87" t="str">
        <f t="shared" si="13"/>
        <v/>
      </c>
      <c r="M404" s="87"/>
      <c r="N404" s="18" t="str">
        <f t="shared" si="12"/>
        <v/>
      </c>
      <c r="O404" s="15"/>
      <c r="P404" s="194" t="s">
        <v>34</v>
      </c>
    </row>
    <row r="405" spans="1:16" ht="12" hidden="1" customHeight="1" x14ac:dyDescent="0.3">
      <c r="C405" s="12" t="s">
        <v>14</v>
      </c>
      <c r="D405" s="25" t="s">
        <v>204</v>
      </c>
      <c r="E405" s="27" t="s">
        <v>44</v>
      </c>
      <c r="F405" s="13" t="s">
        <v>46</v>
      </c>
      <c r="G405" s="18" t="s">
        <v>555</v>
      </c>
      <c r="H405" s="18">
        <v>1028201179</v>
      </c>
      <c r="I405" s="83">
        <v>670000</v>
      </c>
      <c r="J405" s="84">
        <v>8040000</v>
      </c>
      <c r="K405" s="84" t="s">
        <v>34</v>
      </c>
      <c r="L405" s="87" t="str">
        <f t="shared" si="13"/>
        <v/>
      </c>
      <c r="M405" s="87" t="str">
        <f>IFERROR(VLOOKUP(H405,'2019년 수주리스트'!G:I,3,0),"")</f>
        <v/>
      </c>
      <c r="N405" s="18" t="str">
        <f t="shared" si="12"/>
        <v/>
      </c>
      <c r="O405" s="15"/>
      <c r="P405" s="194" t="s">
        <v>34</v>
      </c>
    </row>
    <row r="406" spans="1:16" ht="12" hidden="1" customHeight="1" x14ac:dyDescent="0.3">
      <c r="C406" s="12" t="s">
        <v>14</v>
      </c>
      <c r="D406" s="25" t="s">
        <v>204</v>
      </c>
      <c r="E406" s="27" t="s">
        <v>44</v>
      </c>
      <c r="F406" s="13" t="s">
        <v>46</v>
      </c>
      <c r="G406" s="18" t="s">
        <v>556</v>
      </c>
      <c r="H406" s="18">
        <v>1018179191</v>
      </c>
      <c r="I406" s="83">
        <v>220000</v>
      </c>
      <c r="J406" s="84">
        <v>2640000</v>
      </c>
      <c r="K406" s="84" t="s">
        <v>32</v>
      </c>
      <c r="L406" s="87" t="str">
        <f t="shared" si="13"/>
        <v/>
      </c>
      <c r="M406" s="87" t="str">
        <f>IFERROR(VLOOKUP(H406,'2019년 수주리스트'!G:I,3,0),"")</f>
        <v/>
      </c>
      <c r="N406" s="18" t="str">
        <f t="shared" si="12"/>
        <v/>
      </c>
      <c r="O406" s="15"/>
      <c r="P406" s="194" t="s">
        <v>32</v>
      </c>
    </row>
    <row r="407" spans="1:16" hidden="1" x14ac:dyDescent="0.3">
      <c r="C407" s="12" t="s">
        <v>14</v>
      </c>
      <c r="D407" s="25" t="s">
        <v>126</v>
      </c>
      <c r="E407" s="27" t="s">
        <v>44</v>
      </c>
      <c r="F407" s="13" t="s">
        <v>46</v>
      </c>
      <c r="G407" s="18" t="s">
        <v>167</v>
      </c>
      <c r="H407" s="18">
        <v>1318157785</v>
      </c>
      <c r="I407" s="83">
        <v>351000</v>
      </c>
      <c r="J407" s="84">
        <v>4212000</v>
      </c>
      <c r="K407" s="84" t="s">
        <v>28</v>
      </c>
      <c r="L407" s="87" t="str">
        <f t="shared" si="13"/>
        <v>3월</v>
      </c>
      <c r="M407" s="87">
        <f>IFERROR(VLOOKUP(H407,'2019년 수주리스트'!G:I,3,0),"")</f>
        <v>4212000</v>
      </c>
      <c r="N407" s="18" t="str">
        <f t="shared" si="12"/>
        <v>완료</v>
      </c>
      <c r="O407" s="15"/>
    </row>
    <row r="408" spans="1:16" hidden="1" x14ac:dyDescent="0.3">
      <c r="C408" s="12" t="s">
        <v>18</v>
      </c>
      <c r="D408" s="25" t="s">
        <v>145</v>
      </c>
      <c r="E408" s="27" t="s">
        <v>44</v>
      </c>
      <c r="F408" s="13" t="s">
        <v>45</v>
      </c>
      <c r="G408" s="18" t="s">
        <v>557</v>
      </c>
      <c r="H408" s="18">
        <v>2158208503</v>
      </c>
      <c r="I408" s="83">
        <v>6663000</v>
      </c>
      <c r="J408" s="84">
        <v>6663000</v>
      </c>
      <c r="K408" s="84" t="s">
        <v>28</v>
      </c>
      <c r="L408" s="87" t="str">
        <f t="shared" si="13"/>
        <v>3월</v>
      </c>
      <c r="M408" s="87">
        <f>IFERROR(VLOOKUP(H408,'2019년 수주리스트'!G:I,3,0),"")</f>
        <v>6708000</v>
      </c>
      <c r="N408" s="18" t="str">
        <f t="shared" si="12"/>
        <v>완료</v>
      </c>
      <c r="O408" s="15"/>
    </row>
    <row r="409" spans="1:16" hidden="1" x14ac:dyDescent="0.3">
      <c r="C409" s="12" t="s">
        <v>18</v>
      </c>
      <c r="D409" s="25" t="s">
        <v>124</v>
      </c>
      <c r="E409" s="27" t="s">
        <v>44</v>
      </c>
      <c r="F409" s="13" t="s">
        <v>46</v>
      </c>
      <c r="G409" s="18" t="s">
        <v>305</v>
      </c>
      <c r="H409" s="18">
        <v>2208201929</v>
      </c>
      <c r="I409" s="83">
        <v>338000</v>
      </c>
      <c r="J409" s="84">
        <v>4056000</v>
      </c>
      <c r="K409" s="84" t="s">
        <v>28</v>
      </c>
      <c r="L409" s="87" t="str">
        <f t="shared" si="13"/>
        <v>3월</v>
      </c>
      <c r="M409" s="87">
        <f>IFERROR(VLOOKUP(H409,'2019년 수주리스트'!G:I,3,0),"")</f>
        <v>4056000</v>
      </c>
      <c r="N409" s="18" t="str">
        <f t="shared" si="12"/>
        <v>완료</v>
      </c>
      <c r="O409" s="15"/>
      <c r="P409" s="194" t="s">
        <v>28</v>
      </c>
    </row>
    <row r="410" spans="1:16" ht="12" hidden="1" customHeight="1" x14ac:dyDescent="0.3">
      <c r="C410" s="12" t="s">
        <v>14</v>
      </c>
      <c r="D410" s="25" t="s">
        <v>136</v>
      </c>
      <c r="E410" s="27" t="s">
        <v>44</v>
      </c>
      <c r="F410" s="13" t="s">
        <v>46</v>
      </c>
      <c r="G410" s="18" t="s">
        <v>558</v>
      </c>
      <c r="H410" s="18">
        <v>4118210121</v>
      </c>
      <c r="I410" s="83">
        <v>968000</v>
      </c>
      <c r="J410" s="84">
        <v>11616000</v>
      </c>
      <c r="K410" s="84" t="s">
        <v>2774</v>
      </c>
      <c r="L410" s="87" t="str">
        <f t="shared" si="13"/>
        <v>1월</v>
      </c>
      <c r="M410" s="87">
        <f>IFERROR(VLOOKUP(H410,'2019년 수주리스트'!G:I,3,0),"")</f>
        <v>9180000</v>
      </c>
      <c r="N410" s="18" t="str">
        <f t="shared" si="12"/>
        <v>완료</v>
      </c>
      <c r="O410" s="15"/>
      <c r="P410" s="6" t="s">
        <v>28</v>
      </c>
    </row>
    <row r="411" spans="1:16" hidden="1" x14ac:dyDescent="0.3">
      <c r="C411" s="12" t="s">
        <v>18</v>
      </c>
      <c r="D411" s="25" t="s">
        <v>124</v>
      </c>
      <c r="E411" s="27" t="s">
        <v>44</v>
      </c>
      <c r="F411" s="13" t="s">
        <v>46</v>
      </c>
      <c r="G411" s="18" t="s">
        <v>559</v>
      </c>
      <c r="H411" s="18">
        <v>2118882541</v>
      </c>
      <c r="I411" s="83">
        <v>632500</v>
      </c>
      <c r="J411" s="84">
        <v>7590000</v>
      </c>
      <c r="K411" s="84" t="s">
        <v>28</v>
      </c>
      <c r="L411" s="87" t="str">
        <f t="shared" si="13"/>
        <v>3월</v>
      </c>
      <c r="M411" s="87">
        <f>IFERROR(VLOOKUP(H411,'2019년 수주리스트'!G:I,3,0),"")</f>
        <v>7590000</v>
      </c>
      <c r="N411" s="18" t="str">
        <f t="shared" si="12"/>
        <v>완료</v>
      </c>
      <c r="O411" s="15"/>
    </row>
    <row r="412" spans="1:16" ht="12" customHeight="1" x14ac:dyDescent="0.3">
      <c r="C412" s="12" t="s">
        <v>14</v>
      </c>
      <c r="D412" s="25" t="s">
        <v>138</v>
      </c>
      <c r="E412" s="27" t="s">
        <v>44</v>
      </c>
      <c r="F412" s="13" t="s">
        <v>46</v>
      </c>
      <c r="G412" s="18" t="s">
        <v>560</v>
      </c>
      <c r="H412" s="18">
        <v>1028126377</v>
      </c>
      <c r="I412" s="83">
        <v>435000</v>
      </c>
      <c r="J412" s="84">
        <v>5220000</v>
      </c>
      <c r="K412" s="84" t="s">
        <v>4376</v>
      </c>
      <c r="L412" s="87" t="str">
        <f t="shared" si="13"/>
        <v>4월</v>
      </c>
      <c r="M412" s="87">
        <f>IFERROR(VLOOKUP(H412,'2019년 수주리스트'!G:I,3,0),"")</f>
        <v>5220000</v>
      </c>
      <c r="N412" s="18" t="str">
        <f t="shared" si="12"/>
        <v>완료</v>
      </c>
      <c r="O412" s="15"/>
      <c r="P412" s="194" t="s">
        <v>27</v>
      </c>
    </row>
    <row r="413" spans="1:16" ht="12" customHeight="1" x14ac:dyDescent="0.3">
      <c r="A413" s="170"/>
      <c r="C413" s="12" t="s">
        <v>4330</v>
      </c>
      <c r="D413" s="25" t="s">
        <v>4329</v>
      </c>
      <c r="E413" s="27" t="s">
        <v>44</v>
      </c>
      <c r="F413" s="13" t="s">
        <v>46</v>
      </c>
      <c r="G413" s="18" t="s">
        <v>1947</v>
      </c>
      <c r="H413" s="18">
        <v>6158110712</v>
      </c>
      <c r="I413" s="83">
        <v>314000</v>
      </c>
      <c r="J413" s="84">
        <f>I413*12</f>
        <v>3768000</v>
      </c>
      <c r="K413" s="84" t="s">
        <v>4332</v>
      </c>
      <c r="L413" s="87" t="str">
        <f t="shared" si="13"/>
        <v>4월</v>
      </c>
      <c r="M413" s="87">
        <f>IFERROR(VLOOKUP(H413,'2019년 수주리스트'!G:I,3,0),"")</f>
        <v>3768000</v>
      </c>
      <c r="N413" s="18" t="str">
        <f t="shared" si="12"/>
        <v>완료</v>
      </c>
      <c r="O413" s="15"/>
      <c r="P413" s="194" t="s">
        <v>24</v>
      </c>
    </row>
    <row r="414" spans="1:16" ht="12" hidden="1" customHeight="1" x14ac:dyDescent="0.3">
      <c r="C414" s="12" t="s">
        <v>18</v>
      </c>
      <c r="D414" s="25" t="s">
        <v>437</v>
      </c>
      <c r="E414" s="27" t="s">
        <v>44</v>
      </c>
      <c r="F414" s="13" t="s">
        <v>45</v>
      </c>
      <c r="G414" s="18" t="s">
        <v>561</v>
      </c>
      <c r="H414" s="18">
        <v>1208181024</v>
      </c>
      <c r="I414" s="83">
        <v>15979000</v>
      </c>
      <c r="J414" s="84">
        <v>15979000</v>
      </c>
      <c r="K414" s="84" t="s">
        <v>27</v>
      </c>
      <c r="L414" s="87" t="str">
        <f t="shared" si="13"/>
        <v/>
      </c>
      <c r="M414" s="87" t="str">
        <f>IFERROR(VLOOKUP(H414,'2019년 수주리스트'!G:I,3,0),"")</f>
        <v/>
      </c>
      <c r="N414" s="18" t="str">
        <f t="shared" si="12"/>
        <v/>
      </c>
      <c r="O414" s="15"/>
      <c r="P414" s="194" t="s">
        <v>27</v>
      </c>
    </row>
    <row r="415" spans="1:16" ht="12" customHeight="1" x14ac:dyDescent="0.3">
      <c r="C415" s="12" t="s">
        <v>18</v>
      </c>
      <c r="D415" s="25" t="s">
        <v>477</v>
      </c>
      <c r="E415" s="27" t="s">
        <v>44</v>
      </c>
      <c r="F415" s="13" t="s">
        <v>46</v>
      </c>
      <c r="G415" s="18" t="s">
        <v>562</v>
      </c>
      <c r="H415" s="18">
        <v>1318649446</v>
      </c>
      <c r="I415" s="83">
        <v>538000</v>
      </c>
      <c r="J415" s="84">
        <v>6456000</v>
      </c>
      <c r="K415" s="84" t="s">
        <v>24</v>
      </c>
      <c r="L415" s="87" t="str">
        <f t="shared" si="13"/>
        <v>4월</v>
      </c>
      <c r="M415" s="87">
        <f>IFERROR(VLOOKUP(H415,'2019년 수주리스트'!G:I,3,0),"")</f>
        <v>6456000</v>
      </c>
      <c r="N415" s="18" t="str">
        <f t="shared" si="12"/>
        <v>완료</v>
      </c>
      <c r="O415" s="15"/>
      <c r="P415" s="194" t="s">
        <v>24</v>
      </c>
    </row>
    <row r="416" spans="1:16" ht="12" hidden="1" customHeight="1" x14ac:dyDescent="0.3">
      <c r="C416" s="12" t="s">
        <v>14</v>
      </c>
      <c r="D416" s="25" t="s">
        <v>204</v>
      </c>
      <c r="E416" s="27" t="s">
        <v>44</v>
      </c>
      <c r="F416" s="13" t="s">
        <v>46</v>
      </c>
      <c r="G416" s="18" t="s">
        <v>3875</v>
      </c>
      <c r="H416" s="18">
        <v>2018146613</v>
      </c>
      <c r="I416" s="83">
        <v>230000</v>
      </c>
      <c r="J416" s="84">
        <f>I416*12</f>
        <v>2760000</v>
      </c>
      <c r="K416" s="84" t="s">
        <v>2856</v>
      </c>
      <c r="L416" s="87" t="str">
        <f t="shared" si="13"/>
        <v/>
      </c>
      <c r="M416" s="87"/>
      <c r="N416" s="18" t="str">
        <f t="shared" si="12"/>
        <v/>
      </c>
      <c r="O416" s="15"/>
      <c r="P416" s="194" t="s">
        <v>32</v>
      </c>
    </row>
    <row r="417" spans="3:16" ht="12" hidden="1" customHeight="1" x14ac:dyDescent="0.3">
      <c r="C417" s="12" t="s">
        <v>25</v>
      </c>
      <c r="D417" s="25" t="s">
        <v>339</v>
      </c>
      <c r="E417" s="27" t="s">
        <v>44</v>
      </c>
      <c r="F417" s="13" t="s">
        <v>46</v>
      </c>
      <c r="G417" s="18" t="s">
        <v>563</v>
      </c>
      <c r="H417" s="18">
        <v>6218115935</v>
      </c>
      <c r="I417" s="83">
        <v>425000</v>
      </c>
      <c r="J417" s="84">
        <v>5100000</v>
      </c>
      <c r="K417" s="84" t="s">
        <v>33</v>
      </c>
      <c r="L417" s="87" t="str">
        <f t="shared" si="13"/>
        <v/>
      </c>
      <c r="M417" s="87" t="str">
        <f>IFERROR(VLOOKUP(H417,'2019년 수주리스트'!G:I,3,0),"")</f>
        <v/>
      </c>
      <c r="N417" s="18" t="str">
        <f t="shared" si="12"/>
        <v/>
      </c>
      <c r="O417" s="15"/>
      <c r="P417" s="194" t="s">
        <v>33</v>
      </c>
    </row>
    <row r="418" spans="3:16" ht="12" hidden="1" customHeight="1" x14ac:dyDescent="0.3">
      <c r="C418" s="12" t="s">
        <v>14</v>
      </c>
      <c r="D418" s="25" t="s">
        <v>117</v>
      </c>
      <c r="E418" s="27" t="s">
        <v>44</v>
      </c>
      <c r="F418" s="13" t="s">
        <v>46</v>
      </c>
      <c r="G418" s="18" t="s">
        <v>564</v>
      </c>
      <c r="H418" s="18">
        <v>3128300041</v>
      </c>
      <c r="I418" s="83">
        <v>420000</v>
      </c>
      <c r="J418" s="84">
        <v>5040000</v>
      </c>
      <c r="K418" s="84" t="s">
        <v>26</v>
      </c>
      <c r="L418" s="87" t="str">
        <f t="shared" si="13"/>
        <v>1월</v>
      </c>
      <c r="M418" s="87">
        <f>IFERROR(VLOOKUP(H418,'2019년 수주리스트'!G:I,3,0),"")</f>
        <v>5040000</v>
      </c>
      <c r="N418" s="18" t="str">
        <f t="shared" si="12"/>
        <v>완료</v>
      </c>
      <c r="O418" s="15"/>
    </row>
    <row r="419" spans="3:16" ht="12" hidden="1" customHeight="1" x14ac:dyDescent="0.3">
      <c r="C419" s="12" t="s">
        <v>14</v>
      </c>
      <c r="D419" s="25" t="s">
        <v>133</v>
      </c>
      <c r="E419" s="27" t="s">
        <v>44</v>
      </c>
      <c r="F419" s="13" t="s">
        <v>46</v>
      </c>
      <c r="G419" s="18" t="s">
        <v>565</v>
      </c>
      <c r="H419" s="18">
        <v>6108106488</v>
      </c>
      <c r="I419" s="83">
        <v>340000</v>
      </c>
      <c r="J419" s="84">
        <v>4080000</v>
      </c>
      <c r="K419" s="84" t="s">
        <v>27</v>
      </c>
      <c r="L419" s="87" t="str">
        <f t="shared" si="13"/>
        <v/>
      </c>
      <c r="M419" s="87" t="str">
        <f>IFERROR(VLOOKUP(H419,'2019년 수주리스트'!G:I,3,0),"")</f>
        <v/>
      </c>
      <c r="N419" s="18" t="str">
        <f t="shared" si="12"/>
        <v/>
      </c>
      <c r="O419" s="15"/>
      <c r="P419" s="194" t="s">
        <v>27</v>
      </c>
    </row>
    <row r="420" spans="3:16" ht="12" hidden="1" customHeight="1" x14ac:dyDescent="0.3">
      <c r="C420" s="12" t="s">
        <v>18</v>
      </c>
      <c r="D420" s="25" t="s">
        <v>312</v>
      </c>
      <c r="E420" s="27" t="s">
        <v>44</v>
      </c>
      <c r="F420" s="13" t="s">
        <v>46</v>
      </c>
      <c r="G420" s="18" t="s">
        <v>566</v>
      </c>
      <c r="H420" s="18">
        <v>1148133003</v>
      </c>
      <c r="I420" s="83">
        <v>390000</v>
      </c>
      <c r="J420" s="84">
        <v>4680000</v>
      </c>
      <c r="K420" s="84" t="s">
        <v>23</v>
      </c>
      <c r="L420" s="87" t="str">
        <f t="shared" si="13"/>
        <v>2월</v>
      </c>
      <c r="M420" s="87">
        <f>IFERROR(VLOOKUP(H420,'2019년 수주리스트'!G:I,3,0),"")</f>
        <v>4680000</v>
      </c>
      <c r="N420" s="18" t="str">
        <f t="shared" si="12"/>
        <v>완료</v>
      </c>
      <c r="O420" s="15"/>
    </row>
    <row r="421" spans="3:16" ht="12" hidden="1" customHeight="1" x14ac:dyDescent="0.3">
      <c r="C421" s="12" t="s">
        <v>14</v>
      </c>
      <c r="D421" s="25" t="s">
        <v>126</v>
      </c>
      <c r="E421" s="27" t="s">
        <v>44</v>
      </c>
      <c r="F421" s="13" t="s">
        <v>46</v>
      </c>
      <c r="G421" s="18" t="s">
        <v>567</v>
      </c>
      <c r="H421" s="18">
        <v>3988200219</v>
      </c>
      <c r="I421" s="83">
        <v>675000</v>
      </c>
      <c r="J421" s="84">
        <v>8100000</v>
      </c>
      <c r="K421" s="84" t="s">
        <v>26</v>
      </c>
      <c r="L421" s="87" t="str">
        <f t="shared" si="13"/>
        <v>1월</v>
      </c>
      <c r="M421" s="87">
        <f>IFERROR(VLOOKUP(H421,'2019년 수주리스트'!G:I,3,0),"")</f>
        <v>8100000</v>
      </c>
      <c r="N421" s="18" t="str">
        <f t="shared" si="12"/>
        <v>완료</v>
      </c>
      <c r="O421" s="15"/>
    </row>
    <row r="422" spans="3:16" ht="12" hidden="1" customHeight="1" x14ac:dyDescent="0.3">
      <c r="C422" s="12" t="s">
        <v>14</v>
      </c>
      <c r="D422" s="25" t="s">
        <v>138</v>
      </c>
      <c r="E422" s="27" t="s">
        <v>44</v>
      </c>
      <c r="F422" s="13" t="s">
        <v>45</v>
      </c>
      <c r="G422" s="18" t="s">
        <v>568</v>
      </c>
      <c r="H422" s="18">
        <v>2118645334</v>
      </c>
      <c r="I422" s="83">
        <v>4944000</v>
      </c>
      <c r="J422" s="84">
        <v>4944000</v>
      </c>
      <c r="K422" s="84" t="s">
        <v>30</v>
      </c>
      <c r="L422" s="87" t="str">
        <f t="shared" si="13"/>
        <v/>
      </c>
      <c r="M422" s="87" t="str">
        <f>IFERROR(VLOOKUP(H422,'2019년 수주리스트'!G:I,3,0),"")</f>
        <v/>
      </c>
      <c r="N422" s="18" t="str">
        <f t="shared" si="12"/>
        <v/>
      </c>
      <c r="O422" s="15"/>
      <c r="P422" s="194" t="s">
        <v>30</v>
      </c>
    </row>
    <row r="423" spans="3:16" ht="12" hidden="1" customHeight="1" x14ac:dyDescent="0.3">
      <c r="C423" s="12" t="s">
        <v>14</v>
      </c>
      <c r="D423" s="25" t="s">
        <v>186</v>
      </c>
      <c r="E423" s="27" t="s">
        <v>44</v>
      </c>
      <c r="F423" s="13" t="s">
        <v>45</v>
      </c>
      <c r="G423" s="18" t="s">
        <v>569</v>
      </c>
      <c r="H423" s="18">
        <v>1398104128</v>
      </c>
      <c r="I423" s="83">
        <v>10125600</v>
      </c>
      <c r="J423" s="84">
        <v>10125600</v>
      </c>
      <c r="K423" s="84" t="s">
        <v>33</v>
      </c>
      <c r="L423" s="87" t="str">
        <f t="shared" si="13"/>
        <v/>
      </c>
      <c r="M423" s="87" t="str">
        <f>IFERROR(VLOOKUP(H423,'2019년 수주리스트'!G:I,3,0),"")</f>
        <v/>
      </c>
      <c r="N423" s="18" t="str">
        <f t="shared" si="12"/>
        <v/>
      </c>
      <c r="O423" s="15"/>
      <c r="P423" s="194" t="s">
        <v>33</v>
      </c>
    </row>
    <row r="424" spans="3:16" hidden="1" x14ac:dyDescent="0.3">
      <c r="C424" s="12" t="s">
        <v>14</v>
      </c>
      <c r="D424" s="25" t="s">
        <v>204</v>
      </c>
      <c r="E424" s="27" t="s">
        <v>44</v>
      </c>
      <c r="F424" s="13" t="s">
        <v>45</v>
      </c>
      <c r="G424" s="18" t="s">
        <v>4044</v>
      </c>
      <c r="H424" s="18">
        <v>3098202099</v>
      </c>
      <c r="I424" s="83">
        <v>3480000</v>
      </c>
      <c r="J424" s="84">
        <v>3480000</v>
      </c>
      <c r="K424" s="84" t="s">
        <v>3834</v>
      </c>
      <c r="L424" s="87" t="str">
        <f t="shared" si="13"/>
        <v>3월</v>
      </c>
      <c r="M424" s="87">
        <f>IFERROR(VLOOKUP(H424,'2019년 수주리스트'!G:I,3,0),"")</f>
        <v>3480000</v>
      </c>
      <c r="N424" s="18" t="str">
        <f t="shared" si="12"/>
        <v>완료</v>
      </c>
      <c r="O424" s="15"/>
      <c r="P424" s="194"/>
    </row>
    <row r="425" spans="3:16" ht="12" hidden="1" customHeight="1" x14ac:dyDescent="0.3">
      <c r="C425" s="12" t="s">
        <v>14</v>
      </c>
      <c r="D425" s="25" t="s">
        <v>204</v>
      </c>
      <c r="E425" s="27" t="s">
        <v>44</v>
      </c>
      <c r="F425" s="13" t="s">
        <v>45</v>
      </c>
      <c r="G425" s="18" t="s">
        <v>4246</v>
      </c>
      <c r="H425" s="18">
        <v>3098202099</v>
      </c>
      <c r="I425" s="83">
        <v>4115255</v>
      </c>
      <c r="J425" s="84">
        <v>4115255</v>
      </c>
      <c r="K425" s="84" t="s">
        <v>32</v>
      </c>
      <c r="L425" s="87"/>
      <c r="M425" s="87"/>
      <c r="N425" s="18" t="str">
        <f t="shared" si="12"/>
        <v/>
      </c>
      <c r="O425" s="15"/>
      <c r="P425" s="194" t="s">
        <v>32</v>
      </c>
    </row>
    <row r="426" spans="3:16" ht="12" hidden="1" customHeight="1" x14ac:dyDescent="0.3">
      <c r="C426" s="12" t="s">
        <v>14</v>
      </c>
      <c r="D426" s="25" t="s">
        <v>168</v>
      </c>
      <c r="E426" s="27" t="s">
        <v>44</v>
      </c>
      <c r="F426" s="13" t="s">
        <v>46</v>
      </c>
      <c r="G426" s="18" t="s">
        <v>570</v>
      </c>
      <c r="H426" s="18">
        <v>3568800177</v>
      </c>
      <c r="I426" s="83">
        <v>280000</v>
      </c>
      <c r="J426" s="84">
        <v>3360000</v>
      </c>
      <c r="K426" s="84" t="s">
        <v>32</v>
      </c>
      <c r="L426" s="87" t="str">
        <f t="shared" si="13"/>
        <v/>
      </c>
      <c r="M426" s="87" t="str">
        <f>IFERROR(VLOOKUP(H426,'2019년 수주리스트'!G:I,3,0),"")</f>
        <v/>
      </c>
      <c r="N426" s="18" t="str">
        <f t="shared" si="12"/>
        <v/>
      </c>
      <c r="O426" s="15"/>
      <c r="P426" s="194" t="s">
        <v>32</v>
      </c>
    </row>
    <row r="427" spans="3:16" ht="12" hidden="1" customHeight="1" x14ac:dyDescent="0.3">
      <c r="C427" s="12" t="s">
        <v>14</v>
      </c>
      <c r="D427" s="25" t="s">
        <v>168</v>
      </c>
      <c r="E427" s="27" t="s">
        <v>44</v>
      </c>
      <c r="F427" s="13" t="s">
        <v>46</v>
      </c>
      <c r="G427" s="18" t="s">
        <v>456</v>
      </c>
      <c r="H427" s="18">
        <v>1148142327</v>
      </c>
      <c r="I427" s="83">
        <v>670000</v>
      </c>
      <c r="J427" s="84">
        <v>8040000</v>
      </c>
      <c r="K427" s="84" t="s">
        <v>29</v>
      </c>
      <c r="L427" s="87" t="str">
        <f t="shared" si="13"/>
        <v/>
      </c>
      <c r="M427" s="87" t="str">
        <f>IFERROR(VLOOKUP(H427,'2019년 수주리스트'!G:I,3,0),"")</f>
        <v/>
      </c>
      <c r="N427" s="18" t="str">
        <f t="shared" si="12"/>
        <v/>
      </c>
      <c r="O427" s="15"/>
      <c r="P427" s="194" t="s">
        <v>29</v>
      </c>
    </row>
    <row r="428" spans="3:16" ht="12" hidden="1" customHeight="1" x14ac:dyDescent="0.3">
      <c r="C428" s="12" t="s">
        <v>14</v>
      </c>
      <c r="D428" s="25" t="s">
        <v>204</v>
      </c>
      <c r="E428" s="27" t="s">
        <v>44</v>
      </c>
      <c r="F428" s="13" t="s">
        <v>46</v>
      </c>
      <c r="G428" s="18" t="s">
        <v>571</v>
      </c>
      <c r="H428" s="18">
        <v>2048613421</v>
      </c>
      <c r="I428" s="83">
        <v>275000</v>
      </c>
      <c r="J428" s="84">
        <v>3300000</v>
      </c>
      <c r="K428" s="84" t="s">
        <v>33</v>
      </c>
      <c r="L428" s="87" t="str">
        <f t="shared" si="13"/>
        <v/>
      </c>
      <c r="M428" s="87" t="str">
        <f>IFERROR(VLOOKUP(H428,'2019년 수주리스트'!G:I,3,0),"")</f>
        <v/>
      </c>
      <c r="N428" s="18" t="str">
        <f t="shared" si="12"/>
        <v/>
      </c>
      <c r="O428" s="15"/>
      <c r="P428" s="194" t="s">
        <v>33</v>
      </c>
    </row>
    <row r="429" spans="3:16" ht="12" hidden="1" customHeight="1" x14ac:dyDescent="0.3">
      <c r="C429" s="12" t="s">
        <v>18</v>
      </c>
      <c r="D429" s="25" t="s">
        <v>256</v>
      </c>
      <c r="E429" s="27" t="s">
        <v>44</v>
      </c>
      <c r="F429" s="13" t="s">
        <v>46</v>
      </c>
      <c r="G429" s="18" t="s">
        <v>400</v>
      </c>
      <c r="H429" s="18">
        <v>2158151677</v>
      </c>
      <c r="I429" s="83">
        <v>288000</v>
      </c>
      <c r="J429" s="84">
        <v>3456000</v>
      </c>
      <c r="K429" s="84" t="s">
        <v>32</v>
      </c>
      <c r="L429" s="87" t="str">
        <f t="shared" si="13"/>
        <v/>
      </c>
      <c r="M429" s="87" t="str">
        <f>IFERROR(VLOOKUP(H429,'2019년 수주리스트'!G:I,3,0),"")</f>
        <v/>
      </c>
      <c r="N429" s="18" t="str">
        <f t="shared" si="12"/>
        <v/>
      </c>
      <c r="O429" s="15"/>
      <c r="P429" s="194" t="s">
        <v>32</v>
      </c>
    </row>
    <row r="430" spans="3:16" ht="12" hidden="1" customHeight="1" x14ac:dyDescent="0.3">
      <c r="C430" s="12" t="s">
        <v>18</v>
      </c>
      <c r="D430" s="25" t="s">
        <v>256</v>
      </c>
      <c r="E430" s="27" t="s">
        <v>44</v>
      </c>
      <c r="F430" s="13" t="s">
        <v>46</v>
      </c>
      <c r="G430" s="18" t="s">
        <v>404</v>
      </c>
      <c r="H430" s="18">
        <v>1308187966</v>
      </c>
      <c r="I430" s="83">
        <v>355000</v>
      </c>
      <c r="J430" s="84">
        <v>4260000</v>
      </c>
      <c r="K430" s="84" t="s">
        <v>32</v>
      </c>
      <c r="L430" s="87" t="str">
        <f t="shared" si="13"/>
        <v/>
      </c>
      <c r="M430" s="87" t="str">
        <f>IFERROR(VLOOKUP(H430,'2019년 수주리스트'!G:I,3,0),"")</f>
        <v/>
      </c>
      <c r="N430" s="18" t="str">
        <f t="shared" si="12"/>
        <v/>
      </c>
      <c r="O430" s="15"/>
      <c r="P430" s="194" t="s">
        <v>32</v>
      </c>
    </row>
    <row r="431" spans="3:16" ht="12" hidden="1" customHeight="1" x14ac:dyDescent="0.3">
      <c r="C431" s="12" t="s">
        <v>18</v>
      </c>
      <c r="D431" s="25" t="s">
        <v>129</v>
      </c>
      <c r="E431" s="27" t="s">
        <v>44</v>
      </c>
      <c r="F431" s="13" t="s">
        <v>46</v>
      </c>
      <c r="G431" s="18" t="s">
        <v>130</v>
      </c>
      <c r="H431" s="18">
        <v>6108122436</v>
      </c>
      <c r="I431" s="83">
        <v>275000</v>
      </c>
      <c r="J431" s="84">
        <v>3300000</v>
      </c>
      <c r="K431" s="84" t="s">
        <v>32</v>
      </c>
      <c r="L431" s="87" t="str">
        <f t="shared" si="13"/>
        <v/>
      </c>
      <c r="M431" s="87" t="str">
        <f>IFERROR(VLOOKUP(H431,'2019년 수주리스트'!G:I,3,0),"")</f>
        <v/>
      </c>
      <c r="N431" s="18" t="str">
        <f t="shared" si="12"/>
        <v/>
      </c>
      <c r="O431" s="15"/>
      <c r="P431" s="194" t="s">
        <v>32</v>
      </c>
    </row>
    <row r="432" spans="3:16" hidden="1" x14ac:dyDescent="0.3">
      <c r="C432" s="12" t="s">
        <v>25</v>
      </c>
      <c r="D432" s="25" t="s">
        <v>381</v>
      </c>
      <c r="E432" s="27" t="s">
        <v>44</v>
      </c>
      <c r="F432" s="13" t="s">
        <v>45</v>
      </c>
      <c r="G432" s="18" t="s">
        <v>572</v>
      </c>
      <c r="H432" s="18">
        <v>6168214101</v>
      </c>
      <c r="I432" s="83">
        <v>11496000</v>
      </c>
      <c r="J432" s="84">
        <v>11496000</v>
      </c>
      <c r="K432" s="84" t="s">
        <v>4337</v>
      </c>
      <c r="L432" s="87" t="str">
        <f t="shared" si="13"/>
        <v>3월</v>
      </c>
      <c r="M432" s="87">
        <v>5624000</v>
      </c>
      <c r="N432" s="18" t="str">
        <f t="shared" si="12"/>
        <v>완료</v>
      </c>
      <c r="O432" s="15"/>
      <c r="P432" s="194" t="s">
        <v>33</v>
      </c>
    </row>
    <row r="433" spans="1:17" ht="12" hidden="1" customHeight="1" x14ac:dyDescent="0.3">
      <c r="C433" s="12" t="s">
        <v>14</v>
      </c>
      <c r="D433" s="25" t="s">
        <v>133</v>
      </c>
      <c r="E433" s="27" t="s">
        <v>44</v>
      </c>
      <c r="F433" s="13" t="s">
        <v>45</v>
      </c>
      <c r="G433" s="18" t="s">
        <v>573</v>
      </c>
      <c r="H433" s="18">
        <v>2718700772</v>
      </c>
      <c r="I433" s="83">
        <v>8170800</v>
      </c>
      <c r="J433" s="84">
        <v>8170800</v>
      </c>
      <c r="K433" s="84" t="s">
        <v>32</v>
      </c>
      <c r="L433" s="87" t="str">
        <f t="shared" si="13"/>
        <v/>
      </c>
      <c r="M433" s="87" t="str">
        <f>IFERROR(VLOOKUP(H433,'2019년 수주리스트'!G:I,3,0),"")</f>
        <v/>
      </c>
      <c r="N433" s="18" t="str">
        <f t="shared" si="12"/>
        <v/>
      </c>
      <c r="O433" s="15"/>
      <c r="P433" s="194" t="s">
        <v>32</v>
      </c>
    </row>
    <row r="434" spans="1:17" ht="12" hidden="1" customHeight="1" x14ac:dyDescent="0.3">
      <c r="C434" s="12" t="s">
        <v>18</v>
      </c>
      <c r="D434" s="25" t="s">
        <v>145</v>
      </c>
      <c r="E434" s="27" t="s">
        <v>44</v>
      </c>
      <c r="F434" s="13" t="s">
        <v>45</v>
      </c>
      <c r="G434" s="18" t="s">
        <v>574</v>
      </c>
      <c r="H434" s="18">
        <v>2208725299</v>
      </c>
      <c r="I434" s="83">
        <v>11215200</v>
      </c>
      <c r="J434" s="84">
        <v>11215200</v>
      </c>
      <c r="K434" s="84" t="s">
        <v>35</v>
      </c>
      <c r="L434" s="87" t="str">
        <f t="shared" si="13"/>
        <v/>
      </c>
      <c r="M434" s="87" t="str">
        <f>IFERROR(VLOOKUP(H434,'2019년 수주리스트'!G:I,3,0),"")</f>
        <v/>
      </c>
      <c r="N434" s="18" t="str">
        <f t="shared" si="12"/>
        <v/>
      </c>
      <c r="O434" s="15"/>
      <c r="P434" s="194" t="s">
        <v>35</v>
      </c>
    </row>
    <row r="435" spans="1:17" ht="12" hidden="1" customHeight="1" x14ac:dyDescent="0.3">
      <c r="C435" s="12" t="s">
        <v>25</v>
      </c>
      <c r="D435" s="25" t="s">
        <v>381</v>
      </c>
      <c r="E435" s="27" t="s">
        <v>44</v>
      </c>
      <c r="F435" s="13" t="s">
        <v>45</v>
      </c>
      <c r="G435" s="18" t="s">
        <v>575</v>
      </c>
      <c r="H435" s="18">
        <v>6268200190</v>
      </c>
      <c r="I435" s="83">
        <v>10212000</v>
      </c>
      <c r="J435" s="84">
        <v>10212000</v>
      </c>
      <c r="K435" s="84" t="s">
        <v>32</v>
      </c>
      <c r="L435" s="87" t="str">
        <f t="shared" si="13"/>
        <v/>
      </c>
      <c r="M435" s="87" t="str">
        <f>IFERROR(VLOOKUP(H435,'2019년 수주리스트'!G:I,3,0),"")</f>
        <v/>
      </c>
      <c r="N435" s="18" t="str">
        <f t="shared" si="12"/>
        <v/>
      </c>
      <c r="O435" s="15"/>
      <c r="P435" s="194" t="s">
        <v>32</v>
      </c>
    </row>
    <row r="436" spans="1:17" ht="12" hidden="1" customHeight="1" x14ac:dyDescent="0.3">
      <c r="C436" s="12" t="s">
        <v>18</v>
      </c>
      <c r="D436" s="25" t="s">
        <v>177</v>
      </c>
      <c r="E436" s="27" t="s">
        <v>44</v>
      </c>
      <c r="F436" s="13" t="s">
        <v>45</v>
      </c>
      <c r="G436" s="18" t="s">
        <v>576</v>
      </c>
      <c r="H436" s="18">
        <v>1148694266</v>
      </c>
      <c r="I436" s="83">
        <v>5052000</v>
      </c>
      <c r="J436" s="84">
        <v>5052000</v>
      </c>
      <c r="K436" s="84" t="s">
        <v>35</v>
      </c>
      <c r="L436" s="87" t="str">
        <f t="shared" si="13"/>
        <v/>
      </c>
      <c r="M436" s="87" t="str">
        <f>IFERROR(VLOOKUP(H436,'2019년 수주리스트'!G:I,3,0),"")</f>
        <v/>
      </c>
      <c r="N436" s="18" t="str">
        <f t="shared" si="12"/>
        <v/>
      </c>
      <c r="O436" s="15"/>
      <c r="P436" s="194" t="s">
        <v>35</v>
      </c>
    </row>
    <row r="437" spans="1:17" s="205" customFormat="1" ht="12" hidden="1" customHeight="1" x14ac:dyDescent="0.3">
      <c r="A437" s="1"/>
      <c r="B437" s="2"/>
      <c r="C437" s="197" t="s">
        <v>18</v>
      </c>
      <c r="D437" s="198" t="s">
        <v>171</v>
      </c>
      <c r="E437" s="199" t="s">
        <v>44</v>
      </c>
      <c r="F437" s="200" t="s">
        <v>46</v>
      </c>
      <c r="G437" s="201" t="s">
        <v>577</v>
      </c>
      <c r="H437" s="201">
        <v>1258176415</v>
      </c>
      <c r="I437" s="202">
        <v>305000</v>
      </c>
      <c r="J437" s="203">
        <v>3660000</v>
      </c>
      <c r="K437" s="203" t="s">
        <v>3768</v>
      </c>
      <c r="L437" s="204" t="str">
        <f t="shared" si="13"/>
        <v/>
      </c>
      <c r="M437" s="204" t="str">
        <f>IFERROR(VLOOKUP(H437,'2019년 수주리스트'!G:I,3,0),"")</f>
        <v/>
      </c>
      <c r="N437" s="201" t="str">
        <f t="shared" si="12"/>
        <v/>
      </c>
      <c r="O437" s="202" t="s">
        <v>3768</v>
      </c>
      <c r="P437" s="194" t="s">
        <v>2523</v>
      </c>
    </row>
    <row r="438" spans="1:17" ht="12" hidden="1" customHeight="1" x14ac:dyDescent="0.3">
      <c r="C438" s="12" t="s">
        <v>14</v>
      </c>
      <c r="D438" s="25" t="s">
        <v>117</v>
      </c>
      <c r="E438" s="27" t="s">
        <v>44</v>
      </c>
      <c r="F438" s="13" t="s">
        <v>46</v>
      </c>
      <c r="G438" s="18" t="s">
        <v>578</v>
      </c>
      <c r="H438" s="18">
        <v>1308141067</v>
      </c>
      <c r="I438" s="83">
        <v>638000</v>
      </c>
      <c r="J438" s="84">
        <v>7656000</v>
      </c>
      <c r="K438" s="84" t="s">
        <v>34</v>
      </c>
      <c r="L438" s="87" t="str">
        <f t="shared" si="13"/>
        <v/>
      </c>
      <c r="M438" s="87" t="str">
        <f>IFERROR(VLOOKUP(H438,'2019년 수주리스트'!G:I,3,0),"")</f>
        <v/>
      </c>
      <c r="N438" s="18" t="str">
        <f t="shared" si="12"/>
        <v/>
      </c>
      <c r="O438" s="15"/>
      <c r="P438" s="194" t="s">
        <v>34</v>
      </c>
    </row>
    <row r="439" spans="1:17" ht="12" hidden="1" customHeight="1" x14ac:dyDescent="0.3">
      <c r="C439" s="12" t="s">
        <v>18</v>
      </c>
      <c r="D439" s="25" t="s">
        <v>131</v>
      </c>
      <c r="E439" s="27" t="s">
        <v>44</v>
      </c>
      <c r="F439" s="13" t="s">
        <v>45</v>
      </c>
      <c r="G439" s="18" t="s">
        <v>532</v>
      </c>
      <c r="H439" s="18">
        <v>5048196443</v>
      </c>
      <c r="I439" s="83">
        <v>3180000</v>
      </c>
      <c r="J439" s="84">
        <v>3180000</v>
      </c>
      <c r="K439" s="84" t="s">
        <v>34</v>
      </c>
      <c r="L439" s="87" t="str">
        <f t="shared" si="13"/>
        <v/>
      </c>
      <c r="M439" s="87" t="str">
        <f>IFERROR(VLOOKUP(H439,'2019년 수주리스트'!G:I,3,0),"")</f>
        <v/>
      </c>
      <c r="N439" s="18" t="str">
        <f t="shared" si="12"/>
        <v/>
      </c>
      <c r="O439" s="15"/>
      <c r="P439" s="194" t="s">
        <v>34</v>
      </c>
    </row>
    <row r="440" spans="1:17" ht="12" hidden="1" customHeight="1" x14ac:dyDescent="0.3">
      <c r="C440" s="12" t="s">
        <v>18</v>
      </c>
      <c r="D440" s="25" t="s">
        <v>128</v>
      </c>
      <c r="E440" s="27" t="s">
        <v>44</v>
      </c>
      <c r="F440" s="13" t="s">
        <v>45</v>
      </c>
      <c r="G440" s="18" t="s">
        <v>579</v>
      </c>
      <c r="H440" s="18" t="s">
        <v>580</v>
      </c>
      <c r="I440" s="83">
        <v>3180000</v>
      </c>
      <c r="J440" s="84">
        <v>3180000</v>
      </c>
      <c r="K440" s="84" t="s">
        <v>35</v>
      </c>
      <c r="L440" s="87" t="str">
        <f t="shared" si="13"/>
        <v/>
      </c>
      <c r="M440" s="87" t="str">
        <f>IFERROR(VLOOKUP(H440,'2019년 수주리스트'!G:I,3,0),"")</f>
        <v/>
      </c>
      <c r="N440" s="18" t="str">
        <f t="shared" si="12"/>
        <v/>
      </c>
      <c r="O440" s="15"/>
      <c r="P440" s="194" t="s">
        <v>35</v>
      </c>
    </row>
    <row r="441" spans="1:17" ht="12" hidden="1" customHeight="1" x14ac:dyDescent="0.3">
      <c r="C441" s="12" t="s">
        <v>18</v>
      </c>
      <c r="D441" s="25" t="s">
        <v>214</v>
      </c>
      <c r="E441" s="27" t="s">
        <v>44</v>
      </c>
      <c r="F441" s="13" t="s">
        <v>45</v>
      </c>
      <c r="G441" s="18" t="s">
        <v>581</v>
      </c>
      <c r="H441" s="18">
        <v>6178103954</v>
      </c>
      <c r="I441" s="83">
        <v>4974000</v>
      </c>
      <c r="J441" s="84">
        <v>4974000</v>
      </c>
      <c r="K441" s="84" t="s">
        <v>35</v>
      </c>
      <c r="L441" s="87" t="str">
        <f t="shared" si="13"/>
        <v/>
      </c>
      <c r="M441" s="87" t="str">
        <f>IFERROR(VLOOKUP(H441,'2019년 수주리스트'!G:I,3,0),"")</f>
        <v/>
      </c>
      <c r="N441" s="18" t="str">
        <f t="shared" si="12"/>
        <v/>
      </c>
      <c r="O441" s="15"/>
      <c r="P441" s="194" t="s">
        <v>35</v>
      </c>
    </row>
    <row r="442" spans="1:17" ht="12" hidden="1" customHeight="1" x14ac:dyDescent="0.3">
      <c r="C442" s="12" t="s">
        <v>18</v>
      </c>
      <c r="D442" s="25" t="s">
        <v>256</v>
      </c>
      <c r="E442" s="27" t="s">
        <v>44</v>
      </c>
      <c r="F442" s="13" t="s">
        <v>45</v>
      </c>
      <c r="G442" s="18" t="s">
        <v>582</v>
      </c>
      <c r="H442" s="18">
        <v>1248147431</v>
      </c>
      <c r="I442" s="83">
        <v>3504000</v>
      </c>
      <c r="J442" s="84">
        <v>3504000</v>
      </c>
      <c r="K442" s="84" t="s">
        <v>35</v>
      </c>
      <c r="L442" s="87" t="str">
        <f t="shared" si="13"/>
        <v/>
      </c>
      <c r="M442" s="87" t="str">
        <f>IFERROR(VLOOKUP(H442,'2019년 수주리스트'!G:I,3,0),"")</f>
        <v/>
      </c>
      <c r="N442" s="18" t="str">
        <f t="shared" si="12"/>
        <v/>
      </c>
      <c r="O442" s="15"/>
      <c r="P442" s="194" t="s">
        <v>35</v>
      </c>
    </row>
    <row r="443" spans="1:17" ht="12" hidden="1" customHeight="1" x14ac:dyDescent="0.3">
      <c r="C443" s="12" t="s">
        <v>18</v>
      </c>
      <c r="D443" s="25" t="s">
        <v>128</v>
      </c>
      <c r="E443" s="27" t="s">
        <v>44</v>
      </c>
      <c r="F443" s="13" t="s">
        <v>45</v>
      </c>
      <c r="G443" s="18" t="s">
        <v>583</v>
      </c>
      <c r="H443" s="18">
        <v>3148129870</v>
      </c>
      <c r="I443" s="83">
        <v>3180000</v>
      </c>
      <c r="J443" s="84">
        <v>3180000</v>
      </c>
      <c r="K443" s="84" t="s">
        <v>35</v>
      </c>
      <c r="L443" s="87" t="str">
        <f t="shared" si="13"/>
        <v/>
      </c>
      <c r="M443" s="87" t="str">
        <f>IFERROR(VLOOKUP(H443,'2019년 수주리스트'!G:I,3,0),"")</f>
        <v/>
      </c>
      <c r="N443" s="18" t="str">
        <f t="shared" si="12"/>
        <v/>
      </c>
      <c r="O443" s="15"/>
      <c r="P443" s="194" t="s">
        <v>35</v>
      </c>
    </row>
    <row r="444" spans="1:17" ht="12" hidden="1" customHeight="1" x14ac:dyDescent="0.3">
      <c r="C444" s="12" t="s">
        <v>14</v>
      </c>
      <c r="D444" s="25" t="s">
        <v>168</v>
      </c>
      <c r="E444" s="27" t="s">
        <v>44</v>
      </c>
      <c r="F444" s="13" t="s">
        <v>45</v>
      </c>
      <c r="G444" s="18" t="s">
        <v>584</v>
      </c>
      <c r="H444" s="18">
        <v>2158799580</v>
      </c>
      <c r="I444" s="83">
        <v>2640000</v>
      </c>
      <c r="J444" s="84">
        <v>2640000</v>
      </c>
      <c r="K444" s="84" t="s">
        <v>35</v>
      </c>
      <c r="L444" s="87" t="str">
        <f t="shared" si="13"/>
        <v/>
      </c>
      <c r="M444" s="87" t="str">
        <f>IFERROR(VLOOKUP(H444,'2019년 수주리스트'!G:I,3,0),"")</f>
        <v/>
      </c>
      <c r="N444" s="18" t="str">
        <f t="shared" si="12"/>
        <v/>
      </c>
      <c r="O444" s="15"/>
      <c r="P444" s="194" t="s">
        <v>35</v>
      </c>
    </row>
    <row r="445" spans="1:17" ht="12" hidden="1" customHeight="1" x14ac:dyDescent="0.3">
      <c r="C445" s="12" t="s">
        <v>14</v>
      </c>
      <c r="D445" s="25" t="s">
        <v>168</v>
      </c>
      <c r="E445" s="27" t="s">
        <v>44</v>
      </c>
      <c r="F445" s="13" t="s">
        <v>45</v>
      </c>
      <c r="G445" s="18" t="s">
        <v>585</v>
      </c>
      <c r="H445" s="18">
        <v>2148629691</v>
      </c>
      <c r="I445" s="83">
        <v>7764000</v>
      </c>
      <c r="J445" s="84">
        <v>7764000</v>
      </c>
      <c r="K445" s="84" t="s">
        <v>35</v>
      </c>
      <c r="L445" s="87" t="str">
        <f t="shared" si="13"/>
        <v/>
      </c>
      <c r="M445" s="87" t="str">
        <f>IFERROR(VLOOKUP(H445,'2019년 수주리스트'!G:I,3,0),"")</f>
        <v/>
      </c>
      <c r="N445" s="18" t="str">
        <f t="shared" si="12"/>
        <v/>
      </c>
      <c r="O445" s="15"/>
      <c r="P445" s="194" t="s">
        <v>35</v>
      </c>
    </row>
    <row r="446" spans="1:17" hidden="1" x14ac:dyDescent="0.3">
      <c r="C446" s="12" t="s">
        <v>18</v>
      </c>
      <c r="D446" s="25" t="s">
        <v>131</v>
      </c>
      <c r="E446" s="27" t="s">
        <v>44</v>
      </c>
      <c r="F446" s="13" t="s">
        <v>45</v>
      </c>
      <c r="G446" s="18" t="s">
        <v>586</v>
      </c>
      <c r="H446" s="18">
        <v>5148197643</v>
      </c>
      <c r="I446" s="83">
        <v>3360000</v>
      </c>
      <c r="J446" s="84">
        <v>3360000</v>
      </c>
      <c r="K446" s="84" t="s">
        <v>3898</v>
      </c>
      <c r="L446" s="87" t="str">
        <f t="shared" si="13"/>
        <v>3월</v>
      </c>
      <c r="M446" s="87">
        <f>IFERROR(VLOOKUP(H446,'2019년 수주리스트'!G:I,3,0),"")</f>
        <v>3360000</v>
      </c>
      <c r="N446" s="18" t="str">
        <f t="shared" si="12"/>
        <v>완료</v>
      </c>
      <c r="O446" s="15"/>
      <c r="P446" s="6" t="s">
        <v>24</v>
      </c>
    </row>
    <row r="447" spans="1:17" ht="12" hidden="1" customHeight="1" x14ac:dyDescent="0.3">
      <c r="C447" s="12" t="s">
        <v>18</v>
      </c>
      <c r="D447" s="25" t="s">
        <v>131</v>
      </c>
      <c r="E447" s="27" t="s">
        <v>44</v>
      </c>
      <c r="F447" s="13" t="s">
        <v>45</v>
      </c>
      <c r="G447" s="18" t="s">
        <v>586</v>
      </c>
      <c r="H447" s="18">
        <v>5148197643</v>
      </c>
      <c r="I447" s="83">
        <v>5743200</v>
      </c>
      <c r="J447" s="84">
        <v>5743200</v>
      </c>
      <c r="K447" s="84" t="s">
        <v>35</v>
      </c>
      <c r="L447" s="87" t="str">
        <f t="shared" si="13"/>
        <v/>
      </c>
      <c r="M447" s="87"/>
      <c r="N447" s="18" t="str">
        <f t="shared" si="12"/>
        <v/>
      </c>
      <c r="O447" s="15"/>
      <c r="P447" s="194" t="s">
        <v>35</v>
      </c>
    </row>
    <row r="448" spans="1:17" ht="12" customHeight="1" x14ac:dyDescent="0.3">
      <c r="C448" s="12" t="s">
        <v>14</v>
      </c>
      <c r="D448" s="25" t="s">
        <v>587</v>
      </c>
      <c r="E448" s="27" t="s">
        <v>44</v>
      </c>
      <c r="F448" s="13" t="s">
        <v>45</v>
      </c>
      <c r="G448" s="18" t="s">
        <v>4477</v>
      </c>
      <c r="H448" s="18">
        <v>7658800857</v>
      </c>
      <c r="I448" s="209">
        <v>14220000</v>
      </c>
      <c r="J448" s="84">
        <v>14220000</v>
      </c>
      <c r="K448" s="84" t="s">
        <v>3894</v>
      </c>
      <c r="L448" s="87" t="str">
        <f t="shared" si="13"/>
        <v>4월</v>
      </c>
      <c r="M448" s="87">
        <f>IFERROR(VLOOKUP(H448,'2019년 수주리스트'!G:I,3,0),"")</f>
        <v>4740000</v>
      </c>
      <c r="N448" s="18" t="str">
        <f t="shared" si="12"/>
        <v>완료</v>
      </c>
      <c r="O448" s="15"/>
      <c r="P448" s="194" t="s">
        <v>24</v>
      </c>
      <c r="Q448" s="22" t="s">
        <v>4366</v>
      </c>
    </row>
    <row r="449" spans="1:17" ht="12" hidden="1" customHeight="1" x14ac:dyDescent="0.3">
      <c r="C449" s="12" t="s">
        <v>14</v>
      </c>
      <c r="D449" s="25" t="s">
        <v>588</v>
      </c>
      <c r="E449" s="27" t="s">
        <v>44</v>
      </c>
      <c r="F449" s="13" t="s">
        <v>45</v>
      </c>
      <c r="G449" s="18" t="s">
        <v>589</v>
      </c>
      <c r="H449" s="18">
        <v>2538200143</v>
      </c>
      <c r="I449" s="83">
        <v>6000000</v>
      </c>
      <c r="J449" s="84">
        <v>6000000</v>
      </c>
      <c r="K449" s="84" t="s">
        <v>29</v>
      </c>
      <c r="L449" s="87" t="str">
        <f t="shared" si="13"/>
        <v/>
      </c>
      <c r="M449" s="87" t="str">
        <f>IFERROR(VLOOKUP(H449,'2019년 수주리스트'!G:I,3,0),"")</f>
        <v/>
      </c>
      <c r="N449" s="18" t="str">
        <f t="shared" si="12"/>
        <v/>
      </c>
      <c r="O449" s="15"/>
      <c r="P449" s="194" t="s">
        <v>29</v>
      </c>
    </row>
    <row r="450" spans="1:17" ht="12" hidden="1" customHeight="1" x14ac:dyDescent="0.3">
      <c r="C450" s="12" t="s">
        <v>18</v>
      </c>
      <c r="D450" s="25" t="s">
        <v>437</v>
      </c>
      <c r="E450" s="27" t="s">
        <v>44</v>
      </c>
      <c r="F450" s="13" t="s">
        <v>45</v>
      </c>
      <c r="G450" s="18" t="s">
        <v>590</v>
      </c>
      <c r="H450" s="18">
        <v>2458200220</v>
      </c>
      <c r="I450" s="83">
        <v>10847200</v>
      </c>
      <c r="J450" s="84">
        <v>10847200</v>
      </c>
      <c r="K450" s="84" t="s">
        <v>27</v>
      </c>
      <c r="L450" s="87" t="str">
        <f t="shared" si="13"/>
        <v/>
      </c>
      <c r="M450" s="87" t="str">
        <f>IFERROR(VLOOKUP(H450,'2019년 수주리스트'!G:I,3,0),"")</f>
        <v/>
      </c>
      <c r="N450" s="18" t="str">
        <f t="shared" si="12"/>
        <v/>
      </c>
      <c r="O450" s="15"/>
      <c r="P450" s="194" t="s">
        <v>27</v>
      </c>
    </row>
    <row r="451" spans="1:17" ht="12" hidden="1" customHeight="1" x14ac:dyDescent="0.3">
      <c r="C451" s="12" t="s">
        <v>18</v>
      </c>
      <c r="D451" s="25" t="s">
        <v>151</v>
      </c>
      <c r="E451" s="27" t="s">
        <v>44</v>
      </c>
      <c r="F451" s="13" t="s">
        <v>46</v>
      </c>
      <c r="G451" s="18" t="s">
        <v>591</v>
      </c>
      <c r="H451" s="18">
        <v>7978600957</v>
      </c>
      <c r="I451" s="83">
        <v>770000</v>
      </c>
      <c r="J451" s="84">
        <v>9240000</v>
      </c>
      <c r="K451" s="84" t="s">
        <v>29</v>
      </c>
      <c r="L451" s="87" t="str">
        <f t="shared" si="13"/>
        <v/>
      </c>
      <c r="M451" s="87" t="str">
        <f>IFERROR(VLOOKUP(H451,'2019년 수주리스트'!G:I,3,0),"")</f>
        <v/>
      </c>
      <c r="N451" s="18" t="str">
        <f t="shared" si="12"/>
        <v/>
      </c>
      <c r="O451" s="15"/>
      <c r="P451" s="194" t="s">
        <v>29</v>
      </c>
    </row>
    <row r="452" spans="1:17" ht="12" hidden="1" customHeight="1" x14ac:dyDescent="0.3">
      <c r="C452" s="12" t="s">
        <v>14</v>
      </c>
      <c r="D452" s="25" t="s">
        <v>592</v>
      </c>
      <c r="E452" s="27" t="s">
        <v>44</v>
      </c>
      <c r="F452" s="13" t="s">
        <v>46</v>
      </c>
      <c r="G452" s="18" t="s">
        <v>593</v>
      </c>
      <c r="H452" s="18">
        <v>3558700236</v>
      </c>
      <c r="I452" s="83">
        <v>675000</v>
      </c>
      <c r="J452" s="84">
        <v>8100000</v>
      </c>
      <c r="K452" s="84" t="s">
        <v>32</v>
      </c>
      <c r="L452" s="87" t="str">
        <f t="shared" si="13"/>
        <v/>
      </c>
      <c r="M452" s="87" t="str">
        <f>IFERROR(VLOOKUP(H452,'2019년 수주리스트'!G:I,3,0),"")</f>
        <v/>
      </c>
      <c r="N452" s="18" t="str">
        <f t="shared" si="12"/>
        <v/>
      </c>
      <c r="O452" s="15"/>
      <c r="P452" s="194" t="s">
        <v>32</v>
      </c>
    </row>
    <row r="453" spans="1:17" ht="12" hidden="1" customHeight="1" x14ac:dyDescent="0.3">
      <c r="C453" s="12" t="s">
        <v>18</v>
      </c>
      <c r="D453" s="25" t="s">
        <v>171</v>
      </c>
      <c r="E453" s="27" t="s">
        <v>44</v>
      </c>
      <c r="F453" s="13" t="s">
        <v>45</v>
      </c>
      <c r="G453" s="18" t="s">
        <v>594</v>
      </c>
      <c r="H453" s="18">
        <v>1288141365</v>
      </c>
      <c r="I453" s="83">
        <v>3288000</v>
      </c>
      <c r="J453" s="84">
        <v>3288000</v>
      </c>
      <c r="K453" s="84" t="s">
        <v>31</v>
      </c>
      <c r="L453" s="87" t="str">
        <f t="shared" si="13"/>
        <v/>
      </c>
      <c r="M453" s="87" t="str">
        <f>IFERROR(VLOOKUP(H453,'2019년 수주리스트'!G:I,3,0),"")</f>
        <v/>
      </c>
      <c r="N453" s="18" t="str">
        <f t="shared" si="12"/>
        <v/>
      </c>
      <c r="O453" s="15"/>
      <c r="P453" s="194" t="s">
        <v>31</v>
      </c>
    </row>
    <row r="454" spans="1:17" ht="12" hidden="1" customHeight="1" x14ac:dyDescent="0.3">
      <c r="C454" s="12" t="s">
        <v>18</v>
      </c>
      <c r="D454" s="25" t="s">
        <v>267</v>
      </c>
      <c r="E454" s="27" t="s">
        <v>44</v>
      </c>
      <c r="F454" s="13" t="s">
        <v>45</v>
      </c>
      <c r="G454" s="18" t="s">
        <v>595</v>
      </c>
      <c r="H454" s="18">
        <v>2649600117</v>
      </c>
      <c r="I454" s="83">
        <v>3540000</v>
      </c>
      <c r="J454" s="84">
        <v>3540000</v>
      </c>
      <c r="K454" s="84" t="s">
        <v>29</v>
      </c>
      <c r="L454" s="87" t="str">
        <f t="shared" si="13"/>
        <v/>
      </c>
      <c r="M454" s="87" t="str">
        <f>IFERROR(VLOOKUP(H454,'2019년 수주리스트'!G:I,3,0),"")</f>
        <v/>
      </c>
      <c r="N454" s="18" t="str">
        <f t="shared" si="12"/>
        <v/>
      </c>
      <c r="O454" s="15"/>
      <c r="P454" s="194" t="s">
        <v>29</v>
      </c>
    </row>
    <row r="455" spans="1:17" ht="12" hidden="1" customHeight="1" x14ac:dyDescent="0.3">
      <c r="C455" s="12" t="s">
        <v>14</v>
      </c>
      <c r="D455" s="25" t="s">
        <v>587</v>
      </c>
      <c r="E455" s="27" t="s">
        <v>44</v>
      </c>
      <c r="F455" s="13" t="s">
        <v>46</v>
      </c>
      <c r="G455" s="18" t="s">
        <v>596</v>
      </c>
      <c r="H455" s="18" t="s">
        <v>597</v>
      </c>
      <c r="I455" s="83">
        <v>1287000</v>
      </c>
      <c r="J455" s="84">
        <v>15444000</v>
      </c>
      <c r="K455" s="84" t="s">
        <v>34</v>
      </c>
      <c r="L455" s="87" t="str">
        <f t="shared" si="13"/>
        <v/>
      </c>
      <c r="M455" s="87" t="str">
        <f>IFERROR(VLOOKUP(H455,'2019년 수주리스트'!G:I,3,0),"")</f>
        <v/>
      </c>
      <c r="N455" s="18" t="str">
        <f t="shared" ref="N455:N519" si="14">IF(M455="","","완료")</f>
        <v/>
      </c>
      <c r="O455" s="15"/>
      <c r="P455" s="194" t="s">
        <v>34</v>
      </c>
    </row>
    <row r="456" spans="1:17" s="205" customFormat="1" ht="12" hidden="1" customHeight="1" x14ac:dyDescent="0.3">
      <c r="A456" s="1"/>
      <c r="B456" s="2"/>
      <c r="C456" s="197" t="s">
        <v>14</v>
      </c>
      <c r="D456" s="198" t="s">
        <v>138</v>
      </c>
      <c r="E456" s="199" t="s">
        <v>44</v>
      </c>
      <c r="F456" s="200" t="s">
        <v>46</v>
      </c>
      <c r="G456" s="201" t="s">
        <v>4336</v>
      </c>
      <c r="H456" s="201">
        <v>2208877741</v>
      </c>
      <c r="I456" s="202">
        <v>300000</v>
      </c>
      <c r="J456" s="203">
        <v>3600000</v>
      </c>
      <c r="K456" s="203" t="s">
        <v>4334</v>
      </c>
      <c r="L456" s="204" t="str">
        <f t="shared" ref="L456:L526" si="15">IF(N456="완료",K456,"")</f>
        <v/>
      </c>
      <c r="M456" s="204" t="str">
        <f>IFERROR(VLOOKUP(H456,'2019년 수주리스트'!G:I,3,0),"")</f>
        <v/>
      </c>
      <c r="N456" s="201" t="str">
        <f t="shared" si="14"/>
        <v/>
      </c>
      <c r="O456" s="202"/>
      <c r="P456" s="256" t="s">
        <v>28</v>
      </c>
    </row>
    <row r="457" spans="1:17" ht="12" hidden="1" customHeight="1" x14ac:dyDescent="0.3">
      <c r="C457" s="12" t="s">
        <v>14</v>
      </c>
      <c r="D457" s="25" t="s">
        <v>133</v>
      </c>
      <c r="E457" s="27" t="s">
        <v>44</v>
      </c>
      <c r="F457" s="13" t="s">
        <v>46</v>
      </c>
      <c r="G457" s="18" t="s">
        <v>598</v>
      </c>
      <c r="H457" s="18">
        <v>1368102854</v>
      </c>
      <c r="I457" s="83">
        <v>355000</v>
      </c>
      <c r="J457" s="84">
        <v>4260000</v>
      </c>
      <c r="K457" s="84" t="s">
        <v>34</v>
      </c>
      <c r="L457" s="87" t="str">
        <f t="shared" si="15"/>
        <v/>
      </c>
      <c r="M457" s="87" t="str">
        <f>IFERROR(VLOOKUP(H457,'2019년 수주리스트'!G:I,3,0),"")</f>
        <v/>
      </c>
      <c r="N457" s="18" t="str">
        <f t="shared" si="14"/>
        <v/>
      </c>
      <c r="O457" s="15"/>
      <c r="P457" s="194" t="s">
        <v>34</v>
      </c>
    </row>
    <row r="458" spans="1:17" ht="12" hidden="1" customHeight="1" x14ac:dyDescent="0.3">
      <c r="C458" s="12" t="s">
        <v>14</v>
      </c>
      <c r="D458" s="25" t="s">
        <v>186</v>
      </c>
      <c r="E458" s="27" t="s">
        <v>44</v>
      </c>
      <c r="F458" s="13" t="s">
        <v>45</v>
      </c>
      <c r="G458" s="18" t="s">
        <v>599</v>
      </c>
      <c r="H458" s="18">
        <v>1428114049</v>
      </c>
      <c r="I458" s="83">
        <v>5628000</v>
      </c>
      <c r="J458" s="84">
        <v>5628000</v>
      </c>
      <c r="K458" s="84" t="s">
        <v>34</v>
      </c>
      <c r="L458" s="87" t="str">
        <f t="shared" si="15"/>
        <v/>
      </c>
      <c r="M458" s="87" t="str">
        <f>IFERROR(VLOOKUP(H458,'2019년 수주리스트'!G:I,3,0),"")</f>
        <v/>
      </c>
      <c r="N458" s="18" t="str">
        <f t="shared" si="14"/>
        <v/>
      </c>
      <c r="O458" s="15"/>
      <c r="P458" s="194" t="s">
        <v>34</v>
      </c>
    </row>
    <row r="459" spans="1:17" ht="12" hidden="1" customHeight="1" x14ac:dyDescent="0.3">
      <c r="C459" s="12" t="s">
        <v>14</v>
      </c>
      <c r="D459" s="25" t="s">
        <v>138</v>
      </c>
      <c r="E459" s="27" t="s">
        <v>44</v>
      </c>
      <c r="F459" s="13" t="s">
        <v>45</v>
      </c>
      <c r="G459" s="18" t="s">
        <v>600</v>
      </c>
      <c r="H459" s="18">
        <v>1298675617</v>
      </c>
      <c r="I459" s="83">
        <v>29784000</v>
      </c>
      <c r="J459" s="84">
        <v>29784000</v>
      </c>
      <c r="K459" s="84" t="s">
        <v>35</v>
      </c>
      <c r="L459" s="87" t="str">
        <f t="shared" si="15"/>
        <v/>
      </c>
      <c r="M459" s="87" t="str">
        <f>IFERROR(VLOOKUP(H459,'2019년 수주리스트'!G:I,3,0),"")</f>
        <v/>
      </c>
      <c r="N459" s="18" t="str">
        <f t="shared" si="14"/>
        <v/>
      </c>
      <c r="O459" s="15"/>
      <c r="P459" s="194" t="s">
        <v>35</v>
      </c>
    </row>
    <row r="460" spans="1:17" hidden="1" x14ac:dyDescent="0.3">
      <c r="C460" s="12" t="s">
        <v>14</v>
      </c>
      <c r="D460" s="25" t="s">
        <v>168</v>
      </c>
      <c r="E460" s="27" t="s">
        <v>44</v>
      </c>
      <c r="F460" s="13" t="s">
        <v>46</v>
      </c>
      <c r="G460" s="18" t="s">
        <v>3820</v>
      </c>
      <c r="H460" s="18">
        <v>2118701667</v>
      </c>
      <c r="I460" s="209">
        <v>1620000</v>
      </c>
      <c r="J460" s="84">
        <v>19440000</v>
      </c>
      <c r="K460" s="84" t="s">
        <v>4039</v>
      </c>
      <c r="L460" s="87" t="str">
        <f t="shared" si="15"/>
        <v>3월</v>
      </c>
      <c r="M460" s="87">
        <f>IFERROR(VLOOKUP(H460,'2019년 수주리스트'!G:I,3,0),"")</f>
        <v>19440000</v>
      </c>
      <c r="N460" s="18" t="str">
        <f t="shared" si="14"/>
        <v>완료</v>
      </c>
      <c r="O460" s="15"/>
      <c r="P460" s="6" t="s">
        <v>24</v>
      </c>
    </row>
    <row r="461" spans="1:17" hidden="1" x14ac:dyDescent="0.3">
      <c r="C461" s="12" t="s">
        <v>14</v>
      </c>
      <c r="D461" s="25" t="s">
        <v>138</v>
      </c>
      <c r="E461" s="27" t="s">
        <v>44</v>
      </c>
      <c r="F461" s="13" t="s">
        <v>46</v>
      </c>
      <c r="G461" s="18" t="s">
        <v>601</v>
      </c>
      <c r="H461" s="18">
        <v>2148200487</v>
      </c>
      <c r="I461" s="83">
        <v>3817000</v>
      </c>
      <c r="J461" s="84">
        <v>45800000</v>
      </c>
      <c r="K461" s="84" t="s">
        <v>28</v>
      </c>
      <c r="L461" s="87" t="str">
        <f t="shared" si="15"/>
        <v>3월</v>
      </c>
      <c r="M461" s="87">
        <f>IFERROR(VLOOKUP(H461,'2019년 수주리스트'!G:I,3,0),"")</f>
        <v>45800000</v>
      </c>
      <c r="N461" s="18" t="str">
        <f t="shared" si="14"/>
        <v>완료</v>
      </c>
      <c r="O461" s="15"/>
    </row>
    <row r="462" spans="1:17" ht="12" hidden="1" customHeight="1" x14ac:dyDescent="0.3">
      <c r="C462" s="12" t="s">
        <v>14</v>
      </c>
      <c r="D462" s="25" t="s">
        <v>168</v>
      </c>
      <c r="E462" s="27" t="s">
        <v>44</v>
      </c>
      <c r="F462" s="13" t="s">
        <v>46</v>
      </c>
      <c r="G462" s="18" t="s">
        <v>602</v>
      </c>
      <c r="H462" s="18">
        <v>7948500155</v>
      </c>
      <c r="I462" s="83">
        <v>2610000</v>
      </c>
      <c r="J462" s="84">
        <v>31320000</v>
      </c>
      <c r="K462" s="84" t="s">
        <v>23</v>
      </c>
      <c r="L462" s="87" t="str">
        <f t="shared" si="15"/>
        <v>2월</v>
      </c>
      <c r="M462" s="87">
        <f>IFERROR(VLOOKUP(H462,'2019년 수주리스트'!G:I,3,0),"")</f>
        <v>31320000</v>
      </c>
      <c r="N462" s="18" t="str">
        <f t="shared" si="14"/>
        <v>완료</v>
      </c>
      <c r="O462" s="15"/>
    </row>
    <row r="463" spans="1:17" ht="12" hidden="1" customHeight="1" x14ac:dyDescent="0.3">
      <c r="C463" s="12" t="s">
        <v>17</v>
      </c>
      <c r="D463" s="25" t="s">
        <v>296</v>
      </c>
      <c r="E463" s="27" t="s">
        <v>44</v>
      </c>
      <c r="F463" s="13" t="s">
        <v>46</v>
      </c>
      <c r="G463" s="18" t="s">
        <v>2779</v>
      </c>
      <c r="H463" s="18">
        <v>2148814829</v>
      </c>
      <c r="I463" s="83">
        <v>1900000</v>
      </c>
      <c r="J463" s="84">
        <v>22800000</v>
      </c>
      <c r="K463" s="84" t="s">
        <v>26</v>
      </c>
      <c r="L463" s="87" t="str">
        <f t="shared" si="15"/>
        <v>1월</v>
      </c>
      <c r="M463" s="87">
        <f>IFERROR(VLOOKUP(H463,'2019년 수주리스트'!G:I,3,0),"")</f>
        <v>20712000</v>
      </c>
      <c r="N463" s="18" t="str">
        <f t="shared" si="14"/>
        <v>완료</v>
      </c>
      <c r="O463" s="15"/>
    </row>
    <row r="464" spans="1:17" hidden="1" x14ac:dyDescent="0.3">
      <c r="C464" s="12" t="s">
        <v>17</v>
      </c>
      <c r="D464" s="25" t="s">
        <v>296</v>
      </c>
      <c r="E464" s="27" t="s">
        <v>44</v>
      </c>
      <c r="F464" s="13" t="s">
        <v>46</v>
      </c>
      <c r="G464" s="18" t="s">
        <v>4268</v>
      </c>
      <c r="H464" s="18">
        <v>1198145498</v>
      </c>
      <c r="I464" s="83">
        <v>570000</v>
      </c>
      <c r="J464" s="84">
        <v>6840000</v>
      </c>
      <c r="K464" s="84" t="s">
        <v>28</v>
      </c>
      <c r="L464" s="87" t="str">
        <f t="shared" si="15"/>
        <v>3월</v>
      </c>
      <c r="M464" s="87">
        <f>IFERROR(VLOOKUP(H464,'2019년 수주리스트'!G:I,3,0),"")</f>
        <v>6840000</v>
      </c>
      <c r="N464" s="18" t="str">
        <f t="shared" si="14"/>
        <v>완료</v>
      </c>
      <c r="O464" s="15"/>
      <c r="P464" s="194" t="s">
        <v>28</v>
      </c>
      <c r="Q464" s="194"/>
    </row>
    <row r="465" spans="3:16" hidden="1" x14ac:dyDescent="0.3">
      <c r="C465" s="12" t="s">
        <v>17</v>
      </c>
      <c r="D465" s="25" t="s">
        <v>296</v>
      </c>
      <c r="E465" s="27" t="s">
        <v>44</v>
      </c>
      <c r="F465" s="13" t="s">
        <v>46</v>
      </c>
      <c r="G465" s="18" t="s">
        <v>4267</v>
      </c>
      <c r="H465" s="18">
        <v>5078109869</v>
      </c>
      <c r="I465" s="83">
        <v>300000</v>
      </c>
      <c r="J465" s="84">
        <v>3600000</v>
      </c>
      <c r="K465" s="84" t="s">
        <v>28</v>
      </c>
      <c r="L465" s="87" t="str">
        <f t="shared" si="15"/>
        <v>3월</v>
      </c>
      <c r="M465" s="87">
        <f>IFERROR(VLOOKUP(H465,'2019년 수주리스트'!G:I,3,0),"")</f>
        <v>3600000</v>
      </c>
      <c r="N465" s="18" t="str">
        <f t="shared" si="14"/>
        <v>완료</v>
      </c>
      <c r="O465" s="15"/>
      <c r="P465" s="194" t="s">
        <v>28</v>
      </c>
    </row>
    <row r="466" spans="3:16" ht="12" hidden="1" customHeight="1" x14ac:dyDescent="0.3">
      <c r="C466" s="12" t="s">
        <v>17</v>
      </c>
      <c r="D466" s="25" t="s">
        <v>296</v>
      </c>
      <c r="E466" s="27" t="s">
        <v>44</v>
      </c>
      <c r="F466" s="13" t="s">
        <v>46</v>
      </c>
      <c r="G466" s="18" t="s">
        <v>603</v>
      </c>
      <c r="H466" s="18">
        <v>1108212361</v>
      </c>
      <c r="I466" s="83">
        <v>68000</v>
      </c>
      <c r="J466" s="84">
        <v>816000</v>
      </c>
      <c r="K466" s="84" t="s">
        <v>27</v>
      </c>
      <c r="L466" s="87" t="str">
        <f t="shared" si="15"/>
        <v/>
      </c>
      <c r="M466" s="87" t="str">
        <f>IFERROR(VLOOKUP(H466,'2019년 수주리스트'!G:I,3,0),"")</f>
        <v/>
      </c>
      <c r="N466" s="18" t="str">
        <f t="shared" si="14"/>
        <v/>
      </c>
      <c r="O466" s="15"/>
      <c r="P466" s="194" t="s">
        <v>27</v>
      </c>
    </row>
    <row r="467" spans="3:16" ht="12" hidden="1" customHeight="1" x14ac:dyDescent="0.3">
      <c r="C467" s="12" t="s">
        <v>17</v>
      </c>
      <c r="D467" s="25" t="s">
        <v>296</v>
      </c>
      <c r="E467" s="27" t="s">
        <v>44</v>
      </c>
      <c r="F467" s="13" t="s">
        <v>46</v>
      </c>
      <c r="G467" s="18" t="s">
        <v>2778</v>
      </c>
      <c r="H467" s="18">
        <v>2208408246</v>
      </c>
      <c r="I467" s="83">
        <v>567000</v>
      </c>
      <c r="J467" s="84">
        <v>6804000</v>
      </c>
      <c r="K467" s="84" t="s">
        <v>26</v>
      </c>
      <c r="L467" s="87" t="str">
        <f t="shared" si="15"/>
        <v>1월</v>
      </c>
      <c r="M467" s="87">
        <f>IFERROR(VLOOKUP(H467,'2019년 수주리스트'!G:I,3,0),"")</f>
        <v>19224000</v>
      </c>
      <c r="N467" s="18" t="str">
        <f t="shared" si="14"/>
        <v>완료</v>
      </c>
      <c r="O467" s="15"/>
    </row>
    <row r="468" spans="3:16" ht="12" hidden="1" customHeight="1" x14ac:dyDescent="0.3">
      <c r="C468" s="12" t="s">
        <v>17</v>
      </c>
      <c r="D468" s="25" t="s">
        <v>296</v>
      </c>
      <c r="E468" s="27" t="s">
        <v>44</v>
      </c>
      <c r="F468" s="13" t="s">
        <v>46</v>
      </c>
      <c r="G468" s="18" t="s">
        <v>604</v>
      </c>
      <c r="H468" s="18">
        <v>1068182537</v>
      </c>
      <c r="I468" s="83">
        <v>556000</v>
      </c>
      <c r="J468" s="84">
        <v>6672000</v>
      </c>
      <c r="K468" s="84" t="s">
        <v>31</v>
      </c>
      <c r="L468" s="87" t="str">
        <f t="shared" si="15"/>
        <v/>
      </c>
      <c r="M468" s="87" t="str">
        <f>IFERROR(VLOOKUP(H468,'2019년 수주리스트'!G:I,3,0),"")</f>
        <v/>
      </c>
      <c r="N468" s="18" t="str">
        <f t="shared" si="14"/>
        <v/>
      </c>
      <c r="O468" s="15"/>
      <c r="P468" s="194" t="s">
        <v>31</v>
      </c>
    </row>
    <row r="469" spans="3:16" ht="12" hidden="1" customHeight="1" x14ac:dyDescent="0.3">
      <c r="C469" s="12" t="s">
        <v>17</v>
      </c>
      <c r="D469" s="25" t="s">
        <v>296</v>
      </c>
      <c r="E469" s="27" t="s">
        <v>44</v>
      </c>
      <c r="F469" s="13" t="s">
        <v>46</v>
      </c>
      <c r="G469" s="18" t="s">
        <v>605</v>
      </c>
      <c r="H469" s="18">
        <v>1148669490</v>
      </c>
      <c r="I469" s="83">
        <v>900000</v>
      </c>
      <c r="J469" s="84">
        <v>10800000</v>
      </c>
      <c r="K469" s="84" t="s">
        <v>31</v>
      </c>
      <c r="L469" s="87" t="str">
        <f t="shared" si="15"/>
        <v/>
      </c>
      <c r="M469" s="87" t="str">
        <f>IFERROR(VLOOKUP(H469,'2019년 수주리스트'!G:I,3,0),"")</f>
        <v/>
      </c>
      <c r="N469" s="18" t="str">
        <f t="shared" si="14"/>
        <v/>
      </c>
      <c r="O469" s="15"/>
      <c r="P469" s="194" t="s">
        <v>31</v>
      </c>
    </row>
    <row r="470" spans="3:16" ht="12" hidden="1" customHeight="1" x14ac:dyDescent="0.3">
      <c r="C470" s="12" t="s">
        <v>17</v>
      </c>
      <c r="D470" s="25" t="s">
        <v>296</v>
      </c>
      <c r="E470" s="27" t="s">
        <v>44</v>
      </c>
      <c r="F470" s="13" t="s">
        <v>46</v>
      </c>
      <c r="G470" s="18" t="s">
        <v>2780</v>
      </c>
      <c r="H470" s="18">
        <v>2218205947</v>
      </c>
      <c r="I470" s="83">
        <v>660000</v>
      </c>
      <c r="J470" s="84">
        <v>7920000</v>
      </c>
      <c r="K470" s="84" t="s">
        <v>26</v>
      </c>
      <c r="L470" s="87" t="str">
        <f t="shared" si="15"/>
        <v>1월</v>
      </c>
      <c r="M470" s="87">
        <f>IFERROR(VLOOKUP(H470,'2019년 수주리스트'!G:I,3,0),"")</f>
        <v>7920000</v>
      </c>
      <c r="N470" s="18" t="str">
        <f t="shared" si="14"/>
        <v>완료</v>
      </c>
      <c r="O470" s="15"/>
    </row>
    <row r="471" spans="3:16" ht="12" hidden="1" customHeight="1" x14ac:dyDescent="0.3">
      <c r="C471" s="12" t="s">
        <v>17</v>
      </c>
      <c r="D471" s="25" t="s">
        <v>296</v>
      </c>
      <c r="E471" s="27" t="s">
        <v>44</v>
      </c>
      <c r="F471" s="13" t="s">
        <v>46</v>
      </c>
      <c r="G471" s="18" t="s">
        <v>3816</v>
      </c>
      <c r="H471" s="18">
        <v>2218205947</v>
      </c>
      <c r="I471" s="83">
        <v>621000</v>
      </c>
      <c r="J471" s="84">
        <v>7452000</v>
      </c>
      <c r="K471" s="84" t="s">
        <v>23</v>
      </c>
      <c r="L471" s="87" t="str">
        <f t="shared" si="15"/>
        <v>2월</v>
      </c>
      <c r="M471" s="87">
        <v>7452000</v>
      </c>
      <c r="N471" s="18" t="str">
        <f t="shared" si="14"/>
        <v>완료</v>
      </c>
      <c r="O471" s="15"/>
    </row>
    <row r="472" spans="3:16" ht="12" customHeight="1" x14ac:dyDescent="0.3">
      <c r="C472" s="12" t="s">
        <v>17</v>
      </c>
      <c r="D472" s="25" t="s">
        <v>296</v>
      </c>
      <c r="E472" s="27" t="s">
        <v>44</v>
      </c>
      <c r="F472" s="13" t="s">
        <v>46</v>
      </c>
      <c r="G472" s="18" t="s">
        <v>606</v>
      </c>
      <c r="H472" s="18">
        <v>2218205947</v>
      </c>
      <c r="I472" s="209">
        <v>500000</v>
      </c>
      <c r="J472" s="84">
        <v>6000000</v>
      </c>
      <c r="K472" s="84" t="s">
        <v>3894</v>
      </c>
      <c r="L472" s="87" t="str">
        <f t="shared" si="15"/>
        <v/>
      </c>
      <c r="M472" s="87"/>
      <c r="N472" s="18" t="str">
        <f t="shared" si="14"/>
        <v/>
      </c>
      <c r="O472" s="15"/>
      <c r="P472" s="194" t="s">
        <v>24</v>
      </c>
    </row>
    <row r="473" spans="3:16" ht="12" hidden="1" customHeight="1" x14ac:dyDescent="0.3">
      <c r="C473" s="12" t="s">
        <v>17</v>
      </c>
      <c r="D473" s="25" t="s">
        <v>296</v>
      </c>
      <c r="E473" s="27" t="s">
        <v>44</v>
      </c>
      <c r="F473" s="13" t="s">
        <v>46</v>
      </c>
      <c r="G473" s="18" t="s">
        <v>606</v>
      </c>
      <c r="H473" s="18">
        <v>2218205947</v>
      </c>
      <c r="I473" s="83">
        <v>274000</v>
      </c>
      <c r="J473" s="84">
        <v>3288000</v>
      </c>
      <c r="K473" s="84" t="s">
        <v>32</v>
      </c>
      <c r="L473" s="87" t="str">
        <f t="shared" si="15"/>
        <v/>
      </c>
      <c r="M473" s="87"/>
      <c r="N473" s="18" t="str">
        <f t="shared" si="14"/>
        <v/>
      </c>
      <c r="O473" s="15"/>
      <c r="P473" s="194" t="s">
        <v>32</v>
      </c>
    </row>
    <row r="474" spans="3:16" ht="12" hidden="1" customHeight="1" x14ac:dyDescent="0.3">
      <c r="C474" s="12" t="s">
        <v>17</v>
      </c>
      <c r="D474" s="25" t="s">
        <v>296</v>
      </c>
      <c r="E474" s="27" t="s">
        <v>44</v>
      </c>
      <c r="F474" s="13" t="s">
        <v>46</v>
      </c>
      <c r="G474" s="18" t="s">
        <v>3813</v>
      </c>
      <c r="H474" s="18">
        <v>1248577030</v>
      </c>
      <c r="I474" s="83">
        <v>659000</v>
      </c>
      <c r="J474" s="84">
        <v>7908000</v>
      </c>
      <c r="K474" s="84" t="s">
        <v>23</v>
      </c>
      <c r="L474" s="87" t="str">
        <f t="shared" si="15"/>
        <v>2월</v>
      </c>
      <c r="M474" s="87">
        <f>IFERROR(VLOOKUP(H474,'2019년 수주리스트'!G:I,3,0),"")</f>
        <v>1318000</v>
      </c>
      <c r="N474" s="18" t="str">
        <f t="shared" si="14"/>
        <v>완료</v>
      </c>
      <c r="O474" s="15"/>
    </row>
    <row r="475" spans="3:16" hidden="1" x14ac:dyDescent="0.3">
      <c r="C475" s="12" t="s">
        <v>14</v>
      </c>
      <c r="D475" s="25" t="s">
        <v>204</v>
      </c>
      <c r="E475" s="27" t="s">
        <v>44</v>
      </c>
      <c r="F475" s="13" t="s">
        <v>46</v>
      </c>
      <c r="G475" s="18" t="s">
        <v>607</v>
      </c>
      <c r="H475" s="18">
        <v>2238100015</v>
      </c>
      <c r="I475" s="83">
        <v>420000</v>
      </c>
      <c r="J475" s="84">
        <v>5040000</v>
      </c>
      <c r="K475" s="84" t="s">
        <v>28</v>
      </c>
      <c r="L475" s="87" t="str">
        <f t="shared" si="15"/>
        <v>3월</v>
      </c>
      <c r="M475" s="87">
        <f>IFERROR(VLOOKUP(H475,'2019년 수주리스트'!G:I,3,0),"")</f>
        <v>5040000</v>
      </c>
      <c r="N475" s="18" t="str">
        <f t="shared" si="14"/>
        <v>완료</v>
      </c>
      <c r="O475" s="15"/>
    </row>
    <row r="476" spans="3:16" hidden="1" x14ac:dyDescent="0.3">
      <c r="C476" s="12" t="s">
        <v>14</v>
      </c>
      <c r="D476" s="25" t="s">
        <v>204</v>
      </c>
      <c r="E476" s="27" t="s">
        <v>44</v>
      </c>
      <c r="F476" s="13" t="s">
        <v>46</v>
      </c>
      <c r="G476" s="18" t="s">
        <v>608</v>
      </c>
      <c r="H476" s="18">
        <v>8938800792</v>
      </c>
      <c r="I476" s="83">
        <v>5600000</v>
      </c>
      <c r="J476" s="84">
        <v>67200000</v>
      </c>
      <c r="K476" s="84" t="s">
        <v>3893</v>
      </c>
      <c r="L476" s="87" t="str">
        <f t="shared" si="15"/>
        <v>3월</v>
      </c>
      <c r="M476" s="87">
        <v>67200000</v>
      </c>
      <c r="N476" s="18" t="str">
        <f t="shared" si="14"/>
        <v>완료</v>
      </c>
      <c r="O476" s="15"/>
      <c r="P476" s="6" t="s">
        <v>24</v>
      </c>
    </row>
    <row r="477" spans="3:16" ht="12" customHeight="1" x14ac:dyDescent="0.3">
      <c r="C477" s="12" t="s">
        <v>17</v>
      </c>
      <c r="D477" s="25" t="s">
        <v>296</v>
      </c>
      <c r="E477" s="27" t="s">
        <v>44</v>
      </c>
      <c r="F477" s="13" t="s">
        <v>46</v>
      </c>
      <c r="G477" s="18" t="s">
        <v>4482</v>
      </c>
      <c r="H477" s="18">
        <v>2148206176</v>
      </c>
      <c r="I477" s="83">
        <v>2769600</v>
      </c>
      <c r="J477" s="84">
        <v>33235200</v>
      </c>
      <c r="K477" s="84" t="s">
        <v>4513</v>
      </c>
      <c r="L477" s="87" t="str">
        <f t="shared" si="15"/>
        <v>4월</v>
      </c>
      <c r="M477" s="87">
        <f>IFERROR(VLOOKUP(H477,'2019년 수주리스트'!G:I,3,0),"")</f>
        <v>23970000</v>
      </c>
      <c r="N477" s="18" t="str">
        <f t="shared" si="14"/>
        <v>완료</v>
      </c>
      <c r="O477" s="15"/>
      <c r="P477" s="194" t="s">
        <v>27</v>
      </c>
    </row>
    <row r="478" spans="3:16" ht="12" hidden="1" customHeight="1" x14ac:dyDescent="0.3">
      <c r="C478" s="12" t="s">
        <v>14</v>
      </c>
      <c r="D478" s="25" t="s">
        <v>204</v>
      </c>
      <c r="E478" s="27" t="s">
        <v>44</v>
      </c>
      <c r="F478" s="13" t="s">
        <v>46</v>
      </c>
      <c r="G478" s="18" t="s">
        <v>609</v>
      </c>
      <c r="H478" s="18">
        <v>1278646080</v>
      </c>
      <c r="I478" s="83">
        <v>1350000</v>
      </c>
      <c r="J478" s="84">
        <v>16200000</v>
      </c>
      <c r="K478" s="84" t="s">
        <v>29</v>
      </c>
      <c r="L478" s="87" t="str">
        <f t="shared" si="15"/>
        <v/>
      </c>
      <c r="M478" s="87" t="str">
        <f>IFERROR(VLOOKUP(H478,'2019년 수주리스트'!G:I,3,0),"")</f>
        <v/>
      </c>
      <c r="N478" s="18" t="str">
        <f t="shared" si="14"/>
        <v/>
      </c>
      <c r="O478" s="15"/>
      <c r="P478" s="194" t="s">
        <v>29</v>
      </c>
    </row>
    <row r="479" spans="3:16" ht="12" hidden="1" customHeight="1" x14ac:dyDescent="0.3">
      <c r="C479" s="12" t="s">
        <v>14</v>
      </c>
      <c r="D479" s="25" t="s">
        <v>168</v>
      </c>
      <c r="E479" s="27" t="s">
        <v>44</v>
      </c>
      <c r="F479" s="13" t="s">
        <v>46</v>
      </c>
      <c r="G479" s="18" t="s">
        <v>610</v>
      </c>
      <c r="H479" s="18">
        <v>2208877004</v>
      </c>
      <c r="I479" s="83">
        <v>495000</v>
      </c>
      <c r="J479" s="84">
        <v>5940000</v>
      </c>
      <c r="K479" s="84" t="s">
        <v>33</v>
      </c>
      <c r="L479" s="87" t="str">
        <f t="shared" si="15"/>
        <v/>
      </c>
      <c r="M479" s="87" t="str">
        <f>IFERROR(VLOOKUP(H479,'2019년 수주리스트'!G:I,3,0),"")</f>
        <v/>
      </c>
      <c r="N479" s="18" t="str">
        <f t="shared" si="14"/>
        <v/>
      </c>
      <c r="O479" s="15"/>
      <c r="P479" s="194" t="s">
        <v>33</v>
      </c>
    </row>
    <row r="480" spans="3:16" ht="12" hidden="1" customHeight="1" x14ac:dyDescent="0.3">
      <c r="C480" s="12" t="s">
        <v>14</v>
      </c>
      <c r="D480" s="25" t="s">
        <v>204</v>
      </c>
      <c r="E480" s="27" t="s">
        <v>44</v>
      </c>
      <c r="F480" s="13" t="s">
        <v>46</v>
      </c>
      <c r="G480" s="18" t="s">
        <v>611</v>
      </c>
      <c r="H480" s="18">
        <v>2018620597</v>
      </c>
      <c r="I480" s="83">
        <v>955000</v>
      </c>
      <c r="J480" s="84">
        <v>11460000</v>
      </c>
      <c r="K480" s="84" t="s">
        <v>26</v>
      </c>
      <c r="L480" s="87" t="str">
        <f t="shared" si="15"/>
        <v>1월</v>
      </c>
      <c r="M480" s="87">
        <f>IFERROR(VLOOKUP(H480,'2019년 수주리스트'!G:I,3,0),"")</f>
        <v>11460000</v>
      </c>
      <c r="N480" s="18" t="str">
        <f t="shared" si="14"/>
        <v>완료</v>
      </c>
      <c r="O480" s="15"/>
    </row>
    <row r="481" spans="3:16" ht="12" hidden="1" customHeight="1" x14ac:dyDescent="0.3">
      <c r="C481" s="12" t="s">
        <v>14</v>
      </c>
      <c r="D481" s="25" t="s">
        <v>168</v>
      </c>
      <c r="E481" s="27" t="s">
        <v>44</v>
      </c>
      <c r="F481" s="13" t="s">
        <v>46</v>
      </c>
      <c r="G481" s="18" t="s">
        <v>612</v>
      </c>
      <c r="H481" s="18">
        <v>1828100465</v>
      </c>
      <c r="I481" s="83">
        <v>555000</v>
      </c>
      <c r="J481" s="84">
        <v>6660000</v>
      </c>
      <c r="K481" s="84" t="s">
        <v>31</v>
      </c>
      <c r="L481" s="87" t="str">
        <f t="shared" si="15"/>
        <v/>
      </c>
      <c r="M481" s="87" t="str">
        <f>IFERROR(VLOOKUP(H481,'2019년 수주리스트'!G:I,3,0),"")</f>
        <v/>
      </c>
      <c r="N481" s="18" t="str">
        <f t="shared" si="14"/>
        <v/>
      </c>
      <c r="O481" s="15"/>
      <c r="P481" s="194" t="s">
        <v>31</v>
      </c>
    </row>
    <row r="482" spans="3:16" ht="12" hidden="1" customHeight="1" x14ac:dyDescent="0.3">
      <c r="C482" s="12" t="s">
        <v>14</v>
      </c>
      <c r="D482" s="25" t="s">
        <v>168</v>
      </c>
      <c r="E482" s="27" t="s">
        <v>44</v>
      </c>
      <c r="F482" s="13" t="s">
        <v>46</v>
      </c>
      <c r="G482" s="18" t="s">
        <v>613</v>
      </c>
      <c r="H482" s="18">
        <v>1148717325</v>
      </c>
      <c r="I482" s="83">
        <v>545000</v>
      </c>
      <c r="J482" s="84">
        <v>6540000</v>
      </c>
      <c r="K482" s="84" t="s">
        <v>33</v>
      </c>
      <c r="L482" s="87" t="str">
        <f t="shared" si="15"/>
        <v/>
      </c>
      <c r="M482" s="87" t="str">
        <f>IFERROR(VLOOKUP(H482,'2019년 수주리스트'!G:I,3,0),"")</f>
        <v/>
      </c>
      <c r="N482" s="18" t="str">
        <f t="shared" si="14"/>
        <v/>
      </c>
      <c r="O482" s="15"/>
      <c r="P482" s="194" t="s">
        <v>33</v>
      </c>
    </row>
    <row r="483" spans="3:16" ht="12" hidden="1" customHeight="1" x14ac:dyDescent="0.3">
      <c r="C483" s="12" t="s">
        <v>14</v>
      </c>
      <c r="D483" s="25" t="s">
        <v>168</v>
      </c>
      <c r="E483" s="27" t="s">
        <v>44</v>
      </c>
      <c r="F483" s="13" t="s">
        <v>46</v>
      </c>
      <c r="G483" s="18" t="s">
        <v>614</v>
      </c>
      <c r="H483" s="18">
        <v>1208186413</v>
      </c>
      <c r="I483" s="83">
        <v>430000</v>
      </c>
      <c r="J483" s="84">
        <v>5160000</v>
      </c>
      <c r="K483" s="84" t="s">
        <v>33</v>
      </c>
      <c r="L483" s="87" t="str">
        <f t="shared" si="15"/>
        <v/>
      </c>
      <c r="M483" s="87" t="str">
        <f>IFERROR(VLOOKUP(H483,'2019년 수주리스트'!G:I,3,0),"")</f>
        <v/>
      </c>
      <c r="N483" s="18" t="str">
        <f t="shared" si="14"/>
        <v/>
      </c>
      <c r="O483" s="15"/>
      <c r="P483" s="194" t="s">
        <v>33</v>
      </c>
    </row>
    <row r="484" spans="3:16" ht="12" hidden="1" customHeight="1" x14ac:dyDescent="0.3">
      <c r="C484" s="12" t="s">
        <v>14</v>
      </c>
      <c r="D484" s="25" t="s">
        <v>204</v>
      </c>
      <c r="E484" s="27" t="s">
        <v>44</v>
      </c>
      <c r="F484" s="13" t="s">
        <v>46</v>
      </c>
      <c r="G484" s="18" t="s">
        <v>615</v>
      </c>
      <c r="H484" s="18">
        <v>1208693433</v>
      </c>
      <c r="I484" s="83">
        <v>515000</v>
      </c>
      <c r="J484" s="84">
        <v>6180000</v>
      </c>
      <c r="K484" s="84" t="s">
        <v>31</v>
      </c>
      <c r="L484" s="87" t="str">
        <f t="shared" si="15"/>
        <v/>
      </c>
      <c r="M484" s="87"/>
      <c r="N484" s="18" t="str">
        <f t="shared" si="14"/>
        <v/>
      </c>
      <c r="O484" s="15"/>
      <c r="P484" s="194" t="s">
        <v>31</v>
      </c>
    </row>
    <row r="485" spans="3:16" ht="12" hidden="1" customHeight="1" x14ac:dyDescent="0.3">
      <c r="C485" s="12" t="s">
        <v>14</v>
      </c>
      <c r="D485" s="25" t="s">
        <v>138</v>
      </c>
      <c r="E485" s="27" t="s">
        <v>44</v>
      </c>
      <c r="F485" s="13" t="s">
        <v>46</v>
      </c>
      <c r="G485" s="18" t="s">
        <v>617</v>
      </c>
      <c r="H485" s="18">
        <v>5558800094</v>
      </c>
      <c r="I485" s="83">
        <v>436000</v>
      </c>
      <c r="J485" s="84">
        <v>5232000</v>
      </c>
      <c r="K485" s="84" t="s">
        <v>31</v>
      </c>
      <c r="L485" s="87" t="str">
        <f t="shared" si="15"/>
        <v/>
      </c>
      <c r="M485" s="87" t="str">
        <f>IFERROR(VLOOKUP(H485,'2019년 수주리스트'!G:I,3,0),"")</f>
        <v/>
      </c>
      <c r="N485" s="18" t="str">
        <f t="shared" si="14"/>
        <v/>
      </c>
      <c r="O485" s="15"/>
      <c r="P485" s="194" t="s">
        <v>31</v>
      </c>
    </row>
    <row r="486" spans="3:16" ht="12" hidden="1" customHeight="1" x14ac:dyDescent="0.3">
      <c r="C486" s="12" t="s">
        <v>14</v>
      </c>
      <c r="D486" s="25" t="s">
        <v>138</v>
      </c>
      <c r="E486" s="27" t="s">
        <v>44</v>
      </c>
      <c r="F486" s="13" t="s">
        <v>46</v>
      </c>
      <c r="G486" s="18" t="s">
        <v>618</v>
      </c>
      <c r="H486" s="18">
        <v>7768700374</v>
      </c>
      <c r="I486" s="83">
        <v>365000</v>
      </c>
      <c r="J486" s="84">
        <v>4380000</v>
      </c>
      <c r="K486" s="84" t="s">
        <v>31</v>
      </c>
      <c r="L486" s="87" t="str">
        <f t="shared" si="15"/>
        <v/>
      </c>
      <c r="M486" s="87" t="str">
        <f>IFERROR(VLOOKUP(H486,'2019년 수주리스트'!G:I,3,0),"")</f>
        <v/>
      </c>
      <c r="N486" s="18" t="str">
        <f t="shared" si="14"/>
        <v/>
      </c>
      <c r="O486" s="15"/>
      <c r="P486" s="194" t="s">
        <v>31</v>
      </c>
    </row>
    <row r="487" spans="3:16" ht="12" hidden="1" customHeight="1" x14ac:dyDescent="0.3">
      <c r="C487" s="12" t="s">
        <v>25</v>
      </c>
      <c r="D487" s="25" t="s">
        <v>216</v>
      </c>
      <c r="E487" s="27" t="s">
        <v>44</v>
      </c>
      <c r="F487" s="13" t="s">
        <v>46</v>
      </c>
      <c r="G487" s="18" t="s">
        <v>619</v>
      </c>
      <c r="H487" s="18">
        <v>6218102615</v>
      </c>
      <c r="I487" s="83">
        <v>285000</v>
      </c>
      <c r="J487" s="84">
        <v>3420000</v>
      </c>
      <c r="K487" s="84" t="s">
        <v>35</v>
      </c>
      <c r="L487" s="87" t="str">
        <f t="shared" si="15"/>
        <v/>
      </c>
      <c r="M487" s="87" t="str">
        <f>IFERROR(VLOOKUP(H487,'2019년 수주리스트'!G:I,3,0),"")</f>
        <v/>
      </c>
      <c r="N487" s="18" t="str">
        <f t="shared" si="14"/>
        <v/>
      </c>
      <c r="O487" s="15"/>
      <c r="P487" s="194" t="s">
        <v>35</v>
      </c>
    </row>
    <row r="488" spans="3:16" ht="12" hidden="1" customHeight="1" x14ac:dyDescent="0.3">
      <c r="C488" s="12" t="s">
        <v>18</v>
      </c>
      <c r="D488" s="25" t="s">
        <v>214</v>
      </c>
      <c r="E488" s="27" t="s">
        <v>44</v>
      </c>
      <c r="F488" s="13" t="s">
        <v>46</v>
      </c>
      <c r="G488" s="18" t="s">
        <v>620</v>
      </c>
      <c r="H488" s="18">
        <v>5888200092</v>
      </c>
      <c r="I488" s="83">
        <v>805000</v>
      </c>
      <c r="J488" s="84">
        <v>9660000</v>
      </c>
      <c r="K488" s="84" t="s">
        <v>27</v>
      </c>
      <c r="L488" s="87" t="str">
        <f t="shared" si="15"/>
        <v/>
      </c>
      <c r="M488" s="87" t="str">
        <f>IFERROR(VLOOKUP(H488,'2019년 수주리스트'!G:I,3,0),"")</f>
        <v/>
      </c>
      <c r="N488" s="18" t="str">
        <f t="shared" si="14"/>
        <v/>
      </c>
      <c r="O488" s="15"/>
      <c r="P488" s="194" t="s">
        <v>27</v>
      </c>
    </row>
    <row r="489" spans="3:16" ht="12" hidden="1" customHeight="1" x14ac:dyDescent="0.3">
      <c r="C489" s="12" t="s">
        <v>14</v>
      </c>
      <c r="D489" s="25" t="s">
        <v>133</v>
      </c>
      <c r="E489" s="27" t="s">
        <v>44</v>
      </c>
      <c r="F489" s="13" t="s">
        <v>46</v>
      </c>
      <c r="G489" s="18" t="s">
        <v>621</v>
      </c>
      <c r="H489" s="18">
        <v>2208688206</v>
      </c>
      <c r="I489" s="83">
        <v>1345000</v>
      </c>
      <c r="J489" s="84">
        <v>16140000</v>
      </c>
      <c r="K489" s="84" t="s">
        <v>34</v>
      </c>
      <c r="L489" s="87" t="str">
        <f t="shared" si="15"/>
        <v/>
      </c>
      <c r="M489" s="87" t="str">
        <f>IFERROR(VLOOKUP(H489,'2019년 수주리스트'!G:I,3,0),"")</f>
        <v/>
      </c>
      <c r="N489" s="18" t="str">
        <f t="shared" si="14"/>
        <v/>
      </c>
      <c r="O489" s="15"/>
      <c r="P489" s="194" t="s">
        <v>34</v>
      </c>
    </row>
    <row r="490" spans="3:16" ht="12" hidden="1" customHeight="1" x14ac:dyDescent="0.3">
      <c r="C490" s="12" t="s">
        <v>14</v>
      </c>
      <c r="D490" s="25" t="s">
        <v>138</v>
      </c>
      <c r="E490" s="27" t="s">
        <v>44</v>
      </c>
      <c r="F490" s="13" t="s">
        <v>46</v>
      </c>
      <c r="G490" s="18" t="s">
        <v>622</v>
      </c>
      <c r="H490" s="18">
        <v>1448107296</v>
      </c>
      <c r="I490" s="83">
        <v>386000</v>
      </c>
      <c r="J490" s="84">
        <v>4632000</v>
      </c>
      <c r="K490" s="84" t="s">
        <v>34</v>
      </c>
      <c r="L490" s="87" t="str">
        <f t="shared" si="15"/>
        <v/>
      </c>
      <c r="M490" s="87" t="str">
        <f>IFERROR(VLOOKUP(H490,'2019년 수주리스트'!G:I,3,0),"")</f>
        <v/>
      </c>
      <c r="N490" s="18" t="str">
        <f t="shared" si="14"/>
        <v/>
      </c>
      <c r="O490" s="15"/>
      <c r="P490" s="194" t="s">
        <v>34</v>
      </c>
    </row>
    <row r="491" spans="3:16" ht="12" hidden="1" customHeight="1" x14ac:dyDescent="0.3">
      <c r="C491" s="12" t="s">
        <v>14</v>
      </c>
      <c r="D491" s="25" t="s">
        <v>186</v>
      </c>
      <c r="E491" s="27" t="s">
        <v>44</v>
      </c>
      <c r="F491" s="13" t="s">
        <v>46</v>
      </c>
      <c r="G491" s="18" t="s">
        <v>623</v>
      </c>
      <c r="H491" s="18">
        <v>1348642777</v>
      </c>
      <c r="I491" s="83">
        <v>285000</v>
      </c>
      <c r="J491" s="84">
        <v>3420000</v>
      </c>
      <c r="K491" s="84" t="s">
        <v>31</v>
      </c>
      <c r="L491" s="87" t="str">
        <f t="shared" si="15"/>
        <v/>
      </c>
      <c r="M491" s="87" t="str">
        <f>IFERROR(VLOOKUP(H491,'2019년 수주리스트'!G:I,3,0),"")</f>
        <v/>
      </c>
      <c r="N491" s="18" t="str">
        <f t="shared" si="14"/>
        <v/>
      </c>
      <c r="O491" s="15"/>
      <c r="P491" s="194" t="s">
        <v>31</v>
      </c>
    </row>
    <row r="492" spans="3:16" ht="12" hidden="1" customHeight="1" x14ac:dyDescent="0.3">
      <c r="C492" s="12" t="s">
        <v>14</v>
      </c>
      <c r="D492" s="25" t="s">
        <v>168</v>
      </c>
      <c r="E492" s="27" t="s">
        <v>44</v>
      </c>
      <c r="F492" s="13" t="s">
        <v>46</v>
      </c>
      <c r="G492" s="18" t="s">
        <v>624</v>
      </c>
      <c r="H492" s="18">
        <v>1368600244</v>
      </c>
      <c r="I492" s="83">
        <v>915000</v>
      </c>
      <c r="J492" s="84">
        <v>10980000</v>
      </c>
      <c r="K492" s="84" t="s">
        <v>34</v>
      </c>
      <c r="L492" s="87" t="str">
        <f t="shared" si="15"/>
        <v/>
      </c>
      <c r="M492" s="87" t="str">
        <f>IFERROR(VLOOKUP(H492,'2019년 수주리스트'!G:I,3,0),"")</f>
        <v/>
      </c>
      <c r="N492" s="18" t="str">
        <f t="shared" si="14"/>
        <v/>
      </c>
      <c r="O492" s="15"/>
      <c r="P492" s="194" t="s">
        <v>34</v>
      </c>
    </row>
    <row r="493" spans="3:16" ht="12" hidden="1" customHeight="1" x14ac:dyDescent="0.3">
      <c r="C493" s="12" t="s">
        <v>14</v>
      </c>
      <c r="D493" s="25" t="s">
        <v>138</v>
      </c>
      <c r="E493" s="27" t="s">
        <v>44</v>
      </c>
      <c r="F493" s="13" t="s">
        <v>46</v>
      </c>
      <c r="G493" s="18" t="s">
        <v>625</v>
      </c>
      <c r="H493" s="18">
        <v>1358158772</v>
      </c>
      <c r="I493" s="83">
        <v>275000</v>
      </c>
      <c r="J493" s="84">
        <v>3300000</v>
      </c>
      <c r="K493" s="84" t="s">
        <v>34</v>
      </c>
      <c r="L493" s="87" t="str">
        <f t="shared" si="15"/>
        <v/>
      </c>
      <c r="M493" s="87" t="str">
        <f>IFERROR(VLOOKUP(H493,'2019년 수주리스트'!G:I,3,0),"")</f>
        <v/>
      </c>
      <c r="N493" s="18" t="str">
        <f t="shared" si="14"/>
        <v/>
      </c>
      <c r="O493" s="15"/>
      <c r="P493" s="194" t="s">
        <v>34</v>
      </c>
    </row>
    <row r="494" spans="3:16" ht="12" hidden="1" customHeight="1" x14ac:dyDescent="0.3">
      <c r="C494" s="12" t="s">
        <v>14</v>
      </c>
      <c r="D494" s="25" t="s">
        <v>138</v>
      </c>
      <c r="E494" s="27" t="s">
        <v>44</v>
      </c>
      <c r="F494" s="13" t="s">
        <v>46</v>
      </c>
      <c r="G494" s="18" t="s">
        <v>626</v>
      </c>
      <c r="H494" s="18">
        <v>8488800564</v>
      </c>
      <c r="I494" s="83">
        <v>275000</v>
      </c>
      <c r="J494" s="84">
        <v>3300000</v>
      </c>
      <c r="K494" s="84" t="s">
        <v>34</v>
      </c>
      <c r="L494" s="87" t="str">
        <f t="shared" si="15"/>
        <v/>
      </c>
      <c r="M494" s="87" t="str">
        <f>IFERROR(VLOOKUP(H494,'2019년 수주리스트'!G:I,3,0),"")</f>
        <v/>
      </c>
      <c r="N494" s="18" t="str">
        <f t="shared" si="14"/>
        <v/>
      </c>
      <c r="O494" s="15"/>
      <c r="P494" s="194" t="s">
        <v>34</v>
      </c>
    </row>
    <row r="495" spans="3:16" ht="12" hidden="1" customHeight="1" x14ac:dyDescent="0.3">
      <c r="C495" s="12" t="s">
        <v>14</v>
      </c>
      <c r="D495" s="25" t="s">
        <v>168</v>
      </c>
      <c r="E495" s="27" t="s">
        <v>44</v>
      </c>
      <c r="F495" s="13" t="s">
        <v>46</v>
      </c>
      <c r="G495" s="18" t="s">
        <v>627</v>
      </c>
      <c r="H495" s="18">
        <v>6858700480</v>
      </c>
      <c r="I495" s="83">
        <v>375000</v>
      </c>
      <c r="J495" s="84">
        <v>4500000</v>
      </c>
      <c r="K495" s="84" t="s">
        <v>34</v>
      </c>
      <c r="L495" s="87" t="str">
        <f t="shared" si="15"/>
        <v/>
      </c>
      <c r="M495" s="87" t="str">
        <f>IFERROR(VLOOKUP(H495,'2019년 수주리스트'!G:I,3,0),"")</f>
        <v/>
      </c>
      <c r="N495" s="18" t="str">
        <f t="shared" si="14"/>
        <v/>
      </c>
      <c r="O495" s="15"/>
      <c r="P495" s="194" t="s">
        <v>34</v>
      </c>
    </row>
    <row r="496" spans="3:16" ht="12" hidden="1" customHeight="1" x14ac:dyDescent="0.3">
      <c r="C496" s="12" t="s">
        <v>14</v>
      </c>
      <c r="D496" s="25" t="s">
        <v>116</v>
      </c>
      <c r="E496" s="27" t="s">
        <v>44</v>
      </c>
      <c r="F496" s="13" t="s">
        <v>46</v>
      </c>
      <c r="G496" s="18" t="s">
        <v>628</v>
      </c>
      <c r="H496" s="18">
        <v>3088105285</v>
      </c>
      <c r="I496" s="83">
        <v>465000</v>
      </c>
      <c r="J496" s="84">
        <v>5580000</v>
      </c>
      <c r="K496" s="84" t="s">
        <v>35</v>
      </c>
      <c r="L496" s="87" t="str">
        <f t="shared" si="15"/>
        <v/>
      </c>
      <c r="M496" s="87" t="str">
        <f>IFERROR(VLOOKUP(H496,'2019년 수주리스트'!G:I,3,0),"")</f>
        <v/>
      </c>
      <c r="N496" s="18" t="str">
        <f t="shared" si="14"/>
        <v/>
      </c>
      <c r="O496" s="15"/>
      <c r="P496" s="194" t="s">
        <v>35</v>
      </c>
    </row>
    <row r="497" spans="1:16" ht="12" hidden="1" customHeight="1" x14ac:dyDescent="0.3">
      <c r="C497" s="12" t="s">
        <v>25</v>
      </c>
      <c r="D497" s="25" t="s">
        <v>142</v>
      </c>
      <c r="E497" s="27" t="s">
        <v>44</v>
      </c>
      <c r="F497" s="13" t="s">
        <v>46</v>
      </c>
      <c r="G497" s="18" t="s">
        <v>629</v>
      </c>
      <c r="H497" s="18">
        <v>5048189073</v>
      </c>
      <c r="I497" s="83">
        <v>775000</v>
      </c>
      <c r="J497" s="84">
        <v>9300000</v>
      </c>
      <c r="K497" s="84" t="s">
        <v>35</v>
      </c>
      <c r="L497" s="87" t="str">
        <f t="shared" si="15"/>
        <v/>
      </c>
      <c r="M497" s="87" t="str">
        <f>IFERROR(VLOOKUP(H497,'2019년 수주리스트'!G:I,3,0),"")</f>
        <v/>
      </c>
      <c r="N497" s="18" t="str">
        <f t="shared" si="14"/>
        <v/>
      </c>
      <c r="O497" s="15"/>
      <c r="P497" s="194" t="s">
        <v>35</v>
      </c>
    </row>
    <row r="498" spans="1:16" ht="12" hidden="1" customHeight="1" x14ac:dyDescent="0.3">
      <c r="C498" s="12" t="s">
        <v>18</v>
      </c>
      <c r="D498" s="25" t="s">
        <v>214</v>
      </c>
      <c r="E498" s="27" t="s">
        <v>44</v>
      </c>
      <c r="F498" s="13" t="s">
        <v>46</v>
      </c>
      <c r="G498" s="18" t="s">
        <v>630</v>
      </c>
      <c r="H498" s="18">
        <v>6028208901</v>
      </c>
      <c r="I498" s="83">
        <v>1118000</v>
      </c>
      <c r="J498" s="84">
        <v>13416000</v>
      </c>
      <c r="K498" s="84" t="s">
        <v>26</v>
      </c>
      <c r="L498" s="87" t="str">
        <f t="shared" si="15"/>
        <v>1월</v>
      </c>
      <c r="M498" s="87">
        <f>IFERROR(VLOOKUP(H498,'2019년 수주리스트'!G:I,3,0),"")</f>
        <v>13416000</v>
      </c>
      <c r="N498" s="18" t="str">
        <f t="shared" si="14"/>
        <v>완료</v>
      </c>
      <c r="O498" s="15"/>
    </row>
    <row r="499" spans="1:16" hidden="1" x14ac:dyDescent="0.3">
      <c r="C499" s="12" t="s">
        <v>25</v>
      </c>
      <c r="D499" s="25" t="s">
        <v>339</v>
      </c>
      <c r="E499" s="27" t="s">
        <v>44</v>
      </c>
      <c r="F499" s="13" t="s">
        <v>46</v>
      </c>
      <c r="G499" s="18" t="s">
        <v>631</v>
      </c>
      <c r="H499" s="18">
        <v>6208102136</v>
      </c>
      <c r="I499" s="83">
        <v>275000</v>
      </c>
      <c r="J499" s="84">
        <f>I499*12</f>
        <v>3300000</v>
      </c>
      <c r="K499" s="84" t="s">
        <v>2857</v>
      </c>
      <c r="L499" s="87" t="str">
        <f t="shared" si="15"/>
        <v>3월</v>
      </c>
      <c r="M499" s="87">
        <f>IFERROR(VLOOKUP(H499,'2019년 수주리스트'!G:I,3,0),"")</f>
        <v>3300000</v>
      </c>
      <c r="N499" s="18" t="str">
        <f t="shared" si="14"/>
        <v>완료</v>
      </c>
      <c r="O499" s="15"/>
    </row>
    <row r="500" spans="1:16" ht="12" hidden="1" customHeight="1" x14ac:dyDescent="0.3">
      <c r="C500" s="12" t="s">
        <v>14</v>
      </c>
      <c r="D500" s="25" t="s">
        <v>186</v>
      </c>
      <c r="E500" s="27" t="s">
        <v>44</v>
      </c>
      <c r="F500" s="13" t="s">
        <v>46</v>
      </c>
      <c r="G500" s="18" t="s">
        <v>632</v>
      </c>
      <c r="H500" s="18">
        <v>1348102237</v>
      </c>
      <c r="I500" s="83">
        <v>850000</v>
      </c>
      <c r="J500" s="84">
        <v>10200000</v>
      </c>
      <c r="K500" s="84" t="s">
        <v>34</v>
      </c>
      <c r="L500" s="87" t="str">
        <f t="shared" si="15"/>
        <v/>
      </c>
      <c r="M500" s="87"/>
      <c r="N500" s="18" t="str">
        <f t="shared" si="14"/>
        <v/>
      </c>
      <c r="O500" s="15"/>
      <c r="P500" s="194" t="s">
        <v>34</v>
      </c>
    </row>
    <row r="501" spans="1:16" hidden="1" x14ac:dyDescent="0.3">
      <c r="A501" s="170"/>
      <c r="C501" s="12" t="s">
        <v>14</v>
      </c>
      <c r="D501" s="25" t="s">
        <v>186</v>
      </c>
      <c r="E501" s="27" t="s">
        <v>44</v>
      </c>
      <c r="F501" s="13" t="s">
        <v>46</v>
      </c>
      <c r="G501" s="18" t="s">
        <v>632</v>
      </c>
      <c r="H501" s="18">
        <v>1348102237</v>
      </c>
      <c r="I501" s="83">
        <v>581000</v>
      </c>
      <c r="J501" s="84">
        <f>I501*12</f>
        <v>6972000</v>
      </c>
      <c r="K501" s="84" t="s">
        <v>3923</v>
      </c>
      <c r="L501" s="87" t="str">
        <f t="shared" si="15"/>
        <v>3월</v>
      </c>
      <c r="M501" s="87">
        <v>6972000</v>
      </c>
      <c r="N501" s="18" t="str">
        <f t="shared" ref="N501" si="16">IF(M501="","","완료")</f>
        <v>완료</v>
      </c>
      <c r="O501" s="15"/>
      <c r="P501" s="6" t="s">
        <v>24</v>
      </c>
    </row>
    <row r="502" spans="1:16" ht="12" hidden="1" customHeight="1" x14ac:dyDescent="0.3">
      <c r="C502" s="12" t="s">
        <v>14</v>
      </c>
      <c r="D502" s="25" t="s">
        <v>133</v>
      </c>
      <c r="E502" s="27" t="s">
        <v>44</v>
      </c>
      <c r="F502" s="13" t="s">
        <v>46</v>
      </c>
      <c r="G502" s="18" t="s">
        <v>633</v>
      </c>
      <c r="H502" s="18">
        <v>3938800481</v>
      </c>
      <c r="I502" s="83">
        <v>360000</v>
      </c>
      <c r="J502" s="84">
        <v>4320000</v>
      </c>
      <c r="K502" s="84" t="s">
        <v>35</v>
      </c>
      <c r="L502" s="87" t="str">
        <f t="shared" si="15"/>
        <v/>
      </c>
      <c r="M502" s="87" t="str">
        <f>IFERROR(VLOOKUP(H502,'2019년 수주리스트'!G:I,3,0),"")</f>
        <v/>
      </c>
      <c r="N502" s="18" t="str">
        <f t="shared" si="14"/>
        <v/>
      </c>
      <c r="O502" s="15"/>
      <c r="P502" s="194" t="s">
        <v>35</v>
      </c>
    </row>
    <row r="503" spans="1:16" ht="12" hidden="1" customHeight="1" x14ac:dyDescent="0.3">
      <c r="C503" s="12" t="s">
        <v>14</v>
      </c>
      <c r="D503" s="25" t="s">
        <v>133</v>
      </c>
      <c r="E503" s="27" t="s">
        <v>44</v>
      </c>
      <c r="F503" s="13" t="s">
        <v>46</v>
      </c>
      <c r="G503" s="18" t="s">
        <v>634</v>
      </c>
      <c r="H503" s="18">
        <v>1288626660</v>
      </c>
      <c r="I503" s="83">
        <v>625000</v>
      </c>
      <c r="J503" s="84">
        <v>7500000</v>
      </c>
      <c r="K503" s="84" t="s">
        <v>23</v>
      </c>
      <c r="L503" s="87" t="str">
        <f t="shared" si="15"/>
        <v>2월</v>
      </c>
      <c r="M503" s="87">
        <f>IFERROR(VLOOKUP(H503,'2019년 수주리스트'!G:I,3,0),"")</f>
        <v>7500000</v>
      </c>
      <c r="N503" s="18" t="str">
        <f t="shared" si="14"/>
        <v>완료</v>
      </c>
      <c r="O503" s="15"/>
    </row>
    <row r="504" spans="1:16" ht="12" hidden="1" customHeight="1" x14ac:dyDescent="0.3">
      <c r="C504" s="12" t="s">
        <v>14</v>
      </c>
      <c r="D504" s="25" t="s">
        <v>114</v>
      </c>
      <c r="E504" s="27" t="s">
        <v>44</v>
      </c>
      <c r="F504" s="13" t="s">
        <v>46</v>
      </c>
      <c r="G504" s="18" t="s">
        <v>635</v>
      </c>
      <c r="H504" s="18">
        <v>4058110060</v>
      </c>
      <c r="I504" s="83">
        <v>365000</v>
      </c>
      <c r="J504" s="84">
        <v>4380000</v>
      </c>
      <c r="K504" s="84" t="s">
        <v>26</v>
      </c>
      <c r="L504" s="87" t="str">
        <f t="shared" si="15"/>
        <v>1월</v>
      </c>
      <c r="M504" s="87">
        <f>IFERROR(VLOOKUP(H504,'2019년 수주리스트'!G:I,3,0),"")</f>
        <v>4380000</v>
      </c>
      <c r="N504" s="18" t="str">
        <f t="shared" si="14"/>
        <v>완료</v>
      </c>
      <c r="O504" s="15"/>
    </row>
    <row r="505" spans="1:16" ht="12" hidden="1" customHeight="1" x14ac:dyDescent="0.3">
      <c r="C505" s="12" t="s">
        <v>14</v>
      </c>
      <c r="D505" s="25" t="s">
        <v>133</v>
      </c>
      <c r="E505" s="27" t="s">
        <v>44</v>
      </c>
      <c r="F505" s="13" t="s">
        <v>46</v>
      </c>
      <c r="G505" s="18" t="s">
        <v>636</v>
      </c>
      <c r="H505" s="18">
        <v>1078789189</v>
      </c>
      <c r="I505" s="83">
        <v>390000</v>
      </c>
      <c r="J505" s="84">
        <v>4680000</v>
      </c>
      <c r="K505" s="84" t="s">
        <v>26</v>
      </c>
      <c r="L505" s="87" t="str">
        <f t="shared" si="15"/>
        <v>1월</v>
      </c>
      <c r="M505" s="87">
        <f>IFERROR(VLOOKUP(H505,'2019년 수주리스트'!G:I,3,0),"")</f>
        <v>4680000</v>
      </c>
      <c r="N505" s="18" t="str">
        <f t="shared" si="14"/>
        <v>완료</v>
      </c>
      <c r="O505" s="15"/>
    </row>
    <row r="506" spans="1:16" ht="12" hidden="1" customHeight="1" x14ac:dyDescent="0.3">
      <c r="C506" s="12" t="s">
        <v>14</v>
      </c>
      <c r="D506" s="25" t="s">
        <v>126</v>
      </c>
      <c r="E506" s="27" t="s">
        <v>44</v>
      </c>
      <c r="F506" s="13" t="s">
        <v>43</v>
      </c>
      <c r="G506" s="18" t="s">
        <v>2785</v>
      </c>
      <c r="H506" s="18">
        <v>2138641620</v>
      </c>
      <c r="I506" s="83"/>
      <c r="J506" s="84">
        <v>6540000</v>
      </c>
      <c r="K506" s="84" t="s">
        <v>26</v>
      </c>
      <c r="L506" s="87" t="str">
        <f t="shared" si="15"/>
        <v>1월</v>
      </c>
      <c r="M506" s="87">
        <f>IFERROR(VLOOKUP(H506,'2019년 수주리스트'!G:I,3,0),"")</f>
        <v>6540000</v>
      </c>
      <c r="N506" s="18" t="str">
        <f t="shared" si="14"/>
        <v>완료</v>
      </c>
      <c r="O506" s="15"/>
    </row>
    <row r="507" spans="1:16" ht="12" hidden="1" customHeight="1" x14ac:dyDescent="0.3">
      <c r="C507" s="12" t="s">
        <v>14</v>
      </c>
      <c r="D507" s="25" t="s">
        <v>126</v>
      </c>
      <c r="E507" s="27" t="s">
        <v>44</v>
      </c>
      <c r="F507" s="13" t="s">
        <v>43</v>
      </c>
      <c r="G507" s="18" t="s">
        <v>637</v>
      </c>
      <c r="H507" s="18">
        <v>5888800717</v>
      </c>
      <c r="I507" s="83"/>
      <c r="J507" s="84">
        <v>6540000</v>
      </c>
      <c r="K507" s="84" t="s">
        <v>26</v>
      </c>
      <c r="L507" s="87" t="str">
        <f t="shared" si="15"/>
        <v>1월</v>
      </c>
      <c r="M507" s="87">
        <f>IFERROR(VLOOKUP(H507,'2019년 수주리스트'!G:I,3,0),"")</f>
        <v>6540000</v>
      </c>
      <c r="N507" s="18" t="str">
        <f t="shared" si="14"/>
        <v>완료</v>
      </c>
      <c r="O507" s="15"/>
    </row>
    <row r="508" spans="1:16" ht="12" hidden="1" customHeight="1" x14ac:dyDescent="0.3">
      <c r="C508" s="12" t="s">
        <v>14</v>
      </c>
      <c r="D508" s="25" t="s">
        <v>138</v>
      </c>
      <c r="E508" s="27" t="s">
        <v>44</v>
      </c>
      <c r="F508" s="13" t="s">
        <v>16</v>
      </c>
      <c r="G508" s="18" t="s">
        <v>638</v>
      </c>
      <c r="H508" s="18">
        <v>4558700031</v>
      </c>
      <c r="I508" s="83">
        <v>320000</v>
      </c>
      <c r="J508" s="84">
        <v>3840000</v>
      </c>
      <c r="K508" s="84" t="s">
        <v>26</v>
      </c>
      <c r="L508" s="87" t="str">
        <f t="shared" si="15"/>
        <v>1월</v>
      </c>
      <c r="M508" s="87">
        <f>IFERROR(VLOOKUP(H508,'2019년 수주리스트'!G:I,3,0),"")</f>
        <v>3840000</v>
      </c>
      <c r="N508" s="18" t="str">
        <f t="shared" si="14"/>
        <v>완료</v>
      </c>
      <c r="O508" s="15"/>
    </row>
    <row r="509" spans="1:16" ht="12" hidden="1" customHeight="1" x14ac:dyDescent="0.3">
      <c r="C509" s="12" t="s">
        <v>14</v>
      </c>
      <c r="D509" s="25" t="s">
        <v>138</v>
      </c>
      <c r="E509" s="27" t="s">
        <v>44</v>
      </c>
      <c r="F509" s="13" t="s">
        <v>16</v>
      </c>
      <c r="G509" s="18" t="s">
        <v>639</v>
      </c>
      <c r="H509" s="18">
        <v>1388207172</v>
      </c>
      <c r="I509" s="83">
        <v>365000</v>
      </c>
      <c r="J509" s="84">
        <v>4380000</v>
      </c>
      <c r="K509" s="84" t="s">
        <v>26</v>
      </c>
      <c r="L509" s="87" t="str">
        <f t="shared" si="15"/>
        <v>1월</v>
      </c>
      <c r="M509" s="87">
        <f>IFERROR(VLOOKUP(H509,'2019년 수주리스트'!G:I,3,0),"")</f>
        <v>4380000</v>
      </c>
      <c r="N509" s="18" t="str">
        <f t="shared" ref="N509" si="17">IF(M509="","","완료")</f>
        <v>완료</v>
      </c>
      <c r="O509" s="15"/>
    </row>
    <row r="510" spans="1:16" ht="12" hidden="1" customHeight="1" x14ac:dyDescent="0.3">
      <c r="C510" s="12" t="s">
        <v>14</v>
      </c>
      <c r="D510" s="25" t="s">
        <v>640</v>
      </c>
      <c r="E510" s="27" t="s">
        <v>44</v>
      </c>
      <c r="F510" s="13" t="s">
        <v>87</v>
      </c>
      <c r="G510" s="18" t="s">
        <v>641</v>
      </c>
      <c r="H510" s="18">
        <v>1378170001</v>
      </c>
      <c r="I510" s="83">
        <v>3672000</v>
      </c>
      <c r="J510" s="84">
        <v>3672000</v>
      </c>
      <c r="K510" s="84" t="s">
        <v>26</v>
      </c>
      <c r="L510" s="87" t="str">
        <f t="shared" si="15"/>
        <v>1월</v>
      </c>
      <c r="M510" s="87">
        <f>IFERROR(VLOOKUP(H510,'2019년 수주리스트'!G:I,3,0),"")</f>
        <v>3672000</v>
      </c>
      <c r="N510" s="18" t="str">
        <f t="shared" si="14"/>
        <v>완료</v>
      </c>
      <c r="O510" s="15"/>
    </row>
    <row r="511" spans="1:16" ht="12" hidden="1" customHeight="1" x14ac:dyDescent="0.3">
      <c r="C511" s="12" t="s">
        <v>14</v>
      </c>
      <c r="D511" s="25" t="s">
        <v>640</v>
      </c>
      <c r="E511" s="27" t="s">
        <v>44</v>
      </c>
      <c r="F511" s="13" t="s">
        <v>16</v>
      </c>
      <c r="G511" s="18" t="s">
        <v>2806</v>
      </c>
      <c r="H511" s="18">
        <v>2068608318</v>
      </c>
      <c r="I511" s="83">
        <v>325000</v>
      </c>
      <c r="J511" s="84">
        <v>3900000</v>
      </c>
      <c r="K511" s="84" t="s">
        <v>26</v>
      </c>
      <c r="L511" s="87" t="str">
        <f t="shared" si="15"/>
        <v>1월</v>
      </c>
      <c r="M511" s="87">
        <f>IFERROR(VLOOKUP(H511,'2019년 수주리스트'!G:I,3,0),"")</f>
        <v>3900000</v>
      </c>
      <c r="N511" s="18" t="str">
        <f t="shared" si="14"/>
        <v>완료</v>
      </c>
      <c r="O511" s="15"/>
    </row>
    <row r="512" spans="1:16" ht="12" hidden="1" customHeight="1" x14ac:dyDescent="0.3">
      <c r="C512" s="12" t="s">
        <v>14</v>
      </c>
      <c r="D512" s="25" t="s">
        <v>640</v>
      </c>
      <c r="E512" s="27" t="s">
        <v>44</v>
      </c>
      <c r="F512" s="13" t="s">
        <v>16</v>
      </c>
      <c r="G512" s="18" t="s">
        <v>642</v>
      </c>
      <c r="H512" s="18">
        <v>2298118250</v>
      </c>
      <c r="I512" s="83">
        <v>445000</v>
      </c>
      <c r="J512" s="84">
        <v>5340000</v>
      </c>
      <c r="K512" s="84" t="s">
        <v>26</v>
      </c>
      <c r="L512" s="87" t="str">
        <f t="shared" si="15"/>
        <v>1월</v>
      </c>
      <c r="M512" s="87">
        <f>IFERROR(VLOOKUP(H512,'2019년 수주리스트'!G:I,3,0),"")</f>
        <v>5340000</v>
      </c>
      <c r="N512" s="18" t="str">
        <f t="shared" si="14"/>
        <v>완료</v>
      </c>
      <c r="O512" s="15"/>
    </row>
    <row r="513" spans="1:16" ht="12" hidden="1" customHeight="1" x14ac:dyDescent="0.3">
      <c r="C513" s="12" t="s">
        <v>14</v>
      </c>
      <c r="D513" s="25" t="s">
        <v>551</v>
      </c>
      <c r="E513" s="27" t="s">
        <v>44</v>
      </c>
      <c r="F513" s="13" t="s">
        <v>87</v>
      </c>
      <c r="G513" s="18" t="s">
        <v>643</v>
      </c>
      <c r="H513" s="18">
        <v>1068157509</v>
      </c>
      <c r="I513" s="83">
        <v>2520000</v>
      </c>
      <c r="J513" s="84">
        <v>2520000</v>
      </c>
      <c r="K513" s="84" t="s">
        <v>26</v>
      </c>
      <c r="L513" s="87" t="str">
        <f t="shared" si="15"/>
        <v>1월</v>
      </c>
      <c r="M513" s="87">
        <f>IFERROR(VLOOKUP(H513,'2019년 수주리스트'!G:I,3,0),"")</f>
        <v>2520000</v>
      </c>
      <c r="N513" s="18" t="str">
        <f t="shared" si="14"/>
        <v>완료</v>
      </c>
      <c r="O513" s="15"/>
    </row>
    <row r="514" spans="1:16" ht="12" hidden="1" customHeight="1" x14ac:dyDescent="0.3">
      <c r="C514" s="12" t="s">
        <v>14</v>
      </c>
      <c r="D514" s="25" t="s">
        <v>644</v>
      </c>
      <c r="E514" s="27" t="s">
        <v>44</v>
      </c>
      <c r="F514" s="13" t="s">
        <v>46</v>
      </c>
      <c r="G514" s="18" t="s">
        <v>645</v>
      </c>
      <c r="H514" s="18">
        <v>2148104910</v>
      </c>
      <c r="I514" s="83">
        <v>335000</v>
      </c>
      <c r="J514" s="84">
        <v>4020000</v>
      </c>
      <c r="K514" s="84" t="s">
        <v>26</v>
      </c>
      <c r="L514" s="87" t="str">
        <f t="shared" si="15"/>
        <v>1월</v>
      </c>
      <c r="M514" s="87">
        <f>IFERROR(VLOOKUP(H514,'2019년 수주리스트'!G:I,3,0),"")</f>
        <v>4020000</v>
      </c>
      <c r="N514" s="18" t="str">
        <f t="shared" si="14"/>
        <v>완료</v>
      </c>
      <c r="O514" s="15"/>
    </row>
    <row r="515" spans="1:16" ht="12" hidden="1" customHeight="1" x14ac:dyDescent="0.3">
      <c r="C515" s="12" t="s">
        <v>14</v>
      </c>
      <c r="D515" s="25" t="s">
        <v>644</v>
      </c>
      <c r="E515" s="27" t="s">
        <v>44</v>
      </c>
      <c r="F515" s="13" t="s">
        <v>46</v>
      </c>
      <c r="G515" s="18" t="s">
        <v>646</v>
      </c>
      <c r="H515" s="18">
        <v>2348700225</v>
      </c>
      <c r="I515" s="83">
        <v>320000</v>
      </c>
      <c r="J515" s="84">
        <v>3840000</v>
      </c>
      <c r="K515" s="84" t="s">
        <v>26</v>
      </c>
      <c r="L515" s="87" t="str">
        <f t="shared" si="15"/>
        <v>1월</v>
      </c>
      <c r="M515" s="87">
        <f>IFERROR(VLOOKUP(H515,'2019년 수주리스트'!G:I,3,0),"")</f>
        <v>3840000</v>
      </c>
      <c r="N515" s="18" t="str">
        <f t="shared" si="14"/>
        <v>완료</v>
      </c>
      <c r="O515" s="15"/>
    </row>
    <row r="516" spans="1:16" ht="12" hidden="1" customHeight="1" x14ac:dyDescent="0.3">
      <c r="C516" s="12" t="s">
        <v>25</v>
      </c>
      <c r="D516" s="25" t="s">
        <v>647</v>
      </c>
      <c r="E516" s="27" t="s">
        <v>44</v>
      </c>
      <c r="F516" s="13" t="s">
        <v>46</v>
      </c>
      <c r="G516" s="18" t="s">
        <v>648</v>
      </c>
      <c r="H516" s="18">
        <v>6208101495</v>
      </c>
      <c r="I516" s="83">
        <v>600000</v>
      </c>
      <c r="J516" s="84">
        <v>7200000</v>
      </c>
      <c r="K516" s="84" t="s">
        <v>26</v>
      </c>
      <c r="L516" s="87" t="str">
        <f t="shared" si="15"/>
        <v>1월</v>
      </c>
      <c r="M516" s="87">
        <f>IFERROR(VLOOKUP(H516,'2019년 수주리스트'!G:I,3,0),"")</f>
        <v>7200000</v>
      </c>
      <c r="N516" s="18" t="str">
        <f t="shared" si="14"/>
        <v>완료</v>
      </c>
      <c r="O516" s="15"/>
    </row>
    <row r="517" spans="1:16" ht="12" hidden="1" customHeight="1" x14ac:dyDescent="0.3">
      <c r="C517" s="12" t="s">
        <v>2850</v>
      </c>
      <c r="D517" s="25" t="s">
        <v>2851</v>
      </c>
      <c r="E517" s="27" t="s">
        <v>44</v>
      </c>
      <c r="F517" s="13" t="s">
        <v>45</v>
      </c>
      <c r="G517" s="18" t="s">
        <v>2844</v>
      </c>
      <c r="H517" s="18">
        <v>2148822601</v>
      </c>
      <c r="I517" s="83">
        <v>4806000</v>
      </c>
      <c r="J517" s="84">
        <v>4806000</v>
      </c>
      <c r="K517" s="84" t="s">
        <v>26</v>
      </c>
      <c r="L517" s="87" t="str">
        <f t="shared" si="15"/>
        <v>1월</v>
      </c>
      <c r="M517" s="87">
        <f>IFERROR(VLOOKUP(H517,'2019년 수주리스트'!G:I,3,0),"")</f>
        <v>4806000</v>
      </c>
      <c r="N517" s="18" t="str">
        <f t="shared" si="14"/>
        <v>완료</v>
      </c>
      <c r="O517" s="15"/>
    </row>
    <row r="518" spans="1:16" ht="12" hidden="1" customHeight="1" x14ac:dyDescent="0.3">
      <c r="C518" s="12" t="s">
        <v>14</v>
      </c>
      <c r="D518" s="25" t="s">
        <v>133</v>
      </c>
      <c r="E518" s="27" t="s">
        <v>44</v>
      </c>
      <c r="F518" s="13" t="s">
        <v>46</v>
      </c>
      <c r="G518" s="18" t="s">
        <v>649</v>
      </c>
      <c r="H518" s="18">
        <v>1058791243</v>
      </c>
      <c r="I518" s="83">
        <v>320000</v>
      </c>
      <c r="J518" s="84">
        <v>3840000</v>
      </c>
      <c r="K518" s="84" t="s">
        <v>26</v>
      </c>
      <c r="L518" s="87" t="str">
        <f t="shared" si="15"/>
        <v>1월</v>
      </c>
      <c r="M518" s="87">
        <f>IFERROR(VLOOKUP(H518,'2019년 수주리스트'!G:I,3,0),"")</f>
        <v>3840000</v>
      </c>
      <c r="N518" s="18" t="str">
        <f t="shared" si="14"/>
        <v>완료</v>
      </c>
      <c r="O518" s="15"/>
    </row>
    <row r="519" spans="1:16" ht="12" hidden="1" customHeight="1" x14ac:dyDescent="0.3">
      <c r="C519" s="12" t="s">
        <v>14</v>
      </c>
      <c r="D519" s="25" t="s">
        <v>133</v>
      </c>
      <c r="E519" s="27" t="s">
        <v>44</v>
      </c>
      <c r="F519" s="13" t="s">
        <v>46</v>
      </c>
      <c r="G519" s="18" t="s">
        <v>650</v>
      </c>
      <c r="H519" s="18">
        <v>1098161657</v>
      </c>
      <c r="I519" s="83">
        <v>290000</v>
      </c>
      <c r="J519" s="84">
        <v>3480000</v>
      </c>
      <c r="K519" s="84" t="s">
        <v>26</v>
      </c>
      <c r="L519" s="87" t="str">
        <f t="shared" si="15"/>
        <v>1월</v>
      </c>
      <c r="M519" s="87">
        <f>IFERROR(VLOOKUP(H519,'2019년 수주리스트'!G:I,3,0),"")</f>
        <v>3480000</v>
      </c>
      <c r="N519" s="18" t="str">
        <f t="shared" si="14"/>
        <v>완료</v>
      </c>
      <c r="O519" s="15"/>
    </row>
    <row r="520" spans="1:16" ht="12" hidden="1" customHeight="1" x14ac:dyDescent="0.3">
      <c r="C520" s="12" t="s">
        <v>14</v>
      </c>
      <c r="D520" s="25" t="s">
        <v>168</v>
      </c>
      <c r="E520" s="27" t="s">
        <v>44</v>
      </c>
      <c r="F520" s="13" t="s">
        <v>46</v>
      </c>
      <c r="G520" s="18" t="s">
        <v>2775</v>
      </c>
      <c r="H520" s="18">
        <v>3128198196</v>
      </c>
      <c r="I520" s="83">
        <v>425000</v>
      </c>
      <c r="J520" s="84">
        <v>5100000</v>
      </c>
      <c r="K520" s="84" t="s">
        <v>26</v>
      </c>
      <c r="L520" s="87" t="str">
        <f t="shared" si="15"/>
        <v>1월</v>
      </c>
      <c r="M520" s="87">
        <f>IFERROR(VLOOKUP(H520,'2019년 수주리스트'!G:I,3,0),"")</f>
        <v>1275000</v>
      </c>
      <c r="N520" s="18" t="str">
        <f t="shared" ref="N520:N584" si="18">IF(M520="","","완료")</f>
        <v>완료</v>
      </c>
      <c r="O520" s="15" t="s">
        <v>2787</v>
      </c>
    </row>
    <row r="521" spans="1:16" ht="12" hidden="1" customHeight="1" x14ac:dyDescent="0.3">
      <c r="C521" s="12" t="s">
        <v>25</v>
      </c>
      <c r="D521" s="25" t="s">
        <v>142</v>
      </c>
      <c r="E521" s="27" t="s">
        <v>44</v>
      </c>
      <c r="F521" s="13" t="s">
        <v>45</v>
      </c>
      <c r="G521" s="18" t="s">
        <v>651</v>
      </c>
      <c r="H521" s="18">
        <v>3178116582</v>
      </c>
      <c r="I521" s="83">
        <v>4380000</v>
      </c>
      <c r="J521" s="84">
        <v>4380000</v>
      </c>
      <c r="K521" s="84" t="s">
        <v>26</v>
      </c>
      <c r="L521" s="87" t="str">
        <f t="shared" si="15"/>
        <v>1월</v>
      </c>
      <c r="M521" s="87">
        <f>IFERROR(VLOOKUP(H521,'2019년 수주리스트'!G:I,3,0),"")</f>
        <v>4380000</v>
      </c>
      <c r="N521" s="18" t="str">
        <f t="shared" si="18"/>
        <v>완료</v>
      </c>
      <c r="O521" s="15"/>
    </row>
    <row r="522" spans="1:16" ht="12" hidden="1" customHeight="1" x14ac:dyDescent="0.3">
      <c r="C522" s="12" t="s">
        <v>14</v>
      </c>
      <c r="D522" s="25" t="s">
        <v>168</v>
      </c>
      <c r="E522" s="27" t="s">
        <v>44</v>
      </c>
      <c r="F522" s="13" t="s">
        <v>45</v>
      </c>
      <c r="G522" s="18" t="s">
        <v>652</v>
      </c>
      <c r="H522" s="18">
        <v>2198100428</v>
      </c>
      <c r="I522" s="83">
        <v>15300000</v>
      </c>
      <c r="J522" s="84">
        <v>15300000</v>
      </c>
      <c r="K522" s="84" t="s">
        <v>2827</v>
      </c>
      <c r="L522" s="87" t="str">
        <f t="shared" si="15"/>
        <v>1월</v>
      </c>
      <c r="M522" s="87">
        <f>IFERROR(VLOOKUP(H522,'2019년 수주리스트'!G:I,3,0),"")</f>
        <v>15300000</v>
      </c>
      <c r="N522" s="18" t="str">
        <f t="shared" si="18"/>
        <v>완료</v>
      </c>
      <c r="O522" s="15"/>
    </row>
    <row r="523" spans="1:16" s="182" customFormat="1" ht="12" hidden="1" customHeight="1" x14ac:dyDescent="0.3">
      <c r="A523" s="1"/>
      <c r="B523" s="2"/>
      <c r="C523" s="177" t="s">
        <v>14</v>
      </c>
      <c r="D523" s="178" t="s">
        <v>133</v>
      </c>
      <c r="E523" s="27" t="s">
        <v>44</v>
      </c>
      <c r="F523" s="13" t="s">
        <v>46</v>
      </c>
      <c r="G523" s="179" t="s">
        <v>2829</v>
      </c>
      <c r="H523" s="179">
        <v>1078728386</v>
      </c>
      <c r="I523" s="83">
        <v>480000</v>
      </c>
      <c r="J523" s="180">
        <v>5760000</v>
      </c>
      <c r="K523" s="180" t="s">
        <v>26</v>
      </c>
      <c r="L523" s="181" t="str">
        <f t="shared" si="15"/>
        <v>1월</v>
      </c>
      <c r="M523" s="181">
        <f>IFERROR(VLOOKUP(H523,'2019년 수주리스트'!G:I,3,0),"")</f>
        <v>5760000</v>
      </c>
      <c r="N523" s="179" t="str">
        <f t="shared" si="18"/>
        <v>완료</v>
      </c>
      <c r="O523" s="83"/>
      <c r="P523" s="6"/>
    </row>
    <row r="524" spans="1:16" ht="12" hidden="1" customHeight="1" x14ac:dyDescent="0.3">
      <c r="C524" s="12" t="s">
        <v>14</v>
      </c>
      <c r="D524" s="25" t="s">
        <v>133</v>
      </c>
      <c r="E524" s="27" t="s">
        <v>44</v>
      </c>
      <c r="F524" s="13" t="s">
        <v>46</v>
      </c>
      <c r="G524" s="18" t="s">
        <v>653</v>
      </c>
      <c r="H524" s="18">
        <v>1068177204</v>
      </c>
      <c r="I524" s="83">
        <v>370000</v>
      </c>
      <c r="J524" s="84">
        <v>4440000</v>
      </c>
      <c r="K524" s="84" t="s">
        <v>26</v>
      </c>
      <c r="L524" s="87" t="str">
        <f t="shared" si="15"/>
        <v>1월</v>
      </c>
      <c r="M524" s="87">
        <f>IFERROR(VLOOKUP(H524,'2019년 수주리스트'!G:I,3,0),"")</f>
        <v>4440000</v>
      </c>
      <c r="N524" s="18" t="str">
        <f t="shared" si="18"/>
        <v>완료</v>
      </c>
      <c r="O524" s="15"/>
    </row>
    <row r="525" spans="1:16" ht="12" hidden="1" customHeight="1" x14ac:dyDescent="0.3">
      <c r="C525" s="12" t="s">
        <v>14</v>
      </c>
      <c r="D525" s="25" t="s">
        <v>133</v>
      </c>
      <c r="E525" s="27" t="s">
        <v>44</v>
      </c>
      <c r="F525" s="13" t="s">
        <v>46</v>
      </c>
      <c r="G525" s="18" t="s">
        <v>654</v>
      </c>
      <c r="H525" s="18">
        <v>1088147934</v>
      </c>
      <c r="I525" s="83">
        <v>380000</v>
      </c>
      <c r="J525" s="84">
        <v>4560000</v>
      </c>
      <c r="K525" s="84" t="s">
        <v>26</v>
      </c>
      <c r="L525" s="87" t="str">
        <f t="shared" si="15"/>
        <v>1월</v>
      </c>
      <c r="M525" s="87">
        <f>IFERROR(VLOOKUP(H525,'2019년 수주리스트'!G:I,3,0),"")</f>
        <v>4560000</v>
      </c>
      <c r="N525" s="18" t="str">
        <f t="shared" si="18"/>
        <v>완료</v>
      </c>
      <c r="O525" s="15"/>
    </row>
    <row r="526" spans="1:16" ht="12" hidden="1" customHeight="1" x14ac:dyDescent="0.3">
      <c r="C526" s="12" t="s">
        <v>14</v>
      </c>
      <c r="D526" s="25" t="s">
        <v>133</v>
      </c>
      <c r="E526" s="27" t="s">
        <v>44</v>
      </c>
      <c r="F526" s="13" t="s">
        <v>46</v>
      </c>
      <c r="G526" s="18" t="s">
        <v>655</v>
      </c>
      <c r="H526" s="18">
        <v>2248503712</v>
      </c>
      <c r="I526" s="83">
        <v>875000</v>
      </c>
      <c r="J526" s="84">
        <v>10500000</v>
      </c>
      <c r="K526" s="84" t="s">
        <v>26</v>
      </c>
      <c r="L526" s="87" t="str">
        <f t="shared" si="15"/>
        <v>1월</v>
      </c>
      <c r="M526" s="87">
        <f>IFERROR(VLOOKUP(H526,'2019년 수주리스트'!G:I,3,0),"")</f>
        <v>10500000</v>
      </c>
      <c r="N526" s="18" t="str">
        <f t="shared" si="18"/>
        <v>완료</v>
      </c>
      <c r="O526" s="15"/>
    </row>
    <row r="527" spans="1:16" ht="12" hidden="1" customHeight="1" x14ac:dyDescent="0.3">
      <c r="C527" s="12" t="s">
        <v>14</v>
      </c>
      <c r="D527" s="25" t="s">
        <v>204</v>
      </c>
      <c r="E527" s="27" t="s">
        <v>44</v>
      </c>
      <c r="F527" s="13" t="s">
        <v>46</v>
      </c>
      <c r="G527" s="18" t="s">
        <v>656</v>
      </c>
      <c r="H527" s="18">
        <v>9358108425</v>
      </c>
      <c r="I527" s="83">
        <v>820000</v>
      </c>
      <c r="J527" s="84">
        <v>9840000</v>
      </c>
      <c r="K527" s="84" t="s">
        <v>26</v>
      </c>
      <c r="L527" s="87" t="str">
        <f t="shared" ref="L527:L590" si="19">IF(N527="완료",K527,"")</f>
        <v>1월</v>
      </c>
      <c r="M527" s="87">
        <f>IFERROR(VLOOKUP(H527,'2019년 수주리스트'!G:I,3,0),"")</f>
        <v>9300000</v>
      </c>
      <c r="N527" s="18" t="str">
        <f t="shared" si="18"/>
        <v>완료</v>
      </c>
      <c r="O527" s="15"/>
    </row>
    <row r="528" spans="1:16" ht="12" hidden="1" customHeight="1" x14ac:dyDescent="0.3">
      <c r="C528" s="12" t="s">
        <v>18</v>
      </c>
      <c r="D528" s="25" t="s">
        <v>2803</v>
      </c>
      <c r="E528" s="27" t="s">
        <v>44</v>
      </c>
      <c r="F528" s="13" t="s">
        <v>46</v>
      </c>
      <c r="G528" s="18" t="s">
        <v>2805</v>
      </c>
      <c r="H528" s="18">
        <v>1078655270</v>
      </c>
      <c r="I528" s="83">
        <v>760000</v>
      </c>
      <c r="J528" s="84">
        <v>9120000</v>
      </c>
      <c r="K528" s="84" t="s">
        <v>26</v>
      </c>
      <c r="L528" s="87" t="str">
        <f t="shared" si="19"/>
        <v>1월</v>
      </c>
      <c r="M528" s="87">
        <f>IFERROR(VLOOKUP(H528,'2019년 수주리스트'!G:I,3,0),"")</f>
        <v>9120000</v>
      </c>
      <c r="N528" s="18" t="str">
        <f t="shared" si="18"/>
        <v>완료</v>
      </c>
      <c r="O528" s="15"/>
    </row>
    <row r="529" spans="1:16" ht="12" hidden="1" customHeight="1" x14ac:dyDescent="0.3">
      <c r="C529" s="12" t="s">
        <v>14</v>
      </c>
      <c r="D529" s="25" t="s">
        <v>168</v>
      </c>
      <c r="E529" s="27" t="s">
        <v>44</v>
      </c>
      <c r="F529" s="13" t="s">
        <v>46</v>
      </c>
      <c r="G529" s="18" t="s">
        <v>657</v>
      </c>
      <c r="H529" s="18">
        <v>1268122396</v>
      </c>
      <c r="I529" s="83">
        <v>290000</v>
      </c>
      <c r="J529" s="84">
        <v>3480000</v>
      </c>
      <c r="K529" s="84" t="s">
        <v>23</v>
      </c>
      <c r="L529" s="87" t="str">
        <f t="shared" si="19"/>
        <v>2월</v>
      </c>
      <c r="M529" s="87">
        <f>IFERROR(VLOOKUP(H529,'2019년 수주리스트'!G:I,3,0),"")</f>
        <v>3480000</v>
      </c>
      <c r="N529" s="18" t="str">
        <f t="shared" si="18"/>
        <v>완료</v>
      </c>
      <c r="O529" s="15"/>
    </row>
    <row r="530" spans="1:16" ht="12" hidden="1" customHeight="1" x14ac:dyDescent="0.3">
      <c r="C530" s="12" t="s">
        <v>14</v>
      </c>
      <c r="D530" s="25" t="s">
        <v>114</v>
      </c>
      <c r="E530" s="27" t="s">
        <v>44</v>
      </c>
      <c r="F530" s="13" t="s">
        <v>46</v>
      </c>
      <c r="G530" s="18" t="s">
        <v>658</v>
      </c>
      <c r="H530" s="18">
        <v>4038106880</v>
      </c>
      <c r="I530" s="83">
        <v>320000</v>
      </c>
      <c r="J530" s="84">
        <v>3840000</v>
      </c>
      <c r="K530" s="84" t="s">
        <v>23</v>
      </c>
      <c r="L530" s="87" t="str">
        <f t="shared" si="19"/>
        <v>2월</v>
      </c>
      <c r="M530" s="87">
        <f>IFERROR(VLOOKUP(H530,'2019년 수주리스트'!G:I,3,0),"")</f>
        <v>3840000</v>
      </c>
      <c r="N530" s="18" t="str">
        <f t="shared" si="18"/>
        <v>완료</v>
      </c>
      <c r="O530" s="15"/>
    </row>
    <row r="531" spans="1:16" ht="12" hidden="1" customHeight="1" x14ac:dyDescent="0.3">
      <c r="C531" s="12" t="s">
        <v>14</v>
      </c>
      <c r="D531" s="25" t="s">
        <v>133</v>
      </c>
      <c r="E531" s="27" t="s">
        <v>44</v>
      </c>
      <c r="F531" s="13" t="s">
        <v>46</v>
      </c>
      <c r="G531" s="18" t="s">
        <v>659</v>
      </c>
      <c r="H531" s="18">
        <v>2068688632</v>
      </c>
      <c r="I531" s="83">
        <v>575000</v>
      </c>
      <c r="J531" s="84">
        <v>6900000</v>
      </c>
      <c r="K531" s="84" t="s">
        <v>23</v>
      </c>
      <c r="L531" s="87" t="str">
        <f t="shared" si="19"/>
        <v>2월</v>
      </c>
      <c r="M531" s="87">
        <f>IFERROR(VLOOKUP(H531,'2019년 수주리스트'!G:I,3,0),"")</f>
        <v>6900000</v>
      </c>
      <c r="N531" s="18" t="str">
        <f t="shared" si="18"/>
        <v>완료</v>
      </c>
      <c r="O531" s="15"/>
    </row>
    <row r="532" spans="1:16" ht="12" hidden="1" customHeight="1" x14ac:dyDescent="0.3">
      <c r="C532" s="12" t="s">
        <v>14</v>
      </c>
      <c r="D532" s="25" t="s">
        <v>136</v>
      </c>
      <c r="E532" s="27" t="s">
        <v>44</v>
      </c>
      <c r="F532" s="13" t="s">
        <v>46</v>
      </c>
      <c r="G532" s="18" t="s">
        <v>660</v>
      </c>
      <c r="H532" s="18">
        <v>4098178999</v>
      </c>
      <c r="I532" s="83">
        <v>365000</v>
      </c>
      <c r="J532" s="84">
        <v>4380000</v>
      </c>
      <c r="K532" s="84" t="s">
        <v>23</v>
      </c>
      <c r="L532" s="87" t="str">
        <f t="shared" si="19"/>
        <v>2월</v>
      </c>
      <c r="M532" s="87">
        <f>IFERROR(VLOOKUP(H532,'2019년 수주리스트'!G:I,3,0),"")</f>
        <v>4380000</v>
      </c>
      <c r="N532" s="18" t="str">
        <f t="shared" si="18"/>
        <v>완료</v>
      </c>
      <c r="O532" s="15"/>
    </row>
    <row r="533" spans="1:16" ht="12" hidden="1" customHeight="1" x14ac:dyDescent="0.3">
      <c r="C533" s="12" t="s">
        <v>14</v>
      </c>
      <c r="D533" s="25" t="s">
        <v>116</v>
      </c>
      <c r="E533" s="27" t="s">
        <v>44</v>
      </c>
      <c r="F533" s="13" t="s">
        <v>46</v>
      </c>
      <c r="G533" s="18" t="s">
        <v>662</v>
      </c>
      <c r="H533" s="18">
        <v>3068115434</v>
      </c>
      <c r="I533" s="83">
        <v>320000</v>
      </c>
      <c r="J533" s="84">
        <v>3840000</v>
      </c>
      <c r="K533" s="84" t="s">
        <v>23</v>
      </c>
      <c r="L533" s="87" t="str">
        <f t="shared" si="19"/>
        <v>2월</v>
      </c>
      <c r="M533" s="87">
        <f>IFERROR(VLOOKUP(H533,'2019년 수주리스트'!G:I,3,0),"")</f>
        <v>3840000</v>
      </c>
      <c r="N533" s="18" t="str">
        <f t="shared" si="18"/>
        <v>완료</v>
      </c>
      <c r="O533" s="15"/>
    </row>
    <row r="534" spans="1:16" ht="12" hidden="1" customHeight="1" x14ac:dyDescent="0.3">
      <c r="C534" s="12" t="s">
        <v>14</v>
      </c>
      <c r="D534" s="25" t="s">
        <v>138</v>
      </c>
      <c r="E534" s="27" t="s">
        <v>44</v>
      </c>
      <c r="F534" s="13" t="s">
        <v>46</v>
      </c>
      <c r="G534" s="18" t="s">
        <v>663</v>
      </c>
      <c r="H534" s="18">
        <v>1148703078</v>
      </c>
      <c r="I534" s="83">
        <v>425000</v>
      </c>
      <c r="J534" s="84">
        <v>5100000</v>
      </c>
      <c r="K534" s="84" t="s">
        <v>23</v>
      </c>
      <c r="L534" s="87" t="str">
        <f t="shared" si="19"/>
        <v>2월</v>
      </c>
      <c r="M534" s="87">
        <f>IFERROR(VLOOKUP(H534,'2019년 수주리스트'!G:I,3,0),"")</f>
        <v>425000</v>
      </c>
      <c r="N534" s="18" t="str">
        <f t="shared" si="18"/>
        <v>완료</v>
      </c>
      <c r="O534" s="15"/>
    </row>
    <row r="535" spans="1:16" hidden="1" x14ac:dyDescent="0.3">
      <c r="A535" s="170"/>
      <c r="C535" s="12" t="s">
        <v>14</v>
      </c>
      <c r="D535" s="25" t="s">
        <v>138</v>
      </c>
      <c r="E535" s="27" t="s">
        <v>44</v>
      </c>
      <c r="F535" s="13" t="s">
        <v>46</v>
      </c>
      <c r="G535" s="18" t="s">
        <v>663</v>
      </c>
      <c r="H535" s="18">
        <v>1148703078</v>
      </c>
      <c r="I535" s="83">
        <v>425000</v>
      </c>
      <c r="J535" s="84">
        <v>5100000</v>
      </c>
      <c r="K535" s="84" t="s">
        <v>3832</v>
      </c>
      <c r="L535" s="87" t="str">
        <f t="shared" ref="L535" si="20">IF(N535="완료",K535,"")</f>
        <v>3월</v>
      </c>
      <c r="M535" s="87">
        <v>5100000</v>
      </c>
      <c r="N535" s="18" t="str">
        <f t="shared" ref="N535" si="21">IF(M535="","","완료")</f>
        <v>완료</v>
      </c>
      <c r="O535" s="15"/>
    </row>
    <row r="536" spans="1:16" ht="12" hidden="1" customHeight="1" x14ac:dyDescent="0.3">
      <c r="C536" s="12" t="s">
        <v>14</v>
      </c>
      <c r="D536" s="25" t="s">
        <v>138</v>
      </c>
      <c r="E536" s="27" t="s">
        <v>44</v>
      </c>
      <c r="F536" s="13" t="s">
        <v>46</v>
      </c>
      <c r="G536" s="18" t="s">
        <v>664</v>
      </c>
      <c r="H536" s="18">
        <v>4678700183</v>
      </c>
      <c r="I536" s="83">
        <v>425000</v>
      </c>
      <c r="J536" s="84">
        <v>5100000</v>
      </c>
      <c r="K536" s="84" t="s">
        <v>26</v>
      </c>
      <c r="L536" s="87" t="str">
        <f t="shared" si="19"/>
        <v>1월</v>
      </c>
      <c r="M536" s="87">
        <f>IFERROR(VLOOKUP(H536,'2019년 수주리스트'!G:I,3,0),"")</f>
        <v>5100000</v>
      </c>
      <c r="N536" s="18" t="str">
        <f t="shared" si="18"/>
        <v>완료</v>
      </c>
      <c r="O536" s="15"/>
    </row>
    <row r="537" spans="1:16" ht="12" hidden="1" customHeight="1" x14ac:dyDescent="0.3">
      <c r="C537" s="12" t="s">
        <v>14</v>
      </c>
      <c r="D537" s="25" t="s">
        <v>168</v>
      </c>
      <c r="E537" s="27" t="s">
        <v>44</v>
      </c>
      <c r="F537" s="13" t="s">
        <v>46</v>
      </c>
      <c r="G537" s="18" t="s">
        <v>665</v>
      </c>
      <c r="H537" s="18">
        <v>1208754892</v>
      </c>
      <c r="I537" s="83">
        <v>350000</v>
      </c>
      <c r="J537" s="84">
        <v>4200000</v>
      </c>
      <c r="K537" s="84" t="s">
        <v>26</v>
      </c>
      <c r="L537" s="87" t="str">
        <f t="shared" si="19"/>
        <v>1월</v>
      </c>
      <c r="M537" s="87">
        <f>IFERROR(VLOOKUP(H537,'2019년 수주리스트'!G:I,3,0),"")</f>
        <v>4200000</v>
      </c>
      <c r="N537" s="18" t="str">
        <f t="shared" si="18"/>
        <v>완료</v>
      </c>
      <c r="O537" s="15"/>
    </row>
    <row r="538" spans="1:16" ht="12" hidden="1" customHeight="1" x14ac:dyDescent="0.3">
      <c r="C538" s="12" t="s">
        <v>14</v>
      </c>
      <c r="D538" s="25" t="s">
        <v>186</v>
      </c>
      <c r="E538" s="27" t="s">
        <v>44</v>
      </c>
      <c r="F538" s="13" t="s">
        <v>45</v>
      </c>
      <c r="G538" s="18" t="s">
        <v>666</v>
      </c>
      <c r="H538" s="18">
        <v>2048602448</v>
      </c>
      <c r="I538" s="83">
        <v>34986000</v>
      </c>
      <c r="J538" s="84">
        <v>34986000</v>
      </c>
      <c r="K538" s="84" t="s">
        <v>27</v>
      </c>
      <c r="L538" s="87" t="str">
        <f t="shared" si="19"/>
        <v/>
      </c>
      <c r="M538" s="87" t="str">
        <f>IFERROR(VLOOKUP(H538,'2019년 수주리스트'!G:I,3,0),"")</f>
        <v/>
      </c>
      <c r="N538" s="18" t="str">
        <f t="shared" si="18"/>
        <v/>
      </c>
      <c r="O538" s="15"/>
      <c r="P538" s="194" t="s">
        <v>27</v>
      </c>
    </row>
    <row r="539" spans="1:16" hidden="1" x14ac:dyDescent="0.3">
      <c r="C539" s="12" t="s">
        <v>14</v>
      </c>
      <c r="D539" s="25" t="s">
        <v>133</v>
      </c>
      <c r="E539" s="27" t="s">
        <v>44</v>
      </c>
      <c r="F539" s="13" t="s">
        <v>46</v>
      </c>
      <c r="G539" s="18" t="s">
        <v>667</v>
      </c>
      <c r="H539" s="18">
        <v>6098501633</v>
      </c>
      <c r="I539" s="83">
        <v>400000</v>
      </c>
      <c r="J539" s="84">
        <v>4800000</v>
      </c>
      <c r="K539" s="84" t="s">
        <v>28</v>
      </c>
      <c r="L539" s="87" t="str">
        <f t="shared" si="19"/>
        <v>3월</v>
      </c>
      <c r="M539" s="87">
        <f>IFERROR(VLOOKUP(H539,'2019년 수주리스트'!G:I,3,0),"")</f>
        <v>4800000</v>
      </c>
      <c r="N539" s="18" t="str">
        <f t="shared" si="18"/>
        <v>완료</v>
      </c>
      <c r="O539" s="15"/>
      <c r="P539" s="194" t="s">
        <v>28</v>
      </c>
    </row>
    <row r="540" spans="1:16" ht="12" hidden="1" customHeight="1" x14ac:dyDescent="0.3">
      <c r="C540" s="12" t="s">
        <v>14</v>
      </c>
      <c r="D540" s="25" t="s">
        <v>204</v>
      </c>
      <c r="E540" s="27" t="s">
        <v>44</v>
      </c>
      <c r="F540" s="13" t="s">
        <v>46</v>
      </c>
      <c r="G540" s="18" t="s">
        <v>3815</v>
      </c>
      <c r="H540" s="18">
        <v>2018146613</v>
      </c>
      <c r="I540" s="83">
        <v>465000</v>
      </c>
      <c r="J540" s="84">
        <v>5580000</v>
      </c>
      <c r="K540" s="84" t="s">
        <v>23</v>
      </c>
      <c r="L540" s="87" t="str">
        <f t="shared" si="19"/>
        <v>2월</v>
      </c>
      <c r="M540" s="87">
        <f>IFERROR(VLOOKUP(H540,'2019년 수주리스트'!G:I,3,0),"")</f>
        <v>5580000</v>
      </c>
      <c r="N540" s="18" t="str">
        <f t="shared" si="18"/>
        <v>완료</v>
      </c>
      <c r="O540" s="15"/>
    </row>
    <row r="541" spans="1:16" ht="12" hidden="1" customHeight="1" x14ac:dyDescent="0.3">
      <c r="A541" s="170"/>
      <c r="C541" s="12" t="s">
        <v>14</v>
      </c>
      <c r="D541" s="25" t="s">
        <v>155</v>
      </c>
      <c r="E541" s="27" t="s">
        <v>44</v>
      </c>
      <c r="F541" s="13" t="s">
        <v>46</v>
      </c>
      <c r="G541" s="18" t="s">
        <v>2860</v>
      </c>
      <c r="H541" s="18">
        <v>1018216650</v>
      </c>
      <c r="I541" s="83">
        <v>530000</v>
      </c>
      <c r="J541" s="84">
        <f>I541*12</f>
        <v>6360000</v>
      </c>
      <c r="K541" s="84" t="s">
        <v>23</v>
      </c>
      <c r="L541" s="87" t="str">
        <f t="shared" si="19"/>
        <v>2월</v>
      </c>
      <c r="M541" s="87">
        <f>IFERROR(VLOOKUP(H541,'2019년 수주리스트'!G:I,3,0),"")</f>
        <v>6360000</v>
      </c>
      <c r="N541" s="18" t="str">
        <f t="shared" si="18"/>
        <v>완료</v>
      </c>
      <c r="O541" s="15"/>
    </row>
    <row r="542" spans="1:16" ht="12" hidden="1" customHeight="1" x14ac:dyDescent="0.3">
      <c r="C542" s="12" t="s">
        <v>14</v>
      </c>
      <c r="D542" s="25" t="s">
        <v>168</v>
      </c>
      <c r="E542" s="27" t="s">
        <v>44</v>
      </c>
      <c r="F542" s="13" t="s">
        <v>46</v>
      </c>
      <c r="G542" s="18" t="s">
        <v>2858</v>
      </c>
      <c r="H542" s="18">
        <v>2208838559</v>
      </c>
      <c r="I542" s="83">
        <v>865000</v>
      </c>
      <c r="J542" s="84">
        <f>I542*12</f>
        <v>10380000</v>
      </c>
      <c r="K542" s="84" t="s">
        <v>2859</v>
      </c>
      <c r="L542" s="87" t="str">
        <f t="shared" si="19"/>
        <v>2월</v>
      </c>
      <c r="M542" s="87">
        <f>IFERROR(VLOOKUP(H542,'2019년 수주리스트'!G:I,3,0),"")</f>
        <v>10380000</v>
      </c>
      <c r="N542" s="18" t="str">
        <f t="shared" si="18"/>
        <v>완료</v>
      </c>
      <c r="O542" s="15"/>
    </row>
    <row r="543" spans="1:16" hidden="1" x14ac:dyDescent="0.3">
      <c r="C543" s="12" t="s">
        <v>18</v>
      </c>
      <c r="D543" s="25" t="s">
        <v>151</v>
      </c>
      <c r="E543" s="27" t="s">
        <v>44</v>
      </c>
      <c r="F543" s="13" t="s">
        <v>46</v>
      </c>
      <c r="G543" s="18" t="s">
        <v>668</v>
      </c>
      <c r="H543" s="18">
        <v>1288646195</v>
      </c>
      <c r="I543" s="83">
        <v>415000</v>
      </c>
      <c r="J543" s="84">
        <v>4980000</v>
      </c>
      <c r="K543" s="84" t="s">
        <v>28</v>
      </c>
      <c r="L543" s="87" t="str">
        <f t="shared" si="19"/>
        <v>3월</v>
      </c>
      <c r="M543" s="87">
        <f>IFERROR(VLOOKUP(H543,'2019년 수주리스트'!G:I,3,0),"")</f>
        <v>4980000</v>
      </c>
      <c r="N543" s="18" t="str">
        <f t="shared" si="18"/>
        <v>완료</v>
      </c>
      <c r="O543" s="15"/>
    </row>
    <row r="544" spans="1:16" hidden="1" x14ac:dyDescent="0.3">
      <c r="C544" s="12" t="s">
        <v>25</v>
      </c>
      <c r="D544" s="25" t="s">
        <v>298</v>
      </c>
      <c r="E544" s="27" t="s">
        <v>44</v>
      </c>
      <c r="F544" s="13" t="s">
        <v>46</v>
      </c>
      <c r="G544" s="18" t="s">
        <v>669</v>
      </c>
      <c r="H544" s="18">
        <v>6088126822</v>
      </c>
      <c r="I544" s="83">
        <v>505000</v>
      </c>
      <c r="J544" s="84">
        <v>6060000</v>
      </c>
      <c r="K544" s="84" t="s">
        <v>28</v>
      </c>
      <c r="L544" s="87" t="str">
        <f t="shared" si="19"/>
        <v>3월</v>
      </c>
      <c r="M544" s="87">
        <f>IFERROR(VLOOKUP(H544,'2019년 수주리스트'!G:I,3,0),"")</f>
        <v>5748000</v>
      </c>
      <c r="N544" s="18" t="str">
        <f t="shared" si="18"/>
        <v>완료</v>
      </c>
      <c r="O544" s="15"/>
    </row>
    <row r="545" spans="1:17" ht="12" hidden="1" customHeight="1" x14ac:dyDescent="0.3">
      <c r="C545" s="12" t="s">
        <v>25</v>
      </c>
      <c r="D545" s="25" t="s">
        <v>142</v>
      </c>
      <c r="E545" s="27" t="s">
        <v>44</v>
      </c>
      <c r="F545" s="13" t="s">
        <v>46</v>
      </c>
      <c r="G545" s="18" t="s">
        <v>670</v>
      </c>
      <c r="H545" s="18">
        <v>1838200126</v>
      </c>
      <c r="I545" s="83">
        <v>755000</v>
      </c>
      <c r="J545" s="84">
        <v>9060000</v>
      </c>
      <c r="K545" s="84" t="s">
        <v>2894</v>
      </c>
      <c r="L545" s="87" t="str">
        <f t="shared" si="19"/>
        <v>2월</v>
      </c>
      <c r="M545" s="87">
        <f>IFERROR(VLOOKUP(H545,'2019년 수주리스트'!G:I,3,0),"")</f>
        <v>9060000</v>
      </c>
      <c r="N545" s="18" t="str">
        <f t="shared" si="18"/>
        <v>완료</v>
      </c>
      <c r="O545" s="15"/>
    </row>
    <row r="546" spans="1:17" ht="12" customHeight="1" x14ac:dyDescent="0.3">
      <c r="C546" s="12" t="s">
        <v>14</v>
      </c>
      <c r="D546" s="25" t="s">
        <v>168</v>
      </c>
      <c r="E546" s="27" t="s">
        <v>44</v>
      </c>
      <c r="F546" s="13" t="s">
        <v>46</v>
      </c>
      <c r="G546" s="18" t="s">
        <v>671</v>
      </c>
      <c r="H546" s="18">
        <v>1078267477</v>
      </c>
      <c r="I546" s="209">
        <v>845000</v>
      </c>
      <c r="J546" s="84">
        <v>10140000</v>
      </c>
      <c r="K546" s="84" t="s">
        <v>3894</v>
      </c>
      <c r="L546" s="87" t="str">
        <f t="shared" si="19"/>
        <v>4월</v>
      </c>
      <c r="M546" s="87">
        <v>10140000</v>
      </c>
      <c r="N546" s="18" t="str">
        <f t="shared" si="18"/>
        <v>완료</v>
      </c>
      <c r="O546" s="15"/>
      <c r="P546" s="194" t="s">
        <v>24</v>
      </c>
    </row>
    <row r="547" spans="1:17" hidden="1" x14ac:dyDescent="0.3">
      <c r="C547" s="12" t="s">
        <v>25</v>
      </c>
      <c r="D547" s="25" t="s">
        <v>216</v>
      </c>
      <c r="E547" s="27" t="s">
        <v>44</v>
      </c>
      <c r="F547" s="13" t="s">
        <v>46</v>
      </c>
      <c r="G547" s="18" t="s">
        <v>672</v>
      </c>
      <c r="H547" s="18">
        <v>7898800493</v>
      </c>
      <c r="I547" s="83">
        <v>290000</v>
      </c>
      <c r="J547" s="84">
        <v>3480000</v>
      </c>
      <c r="K547" s="84" t="s">
        <v>28</v>
      </c>
      <c r="L547" s="87" t="str">
        <f t="shared" si="19"/>
        <v>3월</v>
      </c>
      <c r="M547" s="87">
        <f>IFERROR(VLOOKUP(H547,'2019년 수주리스트'!G:I,3,0),"")</f>
        <v>3480000</v>
      </c>
      <c r="N547" s="18" t="str">
        <f t="shared" si="18"/>
        <v>완료</v>
      </c>
      <c r="O547" s="15"/>
    </row>
    <row r="548" spans="1:17" hidden="1" x14ac:dyDescent="0.3">
      <c r="C548" s="12" t="s">
        <v>14</v>
      </c>
      <c r="D548" s="25" t="s">
        <v>138</v>
      </c>
      <c r="E548" s="27" t="s">
        <v>44</v>
      </c>
      <c r="F548" s="13" t="s">
        <v>46</v>
      </c>
      <c r="G548" s="18" t="s">
        <v>673</v>
      </c>
      <c r="H548" s="18">
        <v>1218137991</v>
      </c>
      <c r="I548" s="83">
        <v>700000</v>
      </c>
      <c r="J548" s="84">
        <v>8400000</v>
      </c>
      <c r="K548" s="84" t="s">
        <v>3900</v>
      </c>
      <c r="L548" s="87" t="str">
        <f t="shared" si="19"/>
        <v>3월</v>
      </c>
      <c r="M548" s="87">
        <f>IFERROR(VLOOKUP(H548,'2019년 수주리스트'!G:I,3,0),"")</f>
        <v>8400000</v>
      </c>
      <c r="N548" s="18" t="str">
        <f t="shared" si="18"/>
        <v>완료</v>
      </c>
      <c r="O548" s="15"/>
      <c r="P548" s="6" t="s">
        <v>24</v>
      </c>
    </row>
    <row r="549" spans="1:17" ht="12" hidden="1" customHeight="1" x14ac:dyDescent="0.3">
      <c r="C549" s="12" t="s">
        <v>14</v>
      </c>
      <c r="D549" s="25" t="s">
        <v>138</v>
      </c>
      <c r="E549" s="27" t="s">
        <v>44</v>
      </c>
      <c r="F549" s="13" t="s">
        <v>46</v>
      </c>
      <c r="G549" s="18" t="s">
        <v>674</v>
      </c>
      <c r="H549" s="18">
        <v>3698700050</v>
      </c>
      <c r="I549" s="83">
        <v>365000</v>
      </c>
      <c r="J549" s="84">
        <v>4380000</v>
      </c>
      <c r="K549" s="84" t="s">
        <v>2894</v>
      </c>
      <c r="L549" s="87" t="str">
        <f t="shared" si="19"/>
        <v>2월</v>
      </c>
      <c r="M549" s="87">
        <f>IFERROR(VLOOKUP(H549,'2019년 수주리스트'!G:I,3,0),"")</f>
        <v>4380000</v>
      </c>
      <c r="N549" s="18" t="str">
        <f t="shared" si="18"/>
        <v>완료</v>
      </c>
      <c r="O549" s="15"/>
    </row>
    <row r="550" spans="1:17" hidden="1" x14ac:dyDescent="0.3">
      <c r="C550" s="12" t="s">
        <v>14</v>
      </c>
      <c r="D550" s="25" t="s">
        <v>204</v>
      </c>
      <c r="E550" s="27" t="s">
        <v>44</v>
      </c>
      <c r="F550" s="13" t="s">
        <v>46</v>
      </c>
      <c r="G550" s="18" t="s">
        <v>675</v>
      </c>
      <c r="H550" s="18">
        <v>4798100622</v>
      </c>
      <c r="I550" s="83">
        <v>230000</v>
      </c>
      <c r="J550" s="84">
        <v>2760000</v>
      </c>
      <c r="K550" s="84" t="s">
        <v>28</v>
      </c>
      <c r="L550" s="87" t="str">
        <f t="shared" si="19"/>
        <v>3월</v>
      </c>
      <c r="M550" s="87">
        <f>IFERROR(VLOOKUP(H550,'2019년 수주리스트'!G:I,3,0),"")</f>
        <v>2760000</v>
      </c>
      <c r="N550" s="18" t="str">
        <f t="shared" si="18"/>
        <v>완료</v>
      </c>
      <c r="O550" s="15"/>
    </row>
    <row r="551" spans="1:17" ht="12" hidden="1" customHeight="1" x14ac:dyDescent="0.3">
      <c r="C551" s="12" t="s">
        <v>14</v>
      </c>
      <c r="D551" s="25" t="s">
        <v>138</v>
      </c>
      <c r="E551" s="27" t="s">
        <v>44</v>
      </c>
      <c r="F551" s="13" t="s">
        <v>46</v>
      </c>
      <c r="G551" s="18" t="s">
        <v>676</v>
      </c>
      <c r="H551" s="18">
        <v>4038182928</v>
      </c>
      <c r="I551" s="83">
        <v>365000</v>
      </c>
      <c r="J551" s="84">
        <v>4380000</v>
      </c>
      <c r="K551" s="84" t="s">
        <v>2894</v>
      </c>
      <c r="L551" s="87" t="str">
        <f t="shared" si="19"/>
        <v>2월</v>
      </c>
      <c r="M551" s="87">
        <f>IFERROR(VLOOKUP(H551,'2019년 수주리스트'!G:I,3,0),"")</f>
        <v>4380000</v>
      </c>
      <c r="N551" s="18" t="str">
        <f t="shared" si="18"/>
        <v>완료</v>
      </c>
      <c r="O551" s="15"/>
    </row>
    <row r="552" spans="1:17" hidden="1" x14ac:dyDescent="0.3">
      <c r="C552" s="12" t="s">
        <v>14</v>
      </c>
      <c r="D552" s="25" t="s">
        <v>204</v>
      </c>
      <c r="E552" s="27" t="s">
        <v>44</v>
      </c>
      <c r="F552" s="13" t="s">
        <v>46</v>
      </c>
      <c r="G552" s="18" t="s">
        <v>677</v>
      </c>
      <c r="H552" s="18">
        <v>2108210343</v>
      </c>
      <c r="I552" s="83">
        <v>230000</v>
      </c>
      <c r="J552" s="84">
        <v>2760000</v>
      </c>
      <c r="K552" s="84" t="s">
        <v>3823</v>
      </c>
      <c r="L552" s="87" t="str">
        <f t="shared" si="19"/>
        <v>3월</v>
      </c>
      <c r="M552" s="87">
        <f>IFERROR(VLOOKUP(H552,'2019년 수주리스트'!G:I,3,0),"")</f>
        <v>2760000</v>
      </c>
      <c r="N552" s="18" t="str">
        <f t="shared" si="18"/>
        <v>완료</v>
      </c>
      <c r="O552" s="15"/>
    </row>
    <row r="553" spans="1:17" s="182" customFormat="1" ht="12" customHeight="1" x14ac:dyDescent="0.3">
      <c r="A553" s="1"/>
      <c r="B553" s="2"/>
      <c r="C553" s="177" t="s">
        <v>25</v>
      </c>
      <c r="D553" s="178" t="s">
        <v>339</v>
      </c>
      <c r="E553" s="272" t="s">
        <v>44</v>
      </c>
      <c r="F553" s="273" t="s">
        <v>46</v>
      </c>
      <c r="G553" s="179" t="s">
        <v>678</v>
      </c>
      <c r="H553" s="179">
        <v>5058117999</v>
      </c>
      <c r="I553" s="83">
        <v>395000</v>
      </c>
      <c r="J553" s="180">
        <v>4740000</v>
      </c>
      <c r="K553" s="180" t="s">
        <v>4396</v>
      </c>
      <c r="L553" s="181" t="str">
        <f t="shared" si="19"/>
        <v/>
      </c>
      <c r="M553" s="181" t="str">
        <f>IFERROR(VLOOKUP(H553,'2019년 수주리스트'!G:I,3,0),"")</f>
        <v/>
      </c>
      <c r="N553" s="179" t="str">
        <f t="shared" si="18"/>
        <v/>
      </c>
      <c r="O553" s="83"/>
      <c r="P553" s="274" t="s">
        <v>4397</v>
      </c>
    </row>
    <row r="554" spans="1:17" s="22" customFormat="1" ht="12.75" customHeight="1" x14ac:dyDescent="0.3">
      <c r="B554" s="214"/>
      <c r="C554" s="23" t="s">
        <v>14</v>
      </c>
      <c r="D554" s="26" t="s">
        <v>117</v>
      </c>
      <c r="E554" s="215" t="s">
        <v>44</v>
      </c>
      <c r="F554" s="216" t="s">
        <v>46</v>
      </c>
      <c r="G554" s="217" t="s">
        <v>679</v>
      </c>
      <c r="H554" s="217">
        <v>6168228788</v>
      </c>
      <c r="I554" s="209">
        <v>555000</v>
      </c>
      <c r="J554" s="84">
        <f>I554*10</f>
        <v>5550000</v>
      </c>
      <c r="K554" s="84" t="s">
        <v>3821</v>
      </c>
      <c r="L554" s="218" t="str">
        <f t="shared" si="19"/>
        <v>4월</v>
      </c>
      <c r="M554" s="218">
        <f>IFERROR(VLOOKUP(H554,'2019년 수주리스트'!G:I,3,0),"")</f>
        <v>5550000</v>
      </c>
      <c r="N554" s="217" t="str">
        <f t="shared" si="18"/>
        <v>완료</v>
      </c>
      <c r="O554" s="219" t="s">
        <v>3824</v>
      </c>
      <c r="P554" s="194" t="s">
        <v>24</v>
      </c>
      <c r="Q554" s="22" t="s">
        <v>4367</v>
      </c>
    </row>
    <row r="555" spans="1:17" ht="12" hidden="1" customHeight="1" x14ac:dyDescent="0.3">
      <c r="C555" s="12" t="s">
        <v>14</v>
      </c>
      <c r="D555" s="25" t="s">
        <v>138</v>
      </c>
      <c r="E555" s="27" t="s">
        <v>44</v>
      </c>
      <c r="F555" s="13" t="s">
        <v>46</v>
      </c>
      <c r="G555" s="18" t="s">
        <v>680</v>
      </c>
      <c r="H555" s="18">
        <v>2648800145</v>
      </c>
      <c r="I555" s="83">
        <v>365000</v>
      </c>
      <c r="J555" s="84">
        <v>4380000</v>
      </c>
      <c r="K555" s="84" t="s">
        <v>2894</v>
      </c>
      <c r="L555" s="87" t="str">
        <f t="shared" si="19"/>
        <v>2월</v>
      </c>
      <c r="M555" s="87">
        <f>IFERROR(VLOOKUP(H555,'2019년 수주리스트'!G:I,3,0),"")</f>
        <v>4380000</v>
      </c>
      <c r="N555" s="18" t="str">
        <f t="shared" si="18"/>
        <v>완료</v>
      </c>
      <c r="O555" s="15"/>
    </row>
    <row r="556" spans="1:17" ht="12" hidden="1" customHeight="1" x14ac:dyDescent="0.3">
      <c r="C556" s="12" t="s">
        <v>14</v>
      </c>
      <c r="D556" s="25" t="s">
        <v>126</v>
      </c>
      <c r="E556" s="27" t="s">
        <v>44</v>
      </c>
      <c r="F556" s="13" t="s">
        <v>46</v>
      </c>
      <c r="G556" s="18" t="s">
        <v>681</v>
      </c>
      <c r="H556" s="18">
        <v>1308166262</v>
      </c>
      <c r="I556" s="83">
        <v>1115000</v>
      </c>
      <c r="J556" s="84">
        <v>13380000</v>
      </c>
      <c r="K556" s="84" t="s">
        <v>27</v>
      </c>
      <c r="L556" s="87" t="str">
        <f t="shared" si="19"/>
        <v/>
      </c>
      <c r="M556" s="87" t="str">
        <f>IFERROR(VLOOKUP(H556,'2019년 수주리스트'!G:I,3,0),"")</f>
        <v/>
      </c>
      <c r="N556" s="18" t="str">
        <f t="shared" si="18"/>
        <v/>
      </c>
      <c r="O556" s="15"/>
      <c r="P556" s="194" t="s">
        <v>27</v>
      </c>
    </row>
    <row r="557" spans="1:17" ht="12" hidden="1" customHeight="1" x14ac:dyDescent="0.3">
      <c r="C557" s="12" t="s">
        <v>14</v>
      </c>
      <c r="D557" s="25" t="s">
        <v>126</v>
      </c>
      <c r="E557" s="27" t="s">
        <v>44</v>
      </c>
      <c r="F557" s="13" t="s">
        <v>46</v>
      </c>
      <c r="G557" s="18" t="s">
        <v>681</v>
      </c>
      <c r="H557" s="18">
        <v>1308166262</v>
      </c>
      <c r="I557" s="83">
        <v>1000000</v>
      </c>
      <c r="J557" s="84">
        <v>12000000</v>
      </c>
      <c r="K557" s="84" t="s">
        <v>29</v>
      </c>
      <c r="L557" s="87" t="str">
        <f t="shared" si="19"/>
        <v/>
      </c>
      <c r="M557" s="87" t="str">
        <f>IFERROR(VLOOKUP(H557,'2019년 수주리스트'!G:I,3,0),"")</f>
        <v/>
      </c>
      <c r="N557" s="18" t="str">
        <f t="shared" si="18"/>
        <v/>
      </c>
      <c r="O557" s="15"/>
      <c r="P557" s="194" t="s">
        <v>29</v>
      </c>
    </row>
    <row r="558" spans="1:17" hidden="1" x14ac:dyDescent="0.3">
      <c r="C558" s="12" t="s">
        <v>14</v>
      </c>
      <c r="D558" s="25" t="s">
        <v>136</v>
      </c>
      <c r="E558" s="27" t="s">
        <v>44</v>
      </c>
      <c r="F558" s="13" t="s">
        <v>46</v>
      </c>
      <c r="G558" s="18" t="s">
        <v>682</v>
      </c>
      <c r="H558" s="18">
        <v>4098133217</v>
      </c>
      <c r="I558" s="83">
        <v>210000</v>
      </c>
      <c r="J558" s="84">
        <v>2520000</v>
      </c>
      <c r="K558" s="84" t="s">
        <v>28</v>
      </c>
      <c r="L558" s="87" t="str">
        <f t="shared" si="19"/>
        <v>3월</v>
      </c>
      <c r="M558" s="87">
        <f>IFERROR(VLOOKUP(H558,'2019년 수주리스트'!G:I,3,0),"")</f>
        <v>2520000</v>
      </c>
      <c r="N558" s="18" t="str">
        <f t="shared" si="18"/>
        <v>완료</v>
      </c>
      <c r="O558" s="15"/>
    </row>
    <row r="559" spans="1:17" hidden="1" x14ac:dyDescent="0.3">
      <c r="C559" s="12" t="s">
        <v>18</v>
      </c>
      <c r="D559" s="25" t="s">
        <v>151</v>
      </c>
      <c r="E559" s="27" t="s">
        <v>44</v>
      </c>
      <c r="F559" s="13" t="s">
        <v>46</v>
      </c>
      <c r="G559" s="18" t="s">
        <v>683</v>
      </c>
      <c r="H559" s="18">
        <v>2258217561</v>
      </c>
      <c r="I559" s="83">
        <v>600000</v>
      </c>
      <c r="J559" s="84">
        <v>7200000</v>
      </c>
      <c r="K559" s="84" t="s">
        <v>28</v>
      </c>
      <c r="L559" s="87" t="str">
        <f t="shared" si="19"/>
        <v>3월</v>
      </c>
      <c r="M559" s="87">
        <f>IFERROR(VLOOKUP(H559,'2019년 수주리스트'!G:I,3,0),"")</f>
        <v>7200000</v>
      </c>
      <c r="N559" s="18" t="str">
        <f t="shared" si="18"/>
        <v>완료</v>
      </c>
      <c r="O559" s="15"/>
      <c r="P559" s="194" t="s">
        <v>28</v>
      </c>
    </row>
    <row r="560" spans="1:17" ht="12" hidden="1" customHeight="1" x14ac:dyDescent="0.3">
      <c r="C560" s="12" t="s">
        <v>18</v>
      </c>
      <c r="D560" s="25" t="s">
        <v>151</v>
      </c>
      <c r="E560" s="27" t="s">
        <v>44</v>
      </c>
      <c r="F560" s="13" t="s">
        <v>46</v>
      </c>
      <c r="G560" s="18" t="s">
        <v>684</v>
      </c>
      <c r="H560" s="18">
        <v>2218209813</v>
      </c>
      <c r="I560" s="83">
        <v>2130000</v>
      </c>
      <c r="J560" s="84">
        <v>4260000</v>
      </c>
      <c r="K560" s="84" t="s">
        <v>26</v>
      </c>
      <c r="L560" s="87" t="str">
        <f t="shared" si="19"/>
        <v>1월</v>
      </c>
      <c r="M560" s="87">
        <f>IFERROR(VLOOKUP(H560,'2019년 수주리스트'!G:I,3,0),"")</f>
        <v>4260000</v>
      </c>
      <c r="N560" s="18" t="str">
        <f t="shared" si="18"/>
        <v>완료</v>
      </c>
      <c r="O560" s="15"/>
    </row>
    <row r="561" spans="1:16" ht="12" hidden="1" customHeight="1" x14ac:dyDescent="0.3">
      <c r="C561" s="12" t="s">
        <v>14</v>
      </c>
      <c r="D561" s="25" t="s">
        <v>133</v>
      </c>
      <c r="E561" s="27" t="s">
        <v>44</v>
      </c>
      <c r="F561" s="13" t="s">
        <v>46</v>
      </c>
      <c r="G561" s="18" t="s">
        <v>2634</v>
      </c>
      <c r="H561" s="18">
        <v>1288208626</v>
      </c>
      <c r="I561" s="83">
        <v>562500</v>
      </c>
      <c r="J561" s="84">
        <v>6750000</v>
      </c>
      <c r="K561" s="84" t="s">
        <v>2635</v>
      </c>
      <c r="L561" s="87" t="str">
        <f t="shared" si="19"/>
        <v>1월</v>
      </c>
      <c r="M561" s="87">
        <f>IFERROR(VLOOKUP(H561,'2019년 수주리스트'!G:I,3,0),"")</f>
        <v>6000000</v>
      </c>
      <c r="N561" s="18" t="str">
        <f t="shared" si="18"/>
        <v>완료</v>
      </c>
      <c r="O561" s="15"/>
    </row>
    <row r="562" spans="1:16" hidden="1" x14ac:dyDescent="0.3">
      <c r="C562" s="12" t="s">
        <v>14</v>
      </c>
      <c r="D562" s="25" t="s">
        <v>204</v>
      </c>
      <c r="E562" s="27" t="s">
        <v>44</v>
      </c>
      <c r="F562" s="13" t="s">
        <v>46</v>
      </c>
      <c r="G562" s="18" t="s">
        <v>685</v>
      </c>
      <c r="H562" s="18">
        <v>1078155843</v>
      </c>
      <c r="I562" s="83">
        <v>230000</v>
      </c>
      <c r="J562" s="84">
        <v>2760000</v>
      </c>
      <c r="K562" s="84" t="s">
        <v>28</v>
      </c>
      <c r="L562" s="87" t="str">
        <f t="shared" si="19"/>
        <v>3월</v>
      </c>
      <c r="M562" s="87">
        <f>IFERROR(VLOOKUP(H562,'2019년 수주리스트'!G:I,3,0),"")</f>
        <v>2760000</v>
      </c>
      <c r="N562" s="18" t="str">
        <f t="shared" si="18"/>
        <v>완료</v>
      </c>
      <c r="O562" s="15"/>
    </row>
    <row r="563" spans="1:16" hidden="1" x14ac:dyDescent="0.3">
      <c r="C563" s="12" t="s">
        <v>14</v>
      </c>
      <c r="D563" s="25" t="s">
        <v>204</v>
      </c>
      <c r="E563" s="27" t="s">
        <v>44</v>
      </c>
      <c r="F563" s="13" t="s">
        <v>46</v>
      </c>
      <c r="G563" s="18" t="s">
        <v>686</v>
      </c>
      <c r="H563" s="18">
        <v>1018165912</v>
      </c>
      <c r="I563" s="83">
        <v>380000</v>
      </c>
      <c r="J563" s="84">
        <v>4560000</v>
      </c>
      <c r="K563" s="84" t="s">
        <v>28</v>
      </c>
      <c r="L563" s="87" t="str">
        <f t="shared" si="19"/>
        <v>3월</v>
      </c>
      <c r="M563" s="87">
        <f>IFERROR(VLOOKUP(H563,'2019년 수주리스트'!G:I,3,0),"")</f>
        <v>4560000</v>
      </c>
      <c r="N563" s="18" t="str">
        <f t="shared" si="18"/>
        <v>완료</v>
      </c>
      <c r="O563" s="15"/>
    </row>
    <row r="564" spans="1:16" ht="12" customHeight="1" x14ac:dyDescent="0.3">
      <c r="C564" s="12" t="s">
        <v>14</v>
      </c>
      <c r="D564" s="25" t="s">
        <v>133</v>
      </c>
      <c r="E564" s="27" t="s">
        <v>44</v>
      </c>
      <c r="F564" s="13" t="s">
        <v>46</v>
      </c>
      <c r="G564" s="18" t="s">
        <v>687</v>
      </c>
      <c r="H564" s="18">
        <v>6178127747</v>
      </c>
      <c r="I564" s="83">
        <v>365000</v>
      </c>
      <c r="J564" s="84">
        <v>4380000</v>
      </c>
      <c r="K564" s="84" t="s">
        <v>24</v>
      </c>
      <c r="L564" s="87" t="str">
        <f t="shared" si="19"/>
        <v>4월</v>
      </c>
      <c r="M564" s="87">
        <f>IFERROR(VLOOKUP(H564,'2019년 수주리스트'!G:I,3,0),"")</f>
        <v>4380000</v>
      </c>
      <c r="N564" s="18" t="str">
        <f t="shared" si="18"/>
        <v>완료</v>
      </c>
      <c r="O564" s="15"/>
      <c r="P564" s="194" t="s">
        <v>24</v>
      </c>
    </row>
    <row r="565" spans="1:16" ht="12" hidden="1" customHeight="1" x14ac:dyDescent="0.3">
      <c r="C565" s="12" t="s">
        <v>14</v>
      </c>
      <c r="D565" s="25" t="s">
        <v>138</v>
      </c>
      <c r="E565" s="27" t="s">
        <v>44</v>
      </c>
      <c r="F565" s="13" t="s">
        <v>46</v>
      </c>
      <c r="G565" s="18" t="s">
        <v>688</v>
      </c>
      <c r="H565" s="18">
        <v>1148148258</v>
      </c>
      <c r="I565" s="83">
        <v>380000</v>
      </c>
      <c r="J565" s="84">
        <v>4560000</v>
      </c>
      <c r="K565" s="84" t="s">
        <v>31</v>
      </c>
      <c r="L565" s="87" t="str">
        <f t="shared" si="19"/>
        <v/>
      </c>
      <c r="M565" s="87" t="str">
        <f>IFERROR(VLOOKUP(H565,'2019년 수주리스트'!G:I,3,0),"")</f>
        <v/>
      </c>
      <c r="N565" s="18" t="str">
        <f t="shared" si="18"/>
        <v/>
      </c>
      <c r="O565" s="15"/>
      <c r="P565" s="194" t="s">
        <v>31</v>
      </c>
    </row>
    <row r="566" spans="1:16" ht="12" customHeight="1" x14ac:dyDescent="0.3">
      <c r="C566" s="12" t="s">
        <v>14</v>
      </c>
      <c r="D566" s="25" t="s">
        <v>221</v>
      </c>
      <c r="E566" s="27" t="s">
        <v>44</v>
      </c>
      <c r="F566" s="13" t="s">
        <v>46</v>
      </c>
      <c r="G566" s="18" t="s">
        <v>4405</v>
      </c>
      <c r="H566" s="18">
        <v>4108167435</v>
      </c>
      <c r="I566" s="83">
        <v>460000</v>
      </c>
      <c r="J566" s="84">
        <v>5520000</v>
      </c>
      <c r="K566" s="84" t="s">
        <v>24</v>
      </c>
      <c r="L566" s="87" t="str">
        <f t="shared" si="19"/>
        <v>4월</v>
      </c>
      <c r="M566" s="87">
        <f>IFERROR(VLOOKUP(H566,'2019년 수주리스트'!G:I,3,0),"")</f>
        <v>3180000</v>
      </c>
      <c r="N566" s="18" t="str">
        <f t="shared" si="18"/>
        <v>완료</v>
      </c>
      <c r="O566" s="15"/>
      <c r="P566" s="194" t="s">
        <v>24</v>
      </c>
    </row>
    <row r="567" spans="1:16" hidden="1" x14ac:dyDescent="0.3">
      <c r="C567" s="12" t="s">
        <v>25</v>
      </c>
      <c r="D567" s="25" t="s">
        <v>197</v>
      </c>
      <c r="E567" s="27" t="s">
        <v>44</v>
      </c>
      <c r="F567" s="13" t="s">
        <v>46</v>
      </c>
      <c r="G567" s="18" t="s">
        <v>689</v>
      </c>
      <c r="H567" s="18">
        <v>6068123815</v>
      </c>
      <c r="I567" s="83">
        <v>365000</v>
      </c>
      <c r="J567" s="84">
        <v>4380000</v>
      </c>
      <c r="K567" s="84" t="s">
        <v>28</v>
      </c>
      <c r="L567" s="87" t="str">
        <f t="shared" si="19"/>
        <v>3월</v>
      </c>
      <c r="M567" s="87">
        <f>IFERROR(VLOOKUP(H567,'2019년 수주리스트'!G:I,3,0),"")</f>
        <v>4380000</v>
      </c>
      <c r="N567" s="18" t="str">
        <f t="shared" si="18"/>
        <v>완료</v>
      </c>
      <c r="O567" s="15"/>
    </row>
    <row r="568" spans="1:16" hidden="1" x14ac:dyDescent="0.3">
      <c r="C568" s="12" t="s">
        <v>25</v>
      </c>
      <c r="D568" s="25" t="s">
        <v>197</v>
      </c>
      <c r="E568" s="27" t="s">
        <v>44</v>
      </c>
      <c r="F568" s="13" t="s">
        <v>46</v>
      </c>
      <c r="G568" s="18" t="s">
        <v>690</v>
      </c>
      <c r="H568" s="18">
        <v>6211494336</v>
      </c>
      <c r="I568" s="83">
        <v>378000</v>
      </c>
      <c r="J568" s="84">
        <v>4536000</v>
      </c>
      <c r="K568" s="84" t="s">
        <v>28</v>
      </c>
      <c r="L568" s="87" t="str">
        <f t="shared" si="19"/>
        <v>3월</v>
      </c>
      <c r="M568" s="87">
        <f>IFERROR(VLOOKUP(H568,'2019년 수주리스트'!G:I,3,0),"")</f>
        <v>4536000</v>
      </c>
      <c r="N568" s="18" t="str">
        <f t="shared" si="18"/>
        <v>완료</v>
      </c>
      <c r="O568" s="15"/>
    </row>
    <row r="569" spans="1:16" hidden="1" x14ac:dyDescent="0.3">
      <c r="C569" s="12" t="s">
        <v>25</v>
      </c>
      <c r="D569" s="25" t="s">
        <v>197</v>
      </c>
      <c r="E569" s="27" t="s">
        <v>44</v>
      </c>
      <c r="F569" s="13" t="s">
        <v>45</v>
      </c>
      <c r="G569" s="18" t="s">
        <v>691</v>
      </c>
      <c r="H569" s="18">
        <v>8468600415</v>
      </c>
      <c r="I569" s="83">
        <v>14280000</v>
      </c>
      <c r="J569" s="84">
        <v>14280000</v>
      </c>
      <c r="K569" s="84" t="s">
        <v>28</v>
      </c>
      <c r="L569" s="87" t="str">
        <f t="shared" si="19"/>
        <v>3월</v>
      </c>
      <c r="M569" s="87">
        <f>IFERROR(VLOOKUP(H569,'2019년 수주리스트'!G:I,3,0),"")</f>
        <v>14280000</v>
      </c>
      <c r="N569" s="18" t="str">
        <f t="shared" si="18"/>
        <v>완료</v>
      </c>
      <c r="O569" s="15"/>
      <c r="P569" s="194" t="s">
        <v>28</v>
      </c>
    </row>
    <row r="570" spans="1:16" ht="12" customHeight="1" x14ac:dyDescent="0.3">
      <c r="C570" s="12" t="s">
        <v>25</v>
      </c>
      <c r="D570" s="25" t="s">
        <v>197</v>
      </c>
      <c r="E570" s="27" t="s">
        <v>44</v>
      </c>
      <c r="F570" s="13" t="s">
        <v>46</v>
      </c>
      <c r="G570" s="18" t="s">
        <v>692</v>
      </c>
      <c r="H570" s="18">
        <v>6178614873</v>
      </c>
      <c r="I570" s="209">
        <v>1290000</v>
      </c>
      <c r="J570" s="84">
        <v>15480000</v>
      </c>
      <c r="K570" s="84" t="s">
        <v>3894</v>
      </c>
      <c r="L570" s="87" t="str">
        <f t="shared" si="19"/>
        <v>4월</v>
      </c>
      <c r="M570" s="87">
        <f>IFERROR(VLOOKUP(H570,'2019년 수주리스트'!G:I,3,0),"")</f>
        <v>15480000</v>
      </c>
      <c r="N570" s="18" t="str">
        <f t="shared" si="18"/>
        <v>완료</v>
      </c>
      <c r="O570" s="15"/>
      <c r="P570" s="194" t="s">
        <v>24</v>
      </c>
    </row>
    <row r="571" spans="1:16" hidden="1" x14ac:dyDescent="0.3">
      <c r="C571" s="12" t="s">
        <v>14</v>
      </c>
      <c r="D571" s="25" t="s">
        <v>112</v>
      </c>
      <c r="E571" s="27" t="s">
        <v>44</v>
      </c>
      <c r="F571" s="13" t="s">
        <v>46</v>
      </c>
      <c r="G571" s="18" t="s">
        <v>693</v>
      </c>
      <c r="H571" s="18">
        <v>1018651015</v>
      </c>
      <c r="I571" s="83">
        <v>1715000</v>
      </c>
      <c r="J571" s="84">
        <v>20580000</v>
      </c>
      <c r="K571" s="84" t="s">
        <v>4337</v>
      </c>
      <c r="L571" s="87" t="str">
        <f t="shared" si="19"/>
        <v>3월</v>
      </c>
      <c r="M571" s="87">
        <f>IFERROR(VLOOKUP(H571,'2019년 수주리스트'!G:I,3,0),"")</f>
        <v>30081000</v>
      </c>
      <c r="N571" s="18" t="str">
        <f t="shared" si="18"/>
        <v>완료</v>
      </c>
      <c r="O571" s="15"/>
      <c r="P571" s="194" t="s">
        <v>30</v>
      </c>
    </row>
    <row r="572" spans="1:16" hidden="1" x14ac:dyDescent="0.3">
      <c r="C572" s="12" t="s">
        <v>14</v>
      </c>
      <c r="D572" s="25" t="s">
        <v>112</v>
      </c>
      <c r="E572" s="27" t="s">
        <v>44</v>
      </c>
      <c r="F572" s="13" t="s">
        <v>45</v>
      </c>
      <c r="G572" s="18" t="s">
        <v>694</v>
      </c>
      <c r="H572" s="18">
        <v>1048135829</v>
      </c>
      <c r="I572" s="83">
        <v>4440000</v>
      </c>
      <c r="J572" s="84">
        <v>4440000</v>
      </c>
      <c r="K572" s="84" t="s">
        <v>28</v>
      </c>
      <c r="L572" s="87" t="str">
        <f t="shared" si="19"/>
        <v>3월</v>
      </c>
      <c r="M572" s="87">
        <f>IFERROR(VLOOKUP(H572,'2019년 수주리스트'!G:I,3,0),"")</f>
        <v>4440000</v>
      </c>
      <c r="N572" s="18" t="str">
        <f t="shared" si="18"/>
        <v>완료</v>
      </c>
      <c r="O572" s="15"/>
    </row>
    <row r="573" spans="1:16" s="205" customFormat="1" ht="12" hidden="1" customHeight="1" x14ac:dyDescent="0.3">
      <c r="A573" s="1"/>
      <c r="B573" s="2"/>
      <c r="C573" s="197" t="s">
        <v>14</v>
      </c>
      <c r="D573" s="198" t="s">
        <v>155</v>
      </c>
      <c r="E573" s="199" t="s">
        <v>44</v>
      </c>
      <c r="F573" s="200" t="s">
        <v>46</v>
      </c>
      <c r="G573" s="201" t="s">
        <v>695</v>
      </c>
      <c r="H573" s="201">
        <v>2158709870</v>
      </c>
      <c r="I573" s="202">
        <v>370000</v>
      </c>
      <c r="J573" s="203">
        <v>4440000</v>
      </c>
      <c r="K573" s="203" t="s">
        <v>4333</v>
      </c>
      <c r="L573" s="204" t="str">
        <f t="shared" si="19"/>
        <v/>
      </c>
      <c r="M573" s="204" t="str">
        <f>IFERROR(VLOOKUP(H573,'2019년 수주리스트'!G:I,3,0),"")</f>
        <v/>
      </c>
      <c r="N573" s="201" t="str">
        <f t="shared" si="18"/>
        <v/>
      </c>
      <c r="O573" s="202"/>
      <c r="P573" s="256" t="s">
        <v>24</v>
      </c>
    </row>
    <row r="574" spans="1:16" hidden="1" x14ac:dyDescent="0.3">
      <c r="C574" s="12" t="s">
        <v>25</v>
      </c>
      <c r="D574" s="25" t="s">
        <v>197</v>
      </c>
      <c r="E574" s="27" t="s">
        <v>44</v>
      </c>
      <c r="F574" s="13" t="s">
        <v>46</v>
      </c>
      <c r="G574" s="18" t="s">
        <v>696</v>
      </c>
      <c r="H574" s="18">
        <v>6158150349</v>
      </c>
      <c r="I574" s="83">
        <v>283000</v>
      </c>
      <c r="J574" s="84">
        <v>3396000</v>
      </c>
      <c r="K574" s="84" t="s">
        <v>28</v>
      </c>
      <c r="L574" s="87" t="str">
        <f t="shared" si="19"/>
        <v>3월</v>
      </c>
      <c r="M574" s="87">
        <f>IFERROR(VLOOKUP(H574,'2019년 수주리스트'!G:I,3,0),"")</f>
        <v>3396000</v>
      </c>
      <c r="N574" s="18" t="str">
        <f t="shared" si="18"/>
        <v>완료</v>
      </c>
      <c r="O574" s="15"/>
    </row>
    <row r="575" spans="1:16" ht="12" customHeight="1" x14ac:dyDescent="0.3">
      <c r="C575" s="12" t="s">
        <v>14</v>
      </c>
      <c r="D575" s="25" t="s">
        <v>199</v>
      </c>
      <c r="E575" s="27" t="s">
        <v>44</v>
      </c>
      <c r="F575" s="13" t="s">
        <v>45</v>
      </c>
      <c r="G575" s="18" t="s">
        <v>697</v>
      </c>
      <c r="H575" s="18">
        <v>1228604367</v>
      </c>
      <c r="I575" s="83">
        <v>4000000</v>
      </c>
      <c r="J575" s="84">
        <v>4000000</v>
      </c>
      <c r="K575" s="84" t="s">
        <v>24</v>
      </c>
      <c r="L575" s="87" t="str">
        <f t="shared" si="19"/>
        <v>4월</v>
      </c>
      <c r="M575" s="87">
        <f>IFERROR(VLOOKUP(H575,'2019년 수주리스트'!G:I,3,0),"")</f>
        <v>4000000</v>
      </c>
      <c r="N575" s="18" t="str">
        <f t="shared" si="18"/>
        <v>완료</v>
      </c>
      <c r="O575" s="15"/>
      <c r="P575" s="194" t="s">
        <v>24</v>
      </c>
    </row>
    <row r="576" spans="1:16" ht="12" customHeight="1" x14ac:dyDescent="0.3">
      <c r="C576" s="12" t="s">
        <v>14</v>
      </c>
      <c r="D576" s="25" t="s">
        <v>116</v>
      </c>
      <c r="E576" s="27" t="s">
        <v>44</v>
      </c>
      <c r="F576" s="13" t="s">
        <v>46</v>
      </c>
      <c r="G576" s="18" t="s">
        <v>698</v>
      </c>
      <c r="H576" s="18">
        <v>3868200104</v>
      </c>
      <c r="I576" s="83">
        <v>635000</v>
      </c>
      <c r="J576" s="84">
        <v>7620000</v>
      </c>
      <c r="K576" s="84" t="s">
        <v>24</v>
      </c>
      <c r="L576" s="87" t="str">
        <f t="shared" si="19"/>
        <v>4월</v>
      </c>
      <c r="M576" s="87">
        <f>IFERROR(VLOOKUP(H576,'2019년 수주리스트'!G:I,3,0),"")</f>
        <v>7620000</v>
      </c>
      <c r="N576" s="18" t="str">
        <f t="shared" si="18"/>
        <v>완료</v>
      </c>
      <c r="O576" s="15"/>
      <c r="P576" s="194" t="s">
        <v>24</v>
      </c>
    </row>
    <row r="577" spans="1:16" ht="12" hidden="1" customHeight="1" x14ac:dyDescent="0.3">
      <c r="C577" s="12" t="s">
        <v>25</v>
      </c>
      <c r="D577" s="25" t="s">
        <v>339</v>
      </c>
      <c r="E577" s="27" t="s">
        <v>44</v>
      </c>
      <c r="F577" s="13" t="s">
        <v>46</v>
      </c>
      <c r="G577" s="18" t="s">
        <v>699</v>
      </c>
      <c r="H577" s="18">
        <v>6102689103</v>
      </c>
      <c r="I577" s="83">
        <v>330000</v>
      </c>
      <c r="J577" s="84">
        <v>3960000</v>
      </c>
      <c r="K577" s="84" t="s">
        <v>29</v>
      </c>
      <c r="L577" s="87" t="str">
        <f t="shared" si="19"/>
        <v/>
      </c>
      <c r="M577" s="87" t="str">
        <f>IFERROR(VLOOKUP(H577,'2019년 수주리스트'!G:I,3,0),"")</f>
        <v/>
      </c>
      <c r="N577" s="18" t="str">
        <f t="shared" si="18"/>
        <v/>
      </c>
      <c r="O577" s="15"/>
      <c r="P577" s="194" t="s">
        <v>29</v>
      </c>
    </row>
    <row r="578" spans="1:16" ht="12" customHeight="1" x14ac:dyDescent="0.3">
      <c r="C578" s="12" t="s">
        <v>25</v>
      </c>
      <c r="D578" s="25" t="s">
        <v>142</v>
      </c>
      <c r="E578" s="27" t="s">
        <v>44</v>
      </c>
      <c r="F578" s="13" t="s">
        <v>45</v>
      </c>
      <c r="G578" s="18" t="s">
        <v>700</v>
      </c>
      <c r="H578" s="18">
        <v>6218101557</v>
      </c>
      <c r="I578" s="83">
        <v>4000000</v>
      </c>
      <c r="J578" s="84">
        <v>4000000</v>
      </c>
      <c r="K578" s="84" t="s">
        <v>24</v>
      </c>
      <c r="L578" s="87" t="str">
        <f t="shared" si="19"/>
        <v>4월</v>
      </c>
      <c r="M578" s="87">
        <f>IFERROR(VLOOKUP(H578,'2019년 수주리스트'!G:I,3,0),"")</f>
        <v>4000000</v>
      </c>
      <c r="N578" s="18" t="str">
        <f t="shared" si="18"/>
        <v>완료</v>
      </c>
      <c r="O578" s="15"/>
      <c r="P578" s="194" t="s">
        <v>24</v>
      </c>
    </row>
    <row r="579" spans="1:16" hidden="1" x14ac:dyDescent="0.3">
      <c r="C579" s="12" t="s">
        <v>14</v>
      </c>
      <c r="D579" s="25" t="s">
        <v>138</v>
      </c>
      <c r="E579" s="27" t="s">
        <v>44</v>
      </c>
      <c r="F579" s="13" t="s">
        <v>46</v>
      </c>
      <c r="G579" s="18" t="s">
        <v>701</v>
      </c>
      <c r="H579" s="18">
        <v>2148783940</v>
      </c>
      <c r="I579" s="83">
        <v>655000</v>
      </c>
      <c r="J579" s="84">
        <v>7860000</v>
      </c>
      <c r="K579" s="84" t="s">
        <v>3900</v>
      </c>
      <c r="L579" s="87" t="str">
        <f t="shared" si="19"/>
        <v>3월</v>
      </c>
      <c r="M579" s="87">
        <f>IFERROR(VLOOKUP(H579,'2019년 수주리스트'!G:I,3,0),"")</f>
        <v>7860000</v>
      </c>
      <c r="N579" s="18" t="str">
        <f t="shared" si="18"/>
        <v>완료</v>
      </c>
      <c r="O579" s="15"/>
      <c r="P579" s="6" t="s">
        <v>24</v>
      </c>
    </row>
    <row r="580" spans="1:16" ht="12" customHeight="1" x14ac:dyDescent="0.3">
      <c r="C580" s="12" t="s">
        <v>14</v>
      </c>
      <c r="D580" s="25" t="s">
        <v>168</v>
      </c>
      <c r="E580" s="27" t="s">
        <v>44</v>
      </c>
      <c r="F580" s="13" t="s">
        <v>46</v>
      </c>
      <c r="G580" s="18" t="s">
        <v>702</v>
      </c>
      <c r="H580" s="18">
        <v>1178132468</v>
      </c>
      <c r="I580" s="83">
        <v>645000</v>
      </c>
      <c r="J580" s="84">
        <v>7740000</v>
      </c>
      <c r="K580" s="84" t="s">
        <v>24</v>
      </c>
      <c r="L580" s="87" t="str">
        <f t="shared" si="19"/>
        <v>4월</v>
      </c>
      <c r="M580" s="87">
        <f>IFERROR(VLOOKUP(H580,'2019년 수주리스트'!G:I,3,0),"")</f>
        <v>7740000</v>
      </c>
      <c r="N580" s="18" t="str">
        <f t="shared" si="18"/>
        <v>완료</v>
      </c>
      <c r="O580" s="15"/>
      <c r="P580" s="194" t="s">
        <v>24</v>
      </c>
    </row>
    <row r="581" spans="1:16" ht="12" customHeight="1" x14ac:dyDescent="0.3">
      <c r="C581" s="12" t="s">
        <v>14</v>
      </c>
      <c r="D581" s="25" t="s">
        <v>116</v>
      </c>
      <c r="E581" s="27" t="s">
        <v>44</v>
      </c>
      <c r="F581" s="13" t="s">
        <v>46</v>
      </c>
      <c r="G581" s="18" t="s">
        <v>703</v>
      </c>
      <c r="H581" s="18">
        <v>3148211983</v>
      </c>
      <c r="I581" s="83">
        <v>820000</v>
      </c>
      <c r="J581" s="84">
        <v>9840000</v>
      </c>
      <c r="K581" s="84" t="s">
        <v>24</v>
      </c>
      <c r="L581" s="87" t="str">
        <f t="shared" si="19"/>
        <v/>
      </c>
      <c r="M581" s="87" t="str">
        <f>IFERROR(VLOOKUP(H581,'2019년 수주리스트'!G:I,3,0),"")</f>
        <v/>
      </c>
      <c r="N581" s="18" t="str">
        <f t="shared" si="18"/>
        <v/>
      </c>
      <c r="O581" s="15"/>
      <c r="P581" s="194" t="s">
        <v>24</v>
      </c>
    </row>
    <row r="582" spans="1:16" ht="12" hidden="1" customHeight="1" x14ac:dyDescent="0.3">
      <c r="C582" s="12" t="s">
        <v>14</v>
      </c>
      <c r="D582" s="25" t="s">
        <v>186</v>
      </c>
      <c r="E582" s="27" t="s">
        <v>44</v>
      </c>
      <c r="F582" s="13" t="s">
        <v>46</v>
      </c>
      <c r="G582" s="18" t="s">
        <v>704</v>
      </c>
      <c r="H582" s="18">
        <v>2208742885</v>
      </c>
      <c r="I582" s="83">
        <v>1065000</v>
      </c>
      <c r="J582" s="84">
        <v>12780000</v>
      </c>
      <c r="K582" s="84" t="s">
        <v>27</v>
      </c>
      <c r="L582" s="87" t="str">
        <f t="shared" si="19"/>
        <v/>
      </c>
      <c r="M582" s="87"/>
      <c r="N582" s="18" t="str">
        <f t="shared" si="18"/>
        <v/>
      </c>
      <c r="O582" s="15"/>
      <c r="P582" s="194" t="s">
        <v>27</v>
      </c>
    </row>
    <row r="583" spans="1:16" ht="12" hidden="1" customHeight="1" x14ac:dyDescent="0.3">
      <c r="C583" s="12" t="s">
        <v>14</v>
      </c>
      <c r="D583" s="25" t="s">
        <v>168</v>
      </c>
      <c r="E583" s="27" t="s">
        <v>44</v>
      </c>
      <c r="F583" s="13" t="s">
        <v>45</v>
      </c>
      <c r="G583" s="18" t="s">
        <v>652</v>
      </c>
      <c r="H583" s="18">
        <v>2198100428</v>
      </c>
      <c r="I583" s="83">
        <v>6180000</v>
      </c>
      <c r="J583" s="84">
        <v>6180000</v>
      </c>
      <c r="K583" s="84" t="s">
        <v>27</v>
      </c>
      <c r="L583" s="87" t="str">
        <f t="shared" si="19"/>
        <v/>
      </c>
      <c r="M583" s="87"/>
      <c r="N583" s="18" t="str">
        <f t="shared" si="18"/>
        <v/>
      </c>
      <c r="O583" s="15"/>
      <c r="P583" s="194" t="s">
        <v>27</v>
      </c>
    </row>
    <row r="584" spans="1:16" ht="12" hidden="1" customHeight="1" x14ac:dyDescent="0.3">
      <c r="C584" s="12" t="s">
        <v>14</v>
      </c>
      <c r="D584" s="25" t="s">
        <v>168</v>
      </c>
      <c r="E584" s="27" t="s">
        <v>44</v>
      </c>
      <c r="F584" s="13" t="s">
        <v>46</v>
      </c>
      <c r="G584" s="18" t="s">
        <v>705</v>
      </c>
      <c r="H584" s="18">
        <v>2308103325</v>
      </c>
      <c r="I584" s="83">
        <v>345000</v>
      </c>
      <c r="J584" s="84">
        <v>4140000</v>
      </c>
      <c r="K584" s="84" t="s">
        <v>27</v>
      </c>
      <c r="L584" s="87" t="str">
        <f t="shared" si="19"/>
        <v/>
      </c>
      <c r="M584" s="87" t="str">
        <f>IFERROR(VLOOKUP(H584,'2019년 수주리스트'!G:I,3,0),"")</f>
        <v/>
      </c>
      <c r="N584" s="18" t="str">
        <f t="shared" si="18"/>
        <v/>
      </c>
      <c r="O584" s="15"/>
      <c r="P584" s="194" t="s">
        <v>27</v>
      </c>
    </row>
    <row r="585" spans="1:16" ht="12" hidden="1" customHeight="1" x14ac:dyDescent="0.3">
      <c r="C585" s="12" t="s">
        <v>14</v>
      </c>
      <c r="D585" s="25" t="s">
        <v>204</v>
      </c>
      <c r="E585" s="27" t="s">
        <v>44</v>
      </c>
      <c r="F585" s="13" t="s">
        <v>46</v>
      </c>
      <c r="G585" s="18" t="s">
        <v>706</v>
      </c>
      <c r="H585" s="18">
        <v>1348113428</v>
      </c>
      <c r="I585" s="83">
        <v>270000</v>
      </c>
      <c r="J585" s="84">
        <v>3240000</v>
      </c>
      <c r="K585" s="84" t="s">
        <v>27</v>
      </c>
      <c r="L585" s="87" t="str">
        <f t="shared" si="19"/>
        <v/>
      </c>
      <c r="M585" s="87" t="str">
        <f>IFERROR(VLOOKUP(H585,'2019년 수주리스트'!G:I,3,0),"")</f>
        <v/>
      </c>
      <c r="N585" s="18" t="str">
        <f t="shared" ref="N585:N647" si="22">IF(M585="","","완료")</f>
        <v/>
      </c>
      <c r="O585" s="15"/>
      <c r="P585" s="194" t="s">
        <v>27</v>
      </c>
    </row>
    <row r="586" spans="1:16" ht="12" hidden="1" customHeight="1" x14ac:dyDescent="0.3">
      <c r="C586" s="12" t="s">
        <v>14</v>
      </c>
      <c r="D586" s="25" t="s">
        <v>114</v>
      </c>
      <c r="E586" s="27" t="s">
        <v>44</v>
      </c>
      <c r="F586" s="13" t="s">
        <v>46</v>
      </c>
      <c r="G586" s="18" t="s">
        <v>707</v>
      </c>
      <c r="H586" s="18">
        <v>6988200142</v>
      </c>
      <c r="I586" s="83">
        <v>695000</v>
      </c>
      <c r="J586" s="84">
        <v>8340000</v>
      </c>
      <c r="K586" s="84" t="s">
        <v>29</v>
      </c>
      <c r="L586" s="87" t="str">
        <f t="shared" si="19"/>
        <v/>
      </c>
      <c r="M586" s="87" t="str">
        <f>IFERROR(VLOOKUP(H586,'2019년 수주리스트'!G:I,3,0),"")</f>
        <v/>
      </c>
      <c r="N586" s="18" t="str">
        <f t="shared" si="22"/>
        <v/>
      </c>
      <c r="O586" s="15"/>
      <c r="P586" s="194" t="s">
        <v>29</v>
      </c>
    </row>
    <row r="587" spans="1:16" ht="12" hidden="1" customHeight="1" x14ac:dyDescent="0.3">
      <c r="C587" s="12" t="s">
        <v>14</v>
      </c>
      <c r="D587" s="25" t="s">
        <v>136</v>
      </c>
      <c r="E587" s="27" t="s">
        <v>44</v>
      </c>
      <c r="F587" s="13" t="s">
        <v>46</v>
      </c>
      <c r="G587" s="18" t="s">
        <v>708</v>
      </c>
      <c r="H587" s="18">
        <v>4158284192</v>
      </c>
      <c r="I587" s="83">
        <v>290000</v>
      </c>
      <c r="J587" s="84">
        <v>3480000</v>
      </c>
      <c r="K587" s="84" t="s">
        <v>27</v>
      </c>
      <c r="L587" s="87" t="str">
        <f t="shared" si="19"/>
        <v/>
      </c>
      <c r="M587" s="87" t="str">
        <f>IFERROR(VLOOKUP(H587,'2019년 수주리스트'!G:I,3,0),"")</f>
        <v/>
      </c>
      <c r="N587" s="18" t="str">
        <f t="shared" si="22"/>
        <v/>
      </c>
      <c r="O587" s="15"/>
      <c r="P587" s="194" t="s">
        <v>27</v>
      </c>
    </row>
    <row r="588" spans="1:16" ht="12" hidden="1" customHeight="1" x14ac:dyDescent="0.3">
      <c r="C588" s="12" t="s">
        <v>25</v>
      </c>
      <c r="D588" s="25" t="s">
        <v>142</v>
      </c>
      <c r="E588" s="27" t="s">
        <v>44</v>
      </c>
      <c r="F588" s="13" t="s">
        <v>46</v>
      </c>
      <c r="G588" s="18" t="s">
        <v>709</v>
      </c>
      <c r="H588" s="18">
        <v>5068139768</v>
      </c>
      <c r="I588" s="83">
        <v>620000</v>
      </c>
      <c r="J588" s="84">
        <v>7440000</v>
      </c>
      <c r="K588" s="84" t="s">
        <v>30</v>
      </c>
      <c r="L588" s="87" t="str">
        <f t="shared" si="19"/>
        <v/>
      </c>
      <c r="M588" s="87" t="str">
        <f>IFERROR(VLOOKUP(H588,'2019년 수주리스트'!G:I,3,0),"")</f>
        <v/>
      </c>
      <c r="N588" s="18" t="str">
        <f t="shared" si="22"/>
        <v/>
      </c>
      <c r="O588" s="15"/>
      <c r="P588" s="194" t="s">
        <v>30</v>
      </c>
    </row>
    <row r="589" spans="1:16" ht="12" hidden="1" customHeight="1" x14ac:dyDescent="0.3">
      <c r="C589" s="12" t="s">
        <v>14</v>
      </c>
      <c r="D589" s="25" t="s">
        <v>204</v>
      </c>
      <c r="E589" s="27" t="s">
        <v>44</v>
      </c>
      <c r="F589" s="13" t="s">
        <v>46</v>
      </c>
      <c r="G589" s="18" t="s">
        <v>710</v>
      </c>
      <c r="H589" s="18">
        <v>1078826110</v>
      </c>
      <c r="I589" s="83">
        <v>635000</v>
      </c>
      <c r="J589" s="84">
        <v>7620000</v>
      </c>
      <c r="K589" s="84" t="s">
        <v>27</v>
      </c>
      <c r="L589" s="87" t="str">
        <f t="shared" si="19"/>
        <v/>
      </c>
      <c r="M589" s="87" t="str">
        <f>IFERROR(VLOOKUP(H589,'2019년 수주리스트'!G:I,3,0),"")</f>
        <v/>
      </c>
      <c r="N589" s="18" t="str">
        <f t="shared" si="22"/>
        <v/>
      </c>
      <c r="O589" s="15"/>
      <c r="P589" s="194" t="s">
        <v>27</v>
      </c>
    </row>
    <row r="590" spans="1:16" s="205" customFormat="1" ht="12" hidden="1" customHeight="1" x14ac:dyDescent="0.3">
      <c r="A590" s="1"/>
      <c r="B590" s="2"/>
      <c r="C590" s="197" t="s">
        <v>14</v>
      </c>
      <c r="D590" s="198" t="s">
        <v>136</v>
      </c>
      <c r="E590" s="199" t="s">
        <v>44</v>
      </c>
      <c r="F590" s="200" t="s">
        <v>46</v>
      </c>
      <c r="G590" s="201" t="s">
        <v>711</v>
      </c>
      <c r="H590" s="201">
        <v>4178202110</v>
      </c>
      <c r="I590" s="202">
        <v>425000</v>
      </c>
      <c r="J590" s="203">
        <v>5100000</v>
      </c>
      <c r="K590" s="203" t="s">
        <v>4472</v>
      </c>
      <c r="L590" s="204" t="str">
        <f t="shared" si="19"/>
        <v/>
      </c>
      <c r="M590" s="204" t="str">
        <f>IFERROR(VLOOKUP(H590,'2019년 수주리스트'!G:I,3,0),"")</f>
        <v/>
      </c>
      <c r="N590" s="201" t="str">
        <f t="shared" si="22"/>
        <v/>
      </c>
      <c r="O590" s="202"/>
      <c r="P590" s="256" t="str">
        <f>K590</f>
        <v>해지</v>
      </c>
    </row>
    <row r="591" spans="1:16" ht="12" hidden="1" customHeight="1" x14ac:dyDescent="0.3">
      <c r="C591" s="12" t="s">
        <v>18</v>
      </c>
      <c r="D591" s="25" t="s">
        <v>145</v>
      </c>
      <c r="E591" s="27" t="s">
        <v>44</v>
      </c>
      <c r="F591" s="13" t="s">
        <v>46</v>
      </c>
      <c r="G591" s="18" t="s">
        <v>2093</v>
      </c>
      <c r="H591" s="18">
        <v>5148133009</v>
      </c>
      <c r="I591" s="83">
        <v>325000</v>
      </c>
      <c r="J591" s="84">
        <v>3900000</v>
      </c>
      <c r="K591" s="84" t="s">
        <v>30</v>
      </c>
      <c r="L591" s="87" t="str">
        <f t="shared" ref="L591:L653" si="23">IF(N591="완료",K591,"")</f>
        <v/>
      </c>
      <c r="M591" s="87" t="str">
        <f>IFERROR(VLOOKUP(H591,'2019년 수주리스트'!G:I,3,0),"")</f>
        <v/>
      </c>
      <c r="N591" s="18" t="str">
        <f t="shared" si="22"/>
        <v/>
      </c>
      <c r="O591" s="15"/>
      <c r="P591" s="194" t="s">
        <v>30</v>
      </c>
    </row>
    <row r="592" spans="1:16" ht="12" hidden="1" customHeight="1" x14ac:dyDescent="0.3">
      <c r="C592" s="12" t="s">
        <v>14</v>
      </c>
      <c r="D592" s="25" t="s">
        <v>126</v>
      </c>
      <c r="E592" s="27" t="s">
        <v>44</v>
      </c>
      <c r="F592" s="13" t="s">
        <v>46</v>
      </c>
      <c r="G592" s="18" t="s">
        <v>712</v>
      </c>
      <c r="H592" s="18">
        <v>1308624632</v>
      </c>
      <c r="I592" s="83">
        <v>1031000</v>
      </c>
      <c r="J592" s="84">
        <v>12372000</v>
      </c>
      <c r="K592" s="84" t="s">
        <v>31</v>
      </c>
      <c r="L592" s="87" t="str">
        <f t="shared" si="23"/>
        <v/>
      </c>
      <c r="M592" s="87" t="str">
        <f>IFERROR(VLOOKUP(H592,'2019년 수주리스트'!G:I,3,0),"")</f>
        <v/>
      </c>
      <c r="N592" s="18" t="str">
        <f t="shared" si="22"/>
        <v/>
      </c>
      <c r="O592" s="15"/>
      <c r="P592" s="194" t="s">
        <v>31</v>
      </c>
    </row>
    <row r="593" spans="3:16" ht="12" hidden="1" customHeight="1" x14ac:dyDescent="0.3">
      <c r="C593" s="12" t="s">
        <v>18</v>
      </c>
      <c r="D593" s="25" t="s">
        <v>145</v>
      </c>
      <c r="E593" s="27" t="s">
        <v>44</v>
      </c>
      <c r="F593" s="13" t="s">
        <v>46</v>
      </c>
      <c r="G593" s="18" t="s">
        <v>713</v>
      </c>
      <c r="H593" s="18">
        <v>3128629302</v>
      </c>
      <c r="I593" s="83">
        <v>902000</v>
      </c>
      <c r="J593" s="84">
        <v>10824000</v>
      </c>
      <c r="K593" s="84" t="s">
        <v>35</v>
      </c>
      <c r="L593" s="87" t="str">
        <f t="shared" si="23"/>
        <v/>
      </c>
      <c r="M593" s="87"/>
      <c r="N593" s="18" t="str">
        <f t="shared" si="22"/>
        <v/>
      </c>
      <c r="O593" s="15"/>
      <c r="P593" s="194" t="s">
        <v>35</v>
      </c>
    </row>
    <row r="594" spans="3:16" ht="12" customHeight="1" x14ac:dyDescent="0.3">
      <c r="C594" s="12" t="s">
        <v>14</v>
      </c>
      <c r="D594" s="25" t="s">
        <v>204</v>
      </c>
      <c r="E594" s="27" t="s">
        <v>44</v>
      </c>
      <c r="F594" s="13" t="s">
        <v>46</v>
      </c>
      <c r="G594" s="18" t="s">
        <v>714</v>
      </c>
      <c r="H594" s="18">
        <v>2178130402</v>
      </c>
      <c r="I594" s="83">
        <v>340000</v>
      </c>
      <c r="J594" s="84">
        <v>4080000</v>
      </c>
      <c r="K594" s="84" t="s">
        <v>24</v>
      </c>
      <c r="L594" s="87" t="str">
        <f t="shared" si="23"/>
        <v>4월</v>
      </c>
      <c r="M594" s="87">
        <f>IFERROR(VLOOKUP(H594,'2019년 수주리스트'!G:I,3,0),"")</f>
        <v>4080000</v>
      </c>
      <c r="N594" s="18" t="str">
        <f t="shared" si="22"/>
        <v>완료</v>
      </c>
      <c r="O594" s="15"/>
      <c r="P594" s="194" t="s">
        <v>24</v>
      </c>
    </row>
    <row r="595" spans="3:16" ht="12" hidden="1" customHeight="1" x14ac:dyDescent="0.3">
      <c r="C595" s="12" t="s">
        <v>25</v>
      </c>
      <c r="D595" s="25" t="s">
        <v>216</v>
      </c>
      <c r="E595" s="27" t="s">
        <v>44</v>
      </c>
      <c r="F595" s="13" t="s">
        <v>46</v>
      </c>
      <c r="G595" s="18" t="s">
        <v>715</v>
      </c>
      <c r="H595" s="18">
        <v>8898700568</v>
      </c>
      <c r="I595" s="83">
        <v>355000</v>
      </c>
      <c r="J595" s="84">
        <v>4260000</v>
      </c>
      <c r="K595" s="84" t="s">
        <v>27</v>
      </c>
      <c r="L595" s="87" t="str">
        <f t="shared" si="23"/>
        <v/>
      </c>
      <c r="M595" s="87" t="str">
        <f>IFERROR(VLOOKUP(H595,'2019년 수주리스트'!G:I,3,0),"")</f>
        <v/>
      </c>
      <c r="N595" s="18" t="str">
        <f t="shared" si="22"/>
        <v/>
      </c>
      <c r="O595" s="15"/>
      <c r="P595" s="194" t="s">
        <v>27</v>
      </c>
    </row>
    <row r="596" spans="3:16" ht="12" hidden="1" customHeight="1" x14ac:dyDescent="0.3">
      <c r="C596" s="12" t="s">
        <v>14</v>
      </c>
      <c r="D596" s="25" t="s">
        <v>117</v>
      </c>
      <c r="E596" s="27" t="s">
        <v>44</v>
      </c>
      <c r="F596" s="13" t="s">
        <v>46</v>
      </c>
      <c r="G596" s="18" t="s">
        <v>716</v>
      </c>
      <c r="H596" s="18">
        <v>3108123326</v>
      </c>
      <c r="I596" s="83">
        <v>400000</v>
      </c>
      <c r="J596" s="84">
        <v>4800000</v>
      </c>
      <c r="K596" s="84" t="s">
        <v>27</v>
      </c>
      <c r="L596" s="87" t="str">
        <f t="shared" si="23"/>
        <v/>
      </c>
      <c r="M596" s="87" t="str">
        <f>IFERROR(VLOOKUP(H596,'2019년 수주리스트'!G:I,3,0),"")</f>
        <v/>
      </c>
      <c r="N596" s="18" t="str">
        <f t="shared" si="22"/>
        <v/>
      </c>
      <c r="O596" s="15"/>
      <c r="P596" s="194" t="s">
        <v>27</v>
      </c>
    </row>
    <row r="597" spans="3:16" ht="12" hidden="1" customHeight="1" x14ac:dyDescent="0.3">
      <c r="C597" s="12" t="s">
        <v>14</v>
      </c>
      <c r="D597" s="25" t="s">
        <v>204</v>
      </c>
      <c r="E597" s="27" t="s">
        <v>44</v>
      </c>
      <c r="F597" s="13" t="s">
        <v>46</v>
      </c>
      <c r="G597" s="18" t="s">
        <v>717</v>
      </c>
      <c r="H597" s="18">
        <v>2158723455</v>
      </c>
      <c r="I597" s="83">
        <v>285000</v>
      </c>
      <c r="J597" s="84">
        <v>3420000</v>
      </c>
      <c r="K597" s="84" t="s">
        <v>30</v>
      </c>
      <c r="L597" s="87" t="str">
        <f t="shared" si="23"/>
        <v/>
      </c>
      <c r="M597" s="87" t="str">
        <f>IFERROR(VLOOKUP(H597,'2019년 수주리스트'!G:I,3,0),"")</f>
        <v/>
      </c>
      <c r="N597" s="18" t="str">
        <f t="shared" si="22"/>
        <v/>
      </c>
      <c r="O597" s="15"/>
      <c r="P597" s="194" t="s">
        <v>30</v>
      </c>
    </row>
    <row r="598" spans="3:16" ht="12" hidden="1" customHeight="1" x14ac:dyDescent="0.3">
      <c r="C598" s="12" t="s">
        <v>14</v>
      </c>
      <c r="D598" s="25" t="s">
        <v>114</v>
      </c>
      <c r="E598" s="27" t="s">
        <v>44</v>
      </c>
      <c r="F598" s="13" t="s">
        <v>46</v>
      </c>
      <c r="G598" s="18" t="s">
        <v>718</v>
      </c>
      <c r="H598" s="18">
        <v>4188114005</v>
      </c>
      <c r="I598" s="83">
        <v>680000</v>
      </c>
      <c r="J598" s="84">
        <v>8160000</v>
      </c>
      <c r="K598" s="84" t="s">
        <v>27</v>
      </c>
      <c r="L598" s="87" t="str">
        <f t="shared" si="23"/>
        <v/>
      </c>
      <c r="M598" s="87" t="str">
        <f>IFERROR(VLOOKUP(H598,'2019년 수주리스트'!G:I,3,0),"")</f>
        <v/>
      </c>
      <c r="N598" s="18" t="str">
        <f t="shared" si="22"/>
        <v/>
      </c>
      <c r="O598" s="15"/>
      <c r="P598" s="194" t="s">
        <v>27</v>
      </c>
    </row>
    <row r="599" spans="3:16" ht="12" hidden="1" customHeight="1" x14ac:dyDescent="0.3">
      <c r="C599" s="12" t="s">
        <v>18</v>
      </c>
      <c r="D599" s="25" t="s">
        <v>145</v>
      </c>
      <c r="E599" s="27" t="s">
        <v>44</v>
      </c>
      <c r="F599" s="13" t="s">
        <v>46</v>
      </c>
      <c r="G599" s="18" t="s">
        <v>719</v>
      </c>
      <c r="H599" s="18">
        <v>1218146715</v>
      </c>
      <c r="I599" s="83">
        <v>535000</v>
      </c>
      <c r="J599" s="84">
        <v>6420000</v>
      </c>
      <c r="K599" s="84" t="s">
        <v>27</v>
      </c>
      <c r="L599" s="87" t="str">
        <f t="shared" si="23"/>
        <v/>
      </c>
      <c r="M599" s="87"/>
      <c r="N599" s="18" t="str">
        <f t="shared" si="22"/>
        <v/>
      </c>
      <c r="O599" s="15"/>
      <c r="P599" s="194" t="s">
        <v>27</v>
      </c>
    </row>
    <row r="600" spans="3:16" ht="12" hidden="1" customHeight="1" x14ac:dyDescent="0.3">
      <c r="C600" s="12" t="s">
        <v>18</v>
      </c>
      <c r="D600" s="25" t="s">
        <v>151</v>
      </c>
      <c r="E600" s="27" t="s">
        <v>44</v>
      </c>
      <c r="F600" s="13" t="s">
        <v>46</v>
      </c>
      <c r="G600" s="18" t="s">
        <v>2855</v>
      </c>
      <c r="H600" s="18">
        <v>2468200126</v>
      </c>
      <c r="I600" s="83">
        <v>600000</v>
      </c>
      <c r="J600" s="84">
        <v>7200000</v>
      </c>
      <c r="K600" s="84" t="s">
        <v>26</v>
      </c>
      <c r="L600" s="87" t="str">
        <f t="shared" si="23"/>
        <v>1월</v>
      </c>
      <c r="M600" s="87">
        <f>IFERROR(VLOOKUP(H600,'2019년 수주리스트'!G:I,3,0),"")</f>
        <v>7200000</v>
      </c>
      <c r="N600" s="18" t="str">
        <f t="shared" si="22"/>
        <v>완료</v>
      </c>
      <c r="O600" s="15"/>
    </row>
    <row r="601" spans="3:16" ht="12" hidden="1" customHeight="1" x14ac:dyDescent="0.3">
      <c r="C601" s="12" t="s">
        <v>18</v>
      </c>
      <c r="D601" s="25" t="s">
        <v>151</v>
      </c>
      <c r="E601" s="27" t="s">
        <v>44</v>
      </c>
      <c r="F601" s="13" t="s">
        <v>45</v>
      </c>
      <c r="G601" s="18" t="s">
        <v>720</v>
      </c>
      <c r="H601" s="18">
        <v>4218200178</v>
      </c>
      <c r="I601" s="83">
        <v>7920000</v>
      </c>
      <c r="J601" s="84">
        <v>7920000</v>
      </c>
      <c r="K601" s="84" t="s">
        <v>31</v>
      </c>
      <c r="L601" s="87" t="str">
        <f t="shared" si="23"/>
        <v/>
      </c>
      <c r="M601" s="87" t="str">
        <f>IFERROR(VLOOKUP(H601,'2019년 수주리스트'!G:I,3,0),"")</f>
        <v/>
      </c>
      <c r="N601" s="18" t="str">
        <f t="shared" si="22"/>
        <v/>
      </c>
      <c r="O601" s="15"/>
      <c r="P601" s="194" t="s">
        <v>31</v>
      </c>
    </row>
    <row r="602" spans="3:16" ht="12" hidden="1" customHeight="1" x14ac:dyDescent="0.3">
      <c r="C602" s="12" t="s">
        <v>18</v>
      </c>
      <c r="D602" s="25" t="s">
        <v>151</v>
      </c>
      <c r="E602" s="27" t="s">
        <v>44</v>
      </c>
      <c r="F602" s="13" t="s">
        <v>46</v>
      </c>
      <c r="G602" s="18" t="s">
        <v>721</v>
      </c>
      <c r="H602" s="18">
        <v>7428200167</v>
      </c>
      <c r="I602" s="83">
        <v>660000</v>
      </c>
      <c r="J602" s="84">
        <v>7920000</v>
      </c>
      <c r="K602" s="84" t="s">
        <v>33</v>
      </c>
      <c r="L602" s="87" t="str">
        <f t="shared" si="23"/>
        <v/>
      </c>
      <c r="M602" s="87" t="str">
        <f>IFERROR(VLOOKUP(H602,'2019년 수주리스트'!G:I,3,0),"")</f>
        <v/>
      </c>
      <c r="N602" s="18" t="str">
        <f t="shared" si="22"/>
        <v/>
      </c>
      <c r="O602" s="15"/>
      <c r="P602" s="194" t="s">
        <v>33</v>
      </c>
    </row>
    <row r="603" spans="3:16" ht="12" hidden="1" customHeight="1" x14ac:dyDescent="0.3">
      <c r="C603" s="12" t="s">
        <v>14</v>
      </c>
      <c r="D603" s="25" t="s">
        <v>138</v>
      </c>
      <c r="E603" s="27" t="s">
        <v>44</v>
      </c>
      <c r="F603" s="13" t="s">
        <v>46</v>
      </c>
      <c r="G603" s="18" t="s">
        <v>722</v>
      </c>
      <c r="H603" s="18">
        <v>2148808313</v>
      </c>
      <c r="I603" s="83">
        <v>570000</v>
      </c>
      <c r="J603" s="84">
        <v>6840000</v>
      </c>
      <c r="K603" s="84" t="s">
        <v>30</v>
      </c>
      <c r="L603" s="87" t="str">
        <f t="shared" si="23"/>
        <v/>
      </c>
      <c r="M603" s="87" t="str">
        <f>IFERROR(VLOOKUP(H603,'2019년 수주리스트'!G:I,3,0),"")</f>
        <v/>
      </c>
      <c r="N603" s="18" t="str">
        <f t="shared" si="22"/>
        <v/>
      </c>
      <c r="O603" s="15"/>
      <c r="P603" s="194" t="s">
        <v>30</v>
      </c>
    </row>
    <row r="604" spans="3:16" hidden="1" x14ac:dyDescent="0.3">
      <c r="C604" s="12" t="s">
        <v>14</v>
      </c>
      <c r="D604" s="25" t="s">
        <v>186</v>
      </c>
      <c r="E604" s="27" t="s">
        <v>44</v>
      </c>
      <c r="F604" s="13" t="s">
        <v>45</v>
      </c>
      <c r="G604" s="18" t="s">
        <v>723</v>
      </c>
      <c r="H604" s="18">
        <v>1428107500</v>
      </c>
      <c r="I604" s="83">
        <v>3132000</v>
      </c>
      <c r="J604" s="84">
        <v>3132000</v>
      </c>
      <c r="K604" s="84" t="s">
        <v>4266</v>
      </c>
      <c r="L604" s="87" t="str">
        <f t="shared" si="23"/>
        <v>3월</v>
      </c>
      <c r="M604" s="87">
        <f>IFERROR(VLOOKUP(H604,'2019년 수주리스트'!G:I,3,0),"")</f>
        <v>3132000</v>
      </c>
      <c r="N604" s="18" t="str">
        <f t="shared" si="22"/>
        <v>완료</v>
      </c>
      <c r="O604" s="15"/>
      <c r="P604" s="194" t="s">
        <v>27</v>
      </c>
    </row>
    <row r="605" spans="3:16" ht="12" hidden="1" customHeight="1" x14ac:dyDescent="0.3">
      <c r="C605" s="12" t="s">
        <v>18</v>
      </c>
      <c r="D605" s="25" t="s">
        <v>145</v>
      </c>
      <c r="E605" s="27" t="s">
        <v>44</v>
      </c>
      <c r="F605" s="13" t="s">
        <v>46</v>
      </c>
      <c r="G605" s="18" t="s">
        <v>724</v>
      </c>
      <c r="H605" s="18">
        <v>2118651762</v>
      </c>
      <c r="I605" s="83">
        <v>900000</v>
      </c>
      <c r="J605" s="84">
        <v>10800000</v>
      </c>
      <c r="K605" s="84" t="s">
        <v>27</v>
      </c>
      <c r="L605" s="87" t="str">
        <f t="shared" si="23"/>
        <v/>
      </c>
      <c r="M605" s="87" t="str">
        <f>IFERROR(VLOOKUP(H605,'2019년 수주리스트'!G:I,3,0),"")</f>
        <v/>
      </c>
      <c r="N605" s="18" t="str">
        <f t="shared" si="22"/>
        <v/>
      </c>
      <c r="O605" s="15"/>
      <c r="P605" s="194" t="s">
        <v>27</v>
      </c>
    </row>
    <row r="606" spans="3:16" ht="12" hidden="1" customHeight="1" x14ac:dyDescent="0.3">
      <c r="C606" s="12" t="s">
        <v>14</v>
      </c>
      <c r="D606" s="25" t="s">
        <v>116</v>
      </c>
      <c r="E606" s="27" t="s">
        <v>44</v>
      </c>
      <c r="F606" s="13" t="s">
        <v>46</v>
      </c>
      <c r="G606" s="18" t="s">
        <v>725</v>
      </c>
      <c r="H606" s="18">
        <v>3108125116</v>
      </c>
      <c r="I606" s="83">
        <v>280000</v>
      </c>
      <c r="J606" s="84">
        <v>3360000</v>
      </c>
      <c r="K606" s="84" t="s">
        <v>30</v>
      </c>
      <c r="L606" s="87" t="str">
        <f t="shared" si="23"/>
        <v/>
      </c>
      <c r="M606" s="87" t="str">
        <f>IFERROR(VLOOKUP(H606,'2019년 수주리스트'!G:I,3,0),"")</f>
        <v/>
      </c>
      <c r="N606" s="18" t="str">
        <f t="shared" si="22"/>
        <v/>
      </c>
      <c r="O606" s="15"/>
      <c r="P606" s="194" t="s">
        <v>30</v>
      </c>
    </row>
    <row r="607" spans="3:16" ht="12" hidden="1" customHeight="1" x14ac:dyDescent="0.3">
      <c r="C607" s="12" t="s">
        <v>14</v>
      </c>
      <c r="D607" s="25" t="s">
        <v>136</v>
      </c>
      <c r="E607" s="27" t="s">
        <v>44</v>
      </c>
      <c r="F607" s="13" t="s">
        <v>46</v>
      </c>
      <c r="G607" s="18" t="s">
        <v>727</v>
      </c>
      <c r="H607" s="18">
        <v>4098132969</v>
      </c>
      <c r="I607" s="83">
        <v>330000</v>
      </c>
      <c r="J607" s="84">
        <v>3960000</v>
      </c>
      <c r="K607" s="84" t="s">
        <v>30</v>
      </c>
      <c r="L607" s="87" t="str">
        <f t="shared" si="23"/>
        <v/>
      </c>
      <c r="M607" s="87" t="str">
        <f>IFERROR(VLOOKUP(H607,'2019년 수주리스트'!G:I,3,0),"")</f>
        <v/>
      </c>
      <c r="N607" s="18" t="str">
        <f t="shared" si="22"/>
        <v/>
      </c>
      <c r="O607" s="15"/>
      <c r="P607" s="194" t="s">
        <v>30</v>
      </c>
    </row>
    <row r="608" spans="3:16" ht="12" hidden="1" customHeight="1" x14ac:dyDescent="0.3">
      <c r="C608" s="12" t="s">
        <v>25</v>
      </c>
      <c r="D608" s="25" t="s">
        <v>298</v>
      </c>
      <c r="E608" s="27" t="s">
        <v>44</v>
      </c>
      <c r="F608" s="13" t="s">
        <v>45</v>
      </c>
      <c r="G608" s="18" t="s">
        <v>728</v>
      </c>
      <c r="H608" s="18">
        <v>4028151188</v>
      </c>
      <c r="I608" s="83">
        <v>2970000</v>
      </c>
      <c r="J608" s="84">
        <v>2970000</v>
      </c>
      <c r="K608" s="84" t="s">
        <v>27</v>
      </c>
      <c r="L608" s="87" t="str">
        <f t="shared" si="23"/>
        <v/>
      </c>
      <c r="M608" s="87" t="str">
        <f>IFERROR(VLOOKUP(H608,'2019년 수주리스트'!G:I,3,0),"")</f>
        <v/>
      </c>
      <c r="N608" s="18" t="str">
        <f t="shared" si="22"/>
        <v/>
      </c>
      <c r="O608" s="15"/>
      <c r="P608" s="194" t="s">
        <v>27</v>
      </c>
    </row>
    <row r="609" spans="3:16" ht="12" hidden="1" customHeight="1" x14ac:dyDescent="0.3">
      <c r="C609" s="12" t="s">
        <v>25</v>
      </c>
      <c r="D609" s="25" t="s">
        <v>142</v>
      </c>
      <c r="E609" s="27" t="s">
        <v>44</v>
      </c>
      <c r="F609" s="13" t="s">
        <v>46</v>
      </c>
      <c r="G609" s="18" t="s">
        <v>729</v>
      </c>
      <c r="H609" s="18">
        <v>5148143206</v>
      </c>
      <c r="I609" s="83">
        <v>795000</v>
      </c>
      <c r="J609" s="84">
        <v>9540000</v>
      </c>
      <c r="K609" s="84" t="s">
        <v>29</v>
      </c>
      <c r="L609" s="87" t="str">
        <f t="shared" si="23"/>
        <v/>
      </c>
      <c r="M609" s="87" t="str">
        <f>IFERROR(VLOOKUP(H609,'2019년 수주리스트'!G:I,3,0),"")</f>
        <v/>
      </c>
      <c r="N609" s="18" t="str">
        <f t="shared" si="22"/>
        <v/>
      </c>
      <c r="O609" s="15"/>
      <c r="P609" s="194" t="s">
        <v>29</v>
      </c>
    </row>
    <row r="610" spans="3:16" ht="12" hidden="1" customHeight="1" x14ac:dyDescent="0.3">
      <c r="C610" s="12" t="s">
        <v>25</v>
      </c>
      <c r="D610" s="25" t="s">
        <v>216</v>
      </c>
      <c r="E610" s="27" t="s">
        <v>44</v>
      </c>
      <c r="F610" s="13" t="s">
        <v>46</v>
      </c>
      <c r="G610" s="18" t="s">
        <v>730</v>
      </c>
      <c r="H610" s="18">
        <v>6038142360</v>
      </c>
      <c r="I610" s="83">
        <v>540000</v>
      </c>
      <c r="J610" s="84">
        <v>6480000</v>
      </c>
      <c r="K610" s="84" t="s">
        <v>3828</v>
      </c>
      <c r="L610" s="87" t="str">
        <f t="shared" si="23"/>
        <v>2월</v>
      </c>
      <c r="M610" s="87">
        <f>IFERROR(VLOOKUP(H610,'2019년 수주리스트'!G:I,3,0),"")</f>
        <v>33840000</v>
      </c>
      <c r="N610" s="18" t="str">
        <f t="shared" si="22"/>
        <v>완료</v>
      </c>
      <c r="O610" s="15"/>
      <c r="P610" s="6" t="s">
        <v>29</v>
      </c>
    </row>
    <row r="611" spans="3:16" ht="12" hidden="1" customHeight="1" x14ac:dyDescent="0.3">
      <c r="C611" s="12" t="s">
        <v>18</v>
      </c>
      <c r="D611" s="25" t="s">
        <v>145</v>
      </c>
      <c r="E611" s="27" t="s">
        <v>44</v>
      </c>
      <c r="F611" s="13" t="s">
        <v>46</v>
      </c>
      <c r="G611" s="18" t="s">
        <v>731</v>
      </c>
      <c r="H611" s="18">
        <v>1108614159</v>
      </c>
      <c r="I611" s="83">
        <v>360000</v>
      </c>
      <c r="J611" s="84">
        <v>4320000</v>
      </c>
      <c r="K611" s="84" t="s">
        <v>30</v>
      </c>
      <c r="L611" s="87" t="str">
        <f t="shared" si="23"/>
        <v/>
      </c>
      <c r="M611" s="87" t="str">
        <f>IFERROR(VLOOKUP(H611,'2019년 수주리스트'!G:I,3,0),"")</f>
        <v/>
      </c>
      <c r="N611" s="18" t="str">
        <f t="shared" si="22"/>
        <v/>
      </c>
      <c r="O611" s="15"/>
      <c r="P611" s="194" t="s">
        <v>30</v>
      </c>
    </row>
    <row r="612" spans="3:16" ht="12" hidden="1" customHeight="1" x14ac:dyDescent="0.3">
      <c r="C612" s="12" t="s">
        <v>14</v>
      </c>
      <c r="D612" s="25" t="s">
        <v>204</v>
      </c>
      <c r="E612" s="27" t="s">
        <v>44</v>
      </c>
      <c r="F612" s="13" t="s">
        <v>46</v>
      </c>
      <c r="G612" s="18" t="s">
        <v>732</v>
      </c>
      <c r="H612" s="18">
        <v>2298137316</v>
      </c>
      <c r="I612" s="83">
        <v>530000</v>
      </c>
      <c r="J612" s="84">
        <v>6360000</v>
      </c>
      <c r="K612" s="84" t="s">
        <v>29</v>
      </c>
      <c r="L612" s="87" t="str">
        <f t="shared" si="23"/>
        <v/>
      </c>
      <c r="M612" s="87" t="str">
        <f>IFERROR(VLOOKUP(H612,'2019년 수주리스트'!G:I,3,0),"")</f>
        <v/>
      </c>
      <c r="N612" s="18" t="str">
        <f t="shared" si="22"/>
        <v/>
      </c>
      <c r="O612" s="15"/>
      <c r="P612" s="194" t="s">
        <v>29</v>
      </c>
    </row>
    <row r="613" spans="3:16" hidden="1" x14ac:dyDescent="0.3">
      <c r="C613" s="12" t="s">
        <v>25</v>
      </c>
      <c r="D613" s="25" t="s">
        <v>142</v>
      </c>
      <c r="E613" s="27" t="s">
        <v>44</v>
      </c>
      <c r="F613" s="13" t="s">
        <v>46</v>
      </c>
      <c r="G613" s="18" t="s">
        <v>4247</v>
      </c>
      <c r="H613" s="18">
        <v>5038152160</v>
      </c>
      <c r="I613" s="83">
        <v>375000</v>
      </c>
      <c r="J613" s="84">
        <v>4500000</v>
      </c>
      <c r="K613" s="84" t="s">
        <v>4245</v>
      </c>
      <c r="L613" s="87" t="str">
        <f t="shared" si="23"/>
        <v>3월</v>
      </c>
      <c r="M613" s="87">
        <f>IFERROR(VLOOKUP(H613,'2019년 수주리스트'!G:I,3,0),"")</f>
        <v>4500000</v>
      </c>
      <c r="N613" s="18" t="str">
        <f t="shared" si="22"/>
        <v>완료</v>
      </c>
      <c r="O613" s="15"/>
      <c r="P613" s="6" t="s">
        <v>29</v>
      </c>
    </row>
    <row r="614" spans="3:16" ht="12" hidden="1" customHeight="1" x14ac:dyDescent="0.3">
      <c r="C614" s="12" t="s">
        <v>25</v>
      </c>
      <c r="D614" s="25" t="s">
        <v>298</v>
      </c>
      <c r="E614" s="27" t="s">
        <v>44</v>
      </c>
      <c r="F614" s="13" t="s">
        <v>46</v>
      </c>
      <c r="G614" s="18" t="s">
        <v>733</v>
      </c>
      <c r="H614" s="18">
        <v>5248100811</v>
      </c>
      <c r="I614" s="83">
        <v>625000</v>
      </c>
      <c r="J614" s="84">
        <v>7500000</v>
      </c>
      <c r="K614" s="84" t="s">
        <v>29</v>
      </c>
      <c r="L614" s="87" t="str">
        <f t="shared" si="23"/>
        <v/>
      </c>
      <c r="M614" s="87" t="str">
        <f>IFERROR(VLOOKUP(H614,'2019년 수주리스트'!G:I,3,0),"")</f>
        <v/>
      </c>
      <c r="N614" s="18" t="str">
        <f t="shared" si="22"/>
        <v/>
      </c>
      <c r="O614" s="15"/>
      <c r="P614" s="194" t="s">
        <v>29</v>
      </c>
    </row>
    <row r="615" spans="3:16" ht="12" hidden="1" customHeight="1" x14ac:dyDescent="0.3">
      <c r="C615" s="12" t="s">
        <v>14</v>
      </c>
      <c r="D615" s="25" t="s">
        <v>133</v>
      </c>
      <c r="E615" s="27" t="s">
        <v>44</v>
      </c>
      <c r="F615" s="13" t="s">
        <v>46</v>
      </c>
      <c r="G615" s="18" t="s">
        <v>734</v>
      </c>
      <c r="H615" s="18">
        <v>1068655258</v>
      </c>
      <c r="I615" s="83">
        <v>240000</v>
      </c>
      <c r="J615" s="84">
        <v>2880000</v>
      </c>
      <c r="K615" s="84" t="s">
        <v>29</v>
      </c>
      <c r="L615" s="87" t="str">
        <f t="shared" si="23"/>
        <v/>
      </c>
      <c r="M615" s="87" t="str">
        <f>IFERROR(VLOOKUP(H615,'2019년 수주리스트'!G:I,3,0),"")</f>
        <v/>
      </c>
      <c r="N615" s="18" t="str">
        <f t="shared" si="22"/>
        <v/>
      </c>
      <c r="O615" s="15"/>
      <c r="P615" s="194" t="s">
        <v>29</v>
      </c>
    </row>
    <row r="616" spans="3:16" ht="12" hidden="1" customHeight="1" x14ac:dyDescent="0.3">
      <c r="C616" s="12" t="s">
        <v>14</v>
      </c>
      <c r="D616" s="25" t="s">
        <v>138</v>
      </c>
      <c r="E616" s="27" t="s">
        <v>44</v>
      </c>
      <c r="F616" s="13" t="s">
        <v>46</v>
      </c>
      <c r="G616" s="18" t="s">
        <v>735</v>
      </c>
      <c r="H616" s="18">
        <v>3018177357</v>
      </c>
      <c r="I616" s="83">
        <v>365000</v>
      </c>
      <c r="J616" s="84">
        <v>4380000</v>
      </c>
      <c r="K616" s="84" t="s">
        <v>29</v>
      </c>
      <c r="L616" s="87" t="str">
        <f t="shared" si="23"/>
        <v/>
      </c>
      <c r="M616" s="87" t="str">
        <f>IFERROR(VLOOKUP(H616,'2019년 수주리스트'!G:I,3,0),"")</f>
        <v/>
      </c>
      <c r="N616" s="18" t="str">
        <f t="shared" si="22"/>
        <v/>
      </c>
      <c r="O616" s="15"/>
      <c r="P616" s="194" t="s">
        <v>29</v>
      </c>
    </row>
    <row r="617" spans="3:16" ht="12" hidden="1" customHeight="1" x14ac:dyDescent="0.3">
      <c r="C617" s="12" t="s">
        <v>25</v>
      </c>
      <c r="D617" s="25" t="s">
        <v>216</v>
      </c>
      <c r="E617" s="27" t="s">
        <v>44</v>
      </c>
      <c r="F617" s="13" t="s">
        <v>46</v>
      </c>
      <c r="G617" s="18" t="s">
        <v>736</v>
      </c>
      <c r="H617" s="18">
        <v>6218105193</v>
      </c>
      <c r="I617" s="83">
        <v>465000</v>
      </c>
      <c r="J617" s="84">
        <v>5580000</v>
      </c>
      <c r="K617" s="84" t="s">
        <v>32</v>
      </c>
      <c r="L617" s="87" t="str">
        <f t="shared" si="23"/>
        <v/>
      </c>
      <c r="M617" s="87" t="str">
        <f>IFERROR(VLOOKUP(H617,'2019년 수주리스트'!G:I,3,0),"")</f>
        <v/>
      </c>
      <c r="N617" s="18" t="str">
        <f t="shared" si="22"/>
        <v/>
      </c>
      <c r="O617" s="15"/>
      <c r="P617" s="194" t="s">
        <v>32</v>
      </c>
    </row>
    <row r="618" spans="3:16" ht="12" hidden="1" customHeight="1" x14ac:dyDescent="0.3">
      <c r="C618" s="12" t="s">
        <v>18</v>
      </c>
      <c r="D618" s="25" t="s">
        <v>129</v>
      </c>
      <c r="E618" s="27" t="s">
        <v>44</v>
      </c>
      <c r="F618" s="13" t="s">
        <v>46</v>
      </c>
      <c r="G618" s="18" t="s">
        <v>737</v>
      </c>
      <c r="H618" s="18">
        <v>6098123639</v>
      </c>
      <c r="I618" s="83">
        <v>320000</v>
      </c>
      <c r="J618" s="84">
        <v>3840000</v>
      </c>
      <c r="K618" s="84" t="s">
        <v>29</v>
      </c>
      <c r="L618" s="87" t="str">
        <f t="shared" si="23"/>
        <v/>
      </c>
      <c r="M618" s="87" t="str">
        <f>IFERROR(VLOOKUP(H618,'2019년 수주리스트'!G:I,3,0),"")</f>
        <v/>
      </c>
      <c r="N618" s="18" t="str">
        <f t="shared" si="22"/>
        <v/>
      </c>
      <c r="O618" s="15"/>
      <c r="P618" s="194" t="s">
        <v>29</v>
      </c>
    </row>
    <row r="619" spans="3:16" ht="12" hidden="1" customHeight="1" x14ac:dyDescent="0.3">
      <c r="C619" s="12" t="s">
        <v>14</v>
      </c>
      <c r="D619" s="25" t="s">
        <v>168</v>
      </c>
      <c r="E619" s="27" t="s">
        <v>44</v>
      </c>
      <c r="F619" s="13" t="s">
        <v>46</v>
      </c>
      <c r="G619" s="18" t="s">
        <v>738</v>
      </c>
      <c r="H619" s="18">
        <v>1208202685</v>
      </c>
      <c r="I619" s="83">
        <v>330000</v>
      </c>
      <c r="J619" s="84">
        <v>3960000</v>
      </c>
      <c r="K619" s="84" t="s">
        <v>29</v>
      </c>
      <c r="L619" s="87" t="str">
        <f t="shared" si="23"/>
        <v/>
      </c>
      <c r="M619" s="87" t="str">
        <f>IFERROR(VLOOKUP(H619,'2019년 수주리스트'!G:I,3,0),"")</f>
        <v/>
      </c>
      <c r="N619" s="18" t="str">
        <f t="shared" si="22"/>
        <v/>
      </c>
      <c r="O619" s="15"/>
      <c r="P619" s="194" t="s">
        <v>29</v>
      </c>
    </row>
    <row r="620" spans="3:16" ht="12" hidden="1" customHeight="1" x14ac:dyDescent="0.3">
      <c r="C620" s="12" t="s">
        <v>25</v>
      </c>
      <c r="D620" s="25" t="s">
        <v>216</v>
      </c>
      <c r="E620" s="27" t="s">
        <v>44</v>
      </c>
      <c r="F620" s="13" t="s">
        <v>46</v>
      </c>
      <c r="G620" s="18" t="s">
        <v>739</v>
      </c>
      <c r="H620" s="18">
        <v>6078170155</v>
      </c>
      <c r="I620" s="83">
        <v>275000</v>
      </c>
      <c r="J620" s="84">
        <v>3300000</v>
      </c>
      <c r="K620" s="84" t="s">
        <v>29</v>
      </c>
      <c r="L620" s="87" t="str">
        <f t="shared" si="23"/>
        <v/>
      </c>
      <c r="M620" s="87" t="str">
        <f>IFERROR(VLOOKUP(H620,'2019년 수주리스트'!G:I,3,0),"")</f>
        <v/>
      </c>
      <c r="N620" s="18" t="str">
        <f t="shared" si="22"/>
        <v/>
      </c>
      <c r="O620" s="15"/>
      <c r="P620" s="194" t="s">
        <v>29</v>
      </c>
    </row>
    <row r="621" spans="3:16" ht="12" hidden="1" customHeight="1" x14ac:dyDescent="0.3">
      <c r="C621" s="12" t="s">
        <v>92</v>
      </c>
      <c r="D621" s="25" t="s">
        <v>116</v>
      </c>
      <c r="E621" s="27" t="s">
        <v>93</v>
      </c>
      <c r="F621" s="13" t="s">
        <v>94</v>
      </c>
      <c r="G621" s="18" t="s">
        <v>740</v>
      </c>
      <c r="H621" s="18">
        <v>3018206524</v>
      </c>
      <c r="I621" s="83">
        <v>1740000</v>
      </c>
      <c r="J621" s="84">
        <v>1740000</v>
      </c>
      <c r="K621" s="84" t="s">
        <v>95</v>
      </c>
      <c r="L621" s="87" t="str">
        <f t="shared" si="23"/>
        <v>1월</v>
      </c>
      <c r="M621" s="87">
        <f>IFERROR(VLOOKUP(H621,'2019년 수주리스트'!G:I,3,0),"")</f>
        <v>3480000</v>
      </c>
      <c r="N621" s="18" t="str">
        <f t="shared" si="22"/>
        <v>완료</v>
      </c>
      <c r="O621" s="15"/>
    </row>
    <row r="622" spans="3:16" ht="12" hidden="1" customHeight="1" x14ac:dyDescent="0.3">
      <c r="C622" s="12" t="s">
        <v>14</v>
      </c>
      <c r="D622" s="25" t="s">
        <v>168</v>
      </c>
      <c r="E622" s="27" t="s">
        <v>44</v>
      </c>
      <c r="F622" s="13" t="s">
        <v>46</v>
      </c>
      <c r="G622" s="18" t="s">
        <v>741</v>
      </c>
      <c r="H622" s="18">
        <v>4298700731</v>
      </c>
      <c r="I622" s="83">
        <v>385000</v>
      </c>
      <c r="J622" s="84">
        <v>4620000</v>
      </c>
      <c r="K622" s="84" t="s">
        <v>29</v>
      </c>
      <c r="L622" s="87" t="str">
        <f t="shared" si="23"/>
        <v/>
      </c>
      <c r="M622" s="87" t="str">
        <f>IFERROR(VLOOKUP(H622,'2019년 수주리스트'!G:I,3,0),"")</f>
        <v/>
      </c>
      <c r="N622" s="18" t="str">
        <f t="shared" si="22"/>
        <v/>
      </c>
      <c r="O622" s="15"/>
      <c r="P622" s="194" t="s">
        <v>29</v>
      </c>
    </row>
    <row r="623" spans="3:16" ht="12" hidden="1" customHeight="1" x14ac:dyDescent="0.3">
      <c r="C623" s="12" t="s">
        <v>18</v>
      </c>
      <c r="D623" s="25" t="s">
        <v>129</v>
      </c>
      <c r="E623" s="27" t="s">
        <v>44</v>
      </c>
      <c r="F623" s="13" t="s">
        <v>46</v>
      </c>
      <c r="G623" s="18" t="s">
        <v>742</v>
      </c>
      <c r="H623" s="18">
        <v>6158141670</v>
      </c>
      <c r="I623" s="83">
        <v>440000</v>
      </c>
      <c r="J623" s="84">
        <v>5280000</v>
      </c>
      <c r="K623" s="84" t="s">
        <v>29</v>
      </c>
      <c r="L623" s="87" t="str">
        <f t="shared" si="23"/>
        <v/>
      </c>
      <c r="M623" s="87" t="str">
        <f>IFERROR(VLOOKUP(H623,'2019년 수주리스트'!G:I,3,0),"")</f>
        <v/>
      </c>
      <c r="N623" s="18" t="str">
        <f t="shared" si="22"/>
        <v/>
      </c>
      <c r="O623" s="15"/>
      <c r="P623" s="194" t="s">
        <v>29</v>
      </c>
    </row>
    <row r="624" spans="3:16" ht="12" hidden="1" customHeight="1" x14ac:dyDescent="0.3">
      <c r="C624" s="12" t="s">
        <v>18</v>
      </c>
      <c r="D624" s="25" t="s">
        <v>743</v>
      </c>
      <c r="E624" s="27" t="s">
        <v>44</v>
      </c>
      <c r="F624" s="13" t="s">
        <v>46</v>
      </c>
      <c r="G624" s="18" t="s">
        <v>744</v>
      </c>
      <c r="H624" s="18">
        <v>5138210714</v>
      </c>
      <c r="I624" s="83">
        <v>340000</v>
      </c>
      <c r="J624" s="84">
        <v>4080000</v>
      </c>
      <c r="K624" s="84" t="s">
        <v>29</v>
      </c>
      <c r="L624" s="87" t="str">
        <f t="shared" si="23"/>
        <v/>
      </c>
      <c r="M624" s="87" t="str">
        <f>IFERROR(VLOOKUP(H624,'2019년 수주리스트'!G:I,3,0),"")</f>
        <v/>
      </c>
      <c r="N624" s="18" t="str">
        <f t="shared" si="22"/>
        <v/>
      </c>
      <c r="O624" s="15"/>
      <c r="P624" s="194" t="s">
        <v>29</v>
      </c>
    </row>
    <row r="625" spans="3:16" ht="12" hidden="1" customHeight="1" x14ac:dyDescent="0.3">
      <c r="C625" s="12" t="s">
        <v>14</v>
      </c>
      <c r="D625" s="25" t="s">
        <v>168</v>
      </c>
      <c r="E625" s="27" t="s">
        <v>44</v>
      </c>
      <c r="F625" s="13" t="s">
        <v>46</v>
      </c>
      <c r="G625" s="18" t="s">
        <v>745</v>
      </c>
      <c r="H625" s="18">
        <v>5928600444</v>
      </c>
      <c r="I625" s="83">
        <v>810000</v>
      </c>
      <c r="J625" s="84">
        <f>I625*12</f>
        <v>9720000</v>
      </c>
      <c r="K625" s="84" t="s">
        <v>4473</v>
      </c>
      <c r="L625" s="87" t="str">
        <f t="shared" si="23"/>
        <v/>
      </c>
      <c r="M625" s="87"/>
      <c r="N625" s="18" t="str">
        <f t="shared" si="22"/>
        <v/>
      </c>
      <c r="O625" s="15"/>
      <c r="P625" s="194" t="s">
        <v>29</v>
      </c>
    </row>
    <row r="626" spans="3:16" ht="12" hidden="1" customHeight="1" x14ac:dyDescent="0.3">
      <c r="C626" s="12" t="s">
        <v>14</v>
      </c>
      <c r="D626" s="25" t="s">
        <v>116</v>
      </c>
      <c r="E626" s="27" t="s">
        <v>44</v>
      </c>
      <c r="F626" s="13" t="s">
        <v>46</v>
      </c>
      <c r="G626" s="18" t="s">
        <v>746</v>
      </c>
      <c r="H626" s="18">
        <v>3078117793</v>
      </c>
      <c r="I626" s="83">
        <v>290000</v>
      </c>
      <c r="J626" s="84">
        <v>3480000</v>
      </c>
      <c r="K626" s="84" t="s">
        <v>29</v>
      </c>
      <c r="L626" s="87" t="str">
        <f t="shared" si="23"/>
        <v/>
      </c>
      <c r="M626" s="87" t="str">
        <f>IFERROR(VLOOKUP(H626,'2019년 수주리스트'!G:I,3,0),"")</f>
        <v/>
      </c>
      <c r="N626" s="18" t="str">
        <f t="shared" si="22"/>
        <v/>
      </c>
      <c r="O626" s="15"/>
      <c r="P626" s="194" t="s">
        <v>29</v>
      </c>
    </row>
    <row r="627" spans="3:16" ht="12" hidden="1" customHeight="1" x14ac:dyDescent="0.3">
      <c r="C627" s="12" t="s">
        <v>18</v>
      </c>
      <c r="D627" s="25" t="s">
        <v>743</v>
      </c>
      <c r="E627" s="27" t="s">
        <v>44</v>
      </c>
      <c r="F627" s="13" t="s">
        <v>46</v>
      </c>
      <c r="G627" s="18" t="s">
        <v>747</v>
      </c>
      <c r="H627" s="18">
        <v>5038123573</v>
      </c>
      <c r="I627" s="83">
        <v>270750</v>
      </c>
      <c r="J627" s="84">
        <v>3249000</v>
      </c>
      <c r="K627" s="84" t="s">
        <v>29</v>
      </c>
      <c r="L627" s="87" t="str">
        <f t="shared" si="23"/>
        <v/>
      </c>
      <c r="M627" s="87" t="str">
        <f>IFERROR(VLOOKUP(H627,'2019년 수주리스트'!G:I,3,0),"")</f>
        <v/>
      </c>
      <c r="N627" s="18" t="str">
        <f t="shared" si="22"/>
        <v/>
      </c>
      <c r="O627" s="15"/>
      <c r="P627" s="194" t="s">
        <v>29</v>
      </c>
    </row>
    <row r="628" spans="3:16" ht="12" hidden="1" customHeight="1" x14ac:dyDescent="0.3">
      <c r="C628" s="12" t="s">
        <v>14</v>
      </c>
      <c r="D628" s="25" t="s">
        <v>133</v>
      </c>
      <c r="E628" s="27" t="s">
        <v>44</v>
      </c>
      <c r="F628" s="13" t="s">
        <v>46</v>
      </c>
      <c r="G628" s="18" t="s">
        <v>748</v>
      </c>
      <c r="H628" s="18">
        <v>1078211478</v>
      </c>
      <c r="I628" s="83">
        <v>3690000</v>
      </c>
      <c r="J628" s="84">
        <v>7860000</v>
      </c>
      <c r="K628" s="84" t="s">
        <v>29</v>
      </c>
      <c r="L628" s="87" t="str">
        <f t="shared" si="23"/>
        <v/>
      </c>
      <c r="M628" s="87" t="str">
        <f>IFERROR(VLOOKUP(H628,'2019년 수주리스트'!G:I,3,0),"")</f>
        <v/>
      </c>
      <c r="N628" s="18" t="str">
        <f t="shared" si="22"/>
        <v/>
      </c>
      <c r="O628" s="15"/>
      <c r="P628" s="194" t="s">
        <v>29</v>
      </c>
    </row>
    <row r="629" spans="3:16" ht="12" hidden="1" customHeight="1" x14ac:dyDescent="0.3">
      <c r="C629" s="12" t="s">
        <v>14</v>
      </c>
      <c r="D629" s="25" t="s">
        <v>126</v>
      </c>
      <c r="E629" s="27" t="s">
        <v>44</v>
      </c>
      <c r="F629" s="13" t="s">
        <v>46</v>
      </c>
      <c r="G629" s="18" t="s">
        <v>749</v>
      </c>
      <c r="H629" s="18">
        <v>3118118942</v>
      </c>
      <c r="I629" s="83">
        <v>365000</v>
      </c>
      <c r="J629" s="84">
        <v>4380000</v>
      </c>
      <c r="K629" s="84" t="s">
        <v>32</v>
      </c>
      <c r="L629" s="87" t="str">
        <f t="shared" si="23"/>
        <v/>
      </c>
      <c r="M629" s="87" t="str">
        <f>IFERROR(VLOOKUP(H629,'2019년 수주리스트'!G:I,3,0),"")</f>
        <v/>
      </c>
      <c r="N629" s="18" t="str">
        <f t="shared" si="22"/>
        <v/>
      </c>
      <c r="O629" s="15"/>
      <c r="P629" s="194" t="s">
        <v>32</v>
      </c>
    </row>
    <row r="630" spans="3:16" ht="12" hidden="1" customHeight="1" x14ac:dyDescent="0.3">
      <c r="C630" s="12" t="s">
        <v>18</v>
      </c>
      <c r="D630" s="25" t="s">
        <v>145</v>
      </c>
      <c r="E630" s="27" t="s">
        <v>44</v>
      </c>
      <c r="F630" s="13" t="s">
        <v>45</v>
      </c>
      <c r="G630" s="18" t="s">
        <v>750</v>
      </c>
      <c r="H630" s="18">
        <v>3128147421</v>
      </c>
      <c r="I630" s="83">
        <v>4796400</v>
      </c>
      <c r="J630" s="84">
        <v>4796400</v>
      </c>
      <c r="K630" s="84" t="s">
        <v>31</v>
      </c>
      <c r="L630" s="87" t="str">
        <f t="shared" si="23"/>
        <v/>
      </c>
      <c r="M630" s="87" t="str">
        <f>IFERROR(VLOOKUP(H630,'2019년 수주리스트'!G:I,3,0),"")</f>
        <v/>
      </c>
      <c r="N630" s="18" t="str">
        <f t="shared" si="22"/>
        <v/>
      </c>
      <c r="O630" s="15"/>
      <c r="P630" s="194" t="s">
        <v>31</v>
      </c>
    </row>
    <row r="631" spans="3:16" ht="12" hidden="1" customHeight="1" x14ac:dyDescent="0.3">
      <c r="C631" s="12" t="s">
        <v>18</v>
      </c>
      <c r="D631" s="25" t="s">
        <v>151</v>
      </c>
      <c r="E631" s="27" t="s">
        <v>44</v>
      </c>
      <c r="F631" s="13" t="s">
        <v>46</v>
      </c>
      <c r="G631" s="18" t="s">
        <v>751</v>
      </c>
      <c r="H631" s="18">
        <v>1358209545</v>
      </c>
      <c r="I631" s="83">
        <v>550000</v>
      </c>
      <c r="J631" s="84">
        <v>6600000</v>
      </c>
      <c r="K631" s="84" t="s">
        <v>29</v>
      </c>
      <c r="L631" s="87" t="str">
        <f t="shared" si="23"/>
        <v/>
      </c>
      <c r="M631" s="87" t="str">
        <f>IFERROR(VLOOKUP(H631,'2019년 수주리스트'!G:I,3,0),"")</f>
        <v/>
      </c>
      <c r="N631" s="18" t="str">
        <f t="shared" si="22"/>
        <v/>
      </c>
      <c r="O631" s="15"/>
      <c r="P631" s="194" t="s">
        <v>29</v>
      </c>
    </row>
    <row r="632" spans="3:16" ht="12" hidden="1" customHeight="1" x14ac:dyDescent="0.3">
      <c r="C632" s="12" t="s">
        <v>14</v>
      </c>
      <c r="D632" s="25" t="s">
        <v>136</v>
      </c>
      <c r="E632" s="27" t="s">
        <v>44</v>
      </c>
      <c r="F632" s="13" t="s">
        <v>46</v>
      </c>
      <c r="G632" s="18" t="s">
        <v>752</v>
      </c>
      <c r="H632" s="18">
        <v>4108694086</v>
      </c>
      <c r="I632" s="83">
        <v>665000</v>
      </c>
      <c r="J632" s="84">
        <v>7980000</v>
      </c>
      <c r="K632" s="84" t="s">
        <v>29</v>
      </c>
      <c r="L632" s="87" t="str">
        <f t="shared" si="23"/>
        <v/>
      </c>
      <c r="M632" s="87" t="str">
        <f>IFERROR(VLOOKUP(H632,'2019년 수주리스트'!G:I,3,0),"")</f>
        <v/>
      </c>
      <c r="N632" s="18" t="str">
        <f t="shared" si="22"/>
        <v/>
      </c>
      <c r="O632" s="15"/>
      <c r="P632" s="194" t="s">
        <v>29</v>
      </c>
    </row>
    <row r="633" spans="3:16" ht="12" hidden="1" customHeight="1" x14ac:dyDescent="0.3">
      <c r="C633" s="12" t="s">
        <v>14</v>
      </c>
      <c r="D633" s="25" t="s">
        <v>133</v>
      </c>
      <c r="E633" s="27" t="s">
        <v>44</v>
      </c>
      <c r="F633" s="13" t="s">
        <v>46</v>
      </c>
      <c r="G633" s="18" t="s">
        <v>753</v>
      </c>
      <c r="H633" s="18">
        <v>1078623496</v>
      </c>
      <c r="I633" s="83">
        <v>690000</v>
      </c>
      <c r="J633" s="84">
        <v>8280000</v>
      </c>
      <c r="K633" s="84" t="s">
        <v>32</v>
      </c>
      <c r="L633" s="87" t="str">
        <f t="shared" si="23"/>
        <v/>
      </c>
      <c r="M633" s="87" t="str">
        <f>IFERROR(VLOOKUP(H633,'2019년 수주리스트'!G:I,3,0),"")</f>
        <v/>
      </c>
      <c r="N633" s="18" t="str">
        <f t="shared" si="22"/>
        <v/>
      </c>
      <c r="O633" s="15"/>
      <c r="P633" s="194" t="s">
        <v>32</v>
      </c>
    </row>
    <row r="634" spans="3:16" ht="12" hidden="1" customHeight="1" x14ac:dyDescent="0.3">
      <c r="C634" s="12" t="s">
        <v>25</v>
      </c>
      <c r="D634" s="25" t="s">
        <v>142</v>
      </c>
      <c r="E634" s="27" t="s">
        <v>44</v>
      </c>
      <c r="F634" s="13" t="s">
        <v>46</v>
      </c>
      <c r="G634" s="18" t="s">
        <v>754</v>
      </c>
      <c r="H634" s="18">
        <v>5068103197</v>
      </c>
      <c r="I634" s="83">
        <v>600000</v>
      </c>
      <c r="J634" s="84">
        <v>7200000</v>
      </c>
      <c r="K634" s="84" t="s">
        <v>33</v>
      </c>
      <c r="L634" s="87" t="str">
        <f t="shared" si="23"/>
        <v/>
      </c>
      <c r="M634" s="87" t="str">
        <f>IFERROR(VLOOKUP(H634,'2019년 수주리스트'!G:I,3,0),"")</f>
        <v/>
      </c>
      <c r="N634" s="18" t="str">
        <f t="shared" si="22"/>
        <v/>
      </c>
      <c r="O634" s="15"/>
      <c r="P634" s="194" t="s">
        <v>33</v>
      </c>
    </row>
    <row r="635" spans="3:16" ht="12" hidden="1" customHeight="1" x14ac:dyDescent="0.3">
      <c r="C635" s="12" t="s">
        <v>18</v>
      </c>
      <c r="D635" s="25" t="s">
        <v>267</v>
      </c>
      <c r="E635" s="27" t="s">
        <v>44</v>
      </c>
      <c r="F635" s="13" t="s">
        <v>45</v>
      </c>
      <c r="G635" s="18" t="s">
        <v>755</v>
      </c>
      <c r="H635" s="18">
        <v>3298200173</v>
      </c>
      <c r="I635" s="83">
        <v>6480000</v>
      </c>
      <c r="J635" s="84">
        <v>6480000</v>
      </c>
      <c r="K635" s="84" t="s">
        <v>26</v>
      </c>
      <c r="L635" s="87" t="str">
        <f t="shared" si="23"/>
        <v>1월</v>
      </c>
      <c r="M635" s="87">
        <f>IFERROR(VLOOKUP(H635,'2019년 수주리스트'!G:I,3,0),"")</f>
        <v>6480000</v>
      </c>
      <c r="N635" s="18" t="str">
        <f t="shared" si="22"/>
        <v>완료</v>
      </c>
      <c r="O635" s="15"/>
    </row>
    <row r="636" spans="3:16" ht="12" hidden="1" customHeight="1" x14ac:dyDescent="0.3">
      <c r="C636" s="12" t="s">
        <v>14</v>
      </c>
      <c r="D636" s="25" t="s">
        <v>133</v>
      </c>
      <c r="E636" s="27" t="s">
        <v>44</v>
      </c>
      <c r="F636" s="13" t="s">
        <v>45</v>
      </c>
      <c r="G636" s="18" t="s">
        <v>756</v>
      </c>
      <c r="H636" s="18">
        <v>2208790164</v>
      </c>
      <c r="I636" s="83">
        <v>3942000</v>
      </c>
      <c r="J636" s="84">
        <v>3942000</v>
      </c>
      <c r="K636" s="84" t="s">
        <v>32</v>
      </c>
      <c r="L636" s="87" t="str">
        <f t="shared" si="23"/>
        <v/>
      </c>
      <c r="M636" s="87" t="str">
        <f>IFERROR(VLOOKUP(H636,'2019년 수주리스트'!G:I,3,0),"")</f>
        <v/>
      </c>
      <c r="N636" s="18" t="str">
        <f t="shared" si="22"/>
        <v/>
      </c>
      <c r="O636" s="15"/>
      <c r="P636" s="194" t="s">
        <v>32</v>
      </c>
    </row>
    <row r="637" spans="3:16" ht="12" hidden="1" customHeight="1" x14ac:dyDescent="0.3">
      <c r="C637" s="12" t="s">
        <v>14</v>
      </c>
      <c r="D637" s="25" t="s">
        <v>133</v>
      </c>
      <c r="E637" s="27" t="s">
        <v>44</v>
      </c>
      <c r="F637" s="13" t="s">
        <v>46</v>
      </c>
      <c r="G637" s="18" t="s">
        <v>757</v>
      </c>
      <c r="H637" s="18">
        <v>1178100821</v>
      </c>
      <c r="I637" s="83">
        <v>320000</v>
      </c>
      <c r="J637" s="84">
        <v>3840000</v>
      </c>
      <c r="K637" s="84" t="s">
        <v>32</v>
      </c>
      <c r="L637" s="87" t="str">
        <f t="shared" si="23"/>
        <v/>
      </c>
      <c r="M637" s="87" t="str">
        <f>IFERROR(VLOOKUP(H637,'2019년 수주리스트'!G:I,3,0),"")</f>
        <v/>
      </c>
      <c r="N637" s="18" t="str">
        <f t="shared" si="22"/>
        <v/>
      </c>
      <c r="O637" s="15"/>
      <c r="P637" s="194" t="s">
        <v>32</v>
      </c>
    </row>
    <row r="638" spans="3:16" ht="12" hidden="1" customHeight="1" x14ac:dyDescent="0.3">
      <c r="C638" s="12" t="s">
        <v>25</v>
      </c>
      <c r="D638" s="25" t="s">
        <v>142</v>
      </c>
      <c r="E638" s="27" t="s">
        <v>44</v>
      </c>
      <c r="F638" s="13" t="s">
        <v>46</v>
      </c>
      <c r="G638" s="18" t="s">
        <v>758</v>
      </c>
      <c r="H638" s="18">
        <v>6218129249</v>
      </c>
      <c r="I638" s="83">
        <v>1250000</v>
      </c>
      <c r="J638" s="84">
        <v>15000000</v>
      </c>
      <c r="K638" s="84" t="s">
        <v>32</v>
      </c>
      <c r="L638" s="87" t="str">
        <f t="shared" si="23"/>
        <v/>
      </c>
      <c r="M638" s="87" t="str">
        <f>IFERROR(VLOOKUP(H638,'2019년 수주리스트'!G:I,3,0),"")</f>
        <v/>
      </c>
      <c r="N638" s="18" t="str">
        <f t="shared" si="22"/>
        <v/>
      </c>
      <c r="O638" s="15"/>
      <c r="P638" s="194" t="s">
        <v>32</v>
      </c>
    </row>
    <row r="639" spans="3:16" ht="12" hidden="1" customHeight="1" x14ac:dyDescent="0.3">
      <c r="C639" s="12" t="s">
        <v>18</v>
      </c>
      <c r="D639" s="25" t="s">
        <v>124</v>
      </c>
      <c r="E639" s="27" t="s">
        <v>44</v>
      </c>
      <c r="F639" s="13" t="s">
        <v>46</v>
      </c>
      <c r="G639" s="18" t="s">
        <v>759</v>
      </c>
      <c r="H639" s="18">
        <v>1248654107</v>
      </c>
      <c r="I639" s="83">
        <v>365000</v>
      </c>
      <c r="J639" s="84">
        <v>4380000</v>
      </c>
      <c r="K639" s="84" t="s">
        <v>29</v>
      </c>
      <c r="L639" s="87" t="str">
        <f t="shared" si="23"/>
        <v/>
      </c>
      <c r="M639" s="87" t="str">
        <f>IFERROR(VLOOKUP(H639,'2019년 수주리스트'!G:I,3,0),"")</f>
        <v/>
      </c>
      <c r="N639" s="18" t="str">
        <f t="shared" si="22"/>
        <v/>
      </c>
      <c r="O639" s="15"/>
      <c r="P639" s="194" t="s">
        <v>29</v>
      </c>
    </row>
    <row r="640" spans="3:16" ht="12" hidden="1" customHeight="1" x14ac:dyDescent="0.3">
      <c r="C640" s="12" t="s">
        <v>14</v>
      </c>
      <c r="D640" s="25" t="s">
        <v>138</v>
      </c>
      <c r="E640" s="27" t="s">
        <v>44</v>
      </c>
      <c r="F640" s="13" t="s">
        <v>46</v>
      </c>
      <c r="G640" s="18" t="s">
        <v>760</v>
      </c>
      <c r="H640" s="18">
        <v>1208684555</v>
      </c>
      <c r="I640" s="83">
        <v>643000</v>
      </c>
      <c r="J640" s="84">
        <v>7716000</v>
      </c>
      <c r="K640" s="84" t="s">
        <v>32</v>
      </c>
      <c r="L640" s="87" t="str">
        <f t="shared" si="23"/>
        <v/>
      </c>
      <c r="M640" s="87" t="str">
        <f>IFERROR(VLOOKUP(H640,'2019년 수주리스트'!G:I,3,0),"")</f>
        <v/>
      </c>
      <c r="N640" s="18" t="str">
        <f t="shared" si="22"/>
        <v/>
      </c>
      <c r="O640" s="15"/>
      <c r="P640" s="194" t="s">
        <v>32</v>
      </c>
    </row>
    <row r="641" spans="3:16" ht="12" hidden="1" customHeight="1" x14ac:dyDescent="0.3">
      <c r="C641" s="12" t="s">
        <v>14</v>
      </c>
      <c r="D641" s="25" t="s">
        <v>126</v>
      </c>
      <c r="E641" s="27" t="s">
        <v>44</v>
      </c>
      <c r="F641" s="13" t="s">
        <v>46</v>
      </c>
      <c r="G641" s="18" t="s">
        <v>761</v>
      </c>
      <c r="H641" s="18">
        <v>2998200019</v>
      </c>
      <c r="I641" s="83">
        <v>365000</v>
      </c>
      <c r="J641" s="84">
        <v>4380000</v>
      </c>
      <c r="K641" s="84" t="s">
        <v>29</v>
      </c>
      <c r="L641" s="87" t="str">
        <f t="shared" si="23"/>
        <v/>
      </c>
      <c r="M641" s="87" t="str">
        <f>IFERROR(VLOOKUP(H641,'2019년 수주리스트'!G:I,3,0),"")</f>
        <v/>
      </c>
      <c r="N641" s="18" t="str">
        <f t="shared" si="22"/>
        <v/>
      </c>
      <c r="O641" s="15"/>
      <c r="P641" s="194" t="s">
        <v>29</v>
      </c>
    </row>
    <row r="642" spans="3:16" ht="12" hidden="1" customHeight="1" x14ac:dyDescent="0.3">
      <c r="C642" s="12" t="s">
        <v>18</v>
      </c>
      <c r="D642" s="25" t="s">
        <v>762</v>
      </c>
      <c r="E642" s="27" t="s">
        <v>44</v>
      </c>
      <c r="F642" s="13" t="s">
        <v>46</v>
      </c>
      <c r="G642" s="18" t="s">
        <v>763</v>
      </c>
      <c r="H642" s="18">
        <v>2208649066</v>
      </c>
      <c r="I642" s="83">
        <v>300000</v>
      </c>
      <c r="J642" s="84">
        <v>3600000</v>
      </c>
      <c r="K642" s="84" t="s">
        <v>29</v>
      </c>
      <c r="L642" s="87" t="str">
        <f t="shared" si="23"/>
        <v/>
      </c>
      <c r="M642" s="87" t="str">
        <f>IFERROR(VLOOKUP(H642,'2019년 수주리스트'!G:I,3,0),"")</f>
        <v/>
      </c>
      <c r="N642" s="18" t="str">
        <f t="shared" si="22"/>
        <v/>
      </c>
      <c r="O642" s="15"/>
      <c r="P642" s="194" t="s">
        <v>29</v>
      </c>
    </row>
    <row r="643" spans="3:16" ht="12" hidden="1" customHeight="1" x14ac:dyDescent="0.3">
      <c r="C643" s="12" t="s">
        <v>14</v>
      </c>
      <c r="D643" s="25" t="s">
        <v>288</v>
      </c>
      <c r="E643" s="27" t="s">
        <v>44</v>
      </c>
      <c r="F643" s="13" t="s">
        <v>45</v>
      </c>
      <c r="G643" s="18" t="s">
        <v>764</v>
      </c>
      <c r="H643" s="18">
        <v>3018210260</v>
      </c>
      <c r="I643" s="83">
        <v>2618182</v>
      </c>
      <c r="J643" s="84">
        <v>2618182</v>
      </c>
      <c r="K643" s="84" t="s">
        <v>26</v>
      </c>
      <c r="L643" s="87" t="str">
        <f t="shared" si="23"/>
        <v>1월</v>
      </c>
      <c r="M643" s="87">
        <f>IFERROR(VLOOKUP(H643,'2019년 수주리스트'!G:I,3,0),"")</f>
        <v>2880000</v>
      </c>
      <c r="N643" s="18" t="str">
        <f t="shared" si="22"/>
        <v>완료</v>
      </c>
      <c r="O643" s="15"/>
    </row>
    <row r="644" spans="3:16" ht="12" hidden="1" customHeight="1" x14ac:dyDescent="0.3">
      <c r="C644" s="12" t="s">
        <v>14</v>
      </c>
      <c r="D644" s="25" t="s">
        <v>765</v>
      </c>
      <c r="E644" s="27" t="s">
        <v>44</v>
      </c>
      <c r="F644" s="13" t="s">
        <v>46</v>
      </c>
      <c r="G644" s="18" t="s">
        <v>766</v>
      </c>
      <c r="H644" s="18">
        <v>4118211402</v>
      </c>
      <c r="I644" s="83">
        <v>240000</v>
      </c>
      <c r="J644" s="84">
        <v>2880000</v>
      </c>
      <c r="K644" s="84" t="s">
        <v>29</v>
      </c>
      <c r="L644" s="87" t="str">
        <f t="shared" si="23"/>
        <v/>
      </c>
      <c r="M644" s="87" t="str">
        <f>IFERROR(VLOOKUP(H644,'2019년 수주리스트'!G:I,3,0),"")</f>
        <v/>
      </c>
      <c r="N644" s="18" t="str">
        <f t="shared" si="22"/>
        <v/>
      </c>
      <c r="O644" s="15"/>
      <c r="P644" s="194" t="s">
        <v>29</v>
      </c>
    </row>
    <row r="645" spans="3:16" ht="12" hidden="1" customHeight="1" x14ac:dyDescent="0.3">
      <c r="C645" s="12" t="s">
        <v>25</v>
      </c>
      <c r="D645" s="25" t="s">
        <v>767</v>
      </c>
      <c r="E645" s="27" t="s">
        <v>44</v>
      </c>
      <c r="F645" s="13" t="s">
        <v>45</v>
      </c>
      <c r="G645" s="18" t="s">
        <v>768</v>
      </c>
      <c r="H645" s="18">
        <v>6218109170</v>
      </c>
      <c r="I645" s="83">
        <v>3540000</v>
      </c>
      <c r="J645" s="84">
        <v>3540000</v>
      </c>
      <c r="K645" s="84" t="s">
        <v>32</v>
      </c>
      <c r="L645" s="87" t="str">
        <f t="shared" si="23"/>
        <v/>
      </c>
      <c r="M645" s="87" t="str">
        <f>IFERROR(VLOOKUP(H645,'2019년 수주리스트'!G:I,3,0),"")</f>
        <v/>
      </c>
      <c r="N645" s="18" t="str">
        <f t="shared" si="22"/>
        <v/>
      </c>
      <c r="O645" s="15"/>
      <c r="P645" s="194" t="s">
        <v>32</v>
      </c>
    </row>
    <row r="646" spans="3:16" ht="12" hidden="1" customHeight="1" x14ac:dyDescent="0.3">
      <c r="C646" s="12" t="s">
        <v>25</v>
      </c>
      <c r="D646" s="25" t="s">
        <v>298</v>
      </c>
      <c r="E646" s="27" t="s">
        <v>44</v>
      </c>
      <c r="F646" s="13" t="s">
        <v>45</v>
      </c>
      <c r="G646" s="18" t="s">
        <v>769</v>
      </c>
      <c r="H646" s="18">
        <v>6218109170</v>
      </c>
      <c r="I646" s="83">
        <v>3180000</v>
      </c>
      <c r="J646" s="84">
        <v>3180000</v>
      </c>
      <c r="K646" s="84" t="s">
        <v>31</v>
      </c>
      <c r="L646" s="87" t="str">
        <f t="shared" si="23"/>
        <v/>
      </c>
      <c r="M646" s="87" t="str">
        <f>IFERROR(VLOOKUP(H646,'2019년 수주리스트'!G:I,3,0),"")</f>
        <v/>
      </c>
      <c r="N646" s="18" t="str">
        <f t="shared" si="22"/>
        <v/>
      </c>
      <c r="O646" s="15"/>
      <c r="P646" s="194" t="s">
        <v>31</v>
      </c>
    </row>
    <row r="647" spans="3:16" ht="12" hidden="1" customHeight="1" x14ac:dyDescent="0.3">
      <c r="C647" s="12" t="s">
        <v>14</v>
      </c>
      <c r="D647" s="25" t="s">
        <v>168</v>
      </c>
      <c r="E647" s="27" t="s">
        <v>44</v>
      </c>
      <c r="F647" s="13" t="s">
        <v>46</v>
      </c>
      <c r="G647" s="18" t="s">
        <v>770</v>
      </c>
      <c r="H647" s="18">
        <v>2178129623</v>
      </c>
      <c r="I647" s="83">
        <v>355000</v>
      </c>
      <c r="J647" s="84">
        <v>4260000</v>
      </c>
      <c r="K647" s="84" t="s">
        <v>29</v>
      </c>
      <c r="L647" s="87" t="str">
        <f t="shared" si="23"/>
        <v/>
      </c>
      <c r="M647" s="87" t="str">
        <f>IFERROR(VLOOKUP(H647,'2019년 수주리스트'!G:I,3,0),"")</f>
        <v/>
      </c>
      <c r="N647" s="18" t="str">
        <f t="shared" si="22"/>
        <v/>
      </c>
      <c r="O647" s="15"/>
      <c r="P647" s="194" t="s">
        <v>29</v>
      </c>
    </row>
    <row r="648" spans="3:16" ht="12" hidden="1" customHeight="1" x14ac:dyDescent="0.3">
      <c r="C648" s="12" t="s">
        <v>25</v>
      </c>
      <c r="D648" s="25" t="s">
        <v>216</v>
      </c>
      <c r="E648" s="27" t="s">
        <v>44</v>
      </c>
      <c r="F648" s="13" t="s">
        <v>46</v>
      </c>
      <c r="G648" s="18" t="s">
        <v>771</v>
      </c>
      <c r="H648" s="18">
        <v>6068107362</v>
      </c>
      <c r="I648" s="83">
        <v>645000</v>
      </c>
      <c r="J648" s="84">
        <v>7740000</v>
      </c>
      <c r="K648" s="84" t="s">
        <v>29</v>
      </c>
      <c r="L648" s="87" t="str">
        <f t="shared" si="23"/>
        <v/>
      </c>
      <c r="M648" s="87" t="str">
        <f>IFERROR(VLOOKUP(H648,'2019년 수주리스트'!G:I,3,0),"")</f>
        <v/>
      </c>
      <c r="N648" s="18" t="str">
        <f t="shared" ref="N648:N712" si="24">IF(M648="","","완료")</f>
        <v/>
      </c>
      <c r="O648" s="15"/>
      <c r="P648" s="194" t="s">
        <v>29</v>
      </c>
    </row>
    <row r="649" spans="3:16" ht="12" hidden="1" customHeight="1" x14ac:dyDescent="0.3">
      <c r="C649" s="12" t="s">
        <v>14</v>
      </c>
      <c r="D649" s="25" t="s">
        <v>126</v>
      </c>
      <c r="E649" s="27" t="s">
        <v>44</v>
      </c>
      <c r="F649" s="13" t="s">
        <v>46</v>
      </c>
      <c r="G649" s="18" t="s">
        <v>772</v>
      </c>
      <c r="H649" s="18">
        <v>1368120546</v>
      </c>
      <c r="I649" s="83">
        <v>365000</v>
      </c>
      <c r="J649" s="84">
        <v>4380000</v>
      </c>
      <c r="K649" s="84" t="s">
        <v>29</v>
      </c>
      <c r="L649" s="87" t="str">
        <f t="shared" si="23"/>
        <v/>
      </c>
      <c r="M649" s="87" t="str">
        <f>IFERROR(VLOOKUP(H649,'2019년 수주리스트'!G:I,3,0),"")</f>
        <v/>
      </c>
      <c r="N649" s="18" t="str">
        <f t="shared" si="24"/>
        <v/>
      </c>
      <c r="O649" s="15"/>
      <c r="P649" s="194" t="s">
        <v>29</v>
      </c>
    </row>
    <row r="650" spans="3:16" ht="12" hidden="1" customHeight="1" x14ac:dyDescent="0.3">
      <c r="C650" s="12" t="s">
        <v>25</v>
      </c>
      <c r="D650" s="25" t="s">
        <v>339</v>
      </c>
      <c r="E650" s="27" t="s">
        <v>44</v>
      </c>
      <c r="F650" s="13" t="s">
        <v>46</v>
      </c>
      <c r="G650" s="18" t="s">
        <v>773</v>
      </c>
      <c r="H650" s="18">
        <v>6108120419</v>
      </c>
      <c r="I650" s="83">
        <v>320000</v>
      </c>
      <c r="J650" s="84">
        <v>3840000</v>
      </c>
      <c r="K650" s="84" t="s">
        <v>33</v>
      </c>
      <c r="L650" s="87" t="str">
        <f t="shared" si="23"/>
        <v/>
      </c>
      <c r="M650" s="87" t="str">
        <f>IFERROR(VLOOKUP(H650,'2019년 수주리스트'!G:I,3,0),"")</f>
        <v/>
      </c>
      <c r="N650" s="18" t="str">
        <f t="shared" si="24"/>
        <v/>
      </c>
      <c r="O650" s="15"/>
      <c r="P650" s="194" t="s">
        <v>33</v>
      </c>
    </row>
    <row r="651" spans="3:16" ht="12" hidden="1" customHeight="1" x14ac:dyDescent="0.3">
      <c r="C651" s="12" t="s">
        <v>14</v>
      </c>
      <c r="D651" s="25" t="s">
        <v>126</v>
      </c>
      <c r="E651" s="27" t="s">
        <v>44</v>
      </c>
      <c r="F651" s="13" t="s">
        <v>46</v>
      </c>
      <c r="G651" s="18" t="s">
        <v>774</v>
      </c>
      <c r="H651" s="18">
        <v>1012592223</v>
      </c>
      <c r="I651" s="83">
        <v>365000</v>
      </c>
      <c r="J651" s="84">
        <v>4380000</v>
      </c>
      <c r="K651" s="84" t="s">
        <v>33</v>
      </c>
      <c r="L651" s="87" t="str">
        <f t="shared" si="23"/>
        <v/>
      </c>
      <c r="M651" s="87" t="str">
        <f>IFERROR(VLOOKUP(H651,'2019년 수주리스트'!G:I,3,0),"")</f>
        <v/>
      </c>
      <c r="N651" s="18" t="str">
        <f t="shared" si="24"/>
        <v/>
      </c>
      <c r="O651" s="15"/>
      <c r="P651" s="194" t="s">
        <v>33</v>
      </c>
    </row>
    <row r="652" spans="3:16" ht="12" hidden="1" customHeight="1" x14ac:dyDescent="0.3">
      <c r="C652" s="12" t="s">
        <v>18</v>
      </c>
      <c r="D652" s="25" t="s">
        <v>437</v>
      </c>
      <c r="E652" s="27" t="s">
        <v>44</v>
      </c>
      <c r="F652" s="13" t="s">
        <v>45</v>
      </c>
      <c r="G652" s="18" t="s">
        <v>775</v>
      </c>
      <c r="H652" s="18">
        <v>2218212943</v>
      </c>
      <c r="I652" s="83">
        <v>6780000</v>
      </c>
      <c r="J652" s="84">
        <v>6780000</v>
      </c>
      <c r="K652" s="84" t="s">
        <v>35</v>
      </c>
      <c r="L652" s="87" t="str">
        <f t="shared" si="23"/>
        <v/>
      </c>
      <c r="M652" s="87" t="str">
        <f>IFERROR(VLOOKUP(H652,'2019년 수주리스트'!G:I,3,0),"")</f>
        <v/>
      </c>
      <c r="N652" s="18" t="str">
        <f t="shared" si="24"/>
        <v/>
      </c>
      <c r="O652" s="15"/>
      <c r="P652" s="194" t="s">
        <v>35</v>
      </c>
    </row>
    <row r="653" spans="3:16" ht="12" hidden="1" customHeight="1" x14ac:dyDescent="0.3">
      <c r="C653" s="12" t="s">
        <v>25</v>
      </c>
      <c r="D653" s="25" t="s">
        <v>216</v>
      </c>
      <c r="E653" s="27" t="s">
        <v>44</v>
      </c>
      <c r="F653" s="13" t="s">
        <v>46</v>
      </c>
      <c r="G653" s="18" t="s">
        <v>776</v>
      </c>
      <c r="H653" s="18">
        <v>6218118169</v>
      </c>
      <c r="I653" s="83">
        <v>950000</v>
      </c>
      <c r="J653" s="84">
        <v>11400000</v>
      </c>
      <c r="K653" s="84" t="s">
        <v>32</v>
      </c>
      <c r="L653" s="87" t="str">
        <f t="shared" si="23"/>
        <v/>
      </c>
      <c r="M653" s="87" t="str">
        <f>IFERROR(VLOOKUP(H653,'2019년 수주리스트'!G:I,3,0),"")</f>
        <v/>
      </c>
      <c r="N653" s="18" t="str">
        <f t="shared" si="24"/>
        <v/>
      </c>
      <c r="O653" s="15"/>
      <c r="P653" s="194" t="s">
        <v>32</v>
      </c>
    </row>
    <row r="654" spans="3:16" ht="12" hidden="1" customHeight="1" x14ac:dyDescent="0.3">
      <c r="C654" s="12" t="s">
        <v>18</v>
      </c>
      <c r="D654" s="25" t="s">
        <v>128</v>
      </c>
      <c r="E654" s="27" t="s">
        <v>44</v>
      </c>
      <c r="F654" s="13" t="s">
        <v>45</v>
      </c>
      <c r="G654" s="18" t="s">
        <v>777</v>
      </c>
      <c r="H654" s="18">
        <v>1318637479</v>
      </c>
      <c r="I654" s="83">
        <v>3300000</v>
      </c>
      <c r="J654" s="84">
        <v>3300000</v>
      </c>
      <c r="K654" s="84" t="s">
        <v>32</v>
      </c>
      <c r="L654" s="87" t="str">
        <f t="shared" ref="L654:L718" si="25">IF(N654="완료",K654,"")</f>
        <v/>
      </c>
      <c r="M654" s="87" t="str">
        <f>IFERROR(VLOOKUP(H654,'2019년 수주리스트'!G:I,3,0),"")</f>
        <v/>
      </c>
      <c r="N654" s="18" t="str">
        <f t="shared" si="24"/>
        <v/>
      </c>
      <c r="O654" s="15"/>
      <c r="P654" s="194" t="s">
        <v>32</v>
      </c>
    </row>
    <row r="655" spans="3:16" ht="12" hidden="1" customHeight="1" x14ac:dyDescent="0.3">
      <c r="C655" s="12" t="s">
        <v>14</v>
      </c>
      <c r="D655" s="25" t="s">
        <v>138</v>
      </c>
      <c r="E655" s="27" t="s">
        <v>44</v>
      </c>
      <c r="F655" s="13" t="s">
        <v>45</v>
      </c>
      <c r="G655" s="18" t="s">
        <v>778</v>
      </c>
      <c r="H655" s="18">
        <v>8254011111</v>
      </c>
      <c r="I655" s="83">
        <v>4380000</v>
      </c>
      <c r="J655" s="84">
        <v>4380000</v>
      </c>
      <c r="K655" s="84" t="s">
        <v>32</v>
      </c>
      <c r="L655" s="87" t="str">
        <f t="shared" si="25"/>
        <v/>
      </c>
      <c r="M655" s="87" t="str">
        <f>IFERROR(VLOOKUP(H655,'2019년 수주리스트'!G:I,3,0),"")</f>
        <v/>
      </c>
      <c r="N655" s="18" t="str">
        <f t="shared" si="24"/>
        <v/>
      </c>
      <c r="O655" s="15"/>
      <c r="P655" s="194" t="s">
        <v>32</v>
      </c>
    </row>
    <row r="656" spans="3:16" ht="12" hidden="1" customHeight="1" x14ac:dyDescent="0.3">
      <c r="C656" s="12" t="s">
        <v>25</v>
      </c>
      <c r="D656" s="25" t="s">
        <v>298</v>
      </c>
      <c r="E656" s="27" t="s">
        <v>44</v>
      </c>
      <c r="F656" s="13" t="s">
        <v>46</v>
      </c>
      <c r="G656" s="18" t="s">
        <v>779</v>
      </c>
      <c r="H656" s="18">
        <v>6098608161</v>
      </c>
      <c r="I656" s="83">
        <v>275000</v>
      </c>
      <c r="J656" s="84">
        <v>3300000</v>
      </c>
      <c r="K656" s="84" t="s">
        <v>33</v>
      </c>
      <c r="L656" s="87" t="str">
        <f t="shared" si="25"/>
        <v/>
      </c>
      <c r="M656" s="87" t="str">
        <f>IFERROR(VLOOKUP(H656,'2019년 수주리스트'!G:I,3,0),"")</f>
        <v/>
      </c>
      <c r="N656" s="18" t="str">
        <f t="shared" si="24"/>
        <v/>
      </c>
      <c r="O656" s="15"/>
      <c r="P656" s="194" t="s">
        <v>33</v>
      </c>
    </row>
    <row r="657" spans="1:16" ht="12" hidden="1" customHeight="1" x14ac:dyDescent="0.3">
      <c r="C657" s="12" t="s">
        <v>18</v>
      </c>
      <c r="D657" s="25" t="s">
        <v>171</v>
      </c>
      <c r="E657" s="27" t="s">
        <v>44</v>
      </c>
      <c r="F657" s="13" t="s">
        <v>46</v>
      </c>
      <c r="G657" s="18" t="s">
        <v>780</v>
      </c>
      <c r="H657" s="18">
        <v>1438104850</v>
      </c>
      <c r="I657" s="83">
        <v>285000</v>
      </c>
      <c r="J657" s="84">
        <v>3420000</v>
      </c>
      <c r="K657" s="84" t="s">
        <v>32</v>
      </c>
      <c r="L657" s="87" t="str">
        <f t="shared" si="25"/>
        <v/>
      </c>
      <c r="M657" s="87" t="str">
        <f>IFERROR(VLOOKUP(H657,'2019년 수주리스트'!G:I,3,0),"")</f>
        <v/>
      </c>
      <c r="N657" s="18" t="str">
        <f t="shared" si="24"/>
        <v/>
      </c>
      <c r="O657" s="15"/>
      <c r="P657" s="194" t="s">
        <v>32</v>
      </c>
    </row>
    <row r="658" spans="1:16" ht="12" hidden="1" customHeight="1" x14ac:dyDescent="0.3">
      <c r="C658" s="12" t="s">
        <v>25</v>
      </c>
      <c r="D658" s="25" t="s">
        <v>339</v>
      </c>
      <c r="E658" s="27" t="s">
        <v>44</v>
      </c>
      <c r="F658" s="13" t="s">
        <v>46</v>
      </c>
      <c r="G658" s="18" t="s">
        <v>781</v>
      </c>
      <c r="H658" s="18">
        <v>6108542731</v>
      </c>
      <c r="I658" s="83">
        <v>275000</v>
      </c>
      <c r="J658" s="84">
        <v>3300000</v>
      </c>
      <c r="K658" s="84" t="s">
        <v>32</v>
      </c>
      <c r="L658" s="87" t="str">
        <f t="shared" si="25"/>
        <v/>
      </c>
      <c r="M658" s="87" t="str">
        <f>IFERROR(VLOOKUP(H658,'2019년 수주리스트'!G:I,3,0),"")</f>
        <v/>
      </c>
      <c r="N658" s="18" t="str">
        <f t="shared" si="24"/>
        <v/>
      </c>
      <c r="O658" s="15"/>
      <c r="P658" s="194" t="s">
        <v>32</v>
      </c>
    </row>
    <row r="659" spans="1:16" ht="12" hidden="1" customHeight="1" x14ac:dyDescent="0.3">
      <c r="C659" s="12" t="s">
        <v>18</v>
      </c>
      <c r="D659" s="25" t="s">
        <v>267</v>
      </c>
      <c r="E659" s="27" t="s">
        <v>44</v>
      </c>
      <c r="F659" s="13" t="s">
        <v>46</v>
      </c>
      <c r="G659" s="18" t="s">
        <v>782</v>
      </c>
      <c r="H659" s="18">
        <v>6098625423</v>
      </c>
      <c r="I659" s="83">
        <v>975000</v>
      </c>
      <c r="J659" s="84">
        <v>11700000</v>
      </c>
      <c r="K659" s="84" t="s">
        <v>32</v>
      </c>
      <c r="L659" s="87" t="str">
        <f t="shared" si="25"/>
        <v/>
      </c>
      <c r="M659" s="87" t="str">
        <f>IFERROR(VLOOKUP(H659,'2019년 수주리스트'!G:I,3,0),"")</f>
        <v/>
      </c>
      <c r="N659" s="18" t="str">
        <f t="shared" si="24"/>
        <v/>
      </c>
      <c r="O659" s="15"/>
      <c r="P659" s="194" t="s">
        <v>32</v>
      </c>
    </row>
    <row r="660" spans="1:16" ht="12" hidden="1" customHeight="1" x14ac:dyDescent="0.3">
      <c r="C660" s="12" t="s">
        <v>14</v>
      </c>
      <c r="D660" s="25" t="s">
        <v>168</v>
      </c>
      <c r="E660" s="27" t="s">
        <v>44</v>
      </c>
      <c r="F660" s="13" t="s">
        <v>46</v>
      </c>
      <c r="G660" s="18" t="s">
        <v>2828</v>
      </c>
      <c r="H660" s="18">
        <v>1378170001</v>
      </c>
      <c r="I660" s="83">
        <v>285000</v>
      </c>
      <c r="J660" s="84">
        <v>3420000</v>
      </c>
      <c r="K660" s="84" t="s">
        <v>33</v>
      </c>
      <c r="L660" s="87" t="str">
        <f t="shared" si="25"/>
        <v/>
      </c>
      <c r="M660" s="87"/>
      <c r="N660" s="18" t="str">
        <f t="shared" si="24"/>
        <v/>
      </c>
      <c r="O660" s="15"/>
      <c r="P660" s="194" t="s">
        <v>33</v>
      </c>
    </row>
    <row r="661" spans="1:16" ht="12" hidden="1" customHeight="1" x14ac:dyDescent="0.3">
      <c r="C661" s="12" t="s">
        <v>25</v>
      </c>
      <c r="D661" s="25" t="s">
        <v>783</v>
      </c>
      <c r="E661" s="27" t="s">
        <v>44</v>
      </c>
      <c r="F661" s="13" t="s">
        <v>46</v>
      </c>
      <c r="G661" s="18" t="s">
        <v>784</v>
      </c>
      <c r="H661" s="18">
        <v>6168144724</v>
      </c>
      <c r="I661" s="83">
        <v>230000</v>
      </c>
      <c r="J661" s="84">
        <v>2760000</v>
      </c>
      <c r="K661" s="84" t="s">
        <v>32</v>
      </c>
      <c r="L661" s="87" t="str">
        <f t="shared" si="25"/>
        <v/>
      </c>
      <c r="M661" s="87" t="str">
        <f>IFERROR(VLOOKUP(H661,'2019년 수주리스트'!G:I,3,0),"")</f>
        <v/>
      </c>
      <c r="N661" s="18" t="str">
        <f t="shared" si="24"/>
        <v/>
      </c>
      <c r="O661" s="15"/>
      <c r="P661" s="194" t="s">
        <v>32</v>
      </c>
    </row>
    <row r="662" spans="1:16" ht="12" hidden="1" customHeight="1" x14ac:dyDescent="0.3">
      <c r="C662" s="12" t="s">
        <v>18</v>
      </c>
      <c r="D662" s="25" t="s">
        <v>171</v>
      </c>
      <c r="E662" s="27" t="s">
        <v>44</v>
      </c>
      <c r="F662" s="13" t="s">
        <v>46</v>
      </c>
      <c r="G662" s="18" t="s">
        <v>785</v>
      </c>
      <c r="H662" s="18">
        <v>1328130101</v>
      </c>
      <c r="I662" s="83">
        <v>375000</v>
      </c>
      <c r="J662" s="84">
        <v>4500000</v>
      </c>
      <c r="K662" s="84" t="s">
        <v>32</v>
      </c>
      <c r="L662" s="87" t="str">
        <f t="shared" si="25"/>
        <v/>
      </c>
      <c r="M662" s="87" t="str">
        <f>IFERROR(VLOOKUP(H662,'2019년 수주리스트'!G:I,3,0),"")</f>
        <v/>
      </c>
      <c r="N662" s="18" t="str">
        <f t="shared" si="24"/>
        <v/>
      </c>
      <c r="O662" s="15"/>
      <c r="P662" s="194" t="s">
        <v>32</v>
      </c>
    </row>
    <row r="663" spans="1:16" ht="12" hidden="1" customHeight="1" x14ac:dyDescent="0.3">
      <c r="C663" s="12" t="s">
        <v>18</v>
      </c>
      <c r="D663" s="25" t="s">
        <v>267</v>
      </c>
      <c r="E663" s="27" t="s">
        <v>44</v>
      </c>
      <c r="F663" s="13" t="s">
        <v>46</v>
      </c>
      <c r="G663" s="18" t="s">
        <v>786</v>
      </c>
      <c r="H663" s="18">
        <v>2338103514</v>
      </c>
      <c r="I663" s="83">
        <v>315000</v>
      </c>
      <c r="J663" s="84">
        <v>3780000</v>
      </c>
      <c r="K663" s="84" t="s">
        <v>32</v>
      </c>
      <c r="L663" s="87" t="str">
        <f t="shared" si="25"/>
        <v/>
      </c>
      <c r="M663" s="87" t="str">
        <f>IFERROR(VLOOKUP(H663,'2019년 수주리스트'!G:I,3,0),"")</f>
        <v/>
      </c>
      <c r="N663" s="18" t="str">
        <f t="shared" si="24"/>
        <v/>
      </c>
      <c r="O663" s="15"/>
      <c r="P663" s="194" t="s">
        <v>32</v>
      </c>
    </row>
    <row r="664" spans="1:16" ht="12" hidden="1" customHeight="1" x14ac:dyDescent="0.3">
      <c r="C664" s="12" t="s">
        <v>14</v>
      </c>
      <c r="D664" s="25" t="s">
        <v>133</v>
      </c>
      <c r="E664" s="27" t="s">
        <v>44</v>
      </c>
      <c r="F664" s="13" t="s">
        <v>45</v>
      </c>
      <c r="G664" s="18" t="s">
        <v>787</v>
      </c>
      <c r="H664" s="18">
        <v>1198192045</v>
      </c>
      <c r="I664" s="83">
        <v>3840000</v>
      </c>
      <c r="J664" s="84">
        <v>3840000</v>
      </c>
      <c r="K664" s="84" t="s">
        <v>32</v>
      </c>
      <c r="L664" s="87" t="str">
        <f t="shared" si="25"/>
        <v/>
      </c>
      <c r="M664" s="87" t="str">
        <f>IFERROR(VLOOKUP(H664,'2019년 수주리스트'!G:I,3,0),"")</f>
        <v/>
      </c>
      <c r="N664" s="18" t="str">
        <f t="shared" si="24"/>
        <v/>
      </c>
      <c r="O664" s="15"/>
      <c r="P664" s="194" t="s">
        <v>32</v>
      </c>
    </row>
    <row r="665" spans="1:16" ht="12" hidden="1" customHeight="1" x14ac:dyDescent="0.3">
      <c r="C665" s="12" t="s">
        <v>18</v>
      </c>
      <c r="D665" s="25" t="s">
        <v>171</v>
      </c>
      <c r="E665" s="27" t="s">
        <v>44</v>
      </c>
      <c r="F665" s="13" t="s">
        <v>46</v>
      </c>
      <c r="G665" s="18" t="s">
        <v>788</v>
      </c>
      <c r="H665" s="18">
        <v>2068174512</v>
      </c>
      <c r="I665" s="83">
        <v>525000</v>
      </c>
      <c r="J665" s="84">
        <v>6300000</v>
      </c>
      <c r="K665" s="84" t="s">
        <v>32</v>
      </c>
      <c r="L665" s="87" t="str">
        <f t="shared" si="25"/>
        <v/>
      </c>
      <c r="M665" s="87" t="str">
        <f>IFERROR(VLOOKUP(H665,'2019년 수주리스트'!G:I,3,0),"")</f>
        <v/>
      </c>
      <c r="N665" s="18" t="str">
        <f t="shared" si="24"/>
        <v/>
      </c>
      <c r="O665" s="15"/>
      <c r="P665" s="194" t="s">
        <v>32</v>
      </c>
    </row>
    <row r="666" spans="1:16" ht="12" hidden="1" customHeight="1" x14ac:dyDescent="0.3">
      <c r="C666" s="12" t="s">
        <v>18</v>
      </c>
      <c r="D666" s="25" t="s">
        <v>171</v>
      </c>
      <c r="E666" s="27" t="s">
        <v>44</v>
      </c>
      <c r="F666" s="13" t="s">
        <v>45</v>
      </c>
      <c r="G666" s="18" t="s">
        <v>789</v>
      </c>
      <c r="H666" s="18">
        <v>2068159433</v>
      </c>
      <c r="I666" s="83">
        <v>7308000</v>
      </c>
      <c r="J666" s="84">
        <v>7308000</v>
      </c>
      <c r="K666" s="84" t="s">
        <v>31</v>
      </c>
      <c r="L666" s="87" t="str">
        <f t="shared" si="25"/>
        <v/>
      </c>
      <c r="M666" s="87" t="str">
        <f>IFERROR(VLOOKUP(H666,'2019년 수주리스트'!G:I,3,0),"")</f>
        <v/>
      </c>
      <c r="N666" s="18" t="str">
        <f t="shared" si="24"/>
        <v/>
      </c>
      <c r="O666" s="15"/>
      <c r="P666" s="194" t="s">
        <v>31</v>
      </c>
    </row>
    <row r="667" spans="1:16" ht="12" hidden="1" customHeight="1" x14ac:dyDescent="0.3">
      <c r="C667" s="12" t="s">
        <v>14</v>
      </c>
      <c r="D667" s="25" t="s">
        <v>114</v>
      </c>
      <c r="E667" s="27" t="s">
        <v>44</v>
      </c>
      <c r="F667" s="13" t="s">
        <v>46</v>
      </c>
      <c r="G667" s="18" t="s">
        <v>790</v>
      </c>
      <c r="H667" s="18">
        <v>4078119669</v>
      </c>
      <c r="I667" s="83">
        <v>420000</v>
      </c>
      <c r="J667" s="84">
        <v>5040000</v>
      </c>
      <c r="K667" s="84" t="s">
        <v>33</v>
      </c>
      <c r="L667" s="87" t="str">
        <f t="shared" si="25"/>
        <v/>
      </c>
      <c r="M667" s="87" t="str">
        <f>IFERROR(VLOOKUP(H667,'2019년 수주리스트'!G:I,3,0),"")</f>
        <v/>
      </c>
      <c r="N667" s="18" t="str">
        <f t="shared" si="24"/>
        <v/>
      </c>
      <c r="O667" s="15"/>
      <c r="P667" s="194" t="s">
        <v>33</v>
      </c>
    </row>
    <row r="668" spans="1:16" ht="12" hidden="1" customHeight="1" x14ac:dyDescent="0.3">
      <c r="C668" s="12" t="s">
        <v>25</v>
      </c>
      <c r="D668" s="25" t="s">
        <v>216</v>
      </c>
      <c r="E668" s="27" t="s">
        <v>44</v>
      </c>
      <c r="F668" s="13" t="s">
        <v>46</v>
      </c>
      <c r="G668" s="18" t="s">
        <v>791</v>
      </c>
      <c r="H668" s="18">
        <v>1712700162</v>
      </c>
      <c r="I668" s="83">
        <v>250000</v>
      </c>
      <c r="J668" s="84">
        <v>3000000</v>
      </c>
      <c r="K668" s="84" t="s">
        <v>32</v>
      </c>
      <c r="L668" s="87" t="str">
        <f t="shared" si="25"/>
        <v/>
      </c>
      <c r="M668" s="87" t="str">
        <f>IFERROR(VLOOKUP(H668,'2019년 수주리스트'!G:I,3,0),"")</f>
        <v/>
      </c>
      <c r="N668" s="18" t="str">
        <f t="shared" si="24"/>
        <v/>
      </c>
      <c r="O668" s="15"/>
      <c r="P668" s="194" t="s">
        <v>32</v>
      </c>
    </row>
    <row r="669" spans="1:16" ht="12" hidden="1" customHeight="1" x14ac:dyDescent="0.3">
      <c r="C669" s="12" t="s">
        <v>14</v>
      </c>
      <c r="D669" s="25" t="s">
        <v>138</v>
      </c>
      <c r="E669" s="27" t="s">
        <v>44</v>
      </c>
      <c r="F669" s="13" t="s">
        <v>46</v>
      </c>
      <c r="G669" s="18" t="s">
        <v>792</v>
      </c>
      <c r="H669" s="18">
        <v>7778600083</v>
      </c>
      <c r="I669" s="83">
        <v>275000</v>
      </c>
      <c r="J669" s="84">
        <v>3300000</v>
      </c>
      <c r="K669" s="84" t="s">
        <v>32</v>
      </c>
      <c r="L669" s="87" t="str">
        <f t="shared" si="25"/>
        <v/>
      </c>
      <c r="M669" s="87" t="str">
        <f>IFERROR(VLOOKUP(H669,'2019년 수주리스트'!G:I,3,0),"")</f>
        <v/>
      </c>
      <c r="N669" s="18" t="str">
        <f t="shared" si="24"/>
        <v/>
      </c>
      <c r="O669" s="15"/>
      <c r="P669" s="194" t="s">
        <v>32</v>
      </c>
    </row>
    <row r="670" spans="1:16" ht="12" hidden="1" customHeight="1" x14ac:dyDescent="0.3">
      <c r="C670" s="12" t="s">
        <v>14</v>
      </c>
      <c r="D670" s="25" t="s">
        <v>204</v>
      </c>
      <c r="E670" s="27" t="s">
        <v>44</v>
      </c>
      <c r="F670" s="13" t="s">
        <v>45</v>
      </c>
      <c r="G670" s="18" t="s">
        <v>793</v>
      </c>
      <c r="H670" s="18">
        <v>2028200029</v>
      </c>
      <c r="I670" s="83">
        <v>4440000</v>
      </c>
      <c r="J670" s="84">
        <v>4440000</v>
      </c>
      <c r="K670" s="84" t="s">
        <v>35</v>
      </c>
      <c r="L670" s="87" t="str">
        <f t="shared" si="25"/>
        <v/>
      </c>
      <c r="M670" s="87"/>
      <c r="N670" s="18" t="str">
        <f t="shared" si="24"/>
        <v/>
      </c>
      <c r="O670" s="15"/>
      <c r="P670" s="194" t="s">
        <v>35</v>
      </c>
    </row>
    <row r="671" spans="1:16" hidden="1" x14ac:dyDescent="0.3">
      <c r="A671" s="170"/>
      <c r="C671" s="12" t="s">
        <v>14</v>
      </c>
      <c r="D671" s="25" t="s">
        <v>112</v>
      </c>
      <c r="E671" s="27" t="s">
        <v>44</v>
      </c>
      <c r="F671" s="13" t="s">
        <v>45</v>
      </c>
      <c r="G671" s="18" t="s">
        <v>793</v>
      </c>
      <c r="H671" s="18">
        <v>2028200029</v>
      </c>
      <c r="I671" s="83">
        <v>2760000</v>
      </c>
      <c r="J671" s="84">
        <v>2760000</v>
      </c>
      <c r="K671" s="84" t="s">
        <v>3823</v>
      </c>
      <c r="L671" s="87" t="str">
        <f t="shared" ref="L671" si="26">IF(N671="완료",K671,"")</f>
        <v>3월</v>
      </c>
      <c r="M671" s="87">
        <f>IFERROR(VLOOKUP(H671,'2019년 수주리스트'!G:I,3,0),"")</f>
        <v>2760000</v>
      </c>
      <c r="N671" s="18" t="str">
        <f t="shared" ref="N671" si="27">IF(M671="","","완료")</f>
        <v>완료</v>
      </c>
      <c r="O671" s="15"/>
    </row>
    <row r="672" spans="1:16" ht="12" hidden="1" customHeight="1" x14ac:dyDescent="0.3">
      <c r="C672" s="12" t="s">
        <v>14</v>
      </c>
      <c r="D672" s="25" t="s">
        <v>138</v>
      </c>
      <c r="E672" s="27" t="s">
        <v>44</v>
      </c>
      <c r="F672" s="13" t="s">
        <v>46</v>
      </c>
      <c r="G672" s="18" t="s">
        <v>794</v>
      </c>
      <c r="H672" s="18">
        <v>1388200465</v>
      </c>
      <c r="I672" s="83">
        <v>706000</v>
      </c>
      <c r="J672" s="84">
        <v>8472000</v>
      </c>
      <c r="K672" s="84" t="s">
        <v>33</v>
      </c>
      <c r="L672" s="87" t="str">
        <f t="shared" si="25"/>
        <v/>
      </c>
      <c r="M672" s="87" t="str">
        <f>IFERROR(VLOOKUP(H672,'2019년 수주리스트'!G:I,3,0),"")</f>
        <v/>
      </c>
      <c r="N672" s="18" t="str">
        <f t="shared" si="24"/>
        <v/>
      </c>
      <c r="O672" s="15"/>
      <c r="P672" s="194" t="s">
        <v>33</v>
      </c>
    </row>
    <row r="673" spans="3:16" ht="12" hidden="1" customHeight="1" x14ac:dyDescent="0.3">
      <c r="C673" s="12" t="s">
        <v>14</v>
      </c>
      <c r="D673" s="25" t="s">
        <v>126</v>
      </c>
      <c r="E673" s="27" t="s">
        <v>44</v>
      </c>
      <c r="F673" s="13" t="s">
        <v>46</v>
      </c>
      <c r="G673" s="18" t="s">
        <v>795</v>
      </c>
      <c r="H673" s="18">
        <v>1318637839</v>
      </c>
      <c r="I673" s="83">
        <v>505000</v>
      </c>
      <c r="J673" s="84">
        <v>6060000</v>
      </c>
      <c r="K673" s="84" t="s">
        <v>32</v>
      </c>
      <c r="L673" s="87" t="str">
        <f t="shared" si="25"/>
        <v/>
      </c>
      <c r="M673" s="87" t="str">
        <f>IFERROR(VLOOKUP(H673,'2019년 수주리스트'!G:I,3,0),"")</f>
        <v/>
      </c>
      <c r="N673" s="18" t="str">
        <f t="shared" si="24"/>
        <v/>
      </c>
      <c r="O673" s="15"/>
      <c r="P673" s="194" t="s">
        <v>32</v>
      </c>
    </row>
    <row r="674" spans="3:16" ht="12" hidden="1" customHeight="1" x14ac:dyDescent="0.3">
      <c r="C674" s="12" t="s">
        <v>18</v>
      </c>
      <c r="D674" s="25" t="s">
        <v>743</v>
      </c>
      <c r="E674" s="27" t="s">
        <v>44</v>
      </c>
      <c r="F674" s="13" t="s">
        <v>45</v>
      </c>
      <c r="G674" s="18" t="s">
        <v>796</v>
      </c>
      <c r="H674" s="18">
        <v>5068176706</v>
      </c>
      <c r="I674" s="83">
        <v>4698000</v>
      </c>
      <c r="J674" s="84">
        <v>4698000</v>
      </c>
      <c r="K674" s="84" t="s">
        <v>32</v>
      </c>
      <c r="L674" s="87" t="str">
        <f t="shared" si="25"/>
        <v/>
      </c>
      <c r="M674" s="87" t="str">
        <f>IFERROR(VLOOKUP(H674,'2019년 수주리스트'!G:I,3,0),"")</f>
        <v/>
      </c>
      <c r="N674" s="18" t="str">
        <f t="shared" si="24"/>
        <v/>
      </c>
      <c r="O674" s="15"/>
      <c r="P674" s="194" t="s">
        <v>32</v>
      </c>
    </row>
    <row r="675" spans="3:16" ht="12" hidden="1" customHeight="1" x14ac:dyDescent="0.3">
      <c r="C675" s="12" t="s">
        <v>18</v>
      </c>
      <c r="D675" s="25" t="s">
        <v>743</v>
      </c>
      <c r="E675" s="27" t="s">
        <v>44</v>
      </c>
      <c r="F675" s="13" t="s">
        <v>45</v>
      </c>
      <c r="G675" s="18" t="s">
        <v>797</v>
      </c>
      <c r="H675" s="18">
        <v>5078203450</v>
      </c>
      <c r="I675" s="83">
        <v>7636000</v>
      </c>
      <c r="J675" s="84">
        <v>7636000</v>
      </c>
      <c r="K675" s="84" t="s">
        <v>32</v>
      </c>
      <c r="L675" s="87" t="str">
        <f t="shared" si="25"/>
        <v/>
      </c>
      <c r="M675" s="87"/>
      <c r="N675" s="18" t="str">
        <f t="shared" si="24"/>
        <v/>
      </c>
      <c r="O675" s="15"/>
      <c r="P675" s="194" t="s">
        <v>32</v>
      </c>
    </row>
    <row r="676" spans="3:16" ht="12" hidden="1" customHeight="1" x14ac:dyDescent="0.3">
      <c r="C676" s="12" t="s">
        <v>25</v>
      </c>
      <c r="D676" s="25" t="s">
        <v>339</v>
      </c>
      <c r="E676" s="27" t="s">
        <v>44</v>
      </c>
      <c r="F676" s="13" t="s">
        <v>46</v>
      </c>
      <c r="G676" s="18" t="s">
        <v>798</v>
      </c>
      <c r="H676" s="18">
        <v>6078117086</v>
      </c>
      <c r="I676" s="83">
        <v>330000</v>
      </c>
      <c r="J676" s="84">
        <v>3960000</v>
      </c>
      <c r="K676" s="84" t="s">
        <v>31</v>
      </c>
      <c r="L676" s="87" t="str">
        <f t="shared" si="25"/>
        <v/>
      </c>
      <c r="M676" s="87" t="str">
        <f>IFERROR(VLOOKUP(H676,'2019년 수주리스트'!G:I,3,0),"")</f>
        <v/>
      </c>
      <c r="N676" s="18" t="str">
        <f t="shared" si="24"/>
        <v/>
      </c>
      <c r="O676" s="15"/>
      <c r="P676" s="194" t="s">
        <v>31</v>
      </c>
    </row>
    <row r="677" spans="3:16" ht="12" hidden="1" customHeight="1" x14ac:dyDescent="0.3">
      <c r="C677" s="12" t="s">
        <v>14</v>
      </c>
      <c r="D677" s="25" t="s">
        <v>799</v>
      </c>
      <c r="E677" s="27" t="s">
        <v>44</v>
      </c>
      <c r="F677" s="13" t="s">
        <v>46</v>
      </c>
      <c r="G677" s="18" t="s">
        <v>800</v>
      </c>
      <c r="H677" s="18">
        <v>1308634159</v>
      </c>
      <c r="I677" s="83">
        <v>790000</v>
      </c>
      <c r="J677" s="84">
        <v>9480000</v>
      </c>
      <c r="K677" s="84" t="s">
        <v>32</v>
      </c>
      <c r="L677" s="87" t="str">
        <f t="shared" si="25"/>
        <v/>
      </c>
      <c r="M677" s="87" t="str">
        <f>IFERROR(VLOOKUP(H677,'2019년 수주리스트'!G:I,3,0),"")</f>
        <v/>
      </c>
      <c r="N677" s="18" t="str">
        <f t="shared" si="24"/>
        <v/>
      </c>
      <c r="O677" s="15"/>
      <c r="P677" s="194" t="s">
        <v>32</v>
      </c>
    </row>
    <row r="678" spans="3:16" ht="12" hidden="1" customHeight="1" x14ac:dyDescent="0.3">
      <c r="C678" s="12" t="s">
        <v>25</v>
      </c>
      <c r="D678" s="25" t="s">
        <v>647</v>
      </c>
      <c r="E678" s="27" t="s">
        <v>44</v>
      </c>
      <c r="F678" s="13" t="s">
        <v>45</v>
      </c>
      <c r="G678" s="18" t="s">
        <v>801</v>
      </c>
      <c r="H678" s="18">
        <v>1298287639</v>
      </c>
      <c r="I678" s="83">
        <v>4260000</v>
      </c>
      <c r="J678" s="84">
        <v>4260000</v>
      </c>
      <c r="K678" s="84" t="s">
        <v>32</v>
      </c>
      <c r="L678" s="87" t="str">
        <f t="shared" si="25"/>
        <v/>
      </c>
      <c r="M678" s="87" t="str">
        <f>IFERROR(VLOOKUP(H678,'2019년 수주리스트'!G:I,3,0),"")</f>
        <v/>
      </c>
      <c r="N678" s="18" t="str">
        <f t="shared" si="24"/>
        <v/>
      </c>
      <c r="O678" s="15"/>
      <c r="P678" s="194" t="s">
        <v>32</v>
      </c>
    </row>
    <row r="679" spans="3:16" ht="12" hidden="1" customHeight="1" x14ac:dyDescent="0.3">
      <c r="C679" s="12" t="s">
        <v>18</v>
      </c>
      <c r="D679" s="25" t="s">
        <v>802</v>
      </c>
      <c r="E679" s="27" t="s">
        <v>44</v>
      </c>
      <c r="F679" s="13" t="s">
        <v>46</v>
      </c>
      <c r="G679" s="18" t="s">
        <v>803</v>
      </c>
      <c r="H679" s="18">
        <v>5078520294</v>
      </c>
      <c r="I679" s="83">
        <v>380000</v>
      </c>
      <c r="J679" s="84">
        <v>4560000</v>
      </c>
      <c r="K679" s="84" t="s">
        <v>33</v>
      </c>
      <c r="L679" s="87" t="str">
        <f t="shared" si="25"/>
        <v/>
      </c>
      <c r="M679" s="87" t="str">
        <f>IFERROR(VLOOKUP(H679,'2019년 수주리스트'!G:I,3,0),"")</f>
        <v/>
      </c>
      <c r="N679" s="18" t="str">
        <f t="shared" si="24"/>
        <v/>
      </c>
      <c r="O679" s="15"/>
      <c r="P679" s="194" t="s">
        <v>33</v>
      </c>
    </row>
    <row r="680" spans="3:16" ht="12" hidden="1" customHeight="1" x14ac:dyDescent="0.3">
      <c r="C680" s="12" t="s">
        <v>14</v>
      </c>
      <c r="D680" s="25" t="s">
        <v>644</v>
      </c>
      <c r="E680" s="27" t="s">
        <v>44</v>
      </c>
      <c r="F680" s="13" t="s">
        <v>46</v>
      </c>
      <c r="G680" s="18" t="s">
        <v>804</v>
      </c>
      <c r="H680" s="18">
        <v>2018402843</v>
      </c>
      <c r="I680" s="83">
        <v>384000</v>
      </c>
      <c r="J680" s="84">
        <v>4608000</v>
      </c>
      <c r="K680" s="84" t="s">
        <v>32</v>
      </c>
      <c r="L680" s="87" t="str">
        <f t="shared" si="25"/>
        <v/>
      </c>
      <c r="M680" s="87" t="str">
        <f>IFERROR(VLOOKUP(H680,'2019년 수주리스트'!G:I,3,0),"")</f>
        <v/>
      </c>
      <c r="N680" s="18" t="str">
        <f t="shared" si="24"/>
        <v/>
      </c>
      <c r="O680" s="15"/>
      <c r="P680" s="194" t="s">
        <v>32</v>
      </c>
    </row>
    <row r="681" spans="3:16" ht="12" hidden="1" customHeight="1" x14ac:dyDescent="0.3">
      <c r="C681" s="12" t="s">
        <v>25</v>
      </c>
      <c r="D681" s="25" t="s">
        <v>647</v>
      </c>
      <c r="E681" s="27" t="s">
        <v>44</v>
      </c>
      <c r="F681" s="13" t="s">
        <v>45</v>
      </c>
      <c r="G681" s="18" t="s">
        <v>805</v>
      </c>
      <c r="H681" s="18">
        <v>8658800628</v>
      </c>
      <c r="I681" s="83">
        <v>6660000</v>
      </c>
      <c r="J681" s="84">
        <v>6660000</v>
      </c>
      <c r="K681" s="84" t="s">
        <v>33</v>
      </c>
      <c r="L681" s="87" t="str">
        <f t="shared" si="25"/>
        <v/>
      </c>
      <c r="M681" s="87" t="str">
        <f>IFERROR(VLOOKUP(H681,'2019년 수주리스트'!G:I,3,0),"")</f>
        <v/>
      </c>
      <c r="N681" s="18" t="str">
        <f t="shared" si="24"/>
        <v/>
      </c>
      <c r="O681" s="15"/>
      <c r="P681" s="194" t="s">
        <v>33</v>
      </c>
    </row>
    <row r="682" spans="3:16" ht="12" hidden="1" customHeight="1" x14ac:dyDescent="0.3">
      <c r="C682" s="12" t="s">
        <v>25</v>
      </c>
      <c r="D682" s="25" t="s">
        <v>806</v>
      </c>
      <c r="E682" s="27" t="s">
        <v>44</v>
      </c>
      <c r="F682" s="13" t="s">
        <v>46</v>
      </c>
      <c r="G682" s="18" t="s">
        <v>807</v>
      </c>
      <c r="H682" s="18">
        <v>5058156385</v>
      </c>
      <c r="I682" s="83">
        <v>275000</v>
      </c>
      <c r="J682" s="84">
        <v>3300000</v>
      </c>
      <c r="K682" s="84" t="s">
        <v>33</v>
      </c>
      <c r="L682" s="87" t="str">
        <f t="shared" si="25"/>
        <v/>
      </c>
      <c r="M682" s="87" t="str">
        <f>IFERROR(VLOOKUP(H682,'2019년 수주리스트'!G:I,3,0),"")</f>
        <v/>
      </c>
      <c r="N682" s="18" t="str">
        <f t="shared" si="24"/>
        <v/>
      </c>
      <c r="O682" s="15"/>
      <c r="P682" s="194" t="s">
        <v>33</v>
      </c>
    </row>
    <row r="683" spans="3:16" ht="12" hidden="1" customHeight="1" x14ac:dyDescent="0.3">
      <c r="C683" s="12" t="s">
        <v>18</v>
      </c>
      <c r="D683" s="25" t="s">
        <v>286</v>
      </c>
      <c r="E683" s="27" t="s">
        <v>44</v>
      </c>
      <c r="F683" s="13" t="s">
        <v>46</v>
      </c>
      <c r="G683" s="18" t="s">
        <v>808</v>
      </c>
      <c r="H683" s="18">
        <v>1058728037</v>
      </c>
      <c r="I683" s="83">
        <v>285000</v>
      </c>
      <c r="J683" s="84">
        <v>3420000</v>
      </c>
      <c r="K683" s="84" t="s">
        <v>33</v>
      </c>
      <c r="L683" s="87" t="str">
        <f t="shared" si="25"/>
        <v/>
      </c>
      <c r="M683" s="87" t="str">
        <f>IFERROR(VLOOKUP(H683,'2019년 수주리스트'!G:I,3,0),"")</f>
        <v/>
      </c>
      <c r="N683" s="18" t="str">
        <f t="shared" si="24"/>
        <v/>
      </c>
      <c r="O683" s="15"/>
      <c r="P683" s="194" t="s">
        <v>33</v>
      </c>
    </row>
    <row r="684" spans="3:16" ht="12" hidden="1" customHeight="1" x14ac:dyDescent="0.3">
      <c r="C684" s="12" t="s">
        <v>18</v>
      </c>
      <c r="D684" s="25" t="s">
        <v>286</v>
      </c>
      <c r="E684" s="27" t="s">
        <v>44</v>
      </c>
      <c r="F684" s="13" t="s">
        <v>46</v>
      </c>
      <c r="G684" s="18" t="s">
        <v>809</v>
      </c>
      <c r="H684" s="18">
        <v>2128700598</v>
      </c>
      <c r="I684" s="83">
        <v>285000</v>
      </c>
      <c r="J684" s="84">
        <v>3420000</v>
      </c>
      <c r="K684" s="84" t="s">
        <v>33</v>
      </c>
      <c r="L684" s="87" t="str">
        <f t="shared" si="25"/>
        <v/>
      </c>
      <c r="M684" s="87" t="str">
        <f>IFERROR(VLOOKUP(H684,'2019년 수주리스트'!G:I,3,0),"")</f>
        <v/>
      </c>
      <c r="N684" s="18" t="str">
        <f t="shared" si="24"/>
        <v/>
      </c>
      <c r="O684" s="15"/>
      <c r="P684" s="194" t="s">
        <v>33</v>
      </c>
    </row>
    <row r="685" spans="3:16" ht="12" hidden="1" customHeight="1" x14ac:dyDescent="0.3">
      <c r="C685" s="12" t="s">
        <v>25</v>
      </c>
      <c r="D685" s="25" t="s">
        <v>810</v>
      </c>
      <c r="E685" s="27" t="s">
        <v>44</v>
      </c>
      <c r="F685" s="13" t="s">
        <v>45</v>
      </c>
      <c r="G685" s="18" t="s">
        <v>811</v>
      </c>
      <c r="H685" s="18">
        <v>5108110800</v>
      </c>
      <c r="I685" s="83">
        <v>6210000</v>
      </c>
      <c r="J685" s="84">
        <v>6210000</v>
      </c>
      <c r="K685" s="84" t="s">
        <v>32</v>
      </c>
      <c r="L685" s="87" t="str">
        <f t="shared" si="25"/>
        <v/>
      </c>
      <c r="M685" s="87" t="str">
        <f>IFERROR(VLOOKUP(H685,'2019년 수주리스트'!G:I,3,0),"")</f>
        <v/>
      </c>
      <c r="N685" s="18" t="str">
        <f t="shared" si="24"/>
        <v/>
      </c>
      <c r="O685" s="15"/>
      <c r="P685" s="194" t="s">
        <v>32</v>
      </c>
    </row>
    <row r="686" spans="3:16" ht="12" hidden="1" customHeight="1" x14ac:dyDescent="0.3">
      <c r="C686" s="12" t="s">
        <v>18</v>
      </c>
      <c r="D686" s="25" t="s">
        <v>812</v>
      </c>
      <c r="E686" s="27" t="s">
        <v>44</v>
      </c>
      <c r="F686" s="13" t="s">
        <v>46</v>
      </c>
      <c r="G686" s="18" t="s">
        <v>813</v>
      </c>
      <c r="H686" s="18">
        <v>1058691552</v>
      </c>
      <c r="I686" s="83">
        <v>750000</v>
      </c>
      <c r="J686" s="84">
        <v>9000000</v>
      </c>
      <c r="K686" s="84" t="s">
        <v>33</v>
      </c>
      <c r="L686" s="87" t="str">
        <f t="shared" si="25"/>
        <v/>
      </c>
      <c r="M686" s="87" t="str">
        <f>IFERROR(VLOOKUP(H686,'2019년 수주리스트'!G:I,3,0),"")</f>
        <v/>
      </c>
      <c r="N686" s="18" t="str">
        <f t="shared" si="24"/>
        <v/>
      </c>
      <c r="O686" s="15"/>
      <c r="P686" s="194" t="s">
        <v>33</v>
      </c>
    </row>
    <row r="687" spans="3:16" ht="12" hidden="1" customHeight="1" x14ac:dyDescent="0.3">
      <c r="C687" s="12" t="s">
        <v>14</v>
      </c>
      <c r="D687" s="25" t="s">
        <v>765</v>
      </c>
      <c r="E687" s="27" t="s">
        <v>44</v>
      </c>
      <c r="F687" s="13" t="s">
        <v>46</v>
      </c>
      <c r="G687" s="18" t="s">
        <v>814</v>
      </c>
      <c r="H687" s="18">
        <v>4178102317</v>
      </c>
      <c r="I687" s="83">
        <v>466000</v>
      </c>
      <c r="J687" s="84">
        <v>5592000</v>
      </c>
      <c r="K687" s="84" t="s">
        <v>2638</v>
      </c>
      <c r="L687" s="87" t="str">
        <f t="shared" si="25"/>
        <v>1월</v>
      </c>
      <c r="M687" s="87">
        <f>IFERROR(VLOOKUP(H687,'2019년 수주리스트'!G:I,3,0),"")</f>
        <v>6276000</v>
      </c>
      <c r="N687" s="18" t="str">
        <f t="shared" si="24"/>
        <v>완료</v>
      </c>
      <c r="O687" s="15"/>
    </row>
    <row r="688" spans="3:16" ht="12" hidden="1" customHeight="1" x14ac:dyDescent="0.3">
      <c r="C688" s="12" t="s">
        <v>25</v>
      </c>
      <c r="D688" s="25" t="s">
        <v>647</v>
      </c>
      <c r="E688" s="27" t="s">
        <v>44</v>
      </c>
      <c r="F688" s="13" t="s">
        <v>46</v>
      </c>
      <c r="G688" s="18" t="s">
        <v>815</v>
      </c>
      <c r="H688" s="18">
        <v>6038142360</v>
      </c>
      <c r="I688" s="83">
        <v>400000</v>
      </c>
      <c r="J688" s="84">
        <v>4800000</v>
      </c>
      <c r="K688" s="84" t="s">
        <v>29</v>
      </c>
      <c r="L688" s="87" t="str">
        <f t="shared" si="25"/>
        <v/>
      </c>
      <c r="M688" s="87"/>
      <c r="N688" s="18" t="str">
        <f t="shared" si="24"/>
        <v/>
      </c>
      <c r="O688" s="15"/>
      <c r="P688" s="194" t="s">
        <v>29</v>
      </c>
    </row>
    <row r="689" spans="3:16" ht="12" hidden="1" customHeight="1" x14ac:dyDescent="0.3">
      <c r="C689" s="12" t="s">
        <v>25</v>
      </c>
      <c r="D689" s="25" t="s">
        <v>767</v>
      </c>
      <c r="E689" s="27" t="s">
        <v>44</v>
      </c>
      <c r="F689" s="13" t="s">
        <v>46</v>
      </c>
      <c r="G689" s="18" t="s">
        <v>816</v>
      </c>
      <c r="H689" s="18">
        <v>6058103382</v>
      </c>
      <c r="I689" s="83">
        <v>230000</v>
      </c>
      <c r="J689" s="84">
        <v>2760000</v>
      </c>
      <c r="K689" s="84" t="s">
        <v>33</v>
      </c>
      <c r="L689" s="87" t="str">
        <f t="shared" si="25"/>
        <v/>
      </c>
      <c r="M689" s="87" t="str">
        <f>IFERROR(VLOOKUP(H689,'2019년 수주리스트'!G:I,3,0),"")</f>
        <v/>
      </c>
      <c r="N689" s="18" t="str">
        <f t="shared" si="24"/>
        <v/>
      </c>
      <c r="O689" s="15"/>
      <c r="P689" s="194" t="s">
        <v>33</v>
      </c>
    </row>
    <row r="690" spans="3:16" ht="12" hidden="1" customHeight="1" x14ac:dyDescent="0.3">
      <c r="C690" s="12" t="s">
        <v>14</v>
      </c>
      <c r="D690" s="25" t="s">
        <v>640</v>
      </c>
      <c r="E690" s="27" t="s">
        <v>44</v>
      </c>
      <c r="F690" s="13" t="s">
        <v>46</v>
      </c>
      <c r="G690" s="18" t="s">
        <v>817</v>
      </c>
      <c r="H690" s="18">
        <v>6878700749</v>
      </c>
      <c r="I690" s="83">
        <v>380000</v>
      </c>
      <c r="J690" s="84">
        <v>4560000</v>
      </c>
      <c r="K690" s="84" t="s">
        <v>33</v>
      </c>
      <c r="L690" s="87" t="str">
        <f t="shared" si="25"/>
        <v/>
      </c>
      <c r="M690" s="87" t="str">
        <f>IFERROR(VLOOKUP(H690,'2019년 수주리스트'!G:I,3,0),"")</f>
        <v/>
      </c>
      <c r="N690" s="18" t="str">
        <f t="shared" si="24"/>
        <v/>
      </c>
      <c r="O690" s="15"/>
      <c r="P690" s="194" t="s">
        <v>33</v>
      </c>
    </row>
    <row r="691" spans="3:16" ht="12" hidden="1" customHeight="1" x14ac:dyDescent="0.3">
      <c r="C691" s="12" t="s">
        <v>18</v>
      </c>
      <c r="D691" s="25" t="s">
        <v>802</v>
      </c>
      <c r="E691" s="27" t="s">
        <v>44</v>
      </c>
      <c r="F691" s="13" t="s">
        <v>46</v>
      </c>
      <c r="G691" s="18" t="s">
        <v>818</v>
      </c>
      <c r="H691" s="18">
        <v>1058762879</v>
      </c>
      <c r="I691" s="83">
        <v>320000</v>
      </c>
      <c r="J691" s="84">
        <v>3840000</v>
      </c>
      <c r="K691" s="84" t="s">
        <v>33</v>
      </c>
      <c r="L691" s="87" t="str">
        <f t="shared" si="25"/>
        <v/>
      </c>
      <c r="M691" s="87" t="str">
        <f>IFERROR(VLOOKUP(H691,'2019년 수주리스트'!G:I,3,0),"")</f>
        <v/>
      </c>
      <c r="N691" s="18" t="str">
        <f t="shared" si="24"/>
        <v/>
      </c>
      <c r="O691" s="15"/>
      <c r="P691" s="194" t="s">
        <v>33</v>
      </c>
    </row>
    <row r="692" spans="3:16" ht="12" hidden="1" customHeight="1" x14ac:dyDescent="0.3">
      <c r="C692" s="12" t="s">
        <v>14</v>
      </c>
      <c r="D692" s="25" t="s">
        <v>644</v>
      </c>
      <c r="E692" s="27" t="s">
        <v>44</v>
      </c>
      <c r="F692" s="13" t="s">
        <v>46</v>
      </c>
      <c r="G692" s="18" t="s">
        <v>819</v>
      </c>
      <c r="H692" s="18">
        <v>1068263556</v>
      </c>
      <c r="I692" s="83">
        <v>1543000</v>
      </c>
      <c r="J692" s="84">
        <v>18516000</v>
      </c>
      <c r="K692" s="84" t="s">
        <v>33</v>
      </c>
      <c r="L692" s="87" t="str">
        <f t="shared" si="25"/>
        <v/>
      </c>
      <c r="M692" s="87" t="str">
        <f>IFERROR(VLOOKUP(H692,'2019년 수주리스트'!G:I,3,0),"")</f>
        <v/>
      </c>
      <c r="N692" s="18" t="str">
        <f t="shared" si="24"/>
        <v/>
      </c>
      <c r="O692" s="15"/>
      <c r="P692" s="194" t="s">
        <v>33</v>
      </c>
    </row>
    <row r="693" spans="3:16" ht="12" hidden="1" customHeight="1" x14ac:dyDescent="0.3">
      <c r="C693" s="12" t="s">
        <v>25</v>
      </c>
      <c r="D693" s="25" t="s">
        <v>647</v>
      </c>
      <c r="E693" s="27" t="s">
        <v>44</v>
      </c>
      <c r="F693" s="13" t="s">
        <v>45</v>
      </c>
      <c r="G693" s="18" t="s">
        <v>820</v>
      </c>
      <c r="H693" s="18">
        <v>6218161822</v>
      </c>
      <c r="I693" s="83">
        <v>3300000</v>
      </c>
      <c r="J693" s="84">
        <v>3300000</v>
      </c>
      <c r="K693" s="84" t="s">
        <v>31</v>
      </c>
      <c r="L693" s="87" t="str">
        <f t="shared" si="25"/>
        <v/>
      </c>
      <c r="M693" s="87" t="str">
        <f>IFERROR(VLOOKUP(H693,'2019년 수주리스트'!G:I,3,0),"")</f>
        <v/>
      </c>
      <c r="N693" s="18" t="str">
        <f t="shared" si="24"/>
        <v/>
      </c>
      <c r="O693" s="15"/>
      <c r="P693" s="194" t="s">
        <v>31</v>
      </c>
    </row>
    <row r="694" spans="3:16" ht="12" hidden="1" customHeight="1" x14ac:dyDescent="0.3">
      <c r="C694" s="12" t="s">
        <v>14</v>
      </c>
      <c r="D694" s="25" t="s">
        <v>644</v>
      </c>
      <c r="E694" s="27" t="s">
        <v>44</v>
      </c>
      <c r="F694" s="13" t="s">
        <v>46</v>
      </c>
      <c r="G694" s="18" t="s">
        <v>821</v>
      </c>
      <c r="H694" s="18">
        <v>2158677798</v>
      </c>
      <c r="I694" s="83">
        <v>240000</v>
      </c>
      <c r="J694" s="84">
        <v>2880000</v>
      </c>
      <c r="K694" s="84" t="s">
        <v>33</v>
      </c>
      <c r="L694" s="87" t="str">
        <f t="shared" si="25"/>
        <v/>
      </c>
      <c r="M694" s="87" t="str">
        <f>IFERROR(VLOOKUP(H694,'2019년 수주리스트'!G:I,3,0),"")</f>
        <v/>
      </c>
      <c r="N694" s="18" t="str">
        <f t="shared" si="24"/>
        <v/>
      </c>
      <c r="O694" s="15"/>
      <c r="P694" s="194" t="s">
        <v>33</v>
      </c>
    </row>
    <row r="695" spans="3:16" ht="12" hidden="1" customHeight="1" x14ac:dyDescent="0.3">
      <c r="C695" s="12" t="s">
        <v>14</v>
      </c>
      <c r="D695" s="25" t="s">
        <v>549</v>
      </c>
      <c r="E695" s="27" t="s">
        <v>44</v>
      </c>
      <c r="F695" s="13" t="s">
        <v>46</v>
      </c>
      <c r="G695" s="18" t="s">
        <v>822</v>
      </c>
      <c r="H695" s="18">
        <v>2158720399</v>
      </c>
      <c r="I695" s="83">
        <v>895000</v>
      </c>
      <c r="J695" s="84">
        <v>10740000</v>
      </c>
      <c r="K695" s="84" t="s">
        <v>33</v>
      </c>
      <c r="L695" s="87" t="str">
        <f t="shared" si="25"/>
        <v/>
      </c>
      <c r="M695" s="87" t="str">
        <f>IFERROR(VLOOKUP(H695,'2019년 수주리스트'!G:I,3,0),"")</f>
        <v/>
      </c>
      <c r="N695" s="18" t="str">
        <f t="shared" si="24"/>
        <v/>
      </c>
      <c r="O695" s="15"/>
      <c r="P695" s="194" t="s">
        <v>33</v>
      </c>
    </row>
    <row r="696" spans="3:16" ht="12" hidden="1" customHeight="1" x14ac:dyDescent="0.3">
      <c r="C696" s="12" t="s">
        <v>25</v>
      </c>
      <c r="D696" s="25" t="s">
        <v>647</v>
      </c>
      <c r="E696" s="27" t="s">
        <v>44</v>
      </c>
      <c r="F696" s="13" t="s">
        <v>46</v>
      </c>
      <c r="G696" s="18" t="s">
        <v>823</v>
      </c>
      <c r="H696" s="18">
        <v>6158149328</v>
      </c>
      <c r="I696" s="83">
        <v>365000</v>
      </c>
      <c r="J696" s="84">
        <v>4380000</v>
      </c>
      <c r="K696" s="84" t="s">
        <v>33</v>
      </c>
      <c r="L696" s="87" t="str">
        <f t="shared" si="25"/>
        <v/>
      </c>
      <c r="M696" s="87" t="str">
        <f>IFERROR(VLOOKUP(H696,'2019년 수주리스트'!G:I,3,0),"")</f>
        <v/>
      </c>
      <c r="N696" s="18" t="str">
        <f t="shared" si="24"/>
        <v/>
      </c>
      <c r="O696" s="15"/>
      <c r="P696" s="194" t="s">
        <v>33</v>
      </c>
    </row>
    <row r="697" spans="3:16" ht="12" hidden="1" customHeight="1" x14ac:dyDescent="0.3">
      <c r="C697" s="12" t="s">
        <v>25</v>
      </c>
      <c r="D697" s="25" t="s">
        <v>810</v>
      </c>
      <c r="E697" s="27" t="s">
        <v>44</v>
      </c>
      <c r="F697" s="13" t="s">
        <v>46</v>
      </c>
      <c r="G697" s="18" t="s">
        <v>824</v>
      </c>
      <c r="H697" s="18">
        <v>5028139432</v>
      </c>
      <c r="I697" s="83">
        <v>530000</v>
      </c>
      <c r="J697" s="84">
        <v>6360000</v>
      </c>
      <c r="K697" s="84" t="s">
        <v>34</v>
      </c>
      <c r="L697" s="87" t="str">
        <f t="shared" si="25"/>
        <v/>
      </c>
      <c r="M697" s="87" t="str">
        <f>IFERROR(VLOOKUP(H697,'2019년 수주리스트'!G:I,3,0),"")</f>
        <v/>
      </c>
      <c r="N697" s="18" t="str">
        <f t="shared" si="24"/>
        <v/>
      </c>
      <c r="O697" s="15"/>
      <c r="P697" s="194" t="s">
        <v>34</v>
      </c>
    </row>
    <row r="698" spans="3:16" ht="12" hidden="1" customHeight="1" x14ac:dyDescent="0.3">
      <c r="C698" s="12" t="s">
        <v>25</v>
      </c>
      <c r="D698" s="25" t="s">
        <v>142</v>
      </c>
      <c r="E698" s="27" t="s">
        <v>44</v>
      </c>
      <c r="F698" s="13" t="s">
        <v>46</v>
      </c>
      <c r="G698" s="18" t="s">
        <v>825</v>
      </c>
      <c r="H698" s="18">
        <v>5148108363</v>
      </c>
      <c r="I698" s="83">
        <v>365000</v>
      </c>
      <c r="J698" s="84">
        <v>4380000</v>
      </c>
      <c r="K698" s="84" t="s">
        <v>33</v>
      </c>
      <c r="L698" s="87" t="str">
        <f t="shared" si="25"/>
        <v/>
      </c>
      <c r="M698" s="87" t="str">
        <f>IFERROR(VLOOKUP(H698,'2019년 수주리스트'!G:I,3,0),"")</f>
        <v/>
      </c>
      <c r="N698" s="18" t="str">
        <f t="shared" si="24"/>
        <v/>
      </c>
      <c r="O698" s="15"/>
      <c r="P698" s="194" t="s">
        <v>33</v>
      </c>
    </row>
    <row r="699" spans="3:16" ht="12" hidden="1" customHeight="1" x14ac:dyDescent="0.3">
      <c r="C699" s="12" t="s">
        <v>18</v>
      </c>
      <c r="D699" s="25" t="s">
        <v>151</v>
      </c>
      <c r="E699" s="27" t="s">
        <v>44</v>
      </c>
      <c r="F699" s="13" t="s">
        <v>45</v>
      </c>
      <c r="G699" s="18" t="s">
        <v>380</v>
      </c>
      <c r="H699" s="18">
        <v>1378109001</v>
      </c>
      <c r="I699" s="83">
        <v>3480000</v>
      </c>
      <c r="J699" s="84">
        <v>3480000</v>
      </c>
      <c r="K699" s="84" t="s">
        <v>32</v>
      </c>
      <c r="L699" s="87" t="str">
        <f t="shared" si="25"/>
        <v/>
      </c>
      <c r="M699" s="87" t="str">
        <f>IFERROR(VLOOKUP(H699,'2019년 수주리스트'!G:I,3,0),"")</f>
        <v/>
      </c>
      <c r="N699" s="18" t="str">
        <f t="shared" si="24"/>
        <v/>
      </c>
      <c r="O699" s="15"/>
      <c r="P699" s="194" t="s">
        <v>32</v>
      </c>
    </row>
    <row r="700" spans="3:16" ht="12" hidden="1" customHeight="1" x14ac:dyDescent="0.3">
      <c r="C700" s="12" t="s">
        <v>18</v>
      </c>
      <c r="D700" s="25" t="s">
        <v>267</v>
      </c>
      <c r="E700" s="27" t="s">
        <v>44</v>
      </c>
      <c r="F700" s="13" t="s">
        <v>46</v>
      </c>
      <c r="G700" s="18" t="s">
        <v>826</v>
      </c>
      <c r="H700" s="18">
        <v>1078793489</v>
      </c>
      <c r="I700" s="83">
        <v>315000</v>
      </c>
      <c r="J700" s="84">
        <v>3780000</v>
      </c>
      <c r="K700" s="84" t="s">
        <v>33</v>
      </c>
      <c r="L700" s="87" t="str">
        <f t="shared" si="25"/>
        <v/>
      </c>
      <c r="M700" s="87" t="str">
        <f>IFERROR(VLOOKUP(H700,'2019년 수주리스트'!G:I,3,0),"")</f>
        <v/>
      </c>
      <c r="N700" s="18" t="str">
        <f t="shared" si="24"/>
        <v/>
      </c>
      <c r="O700" s="15"/>
      <c r="P700" s="194" t="s">
        <v>33</v>
      </c>
    </row>
    <row r="701" spans="3:16" ht="12" hidden="1" customHeight="1" x14ac:dyDescent="0.3">
      <c r="C701" s="12" t="s">
        <v>18</v>
      </c>
      <c r="D701" s="25" t="s">
        <v>171</v>
      </c>
      <c r="E701" s="27" t="s">
        <v>44</v>
      </c>
      <c r="F701" s="13" t="s">
        <v>46</v>
      </c>
      <c r="G701" s="18" t="s">
        <v>827</v>
      </c>
      <c r="H701" s="18">
        <v>1248102225</v>
      </c>
      <c r="I701" s="83">
        <v>365000</v>
      </c>
      <c r="J701" s="84">
        <v>4380000</v>
      </c>
      <c r="K701" s="84" t="s">
        <v>33</v>
      </c>
      <c r="L701" s="87" t="str">
        <f t="shared" si="25"/>
        <v/>
      </c>
      <c r="M701" s="87" t="str">
        <f>IFERROR(VLOOKUP(H701,'2019년 수주리스트'!G:I,3,0),"")</f>
        <v/>
      </c>
      <c r="N701" s="18" t="str">
        <f t="shared" si="24"/>
        <v/>
      </c>
      <c r="O701" s="15"/>
      <c r="P701" s="194" t="s">
        <v>33</v>
      </c>
    </row>
    <row r="702" spans="3:16" ht="12" hidden="1" customHeight="1" x14ac:dyDescent="0.3">
      <c r="C702" s="12" t="s">
        <v>14</v>
      </c>
      <c r="D702" s="25" t="s">
        <v>126</v>
      </c>
      <c r="E702" s="27" t="s">
        <v>44</v>
      </c>
      <c r="F702" s="13" t="s">
        <v>46</v>
      </c>
      <c r="G702" s="18" t="s">
        <v>828</v>
      </c>
      <c r="H702" s="18">
        <v>1318663827</v>
      </c>
      <c r="I702" s="83">
        <v>350000</v>
      </c>
      <c r="J702" s="84">
        <v>4200000</v>
      </c>
      <c r="K702" s="84" t="s">
        <v>31</v>
      </c>
      <c r="L702" s="87" t="str">
        <f t="shared" si="25"/>
        <v/>
      </c>
      <c r="M702" s="87" t="str">
        <f>IFERROR(VLOOKUP(H702,'2019년 수주리스트'!G:I,3,0),"")</f>
        <v/>
      </c>
      <c r="N702" s="18" t="str">
        <f t="shared" si="24"/>
        <v/>
      </c>
      <c r="O702" s="15"/>
      <c r="P702" s="194" t="s">
        <v>31</v>
      </c>
    </row>
    <row r="703" spans="3:16" ht="12" hidden="1" customHeight="1" x14ac:dyDescent="0.3">
      <c r="C703" s="12" t="s">
        <v>18</v>
      </c>
      <c r="D703" s="25" t="s">
        <v>145</v>
      </c>
      <c r="E703" s="27" t="s">
        <v>44</v>
      </c>
      <c r="F703" s="13" t="s">
        <v>46</v>
      </c>
      <c r="G703" s="18" t="s">
        <v>829</v>
      </c>
      <c r="H703" s="18">
        <v>6168188396</v>
      </c>
      <c r="I703" s="83">
        <v>455000</v>
      </c>
      <c r="J703" s="84">
        <v>5460000</v>
      </c>
      <c r="K703" s="84" t="s">
        <v>34</v>
      </c>
      <c r="L703" s="87" t="str">
        <f t="shared" si="25"/>
        <v/>
      </c>
      <c r="M703" s="87" t="str">
        <f>IFERROR(VLOOKUP(H703,'2019년 수주리스트'!G:I,3,0),"")</f>
        <v/>
      </c>
      <c r="N703" s="18" t="str">
        <f t="shared" si="24"/>
        <v/>
      </c>
      <c r="O703" s="15"/>
      <c r="P703" s="194" t="s">
        <v>34</v>
      </c>
    </row>
    <row r="704" spans="3:16" ht="12" hidden="1" customHeight="1" x14ac:dyDescent="0.3">
      <c r="C704" s="12" t="s">
        <v>14</v>
      </c>
      <c r="D704" s="25" t="s">
        <v>126</v>
      </c>
      <c r="E704" s="27" t="s">
        <v>44</v>
      </c>
      <c r="F704" s="13" t="s">
        <v>46</v>
      </c>
      <c r="G704" s="18" t="s">
        <v>830</v>
      </c>
      <c r="H704" s="18">
        <v>1408125690</v>
      </c>
      <c r="I704" s="83">
        <v>315000</v>
      </c>
      <c r="J704" s="84">
        <v>3780000</v>
      </c>
      <c r="K704" s="84" t="s">
        <v>34</v>
      </c>
      <c r="L704" s="87" t="str">
        <f t="shared" si="25"/>
        <v/>
      </c>
      <c r="M704" s="87" t="str">
        <f>IFERROR(VLOOKUP(H704,'2019년 수주리스트'!G:I,3,0),"")</f>
        <v/>
      </c>
      <c r="N704" s="18" t="str">
        <f t="shared" si="24"/>
        <v/>
      </c>
      <c r="O704" s="15"/>
      <c r="P704" s="194" t="s">
        <v>34</v>
      </c>
    </row>
    <row r="705" spans="3:16" ht="12" hidden="1" customHeight="1" x14ac:dyDescent="0.3">
      <c r="C705" s="12" t="s">
        <v>25</v>
      </c>
      <c r="D705" s="25" t="s">
        <v>216</v>
      </c>
      <c r="E705" s="27" t="s">
        <v>44</v>
      </c>
      <c r="F705" s="13" t="s">
        <v>45</v>
      </c>
      <c r="G705" s="18" t="s">
        <v>831</v>
      </c>
      <c r="H705" s="18">
        <v>6068609521</v>
      </c>
      <c r="I705" s="83">
        <v>5000000</v>
      </c>
      <c r="J705" s="84">
        <v>5000000</v>
      </c>
      <c r="K705" s="84" t="s">
        <v>33</v>
      </c>
      <c r="L705" s="87" t="str">
        <f t="shared" si="25"/>
        <v/>
      </c>
      <c r="M705" s="87" t="str">
        <f>IFERROR(VLOOKUP(H705,'2019년 수주리스트'!G:I,3,0),"")</f>
        <v/>
      </c>
      <c r="N705" s="18" t="str">
        <f t="shared" si="24"/>
        <v/>
      </c>
      <c r="O705" s="15"/>
      <c r="P705" s="194" t="s">
        <v>33</v>
      </c>
    </row>
    <row r="706" spans="3:16" ht="12" hidden="1" customHeight="1" x14ac:dyDescent="0.3">
      <c r="C706" s="12" t="s">
        <v>25</v>
      </c>
      <c r="D706" s="25" t="s">
        <v>339</v>
      </c>
      <c r="E706" s="27" t="s">
        <v>44</v>
      </c>
      <c r="F706" s="13" t="s">
        <v>46</v>
      </c>
      <c r="G706" s="18" t="s">
        <v>832</v>
      </c>
      <c r="H706" s="18">
        <v>6068189006</v>
      </c>
      <c r="I706" s="83">
        <v>445000</v>
      </c>
      <c r="J706" s="84">
        <v>5340000</v>
      </c>
      <c r="K706" s="84" t="s">
        <v>31</v>
      </c>
      <c r="L706" s="87" t="str">
        <f t="shared" si="25"/>
        <v/>
      </c>
      <c r="M706" s="87" t="str">
        <f>IFERROR(VLOOKUP(H706,'2019년 수주리스트'!G:I,3,0),"")</f>
        <v/>
      </c>
      <c r="N706" s="18" t="str">
        <f t="shared" si="24"/>
        <v/>
      </c>
      <c r="O706" s="15"/>
      <c r="P706" s="194" t="s">
        <v>31</v>
      </c>
    </row>
    <row r="707" spans="3:16" ht="12" hidden="1" customHeight="1" x14ac:dyDescent="0.3">
      <c r="C707" s="12" t="s">
        <v>18</v>
      </c>
      <c r="D707" s="25" t="s">
        <v>177</v>
      </c>
      <c r="E707" s="27" t="s">
        <v>44</v>
      </c>
      <c r="F707" s="13" t="s">
        <v>46</v>
      </c>
      <c r="G707" s="18" t="s">
        <v>833</v>
      </c>
      <c r="H707" s="18">
        <v>1198651995</v>
      </c>
      <c r="I707" s="83">
        <v>285000</v>
      </c>
      <c r="J707" s="84">
        <v>3420000</v>
      </c>
      <c r="K707" s="84" t="s">
        <v>31</v>
      </c>
      <c r="L707" s="87" t="str">
        <f t="shared" si="25"/>
        <v/>
      </c>
      <c r="M707" s="87" t="str">
        <f>IFERROR(VLOOKUP(H707,'2019년 수주리스트'!G:I,3,0),"")</f>
        <v/>
      </c>
      <c r="N707" s="18" t="str">
        <f t="shared" si="24"/>
        <v/>
      </c>
      <c r="O707" s="15"/>
      <c r="P707" s="194" t="s">
        <v>31</v>
      </c>
    </row>
    <row r="708" spans="3:16" ht="12" hidden="1" customHeight="1" x14ac:dyDescent="0.3">
      <c r="C708" s="12" t="s">
        <v>18</v>
      </c>
      <c r="D708" s="25" t="s">
        <v>267</v>
      </c>
      <c r="E708" s="27" t="s">
        <v>44</v>
      </c>
      <c r="F708" s="13" t="s">
        <v>46</v>
      </c>
      <c r="G708" s="18" t="s">
        <v>834</v>
      </c>
      <c r="H708" s="18">
        <v>1298156013</v>
      </c>
      <c r="I708" s="83">
        <v>365000</v>
      </c>
      <c r="J708" s="84">
        <v>4380000</v>
      </c>
      <c r="K708" s="84" t="s">
        <v>33</v>
      </c>
      <c r="L708" s="87" t="str">
        <f t="shared" si="25"/>
        <v/>
      </c>
      <c r="M708" s="87" t="str">
        <f>IFERROR(VLOOKUP(H708,'2019년 수주리스트'!G:I,3,0),"")</f>
        <v/>
      </c>
      <c r="N708" s="18" t="str">
        <f t="shared" si="24"/>
        <v/>
      </c>
      <c r="O708" s="15"/>
      <c r="P708" s="194" t="s">
        <v>33</v>
      </c>
    </row>
    <row r="709" spans="3:16" ht="12" hidden="1" customHeight="1" x14ac:dyDescent="0.3">
      <c r="C709" s="12" t="s">
        <v>14</v>
      </c>
      <c r="D709" s="25" t="s">
        <v>138</v>
      </c>
      <c r="E709" s="27" t="s">
        <v>44</v>
      </c>
      <c r="F709" s="13" t="s">
        <v>46</v>
      </c>
      <c r="G709" s="18" t="s">
        <v>835</v>
      </c>
      <c r="H709" s="18">
        <v>1268653502</v>
      </c>
      <c r="I709" s="83">
        <v>380000</v>
      </c>
      <c r="J709" s="84">
        <v>4560000</v>
      </c>
      <c r="K709" s="84" t="s">
        <v>33</v>
      </c>
      <c r="L709" s="87" t="str">
        <f t="shared" si="25"/>
        <v/>
      </c>
      <c r="M709" s="87" t="str">
        <f>IFERROR(VLOOKUP(H709,'2019년 수주리스트'!G:I,3,0),"")</f>
        <v/>
      </c>
      <c r="N709" s="18" t="str">
        <f t="shared" si="24"/>
        <v/>
      </c>
      <c r="O709" s="15"/>
      <c r="P709" s="194" t="s">
        <v>33</v>
      </c>
    </row>
    <row r="710" spans="3:16" ht="12" hidden="1" customHeight="1" x14ac:dyDescent="0.3">
      <c r="C710" s="12" t="s">
        <v>14</v>
      </c>
      <c r="D710" s="25" t="s">
        <v>138</v>
      </c>
      <c r="E710" s="27" t="s">
        <v>44</v>
      </c>
      <c r="F710" s="13" t="s">
        <v>46</v>
      </c>
      <c r="G710" s="18" t="s">
        <v>836</v>
      </c>
      <c r="H710" s="18">
        <v>7908100529</v>
      </c>
      <c r="I710" s="83">
        <v>365000</v>
      </c>
      <c r="J710" s="84">
        <v>4380000</v>
      </c>
      <c r="K710" s="84" t="s">
        <v>31</v>
      </c>
      <c r="L710" s="87" t="str">
        <f t="shared" si="25"/>
        <v/>
      </c>
      <c r="M710" s="87" t="str">
        <f>IFERROR(VLOOKUP(H710,'2019년 수주리스트'!G:I,3,0),"")</f>
        <v/>
      </c>
      <c r="N710" s="18" t="str">
        <f t="shared" si="24"/>
        <v/>
      </c>
      <c r="O710" s="15"/>
      <c r="P710" s="194" t="s">
        <v>31</v>
      </c>
    </row>
    <row r="711" spans="3:16" ht="12" hidden="1" customHeight="1" x14ac:dyDescent="0.3">
      <c r="C711" s="12" t="s">
        <v>14</v>
      </c>
      <c r="D711" s="25" t="s">
        <v>133</v>
      </c>
      <c r="E711" s="27" t="s">
        <v>44</v>
      </c>
      <c r="F711" s="13" t="s">
        <v>46</v>
      </c>
      <c r="G711" s="18" t="s">
        <v>837</v>
      </c>
      <c r="H711" s="18">
        <v>1138611485</v>
      </c>
      <c r="I711" s="83">
        <v>380000</v>
      </c>
      <c r="J711" s="84">
        <v>4560000</v>
      </c>
      <c r="K711" s="84" t="s">
        <v>32</v>
      </c>
      <c r="L711" s="87" t="str">
        <f t="shared" si="25"/>
        <v/>
      </c>
      <c r="M711" s="87" t="str">
        <f>IFERROR(VLOOKUP(H711,'2019년 수주리스트'!G:I,3,0),"")</f>
        <v/>
      </c>
      <c r="N711" s="18" t="str">
        <f t="shared" si="24"/>
        <v/>
      </c>
      <c r="O711" s="15"/>
      <c r="P711" s="194" t="s">
        <v>32</v>
      </c>
    </row>
    <row r="712" spans="3:16" ht="12" hidden="1" customHeight="1" x14ac:dyDescent="0.3">
      <c r="C712" s="12" t="s">
        <v>14</v>
      </c>
      <c r="D712" s="25" t="s">
        <v>136</v>
      </c>
      <c r="E712" s="27" t="s">
        <v>44</v>
      </c>
      <c r="F712" s="13" t="s">
        <v>46</v>
      </c>
      <c r="G712" s="18" t="s">
        <v>838</v>
      </c>
      <c r="H712" s="18">
        <v>3148126908</v>
      </c>
      <c r="I712" s="83">
        <v>408000</v>
      </c>
      <c r="J712" s="84">
        <v>4896000</v>
      </c>
      <c r="K712" s="84" t="s">
        <v>33</v>
      </c>
      <c r="L712" s="87" t="str">
        <f t="shared" si="25"/>
        <v/>
      </c>
      <c r="M712" s="87" t="str">
        <f>IFERROR(VLOOKUP(H712,'2019년 수주리스트'!G:I,3,0),"")</f>
        <v/>
      </c>
      <c r="N712" s="18" t="str">
        <f t="shared" si="24"/>
        <v/>
      </c>
      <c r="O712" s="15"/>
      <c r="P712" s="194" t="s">
        <v>33</v>
      </c>
    </row>
    <row r="713" spans="3:16" ht="12" hidden="1" customHeight="1" x14ac:dyDescent="0.3">
      <c r="C713" s="12" t="s">
        <v>14</v>
      </c>
      <c r="D713" s="25" t="s">
        <v>204</v>
      </c>
      <c r="E713" s="27" t="s">
        <v>44</v>
      </c>
      <c r="F713" s="13" t="s">
        <v>46</v>
      </c>
      <c r="G713" s="18" t="s">
        <v>839</v>
      </c>
      <c r="H713" s="18">
        <v>1258179538</v>
      </c>
      <c r="I713" s="83">
        <v>1200000</v>
      </c>
      <c r="J713" s="84">
        <v>14400000</v>
      </c>
      <c r="K713" s="84" t="s">
        <v>35</v>
      </c>
      <c r="L713" s="87" t="str">
        <f t="shared" si="25"/>
        <v/>
      </c>
      <c r="M713" s="87" t="str">
        <f>IFERROR(VLOOKUP(H713,'2019년 수주리스트'!G:I,3,0),"")</f>
        <v/>
      </c>
      <c r="N713" s="18" t="str">
        <f t="shared" ref="N713:N776" si="28">IF(M713="","","완료")</f>
        <v/>
      </c>
      <c r="O713" s="15"/>
      <c r="P713" s="194" t="s">
        <v>35</v>
      </c>
    </row>
    <row r="714" spans="3:16" ht="12" hidden="1" customHeight="1" x14ac:dyDescent="0.3">
      <c r="C714" s="12" t="s">
        <v>25</v>
      </c>
      <c r="D714" s="25" t="s">
        <v>339</v>
      </c>
      <c r="E714" s="27" t="s">
        <v>44</v>
      </c>
      <c r="F714" s="13" t="s">
        <v>46</v>
      </c>
      <c r="G714" s="18" t="s">
        <v>840</v>
      </c>
      <c r="H714" s="18">
        <v>6108118719</v>
      </c>
      <c r="I714" s="83">
        <v>365000</v>
      </c>
      <c r="J714" s="84">
        <v>4380000</v>
      </c>
      <c r="K714" s="84" t="s">
        <v>3810</v>
      </c>
      <c r="L714" s="87" t="str">
        <f t="shared" si="25"/>
        <v>2월</v>
      </c>
      <c r="M714" s="87">
        <f>IFERROR(VLOOKUP(H714,'2019년 수주리스트'!G:I,3,0),"")</f>
        <v>21900000</v>
      </c>
      <c r="N714" s="18" t="str">
        <f t="shared" si="28"/>
        <v>완료</v>
      </c>
      <c r="O714" s="15"/>
      <c r="P714" s="6" t="s">
        <v>34</v>
      </c>
    </row>
    <row r="715" spans="3:16" ht="12" hidden="1" customHeight="1" x14ac:dyDescent="0.3">
      <c r="C715" s="12" t="s">
        <v>14</v>
      </c>
      <c r="D715" s="25" t="s">
        <v>126</v>
      </c>
      <c r="E715" s="27" t="s">
        <v>44</v>
      </c>
      <c r="F715" s="13" t="s">
        <v>46</v>
      </c>
      <c r="G715" s="18" t="s">
        <v>841</v>
      </c>
      <c r="H715" s="18">
        <v>1398123033</v>
      </c>
      <c r="I715" s="83">
        <v>365000</v>
      </c>
      <c r="J715" s="84">
        <v>4380000</v>
      </c>
      <c r="K715" s="84" t="s">
        <v>31</v>
      </c>
      <c r="L715" s="87" t="str">
        <f t="shared" si="25"/>
        <v/>
      </c>
      <c r="M715" s="87" t="str">
        <f>IFERROR(VLOOKUP(H715,'2019년 수주리스트'!G:I,3,0),"")</f>
        <v/>
      </c>
      <c r="N715" s="18" t="str">
        <f t="shared" si="28"/>
        <v/>
      </c>
      <c r="O715" s="15"/>
      <c r="P715" s="194" t="s">
        <v>31</v>
      </c>
    </row>
    <row r="716" spans="3:16" ht="12" hidden="1" customHeight="1" x14ac:dyDescent="0.3">
      <c r="C716" s="12" t="s">
        <v>14</v>
      </c>
      <c r="D716" s="25" t="s">
        <v>168</v>
      </c>
      <c r="E716" s="27" t="s">
        <v>44</v>
      </c>
      <c r="F716" s="13" t="s">
        <v>46</v>
      </c>
      <c r="G716" s="18" t="s">
        <v>842</v>
      </c>
      <c r="H716" s="18">
        <v>2208889136</v>
      </c>
      <c r="I716" s="83">
        <v>645000</v>
      </c>
      <c r="J716" s="84">
        <v>7740000</v>
      </c>
      <c r="K716" s="84" t="s">
        <v>34</v>
      </c>
      <c r="L716" s="87" t="str">
        <f t="shared" si="25"/>
        <v/>
      </c>
      <c r="M716" s="87" t="str">
        <f>IFERROR(VLOOKUP(H716,'2019년 수주리스트'!G:I,3,0),"")</f>
        <v/>
      </c>
      <c r="N716" s="18" t="str">
        <f t="shared" si="28"/>
        <v/>
      </c>
      <c r="O716" s="15"/>
      <c r="P716" s="194" t="s">
        <v>34</v>
      </c>
    </row>
    <row r="717" spans="3:16" ht="12" hidden="1" customHeight="1" x14ac:dyDescent="0.3">
      <c r="C717" s="12" t="s">
        <v>14</v>
      </c>
      <c r="D717" s="25" t="s">
        <v>186</v>
      </c>
      <c r="E717" s="27" t="s">
        <v>44</v>
      </c>
      <c r="F717" s="13" t="s">
        <v>46</v>
      </c>
      <c r="G717" s="18" t="s">
        <v>843</v>
      </c>
      <c r="H717" s="18">
        <v>1298692106</v>
      </c>
      <c r="I717" s="83">
        <v>375000</v>
      </c>
      <c r="J717" s="84">
        <v>4500000</v>
      </c>
      <c r="K717" s="84" t="s">
        <v>31</v>
      </c>
      <c r="L717" s="87" t="str">
        <f t="shared" si="25"/>
        <v/>
      </c>
      <c r="M717" s="87" t="str">
        <f>IFERROR(VLOOKUP(H717,'2019년 수주리스트'!G:I,3,0),"")</f>
        <v/>
      </c>
      <c r="N717" s="18" t="str">
        <f t="shared" si="28"/>
        <v/>
      </c>
      <c r="O717" s="15"/>
      <c r="P717" s="194" t="s">
        <v>31</v>
      </c>
    </row>
    <row r="718" spans="3:16" ht="12" hidden="1" customHeight="1" x14ac:dyDescent="0.3">
      <c r="C718" s="12" t="s">
        <v>14</v>
      </c>
      <c r="D718" s="25" t="s">
        <v>204</v>
      </c>
      <c r="E718" s="27" t="s">
        <v>44</v>
      </c>
      <c r="F718" s="13" t="s">
        <v>46</v>
      </c>
      <c r="G718" s="18" t="s">
        <v>844</v>
      </c>
      <c r="H718" s="18">
        <v>5038185185</v>
      </c>
      <c r="I718" s="83">
        <v>285000</v>
      </c>
      <c r="J718" s="84">
        <v>3420000</v>
      </c>
      <c r="K718" s="84" t="s">
        <v>31</v>
      </c>
      <c r="L718" s="87" t="str">
        <f t="shared" si="25"/>
        <v/>
      </c>
      <c r="M718" s="87" t="str">
        <f>IFERROR(VLOOKUP(H718,'2019년 수주리스트'!G:I,3,0),"")</f>
        <v/>
      </c>
      <c r="N718" s="18" t="str">
        <f t="shared" si="28"/>
        <v/>
      </c>
      <c r="O718" s="15"/>
      <c r="P718" s="194" t="s">
        <v>31</v>
      </c>
    </row>
    <row r="719" spans="3:16" ht="12" hidden="1" customHeight="1" x14ac:dyDescent="0.3">
      <c r="C719" s="12" t="s">
        <v>18</v>
      </c>
      <c r="D719" s="25" t="s">
        <v>151</v>
      </c>
      <c r="E719" s="27" t="s">
        <v>44</v>
      </c>
      <c r="F719" s="13" t="s">
        <v>46</v>
      </c>
      <c r="G719" s="18" t="s">
        <v>845</v>
      </c>
      <c r="H719" s="18">
        <v>1168200451</v>
      </c>
      <c r="I719" s="83">
        <v>550000</v>
      </c>
      <c r="J719" s="84">
        <v>6600000</v>
      </c>
      <c r="K719" s="84" t="s">
        <v>31</v>
      </c>
      <c r="L719" s="87" t="str">
        <f t="shared" ref="L719:L782" si="29">IF(N719="완료",K719,"")</f>
        <v/>
      </c>
      <c r="M719" s="87" t="str">
        <f>IFERROR(VLOOKUP(H719,'2019년 수주리스트'!G:I,3,0),"")</f>
        <v/>
      </c>
      <c r="N719" s="18" t="str">
        <f t="shared" si="28"/>
        <v/>
      </c>
      <c r="O719" s="15"/>
      <c r="P719" s="194" t="s">
        <v>31</v>
      </c>
    </row>
    <row r="720" spans="3:16" ht="12" hidden="1" customHeight="1" x14ac:dyDescent="0.3">
      <c r="C720" s="12" t="s">
        <v>14</v>
      </c>
      <c r="D720" s="25" t="s">
        <v>126</v>
      </c>
      <c r="E720" s="27" t="s">
        <v>44</v>
      </c>
      <c r="F720" s="13" t="s">
        <v>45</v>
      </c>
      <c r="G720" s="18" t="s">
        <v>846</v>
      </c>
      <c r="H720" s="18">
        <v>1318159411</v>
      </c>
      <c r="I720" s="83">
        <v>3942000</v>
      </c>
      <c r="J720" s="84">
        <v>3942000</v>
      </c>
      <c r="K720" s="84" t="s">
        <v>31</v>
      </c>
      <c r="L720" s="87" t="str">
        <f t="shared" si="29"/>
        <v/>
      </c>
      <c r="M720" s="87" t="str">
        <f>IFERROR(VLOOKUP(H720,'2019년 수주리스트'!G:I,3,0),"")</f>
        <v/>
      </c>
      <c r="N720" s="18" t="str">
        <f t="shared" si="28"/>
        <v/>
      </c>
      <c r="O720" s="15"/>
      <c r="P720" s="194" t="s">
        <v>31</v>
      </c>
    </row>
    <row r="721" spans="3:16" ht="12" hidden="1" customHeight="1" x14ac:dyDescent="0.3">
      <c r="C721" s="12" t="s">
        <v>14</v>
      </c>
      <c r="D721" s="25" t="s">
        <v>168</v>
      </c>
      <c r="E721" s="27" t="s">
        <v>44</v>
      </c>
      <c r="F721" s="13" t="s">
        <v>46</v>
      </c>
      <c r="G721" s="18" t="s">
        <v>847</v>
      </c>
      <c r="H721" s="18">
        <v>1208136359</v>
      </c>
      <c r="I721" s="83">
        <v>275000</v>
      </c>
      <c r="J721" s="84">
        <v>3300000</v>
      </c>
      <c r="K721" s="84" t="s">
        <v>31</v>
      </c>
      <c r="L721" s="87" t="str">
        <f t="shared" si="29"/>
        <v/>
      </c>
      <c r="M721" s="87" t="str">
        <f>IFERROR(VLOOKUP(H721,'2019년 수주리스트'!G:I,3,0),"")</f>
        <v/>
      </c>
      <c r="N721" s="18" t="str">
        <f t="shared" si="28"/>
        <v/>
      </c>
      <c r="O721" s="15"/>
      <c r="P721" s="194" t="s">
        <v>31</v>
      </c>
    </row>
    <row r="722" spans="3:16" ht="12" hidden="1" customHeight="1" x14ac:dyDescent="0.3">
      <c r="C722" s="12" t="s">
        <v>14</v>
      </c>
      <c r="D722" s="25" t="s">
        <v>116</v>
      </c>
      <c r="E722" s="27" t="s">
        <v>44</v>
      </c>
      <c r="F722" s="13" t="s">
        <v>46</v>
      </c>
      <c r="G722" s="18" t="s">
        <v>848</v>
      </c>
      <c r="H722" s="18">
        <v>1218135940</v>
      </c>
      <c r="I722" s="83">
        <v>810000</v>
      </c>
      <c r="J722" s="84">
        <v>9720000</v>
      </c>
      <c r="K722" s="84" t="s">
        <v>34</v>
      </c>
      <c r="L722" s="87" t="str">
        <f t="shared" si="29"/>
        <v/>
      </c>
      <c r="M722" s="87" t="str">
        <f>IFERROR(VLOOKUP(H722,'2019년 수주리스트'!G:I,3,0),"")</f>
        <v/>
      </c>
      <c r="N722" s="18" t="str">
        <f t="shared" si="28"/>
        <v/>
      </c>
      <c r="O722" s="15"/>
      <c r="P722" s="194" t="s">
        <v>34</v>
      </c>
    </row>
    <row r="723" spans="3:16" ht="12" hidden="1" customHeight="1" x14ac:dyDescent="0.3">
      <c r="C723" s="12" t="s">
        <v>25</v>
      </c>
      <c r="D723" s="25" t="s">
        <v>339</v>
      </c>
      <c r="E723" s="27" t="s">
        <v>44</v>
      </c>
      <c r="F723" s="13" t="s">
        <v>46</v>
      </c>
      <c r="G723" s="18" t="s">
        <v>849</v>
      </c>
      <c r="H723" s="18">
        <v>1188101162</v>
      </c>
      <c r="I723" s="83">
        <v>310000</v>
      </c>
      <c r="J723" s="84">
        <v>3720000</v>
      </c>
      <c r="K723" s="84" t="s">
        <v>34</v>
      </c>
      <c r="L723" s="87" t="str">
        <f t="shared" si="29"/>
        <v/>
      </c>
      <c r="M723" s="87" t="str">
        <f>IFERROR(VLOOKUP(H723,'2019년 수주리스트'!G:I,3,0),"")</f>
        <v/>
      </c>
      <c r="N723" s="18" t="str">
        <f t="shared" si="28"/>
        <v/>
      </c>
      <c r="O723" s="15"/>
      <c r="P723" s="194" t="s">
        <v>34</v>
      </c>
    </row>
    <row r="724" spans="3:16" ht="12" hidden="1" customHeight="1" x14ac:dyDescent="0.3">
      <c r="C724" s="12" t="s">
        <v>18</v>
      </c>
      <c r="D724" s="25" t="s">
        <v>437</v>
      </c>
      <c r="E724" s="27" t="s">
        <v>44</v>
      </c>
      <c r="F724" s="13" t="s">
        <v>45</v>
      </c>
      <c r="G724" s="18" t="s">
        <v>850</v>
      </c>
      <c r="H724" s="18">
        <v>2028141931</v>
      </c>
      <c r="I724" s="83">
        <v>3180000</v>
      </c>
      <c r="J724" s="84">
        <v>3180000</v>
      </c>
      <c r="K724" s="84" t="s">
        <v>31</v>
      </c>
      <c r="L724" s="87" t="str">
        <f t="shared" si="29"/>
        <v/>
      </c>
      <c r="M724" s="87" t="str">
        <f>IFERROR(VLOOKUP(H724,'2019년 수주리스트'!G:I,3,0),"")</f>
        <v/>
      </c>
      <c r="N724" s="18" t="str">
        <f t="shared" si="28"/>
        <v/>
      </c>
      <c r="O724" s="15"/>
      <c r="P724" s="194" t="s">
        <v>31</v>
      </c>
    </row>
    <row r="725" spans="3:16" hidden="1" x14ac:dyDescent="0.3">
      <c r="C725" s="12" t="s">
        <v>25</v>
      </c>
      <c r="D725" s="25" t="s">
        <v>339</v>
      </c>
      <c r="E725" s="27" t="s">
        <v>44</v>
      </c>
      <c r="F725" s="13" t="s">
        <v>46</v>
      </c>
      <c r="G725" s="18" t="s">
        <v>851</v>
      </c>
      <c r="H725" s="18">
        <v>6218196199</v>
      </c>
      <c r="I725" s="83">
        <v>475000</v>
      </c>
      <c r="J725" s="84">
        <v>5700000</v>
      </c>
      <c r="K725" s="84" t="s">
        <v>4279</v>
      </c>
      <c r="L725" s="87" t="str">
        <f t="shared" si="29"/>
        <v>3월</v>
      </c>
      <c r="M725" s="87">
        <v>17100000</v>
      </c>
      <c r="N725" s="18" t="str">
        <f t="shared" si="28"/>
        <v>완료</v>
      </c>
      <c r="O725" s="15"/>
      <c r="P725" s="194" t="s">
        <v>31</v>
      </c>
    </row>
    <row r="726" spans="3:16" ht="12" hidden="1" customHeight="1" x14ac:dyDescent="0.3">
      <c r="C726" s="12" t="s">
        <v>18</v>
      </c>
      <c r="D726" s="25" t="s">
        <v>267</v>
      </c>
      <c r="E726" s="27" t="s">
        <v>44</v>
      </c>
      <c r="F726" s="13" t="s">
        <v>46</v>
      </c>
      <c r="G726" s="18" t="s">
        <v>852</v>
      </c>
      <c r="H726" s="18">
        <v>2648147480</v>
      </c>
      <c r="I726" s="83">
        <v>365000</v>
      </c>
      <c r="J726" s="84">
        <v>4380000</v>
      </c>
      <c r="K726" s="84" t="s">
        <v>33</v>
      </c>
      <c r="L726" s="87" t="str">
        <f t="shared" si="29"/>
        <v/>
      </c>
      <c r="M726" s="87" t="str">
        <f>IFERROR(VLOOKUP(H726,'2019년 수주리스트'!G:I,3,0),"")</f>
        <v/>
      </c>
      <c r="N726" s="18" t="str">
        <f t="shared" si="28"/>
        <v/>
      </c>
      <c r="O726" s="15"/>
      <c r="P726" s="194" t="s">
        <v>33</v>
      </c>
    </row>
    <row r="727" spans="3:16" ht="12" hidden="1" customHeight="1" x14ac:dyDescent="0.3">
      <c r="C727" s="12" t="s">
        <v>18</v>
      </c>
      <c r="D727" s="25" t="s">
        <v>743</v>
      </c>
      <c r="E727" s="27" t="s">
        <v>44</v>
      </c>
      <c r="F727" s="13" t="s">
        <v>45</v>
      </c>
      <c r="G727" s="18" t="s">
        <v>853</v>
      </c>
      <c r="H727" s="18">
        <v>6068213861</v>
      </c>
      <c r="I727" s="83">
        <v>2880000</v>
      </c>
      <c r="J727" s="84">
        <v>2880000</v>
      </c>
      <c r="K727" s="84" t="s">
        <v>31</v>
      </c>
      <c r="L727" s="87" t="str">
        <f t="shared" si="29"/>
        <v/>
      </c>
      <c r="M727" s="87" t="str">
        <f>IFERROR(VLOOKUP(H727,'2019년 수주리스트'!G:I,3,0),"")</f>
        <v/>
      </c>
      <c r="N727" s="18" t="str">
        <f t="shared" si="28"/>
        <v/>
      </c>
      <c r="O727" s="15"/>
      <c r="P727" s="194" t="s">
        <v>31</v>
      </c>
    </row>
    <row r="728" spans="3:16" ht="12" hidden="1" customHeight="1" x14ac:dyDescent="0.3">
      <c r="C728" s="12" t="s">
        <v>25</v>
      </c>
      <c r="D728" s="25" t="s">
        <v>339</v>
      </c>
      <c r="E728" s="27" t="s">
        <v>44</v>
      </c>
      <c r="F728" s="13" t="s">
        <v>46</v>
      </c>
      <c r="G728" s="18" t="s">
        <v>854</v>
      </c>
      <c r="H728" s="18">
        <v>6038119103</v>
      </c>
      <c r="I728" s="83">
        <v>415000</v>
      </c>
      <c r="J728" s="84">
        <v>4980000</v>
      </c>
      <c r="K728" s="84" t="s">
        <v>34</v>
      </c>
      <c r="L728" s="87" t="str">
        <f t="shared" si="29"/>
        <v/>
      </c>
      <c r="M728" s="87" t="str">
        <f>IFERROR(VLOOKUP(H728,'2019년 수주리스트'!G:I,3,0),"")</f>
        <v/>
      </c>
      <c r="N728" s="18" t="str">
        <f t="shared" si="28"/>
        <v/>
      </c>
      <c r="O728" s="15"/>
      <c r="P728" s="194" t="s">
        <v>34</v>
      </c>
    </row>
    <row r="729" spans="3:16" ht="12" hidden="1" customHeight="1" x14ac:dyDescent="0.3">
      <c r="C729" s="12" t="s">
        <v>14</v>
      </c>
      <c r="D729" s="25" t="s">
        <v>138</v>
      </c>
      <c r="E729" s="27" t="s">
        <v>44</v>
      </c>
      <c r="F729" s="13" t="s">
        <v>46</v>
      </c>
      <c r="G729" s="18" t="s">
        <v>855</v>
      </c>
      <c r="H729" s="18">
        <v>2148867229</v>
      </c>
      <c r="I729" s="83">
        <v>365000</v>
      </c>
      <c r="J729" s="84">
        <v>4380000</v>
      </c>
      <c r="K729" s="84" t="s">
        <v>31</v>
      </c>
      <c r="L729" s="87" t="str">
        <f t="shared" si="29"/>
        <v/>
      </c>
      <c r="M729" s="87" t="str">
        <f>IFERROR(VLOOKUP(H729,'2019년 수주리스트'!G:I,3,0),"")</f>
        <v/>
      </c>
      <c r="N729" s="18" t="str">
        <f t="shared" si="28"/>
        <v/>
      </c>
      <c r="O729" s="15"/>
      <c r="P729" s="194" t="s">
        <v>31</v>
      </c>
    </row>
    <row r="730" spans="3:16" ht="12" hidden="1" customHeight="1" x14ac:dyDescent="0.3">
      <c r="C730" s="12" t="s">
        <v>14</v>
      </c>
      <c r="D730" s="25" t="s">
        <v>136</v>
      </c>
      <c r="E730" s="27" t="s">
        <v>44</v>
      </c>
      <c r="F730" s="13" t="s">
        <v>45</v>
      </c>
      <c r="G730" s="18" t="s">
        <v>856</v>
      </c>
      <c r="H730" s="18">
        <v>4108172753</v>
      </c>
      <c r="I730" s="83">
        <v>3960000</v>
      </c>
      <c r="J730" s="84">
        <v>3960000</v>
      </c>
      <c r="K730" s="84" t="s">
        <v>31</v>
      </c>
      <c r="L730" s="87" t="str">
        <f t="shared" si="29"/>
        <v/>
      </c>
      <c r="M730" s="87" t="str">
        <f>IFERROR(VLOOKUP(H730,'2019년 수주리스트'!G:I,3,0),"")</f>
        <v/>
      </c>
      <c r="N730" s="18" t="str">
        <f t="shared" si="28"/>
        <v/>
      </c>
      <c r="O730" s="15"/>
      <c r="P730" s="194" t="s">
        <v>31</v>
      </c>
    </row>
    <row r="731" spans="3:16" ht="12" hidden="1" customHeight="1" x14ac:dyDescent="0.3">
      <c r="C731" s="12" t="s">
        <v>25</v>
      </c>
      <c r="D731" s="25" t="s">
        <v>142</v>
      </c>
      <c r="E731" s="27" t="s">
        <v>44</v>
      </c>
      <c r="F731" s="13" t="s">
        <v>45</v>
      </c>
      <c r="G731" s="18" t="s">
        <v>857</v>
      </c>
      <c r="H731" s="18">
        <v>5158206399</v>
      </c>
      <c r="I731" s="83">
        <v>7140000</v>
      </c>
      <c r="J731" s="84">
        <v>7140000</v>
      </c>
      <c r="K731" s="84" t="s">
        <v>30</v>
      </c>
      <c r="L731" s="87" t="str">
        <f t="shared" si="29"/>
        <v/>
      </c>
      <c r="M731" s="87" t="str">
        <f>IFERROR(VLOOKUP(H731,'2019년 수주리스트'!G:I,3,0),"")</f>
        <v/>
      </c>
      <c r="N731" s="18" t="str">
        <f t="shared" si="28"/>
        <v/>
      </c>
      <c r="O731" s="15"/>
      <c r="P731" s="194" t="s">
        <v>30</v>
      </c>
    </row>
    <row r="732" spans="3:16" ht="12" hidden="1" customHeight="1" x14ac:dyDescent="0.3">
      <c r="C732" s="12" t="s">
        <v>25</v>
      </c>
      <c r="D732" s="25" t="s">
        <v>339</v>
      </c>
      <c r="E732" s="27" t="s">
        <v>44</v>
      </c>
      <c r="F732" s="13" t="s">
        <v>46</v>
      </c>
      <c r="G732" s="18" t="s">
        <v>858</v>
      </c>
      <c r="H732" s="18">
        <v>6108114014</v>
      </c>
      <c r="I732" s="83">
        <v>815000</v>
      </c>
      <c r="J732" s="84">
        <v>9780000</v>
      </c>
      <c r="K732" s="84" t="s">
        <v>35</v>
      </c>
      <c r="L732" s="87" t="str">
        <f t="shared" si="29"/>
        <v/>
      </c>
      <c r="M732" s="87" t="str">
        <f>IFERROR(VLOOKUP(H732,'2019년 수주리스트'!G:I,3,0),"")</f>
        <v/>
      </c>
      <c r="N732" s="18" t="str">
        <f t="shared" si="28"/>
        <v/>
      </c>
      <c r="O732" s="15"/>
      <c r="P732" s="194" t="s">
        <v>35</v>
      </c>
    </row>
    <row r="733" spans="3:16" ht="12" hidden="1" customHeight="1" x14ac:dyDescent="0.3">
      <c r="C733" s="12" t="s">
        <v>14</v>
      </c>
      <c r="D733" s="25" t="s">
        <v>133</v>
      </c>
      <c r="E733" s="27" t="s">
        <v>44</v>
      </c>
      <c r="F733" s="13" t="s">
        <v>45</v>
      </c>
      <c r="G733" s="18" t="s">
        <v>859</v>
      </c>
      <c r="H733" s="18">
        <v>2018177964</v>
      </c>
      <c r="I733" s="83">
        <v>10200000</v>
      </c>
      <c r="J733" s="84">
        <v>10200000</v>
      </c>
      <c r="K733" s="84" t="s">
        <v>35</v>
      </c>
      <c r="L733" s="87" t="str">
        <f t="shared" si="29"/>
        <v/>
      </c>
      <c r="M733" s="87" t="str">
        <f>IFERROR(VLOOKUP(H733,'2019년 수주리스트'!G:I,3,0),"")</f>
        <v/>
      </c>
      <c r="N733" s="18" t="str">
        <f t="shared" si="28"/>
        <v/>
      </c>
      <c r="O733" s="15"/>
      <c r="P733" s="194" t="s">
        <v>35</v>
      </c>
    </row>
    <row r="734" spans="3:16" ht="12" hidden="1" customHeight="1" x14ac:dyDescent="0.3">
      <c r="C734" s="12" t="s">
        <v>14</v>
      </c>
      <c r="D734" s="25" t="s">
        <v>126</v>
      </c>
      <c r="E734" s="27" t="s">
        <v>44</v>
      </c>
      <c r="F734" s="13" t="s">
        <v>46</v>
      </c>
      <c r="G734" s="18" t="s">
        <v>860</v>
      </c>
      <c r="H734" s="18">
        <v>1228101045</v>
      </c>
      <c r="I734" s="83">
        <v>800000</v>
      </c>
      <c r="J734" s="84">
        <v>9600000</v>
      </c>
      <c r="K734" s="84" t="s">
        <v>34</v>
      </c>
      <c r="L734" s="87" t="str">
        <f t="shared" si="29"/>
        <v/>
      </c>
      <c r="M734" s="87"/>
      <c r="N734" s="18" t="str">
        <f t="shared" si="28"/>
        <v/>
      </c>
      <c r="O734" s="15"/>
      <c r="P734" s="194" t="s">
        <v>34</v>
      </c>
    </row>
    <row r="735" spans="3:16" ht="12" hidden="1" customHeight="1" x14ac:dyDescent="0.3">
      <c r="C735" s="12" t="s">
        <v>14</v>
      </c>
      <c r="D735" s="25" t="s">
        <v>186</v>
      </c>
      <c r="E735" s="27" t="s">
        <v>44</v>
      </c>
      <c r="F735" s="13" t="s">
        <v>45</v>
      </c>
      <c r="G735" s="18" t="s">
        <v>861</v>
      </c>
      <c r="H735" s="18">
        <v>3038120321</v>
      </c>
      <c r="I735" s="83">
        <v>3480000</v>
      </c>
      <c r="J735" s="84">
        <v>3480000</v>
      </c>
      <c r="K735" s="84" t="s">
        <v>31</v>
      </c>
      <c r="L735" s="87" t="str">
        <f t="shared" si="29"/>
        <v/>
      </c>
      <c r="M735" s="87" t="str">
        <f>IFERROR(VLOOKUP(H735,'2019년 수주리스트'!G:I,3,0),"")</f>
        <v/>
      </c>
      <c r="N735" s="18" t="str">
        <f t="shared" si="28"/>
        <v/>
      </c>
      <c r="O735" s="15"/>
      <c r="P735" s="194" t="s">
        <v>31</v>
      </c>
    </row>
    <row r="736" spans="3:16" ht="12" hidden="1" customHeight="1" x14ac:dyDescent="0.3">
      <c r="C736" s="12" t="s">
        <v>18</v>
      </c>
      <c r="D736" s="25" t="s">
        <v>147</v>
      </c>
      <c r="E736" s="27" t="s">
        <v>44</v>
      </c>
      <c r="F736" s="13" t="s">
        <v>46</v>
      </c>
      <c r="G736" s="18" t="s">
        <v>862</v>
      </c>
      <c r="H736" s="18">
        <v>1388102938</v>
      </c>
      <c r="I736" s="83">
        <v>365000</v>
      </c>
      <c r="J736" s="84">
        <v>4380000</v>
      </c>
      <c r="K736" s="84" t="s">
        <v>34</v>
      </c>
      <c r="L736" s="87" t="str">
        <f t="shared" si="29"/>
        <v/>
      </c>
      <c r="M736" s="87" t="str">
        <f>IFERROR(VLOOKUP(H736,'2019년 수주리스트'!G:I,3,0),"")</f>
        <v/>
      </c>
      <c r="N736" s="18" t="str">
        <f t="shared" si="28"/>
        <v/>
      </c>
      <c r="O736" s="15"/>
      <c r="P736" s="194" t="s">
        <v>34</v>
      </c>
    </row>
    <row r="737" spans="3:16" ht="12" hidden="1" customHeight="1" x14ac:dyDescent="0.3">
      <c r="C737" s="12" t="s">
        <v>25</v>
      </c>
      <c r="D737" s="25" t="s">
        <v>142</v>
      </c>
      <c r="E737" s="27" t="s">
        <v>44</v>
      </c>
      <c r="F737" s="13" t="s">
        <v>45</v>
      </c>
      <c r="G737" s="18" t="s">
        <v>863</v>
      </c>
      <c r="H737" s="18">
        <v>5048186979</v>
      </c>
      <c r="I737" s="83">
        <v>3300000</v>
      </c>
      <c r="J737" s="84">
        <v>3300000</v>
      </c>
      <c r="K737" s="84" t="s">
        <v>34</v>
      </c>
      <c r="L737" s="87" t="str">
        <f t="shared" si="29"/>
        <v/>
      </c>
      <c r="M737" s="87" t="str">
        <f>IFERROR(VLOOKUP(H737,'2019년 수주리스트'!G:I,3,0),"")</f>
        <v/>
      </c>
      <c r="N737" s="18" t="str">
        <f t="shared" si="28"/>
        <v/>
      </c>
      <c r="O737" s="15"/>
      <c r="P737" s="194" t="s">
        <v>34</v>
      </c>
    </row>
    <row r="738" spans="3:16" ht="12" hidden="1" customHeight="1" x14ac:dyDescent="0.3">
      <c r="C738" s="12" t="s">
        <v>25</v>
      </c>
      <c r="D738" s="25" t="s">
        <v>339</v>
      </c>
      <c r="E738" s="27" t="s">
        <v>44</v>
      </c>
      <c r="F738" s="13" t="s">
        <v>46</v>
      </c>
      <c r="G738" s="18" t="s">
        <v>864</v>
      </c>
      <c r="H738" s="18">
        <v>6108603910</v>
      </c>
      <c r="I738" s="83">
        <v>355000</v>
      </c>
      <c r="J738" s="84">
        <v>4260000</v>
      </c>
      <c r="K738" s="84" t="s">
        <v>34</v>
      </c>
      <c r="L738" s="87" t="str">
        <f t="shared" si="29"/>
        <v/>
      </c>
      <c r="M738" s="87" t="str">
        <f>IFERROR(VLOOKUP(H738,'2019년 수주리스트'!G:I,3,0),"")</f>
        <v/>
      </c>
      <c r="N738" s="18" t="str">
        <f t="shared" si="28"/>
        <v/>
      </c>
      <c r="O738" s="15"/>
      <c r="P738" s="194" t="s">
        <v>34</v>
      </c>
    </row>
    <row r="739" spans="3:16" ht="12" hidden="1" customHeight="1" x14ac:dyDescent="0.3">
      <c r="C739" s="12" t="s">
        <v>25</v>
      </c>
      <c r="D739" s="25" t="s">
        <v>783</v>
      </c>
      <c r="E739" s="27" t="s">
        <v>44</v>
      </c>
      <c r="F739" s="13" t="s">
        <v>46</v>
      </c>
      <c r="G739" s="18" t="s">
        <v>865</v>
      </c>
      <c r="H739" s="18">
        <v>6168227571</v>
      </c>
      <c r="I739" s="83">
        <v>755000</v>
      </c>
      <c r="J739" s="84">
        <v>9060000</v>
      </c>
      <c r="K739" s="84" t="s">
        <v>34</v>
      </c>
      <c r="L739" s="87" t="str">
        <f t="shared" si="29"/>
        <v/>
      </c>
      <c r="M739" s="87" t="str">
        <f>IFERROR(VLOOKUP(H739,'2019년 수주리스트'!G:I,3,0),"")</f>
        <v/>
      </c>
      <c r="N739" s="18" t="str">
        <f t="shared" si="28"/>
        <v/>
      </c>
      <c r="O739" s="15"/>
      <c r="P739" s="194" t="s">
        <v>34</v>
      </c>
    </row>
    <row r="740" spans="3:16" ht="12" hidden="1" customHeight="1" x14ac:dyDescent="0.3">
      <c r="C740" s="12" t="s">
        <v>18</v>
      </c>
      <c r="D740" s="25" t="s">
        <v>177</v>
      </c>
      <c r="E740" s="27" t="s">
        <v>44</v>
      </c>
      <c r="F740" s="13" t="s">
        <v>46</v>
      </c>
      <c r="G740" s="18" t="s">
        <v>866</v>
      </c>
      <c r="H740" s="18">
        <v>4158107034</v>
      </c>
      <c r="I740" s="83">
        <v>675000</v>
      </c>
      <c r="J740" s="84">
        <v>8100000</v>
      </c>
      <c r="K740" s="84" t="s">
        <v>35</v>
      </c>
      <c r="L740" s="87" t="str">
        <f t="shared" si="29"/>
        <v/>
      </c>
      <c r="M740" s="87" t="str">
        <f>IFERROR(VLOOKUP(H740,'2019년 수주리스트'!G:I,3,0),"")</f>
        <v/>
      </c>
      <c r="N740" s="18" t="str">
        <f t="shared" si="28"/>
        <v/>
      </c>
      <c r="O740" s="15"/>
      <c r="P740" s="194" t="s">
        <v>35</v>
      </c>
    </row>
    <row r="741" spans="3:16" ht="12" hidden="1" customHeight="1" x14ac:dyDescent="0.3">
      <c r="C741" s="12" t="s">
        <v>14</v>
      </c>
      <c r="D741" s="25" t="s">
        <v>186</v>
      </c>
      <c r="E741" s="27" t="s">
        <v>44</v>
      </c>
      <c r="F741" s="13" t="s">
        <v>46</v>
      </c>
      <c r="G741" s="18" t="s">
        <v>867</v>
      </c>
      <c r="H741" s="18">
        <v>2118871383</v>
      </c>
      <c r="I741" s="83">
        <v>410000</v>
      </c>
      <c r="J741" s="84">
        <v>4920000</v>
      </c>
      <c r="K741" s="84" t="s">
        <v>31</v>
      </c>
      <c r="L741" s="87" t="str">
        <f t="shared" si="29"/>
        <v/>
      </c>
      <c r="M741" s="87" t="str">
        <f>IFERROR(VLOOKUP(H741,'2019년 수주리스트'!G:I,3,0),"")</f>
        <v/>
      </c>
      <c r="N741" s="18" t="str">
        <f t="shared" si="28"/>
        <v/>
      </c>
      <c r="O741" s="15"/>
      <c r="P741" s="194" t="s">
        <v>31</v>
      </c>
    </row>
    <row r="742" spans="3:16" ht="12" hidden="1" customHeight="1" x14ac:dyDescent="0.3">
      <c r="C742" s="12" t="s">
        <v>14</v>
      </c>
      <c r="D742" s="25" t="s">
        <v>138</v>
      </c>
      <c r="E742" s="27" t="s">
        <v>44</v>
      </c>
      <c r="F742" s="13" t="s">
        <v>46</v>
      </c>
      <c r="G742" s="18" t="s">
        <v>4512</v>
      </c>
      <c r="H742" s="18">
        <v>2208203984</v>
      </c>
      <c r="I742" s="83">
        <v>335000</v>
      </c>
      <c r="J742" s="84">
        <v>4020000</v>
      </c>
      <c r="K742" s="84" t="s">
        <v>34</v>
      </c>
      <c r="L742" s="87" t="str">
        <f t="shared" si="29"/>
        <v/>
      </c>
      <c r="M742" s="87" t="str">
        <f>IFERROR(VLOOKUP(H742,'2019년 수주리스트'!G:I,3,0),"")</f>
        <v/>
      </c>
      <c r="N742" s="18" t="str">
        <f t="shared" si="28"/>
        <v/>
      </c>
      <c r="O742" s="15"/>
      <c r="P742" s="194" t="s">
        <v>34</v>
      </c>
    </row>
    <row r="743" spans="3:16" ht="12" hidden="1" customHeight="1" x14ac:dyDescent="0.3">
      <c r="C743" s="12" t="s">
        <v>14</v>
      </c>
      <c r="D743" s="25" t="s">
        <v>186</v>
      </c>
      <c r="E743" s="27" t="s">
        <v>44</v>
      </c>
      <c r="F743" s="13" t="s">
        <v>45</v>
      </c>
      <c r="G743" s="18" t="s">
        <v>868</v>
      </c>
      <c r="H743" s="18">
        <v>1308169541</v>
      </c>
      <c r="I743" s="83">
        <v>4740000</v>
      </c>
      <c r="J743" s="84">
        <v>4740000</v>
      </c>
      <c r="K743" s="84" t="s">
        <v>31</v>
      </c>
      <c r="L743" s="87" t="str">
        <f t="shared" si="29"/>
        <v/>
      </c>
      <c r="M743" s="87" t="str">
        <f>IFERROR(VLOOKUP(H743,'2019년 수주리스트'!G:I,3,0),"")</f>
        <v/>
      </c>
      <c r="N743" s="18" t="str">
        <f t="shared" si="28"/>
        <v/>
      </c>
      <c r="O743" s="15"/>
      <c r="P743" s="194" t="s">
        <v>31</v>
      </c>
    </row>
    <row r="744" spans="3:16" ht="12" hidden="1" customHeight="1" x14ac:dyDescent="0.3">
      <c r="C744" s="12" t="s">
        <v>25</v>
      </c>
      <c r="D744" s="25" t="s">
        <v>339</v>
      </c>
      <c r="E744" s="27" t="s">
        <v>44</v>
      </c>
      <c r="F744" s="13" t="s">
        <v>46</v>
      </c>
      <c r="G744" s="18" t="s">
        <v>869</v>
      </c>
      <c r="H744" s="18">
        <v>5088118740</v>
      </c>
      <c r="I744" s="83">
        <v>275000</v>
      </c>
      <c r="J744" s="84">
        <v>3300000</v>
      </c>
      <c r="K744" s="84" t="s">
        <v>34</v>
      </c>
      <c r="L744" s="87" t="str">
        <f t="shared" si="29"/>
        <v/>
      </c>
      <c r="M744" s="87" t="str">
        <f>IFERROR(VLOOKUP(H744,'2019년 수주리스트'!G:I,3,0),"")</f>
        <v/>
      </c>
      <c r="N744" s="18" t="str">
        <f t="shared" si="28"/>
        <v/>
      </c>
      <c r="O744" s="15"/>
      <c r="P744" s="194" t="s">
        <v>34</v>
      </c>
    </row>
    <row r="745" spans="3:16" ht="12" hidden="1" customHeight="1" x14ac:dyDescent="0.3">
      <c r="C745" s="12" t="s">
        <v>25</v>
      </c>
      <c r="D745" s="25" t="s">
        <v>339</v>
      </c>
      <c r="E745" s="27" t="s">
        <v>44</v>
      </c>
      <c r="F745" s="13" t="s">
        <v>46</v>
      </c>
      <c r="G745" s="18" t="s">
        <v>870</v>
      </c>
      <c r="H745" s="18">
        <v>1208643097</v>
      </c>
      <c r="I745" s="83">
        <v>325000</v>
      </c>
      <c r="J745" s="84">
        <v>3900000</v>
      </c>
      <c r="K745" s="84" t="s">
        <v>34</v>
      </c>
      <c r="L745" s="87" t="str">
        <f t="shared" si="29"/>
        <v/>
      </c>
      <c r="M745" s="87" t="str">
        <f>IFERROR(VLOOKUP(H745,'2019년 수주리스트'!G:I,3,0),"")</f>
        <v/>
      </c>
      <c r="N745" s="18" t="str">
        <f t="shared" si="28"/>
        <v/>
      </c>
      <c r="O745" s="15"/>
      <c r="P745" s="194" t="s">
        <v>34</v>
      </c>
    </row>
    <row r="746" spans="3:16" ht="12" hidden="1" customHeight="1" x14ac:dyDescent="0.3">
      <c r="C746" s="12" t="s">
        <v>14</v>
      </c>
      <c r="D746" s="25" t="s">
        <v>114</v>
      </c>
      <c r="E746" s="27" t="s">
        <v>44</v>
      </c>
      <c r="F746" s="13" t="s">
        <v>45</v>
      </c>
      <c r="G746" s="18" t="s">
        <v>871</v>
      </c>
      <c r="H746" s="18">
        <v>4018130235</v>
      </c>
      <c r="I746" s="83">
        <v>3180000</v>
      </c>
      <c r="J746" s="84">
        <v>3180000</v>
      </c>
      <c r="K746" s="84" t="s">
        <v>31</v>
      </c>
      <c r="L746" s="87" t="str">
        <f t="shared" si="29"/>
        <v/>
      </c>
      <c r="M746" s="87" t="str">
        <f>IFERROR(VLOOKUP(H746,'2019년 수주리스트'!G:I,3,0),"")</f>
        <v/>
      </c>
      <c r="N746" s="18" t="str">
        <f t="shared" si="28"/>
        <v/>
      </c>
      <c r="O746" s="15"/>
      <c r="P746" s="194" t="s">
        <v>31</v>
      </c>
    </row>
    <row r="747" spans="3:16" ht="12" hidden="1" customHeight="1" x14ac:dyDescent="0.3">
      <c r="C747" s="12" t="s">
        <v>25</v>
      </c>
      <c r="D747" s="25" t="s">
        <v>216</v>
      </c>
      <c r="E747" s="27" t="s">
        <v>44</v>
      </c>
      <c r="F747" s="13" t="s">
        <v>46</v>
      </c>
      <c r="G747" s="18" t="s">
        <v>872</v>
      </c>
      <c r="H747" s="18">
        <v>6218607217</v>
      </c>
      <c r="I747" s="83">
        <v>595000</v>
      </c>
      <c r="J747" s="84">
        <v>7140000</v>
      </c>
      <c r="K747" s="84" t="s">
        <v>33</v>
      </c>
      <c r="L747" s="87" t="str">
        <f t="shared" si="29"/>
        <v/>
      </c>
      <c r="M747" s="87" t="str">
        <f>IFERROR(VLOOKUP(H747,'2019년 수주리스트'!G:I,3,0),"")</f>
        <v/>
      </c>
      <c r="N747" s="18" t="str">
        <f t="shared" si="28"/>
        <v/>
      </c>
      <c r="O747" s="15"/>
      <c r="P747" s="194" t="s">
        <v>33</v>
      </c>
    </row>
    <row r="748" spans="3:16" ht="12" hidden="1" customHeight="1" x14ac:dyDescent="0.3">
      <c r="C748" s="12" t="s">
        <v>14</v>
      </c>
      <c r="D748" s="25" t="s">
        <v>114</v>
      </c>
      <c r="E748" s="27" t="s">
        <v>44</v>
      </c>
      <c r="F748" s="13" t="s">
        <v>45</v>
      </c>
      <c r="G748" s="18" t="s">
        <v>873</v>
      </c>
      <c r="H748" s="18">
        <v>4188123009</v>
      </c>
      <c r="I748" s="83">
        <v>2760000</v>
      </c>
      <c r="J748" s="84">
        <v>2760000</v>
      </c>
      <c r="K748" s="84" t="s">
        <v>34</v>
      </c>
      <c r="L748" s="87" t="str">
        <f t="shared" si="29"/>
        <v/>
      </c>
      <c r="M748" s="87" t="str">
        <f>IFERROR(VLOOKUP(H748,'2019년 수주리스트'!G:I,3,0),"")</f>
        <v/>
      </c>
      <c r="N748" s="18" t="str">
        <f t="shared" si="28"/>
        <v/>
      </c>
      <c r="O748" s="15"/>
      <c r="P748" s="194" t="s">
        <v>34</v>
      </c>
    </row>
    <row r="749" spans="3:16" ht="12" hidden="1" customHeight="1" x14ac:dyDescent="0.3">
      <c r="C749" s="12" t="s">
        <v>14</v>
      </c>
      <c r="D749" s="25" t="s">
        <v>126</v>
      </c>
      <c r="E749" s="27" t="s">
        <v>44</v>
      </c>
      <c r="F749" s="13" t="s">
        <v>46</v>
      </c>
      <c r="G749" s="18" t="s">
        <v>874</v>
      </c>
      <c r="H749" s="18">
        <v>1408157533</v>
      </c>
      <c r="I749" s="83">
        <v>365000</v>
      </c>
      <c r="J749" s="84">
        <v>4380000</v>
      </c>
      <c r="K749" s="84" t="s">
        <v>34</v>
      </c>
      <c r="L749" s="87" t="str">
        <f t="shared" si="29"/>
        <v/>
      </c>
      <c r="M749" s="87" t="str">
        <f>IFERROR(VLOOKUP(H749,'2019년 수주리스트'!G:I,3,0),"")</f>
        <v/>
      </c>
      <c r="N749" s="18" t="str">
        <f t="shared" si="28"/>
        <v/>
      </c>
      <c r="O749" s="15"/>
      <c r="P749" s="194" t="s">
        <v>34</v>
      </c>
    </row>
    <row r="750" spans="3:16" ht="12" hidden="1" customHeight="1" x14ac:dyDescent="0.3">
      <c r="C750" s="12" t="s">
        <v>18</v>
      </c>
      <c r="D750" s="25" t="s">
        <v>128</v>
      </c>
      <c r="E750" s="27" t="s">
        <v>44</v>
      </c>
      <c r="F750" s="13" t="s">
        <v>46</v>
      </c>
      <c r="G750" s="18" t="s">
        <v>875</v>
      </c>
      <c r="H750" s="18">
        <v>1208185049</v>
      </c>
      <c r="I750" s="83">
        <v>1000000</v>
      </c>
      <c r="J750" s="84">
        <v>12000000</v>
      </c>
      <c r="K750" s="84" t="s">
        <v>35</v>
      </c>
      <c r="L750" s="87" t="str">
        <f t="shared" si="29"/>
        <v/>
      </c>
      <c r="M750" s="87" t="str">
        <f>IFERROR(VLOOKUP(H750,'2019년 수주리스트'!G:I,3,0),"")</f>
        <v/>
      </c>
      <c r="N750" s="18" t="str">
        <f t="shared" si="28"/>
        <v/>
      </c>
      <c r="O750" s="15"/>
      <c r="P750" s="194" t="s">
        <v>35</v>
      </c>
    </row>
    <row r="751" spans="3:16" ht="12" hidden="1" customHeight="1" x14ac:dyDescent="0.3">
      <c r="C751" s="12" t="s">
        <v>14</v>
      </c>
      <c r="D751" s="25" t="s">
        <v>168</v>
      </c>
      <c r="E751" s="27" t="s">
        <v>44</v>
      </c>
      <c r="F751" s="13" t="s">
        <v>46</v>
      </c>
      <c r="G751" s="18" t="s">
        <v>876</v>
      </c>
      <c r="H751" s="18">
        <v>2148763681</v>
      </c>
      <c r="I751" s="83">
        <v>470000</v>
      </c>
      <c r="J751" s="84">
        <v>5640000</v>
      </c>
      <c r="K751" s="84" t="s">
        <v>34</v>
      </c>
      <c r="L751" s="87" t="str">
        <f t="shared" si="29"/>
        <v/>
      </c>
      <c r="M751" s="87" t="str">
        <f>IFERROR(VLOOKUP(H751,'2019년 수주리스트'!G:I,3,0),"")</f>
        <v/>
      </c>
      <c r="N751" s="18" t="str">
        <f t="shared" si="28"/>
        <v/>
      </c>
      <c r="O751" s="15"/>
      <c r="P751" s="194" t="s">
        <v>34</v>
      </c>
    </row>
    <row r="752" spans="3:16" ht="12" hidden="1" customHeight="1" x14ac:dyDescent="0.3">
      <c r="C752" s="12" t="s">
        <v>18</v>
      </c>
      <c r="D752" s="25" t="s">
        <v>151</v>
      </c>
      <c r="E752" s="27" t="s">
        <v>44</v>
      </c>
      <c r="F752" s="13" t="s">
        <v>45</v>
      </c>
      <c r="G752" s="18" t="s">
        <v>377</v>
      </c>
      <c r="H752" s="18">
        <v>1398139933</v>
      </c>
      <c r="I752" s="83">
        <v>8640000</v>
      </c>
      <c r="J752" s="84">
        <v>8640000</v>
      </c>
      <c r="K752" s="84" t="s">
        <v>34</v>
      </c>
      <c r="L752" s="87" t="str">
        <f t="shared" si="29"/>
        <v/>
      </c>
      <c r="M752" s="87" t="str">
        <f>IFERROR(VLOOKUP(H752,'2019년 수주리스트'!G:I,3,0),"")</f>
        <v/>
      </c>
      <c r="N752" s="18" t="str">
        <f t="shared" si="28"/>
        <v/>
      </c>
      <c r="O752" s="15"/>
      <c r="P752" s="194" t="s">
        <v>34</v>
      </c>
    </row>
    <row r="753" spans="3:16" ht="12" hidden="1" customHeight="1" x14ac:dyDescent="0.3">
      <c r="C753" s="12" t="s">
        <v>25</v>
      </c>
      <c r="D753" s="25" t="s">
        <v>142</v>
      </c>
      <c r="E753" s="27" t="s">
        <v>44</v>
      </c>
      <c r="F753" s="13" t="s">
        <v>46</v>
      </c>
      <c r="G753" s="18" t="s">
        <v>877</v>
      </c>
      <c r="H753" s="18">
        <v>5048109652</v>
      </c>
      <c r="I753" s="83">
        <v>635000</v>
      </c>
      <c r="J753" s="84">
        <v>7620000</v>
      </c>
      <c r="K753" s="84" t="s">
        <v>34</v>
      </c>
      <c r="L753" s="87" t="str">
        <f t="shared" si="29"/>
        <v/>
      </c>
      <c r="M753" s="87" t="str">
        <f>IFERROR(VLOOKUP(H753,'2019년 수주리스트'!G:I,3,0),"")</f>
        <v/>
      </c>
      <c r="N753" s="18" t="str">
        <f t="shared" si="28"/>
        <v/>
      </c>
      <c r="O753" s="15"/>
      <c r="P753" s="194" t="s">
        <v>34</v>
      </c>
    </row>
    <row r="754" spans="3:16" ht="12" hidden="1" customHeight="1" x14ac:dyDescent="0.3">
      <c r="C754" s="12" t="s">
        <v>14</v>
      </c>
      <c r="D754" s="25" t="s">
        <v>117</v>
      </c>
      <c r="E754" s="27" t="s">
        <v>44</v>
      </c>
      <c r="F754" s="13" t="s">
        <v>46</v>
      </c>
      <c r="G754" s="18" t="s">
        <v>878</v>
      </c>
      <c r="H754" s="18">
        <v>1288148640</v>
      </c>
      <c r="I754" s="83">
        <v>335000</v>
      </c>
      <c r="J754" s="84">
        <v>4020000</v>
      </c>
      <c r="K754" s="84" t="s">
        <v>34</v>
      </c>
      <c r="L754" s="87" t="str">
        <f t="shared" si="29"/>
        <v/>
      </c>
      <c r="M754" s="87" t="str">
        <f>IFERROR(VLOOKUP(H754,'2019년 수주리스트'!G:I,3,0),"")</f>
        <v/>
      </c>
      <c r="N754" s="18" t="str">
        <f t="shared" si="28"/>
        <v/>
      </c>
      <c r="O754" s="15"/>
      <c r="P754" s="194" t="s">
        <v>34</v>
      </c>
    </row>
    <row r="755" spans="3:16" ht="12" hidden="1" customHeight="1" x14ac:dyDescent="0.3">
      <c r="C755" s="12" t="s">
        <v>14</v>
      </c>
      <c r="D755" s="25" t="s">
        <v>117</v>
      </c>
      <c r="E755" s="27" t="s">
        <v>44</v>
      </c>
      <c r="F755" s="13" t="s">
        <v>46</v>
      </c>
      <c r="G755" s="18" t="s">
        <v>879</v>
      </c>
      <c r="H755" s="18">
        <v>1428116241</v>
      </c>
      <c r="I755" s="83">
        <v>298000</v>
      </c>
      <c r="J755" s="84">
        <v>3576000</v>
      </c>
      <c r="K755" s="84" t="s">
        <v>34</v>
      </c>
      <c r="L755" s="87" t="str">
        <f t="shared" si="29"/>
        <v/>
      </c>
      <c r="M755" s="87" t="str">
        <f>IFERROR(VLOOKUP(H755,'2019년 수주리스트'!G:I,3,0),"")</f>
        <v/>
      </c>
      <c r="N755" s="18" t="str">
        <f t="shared" si="28"/>
        <v/>
      </c>
      <c r="O755" s="15"/>
      <c r="P755" s="194" t="s">
        <v>34</v>
      </c>
    </row>
    <row r="756" spans="3:16" ht="12" hidden="1" customHeight="1" x14ac:dyDescent="0.3">
      <c r="C756" s="12" t="s">
        <v>14</v>
      </c>
      <c r="D756" s="25" t="s">
        <v>204</v>
      </c>
      <c r="E756" s="27" t="s">
        <v>44</v>
      </c>
      <c r="F756" s="13" t="s">
        <v>46</v>
      </c>
      <c r="G756" s="18" t="s">
        <v>880</v>
      </c>
      <c r="H756" s="18">
        <v>1278610414</v>
      </c>
      <c r="I756" s="83">
        <v>240000</v>
      </c>
      <c r="J756" s="84">
        <v>2880000</v>
      </c>
      <c r="K756" s="84" t="s">
        <v>34</v>
      </c>
      <c r="L756" s="87" t="str">
        <f t="shared" si="29"/>
        <v/>
      </c>
      <c r="M756" s="87" t="str">
        <f>IFERROR(VLOOKUP(H756,'2019년 수주리스트'!G:I,3,0),"")</f>
        <v/>
      </c>
      <c r="N756" s="18" t="str">
        <f t="shared" si="28"/>
        <v/>
      </c>
      <c r="O756" s="15"/>
      <c r="P756" s="194" t="s">
        <v>34</v>
      </c>
    </row>
    <row r="757" spans="3:16" ht="12" hidden="1" customHeight="1" x14ac:dyDescent="0.3">
      <c r="C757" s="12" t="s">
        <v>25</v>
      </c>
      <c r="D757" s="25" t="s">
        <v>142</v>
      </c>
      <c r="E757" s="27" t="s">
        <v>44</v>
      </c>
      <c r="F757" s="13" t="s">
        <v>46</v>
      </c>
      <c r="G757" s="18" t="s">
        <v>881</v>
      </c>
      <c r="H757" s="18">
        <v>5038153344</v>
      </c>
      <c r="I757" s="83">
        <v>320000</v>
      </c>
      <c r="J757" s="84">
        <v>3840000</v>
      </c>
      <c r="K757" s="84" t="s">
        <v>34</v>
      </c>
      <c r="L757" s="87" t="str">
        <f t="shared" si="29"/>
        <v/>
      </c>
      <c r="M757" s="87" t="str">
        <f>IFERROR(VLOOKUP(H757,'2019년 수주리스트'!G:I,3,0),"")</f>
        <v/>
      </c>
      <c r="N757" s="18" t="str">
        <f t="shared" si="28"/>
        <v/>
      </c>
      <c r="O757" s="15"/>
      <c r="P757" s="194" t="s">
        <v>34</v>
      </c>
    </row>
    <row r="758" spans="3:16" ht="12" hidden="1" customHeight="1" x14ac:dyDescent="0.3">
      <c r="C758" s="12" t="s">
        <v>14</v>
      </c>
      <c r="D758" s="25" t="s">
        <v>168</v>
      </c>
      <c r="E758" s="27" t="s">
        <v>44</v>
      </c>
      <c r="F758" s="13" t="s">
        <v>46</v>
      </c>
      <c r="G758" s="18" t="s">
        <v>882</v>
      </c>
      <c r="H758" s="18">
        <v>4938700047</v>
      </c>
      <c r="I758" s="83">
        <v>275000</v>
      </c>
      <c r="J758" s="84">
        <v>3300000</v>
      </c>
      <c r="K758" s="84" t="s">
        <v>35</v>
      </c>
      <c r="L758" s="87" t="str">
        <f t="shared" si="29"/>
        <v/>
      </c>
      <c r="M758" s="87" t="str">
        <f>IFERROR(VLOOKUP(H758,'2019년 수주리스트'!G:I,3,0),"")</f>
        <v/>
      </c>
      <c r="N758" s="18" t="str">
        <f t="shared" si="28"/>
        <v/>
      </c>
      <c r="O758" s="15"/>
      <c r="P758" s="194" t="s">
        <v>35</v>
      </c>
    </row>
    <row r="759" spans="3:16" ht="12" hidden="1" customHeight="1" x14ac:dyDescent="0.3">
      <c r="C759" s="12" t="s">
        <v>14</v>
      </c>
      <c r="D759" s="25" t="s">
        <v>168</v>
      </c>
      <c r="E759" s="27" t="s">
        <v>44</v>
      </c>
      <c r="F759" s="13" t="s">
        <v>46</v>
      </c>
      <c r="G759" s="18" t="s">
        <v>882</v>
      </c>
      <c r="H759" s="18">
        <v>4938700047</v>
      </c>
      <c r="I759" s="83">
        <v>340000</v>
      </c>
      <c r="J759" s="84">
        <v>4080000</v>
      </c>
      <c r="K759" s="84" t="s">
        <v>35</v>
      </c>
      <c r="L759" s="87" t="str">
        <f t="shared" si="29"/>
        <v/>
      </c>
      <c r="M759" s="87" t="str">
        <f>IFERROR(VLOOKUP(H759,'2019년 수주리스트'!G:I,3,0),"")</f>
        <v/>
      </c>
      <c r="N759" s="18" t="str">
        <f t="shared" si="28"/>
        <v/>
      </c>
      <c r="O759" s="15"/>
      <c r="P759" s="194" t="s">
        <v>35</v>
      </c>
    </row>
    <row r="760" spans="3:16" ht="12" hidden="1" customHeight="1" x14ac:dyDescent="0.3">
      <c r="C760" s="12" t="s">
        <v>25</v>
      </c>
      <c r="D760" s="25" t="s">
        <v>142</v>
      </c>
      <c r="E760" s="27" t="s">
        <v>44</v>
      </c>
      <c r="F760" s="13" t="s">
        <v>45</v>
      </c>
      <c r="G760" s="18" t="s">
        <v>883</v>
      </c>
      <c r="H760" s="18">
        <v>5038139304</v>
      </c>
      <c r="I760" s="83">
        <v>4380000</v>
      </c>
      <c r="J760" s="84">
        <v>4380000</v>
      </c>
      <c r="K760" s="84" t="s">
        <v>34</v>
      </c>
      <c r="L760" s="87" t="str">
        <f t="shared" si="29"/>
        <v/>
      </c>
      <c r="M760" s="87" t="str">
        <f>IFERROR(VLOOKUP(H760,'2019년 수주리스트'!G:I,3,0),"")</f>
        <v/>
      </c>
      <c r="N760" s="18" t="str">
        <f t="shared" si="28"/>
        <v/>
      </c>
      <c r="O760" s="15"/>
      <c r="P760" s="194" t="s">
        <v>34</v>
      </c>
    </row>
    <row r="761" spans="3:16" ht="12" hidden="1" customHeight="1" x14ac:dyDescent="0.3">
      <c r="C761" s="12" t="s">
        <v>14</v>
      </c>
      <c r="D761" s="25" t="s">
        <v>168</v>
      </c>
      <c r="E761" s="27" t="s">
        <v>44</v>
      </c>
      <c r="F761" s="13" t="s">
        <v>45</v>
      </c>
      <c r="G761" s="18" t="s">
        <v>884</v>
      </c>
      <c r="H761" s="18">
        <v>2148623232</v>
      </c>
      <c r="I761" s="83">
        <v>3360000</v>
      </c>
      <c r="J761" s="84">
        <v>3360000</v>
      </c>
      <c r="K761" s="84" t="s">
        <v>34</v>
      </c>
      <c r="L761" s="87" t="str">
        <f t="shared" si="29"/>
        <v/>
      </c>
      <c r="M761" s="87" t="str">
        <f>IFERROR(VLOOKUP(H761,'2019년 수주리스트'!G:I,3,0),"")</f>
        <v/>
      </c>
      <c r="N761" s="18" t="str">
        <f t="shared" si="28"/>
        <v/>
      </c>
      <c r="O761" s="15"/>
      <c r="P761" s="194" t="s">
        <v>34</v>
      </c>
    </row>
    <row r="762" spans="3:16" ht="12" hidden="1" customHeight="1" x14ac:dyDescent="0.3">
      <c r="C762" s="12" t="s">
        <v>14</v>
      </c>
      <c r="D762" s="25" t="s">
        <v>126</v>
      </c>
      <c r="E762" s="27" t="s">
        <v>44</v>
      </c>
      <c r="F762" s="13" t="s">
        <v>46</v>
      </c>
      <c r="G762" s="18" t="s">
        <v>885</v>
      </c>
      <c r="H762" s="18">
        <v>1228192527</v>
      </c>
      <c r="I762" s="83">
        <v>558000</v>
      </c>
      <c r="J762" s="84">
        <v>6696000</v>
      </c>
      <c r="K762" s="84" t="s">
        <v>34</v>
      </c>
      <c r="L762" s="87" t="str">
        <f t="shared" si="29"/>
        <v/>
      </c>
      <c r="M762" s="87" t="str">
        <f>IFERROR(VLOOKUP(H762,'2019년 수주리스트'!G:I,3,0),"")</f>
        <v/>
      </c>
      <c r="N762" s="18" t="str">
        <f t="shared" si="28"/>
        <v/>
      </c>
      <c r="O762" s="15"/>
      <c r="P762" s="194" t="s">
        <v>34</v>
      </c>
    </row>
    <row r="763" spans="3:16" ht="12" hidden="1" customHeight="1" x14ac:dyDescent="0.3">
      <c r="C763" s="12" t="s">
        <v>14</v>
      </c>
      <c r="D763" s="25" t="s">
        <v>126</v>
      </c>
      <c r="E763" s="27" t="s">
        <v>44</v>
      </c>
      <c r="F763" s="13" t="s">
        <v>45</v>
      </c>
      <c r="G763" s="18" t="s">
        <v>886</v>
      </c>
      <c r="H763" s="18">
        <v>1318183847</v>
      </c>
      <c r="I763" s="83">
        <v>3300000</v>
      </c>
      <c r="J763" s="84">
        <v>3300000</v>
      </c>
      <c r="K763" s="84" t="s">
        <v>35</v>
      </c>
      <c r="L763" s="87" t="str">
        <f t="shared" si="29"/>
        <v/>
      </c>
      <c r="M763" s="87" t="str">
        <f>IFERROR(VLOOKUP(H763,'2019년 수주리스트'!G:I,3,0),"")</f>
        <v/>
      </c>
      <c r="N763" s="18" t="str">
        <f t="shared" si="28"/>
        <v/>
      </c>
      <c r="O763" s="15"/>
      <c r="P763" s="194" t="s">
        <v>35</v>
      </c>
    </row>
    <row r="764" spans="3:16" ht="12" hidden="1" customHeight="1" x14ac:dyDescent="0.3">
      <c r="C764" s="12" t="s">
        <v>25</v>
      </c>
      <c r="D764" s="25" t="s">
        <v>142</v>
      </c>
      <c r="E764" s="27" t="s">
        <v>44</v>
      </c>
      <c r="F764" s="13" t="s">
        <v>46</v>
      </c>
      <c r="G764" s="18" t="s">
        <v>455</v>
      </c>
      <c r="H764" s="18">
        <v>2128184368</v>
      </c>
      <c r="I764" s="83">
        <v>390000</v>
      </c>
      <c r="J764" s="84">
        <v>4680000</v>
      </c>
      <c r="K764" s="84" t="s">
        <v>35</v>
      </c>
      <c r="L764" s="87" t="str">
        <f t="shared" si="29"/>
        <v/>
      </c>
      <c r="M764" s="87" t="str">
        <f>IFERROR(VLOOKUP(H764,'2019년 수주리스트'!G:I,3,0),"")</f>
        <v/>
      </c>
      <c r="N764" s="18" t="str">
        <f t="shared" si="28"/>
        <v/>
      </c>
      <c r="O764" s="15"/>
      <c r="P764" s="194" t="s">
        <v>35</v>
      </c>
    </row>
    <row r="765" spans="3:16" ht="12" hidden="1" customHeight="1" x14ac:dyDescent="0.3">
      <c r="C765" s="12" t="s">
        <v>14</v>
      </c>
      <c r="D765" s="25" t="s">
        <v>204</v>
      </c>
      <c r="E765" s="27" t="s">
        <v>44</v>
      </c>
      <c r="F765" s="13" t="s">
        <v>45</v>
      </c>
      <c r="G765" s="18" t="s">
        <v>2629</v>
      </c>
      <c r="H765" s="18">
        <v>2048267104</v>
      </c>
      <c r="I765" s="83">
        <v>4980000</v>
      </c>
      <c r="J765" s="84">
        <v>4980000</v>
      </c>
      <c r="K765" s="84" t="s">
        <v>35</v>
      </c>
      <c r="L765" s="87" t="str">
        <f t="shared" si="29"/>
        <v/>
      </c>
      <c r="M765" s="87"/>
      <c r="N765" s="18" t="str">
        <f t="shared" si="28"/>
        <v/>
      </c>
      <c r="O765" s="15"/>
      <c r="P765" s="194" t="s">
        <v>35</v>
      </c>
    </row>
    <row r="766" spans="3:16" ht="12" hidden="1" customHeight="1" x14ac:dyDescent="0.3">
      <c r="C766" s="12" t="s">
        <v>25</v>
      </c>
      <c r="D766" s="25" t="s">
        <v>339</v>
      </c>
      <c r="E766" s="27" t="s">
        <v>44</v>
      </c>
      <c r="F766" s="13" t="s">
        <v>46</v>
      </c>
      <c r="G766" s="18" t="s">
        <v>887</v>
      </c>
      <c r="H766" s="18">
        <v>5198700223</v>
      </c>
      <c r="I766" s="83">
        <v>275000</v>
      </c>
      <c r="J766" s="84">
        <v>3300000</v>
      </c>
      <c r="K766" s="84" t="s">
        <v>34</v>
      </c>
      <c r="L766" s="87" t="str">
        <f t="shared" si="29"/>
        <v/>
      </c>
      <c r="M766" s="87" t="str">
        <f>IFERROR(VLOOKUP(H766,'2019년 수주리스트'!G:I,3,0),"")</f>
        <v/>
      </c>
      <c r="N766" s="18" t="str">
        <f t="shared" si="28"/>
        <v/>
      </c>
      <c r="O766" s="15"/>
      <c r="P766" s="194" t="s">
        <v>34</v>
      </c>
    </row>
    <row r="767" spans="3:16" ht="12" hidden="1" customHeight="1" x14ac:dyDescent="0.3">
      <c r="C767" s="12" t="s">
        <v>25</v>
      </c>
      <c r="D767" s="25" t="s">
        <v>339</v>
      </c>
      <c r="E767" s="27" t="s">
        <v>44</v>
      </c>
      <c r="F767" s="13" t="s">
        <v>46</v>
      </c>
      <c r="G767" s="18" t="s">
        <v>888</v>
      </c>
      <c r="H767" s="18">
        <v>6208124289</v>
      </c>
      <c r="I767" s="83">
        <v>275000</v>
      </c>
      <c r="J767" s="84">
        <v>3300000</v>
      </c>
      <c r="K767" s="84" t="s">
        <v>34</v>
      </c>
      <c r="L767" s="87" t="str">
        <f t="shared" si="29"/>
        <v/>
      </c>
      <c r="M767" s="87" t="str">
        <f>IFERROR(VLOOKUP(H767,'2019년 수주리스트'!G:I,3,0),"")</f>
        <v/>
      </c>
      <c r="N767" s="18" t="str">
        <f t="shared" si="28"/>
        <v/>
      </c>
      <c r="O767" s="15"/>
      <c r="P767" s="194" t="s">
        <v>34</v>
      </c>
    </row>
    <row r="768" spans="3:16" ht="12" hidden="1" customHeight="1" x14ac:dyDescent="0.3">
      <c r="C768" s="12" t="s">
        <v>25</v>
      </c>
      <c r="D768" s="25" t="s">
        <v>142</v>
      </c>
      <c r="E768" s="27" t="s">
        <v>44</v>
      </c>
      <c r="F768" s="13" t="s">
        <v>45</v>
      </c>
      <c r="G768" s="18" t="s">
        <v>889</v>
      </c>
      <c r="H768" s="18">
        <v>5028158327</v>
      </c>
      <c r="I768" s="83">
        <v>2760000</v>
      </c>
      <c r="J768" s="84">
        <v>2760000</v>
      </c>
      <c r="K768" s="84" t="s">
        <v>35</v>
      </c>
      <c r="L768" s="87" t="str">
        <f t="shared" si="29"/>
        <v/>
      </c>
      <c r="M768" s="87" t="str">
        <f>IFERROR(VLOOKUP(H768,'2019년 수주리스트'!G:I,3,0),"")</f>
        <v/>
      </c>
      <c r="N768" s="18" t="str">
        <f t="shared" si="28"/>
        <v/>
      </c>
      <c r="O768" s="15"/>
      <c r="P768" s="194" t="s">
        <v>35</v>
      </c>
    </row>
    <row r="769" spans="3:16" ht="12" hidden="1" customHeight="1" x14ac:dyDescent="0.3">
      <c r="C769" s="12" t="s">
        <v>25</v>
      </c>
      <c r="D769" s="25" t="s">
        <v>142</v>
      </c>
      <c r="E769" s="27" t="s">
        <v>44</v>
      </c>
      <c r="F769" s="13" t="s">
        <v>45</v>
      </c>
      <c r="G769" s="18" t="s">
        <v>890</v>
      </c>
      <c r="H769" s="18">
        <v>5028100387</v>
      </c>
      <c r="I769" s="83">
        <v>3420000</v>
      </c>
      <c r="J769" s="84">
        <v>3420000</v>
      </c>
      <c r="K769" s="84" t="s">
        <v>35</v>
      </c>
      <c r="L769" s="87" t="str">
        <f t="shared" si="29"/>
        <v/>
      </c>
      <c r="M769" s="87" t="str">
        <f>IFERROR(VLOOKUP(H769,'2019년 수주리스트'!G:I,3,0),"")</f>
        <v/>
      </c>
      <c r="N769" s="18" t="str">
        <f t="shared" si="28"/>
        <v/>
      </c>
      <c r="O769" s="15"/>
      <c r="P769" s="194" t="s">
        <v>35</v>
      </c>
    </row>
    <row r="770" spans="3:16" ht="12" hidden="1" customHeight="1" x14ac:dyDescent="0.3">
      <c r="C770" s="12" t="s">
        <v>18</v>
      </c>
      <c r="D770" s="25" t="s">
        <v>891</v>
      </c>
      <c r="E770" s="27" t="s">
        <v>44</v>
      </c>
      <c r="F770" s="13" t="s">
        <v>45</v>
      </c>
      <c r="G770" s="18" t="s">
        <v>892</v>
      </c>
      <c r="H770" s="18">
        <v>2148177602</v>
      </c>
      <c r="I770" s="83">
        <v>3300000</v>
      </c>
      <c r="J770" s="84">
        <v>3300000</v>
      </c>
      <c r="K770" s="84" t="s">
        <v>34</v>
      </c>
      <c r="L770" s="87" t="str">
        <f t="shared" si="29"/>
        <v/>
      </c>
      <c r="M770" s="87" t="str">
        <f>IFERROR(VLOOKUP(H770,'2019년 수주리스트'!G:I,3,0),"")</f>
        <v/>
      </c>
      <c r="N770" s="18" t="str">
        <f t="shared" si="28"/>
        <v/>
      </c>
      <c r="O770" s="15"/>
      <c r="P770" s="194" t="s">
        <v>34</v>
      </c>
    </row>
    <row r="771" spans="3:16" ht="12" hidden="1" customHeight="1" x14ac:dyDescent="0.3">
      <c r="C771" s="12" t="s">
        <v>25</v>
      </c>
      <c r="D771" s="25" t="s">
        <v>103</v>
      </c>
      <c r="E771" s="27" t="s">
        <v>44</v>
      </c>
      <c r="F771" s="13" t="s">
        <v>45</v>
      </c>
      <c r="G771" s="18" t="s">
        <v>893</v>
      </c>
      <c r="H771" s="18">
        <v>1248141873</v>
      </c>
      <c r="I771" s="83">
        <v>4020000</v>
      </c>
      <c r="J771" s="84">
        <v>4020000</v>
      </c>
      <c r="K771" s="84" t="s">
        <v>34</v>
      </c>
      <c r="L771" s="87" t="str">
        <f t="shared" si="29"/>
        <v/>
      </c>
      <c r="M771" s="87" t="str">
        <f>IFERROR(VLOOKUP(H771,'2019년 수주리스트'!G:I,3,0),"")</f>
        <v/>
      </c>
      <c r="N771" s="18" t="str">
        <f t="shared" si="28"/>
        <v/>
      </c>
      <c r="O771" s="15"/>
      <c r="P771" s="194" t="s">
        <v>34</v>
      </c>
    </row>
    <row r="772" spans="3:16" ht="12" hidden="1" customHeight="1" x14ac:dyDescent="0.3">
      <c r="C772" s="12" t="s">
        <v>18</v>
      </c>
      <c r="D772" s="25" t="s">
        <v>140</v>
      </c>
      <c r="E772" s="27" t="s">
        <v>44</v>
      </c>
      <c r="F772" s="13" t="s">
        <v>46</v>
      </c>
      <c r="G772" s="18" t="s">
        <v>894</v>
      </c>
      <c r="H772" s="18">
        <v>2118756314</v>
      </c>
      <c r="I772" s="83">
        <v>325000</v>
      </c>
      <c r="J772" s="84">
        <v>3900000</v>
      </c>
      <c r="K772" s="84" t="s">
        <v>35</v>
      </c>
      <c r="L772" s="87" t="str">
        <f t="shared" si="29"/>
        <v/>
      </c>
      <c r="M772" s="87" t="str">
        <f>IFERROR(VLOOKUP(H772,'2019년 수주리스트'!G:I,3,0),"")</f>
        <v/>
      </c>
      <c r="N772" s="18" t="str">
        <f t="shared" si="28"/>
        <v/>
      </c>
      <c r="O772" s="15"/>
      <c r="P772" s="194" t="s">
        <v>35</v>
      </c>
    </row>
    <row r="773" spans="3:16" ht="12" hidden="1" customHeight="1" x14ac:dyDescent="0.3">
      <c r="C773" s="12" t="s">
        <v>14</v>
      </c>
      <c r="D773" s="25" t="s">
        <v>112</v>
      </c>
      <c r="E773" s="27" t="s">
        <v>44</v>
      </c>
      <c r="F773" s="13" t="s">
        <v>46</v>
      </c>
      <c r="G773" s="18" t="s">
        <v>895</v>
      </c>
      <c r="H773" s="18">
        <v>5238200076</v>
      </c>
      <c r="I773" s="83">
        <v>400000</v>
      </c>
      <c r="J773" s="84">
        <v>4800000</v>
      </c>
      <c r="K773" s="84" t="s">
        <v>35</v>
      </c>
      <c r="L773" s="87" t="str">
        <f t="shared" si="29"/>
        <v/>
      </c>
      <c r="M773" s="87" t="str">
        <f>IFERROR(VLOOKUP(H773,'2019년 수주리스트'!G:I,3,0),"")</f>
        <v/>
      </c>
      <c r="N773" s="18" t="str">
        <f t="shared" si="28"/>
        <v/>
      </c>
      <c r="O773" s="15"/>
      <c r="P773" s="194" t="s">
        <v>35</v>
      </c>
    </row>
    <row r="774" spans="3:16" ht="12" hidden="1" customHeight="1" x14ac:dyDescent="0.3">
      <c r="C774" s="12" t="s">
        <v>14</v>
      </c>
      <c r="D774" s="25" t="s">
        <v>110</v>
      </c>
      <c r="E774" s="27" t="s">
        <v>44</v>
      </c>
      <c r="F774" s="13" t="s">
        <v>46</v>
      </c>
      <c r="G774" s="18" t="s">
        <v>896</v>
      </c>
      <c r="H774" s="18">
        <v>5208100411</v>
      </c>
      <c r="I774" s="83">
        <v>850000</v>
      </c>
      <c r="J774" s="84">
        <v>10200000</v>
      </c>
      <c r="K774" s="84" t="s">
        <v>35</v>
      </c>
      <c r="L774" s="87" t="str">
        <f t="shared" si="29"/>
        <v/>
      </c>
      <c r="M774" s="87" t="str">
        <f>IFERROR(VLOOKUP(H774,'2019년 수주리스트'!G:I,3,0),"")</f>
        <v/>
      </c>
      <c r="N774" s="18" t="str">
        <f t="shared" si="28"/>
        <v/>
      </c>
      <c r="O774" s="15"/>
      <c r="P774" s="194" t="s">
        <v>35</v>
      </c>
    </row>
    <row r="775" spans="3:16" ht="12" hidden="1" customHeight="1" x14ac:dyDescent="0.3">
      <c r="C775" s="12" t="s">
        <v>25</v>
      </c>
      <c r="D775" s="25" t="s">
        <v>339</v>
      </c>
      <c r="E775" s="27" t="s">
        <v>44</v>
      </c>
      <c r="F775" s="13" t="s">
        <v>46</v>
      </c>
      <c r="G775" s="18" t="s">
        <v>897</v>
      </c>
      <c r="H775" s="18">
        <v>2148125517</v>
      </c>
      <c r="I775" s="83">
        <v>595000</v>
      </c>
      <c r="J775" s="84">
        <v>7140000</v>
      </c>
      <c r="K775" s="84" t="s">
        <v>35</v>
      </c>
      <c r="L775" s="87" t="str">
        <f t="shared" si="29"/>
        <v/>
      </c>
      <c r="M775" s="87" t="str">
        <f>IFERROR(VLOOKUP(H775,'2019년 수주리스트'!G:I,3,0),"")</f>
        <v/>
      </c>
      <c r="N775" s="18" t="str">
        <f t="shared" si="28"/>
        <v/>
      </c>
      <c r="O775" s="15"/>
      <c r="P775" s="194" t="s">
        <v>35</v>
      </c>
    </row>
    <row r="776" spans="3:16" ht="12" hidden="1" customHeight="1" x14ac:dyDescent="0.3">
      <c r="C776" s="12" t="s">
        <v>25</v>
      </c>
      <c r="D776" s="25" t="s">
        <v>783</v>
      </c>
      <c r="E776" s="27" t="s">
        <v>44</v>
      </c>
      <c r="F776" s="13" t="s">
        <v>46</v>
      </c>
      <c r="G776" s="18" t="s">
        <v>898</v>
      </c>
      <c r="H776" s="18">
        <v>6168129591</v>
      </c>
      <c r="I776" s="83">
        <v>355000</v>
      </c>
      <c r="J776" s="84">
        <v>4260000</v>
      </c>
      <c r="K776" s="84" t="s">
        <v>35</v>
      </c>
      <c r="L776" s="87" t="str">
        <f t="shared" si="29"/>
        <v/>
      </c>
      <c r="M776" s="87" t="str">
        <f>IFERROR(VLOOKUP(H776,'2019년 수주리스트'!G:I,3,0),"")</f>
        <v/>
      </c>
      <c r="N776" s="18" t="str">
        <f t="shared" si="28"/>
        <v/>
      </c>
      <c r="O776" s="15"/>
      <c r="P776" s="194" t="s">
        <v>35</v>
      </c>
    </row>
    <row r="777" spans="3:16" ht="12" hidden="1" customHeight="1" x14ac:dyDescent="0.3">
      <c r="C777" s="12" t="s">
        <v>14</v>
      </c>
      <c r="D777" s="25" t="s">
        <v>136</v>
      </c>
      <c r="E777" s="27" t="s">
        <v>44</v>
      </c>
      <c r="F777" s="13" t="s">
        <v>45</v>
      </c>
      <c r="G777" s="18" t="s">
        <v>899</v>
      </c>
      <c r="H777" s="18">
        <v>4119602292</v>
      </c>
      <c r="I777" s="83">
        <v>3600000</v>
      </c>
      <c r="J777" s="84">
        <v>3600000</v>
      </c>
      <c r="K777" s="84" t="s">
        <v>35</v>
      </c>
      <c r="L777" s="87" t="str">
        <f t="shared" si="29"/>
        <v/>
      </c>
      <c r="M777" s="87" t="str">
        <f>IFERROR(VLOOKUP(H777,'2019년 수주리스트'!G:I,3,0),"")</f>
        <v/>
      </c>
      <c r="N777" s="18" t="str">
        <f t="shared" ref="N777:N836" si="30">IF(M777="","","완료")</f>
        <v/>
      </c>
      <c r="O777" s="15"/>
      <c r="P777" s="194" t="s">
        <v>35</v>
      </c>
    </row>
    <row r="778" spans="3:16" ht="12" hidden="1" customHeight="1" x14ac:dyDescent="0.3">
      <c r="C778" s="12" t="s">
        <v>14</v>
      </c>
      <c r="D778" s="25" t="s">
        <v>186</v>
      </c>
      <c r="E778" s="27" t="s">
        <v>44</v>
      </c>
      <c r="F778" s="13" t="s">
        <v>45</v>
      </c>
      <c r="G778" s="18" t="s">
        <v>900</v>
      </c>
      <c r="H778" s="18">
        <v>1348672475</v>
      </c>
      <c r="I778" s="83">
        <v>7560000</v>
      </c>
      <c r="J778" s="84">
        <v>7560000</v>
      </c>
      <c r="K778" s="84" t="s">
        <v>34</v>
      </c>
      <c r="L778" s="87" t="str">
        <f t="shared" si="29"/>
        <v/>
      </c>
      <c r="M778" s="87" t="str">
        <f>IFERROR(VLOOKUP(H778,'2019년 수주리스트'!G:I,3,0),"")</f>
        <v/>
      </c>
      <c r="N778" s="18" t="str">
        <f t="shared" si="30"/>
        <v/>
      </c>
      <c r="O778" s="15"/>
      <c r="P778" s="194" t="s">
        <v>34</v>
      </c>
    </row>
    <row r="779" spans="3:16" ht="12" hidden="1" customHeight="1" x14ac:dyDescent="0.3">
      <c r="C779" s="12" t="s">
        <v>25</v>
      </c>
      <c r="D779" s="25" t="s">
        <v>298</v>
      </c>
      <c r="E779" s="27" t="s">
        <v>44</v>
      </c>
      <c r="F779" s="13" t="s">
        <v>45</v>
      </c>
      <c r="G779" s="18" t="s">
        <v>901</v>
      </c>
      <c r="H779" s="18">
        <v>6158600811</v>
      </c>
      <c r="I779" s="83">
        <v>3900000</v>
      </c>
      <c r="J779" s="84">
        <v>3900000</v>
      </c>
      <c r="K779" s="84" t="s">
        <v>35</v>
      </c>
      <c r="L779" s="87" t="str">
        <f t="shared" si="29"/>
        <v/>
      </c>
      <c r="M779" s="87" t="str">
        <f>IFERROR(VLOOKUP(H779,'2019년 수주리스트'!G:I,3,0),"")</f>
        <v/>
      </c>
      <c r="N779" s="18" t="str">
        <f t="shared" si="30"/>
        <v/>
      </c>
      <c r="O779" s="15"/>
      <c r="P779" s="194" t="s">
        <v>35</v>
      </c>
    </row>
    <row r="780" spans="3:16" ht="12" hidden="1" customHeight="1" x14ac:dyDescent="0.3">
      <c r="C780" s="12" t="s">
        <v>18</v>
      </c>
      <c r="D780" s="25" t="s">
        <v>151</v>
      </c>
      <c r="E780" s="27" t="s">
        <v>44</v>
      </c>
      <c r="F780" s="13" t="s">
        <v>46</v>
      </c>
      <c r="G780" s="18" t="s">
        <v>902</v>
      </c>
      <c r="H780" s="18">
        <v>1978200111</v>
      </c>
      <c r="I780" s="83">
        <v>380000</v>
      </c>
      <c r="J780" s="84">
        <v>4560000</v>
      </c>
      <c r="K780" s="84" t="s">
        <v>35</v>
      </c>
      <c r="L780" s="87" t="str">
        <f t="shared" si="29"/>
        <v/>
      </c>
      <c r="M780" s="87" t="str">
        <f>IFERROR(VLOOKUP(H780,'2019년 수주리스트'!G:I,3,0),"")</f>
        <v/>
      </c>
      <c r="N780" s="18" t="str">
        <f t="shared" si="30"/>
        <v/>
      </c>
      <c r="O780" s="15"/>
      <c r="P780" s="194" t="s">
        <v>35</v>
      </c>
    </row>
    <row r="781" spans="3:16" ht="12" hidden="1" customHeight="1" x14ac:dyDescent="0.3">
      <c r="C781" s="12" t="s">
        <v>18</v>
      </c>
      <c r="D781" s="25" t="s">
        <v>743</v>
      </c>
      <c r="E781" s="27" t="s">
        <v>44</v>
      </c>
      <c r="F781" s="13" t="s">
        <v>45</v>
      </c>
      <c r="G781" s="18" t="s">
        <v>903</v>
      </c>
      <c r="H781" s="18">
        <v>5068154022</v>
      </c>
      <c r="I781" s="83">
        <v>3078000</v>
      </c>
      <c r="J781" s="84">
        <v>3078000</v>
      </c>
      <c r="K781" s="84" t="s">
        <v>35</v>
      </c>
      <c r="L781" s="87" t="str">
        <f t="shared" si="29"/>
        <v/>
      </c>
      <c r="M781" s="87" t="str">
        <f>IFERROR(VLOOKUP(H781,'2019년 수주리스트'!G:I,3,0),"")</f>
        <v/>
      </c>
      <c r="N781" s="18" t="str">
        <f t="shared" si="30"/>
        <v/>
      </c>
      <c r="O781" s="15"/>
      <c r="P781" s="194" t="s">
        <v>35</v>
      </c>
    </row>
    <row r="782" spans="3:16" ht="12" hidden="1" customHeight="1" x14ac:dyDescent="0.3">
      <c r="C782" s="12" t="s">
        <v>25</v>
      </c>
      <c r="D782" s="25" t="s">
        <v>142</v>
      </c>
      <c r="E782" s="27" t="s">
        <v>44</v>
      </c>
      <c r="F782" s="13" t="s">
        <v>45</v>
      </c>
      <c r="G782" s="18" t="s">
        <v>904</v>
      </c>
      <c r="H782" s="18">
        <v>4778500153</v>
      </c>
      <c r="I782" s="83">
        <v>3840000</v>
      </c>
      <c r="J782" s="84">
        <v>3840000</v>
      </c>
      <c r="K782" s="84" t="s">
        <v>35</v>
      </c>
      <c r="L782" s="87" t="str">
        <f t="shared" si="29"/>
        <v/>
      </c>
      <c r="M782" s="87" t="str">
        <f>IFERROR(VLOOKUP(H782,'2019년 수주리스트'!G:I,3,0),"")</f>
        <v/>
      </c>
      <c r="N782" s="18" t="str">
        <f t="shared" si="30"/>
        <v/>
      </c>
      <c r="O782" s="15"/>
      <c r="P782" s="194" t="s">
        <v>35</v>
      </c>
    </row>
    <row r="783" spans="3:16" ht="12" hidden="1" customHeight="1" x14ac:dyDescent="0.3">
      <c r="C783" s="12" t="s">
        <v>25</v>
      </c>
      <c r="D783" s="25" t="s">
        <v>142</v>
      </c>
      <c r="E783" s="27" t="s">
        <v>44</v>
      </c>
      <c r="F783" s="13" t="s">
        <v>45</v>
      </c>
      <c r="G783" s="18" t="s">
        <v>905</v>
      </c>
      <c r="H783" s="18">
        <v>5048171156</v>
      </c>
      <c r="I783" s="83">
        <v>3300000</v>
      </c>
      <c r="J783" s="84">
        <v>3300000</v>
      </c>
      <c r="K783" s="84" t="s">
        <v>35</v>
      </c>
      <c r="L783" s="87" t="str">
        <f t="shared" ref="L783:L828" si="31">IF(N783="완료",K783,"")</f>
        <v/>
      </c>
      <c r="M783" s="87" t="str">
        <f>IFERROR(VLOOKUP(H783,'2019년 수주리스트'!G:I,3,0),"")</f>
        <v/>
      </c>
      <c r="N783" s="18" t="str">
        <f t="shared" si="30"/>
        <v/>
      </c>
      <c r="O783" s="15"/>
      <c r="P783" s="194" t="s">
        <v>35</v>
      </c>
    </row>
    <row r="784" spans="3:16" ht="12" hidden="1" customHeight="1" x14ac:dyDescent="0.3">
      <c r="C784" s="12" t="s">
        <v>18</v>
      </c>
      <c r="D784" s="25" t="s">
        <v>477</v>
      </c>
      <c r="E784" s="27" t="s">
        <v>44</v>
      </c>
      <c r="F784" s="13" t="s">
        <v>46</v>
      </c>
      <c r="G784" s="18" t="s">
        <v>906</v>
      </c>
      <c r="H784" s="18">
        <v>1198150685</v>
      </c>
      <c r="I784" s="83">
        <v>698000</v>
      </c>
      <c r="J784" s="84">
        <v>8376000</v>
      </c>
      <c r="K784" s="84" t="s">
        <v>35</v>
      </c>
      <c r="L784" s="87" t="str">
        <f t="shared" si="31"/>
        <v/>
      </c>
      <c r="M784" s="87" t="str">
        <f>IFERROR(VLOOKUP(H784,'2019년 수주리스트'!G:I,3,0),"")</f>
        <v/>
      </c>
      <c r="N784" s="18" t="str">
        <f t="shared" si="30"/>
        <v/>
      </c>
      <c r="O784" s="15"/>
      <c r="P784" s="194" t="s">
        <v>35</v>
      </c>
    </row>
    <row r="785" spans="3:16" ht="12" hidden="1" customHeight="1" x14ac:dyDescent="0.3">
      <c r="C785" s="12" t="s">
        <v>14</v>
      </c>
      <c r="D785" s="25" t="s">
        <v>117</v>
      </c>
      <c r="E785" s="27" t="s">
        <v>44</v>
      </c>
      <c r="F785" s="13" t="s">
        <v>46</v>
      </c>
      <c r="G785" s="18" t="s">
        <v>907</v>
      </c>
      <c r="H785" s="18">
        <v>4098800700</v>
      </c>
      <c r="I785" s="83">
        <v>335000</v>
      </c>
      <c r="J785" s="84">
        <v>4020000</v>
      </c>
      <c r="K785" s="84" t="s">
        <v>35</v>
      </c>
      <c r="L785" s="87" t="str">
        <f t="shared" si="31"/>
        <v/>
      </c>
      <c r="M785" s="87" t="str">
        <f>IFERROR(VLOOKUP(H785,'2019년 수주리스트'!G:I,3,0),"")</f>
        <v/>
      </c>
      <c r="N785" s="18" t="str">
        <f t="shared" si="30"/>
        <v/>
      </c>
      <c r="O785" s="15"/>
      <c r="P785" s="194" t="s">
        <v>35</v>
      </c>
    </row>
    <row r="786" spans="3:16" ht="12" hidden="1" customHeight="1" x14ac:dyDescent="0.3">
      <c r="C786" s="12" t="s">
        <v>14</v>
      </c>
      <c r="D786" s="25" t="s">
        <v>117</v>
      </c>
      <c r="E786" s="27" t="s">
        <v>44</v>
      </c>
      <c r="F786" s="13" t="s">
        <v>46</v>
      </c>
      <c r="G786" s="18" t="s">
        <v>908</v>
      </c>
      <c r="H786" s="18">
        <v>3128102894</v>
      </c>
      <c r="I786" s="83">
        <v>340000</v>
      </c>
      <c r="J786" s="84">
        <v>4080000</v>
      </c>
      <c r="K786" s="84" t="s">
        <v>35</v>
      </c>
      <c r="L786" s="87" t="str">
        <f t="shared" si="31"/>
        <v/>
      </c>
      <c r="M786" s="87" t="str">
        <f>IFERROR(VLOOKUP(H786,'2019년 수주리스트'!G:I,3,0),"")</f>
        <v/>
      </c>
      <c r="N786" s="18" t="str">
        <f t="shared" si="30"/>
        <v/>
      </c>
      <c r="O786" s="15"/>
      <c r="P786" s="194" t="s">
        <v>35</v>
      </c>
    </row>
    <row r="787" spans="3:16" ht="12" hidden="1" customHeight="1" x14ac:dyDescent="0.3">
      <c r="C787" s="12" t="s">
        <v>18</v>
      </c>
      <c r="D787" s="25" t="s">
        <v>128</v>
      </c>
      <c r="E787" s="27" t="s">
        <v>44</v>
      </c>
      <c r="F787" s="13" t="s">
        <v>45</v>
      </c>
      <c r="G787" s="18" t="s">
        <v>909</v>
      </c>
      <c r="H787" s="18">
        <v>1208661080</v>
      </c>
      <c r="I787" s="83">
        <v>4260000</v>
      </c>
      <c r="J787" s="84">
        <v>4260000</v>
      </c>
      <c r="K787" s="84" t="s">
        <v>35</v>
      </c>
      <c r="L787" s="87" t="str">
        <f t="shared" si="31"/>
        <v/>
      </c>
      <c r="M787" s="87" t="str">
        <f>IFERROR(VLOOKUP(H787,'2019년 수주리스트'!G:I,3,0),"")</f>
        <v/>
      </c>
      <c r="N787" s="18" t="str">
        <f t="shared" si="30"/>
        <v/>
      </c>
      <c r="O787" s="15"/>
      <c r="P787" s="194" t="s">
        <v>35</v>
      </c>
    </row>
    <row r="788" spans="3:16" ht="12" hidden="1" customHeight="1" x14ac:dyDescent="0.3">
      <c r="C788" s="12" t="s">
        <v>18</v>
      </c>
      <c r="D788" s="25" t="s">
        <v>128</v>
      </c>
      <c r="E788" s="27" t="s">
        <v>44</v>
      </c>
      <c r="F788" s="13" t="s">
        <v>45</v>
      </c>
      <c r="G788" s="18" t="s">
        <v>910</v>
      </c>
      <c r="H788" s="18">
        <v>1198651490</v>
      </c>
      <c r="I788" s="83">
        <v>3900000</v>
      </c>
      <c r="J788" s="84">
        <v>3900000</v>
      </c>
      <c r="K788" s="84" t="s">
        <v>35</v>
      </c>
      <c r="L788" s="87" t="str">
        <f t="shared" si="31"/>
        <v/>
      </c>
      <c r="M788" s="87" t="str">
        <f>IFERROR(VLOOKUP(H788,'2019년 수주리스트'!G:I,3,0),"")</f>
        <v/>
      </c>
      <c r="N788" s="18" t="str">
        <f t="shared" si="30"/>
        <v/>
      </c>
      <c r="O788" s="15"/>
      <c r="P788" s="194" t="s">
        <v>35</v>
      </c>
    </row>
    <row r="789" spans="3:16" ht="12" hidden="1" customHeight="1" x14ac:dyDescent="0.3">
      <c r="C789" s="12" t="s">
        <v>25</v>
      </c>
      <c r="D789" s="25" t="s">
        <v>142</v>
      </c>
      <c r="E789" s="27" t="s">
        <v>44</v>
      </c>
      <c r="F789" s="13" t="s">
        <v>46</v>
      </c>
      <c r="G789" s="18" t="s">
        <v>911</v>
      </c>
      <c r="H789" s="18">
        <v>5138108924</v>
      </c>
      <c r="I789" s="83">
        <v>280000</v>
      </c>
      <c r="J789" s="84">
        <v>3360000</v>
      </c>
      <c r="K789" s="84" t="s">
        <v>35</v>
      </c>
      <c r="L789" s="87" t="str">
        <f t="shared" si="31"/>
        <v/>
      </c>
      <c r="M789" s="87" t="str">
        <f>IFERROR(VLOOKUP(H789,'2019년 수주리스트'!G:I,3,0),"")</f>
        <v/>
      </c>
      <c r="N789" s="18" t="str">
        <f t="shared" si="30"/>
        <v/>
      </c>
      <c r="O789" s="15"/>
      <c r="P789" s="194" t="s">
        <v>35</v>
      </c>
    </row>
    <row r="790" spans="3:16" ht="12" hidden="1" customHeight="1" x14ac:dyDescent="0.3">
      <c r="C790" s="12" t="s">
        <v>14</v>
      </c>
      <c r="D790" s="25" t="s">
        <v>186</v>
      </c>
      <c r="E790" s="27" t="s">
        <v>44</v>
      </c>
      <c r="F790" s="13" t="s">
        <v>46</v>
      </c>
      <c r="G790" s="18" t="s">
        <v>912</v>
      </c>
      <c r="H790" s="18">
        <v>1078180508</v>
      </c>
      <c r="I790" s="83">
        <v>526000</v>
      </c>
      <c r="J790" s="84">
        <v>6312000</v>
      </c>
      <c r="K790" s="84" t="s">
        <v>35</v>
      </c>
      <c r="L790" s="87" t="str">
        <f t="shared" si="31"/>
        <v/>
      </c>
      <c r="M790" s="87" t="str">
        <f>IFERROR(VLOOKUP(H790,'2019년 수주리스트'!G:I,3,0),"")</f>
        <v/>
      </c>
      <c r="N790" s="18" t="str">
        <f t="shared" si="30"/>
        <v/>
      </c>
      <c r="O790" s="15"/>
      <c r="P790" s="194" t="s">
        <v>35</v>
      </c>
    </row>
    <row r="791" spans="3:16" ht="12" hidden="1" customHeight="1" x14ac:dyDescent="0.3">
      <c r="C791" s="12" t="s">
        <v>14</v>
      </c>
      <c r="D791" s="25" t="s">
        <v>204</v>
      </c>
      <c r="E791" s="27" t="s">
        <v>44</v>
      </c>
      <c r="F791" s="13" t="s">
        <v>45</v>
      </c>
      <c r="G791" s="18" t="s">
        <v>913</v>
      </c>
      <c r="H791" s="18">
        <v>1018158798</v>
      </c>
      <c r="I791" s="83">
        <v>3840000</v>
      </c>
      <c r="J791" s="84">
        <v>3840000</v>
      </c>
      <c r="K791" s="84" t="s">
        <v>34</v>
      </c>
      <c r="L791" s="87" t="str">
        <f t="shared" si="31"/>
        <v/>
      </c>
      <c r="M791" s="87" t="str">
        <f>IFERROR(VLOOKUP(H791,'2019년 수주리스트'!G:I,3,0),"")</f>
        <v/>
      </c>
      <c r="N791" s="18" t="str">
        <f t="shared" si="30"/>
        <v/>
      </c>
      <c r="O791" s="15"/>
      <c r="P791" s="194" t="s">
        <v>34</v>
      </c>
    </row>
    <row r="792" spans="3:16" ht="12" hidden="1" customHeight="1" x14ac:dyDescent="0.3">
      <c r="C792" s="12" t="s">
        <v>18</v>
      </c>
      <c r="D792" s="25" t="s">
        <v>145</v>
      </c>
      <c r="E792" s="27" t="s">
        <v>44</v>
      </c>
      <c r="F792" s="13" t="s">
        <v>46</v>
      </c>
      <c r="G792" s="18" t="s">
        <v>914</v>
      </c>
      <c r="H792" s="18">
        <v>1248178837</v>
      </c>
      <c r="I792" s="83">
        <v>280000</v>
      </c>
      <c r="J792" s="84">
        <v>3360000</v>
      </c>
      <c r="K792" s="84" t="s">
        <v>35</v>
      </c>
      <c r="L792" s="87" t="str">
        <f t="shared" si="31"/>
        <v/>
      </c>
      <c r="M792" s="87" t="str">
        <f>IFERROR(VLOOKUP(H792,'2019년 수주리스트'!G:I,3,0),"")</f>
        <v/>
      </c>
      <c r="N792" s="18" t="str">
        <f t="shared" si="30"/>
        <v/>
      </c>
      <c r="O792" s="15"/>
      <c r="P792" s="194" t="s">
        <v>35</v>
      </c>
    </row>
    <row r="793" spans="3:16" ht="12" hidden="1" customHeight="1" x14ac:dyDescent="0.3">
      <c r="C793" s="12" t="s">
        <v>18</v>
      </c>
      <c r="D793" s="25" t="s">
        <v>256</v>
      </c>
      <c r="E793" s="27" t="s">
        <v>44</v>
      </c>
      <c r="F793" s="13" t="s">
        <v>46</v>
      </c>
      <c r="G793" s="18" t="s">
        <v>915</v>
      </c>
      <c r="H793" s="18">
        <v>1328129318</v>
      </c>
      <c r="I793" s="83">
        <v>365000</v>
      </c>
      <c r="J793" s="84">
        <v>4380000</v>
      </c>
      <c r="K793" s="84" t="s">
        <v>35</v>
      </c>
      <c r="L793" s="87" t="str">
        <f t="shared" si="31"/>
        <v/>
      </c>
      <c r="M793" s="87" t="str">
        <f>IFERROR(VLOOKUP(H793,'2019년 수주리스트'!G:I,3,0),"")</f>
        <v/>
      </c>
      <c r="N793" s="18" t="str">
        <f t="shared" si="30"/>
        <v/>
      </c>
      <c r="O793" s="15"/>
      <c r="P793" s="194" t="s">
        <v>35</v>
      </c>
    </row>
    <row r="794" spans="3:16" ht="12" hidden="1" customHeight="1" x14ac:dyDescent="0.3">
      <c r="C794" s="12" t="s">
        <v>14</v>
      </c>
      <c r="D794" s="25" t="s">
        <v>138</v>
      </c>
      <c r="E794" s="27" t="s">
        <v>44</v>
      </c>
      <c r="F794" s="13" t="s">
        <v>46</v>
      </c>
      <c r="G794" s="18" t="s">
        <v>916</v>
      </c>
      <c r="H794" s="18">
        <v>6218130839</v>
      </c>
      <c r="I794" s="83">
        <v>275000</v>
      </c>
      <c r="J794" s="84">
        <v>3300000</v>
      </c>
      <c r="K794" s="84" t="s">
        <v>35</v>
      </c>
      <c r="L794" s="87" t="str">
        <f t="shared" si="31"/>
        <v/>
      </c>
      <c r="M794" s="87" t="str">
        <f>IFERROR(VLOOKUP(H794,'2019년 수주리스트'!G:I,3,0),"")</f>
        <v/>
      </c>
      <c r="N794" s="18" t="str">
        <f t="shared" si="30"/>
        <v/>
      </c>
      <c r="O794" s="15"/>
      <c r="P794" s="194" t="s">
        <v>35</v>
      </c>
    </row>
    <row r="795" spans="3:16" ht="12" hidden="1" customHeight="1" x14ac:dyDescent="0.3">
      <c r="C795" s="12" t="s">
        <v>14</v>
      </c>
      <c r="D795" s="25" t="s">
        <v>114</v>
      </c>
      <c r="E795" s="27" t="s">
        <v>44</v>
      </c>
      <c r="F795" s="13" t="s">
        <v>45</v>
      </c>
      <c r="G795" s="18" t="s">
        <v>917</v>
      </c>
      <c r="H795" s="18">
        <v>4388200104</v>
      </c>
      <c r="I795" s="83">
        <v>2760000</v>
      </c>
      <c r="J795" s="84">
        <v>2760000</v>
      </c>
      <c r="K795" s="84" t="s">
        <v>35</v>
      </c>
      <c r="L795" s="87" t="str">
        <f t="shared" si="31"/>
        <v/>
      </c>
      <c r="M795" s="87" t="str">
        <f>IFERROR(VLOOKUP(H795,'2019년 수주리스트'!G:I,3,0),"")</f>
        <v/>
      </c>
      <c r="N795" s="18" t="str">
        <f t="shared" si="30"/>
        <v/>
      </c>
      <c r="O795" s="15"/>
      <c r="P795" s="194" t="s">
        <v>35</v>
      </c>
    </row>
    <row r="796" spans="3:16" ht="12" hidden="1" customHeight="1" x14ac:dyDescent="0.3">
      <c r="C796" s="12" t="s">
        <v>18</v>
      </c>
      <c r="D796" s="25" t="s">
        <v>145</v>
      </c>
      <c r="E796" s="27" t="s">
        <v>44</v>
      </c>
      <c r="F796" s="13" t="s">
        <v>45</v>
      </c>
      <c r="G796" s="18" t="s">
        <v>918</v>
      </c>
      <c r="H796" s="18">
        <v>3928200128</v>
      </c>
      <c r="I796" s="83">
        <v>2500000</v>
      </c>
      <c r="J796" s="84">
        <v>2500000</v>
      </c>
      <c r="K796" s="84" t="s">
        <v>35</v>
      </c>
      <c r="L796" s="87" t="str">
        <f t="shared" si="31"/>
        <v/>
      </c>
      <c r="M796" s="87" t="str">
        <f>IFERROR(VLOOKUP(H796,'2019년 수주리스트'!G:I,3,0),"")</f>
        <v/>
      </c>
      <c r="N796" s="18" t="str">
        <f t="shared" si="30"/>
        <v/>
      </c>
      <c r="O796" s="15"/>
      <c r="P796" s="194" t="s">
        <v>35</v>
      </c>
    </row>
    <row r="797" spans="3:16" ht="12" hidden="1" customHeight="1" x14ac:dyDescent="0.3">
      <c r="C797" s="12" t="s">
        <v>25</v>
      </c>
      <c r="D797" s="25" t="s">
        <v>142</v>
      </c>
      <c r="E797" s="27" t="s">
        <v>44</v>
      </c>
      <c r="F797" s="13" t="s">
        <v>46</v>
      </c>
      <c r="G797" s="18" t="s">
        <v>919</v>
      </c>
      <c r="H797" s="18">
        <v>5068154639</v>
      </c>
      <c r="I797" s="83">
        <v>644000</v>
      </c>
      <c r="J797" s="84">
        <v>7728000</v>
      </c>
      <c r="K797" s="84" t="s">
        <v>31</v>
      </c>
      <c r="L797" s="87" t="str">
        <f t="shared" si="31"/>
        <v/>
      </c>
      <c r="M797" s="87" t="str">
        <f>IFERROR(VLOOKUP(H797,'2019년 수주리스트'!G:I,3,0),"")</f>
        <v/>
      </c>
      <c r="N797" s="18" t="str">
        <f t="shared" si="30"/>
        <v/>
      </c>
      <c r="O797" s="15"/>
      <c r="P797" s="194" t="s">
        <v>31</v>
      </c>
    </row>
    <row r="798" spans="3:16" ht="12" hidden="1" customHeight="1" x14ac:dyDescent="0.3">
      <c r="C798" s="12" t="s">
        <v>18</v>
      </c>
      <c r="D798" s="25" t="s">
        <v>743</v>
      </c>
      <c r="E798" s="27" t="s">
        <v>44</v>
      </c>
      <c r="F798" s="13" t="s">
        <v>45</v>
      </c>
      <c r="G798" s="18" t="s">
        <v>920</v>
      </c>
      <c r="H798" s="18">
        <v>5048201958</v>
      </c>
      <c r="I798" s="83">
        <v>8964000</v>
      </c>
      <c r="J798" s="84">
        <v>8964000</v>
      </c>
      <c r="K798" s="84" t="s">
        <v>29</v>
      </c>
      <c r="L798" s="87" t="str">
        <f t="shared" si="31"/>
        <v/>
      </c>
      <c r="M798" s="87" t="str">
        <f>IFERROR(VLOOKUP(H798,'2019년 수주리스트'!G:I,3,0),"")</f>
        <v/>
      </c>
      <c r="N798" s="18" t="str">
        <f t="shared" si="30"/>
        <v/>
      </c>
      <c r="O798" s="15"/>
      <c r="P798" s="194" t="s">
        <v>29</v>
      </c>
    </row>
    <row r="799" spans="3:16" ht="12" hidden="1" customHeight="1" x14ac:dyDescent="0.3">
      <c r="C799" s="12" t="s">
        <v>14</v>
      </c>
      <c r="D799" s="25" t="s">
        <v>126</v>
      </c>
      <c r="E799" s="27" t="s">
        <v>44</v>
      </c>
      <c r="F799" s="13" t="s">
        <v>45</v>
      </c>
      <c r="G799" s="18" t="s">
        <v>921</v>
      </c>
      <c r="H799" s="18">
        <v>1228163696</v>
      </c>
      <c r="I799" s="83">
        <v>6420000</v>
      </c>
      <c r="J799" s="84">
        <v>6420000</v>
      </c>
      <c r="K799" s="84" t="s">
        <v>35</v>
      </c>
      <c r="L799" s="87" t="str">
        <f t="shared" si="31"/>
        <v/>
      </c>
      <c r="M799" s="87" t="str">
        <f>IFERROR(VLOOKUP(H799,'2019년 수주리스트'!G:I,3,0),"")</f>
        <v/>
      </c>
      <c r="N799" s="18" t="str">
        <f t="shared" si="30"/>
        <v/>
      </c>
      <c r="O799" s="15"/>
      <c r="P799" s="194" t="s">
        <v>35</v>
      </c>
    </row>
    <row r="800" spans="3:16" ht="12" hidden="1" customHeight="1" x14ac:dyDescent="0.3">
      <c r="C800" s="12" t="s">
        <v>14</v>
      </c>
      <c r="D800" s="25" t="s">
        <v>114</v>
      </c>
      <c r="E800" s="27" t="s">
        <v>44</v>
      </c>
      <c r="F800" s="13" t="s">
        <v>45</v>
      </c>
      <c r="G800" s="18" t="s">
        <v>922</v>
      </c>
      <c r="H800" s="18">
        <v>3138116805</v>
      </c>
      <c r="I800" s="83">
        <v>2760000</v>
      </c>
      <c r="J800" s="84">
        <v>2760000</v>
      </c>
      <c r="K800" s="84" t="s">
        <v>27</v>
      </c>
      <c r="L800" s="87" t="str">
        <f t="shared" si="31"/>
        <v/>
      </c>
      <c r="M800" s="87" t="str">
        <f>IFERROR(VLOOKUP(H800,'2019년 수주리스트'!G:I,3,0),"")</f>
        <v/>
      </c>
      <c r="N800" s="18" t="str">
        <f t="shared" si="30"/>
        <v/>
      </c>
      <c r="O800" s="15"/>
      <c r="P800" s="194" t="s">
        <v>27</v>
      </c>
    </row>
    <row r="801" spans="1:16" ht="12" hidden="1" customHeight="1" x14ac:dyDescent="0.3">
      <c r="C801" s="12" t="s">
        <v>25</v>
      </c>
      <c r="D801" s="25" t="s">
        <v>142</v>
      </c>
      <c r="E801" s="27" t="s">
        <v>44</v>
      </c>
      <c r="F801" s="13" t="s">
        <v>46</v>
      </c>
      <c r="G801" s="18" t="s">
        <v>923</v>
      </c>
      <c r="H801" s="18">
        <v>4168172111</v>
      </c>
      <c r="I801" s="83">
        <v>644000</v>
      </c>
      <c r="J801" s="84">
        <v>7728000</v>
      </c>
      <c r="K801" s="84" t="s">
        <v>35</v>
      </c>
      <c r="L801" s="87" t="str">
        <f t="shared" si="31"/>
        <v/>
      </c>
      <c r="M801" s="87" t="str">
        <f>IFERROR(VLOOKUP(H801,'2019년 수주리스트'!G:I,3,0),"")</f>
        <v/>
      </c>
      <c r="N801" s="18" t="str">
        <f t="shared" si="30"/>
        <v/>
      </c>
      <c r="O801" s="15"/>
      <c r="P801" s="194" t="s">
        <v>35</v>
      </c>
    </row>
    <row r="802" spans="1:16" ht="12" hidden="1" customHeight="1" x14ac:dyDescent="0.3">
      <c r="C802" s="12" t="s">
        <v>18</v>
      </c>
      <c r="D802" s="25" t="s">
        <v>267</v>
      </c>
      <c r="E802" s="27" t="s">
        <v>44</v>
      </c>
      <c r="F802" s="13" t="s">
        <v>46</v>
      </c>
      <c r="G802" s="18" t="s">
        <v>924</v>
      </c>
      <c r="H802" s="18">
        <v>1298110716</v>
      </c>
      <c r="I802" s="83">
        <v>365000</v>
      </c>
      <c r="J802" s="84">
        <v>4380000</v>
      </c>
      <c r="K802" s="84" t="s">
        <v>35</v>
      </c>
      <c r="L802" s="87" t="str">
        <f t="shared" si="31"/>
        <v/>
      </c>
      <c r="M802" s="87" t="str">
        <f>IFERROR(VLOOKUP(H802,'2019년 수주리스트'!G:I,3,0),"")</f>
        <v/>
      </c>
      <c r="N802" s="18" t="str">
        <f t="shared" si="30"/>
        <v/>
      </c>
      <c r="O802" s="15"/>
      <c r="P802" s="194" t="s">
        <v>35</v>
      </c>
    </row>
    <row r="803" spans="1:16" ht="12" hidden="1" customHeight="1" x14ac:dyDescent="0.3">
      <c r="C803" s="12" t="s">
        <v>14</v>
      </c>
      <c r="D803" s="25" t="s">
        <v>133</v>
      </c>
      <c r="E803" s="27" t="s">
        <v>44</v>
      </c>
      <c r="F803" s="13" t="s">
        <v>46</v>
      </c>
      <c r="G803" s="18" t="s">
        <v>925</v>
      </c>
      <c r="H803" s="18">
        <v>1288140333</v>
      </c>
      <c r="I803" s="83">
        <v>335000</v>
      </c>
      <c r="J803" s="84">
        <v>4020000</v>
      </c>
      <c r="K803" s="84" t="s">
        <v>35</v>
      </c>
      <c r="L803" s="87" t="str">
        <f t="shared" si="31"/>
        <v/>
      </c>
      <c r="M803" s="87" t="str">
        <f>IFERROR(VLOOKUP(H803,'2019년 수주리스트'!G:I,3,0),"")</f>
        <v/>
      </c>
      <c r="N803" s="18" t="str">
        <f t="shared" si="30"/>
        <v/>
      </c>
      <c r="O803" s="15"/>
      <c r="P803" s="194" t="s">
        <v>35</v>
      </c>
    </row>
    <row r="804" spans="1:16" ht="12" hidden="1" customHeight="1" x14ac:dyDescent="0.3">
      <c r="C804" s="12" t="s">
        <v>18</v>
      </c>
      <c r="D804" s="25" t="s">
        <v>256</v>
      </c>
      <c r="E804" s="27" t="s">
        <v>44</v>
      </c>
      <c r="F804" s="13" t="s">
        <v>45</v>
      </c>
      <c r="G804" s="18" t="s">
        <v>926</v>
      </c>
      <c r="H804" s="18">
        <v>1048633511</v>
      </c>
      <c r="I804" s="83">
        <v>4260000</v>
      </c>
      <c r="J804" s="84">
        <v>4260000</v>
      </c>
      <c r="K804" s="84" t="s">
        <v>35</v>
      </c>
      <c r="L804" s="87" t="str">
        <f t="shared" si="31"/>
        <v/>
      </c>
      <c r="M804" s="87" t="str">
        <f>IFERROR(VLOOKUP(H804,'2019년 수주리스트'!G:I,3,0),"")</f>
        <v/>
      </c>
      <c r="N804" s="18" t="str">
        <f t="shared" si="30"/>
        <v/>
      </c>
      <c r="O804" s="15"/>
      <c r="P804" s="194" t="s">
        <v>35</v>
      </c>
    </row>
    <row r="805" spans="1:16" ht="12" hidden="1" customHeight="1" x14ac:dyDescent="0.3">
      <c r="C805" s="12" t="s">
        <v>25</v>
      </c>
      <c r="D805" s="25" t="s">
        <v>216</v>
      </c>
      <c r="E805" s="27" t="s">
        <v>44</v>
      </c>
      <c r="F805" s="13" t="s">
        <v>46</v>
      </c>
      <c r="G805" s="18" t="s">
        <v>927</v>
      </c>
      <c r="H805" s="18">
        <v>6088133100</v>
      </c>
      <c r="I805" s="83">
        <v>755000</v>
      </c>
      <c r="J805" s="84">
        <v>9060000</v>
      </c>
      <c r="K805" s="84" t="s">
        <v>35</v>
      </c>
      <c r="L805" s="87" t="str">
        <f t="shared" si="31"/>
        <v/>
      </c>
      <c r="M805" s="87" t="str">
        <f>IFERROR(VLOOKUP(H805,'2019년 수주리스트'!G:I,3,0),"")</f>
        <v/>
      </c>
      <c r="N805" s="18" t="str">
        <f t="shared" si="30"/>
        <v/>
      </c>
      <c r="O805" s="15"/>
      <c r="P805" s="194" t="s">
        <v>35</v>
      </c>
    </row>
    <row r="806" spans="1:16" ht="12" hidden="1" customHeight="1" x14ac:dyDescent="0.3">
      <c r="C806" s="12" t="s">
        <v>18</v>
      </c>
      <c r="D806" s="25" t="s">
        <v>743</v>
      </c>
      <c r="E806" s="27" t="s">
        <v>44</v>
      </c>
      <c r="F806" s="13" t="s">
        <v>45</v>
      </c>
      <c r="G806" s="18" t="s">
        <v>928</v>
      </c>
      <c r="H806" s="18">
        <v>5048216499</v>
      </c>
      <c r="I806" s="83">
        <v>7200000</v>
      </c>
      <c r="J806" s="84">
        <v>7200000</v>
      </c>
      <c r="K806" s="84" t="s">
        <v>35</v>
      </c>
      <c r="L806" s="87" t="str">
        <f t="shared" si="31"/>
        <v/>
      </c>
      <c r="M806" s="87" t="str">
        <f>IFERROR(VLOOKUP(H806,'2019년 수주리스트'!G:I,3,0),"")</f>
        <v/>
      </c>
      <c r="N806" s="18" t="str">
        <f t="shared" si="30"/>
        <v/>
      </c>
      <c r="O806" s="15"/>
      <c r="P806" s="194" t="s">
        <v>35</v>
      </c>
    </row>
    <row r="807" spans="1:16" ht="12" hidden="1" customHeight="1" x14ac:dyDescent="0.3">
      <c r="C807" s="12" t="s">
        <v>14</v>
      </c>
      <c r="D807" s="25" t="s">
        <v>204</v>
      </c>
      <c r="E807" s="27" t="s">
        <v>44</v>
      </c>
      <c r="F807" s="13" t="s">
        <v>45</v>
      </c>
      <c r="G807" s="18" t="s">
        <v>929</v>
      </c>
      <c r="H807" s="18">
        <v>1058184639</v>
      </c>
      <c r="I807" s="83">
        <v>2760000</v>
      </c>
      <c r="J807" s="84">
        <v>2760000</v>
      </c>
      <c r="K807" s="84" t="s">
        <v>35</v>
      </c>
      <c r="L807" s="87" t="str">
        <f t="shared" si="31"/>
        <v/>
      </c>
      <c r="M807" s="87" t="str">
        <f>IFERROR(VLOOKUP(H807,'2019년 수주리스트'!G:I,3,0),"")</f>
        <v/>
      </c>
      <c r="N807" s="18" t="str">
        <f t="shared" si="30"/>
        <v/>
      </c>
      <c r="O807" s="15"/>
      <c r="P807" s="194" t="s">
        <v>35</v>
      </c>
    </row>
    <row r="808" spans="1:16" hidden="1" x14ac:dyDescent="0.3">
      <c r="C808" s="12" t="s">
        <v>14</v>
      </c>
      <c r="D808" s="25" t="s">
        <v>133</v>
      </c>
      <c r="E808" s="27" t="s">
        <v>44</v>
      </c>
      <c r="F808" s="13" t="s">
        <v>46</v>
      </c>
      <c r="G808" s="18" t="s">
        <v>4339</v>
      </c>
      <c r="H808" s="18">
        <v>1018702452</v>
      </c>
      <c r="I808" s="83">
        <v>1896000</v>
      </c>
      <c r="J808" s="84">
        <v>22752000</v>
      </c>
      <c r="K808" s="84" t="s">
        <v>28</v>
      </c>
      <c r="L808" s="87" t="str">
        <f t="shared" si="31"/>
        <v>3월</v>
      </c>
      <c r="M808" s="87">
        <f>IFERROR(VLOOKUP(H808,'2019년 수주리스트'!G:I,3,0),"")</f>
        <v>22752000</v>
      </c>
      <c r="N808" s="18" t="str">
        <f t="shared" si="30"/>
        <v>완료</v>
      </c>
      <c r="O808" s="15"/>
      <c r="P808" s="194" t="s">
        <v>28</v>
      </c>
    </row>
    <row r="809" spans="1:16" x14ac:dyDescent="0.3">
      <c r="A809" s="170"/>
      <c r="C809" s="12" t="s">
        <v>14</v>
      </c>
      <c r="D809" s="25" t="s">
        <v>133</v>
      </c>
      <c r="E809" s="27" t="s">
        <v>44</v>
      </c>
      <c r="F809" s="13" t="s">
        <v>46</v>
      </c>
      <c r="G809" s="18" t="s">
        <v>4398</v>
      </c>
      <c r="H809" s="18">
        <v>1018702452</v>
      </c>
      <c r="I809" s="83">
        <v>2145000</v>
      </c>
      <c r="J809" s="84">
        <f>I809*12</f>
        <v>25740000</v>
      </c>
      <c r="K809" s="84" t="s">
        <v>4340</v>
      </c>
      <c r="L809" s="87" t="str">
        <f t="shared" ref="L809" si="32">IF(N809="완료",K809,"")</f>
        <v>4월</v>
      </c>
      <c r="M809" s="87">
        <v>25740000</v>
      </c>
      <c r="N809" s="18" t="str">
        <f t="shared" ref="N809" si="33">IF(M809="","","완료")</f>
        <v>완료</v>
      </c>
      <c r="O809" s="15"/>
      <c r="P809" s="194" t="s">
        <v>28</v>
      </c>
    </row>
    <row r="810" spans="1:16" ht="12" hidden="1" customHeight="1" x14ac:dyDescent="0.3">
      <c r="C810" s="12" t="s">
        <v>18</v>
      </c>
      <c r="D810" s="25" t="s">
        <v>267</v>
      </c>
      <c r="E810" s="27" t="s">
        <v>44</v>
      </c>
      <c r="F810" s="13" t="s">
        <v>45</v>
      </c>
      <c r="G810" s="18" t="s">
        <v>930</v>
      </c>
      <c r="H810" s="18">
        <v>1402800466</v>
      </c>
      <c r="I810" s="83">
        <v>4380000</v>
      </c>
      <c r="J810" s="84">
        <v>4380000</v>
      </c>
      <c r="K810" s="84" t="s">
        <v>35</v>
      </c>
      <c r="L810" s="87" t="str">
        <f t="shared" si="31"/>
        <v/>
      </c>
      <c r="M810" s="87" t="str">
        <f>IFERROR(VLOOKUP(H810,'2019년 수주리스트'!G:I,3,0),"")</f>
        <v/>
      </c>
      <c r="N810" s="18" t="str">
        <f t="shared" si="30"/>
        <v/>
      </c>
      <c r="O810" s="15"/>
      <c r="P810" s="194" t="s">
        <v>35</v>
      </c>
    </row>
    <row r="811" spans="1:16" ht="12" hidden="1" customHeight="1" x14ac:dyDescent="0.3">
      <c r="C811" s="12" t="s">
        <v>18</v>
      </c>
      <c r="D811" s="25" t="s">
        <v>743</v>
      </c>
      <c r="E811" s="27" t="s">
        <v>44</v>
      </c>
      <c r="F811" s="13" t="s">
        <v>45</v>
      </c>
      <c r="G811" s="18" t="s">
        <v>931</v>
      </c>
      <c r="H811" s="18">
        <v>5038169467</v>
      </c>
      <c r="I811" s="83">
        <v>3360000</v>
      </c>
      <c r="J811" s="84">
        <v>3360000</v>
      </c>
      <c r="K811" s="84" t="s">
        <v>2859</v>
      </c>
      <c r="L811" s="87" t="str">
        <f t="shared" si="31"/>
        <v>2월</v>
      </c>
      <c r="M811" s="87">
        <f>IFERROR(VLOOKUP(H811,'2019년 수주리스트'!G:I,3,0),"")</f>
        <v>3360000</v>
      </c>
      <c r="N811" s="18" t="str">
        <f t="shared" si="30"/>
        <v>완료</v>
      </c>
      <c r="O811" s="15"/>
      <c r="P811" s="6" t="s">
        <v>28</v>
      </c>
    </row>
    <row r="812" spans="1:16" ht="12" hidden="1" customHeight="1" x14ac:dyDescent="0.3">
      <c r="C812" s="12" t="s">
        <v>18</v>
      </c>
      <c r="D812" s="25" t="s">
        <v>525</v>
      </c>
      <c r="E812" s="27" t="s">
        <v>44</v>
      </c>
      <c r="F812" s="13" t="s">
        <v>46</v>
      </c>
      <c r="G812" s="18" t="s">
        <v>525</v>
      </c>
      <c r="H812" s="18">
        <v>1180867370</v>
      </c>
      <c r="I812" s="83">
        <v>355000</v>
      </c>
      <c r="J812" s="84">
        <v>4260000</v>
      </c>
      <c r="K812" s="84" t="s">
        <v>35</v>
      </c>
      <c r="L812" s="87" t="str">
        <f t="shared" si="31"/>
        <v/>
      </c>
      <c r="M812" s="87" t="str">
        <f>IFERROR(VLOOKUP(H812,'2019년 수주리스트'!G:I,3,0),"")</f>
        <v/>
      </c>
      <c r="N812" s="18" t="str">
        <f t="shared" si="30"/>
        <v/>
      </c>
      <c r="O812" s="15"/>
      <c r="P812" s="194" t="s">
        <v>35</v>
      </c>
    </row>
    <row r="813" spans="1:16" hidden="1" x14ac:dyDescent="0.3">
      <c r="C813" s="12" t="s">
        <v>14</v>
      </c>
      <c r="D813" s="25" t="s">
        <v>168</v>
      </c>
      <c r="E813" s="27" t="s">
        <v>44</v>
      </c>
      <c r="F813" s="13" t="s">
        <v>46</v>
      </c>
      <c r="G813" s="18" t="s">
        <v>932</v>
      </c>
      <c r="H813" s="18">
        <v>1268167258</v>
      </c>
      <c r="I813" s="83">
        <v>410000</v>
      </c>
      <c r="J813" s="84">
        <v>4920000</v>
      </c>
      <c r="K813" s="84" t="s">
        <v>28</v>
      </c>
      <c r="L813" s="87" t="str">
        <f t="shared" si="31"/>
        <v>3월</v>
      </c>
      <c r="M813" s="87">
        <f>IFERROR(VLOOKUP(H813,'2019년 수주리스트'!G:I,3,0),"")</f>
        <v>4920000</v>
      </c>
      <c r="N813" s="18" t="str">
        <f t="shared" si="30"/>
        <v>완료</v>
      </c>
      <c r="O813" s="15"/>
    </row>
    <row r="814" spans="1:16" ht="12" customHeight="1" x14ac:dyDescent="0.3">
      <c r="C814" s="12" t="s">
        <v>18</v>
      </c>
      <c r="D814" s="25" t="s">
        <v>171</v>
      </c>
      <c r="E814" s="27" t="s">
        <v>44</v>
      </c>
      <c r="F814" s="13" t="s">
        <v>46</v>
      </c>
      <c r="G814" s="18" t="s">
        <v>933</v>
      </c>
      <c r="H814" s="18">
        <v>1168200621</v>
      </c>
      <c r="I814" s="83">
        <v>310000</v>
      </c>
      <c r="J814" s="84">
        <v>3720000</v>
      </c>
      <c r="K814" s="84" t="s">
        <v>24</v>
      </c>
      <c r="L814" s="87" t="str">
        <f t="shared" si="31"/>
        <v/>
      </c>
      <c r="M814" s="87" t="str">
        <f>IFERROR(VLOOKUP(H814,'2019년 수주리스트'!G:I,3,0),"")</f>
        <v/>
      </c>
      <c r="N814" s="18" t="str">
        <f t="shared" si="30"/>
        <v/>
      </c>
      <c r="O814" s="15"/>
      <c r="P814" s="194" t="s">
        <v>24</v>
      </c>
    </row>
    <row r="815" spans="1:16" hidden="1" x14ac:dyDescent="0.3">
      <c r="C815" s="12" t="s">
        <v>25</v>
      </c>
      <c r="D815" s="25" t="s">
        <v>339</v>
      </c>
      <c r="E815" s="27" t="s">
        <v>44</v>
      </c>
      <c r="F815" s="13" t="s">
        <v>46</v>
      </c>
      <c r="G815" s="18" t="s">
        <v>934</v>
      </c>
      <c r="H815" s="18">
        <v>6058184196</v>
      </c>
      <c r="I815" s="83">
        <v>375000</v>
      </c>
      <c r="J815" s="84">
        <v>4500000</v>
      </c>
      <c r="K815" s="84" t="s">
        <v>28</v>
      </c>
      <c r="L815" s="87" t="str">
        <f t="shared" si="31"/>
        <v>3월</v>
      </c>
      <c r="M815" s="87">
        <f>IFERROR(VLOOKUP(H815,'2019년 수주리스트'!G:I,3,0),"")</f>
        <v>3300000</v>
      </c>
      <c r="N815" s="18" t="str">
        <f t="shared" si="30"/>
        <v>완료</v>
      </c>
      <c r="O815" s="15"/>
    </row>
    <row r="816" spans="1:16" ht="12" hidden="1" customHeight="1" x14ac:dyDescent="0.3">
      <c r="C816" s="12" t="s">
        <v>18</v>
      </c>
      <c r="D816" s="25" t="s">
        <v>267</v>
      </c>
      <c r="E816" s="27" t="s">
        <v>44</v>
      </c>
      <c r="F816" s="13" t="s">
        <v>46</v>
      </c>
      <c r="G816" s="18" t="s">
        <v>935</v>
      </c>
      <c r="H816" s="18">
        <v>2208152061</v>
      </c>
      <c r="I816" s="83">
        <v>869000</v>
      </c>
      <c r="J816" s="84">
        <v>10428000</v>
      </c>
      <c r="K816" s="84" t="s">
        <v>3822</v>
      </c>
      <c r="L816" s="87" t="str">
        <f t="shared" si="31"/>
        <v/>
      </c>
      <c r="M816" s="87" t="str">
        <f>IFERROR(VLOOKUP(H816,'2019년 수주리스트'!G:I,3,0),"")</f>
        <v/>
      </c>
      <c r="N816" s="18" t="str">
        <f t="shared" si="30"/>
        <v/>
      </c>
      <c r="O816" s="15"/>
      <c r="P816" s="194" t="s">
        <v>27</v>
      </c>
    </row>
    <row r="817" spans="1:16" hidden="1" x14ac:dyDescent="0.3">
      <c r="C817" s="12" t="s">
        <v>18</v>
      </c>
      <c r="D817" s="25" t="s">
        <v>151</v>
      </c>
      <c r="E817" s="27" t="s">
        <v>44</v>
      </c>
      <c r="F817" s="13" t="s">
        <v>46</v>
      </c>
      <c r="G817" s="18" t="s">
        <v>936</v>
      </c>
      <c r="H817" s="18">
        <v>1058218534</v>
      </c>
      <c r="I817" s="83">
        <v>290000</v>
      </c>
      <c r="J817" s="84">
        <v>3480000</v>
      </c>
      <c r="K817" s="84" t="s">
        <v>28</v>
      </c>
      <c r="L817" s="87" t="str">
        <f t="shared" si="31"/>
        <v>3월</v>
      </c>
      <c r="M817" s="87">
        <f>IFERROR(VLOOKUP(H817,'2019년 수주리스트'!G:I,3,0),"")</f>
        <v>3480000</v>
      </c>
      <c r="N817" s="18" t="str">
        <f t="shared" si="30"/>
        <v>완료</v>
      </c>
      <c r="O817" s="15"/>
      <c r="P817" s="194" t="s">
        <v>28</v>
      </c>
    </row>
    <row r="818" spans="1:16" ht="12" hidden="1" customHeight="1" x14ac:dyDescent="0.3">
      <c r="C818" s="12" t="s">
        <v>96</v>
      </c>
      <c r="D818" s="25" t="s">
        <v>221</v>
      </c>
      <c r="E818" s="27" t="s">
        <v>97</v>
      </c>
      <c r="F818" s="13" t="s">
        <v>98</v>
      </c>
      <c r="G818" s="18" t="s">
        <v>937</v>
      </c>
      <c r="H818" s="18">
        <v>4108215481</v>
      </c>
      <c r="I818" s="83">
        <v>250000</v>
      </c>
      <c r="J818" s="84">
        <v>3000000</v>
      </c>
      <c r="K818" s="84" t="s">
        <v>99</v>
      </c>
      <c r="L818" s="87" t="str">
        <f t="shared" si="31"/>
        <v>1월</v>
      </c>
      <c r="M818" s="87">
        <f>IFERROR(VLOOKUP(H818,'2019년 수주리스트'!G:I,3,0),"")</f>
        <v>3000000</v>
      </c>
      <c r="N818" s="18" t="str">
        <f t="shared" si="30"/>
        <v>완료</v>
      </c>
      <c r="O818" s="15"/>
    </row>
    <row r="819" spans="1:16" ht="12" hidden="1" customHeight="1" x14ac:dyDescent="0.3">
      <c r="C819" s="12" t="s">
        <v>18</v>
      </c>
      <c r="D819" s="25" t="s">
        <v>214</v>
      </c>
      <c r="E819" s="27" t="s">
        <v>44</v>
      </c>
      <c r="F819" s="13" t="s">
        <v>46</v>
      </c>
      <c r="G819" s="18" t="s">
        <v>616</v>
      </c>
      <c r="H819" s="18">
        <v>6098103778</v>
      </c>
      <c r="I819" s="83">
        <v>566000</v>
      </c>
      <c r="J819" s="84">
        <v>6792000</v>
      </c>
      <c r="K819" s="84" t="s">
        <v>26</v>
      </c>
      <c r="L819" s="87" t="str">
        <f t="shared" si="31"/>
        <v>1월</v>
      </c>
      <c r="M819" s="87">
        <f>IFERROR(VLOOKUP(H819,'2019년 수주리스트'!G:I,3,0),"")</f>
        <v>6792000</v>
      </c>
      <c r="N819" s="18" t="str">
        <f t="shared" si="30"/>
        <v>완료</v>
      </c>
      <c r="O819" s="15"/>
    </row>
    <row r="820" spans="1:16" ht="12" hidden="1" customHeight="1" x14ac:dyDescent="0.3">
      <c r="C820" s="12" t="s">
        <v>14</v>
      </c>
      <c r="D820" s="25" t="s">
        <v>168</v>
      </c>
      <c r="E820" s="27" t="s">
        <v>44</v>
      </c>
      <c r="F820" s="13" t="s">
        <v>46</v>
      </c>
      <c r="G820" s="18" t="s">
        <v>726</v>
      </c>
      <c r="H820" s="18">
        <v>5278100163</v>
      </c>
      <c r="I820" s="83">
        <v>395000</v>
      </c>
      <c r="J820" s="84">
        <v>4740000</v>
      </c>
      <c r="K820" s="84" t="s">
        <v>26</v>
      </c>
      <c r="L820" s="87" t="str">
        <f t="shared" si="31"/>
        <v>1월</v>
      </c>
      <c r="M820" s="87">
        <f>IFERROR(VLOOKUP(H820,'2019년 수주리스트'!G:I,3,0),"")</f>
        <v>4476000</v>
      </c>
      <c r="N820" s="18" t="str">
        <f t="shared" si="30"/>
        <v>완료</v>
      </c>
      <c r="O820" s="15"/>
    </row>
    <row r="821" spans="1:16" ht="12" hidden="1" customHeight="1" x14ac:dyDescent="0.3">
      <c r="C821" s="12" t="s">
        <v>25</v>
      </c>
      <c r="D821" s="25" t="s">
        <v>2633</v>
      </c>
      <c r="E821" s="27" t="s">
        <v>44</v>
      </c>
      <c r="F821" s="13" t="s">
        <v>46</v>
      </c>
      <c r="G821" s="18" t="s">
        <v>2632</v>
      </c>
      <c r="H821" s="18">
        <v>6128114169</v>
      </c>
      <c r="I821" s="83">
        <v>390000</v>
      </c>
      <c r="J821" s="84">
        <f>I821*12</f>
        <v>4680000</v>
      </c>
      <c r="K821" s="84" t="s">
        <v>26</v>
      </c>
      <c r="L821" s="87" t="str">
        <f t="shared" si="31"/>
        <v>1월</v>
      </c>
      <c r="M821" s="87">
        <f>IFERROR(VLOOKUP(H821,'2019년 수주리스트'!G:I,3,0),"")</f>
        <v>4680000</v>
      </c>
      <c r="N821" s="18" t="str">
        <f t="shared" si="30"/>
        <v>완료</v>
      </c>
      <c r="O821" s="15"/>
    </row>
    <row r="822" spans="1:16" ht="12" hidden="1" customHeight="1" x14ac:dyDescent="0.3">
      <c r="C822" s="12" t="s">
        <v>14</v>
      </c>
      <c r="D822" s="25" t="s">
        <v>204</v>
      </c>
      <c r="E822" s="27" t="s">
        <v>44</v>
      </c>
      <c r="F822" s="13" t="s">
        <v>46</v>
      </c>
      <c r="G822" s="18" t="s">
        <v>661</v>
      </c>
      <c r="H822" s="18">
        <v>2018206132</v>
      </c>
      <c r="I822" s="83">
        <v>555000</v>
      </c>
      <c r="J822" s="84">
        <v>6660000</v>
      </c>
      <c r="K822" s="84" t="s">
        <v>26</v>
      </c>
      <c r="L822" s="87" t="str">
        <f t="shared" si="31"/>
        <v>1월</v>
      </c>
      <c r="M822" s="87">
        <f>IFERROR(VLOOKUP(H822,'2019년 수주리스트'!G:I,3,0),"")</f>
        <v>6660000</v>
      </c>
      <c r="N822" s="18" t="str">
        <f t="shared" si="30"/>
        <v>완료</v>
      </c>
      <c r="O822" s="15"/>
    </row>
    <row r="823" spans="1:16" ht="12" hidden="1" customHeight="1" x14ac:dyDescent="0.3">
      <c r="C823" s="12" t="s">
        <v>17</v>
      </c>
      <c r="D823" s="25" t="s">
        <v>296</v>
      </c>
      <c r="E823" s="27" t="s">
        <v>42</v>
      </c>
      <c r="F823" s="13" t="s">
        <v>16</v>
      </c>
      <c r="G823" s="18" t="s">
        <v>4328</v>
      </c>
      <c r="H823" s="18">
        <v>2138615419</v>
      </c>
      <c r="I823" s="83">
        <v>10000000</v>
      </c>
      <c r="J823" s="84">
        <f>I823*9</f>
        <v>90000000</v>
      </c>
      <c r="K823" s="84" t="s">
        <v>29</v>
      </c>
      <c r="L823" s="87" t="str">
        <f t="shared" si="31"/>
        <v/>
      </c>
      <c r="M823" s="87"/>
      <c r="N823" s="18" t="str">
        <f t="shared" si="30"/>
        <v/>
      </c>
      <c r="O823" s="15"/>
      <c r="P823" s="194" t="s">
        <v>29</v>
      </c>
    </row>
    <row r="824" spans="1:16" hidden="1" x14ac:dyDescent="0.3">
      <c r="A824" s="170"/>
      <c r="C824" s="12" t="s">
        <v>17</v>
      </c>
      <c r="D824" s="25" t="s">
        <v>296</v>
      </c>
      <c r="E824" s="27" t="s">
        <v>42</v>
      </c>
      <c r="F824" s="13" t="s">
        <v>16</v>
      </c>
      <c r="G824" s="18" t="s">
        <v>4328</v>
      </c>
      <c r="H824" s="18">
        <v>2138615419</v>
      </c>
      <c r="I824" s="83">
        <v>10000000</v>
      </c>
      <c r="J824" s="84">
        <f>I824*3</f>
        <v>30000000</v>
      </c>
      <c r="K824" s="84" t="s">
        <v>4337</v>
      </c>
      <c r="L824" s="87" t="str">
        <f t="shared" ref="L824" si="34">IF(N824="완료",K824,"")</f>
        <v>3월</v>
      </c>
      <c r="M824" s="87">
        <f>IFERROR(VLOOKUP(H824,'2019년 수주리스트'!G:I,3,0),"")</f>
        <v>30000000</v>
      </c>
      <c r="N824" s="18" t="str">
        <f t="shared" ref="N824" si="35">IF(M824="","","완료")</f>
        <v>완료</v>
      </c>
      <c r="O824" s="15"/>
      <c r="P824" s="194" t="s">
        <v>29</v>
      </c>
    </row>
    <row r="825" spans="1:16" ht="12" hidden="1" customHeight="1" x14ac:dyDescent="0.3">
      <c r="C825" s="12" t="s">
        <v>17</v>
      </c>
      <c r="D825" s="25" t="s">
        <v>296</v>
      </c>
      <c r="E825" s="27" t="s">
        <v>42</v>
      </c>
      <c r="F825" s="13" t="s">
        <v>16</v>
      </c>
      <c r="G825" s="18" t="s">
        <v>4269</v>
      </c>
      <c r="H825" s="18">
        <v>2148810653</v>
      </c>
      <c r="I825" s="83">
        <v>1416666</v>
      </c>
      <c r="J825" s="84">
        <v>16999992</v>
      </c>
      <c r="K825" s="84" t="s">
        <v>27</v>
      </c>
      <c r="L825" s="87" t="str">
        <f t="shared" si="31"/>
        <v/>
      </c>
      <c r="M825" s="87" t="str">
        <f>IFERROR(VLOOKUP(H825,'2019년 수주리스트'!G:I,3,0),"")</f>
        <v/>
      </c>
      <c r="N825" s="18" t="str">
        <f t="shared" si="30"/>
        <v/>
      </c>
      <c r="O825" s="15"/>
      <c r="P825" s="194" t="s">
        <v>27</v>
      </c>
    </row>
    <row r="826" spans="1:16" ht="12" hidden="1" customHeight="1" x14ac:dyDescent="0.3">
      <c r="C826" s="12" t="s">
        <v>17</v>
      </c>
      <c r="D826" s="25" t="s">
        <v>296</v>
      </c>
      <c r="E826" s="27" t="s">
        <v>42</v>
      </c>
      <c r="F826" s="13" t="s">
        <v>43</v>
      </c>
      <c r="G826" s="18" t="s">
        <v>938</v>
      </c>
      <c r="H826" s="18">
        <v>1098606042</v>
      </c>
      <c r="I826" s="83">
        <v>35000000</v>
      </c>
      <c r="J826" s="84">
        <v>70000000</v>
      </c>
      <c r="K826" s="84" t="s">
        <v>33</v>
      </c>
      <c r="L826" s="87" t="str">
        <f t="shared" si="31"/>
        <v/>
      </c>
      <c r="M826" s="87" t="str">
        <f>IFERROR(VLOOKUP(H826,'2019년 수주리스트'!G:I,3,0),"")</f>
        <v/>
      </c>
      <c r="N826" s="18" t="str">
        <f t="shared" si="30"/>
        <v/>
      </c>
      <c r="O826" s="15"/>
      <c r="P826" s="194" t="s">
        <v>33</v>
      </c>
    </row>
    <row r="827" spans="1:16" ht="12" hidden="1" customHeight="1" x14ac:dyDescent="0.3">
      <c r="C827" s="12" t="s">
        <v>17</v>
      </c>
      <c r="D827" s="25" t="s">
        <v>296</v>
      </c>
      <c r="E827" s="27" t="s">
        <v>42</v>
      </c>
      <c r="F827" s="13" t="s">
        <v>16</v>
      </c>
      <c r="G827" s="18" t="s">
        <v>939</v>
      </c>
      <c r="H827" s="18">
        <v>1028205476</v>
      </c>
      <c r="I827" s="83">
        <v>1700000</v>
      </c>
      <c r="J827" s="84">
        <v>20400000</v>
      </c>
      <c r="K827" s="84" t="s">
        <v>34</v>
      </c>
      <c r="L827" s="87" t="str">
        <f t="shared" si="31"/>
        <v/>
      </c>
      <c r="M827" s="87"/>
      <c r="N827" s="18" t="str">
        <f t="shared" si="30"/>
        <v/>
      </c>
      <c r="O827" s="15"/>
      <c r="P827" s="194" t="s">
        <v>34</v>
      </c>
    </row>
    <row r="828" spans="1:16" ht="12" hidden="1" customHeight="1" x14ac:dyDescent="0.3">
      <c r="C828" s="12" t="s">
        <v>17</v>
      </c>
      <c r="D828" s="25" t="s">
        <v>296</v>
      </c>
      <c r="E828" s="27" t="s">
        <v>42</v>
      </c>
      <c r="F828" s="13" t="s">
        <v>16</v>
      </c>
      <c r="G828" s="18" t="s">
        <v>4270</v>
      </c>
      <c r="H828" s="18">
        <v>1248138892</v>
      </c>
      <c r="I828" s="83">
        <v>575000</v>
      </c>
      <c r="J828" s="84">
        <v>6900000</v>
      </c>
      <c r="K828" s="84" t="s">
        <v>30</v>
      </c>
      <c r="L828" s="87" t="str">
        <f t="shared" si="31"/>
        <v/>
      </c>
      <c r="M828" s="87"/>
      <c r="N828" s="18" t="str">
        <f t="shared" si="30"/>
        <v/>
      </c>
      <c r="O828" s="15"/>
      <c r="P828" s="194" t="s">
        <v>30</v>
      </c>
    </row>
    <row r="829" spans="1:16" ht="12" hidden="1" customHeight="1" x14ac:dyDescent="0.3">
      <c r="A829" s="170"/>
      <c r="C829" s="12" t="s">
        <v>14</v>
      </c>
      <c r="D829" s="25" t="s">
        <v>15</v>
      </c>
      <c r="E829" s="27" t="s">
        <v>83</v>
      </c>
      <c r="F829" s="13" t="s">
        <v>16</v>
      </c>
      <c r="G829" s="286" t="s">
        <v>4476</v>
      </c>
      <c r="H829" s="18">
        <v>1208724379</v>
      </c>
      <c r="I829" s="83">
        <v>275000</v>
      </c>
      <c r="J829" s="84">
        <v>3300000</v>
      </c>
      <c r="K829" s="84" t="s">
        <v>27</v>
      </c>
      <c r="L829" s="87"/>
      <c r="M829" s="87"/>
      <c r="N829" s="18"/>
      <c r="O829" s="15"/>
      <c r="P829" s="194" t="s">
        <v>27</v>
      </c>
    </row>
    <row r="830" spans="1:16" ht="12" hidden="1" customHeight="1" x14ac:dyDescent="0.3">
      <c r="A830" s="170"/>
      <c r="C830" s="12" t="s">
        <v>18</v>
      </c>
      <c r="D830" s="25" t="s">
        <v>1806</v>
      </c>
      <c r="E830" s="27" t="s">
        <v>83</v>
      </c>
      <c r="F830" s="13" t="s">
        <v>16</v>
      </c>
      <c r="G830" s="179" t="s">
        <v>4478</v>
      </c>
      <c r="H830" s="18">
        <v>1148133003</v>
      </c>
      <c r="I830" s="83">
        <v>545000</v>
      </c>
      <c r="J830" s="84">
        <v>6540000</v>
      </c>
      <c r="K830" s="84" t="s">
        <v>27</v>
      </c>
      <c r="L830" s="87"/>
      <c r="M830" s="87"/>
      <c r="N830" s="18"/>
      <c r="O830" s="15"/>
      <c r="P830" s="194" t="s">
        <v>27</v>
      </c>
    </row>
    <row r="831" spans="1:16" ht="12" hidden="1" customHeight="1" x14ac:dyDescent="0.3">
      <c r="A831" s="170"/>
      <c r="C831" s="12" t="s">
        <v>25</v>
      </c>
      <c r="D831" s="25" t="s">
        <v>971</v>
      </c>
      <c r="E831" s="27" t="s">
        <v>83</v>
      </c>
      <c r="F831" s="13" t="s">
        <v>16</v>
      </c>
      <c r="G831" s="179" t="s">
        <v>4479</v>
      </c>
      <c r="H831" s="18">
        <v>5058100799</v>
      </c>
      <c r="I831" s="83">
        <v>435000</v>
      </c>
      <c r="J831" s="84">
        <v>5220000</v>
      </c>
      <c r="K831" s="84" t="s">
        <v>27</v>
      </c>
      <c r="L831" s="87"/>
      <c r="M831" s="87"/>
      <c r="N831" s="18"/>
      <c r="O831" s="15"/>
      <c r="P831" s="194" t="s">
        <v>27</v>
      </c>
    </row>
    <row r="832" spans="1:16" ht="12" hidden="1" customHeight="1" x14ac:dyDescent="0.3">
      <c r="A832" s="170"/>
      <c r="C832" s="12" t="s">
        <v>14</v>
      </c>
      <c r="D832" s="25" t="s">
        <v>15</v>
      </c>
      <c r="E832" s="27" t="s">
        <v>83</v>
      </c>
      <c r="F832" s="13" t="s">
        <v>16</v>
      </c>
      <c r="G832" s="286" t="s">
        <v>3868</v>
      </c>
      <c r="H832" s="18">
        <v>2048203788</v>
      </c>
      <c r="I832" s="83">
        <v>375000</v>
      </c>
      <c r="J832" s="84">
        <v>4500000</v>
      </c>
      <c r="K832" s="84" t="s">
        <v>27</v>
      </c>
      <c r="L832" s="87"/>
      <c r="M832" s="87"/>
      <c r="N832" s="18"/>
      <c r="O832" s="15"/>
      <c r="P832" s="194" t="s">
        <v>27</v>
      </c>
    </row>
    <row r="833" spans="1:16" ht="12" hidden="1" customHeight="1" x14ac:dyDescent="0.3">
      <c r="A833" s="170"/>
      <c r="C833" s="12" t="s">
        <v>14</v>
      </c>
      <c r="D833" s="25" t="s">
        <v>15</v>
      </c>
      <c r="E833" s="27" t="s">
        <v>83</v>
      </c>
      <c r="F833" s="13" t="s">
        <v>16</v>
      </c>
      <c r="G833" s="286" t="s">
        <v>3869</v>
      </c>
      <c r="H833" s="18">
        <v>2848801115</v>
      </c>
      <c r="I833" s="83">
        <v>375000</v>
      </c>
      <c r="J833" s="84">
        <v>4500000</v>
      </c>
      <c r="K833" s="84" t="s">
        <v>27</v>
      </c>
      <c r="L833" s="87"/>
      <c r="M833" s="87"/>
      <c r="N833" s="18"/>
      <c r="O833" s="15"/>
      <c r="P833" s="194" t="s">
        <v>27</v>
      </c>
    </row>
    <row r="834" spans="1:16" ht="12" hidden="1" customHeight="1" x14ac:dyDescent="0.3">
      <c r="A834" s="170"/>
      <c r="C834" s="12" t="s">
        <v>14</v>
      </c>
      <c r="D834" s="25" t="s">
        <v>4474</v>
      </c>
      <c r="E834" s="27" t="s">
        <v>83</v>
      </c>
      <c r="F834" s="13" t="s">
        <v>16</v>
      </c>
      <c r="G834" s="18" t="s">
        <v>4480</v>
      </c>
      <c r="H834" s="18">
        <v>2218301195</v>
      </c>
      <c r="I834" s="83">
        <v>502000</v>
      </c>
      <c r="J834" s="84">
        <v>6024000</v>
      </c>
      <c r="K834" s="84" t="s">
        <v>30</v>
      </c>
      <c r="L834" s="87"/>
      <c r="M834" s="87"/>
      <c r="N834" s="18"/>
      <c r="O834" s="15"/>
      <c r="P834" s="194" t="s">
        <v>30</v>
      </c>
    </row>
    <row r="835" spans="1:16" ht="12" hidden="1" customHeight="1" x14ac:dyDescent="0.3">
      <c r="A835" s="170"/>
      <c r="C835" s="12" t="s">
        <v>14</v>
      </c>
      <c r="D835" s="25" t="s">
        <v>4475</v>
      </c>
      <c r="E835" s="27" t="s">
        <v>83</v>
      </c>
      <c r="F835" s="13" t="s">
        <v>16</v>
      </c>
      <c r="G835" s="18" t="s">
        <v>4481</v>
      </c>
      <c r="H835" s="18">
        <v>1018152794</v>
      </c>
      <c r="I835" s="83">
        <v>440000</v>
      </c>
      <c r="J835" s="84">
        <v>5280000</v>
      </c>
      <c r="K835" s="84" t="s">
        <v>30</v>
      </c>
      <c r="L835" s="87"/>
      <c r="M835" s="87"/>
      <c r="N835" s="18"/>
      <c r="O835" s="15"/>
      <c r="P835" s="194" t="s">
        <v>30</v>
      </c>
    </row>
    <row r="836" spans="1:16" x14ac:dyDescent="0.3">
      <c r="C836" s="12"/>
      <c r="D836" s="25"/>
      <c r="E836" s="27"/>
      <c r="F836" s="13"/>
      <c r="G836" s="18"/>
      <c r="H836" s="18"/>
      <c r="I836" s="83"/>
      <c r="J836" s="82">
        <f>SUBTOTAL(9,J4:J835)</f>
        <v>340625600</v>
      </c>
      <c r="K836" s="82"/>
      <c r="L836" s="87"/>
      <c r="M836" s="87"/>
      <c r="N836" s="18" t="str">
        <f t="shared" si="30"/>
        <v/>
      </c>
      <c r="O836" s="15"/>
    </row>
    <row r="838" spans="1:16" x14ac:dyDescent="0.3">
      <c r="M838" s="7">
        <f>SUBTOTAL(9,M4:M837)</f>
        <v>256998000</v>
      </c>
    </row>
    <row r="839" spans="1:16" x14ac:dyDescent="0.3">
      <c r="M839" s="7">
        <f>M838+I2</f>
        <v>326180400</v>
      </c>
    </row>
    <row r="843" spans="1:16" x14ac:dyDescent="0.3">
      <c r="G843" s="207"/>
      <c r="H843" s="259"/>
    </row>
    <row r="844" spans="1:16" x14ac:dyDescent="0.3">
      <c r="G844" s="207"/>
      <c r="H844" s="257"/>
    </row>
    <row r="845" spans="1:16" x14ac:dyDescent="0.3">
      <c r="G845" s="258"/>
      <c r="H845" s="259"/>
    </row>
    <row r="847" spans="1:16" x14ac:dyDescent="0.3">
      <c r="G847" s="207"/>
      <c r="H847" s="259"/>
    </row>
    <row r="851" spans="4:4" x14ac:dyDescent="0.3">
      <c r="D851" s="4"/>
    </row>
    <row r="853" spans="4:4" x14ac:dyDescent="0.3">
      <c r="D853" s="4"/>
    </row>
    <row r="856" spans="4:4" x14ac:dyDescent="0.3">
      <c r="D856" s="134"/>
    </row>
  </sheetData>
  <autoFilter ref="A3:Q835">
    <filterColumn colId="10">
      <filters>
        <filter val="4월"/>
      </filters>
    </filterColumn>
  </autoFilter>
  <mergeCells count="1">
    <mergeCell ref="L2:N2"/>
  </mergeCells>
  <phoneticPr fontId="3" type="noConversion"/>
  <conditionalFormatting sqref="A4:B17 C536:O670 C672:O808 C810:O823 C4:O534 C825:O836">
    <cfRule type="expression" dxfId="7" priority="51">
      <formula>$N4="완료"</formula>
    </cfRule>
  </conditionalFormatting>
  <conditionalFormatting sqref="C671:O671">
    <cfRule type="expression" dxfId="6" priority="7">
      <formula>$N671="완료"</formula>
    </cfRule>
  </conditionalFormatting>
  <conditionalFormatting sqref="C535:L535 N535:O535">
    <cfRule type="expression" dxfId="5" priority="6">
      <formula>$N535="완료"</formula>
    </cfRule>
  </conditionalFormatting>
  <conditionalFormatting sqref="M535">
    <cfRule type="expression" dxfId="4" priority="5">
      <formula>$N535="완료"</formula>
    </cfRule>
  </conditionalFormatting>
  <conditionalFormatting sqref="C824:L824 N824:O824">
    <cfRule type="expression" dxfId="3" priority="4">
      <formula>$N824="완료"</formula>
    </cfRule>
  </conditionalFormatting>
  <conditionalFormatting sqref="M824">
    <cfRule type="expression" dxfId="2" priority="3">
      <formula>$N824="완료"</formula>
    </cfRule>
  </conditionalFormatting>
  <conditionalFormatting sqref="C809:L809 N809:O809">
    <cfRule type="expression" dxfId="1" priority="2">
      <formula>$N809="완료"</formula>
    </cfRule>
  </conditionalFormatting>
  <conditionalFormatting sqref="M809">
    <cfRule type="expression" dxfId="0" priority="1">
      <formula>$N809="완료"</formula>
    </cfRule>
  </conditionalFormatting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0"/>
  <sheetViews>
    <sheetView topLeftCell="A1260" workbookViewId="0">
      <selection activeCell="C1276" sqref="C1276"/>
    </sheetView>
  </sheetViews>
  <sheetFormatPr defaultRowHeight="16.5" customHeight="1" x14ac:dyDescent="0.3"/>
  <cols>
    <col min="1" max="1" width="4.375" style="170" customWidth="1"/>
    <col min="2" max="2" width="16.125" style="170" bestFit="1" customWidth="1"/>
    <col min="3" max="3" width="30.5" style="170" customWidth="1"/>
    <col min="4" max="4" width="12.5" style="170" customWidth="1"/>
    <col min="5" max="5" width="16.25" style="170" bestFit="1" customWidth="1"/>
    <col min="6" max="6" width="21.375" style="170" bestFit="1" customWidth="1"/>
    <col min="7" max="7" width="4.875" style="170" customWidth="1"/>
    <col min="8" max="23" width="10.875" style="170" customWidth="1"/>
    <col min="24" max="16384" width="9" style="170"/>
  </cols>
  <sheetData>
    <row r="1" spans="1:19" ht="16.5" customHeight="1" x14ac:dyDescent="0.3">
      <c r="A1" s="358" t="s">
        <v>987</v>
      </c>
      <c r="B1" s="360" t="s">
        <v>4519</v>
      </c>
      <c r="C1" s="361"/>
      <c r="D1" s="362"/>
      <c r="E1" s="358" t="s">
        <v>988</v>
      </c>
      <c r="F1" s="358" t="s">
        <v>989</v>
      </c>
      <c r="G1" s="358" t="s">
        <v>990</v>
      </c>
      <c r="H1" s="313" t="s">
        <v>26</v>
      </c>
      <c r="I1" s="313" t="s">
        <v>23</v>
      </c>
      <c r="J1" s="313" t="s">
        <v>28</v>
      </c>
      <c r="K1" s="313" t="s">
        <v>24</v>
      </c>
      <c r="L1" s="313" t="s">
        <v>27</v>
      </c>
      <c r="M1" s="313" t="s">
        <v>30</v>
      </c>
      <c r="N1" s="313" t="s">
        <v>29</v>
      </c>
      <c r="O1" s="313" t="s">
        <v>32</v>
      </c>
      <c r="P1" s="313" t="s">
        <v>33</v>
      </c>
      <c r="Q1" s="313" t="s">
        <v>31</v>
      </c>
      <c r="R1" s="313" t="s">
        <v>34</v>
      </c>
      <c r="S1" s="313" t="s">
        <v>35</v>
      </c>
    </row>
    <row r="2" spans="1:19" ht="16.5" customHeight="1" x14ac:dyDescent="0.3">
      <c r="A2" s="359"/>
      <c r="B2" s="314" t="s">
        <v>991</v>
      </c>
      <c r="C2" s="314" t="s">
        <v>992</v>
      </c>
      <c r="D2" s="314" t="s">
        <v>6</v>
      </c>
      <c r="E2" s="359"/>
      <c r="F2" s="359"/>
      <c r="G2" s="359"/>
      <c r="H2" s="314" t="s">
        <v>4520</v>
      </c>
      <c r="I2" s="314" t="s">
        <v>4520</v>
      </c>
      <c r="J2" s="314" t="s">
        <v>4520</v>
      </c>
      <c r="K2" s="314" t="s">
        <v>4520</v>
      </c>
      <c r="L2" s="314" t="s">
        <v>4520</v>
      </c>
      <c r="M2" s="314" t="s">
        <v>4520</v>
      </c>
      <c r="N2" s="314" t="s">
        <v>4520</v>
      </c>
      <c r="O2" s="314" t="s">
        <v>4520</v>
      </c>
      <c r="P2" s="314" t="s">
        <v>4520</v>
      </c>
      <c r="Q2" s="314" t="s">
        <v>4520</v>
      </c>
      <c r="R2" s="314" t="s">
        <v>4520</v>
      </c>
      <c r="S2" s="314" t="s">
        <v>4520</v>
      </c>
    </row>
    <row r="3" spans="1:19" ht="16.5" customHeight="1" x14ac:dyDescent="0.3">
      <c r="A3" s="293">
        <v>1</v>
      </c>
      <c r="B3" s="294" t="s">
        <v>36</v>
      </c>
      <c r="C3" s="294" t="s">
        <v>4086</v>
      </c>
      <c r="D3" s="295" t="s">
        <v>4087</v>
      </c>
      <c r="E3" s="295" t="s">
        <v>993</v>
      </c>
      <c r="F3" s="294" t="s">
        <v>994</v>
      </c>
      <c r="G3" s="294" t="s">
        <v>4522</v>
      </c>
      <c r="H3" s="296">
        <v>1416666</v>
      </c>
      <c r="I3" s="296">
        <v>1416666</v>
      </c>
      <c r="J3" s="296">
        <v>1416666</v>
      </c>
      <c r="K3" s="307">
        <v>1416666</v>
      </c>
      <c r="L3" s="296">
        <v>0</v>
      </c>
      <c r="M3" s="296">
        <v>0</v>
      </c>
      <c r="N3" s="296">
        <v>0</v>
      </c>
      <c r="O3" s="296">
        <v>0</v>
      </c>
      <c r="P3" s="296">
        <v>0</v>
      </c>
      <c r="Q3" s="296">
        <v>0</v>
      </c>
      <c r="R3" s="296">
        <v>0</v>
      </c>
      <c r="S3" s="296">
        <v>0</v>
      </c>
    </row>
    <row r="4" spans="1:19" ht="16.5" customHeight="1" x14ac:dyDescent="0.3">
      <c r="A4" s="297">
        <v>2</v>
      </c>
      <c r="B4" s="298" t="s">
        <v>36</v>
      </c>
      <c r="C4" s="298" t="s">
        <v>995</v>
      </c>
      <c r="D4" s="299" t="s">
        <v>996</v>
      </c>
      <c r="E4" s="299" t="s">
        <v>997</v>
      </c>
      <c r="F4" s="300" t="s">
        <v>994</v>
      </c>
      <c r="G4" s="300" t="s">
        <v>4522</v>
      </c>
      <c r="H4" s="301">
        <v>575000</v>
      </c>
      <c r="I4" s="301">
        <v>575000</v>
      </c>
      <c r="J4" s="301">
        <v>575000</v>
      </c>
      <c r="K4" s="308">
        <v>1575000</v>
      </c>
      <c r="L4" s="301">
        <v>575000</v>
      </c>
      <c r="M4" s="301">
        <v>0</v>
      </c>
      <c r="N4" s="301">
        <v>0</v>
      </c>
      <c r="O4" s="301">
        <v>0</v>
      </c>
      <c r="P4" s="301">
        <v>0</v>
      </c>
      <c r="Q4" s="301">
        <v>0</v>
      </c>
      <c r="R4" s="301">
        <v>0</v>
      </c>
      <c r="S4" s="301">
        <v>0</v>
      </c>
    </row>
    <row r="5" spans="1:19" ht="16.5" customHeight="1" x14ac:dyDescent="0.3">
      <c r="A5" s="302">
        <v>3</v>
      </c>
      <c r="B5" s="298" t="s">
        <v>88</v>
      </c>
      <c r="C5" s="298" t="s">
        <v>2941</v>
      </c>
      <c r="D5" s="299" t="s">
        <v>2942</v>
      </c>
      <c r="E5" s="299" t="s">
        <v>2943</v>
      </c>
      <c r="F5" s="298" t="s">
        <v>994</v>
      </c>
      <c r="G5" s="298" t="s">
        <v>4522</v>
      </c>
      <c r="H5" s="301">
        <v>0</v>
      </c>
      <c r="I5" s="301">
        <v>235000000</v>
      </c>
      <c r="J5" s="301">
        <v>0</v>
      </c>
      <c r="K5" s="308">
        <v>0</v>
      </c>
      <c r="L5" s="301">
        <v>0</v>
      </c>
      <c r="M5" s="301">
        <v>0</v>
      </c>
      <c r="N5" s="301">
        <v>0</v>
      </c>
      <c r="O5" s="301">
        <v>0</v>
      </c>
      <c r="P5" s="301">
        <v>0</v>
      </c>
      <c r="Q5" s="301">
        <v>0</v>
      </c>
      <c r="R5" s="301">
        <v>0</v>
      </c>
      <c r="S5" s="301">
        <v>0</v>
      </c>
    </row>
    <row r="6" spans="1:19" ht="16.5" customHeight="1" x14ac:dyDescent="0.3">
      <c r="A6" s="297">
        <v>4</v>
      </c>
      <c r="B6" s="298" t="s">
        <v>998</v>
      </c>
      <c r="C6" s="298" t="s">
        <v>999</v>
      </c>
      <c r="D6" s="299" t="s">
        <v>1000</v>
      </c>
      <c r="E6" s="299" t="s">
        <v>4408</v>
      </c>
      <c r="F6" s="300" t="s">
        <v>994</v>
      </c>
      <c r="G6" s="300" t="s">
        <v>4522</v>
      </c>
      <c r="H6" s="301">
        <v>10000000</v>
      </c>
      <c r="I6" s="301">
        <v>10000000</v>
      </c>
      <c r="J6" s="301">
        <v>10000000</v>
      </c>
      <c r="K6" s="308">
        <v>10000000</v>
      </c>
      <c r="L6" s="301">
        <v>10000000</v>
      </c>
      <c r="M6" s="301">
        <v>10000000</v>
      </c>
      <c r="N6" s="301">
        <v>10000000</v>
      </c>
      <c r="O6" s="301">
        <v>10000000</v>
      </c>
      <c r="P6" s="301">
        <v>10000000</v>
      </c>
      <c r="Q6" s="301">
        <v>0</v>
      </c>
      <c r="R6" s="301">
        <v>0</v>
      </c>
      <c r="S6" s="301">
        <v>0</v>
      </c>
    </row>
    <row r="7" spans="1:19" ht="16.5" customHeight="1" x14ac:dyDescent="0.3">
      <c r="A7" s="302">
        <v>5</v>
      </c>
      <c r="B7" s="298" t="s">
        <v>37</v>
      </c>
      <c r="C7" s="298" t="s">
        <v>1002</v>
      </c>
      <c r="D7" s="299" t="s">
        <v>1003</v>
      </c>
      <c r="E7" s="299" t="s">
        <v>1004</v>
      </c>
      <c r="F7" s="298" t="s">
        <v>994</v>
      </c>
      <c r="G7" s="298" t="s">
        <v>4522</v>
      </c>
      <c r="H7" s="301">
        <v>1219100</v>
      </c>
      <c r="I7" s="301">
        <v>1219100</v>
      </c>
      <c r="J7" s="301">
        <v>1219100</v>
      </c>
      <c r="K7" s="308">
        <v>1219100</v>
      </c>
      <c r="L7" s="301">
        <v>1219100</v>
      </c>
      <c r="M7" s="301">
        <v>1219100</v>
      </c>
      <c r="N7" s="301">
        <v>1219100</v>
      </c>
      <c r="O7" s="301">
        <v>1219100</v>
      </c>
      <c r="P7" s="301">
        <v>1219100</v>
      </c>
      <c r="Q7" s="301">
        <v>1219100</v>
      </c>
      <c r="R7" s="301">
        <v>0</v>
      </c>
      <c r="S7" s="301">
        <v>0</v>
      </c>
    </row>
    <row r="8" spans="1:19" ht="16.5" customHeight="1" x14ac:dyDescent="0.3">
      <c r="A8" s="297">
        <v>6</v>
      </c>
      <c r="B8" s="298" t="s">
        <v>37</v>
      </c>
      <c r="C8" s="298" t="s">
        <v>1005</v>
      </c>
      <c r="D8" s="299" t="s">
        <v>1006</v>
      </c>
      <c r="E8" s="299" t="s">
        <v>1007</v>
      </c>
      <c r="F8" s="300" t="s">
        <v>994</v>
      </c>
      <c r="G8" s="300" t="s">
        <v>4522</v>
      </c>
      <c r="H8" s="301">
        <v>1700000</v>
      </c>
      <c r="I8" s="301">
        <v>1700000</v>
      </c>
      <c r="J8" s="301">
        <v>1700000</v>
      </c>
      <c r="K8" s="308">
        <v>1700000</v>
      </c>
      <c r="L8" s="301">
        <v>1700000</v>
      </c>
      <c r="M8" s="301">
        <v>1700000</v>
      </c>
      <c r="N8" s="301">
        <v>1700000</v>
      </c>
      <c r="O8" s="301">
        <v>1700000</v>
      </c>
      <c r="P8" s="301">
        <v>1700000</v>
      </c>
      <c r="Q8" s="301">
        <v>1700000</v>
      </c>
      <c r="R8" s="301">
        <v>0</v>
      </c>
      <c r="S8" s="301">
        <v>0</v>
      </c>
    </row>
    <row r="9" spans="1:19" ht="16.5" customHeight="1" x14ac:dyDescent="0.3">
      <c r="A9" s="302">
        <v>7</v>
      </c>
      <c r="B9" s="298" t="s">
        <v>37</v>
      </c>
      <c r="C9" s="298" t="s">
        <v>4205</v>
      </c>
      <c r="D9" s="299" t="s">
        <v>4409</v>
      </c>
      <c r="E9" s="299" t="s">
        <v>1142</v>
      </c>
      <c r="F9" s="298" t="s">
        <v>994</v>
      </c>
      <c r="G9" s="298" t="s">
        <v>4522</v>
      </c>
      <c r="H9" s="301">
        <v>0</v>
      </c>
      <c r="I9" s="301">
        <v>0</v>
      </c>
      <c r="J9" s="301">
        <v>34468400</v>
      </c>
      <c r="K9" s="308">
        <v>0</v>
      </c>
      <c r="L9" s="301">
        <v>0</v>
      </c>
      <c r="M9" s="301">
        <v>0</v>
      </c>
      <c r="N9" s="301">
        <v>0</v>
      </c>
      <c r="O9" s="301">
        <v>0</v>
      </c>
      <c r="P9" s="301">
        <v>0</v>
      </c>
      <c r="Q9" s="301">
        <v>0</v>
      </c>
      <c r="R9" s="301">
        <v>0</v>
      </c>
      <c r="S9" s="301">
        <v>0</v>
      </c>
    </row>
    <row r="10" spans="1:19" ht="16.5" customHeight="1" x14ac:dyDescent="0.3">
      <c r="A10" s="297">
        <v>8</v>
      </c>
      <c r="B10" s="298" t="s">
        <v>1008</v>
      </c>
      <c r="C10" s="298" t="s">
        <v>1009</v>
      </c>
      <c r="D10" s="299" t="s">
        <v>1010</v>
      </c>
      <c r="E10" s="299" t="s">
        <v>1011</v>
      </c>
      <c r="F10" s="300" t="s">
        <v>994</v>
      </c>
      <c r="G10" s="300" t="s">
        <v>4522</v>
      </c>
      <c r="H10" s="301">
        <v>0</v>
      </c>
      <c r="I10" s="301">
        <v>13898000</v>
      </c>
      <c r="J10" s="301">
        <v>6949000</v>
      </c>
      <c r="K10" s="308">
        <v>6949000</v>
      </c>
      <c r="L10" s="301">
        <v>6949000</v>
      </c>
      <c r="M10" s="301">
        <v>6949000</v>
      </c>
      <c r="N10" s="301">
        <v>6949000</v>
      </c>
      <c r="O10" s="301">
        <v>6949000</v>
      </c>
      <c r="P10" s="301">
        <v>1667760</v>
      </c>
      <c r="Q10" s="301">
        <v>0</v>
      </c>
      <c r="R10" s="301">
        <v>0</v>
      </c>
      <c r="S10" s="301">
        <v>0</v>
      </c>
    </row>
    <row r="11" spans="1:19" ht="16.5" customHeight="1" x14ac:dyDescent="0.3">
      <c r="A11" s="293">
        <v>9</v>
      </c>
      <c r="B11" s="298" t="s">
        <v>1012</v>
      </c>
      <c r="C11" s="298" t="s">
        <v>1013</v>
      </c>
      <c r="D11" s="299" t="s">
        <v>1014</v>
      </c>
      <c r="E11" s="299" t="s">
        <v>1015</v>
      </c>
      <c r="F11" s="298" t="s">
        <v>994</v>
      </c>
      <c r="G11" s="298" t="s">
        <v>4522</v>
      </c>
      <c r="H11" s="301">
        <v>500000</v>
      </c>
      <c r="I11" s="301">
        <v>500000</v>
      </c>
      <c r="J11" s="301">
        <v>0</v>
      </c>
      <c r="K11" s="308">
        <v>0</v>
      </c>
      <c r="L11" s="301">
        <v>0</v>
      </c>
      <c r="M11" s="301">
        <v>0</v>
      </c>
      <c r="N11" s="301">
        <v>0</v>
      </c>
      <c r="O11" s="301">
        <v>0</v>
      </c>
      <c r="P11" s="301">
        <v>0</v>
      </c>
      <c r="Q11" s="301">
        <v>0</v>
      </c>
      <c r="R11" s="301">
        <v>0</v>
      </c>
      <c r="S11" s="301">
        <v>0</v>
      </c>
    </row>
    <row r="12" spans="1:19" ht="16.5" customHeight="1" x14ac:dyDescent="0.3">
      <c r="A12" s="297">
        <v>10</v>
      </c>
      <c r="B12" s="298" t="s">
        <v>1093</v>
      </c>
      <c r="C12" s="298" t="s">
        <v>3841</v>
      </c>
      <c r="D12" s="299" t="s">
        <v>3842</v>
      </c>
      <c r="E12" s="299" t="s">
        <v>3843</v>
      </c>
      <c r="F12" s="300" t="s">
        <v>994</v>
      </c>
      <c r="G12" s="300" t="s">
        <v>4522</v>
      </c>
      <c r="H12" s="301">
        <v>0</v>
      </c>
      <c r="I12" s="301">
        <v>72500000</v>
      </c>
      <c r="J12" s="301">
        <v>0</v>
      </c>
      <c r="K12" s="308">
        <v>0</v>
      </c>
      <c r="L12" s="301">
        <v>0</v>
      </c>
      <c r="M12" s="301">
        <v>0</v>
      </c>
      <c r="N12" s="301">
        <v>0</v>
      </c>
      <c r="O12" s="301">
        <v>0</v>
      </c>
      <c r="P12" s="301">
        <v>0</v>
      </c>
      <c r="Q12" s="301">
        <v>0</v>
      </c>
      <c r="R12" s="301">
        <v>0</v>
      </c>
      <c r="S12" s="301">
        <v>0</v>
      </c>
    </row>
    <row r="13" spans="1:19" ht="16.5" customHeight="1" x14ac:dyDescent="0.3">
      <c r="A13" s="302">
        <v>11</v>
      </c>
      <c r="B13" s="298" t="s">
        <v>2751</v>
      </c>
      <c r="C13" s="298" t="s">
        <v>960</v>
      </c>
      <c r="D13" s="299" t="s">
        <v>2752</v>
      </c>
      <c r="E13" s="299" t="s">
        <v>2762</v>
      </c>
      <c r="F13" s="298" t="s">
        <v>994</v>
      </c>
      <c r="G13" s="298" t="s">
        <v>4522</v>
      </c>
      <c r="H13" s="301">
        <v>75198000</v>
      </c>
      <c r="I13" s="301">
        <v>0</v>
      </c>
      <c r="J13" s="301">
        <v>0</v>
      </c>
      <c r="K13" s="308">
        <v>0</v>
      </c>
      <c r="L13" s="301">
        <v>0</v>
      </c>
      <c r="M13" s="301">
        <v>0</v>
      </c>
      <c r="N13" s="301">
        <v>0</v>
      </c>
      <c r="O13" s="301">
        <v>0</v>
      </c>
      <c r="P13" s="301">
        <v>0</v>
      </c>
      <c r="Q13" s="301">
        <v>0</v>
      </c>
      <c r="R13" s="301">
        <v>0</v>
      </c>
      <c r="S13" s="301">
        <v>0</v>
      </c>
    </row>
    <row r="14" spans="1:19" ht="16.5" customHeight="1" x14ac:dyDescent="0.3">
      <c r="A14" s="297">
        <v>12</v>
      </c>
      <c r="B14" s="294" t="s">
        <v>36</v>
      </c>
      <c r="C14" s="294" t="s">
        <v>1016</v>
      </c>
      <c r="D14" s="295" t="s">
        <v>1017</v>
      </c>
      <c r="E14" s="295" t="s">
        <v>4088</v>
      </c>
      <c r="F14" s="294" t="s">
        <v>1018</v>
      </c>
      <c r="G14" s="294" t="s">
        <v>4522</v>
      </c>
      <c r="H14" s="296">
        <v>1620000</v>
      </c>
      <c r="I14" s="296">
        <v>1620000</v>
      </c>
      <c r="J14" s="296">
        <v>1620000</v>
      </c>
      <c r="K14" s="307">
        <v>1620000</v>
      </c>
      <c r="L14" s="296">
        <v>1620000</v>
      </c>
      <c r="M14" s="296">
        <v>1620000</v>
      </c>
      <c r="N14" s="296">
        <v>1620000</v>
      </c>
      <c r="O14" s="296">
        <v>1620000</v>
      </c>
      <c r="P14" s="296">
        <v>1620000</v>
      </c>
      <c r="Q14" s="296">
        <v>1620000</v>
      </c>
      <c r="R14" s="296">
        <v>1620000</v>
      </c>
      <c r="S14" s="296">
        <v>1620000</v>
      </c>
    </row>
    <row r="15" spans="1:19" ht="16.5" customHeight="1" x14ac:dyDescent="0.3">
      <c r="A15" s="302">
        <v>13</v>
      </c>
      <c r="B15" s="298" t="s">
        <v>36</v>
      </c>
      <c r="C15" s="298" t="s">
        <v>1019</v>
      </c>
      <c r="D15" s="299" t="s">
        <v>1020</v>
      </c>
      <c r="E15" s="299" t="s">
        <v>1021</v>
      </c>
      <c r="F15" s="300" t="s">
        <v>1018</v>
      </c>
      <c r="G15" s="300" t="s">
        <v>4522</v>
      </c>
      <c r="H15" s="301">
        <v>495000</v>
      </c>
      <c r="I15" s="301">
        <v>495000</v>
      </c>
      <c r="J15" s="301">
        <v>495000</v>
      </c>
      <c r="K15" s="308">
        <v>495000</v>
      </c>
      <c r="L15" s="301">
        <v>495000</v>
      </c>
      <c r="M15" s="301">
        <v>495000</v>
      </c>
      <c r="N15" s="301">
        <v>495000</v>
      </c>
      <c r="O15" s="301">
        <v>495000</v>
      </c>
      <c r="P15" s="301">
        <v>0</v>
      </c>
      <c r="Q15" s="301">
        <v>0</v>
      </c>
      <c r="R15" s="301">
        <v>0</v>
      </c>
      <c r="S15" s="301">
        <v>0</v>
      </c>
    </row>
    <row r="16" spans="1:19" ht="16.5" customHeight="1" x14ac:dyDescent="0.3">
      <c r="A16" s="297">
        <v>14</v>
      </c>
      <c r="B16" s="298" t="s">
        <v>37</v>
      </c>
      <c r="C16" s="298" t="s">
        <v>2820</v>
      </c>
      <c r="D16" s="299" t="s">
        <v>2830</v>
      </c>
      <c r="E16" s="299" t="s">
        <v>4410</v>
      </c>
      <c r="F16" s="298" t="s">
        <v>1018</v>
      </c>
      <c r="G16" s="298" t="s">
        <v>4522</v>
      </c>
      <c r="H16" s="301">
        <v>955000</v>
      </c>
      <c r="I16" s="301">
        <v>955000</v>
      </c>
      <c r="J16" s="301">
        <v>11955000</v>
      </c>
      <c r="K16" s="308">
        <v>0</v>
      </c>
      <c r="L16" s="301">
        <v>0</v>
      </c>
      <c r="M16" s="301">
        <v>0</v>
      </c>
      <c r="N16" s="301">
        <v>0</v>
      </c>
      <c r="O16" s="301">
        <v>0</v>
      </c>
      <c r="P16" s="301">
        <v>0</v>
      </c>
      <c r="Q16" s="301">
        <v>0</v>
      </c>
      <c r="R16" s="301">
        <v>0</v>
      </c>
      <c r="S16" s="301">
        <v>0</v>
      </c>
    </row>
    <row r="17" spans="1:19" ht="16.5" customHeight="1" x14ac:dyDescent="0.3">
      <c r="A17" s="302">
        <v>15</v>
      </c>
      <c r="B17" s="298" t="s">
        <v>37</v>
      </c>
      <c r="C17" s="298" t="s">
        <v>1022</v>
      </c>
      <c r="D17" s="299" t="s">
        <v>1023</v>
      </c>
      <c r="E17" s="299" t="s">
        <v>1024</v>
      </c>
      <c r="F17" s="300" t="s">
        <v>1018</v>
      </c>
      <c r="G17" s="300" t="s">
        <v>4522</v>
      </c>
      <c r="H17" s="301">
        <v>515000</v>
      </c>
      <c r="I17" s="301">
        <v>515000</v>
      </c>
      <c r="J17" s="301">
        <v>515000</v>
      </c>
      <c r="K17" s="308">
        <v>515000</v>
      </c>
      <c r="L17" s="301">
        <v>515000</v>
      </c>
      <c r="M17" s="301">
        <v>515000</v>
      </c>
      <c r="N17" s="301">
        <v>515000</v>
      </c>
      <c r="O17" s="301">
        <v>515000</v>
      </c>
      <c r="P17" s="301">
        <v>515000</v>
      </c>
      <c r="Q17" s="301">
        <v>0</v>
      </c>
      <c r="R17" s="301">
        <v>0</v>
      </c>
      <c r="S17" s="301">
        <v>0</v>
      </c>
    </row>
    <row r="18" spans="1:19" ht="16.5" customHeight="1" x14ac:dyDescent="0.3">
      <c r="A18" s="297">
        <v>16</v>
      </c>
      <c r="B18" s="298" t="s">
        <v>37</v>
      </c>
      <c r="C18" s="298" t="s">
        <v>1025</v>
      </c>
      <c r="D18" s="299" t="s">
        <v>1026</v>
      </c>
      <c r="E18" s="299" t="s">
        <v>1001</v>
      </c>
      <c r="F18" s="298" t="s">
        <v>1018</v>
      </c>
      <c r="G18" s="298" t="s">
        <v>4522</v>
      </c>
      <c r="H18" s="301">
        <v>1350000</v>
      </c>
      <c r="I18" s="301">
        <v>1350000</v>
      </c>
      <c r="J18" s="301">
        <v>1350000</v>
      </c>
      <c r="K18" s="308">
        <v>1350000</v>
      </c>
      <c r="L18" s="301">
        <v>1350000</v>
      </c>
      <c r="M18" s="301">
        <v>1350000</v>
      </c>
      <c r="N18" s="301">
        <v>0</v>
      </c>
      <c r="O18" s="301">
        <v>0</v>
      </c>
      <c r="P18" s="301">
        <v>0</v>
      </c>
      <c r="Q18" s="301">
        <v>0</v>
      </c>
      <c r="R18" s="301">
        <v>0</v>
      </c>
      <c r="S18" s="301">
        <v>0</v>
      </c>
    </row>
    <row r="19" spans="1:19" ht="16.5" customHeight="1" x14ac:dyDescent="0.3">
      <c r="A19" s="293">
        <v>17</v>
      </c>
      <c r="B19" s="294" t="s">
        <v>1027</v>
      </c>
      <c r="C19" s="294" t="s">
        <v>2944</v>
      </c>
      <c r="D19" s="295" t="s">
        <v>2945</v>
      </c>
      <c r="E19" s="295" t="s">
        <v>1028</v>
      </c>
      <c r="F19" s="294" t="s">
        <v>83</v>
      </c>
      <c r="G19" s="294" t="s">
        <v>4522</v>
      </c>
      <c r="H19" s="296">
        <v>0</v>
      </c>
      <c r="I19" s="296">
        <v>0</v>
      </c>
      <c r="J19" s="296">
        <v>0</v>
      </c>
      <c r="K19" s="307">
        <v>0</v>
      </c>
      <c r="L19" s="296">
        <v>0</v>
      </c>
      <c r="M19" s="296">
        <v>0</v>
      </c>
      <c r="N19" s="296">
        <v>0</v>
      </c>
      <c r="O19" s="296">
        <v>0</v>
      </c>
      <c r="P19" s="296">
        <v>0</v>
      </c>
      <c r="Q19" s="296">
        <v>0</v>
      </c>
      <c r="R19" s="296">
        <v>0</v>
      </c>
      <c r="S19" s="296">
        <v>0</v>
      </c>
    </row>
    <row r="20" spans="1:19" ht="16.5" customHeight="1" x14ac:dyDescent="0.3">
      <c r="A20" s="297">
        <v>18</v>
      </c>
      <c r="B20" s="298" t="s">
        <v>1029</v>
      </c>
      <c r="C20" s="298" t="s">
        <v>2946</v>
      </c>
      <c r="D20" s="299" t="s">
        <v>2947</v>
      </c>
      <c r="E20" s="299" t="s">
        <v>2948</v>
      </c>
      <c r="F20" s="300" t="s">
        <v>83</v>
      </c>
      <c r="G20" s="300" t="s">
        <v>4522</v>
      </c>
      <c r="H20" s="301">
        <v>0</v>
      </c>
      <c r="I20" s="301">
        <v>0</v>
      </c>
      <c r="J20" s="301">
        <v>0</v>
      </c>
      <c r="K20" s="308">
        <v>0</v>
      </c>
      <c r="L20" s="301">
        <v>0</v>
      </c>
      <c r="M20" s="301">
        <v>0</v>
      </c>
      <c r="N20" s="301">
        <v>0</v>
      </c>
      <c r="O20" s="301">
        <v>0</v>
      </c>
      <c r="P20" s="301">
        <v>0</v>
      </c>
      <c r="Q20" s="301">
        <v>0</v>
      </c>
      <c r="R20" s="301">
        <v>0</v>
      </c>
      <c r="S20" s="301">
        <v>0</v>
      </c>
    </row>
    <row r="21" spans="1:19" ht="16.5" customHeight="1" x14ac:dyDescent="0.3">
      <c r="A21" s="302">
        <v>19</v>
      </c>
      <c r="B21" s="298" t="s">
        <v>1029</v>
      </c>
      <c r="C21" s="298" t="s">
        <v>2949</v>
      </c>
      <c r="D21" s="299" t="s">
        <v>2950</v>
      </c>
      <c r="E21" s="299" t="s">
        <v>2951</v>
      </c>
      <c r="F21" s="298" t="s">
        <v>83</v>
      </c>
      <c r="G21" s="298" t="s">
        <v>4522</v>
      </c>
      <c r="H21" s="301">
        <v>0</v>
      </c>
      <c r="I21" s="301">
        <v>0</v>
      </c>
      <c r="J21" s="301">
        <v>0</v>
      </c>
      <c r="K21" s="308">
        <v>0</v>
      </c>
      <c r="L21" s="301">
        <v>0</v>
      </c>
      <c r="M21" s="301">
        <v>0</v>
      </c>
      <c r="N21" s="301">
        <v>0</v>
      </c>
      <c r="O21" s="301">
        <v>0</v>
      </c>
      <c r="P21" s="301">
        <v>0</v>
      </c>
      <c r="Q21" s="301">
        <v>0</v>
      </c>
      <c r="R21" s="301">
        <v>0</v>
      </c>
      <c r="S21" s="301">
        <v>0</v>
      </c>
    </row>
    <row r="22" spans="1:19" ht="16.5" customHeight="1" x14ac:dyDescent="0.3">
      <c r="A22" s="297">
        <v>20</v>
      </c>
      <c r="B22" s="298" t="s">
        <v>1029</v>
      </c>
      <c r="C22" s="298" t="s">
        <v>2952</v>
      </c>
      <c r="D22" s="299" t="s">
        <v>2953</v>
      </c>
      <c r="E22" s="299" t="s">
        <v>2954</v>
      </c>
      <c r="F22" s="300" t="s">
        <v>83</v>
      </c>
      <c r="G22" s="300" t="s">
        <v>4522</v>
      </c>
      <c r="H22" s="301">
        <v>0</v>
      </c>
      <c r="I22" s="301">
        <v>0</v>
      </c>
      <c r="J22" s="301">
        <v>0</v>
      </c>
      <c r="K22" s="308">
        <v>0</v>
      </c>
      <c r="L22" s="301">
        <v>0</v>
      </c>
      <c r="M22" s="301">
        <v>0</v>
      </c>
      <c r="N22" s="301">
        <v>0</v>
      </c>
      <c r="O22" s="301">
        <v>0</v>
      </c>
      <c r="P22" s="301">
        <v>0</v>
      </c>
      <c r="Q22" s="301">
        <v>0</v>
      </c>
      <c r="R22" s="301">
        <v>0</v>
      </c>
      <c r="S22" s="301">
        <v>0</v>
      </c>
    </row>
    <row r="23" spans="1:19" ht="16.5" customHeight="1" x14ac:dyDescent="0.3">
      <c r="A23" s="302">
        <v>21</v>
      </c>
      <c r="B23" s="298" t="s">
        <v>1029</v>
      </c>
      <c r="C23" s="298" t="s">
        <v>2955</v>
      </c>
      <c r="D23" s="299" t="s">
        <v>2956</v>
      </c>
      <c r="E23" s="299" t="s">
        <v>2954</v>
      </c>
      <c r="F23" s="298" t="s">
        <v>83</v>
      </c>
      <c r="G23" s="298" t="s">
        <v>4522</v>
      </c>
      <c r="H23" s="301">
        <v>0</v>
      </c>
      <c r="I23" s="301">
        <v>0</v>
      </c>
      <c r="J23" s="301">
        <v>0</v>
      </c>
      <c r="K23" s="308">
        <v>0</v>
      </c>
      <c r="L23" s="301">
        <v>0</v>
      </c>
      <c r="M23" s="301">
        <v>0</v>
      </c>
      <c r="N23" s="301">
        <v>0</v>
      </c>
      <c r="O23" s="301">
        <v>0</v>
      </c>
      <c r="P23" s="301">
        <v>0</v>
      </c>
      <c r="Q23" s="301">
        <v>0</v>
      </c>
      <c r="R23" s="301">
        <v>0</v>
      </c>
      <c r="S23" s="301">
        <v>0</v>
      </c>
    </row>
    <row r="24" spans="1:19" ht="16.5" customHeight="1" x14ac:dyDescent="0.3">
      <c r="A24" s="297">
        <v>22</v>
      </c>
      <c r="B24" s="298" t="s">
        <v>1029</v>
      </c>
      <c r="C24" s="298" t="s">
        <v>2957</v>
      </c>
      <c r="D24" s="299" t="s">
        <v>2958</v>
      </c>
      <c r="E24" s="299" t="s">
        <v>2959</v>
      </c>
      <c r="F24" s="300" t="s">
        <v>83</v>
      </c>
      <c r="G24" s="300" t="s">
        <v>4522</v>
      </c>
      <c r="H24" s="301">
        <v>0</v>
      </c>
      <c r="I24" s="301">
        <v>0</v>
      </c>
      <c r="J24" s="301">
        <v>0</v>
      </c>
      <c r="K24" s="308">
        <v>0</v>
      </c>
      <c r="L24" s="301">
        <v>0</v>
      </c>
      <c r="M24" s="301">
        <v>0</v>
      </c>
      <c r="N24" s="301">
        <v>0</v>
      </c>
      <c r="O24" s="301">
        <v>0</v>
      </c>
      <c r="P24" s="301">
        <v>0</v>
      </c>
      <c r="Q24" s="301">
        <v>0</v>
      </c>
      <c r="R24" s="301">
        <v>0</v>
      </c>
      <c r="S24" s="301">
        <v>0</v>
      </c>
    </row>
    <row r="25" spans="1:19" ht="16.5" customHeight="1" x14ac:dyDescent="0.3">
      <c r="A25" s="302">
        <v>23</v>
      </c>
      <c r="B25" s="298" t="s">
        <v>1030</v>
      </c>
      <c r="C25" s="298" t="s">
        <v>2960</v>
      </c>
      <c r="D25" s="299" t="s">
        <v>2961</v>
      </c>
      <c r="E25" s="299" t="s">
        <v>4281</v>
      </c>
      <c r="F25" s="298" t="s">
        <v>83</v>
      </c>
      <c r="G25" s="298" t="s">
        <v>4522</v>
      </c>
      <c r="H25" s="301">
        <v>0</v>
      </c>
      <c r="I25" s="301">
        <v>0</v>
      </c>
      <c r="J25" s="301">
        <v>14280000</v>
      </c>
      <c r="K25" s="308">
        <v>0</v>
      </c>
      <c r="L25" s="301">
        <v>0</v>
      </c>
      <c r="M25" s="301">
        <v>0</v>
      </c>
      <c r="N25" s="301">
        <v>0</v>
      </c>
      <c r="O25" s="301">
        <v>0</v>
      </c>
      <c r="P25" s="301">
        <v>0</v>
      </c>
      <c r="Q25" s="301">
        <v>0</v>
      </c>
      <c r="R25" s="301">
        <v>0</v>
      </c>
      <c r="S25" s="301">
        <v>0</v>
      </c>
    </row>
    <row r="26" spans="1:19" ht="16.5" customHeight="1" x14ac:dyDescent="0.3">
      <c r="A26" s="297">
        <v>24</v>
      </c>
      <c r="B26" s="298" t="s">
        <v>1030</v>
      </c>
      <c r="C26" s="298" t="s">
        <v>1031</v>
      </c>
      <c r="D26" s="299" t="s">
        <v>1032</v>
      </c>
      <c r="E26" s="299" t="s">
        <v>1033</v>
      </c>
      <c r="F26" s="300" t="s">
        <v>83</v>
      </c>
      <c r="G26" s="300" t="s">
        <v>4522</v>
      </c>
      <c r="H26" s="301">
        <v>290000</v>
      </c>
      <c r="I26" s="301">
        <v>290000</v>
      </c>
      <c r="J26" s="301">
        <v>0</v>
      </c>
      <c r="K26" s="308">
        <v>0</v>
      </c>
      <c r="L26" s="301">
        <v>0</v>
      </c>
      <c r="M26" s="301">
        <v>0</v>
      </c>
      <c r="N26" s="301">
        <v>0</v>
      </c>
      <c r="O26" s="301">
        <v>0</v>
      </c>
      <c r="P26" s="301">
        <v>0</v>
      </c>
      <c r="Q26" s="301">
        <v>0</v>
      </c>
      <c r="R26" s="301">
        <v>0</v>
      </c>
      <c r="S26" s="301">
        <v>0</v>
      </c>
    </row>
    <row r="27" spans="1:19" ht="16.5" customHeight="1" x14ac:dyDescent="0.3">
      <c r="A27" s="293">
        <v>25</v>
      </c>
      <c r="B27" s="298" t="s">
        <v>36</v>
      </c>
      <c r="C27" s="298" t="s">
        <v>1034</v>
      </c>
      <c r="D27" s="299" t="s">
        <v>1035</v>
      </c>
      <c r="E27" s="299" t="s">
        <v>1036</v>
      </c>
      <c r="F27" s="298" t="s">
        <v>83</v>
      </c>
      <c r="G27" s="298" t="s">
        <v>4522</v>
      </c>
      <c r="H27" s="301">
        <v>285000</v>
      </c>
      <c r="I27" s="301">
        <v>285000</v>
      </c>
      <c r="J27" s="301">
        <v>285000</v>
      </c>
      <c r="K27" s="308">
        <v>285000</v>
      </c>
      <c r="L27" s="301">
        <v>285000</v>
      </c>
      <c r="M27" s="301">
        <v>285000</v>
      </c>
      <c r="N27" s="301">
        <v>285000</v>
      </c>
      <c r="O27" s="301">
        <v>285000</v>
      </c>
      <c r="P27" s="301">
        <v>0</v>
      </c>
      <c r="Q27" s="301">
        <v>0</v>
      </c>
      <c r="R27" s="301">
        <v>0</v>
      </c>
      <c r="S27" s="301">
        <v>0</v>
      </c>
    </row>
    <row r="28" spans="1:19" ht="16.5" customHeight="1" x14ac:dyDescent="0.3">
      <c r="A28" s="297">
        <v>26</v>
      </c>
      <c r="B28" s="298" t="s">
        <v>36</v>
      </c>
      <c r="C28" s="298" t="s">
        <v>1037</v>
      </c>
      <c r="D28" s="299" t="s">
        <v>1038</v>
      </c>
      <c r="E28" s="299" t="s">
        <v>2962</v>
      </c>
      <c r="F28" s="300" t="s">
        <v>83</v>
      </c>
      <c r="G28" s="300" t="s">
        <v>4522</v>
      </c>
      <c r="H28" s="301">
        <v>2610000</v>
      </c>
      <c r="I28" s="301">
        <v>2610000</v>
      </c>
      <c r="J28" s="301">
        <v>2610000</v>
      </c>
      <c r="K28" s="308">
        <v>2610000</v>
      </c>
      <c r="L28" s="301">
        <v>2610000</v>
      </c>
      <c r="M28" s="301">
        <v>2610000</v>
      </c>
      <c r="N28" s="301">
        <v>2610000</v>
      </c>
      <c r="O28" s="301">
        <v>2610000</v>
      </c>
      <c r="P28" s="301">
        <v>2610000</v>
      </c>
      <c r="Q28" s="301">
        <v>2610000</v>
      </c>
      <c r="R28" s="301">
        <v>2610000</v>
      </c>
      <c r="S28" s="301">
        <v>2610000</v>
      </c>
    </row>
    <row r="29" spans="1:19" ht="16.5" customHeight="1" x14ac:dyDescent="0.3">
      <c r="A29" s="302">
        <v>27</v>
      </c>
      <c r="B29" s="298" t="s">
        <v>88</v>
      </c>
      <c r="C29" s="298" t="s">
        <v>2963</v>
      </c>
      <c r="D29" s="299" t="s">
        <v>2964</v>
      </c>
      <c r="E29" s="299" t="s">
        <v>2965</v>
      </c>
      <c r="F29" s="298" t="s">
        <v>83</v>
      </c>
      <c r="G29" s="298" t="s">
        <v>4522</v>
      </c>
      <c r="H29" s="301">
        <v>0</v>
      </c>
      <c r="I29" s="301">
        <v>0</v>
      </c>
      <c r="J29" s="301">
        <v>0</v>
      </c>
      <c r="K29" s="308">
        <v>0</v>
      </c>
      <c r="L29" s="301">
        <v>0</v>
      </c>
      <c r="M29" s="301">
        <v>0</v>
      </c>
      <c r="N29" s="301">
        <v>0</v>
      </c>
      <c r="O29" s="301">
        <v>0</v>
      </c>
      <c r="P29" s="301">
        <v>0</v>
      </c>
      <c r="Q29" s="301">
        <v>0</v>
      </c>
      <c r="R29" s="301">
        <v>0</v>
      </c>
      <c r="S29" s="301">
        <v>0</v>
      </c>
    </row>
    <row r="30" spans="1:19" ht="16.5" customHeight="1" x14ac:dyDescent="0.3">
      <c r="A30" s="297">
        <v>28</v>
      </c>
      <c r="B30" s="298" t="s">
        <v>998</v>
      </c>
      <c r="C30" s="298" t="s">
        <v>1039</v>
      </c>
      <c r="D30" s="299" t="s">
        <v>1040</v>
      </c>
      <c r="E30" s="299" t="s">
        <v>1295</v>
      </c>
      <c r="F30" s="300" t="s">
        <v>83</v>
      </c>
      <c r="G30" s="300" t="s">
        <v>4522</v>
      </c>
      <c r="H30" s="301">
        <v>3335000</v>
      </c>
      <c r="I30" s="301">
        <v>3335000</v>
      </c>
      <c r="J30" s="301">
        <v>3335000</v>
      </c>
      <c r="K30" s="308">
        <v>3335000</v>
      </c>
      <c r="L30" s="301">
        <v>3335000</v>
      </c>
      <c r="M30" s="301">
        <v>3335000</v>
      </c>
      <c r="N30" s="301">
        <v>3335000</v>
      </c>
      <c r="O30" s="301">
        <v>3335000</v>
      </c>
      <c r="P30" s="301">
        <v>3335000</v>
      </c>
      <c r="Q30" s="301">
        <v>3335000</v>
      </c>
      <c r="R30" s="301">
        <v>3335000</v>
      </c>
      <c r="S30" s="301">
        <v>3335000</v>
      </c>
    </row>
    <row r="31" spans="1:19" ht="16.5" customHeight="1" x14ac:dyDescent="0.3">
      <c r="A31" s="302">
        <v>29</v>
      </c>
      <c r="B31" s="298" t="s">
        <v>998</v>
      </c>
      <c r="C31" s="298" t="s">
        <v>2781</v>
      </c>
      <c r="D31" s="299" t="s">
        <v>2782</v>
      </c>
      <c r="E31" s="299" t="s">
        <v>2783</v>
      </c>
      <c r="F31" s="298" t="s">
        <v>83</v>
      </c>
      <c r="G31" s="298" t="s">
        <v>4522</v>
      </c>
      <c r="H31" s="301">
        <v>1726000</v>
      </c>
      <c r="I31" s="301">
        <v>1726000</v>
      </c>
      <c r="J31" s="301">
        <v>1726000</v>
      </c>
      <c r="K31" s="308">
        <v>1726000</v>
      </c>
      <c r="L31" s="301">
        <v>1726000</v>
      </c>
      <c r="M31" s="301">
        <v>1726000</v>
      </c>
      <c r="N31" s="301">
        <v>1726000</v>
      </c>
      <c r="O31" s="301">
        <v>1726000</v>
      </c>
      <c r="P31" s="301">
        <v>1726000</v>
      </c>
      <c r="Q31" s="301">
        <v>1726000</v>
      </c>
      <c r="R31" s="301">
        <v>1726000</v>
      </c>
      <c r="S31" s="301">
        <v>1726000</v>
      </c>
    </row>
    <row r="32" spans="1:19" ht="16.5" customHeight="1" x14ac:dyDescent="0.3">
      <c r="A32" s="297">
        <v>30</v>
      </c>
      <c r="B32" s="298" t="s">
        <v>998</v>
      </c>
      <c r="C32" s="298" t="s">
        <v>3971</v>
      </c>
      <c r="D32" s="299" t="s">
        <v>3972</v>
      </c>
      <c r="E32" s="299" t="s">
        <v>3117</v>
      </c>
      <c r="F32" s="300" t="s">
        <v>83</v>
      </c>
      <c r="G32" s="300" t="s">
        <v>4522</v>
      </c>
      <c r="H32" s="301">
        <v>0</v>
      </c>
      <c r="I32" s="301">
        <v>0</v>
      </c>
      <c r="J32" s="301">
        <v>544000</v>
      </c>
      <c r="K32" s="308">
        <v>544000</v>
      </c>
      <c r="L32" s="301">
        <v>544000</v>
      </c>
      <c r="M32" s="301">
        <v>544000</v>
      </c>
      <c r="N32" s="301">
        <v>544000</v>
      </c>
      <c r="O32" s="301">
        <v>544000</v>
      </c>
      <c r="P32" s="301">
        <v>544000</v>
      </c>
      <c r="Q32" s="301">
        <v>544000</v>
      </c>
      <c r="R32" s="301">
        <v>544000</v>
      </c>
      <c r="S32" s="301">
        <v>544000</v>
      </c>
    </row>
    <row r="33" spans="1:19" ht="16.5" customHeight="1" x14ac:dyDescent="0.3">
      <c r="A33" s="302">
        <v>31</v>
      </c>
      <c r="B33" s="298" t="s">
        <v>998</v>
      </c>
      <c r="C33" s="298" t="s">
        <v>1042</v>
      </c>
      <c r="D33" s="299" t="s">
        <v>1043</v>
      </c>
      <c r="E33" s="299" t="s">
        <v>1044</v>
      </c>
      <c r="F33" s="298" t="s">
        <v>83</v>
      </c>
      <c r="G33" s="298" t="s">
        <v>4522</v>
      </c>
      <c r="H33" s="301">
        <v>1820000</v>
      </c>
      <c r="I33" s="301">
        <v>1820000</v>
      </c>
      <c r="J33" s="301">
        <v>1820000</v>
      </c>
      <c r="K33" s="308">
        <v>1820000</v>
      </c>
      <c r="L33" s="301">
        <v>1820000</v>
      </c>
      <c r="M33" s="301">
        <v>1575000</v>
      </c>
      <c r="N33" s="301">
        <v>1575000</v>
      </c>
      <c r="O33" s="301">
        <v>1575000</v>
      </c>
      <c r="P33" s="301">
        <v>1575000</v>
      </c>
      <c r="Q33" s="301">
        <v>1345000</v>
      </c>
      <c r="R33" s="301">
        <v>0</v>
      </c>
      <c r="S33" s="301">
        <v>0</v>
      </c>
    </row>
    <row r="34" spans="1:19" ht="16.5" customHeight="1" x14ac:dyDescent="0.3">
      <c r="A34" s="297">
        <v>32</v>
      </c>
      <c r="B34" s="298" t="s">
        <v>37</v>
      </c>
      <c r="C34" s="298" t="s">
        <v>2966</v>
      </c>
      <c r="D34" s="299" t="s">
        <v>2967</v>
      </c>
      <c r="E34" s="299" t="s">
        <v>2968</v>
      </c>
      <c r="F34" s="300" t="s">
        <v>83</v>
      </c>
      <c r="G34" s="300" t="s">
        <v>4522</v>
      </c>
      <c r="H34" s="301">
        <v>0</v>
      </c>
      <c r="I34" s="301">
        <v>0</v>
      </c>
      <c r="J34" s="301">
        <v>0</v>
      </c>
      <c r="K34" s="308">
        <v>0</v>
      </c>
      <c r="L34" s="301">
        <v>0</v>
      </c>
      <c r="M34" s="301">
        <v>0</v>
      </c>
      <c r="N34" s="301">
        <v>0</v>
      </c>
      <c r="O34" s="301">
        <v>0</v>
      </c>
      <c r="P34" s="301">
        <v>0</v>
      </c>
      <c r="Q34" s="301">
        <v>0</v>
      </c>
      <c r="R34" s="301">
        <v>0</v>
      </c>
      <c r="S34" s="301">
        <v>0</v>
      </c>
    </row>
    <row r="35" spans="1:19" ht="16.5" customHeight="1" x14ac:dyDescent="0.3">
      <c r="A35" s="293">
        <v>33</v>
      </c>
      <c r="B35" s="298" t="s">
        <v>37</v>
      </c>
      <c r="C35" s="298" t="s">
        <v>1005</v>
      </c>
      <c r="D35" s="299" t="s">
        <v>1006</v>
      </c>
      <c r="E35" s="299" t="s">
        <v>3117</v>
      </c>
      <c r="F35" s="298" t="s">
        <v>83</v>
      </c>
      <c r="G35" s="298" t="s">
        <v>4522</v>
      </c>
      <c r="H35" s="301">
        <v>0</v>
      </c>
      <c r="I35" s="301">
        <v>0</v>
      </c>
      <c r="J35" s="301">
        <v>22328000</v>
      </c>
      <c r="K35" s="308">
        <v>6058000</v>
      </c>
      <c r="L35" s="301">
        <v>6058000</v>
      </c>
      <c r="M35" s="301">
        <v>6058000</v>
      </c>
      <c r="N35" s="301">
        <v>6058000</v>
      </c>
      <c r="O35" s="301">
        <v>6058000</v>
      </c>
      <c r="P35" s="301">
        <v>6058000</v>
      </c>
      <c r="Q35" s="301">
        <v>6058000</v>
      </c>
      <c r="R35" s="301">
        <v>6058000</v>
      </c>
      <c r="S35" s="301">
        <v>6058000</v>
      </c>
    </row>
    <row r="36" spans="1:19" ht="16.5" customHeight="1" x14ac:dyDescent="0.3">
      <c r="A36" s="297">
        <v>34</v>
      </c>
      <c r="B36" s="298" t="s">
        <v>37</v>
      </c>
      <c r="C36" s="298" t="s">
        <v>2969</v>
      </c>
      <c r="D36" s="299" t="s">
        <v>2970</v>
      </c>
      <c r="E36" s="299" t="s">
        <v>2971</v>
      </c>
      <c r="F36" s="300" t="s">
        <v>83</v>
      </c>
      <c r="G36" s="300" t="s">
        <v>4522</v>
      </c>
      <c r="H36" s="301">
        <v>0</v>
      </c>
      <c r="I36" s="301">
        <v>0</v>
      </c>
      <c r="J36" s="301">
        <v>0</v>
      </c>
      <c r="K36" s="308">
        <v>0</v>
      </c>
      <c r="L36" s="301">
        <v>0</v>
      </c>
      <c r="M36" s="301">
        <v>9460430</v>
      </c>
      <c r="N36" s="301">
        <v>0</v>
      </c>
      <c r="O36" s="301">
        <v>0</v>
      </c>
      <c r="P36" s="301">
        <v>0</v>
      </c>
      <c r="Q36" s="301">
        <v>0</v>
      </c>
      <c r="R36" s="301">
        <v>0</v>
      </c>
      <c r="S36" s="301">
        <v>0</v>
      </c>
    </row>
    <row r="37" spans="1:19" ht="16.5" customHeight="1" x14ac:dyDescent="0.3">
      <c r="A37" s="302">
        <v>35</v>
      </c>
      <c r="B37" s="298" t="s">
        <v>1008</v>
      </c>
      <c r="C37" s="298" t="s">
        <v>1009</v>
      </c>
      <c r="D37" s="299" t="s">
        <v>1010</v>
      </c>
      <c r="E37" s="299" t="s">
        <v>3973</v>
      </c>
      <c r="F37" s="298" t="s">
        <v>83</v>
      </c>
      <c r="G37" s="298" t="s">
        <v>4522</v>
      </c>
      <c r="H37" s="301">
        <v>6890909</v>
      </c>
      <c r="I37" s="301">
        <v>2371000</v>
      </c>
      <c r="J37" s="301">
        <v>1834000</v>
      </c>
      <c r="K37" s="308">
        <v>1834000</v>
      </c>
      <c r="L37" s="301">
        <v>1297000</v>
      </c>
      <c r="M37" s="301">
        <v>1297000</v>
      </c>
      <c r="N37" s="301">
        <v>1297000</v>
      </c>
      <c r="O37" s="301">
        <v>1297000</v>
      </c>
      <c r="P37" s="301">
        <v>1297000</v>
      </c>
      <c r="Q37" s="301">
        <v>1297000</v>
      </c>
      <c r="R37" s="301">
        <v>1297000</v>
      </c>
      <c r="S37" s="301">
        <v>1297000</v>
      </c>
    </row>
    <row r="38" spans="1:19" ht="16.5" customHeight="1" x14ac:dyDescent="0.3">
      <c r="A38" s="297">
        <v>36</v>
      </c>
      <c r="B38" s="298" t="s">
        <v>90</v>
      </c>
      <c r="C38" s="298" t="s">
        <v>2972</v>
      </c>
      <c r="D38" s="299" t="s">
        <v>2973</v>
      </c>
      <c r="E38" s="299" t="s">
        <v>2974</v>
      </c>
      <c r="F38" s="300" t="s">
        <v>83</v>
      </c>
      <c r="G38" s="300" t="s">
        <v>4522</v>
      </c>
      <c r="H38" s="301">
        <v>0</v>
      </c>
      <c r="I38" s="301">
        <v>0</v>
      </c>
      <c r="J38" s="301">
        <v>0</v>
      </c>
      <c r="K38" s="308">
        <v>3280000</v>
      </c>
      <c r="L38" s="301">
        <v>0</v>
      </c>
      <c r="M38" s="301">
        <v>0</v>
      </c>
      <c r="N38" s="301">
        <v>0</v>
      </c>
      <c r="O38" s="301">
        <v>0</v>
      </c>
      <c r="P38" s="301">
        <v>0</v>
      </c>
      <c r="Q38" s="301">
        <v>0</v>
      </c>
      <c r="R38" s="301">
        <v>0</v>
      </c>
      <c r="S38" s="301">
        <v>0</v>
      </c>
    </row>
    <row r="39" spans="1:19" ht="16.5" customHeight="1" x14ac:dyDescent="0.3">
      <c r="A39" s="302">
        <v>37</v>
      </c>
      <c r="B39" s="298" t="s">
        <v>1045</v>
      </c>
      <c r="C39" s="298" t="s">
        <v>1046</v>
      </c>
      <c r="D39" s="299" t="s">
        <v>1047</v>
      </c>
      <c r="E39" s="299" t="s">
        <v>1036</v>
      </c>
      <c r="F39" s="298" t="s">
        <v>83</v>
      </c>
      <c r="G39" s="298" t="s">
        <v>4522</v>
      </c>
      <c r="H39" s="301">
        <v>380000</v>
      </c>
      <c r="I39" s="301">
        <v>380000</v>
      </c>
      <c r="J39" s="301">
        <v>380000</v>
      </c>
      <c r="K39" s="308">
        <v>380000</v>
      </c>
      <c r="L39" s="301">
        <v>380000</v>
      </c>
      <c r="M39" s="301">
        <v>380000</v>
      </c>
      <c r="N39" s="301">
        <v>380000</v>
      </c>
      <c r="O39" s="301">
        <v>380000</v>
      </c>
      <c r="P39" s="301">
        <v>0</v>
      </c>
      <c r="Q39" s="301">
        <v>0</v>
      </c>
      <c r="R39" s="301">
        <v>0</v>
      </c>
      <c r="S39" s="301">
        <v>0</v>
      </c>
    </row>
    <row r="40" spans="1:19" ht="16.5" customHeight="1" x14ac:dyDescent="0.3">
      <c r="A40" s="297">
        <v>38</v>
      </c>
      <c r="B40" s="298" t="s">
        <v>1045</v>
      </c>
      <c r="C40" s="298" t="s">
        <v>1048</v>
      </c>
      <c r="D40" s="299" t="s">
        <v>1049</v>
      </c>
      <c r="E40" s="299" t="s">
        <v>1050</v>
      </c>
      <c r="F40" s="300" t="s">
        <v>83</v>
      </c>
      <c r="G40" s="300" t="s">
        <v>4522</v>
      </c>
      <c r="H40" s="301">
        <v>320000</v>
      </c>
      <c r="I40" s="301">
        <v>320000</v>
      </c>
      <c r="J40" s="301">
        <v>320000</v>
      </c>
      <c r="K40" s="308">
        <v>320000</v>
      </c>
      <c r="L40" s="301">
        <v>320000</v>
      </c>
      <c r="M40" s="301">
        <v>320000</v>
      </c>
      <c r="N40" s="301">
        <v>320000</v>
      </c>
      <c r="O40" s="301">
        <v>320000</v>
      </c>
      <c r="P40" s="301">
        <v>0</v>
      </c>
      <c r="Q40" s="301">
        <v>0</v>
      </c>
      <c r="R40" s="301">
        <v>0</v>
      </c>
      <c r="S40" s="301">
        <v>0</v>
      </c>
    </row>
    <row r="41" spans="1:19" ht="16.5" customHeight="1" x14ac:dyDescent="0.3">
      <c r="A41" s="302">
        <v>39</v>
      </c>
      <c r="B41" s="298" t="s">
        <v>1051</v>
      </c>
      <c r="C41" s="298" t="s">
        <v>1052</v>
      </c>
      <c r="D41" s="299" t="s">
        <v>1053</v>
      </c>
      <c r="E41" s="299" t="s">
        <v>1054</v>
      </c>
      <c r="F41" s="298" t="s">
        <v>83</v>
      </c>
      <c r="G41" s="298" t="s">
        <v>4522</v>
      </c>
      <c r="H41" s="301">
        <v>21000</v>
      </c>
      <c r="I41" s="301">
        <v>21000</v>
      </c>
      <c r="J41" s="301">
        <v>21000</v>
      </c>
      <c r="K41" s="308">
        <v>21000</v>
      </c>
      <c r="L41" s="301">
        <v>21000</v>
      </c>
      <c r="M41" s="301">
        <v>21000</v>
      </c>
      <c r="N41" s="301">
        <v>21000</v>
      </c>
      <c r="O41" s="301">
        <v>0</v>
      </c>
      <c r="P41" s="301">
        <v>0</v>
      </c>
      <c r="Q41" s="301">
        <v>0</v>
      </c>
      <c r="R41" s="301">
        <v>0</v>
      </c>
      <c r="S41" s="301">
        <v>0</v>
      </c>
    </row>
    <row r="42" spans="1:19" ht="16.5" customHeight="1" x14ac:dyDescent="0.3">
      <c r="A42" s="297">
        <v>40</v>
      </c>
      <c r="B42" s="298" t="s">
        <v>1055</v>
      </c>
      <c r="C42" s="298" t="s">
        <v>1056</v>
      </c>
      <c r="D42" s="299" t="s">
        <v>1057</v>
      </c>
      <c r="E42" s="299" t="s">
        <v>1058</v>
      </c>
      <c r="F42" s="300" t="s">
        <v>83</v>
      </c>
      <c r="G42" s="300" t="s">
        <v>4522</v>
      </c>
      <c r="H42" s="301">
        <v>0</v>
      </c>
      <c r="I42" s="301">
        <v>1610000</v>
      </c>
      <c r="J42" s="301">
        <v>805000</v>
      </c>
      <c r="K42" s="308">
        <v>805000</v>
      </c>
      <c r="L42" s="301">
        <v>0</v>
      </c>
      <c r="M42" s="301">
        <v>0</v>
      </c>
      <c r="N42" s="301">
        <v>0</v>
      </c>
      <c r="O42" s="301">
        <v>0</v>
      </c>
      <c r="P42" s="301">
        <v>0</v>
      </c>
      <c r="Q42" s="301">
        <v>0</v>
      </c>
      <c r="R42" s="301">
        <v>0</v>
      </c>
      <c r="S42" s="301">
        <v>0</v>
      </c>
    </row>
    <row r="43" spans="1:19" ht="16.5" customHeight="1" x14ac:dyDescent="0.3">
      <c r="A43" s="293">
        <v>41</v>
      </c>
      <c r="B43" s="298" t="s">
        <v>1059</v>
      </c>
      <c r="C43" s="298" t="s">
        <v>3757</v>
      </c>
      <c r="D43" s="299" t="s">
        <v>3844</v>
      </c>
      <c r="E43" s="299" t="s">
        <v>3974</v>
      </c>
      <c r="F43" s="298" t="s">
        <v>83</v>
      </c>
      <c r="G43" s="298" t="s">
        <v>4522</v>
      </c>
      <c r="H43" s="301">
        <v>2215000</v>
      </c>
      <c r="I43" s="301">
        <v>2215000</v>
      </c>
      <c r="J43" s="301">
        <v>2215000</v>
      </c>
      <c r="K43" s="308">
        <v>1715000</v>
      </c>
      <c r="L43" s="301">
        <v>1715000</v>
      </c>
      <c r="M43" s="301">
        <v>1715000</v>
      </c>
      <c r="N43" s="301">
        <v>1715000</v>
      </c>
      <c r="O43" s="301">
        <v>1281000</v>
      </c>
      <c r="P43" s="301">
        <v>1281000</v>
      </c>
      <c r="Q43" s="301">
        <v>1281000</v>
      </c>
      <c r="R43" s="301">
        <v>1281000</v>
      </c>
      <c r="S43" s="301">
        <v>1281000</v>
      </c>
    </row>
    <row r="44" spans="1:19" ht="16.5" customHeight="1" x14ac:dyDescent="0.3">
      <c r="A44" s="297">
        <v>42</v>
      </c>
      <c r="B44" s="298" t="s">
        <v>1059</v>
      </c>
      <c r="C44" s="298" t="s">
        <v>2975</v>
      </c>
      <c r="D44" s="299" t="s">
        <v>2976</v>
      </c>
      <c r="E44" s="299" t="s">
        <v>1060</v>
      </c>
      <c r="F44" s="300" t="s">
        <v>83</v>
      </c>
      <c r="G44" s="300" t="s">
        <v>4522</v>
      </c>
      <c r="H44" s="301">
        <v>0</v>
      </c>
      <c r="I44" s="301">
        <v>0</v>
      </c>
      <c r="J44" s="301">
        <v>0</v>
      </c>
      <c r="K44" s="308">
        <v>0</v>
      </c>
      <c r="L44" s="301">
        <v>0</v>
      </c>
      <c r="M44" s="301">
        <v>0</v>
      </c>
      <c r="N44" s="301">
        <v>0</v>
      </c>
      <c r="O44" s="301">
        <v>0</v>
      </c>
      <c r="P44" s="301">
        <v>0</v>
      </c>
      <c r="Q44" s="301">
        <v>0</v>
      </c>
      <c r="R44" s="301">
        <v>0</v>
      </c>
      <c r="S44" s="301">
        <v>0</v>
      </c>
    </row>
    <row r="45" spans="1:19" ht="16.5" customHeight="1" x14ac:dyDescent="0.3">
      <c r="A45" s="302">
        <v>43</v>
      </c>
      <c r="B45" s="298" t="s">
        <v>1059</v>
      </c>
      <c r="C45" s="298" t="s">
        <v>2977</v>
      </c>
      <c r="D45" s="299" t="s">
        <v>2978</v>
      </c>
      <c r="E45" s="299" t="s">
        <v>1060</v>
      </c>
      <c r="F45" s="298" t="s">
        <v>83</v>
      </c>
      <c r="G45" s="298" t="s">
        <v>4522</v>
      </c>
      <c r="H45" s="301">
        <v>0</v>
      </c>
      <c r="I45" s="301">
        <v>0</v>
      </c>
      <c r="J45" s="301">
        <v>0</v>
      </c>
      <c r="K45" s="308">
        <v>0</v>
      </c>
      <c r="L45" s="301">
        <v>0</v>
      </c>
      <c r="M45" s="301">
        <v>0</v>
      </c>
      <c r="N45" s="301">
        <v>0</v>
      </c>
      <c r="O45" s="301">
        <v>0</v>
      </c>
      <c r="P45" s="301">
        <v>0</v>
      </c>
      <c r="Q45" s="301">
        <v>0</v>
      </c>
      <c r="R45" s="301">
        <v>0</v>
      </c>
      <c r="S45" s="301">
        <v>0</v>
      </c>
    </row>
    <row r="46" spans="1:19" ht="16.5" customHeight="1" x14ac:dyDescent="0.3">
      <c r="A46" s="297">
        <v>44</v>
      </c>
      <c r="B46" s="298" t="s">
        <v>1062</v>
      </c>
      <c r="C46" s="298" t="s">
        <v>2979</v>
      </c>
      <c r="D46" s="299" t="s">
        <v>2980</v>
      </c>
      <c r="E46" s="299" t="s">
        <v>2981</v>
      </c>
      <c r="F46" s="300" t="s">
        <v>83</v>
      </c>
      <c r="G46" s="300" t="s">
        <v>4522</v>
      </c>
      <c r="H46" s="301">
        <v>0</v>
      </c>
      <c r="I46" s="301">
        <v>0</v>
      </c>
      <c r="J46" s="301">
        <v>0</v>
      </c>
      <c r="K46" s="308">
        <v>0</v>
      </c>
      <c r="L46" s="301">
        <v>0</v>
      </c>
      <c r="M46" s="301">
        <v>0</v>
      </c>
      <c r="N46" s="301">
        <v>0</v>
      </c>
      <c r="O46" s="301">
        <v>0</v>
      </c>
      <c r="P46" s="301">
        <v>0</v>
      </c>
      <c r="Q46" s="301">
        <v>0</v>
      </c>
      <c r="R46" s="301">
        <v>0</v>
      </c>
      <c r="S46" s="301">
        <v>0</v>
      </c>
    </row>
    <row r="47" spans="1:19" ht="16.5" customHeight="1" x14ac:dyDescent="0.3">
      <c r="A47" s="302">
        <v>45</v>
      </c>
      <c r="B47" s="298" t="s">
        <v>1062</v>
      </c>
      <c r="C47" s="298" t="s">
        <v>1063</v>
      </c>
      <c r="D47" s="299" t="s">
        <v>1064</v>
      </c>
      <c r="E47" s="299" t="s">
        <v>4523</v>
      </c>
      <c r="F47" s="298" t="s">
        <v>83</v>
      </c>
      <c r="G47" s="298" t="s">
        <v>4522</v>
      </c>
      <c r="H47" s="301">
        <v>2769600</v>
      </c>
      <c r="I47" s="301">
        <v>2769600</v>
      </c>
      <c r="J47" s="301">
        <v>2769600</v>
      </c>
      <c r="K47" s="308">
        <v>2769600</v>
      </c>
      <c r="L47" s="301">
        <v>1997500</v>
      </c>
      <c r="M47" s="301">
        <v>1997500</v>
      </c>
      <c r="N47" s="301">
        <v>1997500</v>
      </c>
      <c r="O47" s="301">
        <v>1997500</v>
      </c>
      <c r="P47" s="301">
        <v>1997500</v>
      </c>
      <c r="Q47" s="301">
        <v>1997500</v>
      </c>
      <c r="R47" s="301">
        <v>1997500</v>
      </c>
      <c r="S47" s="301">
        <v>1997500</v>
      </c>
    </row>
    <row r="48" spans="1:19" ht="16.5" customHeight="1" x14ac:dyDescent="0.3">
      <c r="A48" s="297">
        <v>46</v>
      </c>
      <c r="B48" s="298" t="s">
        <v>1062</v>
      </c>
      <c r="C48" s="298" t="s">
        <v>2982</v>
      </c>
      <c r="D48" s="299" t="s">
        <v>2983</v>
      </c>
      <c r="E48" s="299" t="s">
        <v>1065</v>
      </c>
      <c r="F48" s="300" t="s">
        <v>83</v>
      </c>
      <c r="G48" s="300" t="s">
        <v>4522</v>
      </c>
      <c r="H48" s="301">
        <v>0</v>
      </c>
      <c r="I48" s="301">
        <v>0</v>
      </c>
      <c r="J48" s="301">
        <v>0</v>
      </c>
      <c r="K48" s="308">
        <v>0</v>
      </c>
      <c r="L48" s="301">
        <v>0</v>
      </c>
      <c r="M48" s="301">
        <v>0</v>
      </c>
      <c r="N48" s="301">
        <v>0</v>
      </c>
      <c r="O48" s="301">
        <v>0</v>
      </c>
      <c r="P48" s="301">
        <v>0</v>
      </c>
      <c r="Q48" s="301">
        <v>0</v>
      </c>
      <c r="R48" s="301">
        <v>0</v>
      </c>
      <c r="S48" s="301">
        <v>0</v>
      </c>
    </row>
    <row r="49" spans="1:19" ht="16.5" customHeight="1" x14ac:dyDescent="0.3">
      <c r="A49" s="302">
        <v>47</v>
      </c>
      <c r="B49" s="298" t="s">
        <v>1062</v>
      </c>
      <c r="C49" s="298" t="s">
        <v>1066</v>
      </c>
      <c r="D49" s="299" t="s">
        <v>1067</v>
      </c>
      <c r="E49" s="299" t="s">
        <v>1068</v>
      </c>
      <c r="F49" s="298" t="s">
        <v>83</v>
      </c>
      <c r="G49" s="298" t="s">
        <v>4522</v>
      </c>
      <c r="H49" s="301">
        <v>385000</v>
      </c>
      <c r="I49" s="301">
        <v>385000</v>
      </c>
      <c r="J49" s="301">
        <v>385000</v>
      </c>
      <c r="K49" s="308">
        <v>385000</v>
      </c>
      <c r="L49" s="301">
        <v>385000</v>
      </c>
      <c r="M49" s="301">
        <v>385000</v>
      </c>
      <c r="N49" s="301">
        <v>385000</v>
      </c>
      <c r="O49" s="301">
        <v>385000</v>
      </c>
      <c r="P49" s="301">
        <v>385000</v>
      </c>
      <c r="Q49" s="301">
        <v>385000</v>
      </c>
      <c r="R49" s="301">
        <v>385000</v>
      </c>
      <c r="S49" s="301">
        <v>0</v>
      </c>
    </row>
    <row r="50" spans="1:19" ht="16.5" customHeight="1" x14ac:dyDescent="0.3">
      <c r="A50" s="297">
        <v>48</v>
      </c>
      <c r="B50" s="298" t="s">
        <v>1062</v>
      </c>
      <c r="C50" s="298" t="s">
        <v>2984</v>
      </c>
      <c r="D50" s="299" t="s">
        <v>2985</v>
      </c>
      <c r="E50" s="299" t="s">
        <v>1068</v>
      </c>
      <c r="F50" s="300" t="s">
        <v>83</v>
      </c>
      <c r="G50" s="300" t="s">
        <v>4522</v>
      </c>
      <c r="H50" s="301">
        <v>0</v>
      </c>
      <c r="I50" s="301">
        <v>0</v>
      </c>
      <c r="J50" s="301">
        <v>0</v>
      </c>
      <c r="K50" s="308">
        <v>0</v>
      </c>
      <c r="L50" s="301">
        <v>0</v>
      </c>
      <c r="M50" s="301">
        <v>0</v>
      </c>
      <c r="N50" s="301">
        <v>0</v>
      </c>
      <c r="O50" s="301">
        <v>0</v>
      </c>
      <c r="P50" s="301">
        <v>0</v>
      </c>
      <c r="Q50" s="301">
        <v>0</v>
      </c>
      <c r="R50" s="301">
        <v>0</v>
      </c>
      <c r="S50" s="301">
        <v>0</v>
      </c>
    </row>
    <row r="51" spans="1:19" ht="16.5" customHeight="1" x14ac:dyDescent="0.3">
      <c r="A51" s="293">
        <v>49</v>
      </c>
      <c r="B51" s="298" t="s">
        <v>1062</v>
      </c>
      <c r="C51" s="298" t="s">
        <v>2986</v>
      </c>
      <c r="D51" s="299" t="s">
        <v>2987</v>
      </c>
      <c r="E51" s="299" t="s">
        <v>1068</v>
      </c>
      <c r="F51" s="298" t="s">
        <v>83</v>
      </c>
      <c r="G51" s="298" t="s">
        <v>4522</v>
      </c>
      <c r="H51" s="301">
        <v>0</v>
      </c>
      <c r="I51" s="301">
        <v>0</v>
      </c>
      <c r="J51" s="301">
        <v>0</v>
      </c>
      <c r="K51" s="308">
        <v>0</v>
      </c>
      <c r="L51" s="301">
        <v>0</v>
      </c>
      <c r="M51" s="301">
        <v>0</v>
      </c>
      <c r="N51" s="301">
        <v>0</v>
      </c>
      <c r="O51" s="301">
        <v>0</v>
      </c>
      <c r="P51" s="301">
        <v>0</v>
      </c>
      <c r="Q51" s="301">
        <v>0</v>
      </c>
      <c r="R51" s="301">
        <v>0</v>
      </c>
      <c r="S51" s="301">
        <v>0</v>
      </c>
    </row>
    <row r="52" spans="1:19" ht="16.5" customHeight="1" x14ac:dyDescent="0.3">
      <c r="A52" s="297">
        <v>50</v>
      </c>
      <c r="B52" s="298" t="s">
        <v>1069</v>
      </c>
      <c r="C52" s="298" t="s">
        <v>1070</v>
      </c>
      <c r="D52" s="299" t="s">
        <v>1071</v>
      </c>
      <c r="E52" s="299" t="s">
        <v>1072</v>
      </c>
      <c r="F52" s="300" t="s">
        <v>83</v>
      </c>
      <c r="G52" s="300" t="s">
        <v>4522</v>
      </c>
      <c r="H52" s="301">
        <v>627500</v>
      </c>
      <c r="I52" s="301">
        <v>0</v>
      </c>
      <c r="J52" s="301">
        <v>0</v>
      </c>
      <c r="K52" s="308">
        <v>0</v>
      </c>
      <c r="L52" s="301">
        <v>0</v>
      </c>
      <c r="M52" s="301">
        <v>0</v>
      </c>
      <c r="N52" s="301">
        <v>0</v>
      </c>
      <c r="O52" s="301">
        <v>0</v>
      </c>
      <c r="P52" s="301">
        <v>0</v>
      </c>
      <c r="Q52" s="301">
        <v>0</v>
      </c>
      <c r="R52" s="301">
        <v>0</v>
      </c>
      <c r="S52" s="301">
        <v>0</v>
      </c>
    </row>
    <row r="53" spans="1:19" ht="16.5" customHeight="1" x14ac:dyDescent="0.3">
      <c r="A53" s="302">
        <v>51</v>
      </c>
      <c r="B53" s="298" t="s">
        <v>1069</v>
      </c>
      <c r="C53" s="298" t="s">
        <v>1073</v>
      </c>
      <c r="D53" s="299" t="s">
        <v>1074</v>
      </c>
      <c r="E53" s="299" t="s">
        <v>1075</v>
      </c>
      <c r="F53" s="298" t="s">
        <v>83</v>
      </c>
      <c r="G53" s="298" t="s">
        <v>4522</v>
      </c>
      <c r="H53" s="301">
        <v>632500</v>
      </c>
      <c r="I53" s="301">
        <v>632500</v>
      </c>
      <c r="J53" s="301">
        <v>0</v>
      </c>
      <c r="K53" s="308">
        <v>0</v>
      </c>
      <c r="L53" s="301">
        <v>0</v>
      </c>
      <c r="M53" s="301">
        <v>0</v>
      </c>
      <c r="N53" s="301">
        <v>0</v>
      </c>
      <c r="O53" s="301">
        <v>0</v>
      </c>
      <c r="P53" s="301">
        <v>0</v>
      </c>
      <c r="Q53" s="301">
        <v>0</v>
      </c>
      <c r="R53" s="301">
        <v>0</v>
      </c>
      <c r="S53" s="301">
        <v>0</v>
      </c>
    </row>
    <row r="54" spans="1:19" ht="16.5" customHeight="1" x14ac:dyDescent="0.3">
      <c r="A54" s="297">
        <v>52</v>
      </c>
      <c r="B54" s="298" t="s">
        <v>1069</v>
      </c>
      <c r="C54" s="298" t="s">
        <v>1076</v>
      </c>
      <c r="D54" s="299" t="s">
        <v>1077</v>
      </c>
      <c r="E54" s="299" t="s">
        <v>1078</v>
      </c>
      <c r="F54" s="300" t="s">
        <v>83</v>
      </c>
      <c r="G54" s="300" t="s">
        <v>4522</v>
      </c>
      <c r="H54" s="301">
        <v>338000</v>
      </c>
      <c r="I54" s="301">
        <v>338000</v>
      </c>
      <c r="J54" s="301">
        <v>0</v>
      </c>
      <c r="K54" s="308">
        <v>0</v>
      </c>
      <c r="L54" s="301">
        <v>0</v>
      </c>
      <c r="M54" s="301">
        <v>0</v>
      </c>
      <c r="N54" s="301">
        <v>0</v>
      </c>
      <c r="O54" s="301">
        <v>0</v>
      </c>
      <c r="P54" s="301">
        <v>0</v>
      </c>
      <c r="Q54" s="301">
        <v>0</v>
      </c>
      <c r="R54" s="301">
        <v>0</v>
      </c>
      <c r="S54" s="301">
        <v>0</v>
      </c>
    </row>
    <row r="55" spans="1:19" ht="16.5" customHeight="1" x14ac:dyDescent="0.3">
      <c r="A55" s="302">
        <v>53</v>
      </c>
      <c r="B55" s="298" t="s">
        <v>1079</v>
      </c>
      <c r="C55" s="298" t="s">
        <v>1080</v>
      </c>
      <c r="D55" s="299" t="s">
        <v>1081</v>
      </c>
      <c r="E55" s="299" t="s">
        <v>4282</v>
      </c>
      <c r="F55" s="298" t="s">
        <v>83</v>
      </c>
      <c r="G55" s="298" t="s">
        <v>4522</v>
      </c>
      <c r="H55" s="301">
        <v>570000</v>
      </c>
      <c r="I55" s="301">
        <v>570000</v>
      </c>
      <c r="J55" s="301">
        <v>570000</v>
      </c>
      <c r="K55" s="308">
        <v>570000</v>
      </c>
      <c r="L55" s="301">
        <v>570000</v>
      </c>
      <c r="M55" s="301">
        <v>570000</v>
      </c>
      <c r="N55" s="301">
        <v>570000</v>
      </c>
      <c r="O55" s="301">
        <v>570000</v>
      </c>
      <c r="P55" s="301">
        <v>570000</v>
      </c>
      <c r="Q55" s="301">
        <v>570000</v>
      </c>
      <c r="R55" s="301">
        <v>570000</v>
      </c>
      <c r="S55" s="301">
        <v>570000</v>
      </c>
    </row>
    <row r="56" spans="1:19" ht="16.5" customHeight="1" x14ac:dyDescent="0.3">
      <c r="A56" s="297">
        <v>54</v>
      </c>
      <c r="B56" s="298" t="s">
        <v>1079</v>
      </c>
      <c r="C56" s="298" t="s">
        <v>1082</v>
      </c>
      <c r="D56" s="299" t="s">
        <v>1083</v>
      </c>
      <c r="E56" s="299" t="s">
        <v>1084</v>
      </c>
      <c r="F56" s="300" t="s">
        <v>83</v>
      </c>
      <c r="G56" s="300" t="s">
        <v>4522</v>
      </c>
      <c r="H56" s="301">
        <v>68000</v>
      </c>
      <c r="I56" s="301">
        <v>68000</v>
      </c>
      <c r="J56" s="301">
        <v>68000</v>
      </c>
      <c r="K56" s="308">
        <v>68000</v>
      </c>
      <c r="L56" s="301">
        <v>0</v>
      </c>
      <c r="M56" s="301">
        <v>0</v>
      </c>
      <c r="N56" s="301">
        <v>0</v>
      </c>
      <c r="O56" s="301">
        <v>0</v>
      </c>
      <c r="P56" s="301">
        <v>0</v>
      </c>
      <c r="Q56" s="301">
        <v>0</v>
      </c>
      <c r="R56" s="301">
        <v>0</v>
      </c>
      <c r="S56" s="301">
        <v>0</v>
      </c>
    </row>
    <row r="57" spans="1:19" ht="16.5" customHeight="1" x14ac:dyDescent="0.3">
      <c r="A57" s="302">
        <v>55</v>
      </c>
      <c r="B57" s="298" t="s">
        <v>1079</v>
      </c>
      <c r="C57" s="298" t="s">
        <v>1085</v>
      </c>
      <c r="D57" s="299" t="s">
        <v>1086</v>
      </c>
      <c r="E57" s="299" t="s">
        <v>1087</v>
      </c>
      <c r="F57" s="298" t="s">
        <v>83</v>
      </c>
      <c r="G57" s="298" t="s">
        <v>4522</v>
      </c>
      <c r="H57" s="301">
        <v>556000</v>
      </c>
      <c r="I57" s="301">
        <v>556000</v>
      </c>
      <c r="J57" s="301">
        <v>556000</v>
      </c>
      <c r="K57" s="308">
        <v>556000</v>
      </c>
      <c r="L57" s="301">
        <v>556000</v>
      </c>
      <c r="M57" s="301">
        <v>556000</v>
      </c>
      <c r="N57" s="301">
        <v>556000</v>
      </c>
      <c r="O57" s="301">
        <v>556000</v>
      </c>
      <c r="P57" s="301">
        <v>556000</v>
      </c>
      <c r="Q57" s="301">
        <v>0</v>
      </c>
      <c r="R57" s="301">
        <v>0</v>
      </c>
      <c r="S57" s="301">
        <v>0</v>
      </c>
    </row>
    <row r="58" spans="1:19" ht="16.5" customHeight="1" x14ac:dyDescent="0.3">
      <c r="A58" s="297">
        <v>56</v>
      </c>
      <c r="B58" s="298" t="s">
        <v>1079</v>
      </c>
      <c r="C58" s="298" t="s">
        <v>1088</v>
      </c>
      <c r="D58" s="299" t="s">
        <v>1089</v>
      </c>
      <c r="E58" s="299" t="s">
        <v>1087</v>
      </c>
      <c r="F58" s="300" t="s">
        <v>83</v>
      </c>
      <c r="G58" s="300" t="s">
        <v>4522</v>
      </c>
      <c r="H58" s="301">
        <v>900000</v>
      </c>
      <c r="I58" s="301">
        <v>900000</v>
      </c>
      <c r="J58" s="301">
        <v>900000</v>
      </c>
      <c r="K58" s="308">
        <v>900000</v>
      </c>
      <c r="L58" s="301">
        <v>900000</v>
      </c>
      <c r="M58" s="301">
        <v>900000</v>
      </c>
      <c r="N58" s="301">
        <v>900000</v>
      </c>
      <c r="O58" s="301">
        <v>900000</v>
      </c>
      <c r="P58" s="301">
        <v>900000</v>
      </c>
      <c r="Q58" s="301">
        <v>0</v>
      </c>
      <c r="R58" s="301">
        <v>0</v>
      </c>
      <c r="S58" s="301">
        <v>0</v>
      </c>
    </row>
    <row r="59" spans="1:19" ht="16.5" customHeight="1" x14ac:dyDescent="0.3">
      <c r="A59" s="293">
        <v>57</v>
      </c>
      <c r="B59" s="298" t="s">
        <v>1090</v>
      </c>
      <c r="C59" s="298" t="s">
        <v>1091</v>
      </c>
      <c r="D59" s="299" t="s">
        <v>1092</v>
      </c>
      <c r="E59" s="299" t="s">
        <v>4411</v>
      </c>
      <c r="F59" s="298" t="s">
        <v>83</v>
      </c>
      <c r="G59" s="298" t="s">
        <v>4522</v>
      </c>
      <c r="H59" s="301">
        <v>300000</v>
      </c>
      <c r="I59" s="301">
        <v>300000</v>
      </c>
      <c r="J59" s="301">
        <v>300000</v>
      </c>
      <c r="K59" s="308">
        <v>300000</v>
      </c>
      <c r="L59" s="301">
        <v>300000</v>
      </c>
      <c r="M59" s="301">
        <v>300000</v>
      </c>
      <c r="N59" s="301">
        <v>300000</v>
      </c>
      <c r="O59" s="301">
        <v>300000</v>
      </c>
      <c r="P59" s="301">
        <v>300000</v>
      </c>
      <c r="Q59" s="301">
        <v>300000</v>
      </c>
      <c r="R59" s="301">
        <v>300000</v>
      </c>
      <c r="S59" s="301">
        <v>300000</v>
      </c>
    </row>
    <row r="60" spans="1:19" ht="16.5" customHeight="1" x14ac:dyDescent="0.3">
      <c r="A60" s="297">
        <v>58</v>
      </c>
      <c r="B60" s="298" t="s">
        <v>1093</v>
      </c>
      <c r="C60" s="298" t="s">
        <v>1094</v>
      </c>
      <c r="D60" s="299" t="s">
        <v>1095</v>
      </c>
      <c r="E60" s="299" t="s">
        <v>3975</v>
      </c>
      <c r="F60" s="300" t="s">
        <v>83</v>
      </c>
      <c r="G60" s="300" t="s">
        <v>4522</v>
      </c>
      <c r="H60" s="301">
        <v>659000</v>
      </c>
      <c r="I60" s="301">
        <v>659000</v>
      </c>
      <c r="J60" s="301">
        <v>0</v>
      </c>
      <c r="K60" s="308">
        <v>0</v>
      </c>
      <c r="L60" s="301">
        <v>0</v>
      </c>
      <c r="M60" s="301">
        <v>0</v>
      </c>
      <c r="N60" s="301">
        <v>0</v>
      </c>
      <c r="O60" s="301">
        <v>0</v>
      </c>
      <c r="P60" s="301">
        <v>0</v>
      </c>
      <c r="Q60" s="301">
        <v>0</v>
      </c>
      <c r="R60" s="301">
        <v>0</v>
      </c>
      <c r="S60" s="301">
        <v>0</v>
      </c>
    </row>
    <row r="61" spans="1:19" ht="16.5" customHeight="1" x14ac:dyDescent="0.3">
      <c r="A61" s="302">
        <v>59</v>
      </c>
      <c r="B61" s="294" t="s">
        <v>1030</v>
      </c>
      <c r="C61" s="294" t="s">
        <v>2988</v>
      </c>
      <c r="D61" s="295" t="s">
        <v>2989</v>
      </c>
      <c r="E61" s="295" t="s">
        <v>2990</v>
      </c>
      <c r="F61" s="294" t="s">
        <v>1096</v>
      </c>
      <c r="G61" s="294" t="s">
        <v>4522</v>
      </c>
      <c r="H61" s="296">
        <v>0</v>
      </c>
      <c r="I61" s="296">
        <v>18500000</v>
      </c>
      <c r="J61" s="296">
        <v>0</v>
      </c>
      <c r="K61" s="307">
        <v>0</v>
      </c>
      <c r="L61" s="296">
        <v>0</v>
      </c>
      <c r="M61" s="296">
        <v>0</v>
      </c>
      <c r="N61" s="296">
        <v>0</v>
      </c>
      <c r="O61" s="296">
        <v>0</v>
      </c>
      <c r="P61" s="296">
        <v>0</v>
      </c>
      <c r="Q61" s="296">
        <v>0</v>
      </c>
      <c r="R61" s="296">
        <v>0</v>
      </c>
      <c r="S61" s="296">
        <v>0</v>
      </c>
    </row>
    <row r="62" spans="1:19" ht="16.5" customHeight="1" x14ac:dyDescent="0.3">
      <c r="A62" s="297">
        <v>60</v>
      </c>
      <c r="B62" s="298" t="s">
        <v>37</v>
      </c>
      <c r="C62" s="298" t="s">
        <v>1097</v>
      </c>
      <c r="D62" s="299" t="s">
        <v>1098</v>
      </c>
      <c r="E62" s="299" t="s">
        <v>3976</v>
      </c>
      <c r="F62" s="300" t="s">
        <v>1096</v>
      </c>
      <c r="G62" s="300" t="s">
        <v>4522</v>
      </c>
      <c r="H62" s="301">
        <v>8930000</v>
      </c>
      <c r="I62" s="301">
        <v>8860000</v>
      </c>
      <c r="J62" s="301">
        <v>8860000</v>
      </c>
      <c r="K62" s="308">
        <v>8933000</v>
      </c>
      <c r="L62" s="301">
        <v>5600000</v>
      </c>
      <c r="M62" s="301">
        <v>5600000</v>
      </c>
      <c r="N62" s="301">
        <v>5600000</v>
      </c>
      <c r="O62" s="301">
        <v>5600000</v>
      </c>
      <c r="P62" s="301">
        <v>5600000</v>
      </c>
      <c r="Q62" s="301">
        <v>5600000</v>
      </c>
      <c r="R62" s="301">
        <v>5600000</v>
      </c>
      <c r="S62" s="301">
        <v>5600000</v>
      </c>
    </row>
    <row r="63" spans="1:19" ht="16.5" customHeight="1" x14ac:dyDescent="0.3">
      <c r="A63" s="302">
        <v>61</v>
      </c>
      <c r="B63" s="298" t="s">
        <v>37</v>
      </c>
      <c r="C63" s="298" t="s">
        <v>1099</v>
      </c>
      <c r="D63" s="299" t="s">
        <v>1100</v>
      </c>
      <c r="E63" s="299" t="s">
        <v>4412</v>
      </c>
      <c r="F63" s="298" t="s">
        <v>1096</v>
      </c>
      <c r="G63" s="298" t="s">
        <v>4522</v>
      </c>
      <c r="H63" s="301">
        <v>1995000</v>
      </c>
      <c r="I63" s="301">
        <v>1995000</v>
      </c>
      <c r="J63" s="301">
        <v>1995000</v>
      </c>
      <c r="K63" s="308">
        <v>1995000</v>
      </c>
      <c r="L63" s="301">
        <v>0</v>
      </c>
      <c r="M63" s="301">
        <v>0</v>
      </c>
      <c r="N63" s="301">
        <v>0</v>
      </c>
      <c r="O63" s="301">
        <v>0</v>
      </c>
      <c r="P63" s="301">
        <v>0</v>
      </c>
      <c r="Q63" s="301">
        <v>0</v>
      </c>
      <c r="R63" s="301">
        <v>0</v>
      </c>
      <c r="S63" s="301">
        <v>0</v>
      </c>
    </row>
    <row r="64" spans="1:19" ht="16.5" customHeight="1" x14ac:dyDescent="0.3">
      <c r="A64" s="297">
        <v>62</v>
      </c>
      <c r="B64" s="298" t="s">
        <v>1008</v>
      </c>
      <c r="C64" s="298" t="s">
        <v>2991</v>
      </c>
      <c r="D64" s="299" t="s">
        <v>2992</v>
      </c>
      <c r="E64" s="299" t="s">
        <v>2993</v>
      </c>
      <c r="F64" s="300" t="s">
        <v>1096</v>
      </c>
      <c r="G64" s="300" t="s">
        <v>4522</v>
      </c>
      <c r="H64" s="301">
        <v>0</v>
      </c>
      <c r="I64" s="301">
        <v>0</v>
      </c>
      <c r="J64" s="301">
        <v>0</v>
      </c>
      <c r="K64" s="308">
        <v>0</v>
      </c>
      <c r="L64" s="301">
        <v>0</v>
      </c>
      <c r="M64" s="301">
        <v>0</v>
      </c>
      <c r="N64" s="301">
        <v>0</v>
      </c>
      <c r="O64" s="301">
        <v>0</v>
      </c>
      <c r="P64" s="301">
        <v>0</v>
      </c>
      <c r="Q64" s="301">
        <v>0</v>
      </c>
      <c r="R64" s="301">
        <v>0</v>
      </c>
      <c r="S64" s="301">
        <v>0</v>
      </c>
    </row>
    <row r="65" spans="1:19" ht="16.5" customHeight="1" x14ac:dyDescent="0.3">
      <c r="A65" s="302">
        <v>63</v>
      </c>
      <c r="B65" s="294" t="s">
        <v>1101</v>
      </c>
      <c r="C65" s="294" t="s">
        <v>2994</v>
      </c>
      <c r="D65" s="295" t="s">
        <v>2995</v>
      </c>
      <c r="E65" s="295" t="s">
        <v>4524</v>
      </c>
      <c r="F65" s="294" t="s">
        <v>81</v>
      </c>
      <c r="G65" s="294" t="s">
        <v>4522</v>
      </c>
      <c r="H65" s="296">
        <v>0</v>
      </c>
      <c r="I65" s="296">
        <v>0</v>
      </c>
      <c r="J65" s="296">
        <v>0</v>
      </c>
      <c r="K65" s="307">
        <v>0</v>
      </c>
      <c r="L65" s="296">
        <v>0</v>
      </c>
      <c r="M65" s="296">
        <v>0</v>
      </c>
      <c r="N65" s="296">
        <v>0</v>
      </c>
      <c r="O65" s="296">
        <v>0</v>
      </c>
      <c r="P65" s="296">
        <v>0</v>
      </c>
      <c r="Q65" s="296">
        <v>0</v>
      </c>
      <c r="R65" s="296">
        <v>0</v>
      </c>
      <c r="S65" s="296">
        <v>0</v>
      </c>
    </row>
    <row r="66" spans="1:19" ht="16.5" customHeight="1" x14ac:dyDescent="0.3">
      <c r="A66" s="297">
        <v>64</v>
      </c>
      <c r="B66" s="298" t="s">
        <v>1101</v>
      </c>
      <c r="C66" s="298" t="s">
        <v>2996</v>
      </c>
      <c r="D66" s="299" t="s">
        <v>2997</v>
      </c>
      <c r="E66" s="299" t="s">
        <v>4413</v>
      </c>
      <c r="F66" s="300" t="s">
        <v>81</v>
      </c>
      <c r="G66" s="300" t="s">
        <v>4522</v>
      </c>
      <c r="H66" s="301">
        <v>0</v>
      </c>
      <c r="I66" s="301">
        <v>0</v>
      </c>
      <c r="J66" s="301">
        <v>0</v>
      </c>
      <c r="K66" s="308">
        <v>0</v>
      </c>
      <c r="L66" s="301">
        <v>3132000</v>
      </c>
      <c r="M66" s="301">
        <v>0</v>
      </c>
      <c r="N66" s="301">
        <v>0</v>
      </c>
      <c r="O66" s="301">
        <v>0</v>
      </c>
      <c r="P66" s="301">
        <v>0</v>
      </c>
      <c r="Q66" s="301">
        <v>0</v>
      </c>
      <c r="R66" s="301">
        <v>0</v>
      </c>
      <c r="S66" s="301">
        <v>0</v>
      </c>
    </row>
    <row r="67" spans="1:19" ht="16.5" customHeight="1" x14ac:dyDescent="0.3">
      <c r="A67" s="293">
        <v>65</v>
      </c>
      <c r="B67" s="298" t="s">
        <v>1101</v>
      </c>
      <c r="C67" s="298" t="s">
        <v>1103</v>
      </c>
      <c r="D67" s="299" t="s">
        <v>1104</v>
      </c>
      <c r="E67" s="299" t="s">
        <v>1105</v>
      </c>
      <c r="F67" s="298" t="s">
        <v>81</v>
      </c>
      <c r="G67" s="298" t="s">
        <v>4522</v>
      </c>
      <c r="H67" s="301">
        <v>543000</v>
      </c>
      <c r="I67" s="301">
        <v>543000</v>
      </c>
      <c r="J67" s="301">
        <v>543000</v>
      </c>
      <c r="K67" s="308">
        <v>543000</v>
      </c>
      <c r="L67" s="301">
        <v>543000</v>
      </c>
      <c r="M67" s="301">
        <v>543000</v>
      </c>
      <c r="N67" s="301">
        <v>543000</v>
      </c>
      <c r="O67" s="301">
        <v>543000</v>
      </c>
      <c r="P67" s="301">
        <v>543000</v>
      </c>
      <c r="Q67" s="301">
        <v>543000</v>
      </c>
      <c r="R67" s="301">
        <v>543000</v>
      </c>
      <c r="S67" s="301">
        <v>0</v>
      </c>
    </row>
    <row r="68" spans="1:19" ht="16.5" customHeight="1" x14ac:dyDescent="0.3">
      <c r="A68" s="297">
        <v>66</v>
      </c>
      <c r="B68" s="298" t="s">
        <v>1101</v>
      </c>
      <c r="C68" s="298" t="s">
        <v>1106</v>
      </c>
      <c r="D68" s="299" t="s">
        <v>1107</v>
      </c>
      <c r="E68" s="299" t="s">
        <v>1108</v>
      </c>
      <c r="F68" s="300" t="s">
        <v>81</v>
      </c>
      <c r="G68" s="300" t="s">
        <v>4522</v>
      </c>
      <c r="H68" s="301">
        <v>230000</v>
      </c>
      <c r="I68" s="301">
        <v>230000</v>
      </c>
      <c r="J68" s="301">
        <v>230000</v>
      </c>
      <c r="K68" s="308">
        <v>230000</v>
      </c>
      <c r="L68" s="301">
        <v>230000</v>
      </c>
      <c r="M68" s="301">
        <v>230000</v>
      </c>
      <c r="N68" s="301">
        <v>230000</v>
      </c>
      <c r="O68" s="301">
        <v>230000</v>
      </c>
      <c r="P68" s="301">
        <v>230000</v>
      </c>
      <c r="Q68" s="301">
        <v>0</v>
      </c>
      <c r="R68" s="301">
        <v>0</v>
      </c>
      <c r="S68" s="301">
        <v>0</v>
      </c>
    </row>
    <row r="69" spans="1:19" ht="16.5" customHeight="1" x14ac:dyDescent="0.3">
      <c r="A69" s="302">
        <v>67</v>
      </c>
      <c r="B69" s="298" t="s">
        <v>1101</v>
      </c>
      <c r="C69" s="298" t="s">
        <v>1109</v>
      </c>
      <c r="D69" s="299" t="s">
        <v>1110</v>
      </c>
      <c r="E69" s="299" t="s">
        <v>2998</v>
      </c>
      <c r="F69" s="298" t="s">
        <v>81</v>
      </c>
      <c r="G69" s="298" t="s">
        <v>4522</v>
      </c>
      <c r="H69" s="301">
        <v>283000</v>
      </c>
      <c r="I69" s="301">
        <v>283000</v>
      </c>
      <c r="J69" s="301">
        <v>283000</v>
      </c>
      <c r="K69" s="308">
        <v>283000</v>
      </c>
      <c r="L69" s="301">
        <v>283000</v>
      </c>
      <c r="M69" s="301">
        <v>283000</v>
      </c>
      <c r="N69" s="301">
        <v>283000</v>
      </c>
      <c r="O69" s="301">
        <v>283000</v>
      </c>
      <c r="P69" s="301">
        <v>283000</v>
      </c>
      <c r="Q69" s="301">
        <v>283000</v>
      </c>
      <c r="R69" s="301">
        <v>283000</v>
      </c>
      <c r="S69" s="301">
        <v>283000</v>
      </c>
    </row>
    <row r="70" spans="1:19" ht="16.5" customHeight="1" x14ac:dyDescent="0.3">
      <c r="A70" s="297">
        <v>68</v>
      </c>
      <c r="B70" s="298" t="s">
        <v>1101</v>
      </c>
      <c r="C70" s="298" t="s">
        <v>1111</v>
      </c>
      <c r="D70" s="299" t="s">
        <v>1112</v>
      </c>
      <c r="E70" s="299" t="s">
        <v>1113</v>
      </c>
      <c r="F70" s="300" t="s">
        <v>81</v>
      </c>
      <c r="G70" s="300" t="s">
        <v>4522</v>
      </c>
      <c r="H70" s="301">
        <v>260000</v>
      </c>
      <c r="I70" s="301">
        <v>260000</v>
      </c>
      <c r="J70" s="301">
        <v>260000</v>
      </c>
      <c r="K70" s="308">
        <v>260000</v>
      </c>
      <c r="L70" s="301">
        <v>260000</v>
      </c>
      <c r="M70" s="301">
        <v>260000</v>
      </c>
      <c r="N70" s="301">
        <v>260000</v>
      </c>
      <c r="O70" s="301">
        <v>260000</v>
      </c>
      <c r="P70" s="301">
        <v>260000</v>
      </c>
      <c r="Q70" s="301">
        <v>260000</v>
      </c>
      <c r="R70" s="301">
        <v>260000</v>
      </c>
      <c r="S70" s="301">
        <v>0</v>
      </c>
    </row>
    <row r="71" spans="1:19" ht="16.5" customHeight="1" x14ac:dyDescent="0.3">
      <c r="A71" s="302">
        <v>69</v>
      </c>
      <c r="B71" s="298" t="s">
        <v>1101</v>
      </c>
      <c r="C71" s="298" t="s">
        <v>2684</v>
      </c>
      <c r="D71" s="299" t="s">
        <v>2687</v>
      </c>
      <c r="E71" s="299" t="s">
        <v>2688</v>
      </c>
      <c r="F71" s="298" t="s">
        <v>81</v>
      </c>
      <c r="G71" s="298" t="s">
        <v>4522</v>
      </c>
      <c r="H71" s="301">
        <v>3540000</v>
      </c>
      <c r="I71" s="301">
        <v>0</v>
      </c>
      <c r="J71" s="301">
        <v>0</v>
      </c>
      <c r="K71" s="308">
        <v>0</v>
      </c>
      <c r="L71" s="301">
        <v>0</v>
      </c>
      <c r="M71" s="301">
        <v>0</v>
      </c>
      <c r="N71" s="301">
        <v>0</v>
      </c>
      <c r="O71" s="301">
        <v>0</v>
      </c>
      <c r="P71" s="301">
        <v>0</v>
      </c>
      <c r="Q71" s="301">
        <v>0</v>
      </c>
      <c r="R71" s="301">
        <v>0</v>
      </c>
      <c r="S71" s="301">
        <v>0</v>
      </c>
    </row>
    <row r="72" spans="1:19" ht="16.5" customHeight="1" x14ac:dyDescent="0.3">
      <c r="A72" s="297">
        <v>70</v>
      </c>
      <c r="B72" s="298" t="s">
        <v>1101</v>
      </c>
      <c r="C72" s="298" t="s">
        <v>1114</v>
      </c>
      <c r="D72" s="299" t="s">
        <v>1115</v>
      </c>
      <c r="E72" s="299" t="s">
        <v>4283</v>
      </c>
      <c r="F72" s="300" t="s">
        <v>81</v>
      </c>
      <c r="G72" s="300" t="s">
        <v>4522</v>
      </c>
      <c r="H72" s="301">
        <v>280000</v>
      </c>
      <c r="I72" s="301">
        <v>280000</v>
      </c>
      <c r="J72" s="301">
        <v>280000</v>
      </c>
      <c r="K72" s="308">
        <v>280000</v>
      </c>
      <c r="L72" s="301">
        <v>280000</v>
      </c>
      <c r="M72" s="301">
        <v>280000</v>
      </c>
      <c r="N72" s="301">
        <v>280000</v>
      </c>
      <c r="O72" s="301">
        <v>280000</v>
      </c>
      <c r="P72" s="301">
        <v>280000</v>
      </c>
      <c r="Q72" s="301">
        <v>280000</v>
      </c>
      <c r="R72" s="301">
        <v>280000</v>
      </c>
      <c r="S72" s="301">
        <v>280000</v>
      </c>
    </row>
    <row r="73" spans="1:19" ht="16.5" customHeight="1" x14ac:dyDescent="0.3">
      <c r="A73" s="302">
        <v>71</v>
      </c>
      <c r="B73" s="298" t="s">
        <v>1101</v>
      </c>
      <c r="C73" s="298" t="s">
        <v>1116</v>
      </c>
      <c r="D73" s="299" t="s">
        <v>1117</v>
      </c>
      <c r="E73" s="299" t="s">
        <v>1118</v>
      </c>
      <c r="F73" s="298" t="s">
        <v>81</v>
      </c>
      <c r="G73" s="298" t="s">
        <v>4522</v>
      </c>
      <c r="H73" s="301">
        <v>290000</v>
      </c>
      <c r="I73" s="301">
        <v>290000</v>
      </c>
      <c r="J73" s="301">
        <v>290000</v>
      </c>
      <c r="K73" s="308">
        <v>290000</v>
      </c>
      <c r="L73" s="301">
        <v>290000</v>
      </c>
      <c r="M73" s="301">
        <v>290000</v>
      </c>
      <c r="N73" s="301">
        <v>290000</v>
      </c>
      <c r="O73" s="301">
        <v>290000</v>
      </c>
      <c r="P73" s="301">
        <v>290000</v>
      </c>
      <c r="Q73" s="301">
        <v>0</v>
      </c>
      <c r="R73" s="301">
        <v>0</v>
      </c>
      <c r="S73" s="301">
        <v>0</v>
      </c>
    </row>
    <row r="74" spans="1:19" ht="16.5" customHeight="1" x14ac:dyDescent="0.3">
      <c r="A74" s="297">
        <v>72</v>
      </c>
      <c r="B74" s="298" t="s">
        <v>1101</v>
      </c>
      <c r="C74" s="298" t="s">
        <v>3977</v>
      </c>
      <c r="D74" s="299" t="s">
        <v>3978</v>
      </c>
      <c r="E74" s="299" t="s">
        <v>3979</v>
      </c>
      <c r="F74" s="300" t="s">
        <v>81</v>
      </c>
      <c r="G74" s="300" t="s">
        <v>4522</v>
      </c>
      <c r="H74" s="301">
        <v>0</v>
      </c>
      <c r="I74" s="301">
        <v>0</v>
      </c>
      <c r="J74" s="301">
        <v>11592000</v>
      </c>
      <c r="K74" s="308">
        <v>0</v>
      </c>
      <c r="L74" s="301">
        <v>0</v>
      </c>
      <c r="M74" s="301">
        <v>0</v>
      </c>
      <c r="N74" s="301">
        <v>0</v>
      </c>
      <c r="O74" s="301">
        <v>0</v>
      </c>
      <c r="P74" s="301">
        <v>0</v>
      </c>
      <c r="Q74" s="301">
        <v>0</v>
      </c>
      <c r="R74" s="301">
        <v>0</v>
      </c>
      <c r="S74" s="301">
        <v>0</v>
      </c>
    </row>
    <row r="75" spans="1:19" ht="16.5" customHeight="1" x14ac:dyDescent="0.3">
      <c r="A75" s="293">
        <v>73</v>
      </c>
      <c r="B75" s="298" t="s">
        <v>1101</v>
      </c>
      <c r="C75" s="298" t="s">
        <v>2999</v>
      </c>
      <c r="D75" s="299" t="s">
        <v>3000</v>
      </c>
      <c r="E75" s="299" t="s">
        <v>1028</v>
      </c>
      <c r="F75" s="298" t="s">
        <v>81</v>
      </c>
      <c r="G75" s="298" t="s">
        <v>4522</v>
      </c>
      <c r="H75" s="301">
        <v>0</v>
      </c>
      <c r="I75" s="301">
        <v>0</v>
      </c>
      <c r="J75" s="301">
        <v>0</v>
      </c>
      <c r="K75" s="308">
        <v>0</v>
      </c>
      <c r="L75" s="301">
        <v>0</v>
      </c>
      <c r="M75" s="301">
        <v>0</v>
      </c>
      <c r="N75" s="301">
        <v>0</v>
      </c>
      <c r="O75" s="301">
        <v>0</v>
      </c>
      <c r="P75" s="301">
        <v>0</v>
      </c>
      <c r="Q75" s="301">
        <v>0</v>
      </c>
      <c r="R75" s="301">
        <v>0</v>
      </c>
      <c r="S75" s="301">
        <v>0</v>
      </c>
    </row>
    <row r="76" spans="1:19" ht="16.5" customHeight="1" x14ac:dyDescent="0.3">
      <c r="A76" s="297">
        <v>74</v>
      </c>
      <c r="B76" s="298" t="s">
        <v>1101</v>
      </c>
      <c r="C76" s="298" t="s">
        <v>4036</v>
      </c>
      <c r="D76" s="299" t="s">
        <v>4089</v>
      </c>
      <c r="E76" s="299" t="s">
        <v>4090</v>
      </c>
      <c r="F76" s="300" t="s">
        <v>81</v>
      </c>
      <c r="G76" s="300" t="s">
        <v>4522</v>
      </c>
      <c r="H76" s="301">
        <v>0</v>
      </c>
      <c r="I76" s="301">
        <v>0</v>
      </c>
      <c r="J76" s="301">
        <v>3120000</v>
      </c>
      <c r="K76" s="308">
        <v>0</v>
      </c>
      <c r="L76" s="301">
        <v>0</v>
      </c>
      <c r="M76" s="301">
        <v>0</v>
      </c>
      <c r="N76" s="301">
        <v>0</v>
      </c>
      <c r="O76" s="301">
        <v>0</v>
      </c>
      <c r="P76" s="301">
        <v>0</v>
      </c>
      <c r="Q76" s="301">
        <v>0</v>
      </c>
      <c r="R76" s="301">
        <v>0</v>
      </c>
      <c r="S76" s="301">
        <v>0</v>
      </c>
    </row>
    <row r="77" spans="1:19" ht="16.5" customHeight="1" x14ac:dyDescent="0.3">
      <c r="A77" s="302">
        <v>75</v>
      </c>
      <c r="B77" s="298" t="s">
        <v>1101</v>
      </c>
      <c r="C77" s="298" t="s">
        <v>1119</v>
      </c>
      <c r="D77" s="299" t="s">
        <v>1120</v>
      </c>
      <c r="E77" s="299" t="s">
        <v>1121</v>
      </c>
      <c r="F77" s="298" t="s">
        <v>81</v>
      </c>
      <c r="G77" s="298" t="s">
        <v>4522</v>
      </c>
      <c r="H77" s="301">
        <v>325000</v>
      </c>
      <c r="I77" s="301">
        <v>325000</v>
      </c>
      <c r="J77" s="301">
        <v>325000</v>
      </c>
      <c r="K77" s="308">
        <v>325000</v>
      </c>
      <c r="L77" s="301">
        <v>325000</v>
      </c>
      <c r="M77" s="301">
        <v>325000</v>
      </c>
      <c r="N77" s="301">
        <v>325000</v>
      </c>
      <c r="O77" s="301">
        <v>325000</v>
      </c>
      <c r="P77" s="301">
        <v>325000</v>
      </c>
      <c r="Q77" s="301">
        <v>325000</v>
      </c>
      <c r="R77" s="301">
        <v>0</v>
      </c>
      <c r="S77" s="301">
        <v>0</v>
      </c>
    </row>
    <row r="78" spans="1:19" ht="16.5" customHeight="1" x14ac:dyDescent="0.3">
      <c r="A78" s="297">
        <v>76</v>
      </c>
      <c r="B78" s="298" t="s">
        <v>1101</v>
      </c>
      <c r="C78" s="298" t="s">
        <v>1122</v>
      </c>
      <c r="D78" s="299" t="s">
        <v>1123</v>
      </c>
      <c r="E78" s="299" t="s">
        <v>1124</v>
      </c>
      <c r="F78" s="300" t="s">
        <v>81</v>
      </c>
      <c r="G78" s="300" t="s">
        <v>4522</v>
      </c>
      <c r="H78" s="301">
        <v>285000</v>
      </c>
      <c r="I78" s="301">
        <v>285000</v>
      </c>
      <c r="J78" s="301">
        <v>285000</v>
      </c>
      <c r="K78" s="308">
        <v>285000</v>
      </c>
      <c r="L78" s="301">
        <v>285000</v>
      </c>
      <c r="M78" s="301">
        <v>285000</v>
      </c>
      <c r="N78" s="301">
        <v>285000</v>
      </c>
      <c r="O78" s="301">
        <v>285000</v>
      </c>
      <c r="P78" s="301">
        <v>285000</v>
      </c>
      <c r="Q78" s="301">
        <v>0</v>
      </c>
      <c r="R78" s="301">
        <v>0</v>
      </c>
      <c r="S78" s="301">
        <v>0</v>
      </c>
    </row>
    <row r="79" spans="1:19" ht="16.5" customHeight="1" x14ac:dyDescent="0.3">
      <c r="A79" s="302">
        <v>77</v>
      </c>
      <c r="B79" s="298" t="s">
        <v>1101</v>
      </c>
      <c r="C79" s="298" t="s">
        <v>1125</v>
      </c>
      <c r="D79" s="299" t="s">
        <v>1126</v>
      </c>
      <c r="E79" s="299" t="s">
        <v>1127</v>
      </c>
      <c r="F79" s="298" t="s">
        <v>81</v>
      </c>
      <c r="G79" s="298" t="s">
        <v>4522</v>
      </c>
      <c r="H79" s="301">
        <v>305000</v>
      </c>
      <c r="I79" s="301">
        <v>305000</v>
      </c>
      <c r="J79" s="301">
        <v>305000</v>
      </c>
      <c r="K79" s="308">
        <v>305000</v>
      </c>
      <c r="L79" s="301">
        <v>305000</v>
      </c>
      <c r="M79" s="301">
        <v>305000</v>
      </c>
      <c r="N79" s="301">
        <v>305000</v>
      </c>
      <c r="O79" s="301">
        <v>305000</v>
      </c>
      <c r="P79" s="301">
        <v>0</v>
      </c>
      <c r="Q79" s="301">
        <v>0</v>
      </c>
      <c r="R79" s="301">
        <v>0</v>
      </c>
      <c r="S79" s="301">
        <v>0</v>
      </c>
    </row>
    <row r="80" spans="1:19" ht="16.5" customHeight="1" x14ac:dyDescent="0.3">
      <c r="A80" s="297">
        <v>78</v>
      </c>
      <c r="B80" s="298" t="s">
        <v>1101</v>
      </c>
      <c r="C80" s="298" t="s">
        <v>1128</v>
      </c>
      <c r="D80" s="299" t="s">
        <v>1129</v>
      </c>
      <c r="E80" s="299" t="s">
        <v>1130</v>
      </c>
      <c r="F80" s="300" t="s">
        <v>81</v>
      </c>
      <c r="G80" s="300" t="s">
        <v>4522</v>
      </c>
      <c r="H80" s="301">
        <v>260000</v>
      </c>
      <c r="I80" s="301">
        <v>260000</v>
      </c>
      <c r="J80" s="301">
        <v>260000</v>
      </c>
      <c r="K80" s="308">
        <v>260000</v>
      </c>
      <c r="L80" s="301">
        <v>260000</v>
      </c>
      <c r="M80" s="301">
        <v>260000</v>
      </c>
      <c r="N80" s="301">
        <v>260000</v>
      </c>
      <c r="O80" s="301">
        <v>260000</v>
      </c>
      <c r="P80" s="301">
        <v>260000</v>
      </c>
      <c r="Q80" s="301">
        <v>0</v>
      </c>
      <c r="R80" s="301">
        <v>0</v>
      </c>
      <c r="S80" s="301">
        <v>0</v>
      </c>
    </row>
    <row r="81" spans="1:19" ht="16.5" customHeight="1" x14ac:dyDescent="0.3">
      <c r="A81" s="302">
        <v>79</v>
      </c>
      <c r="B81" s="298" t="s">
        <v>1101</v>
      </c>
      <c r="C81" s="298" t="s">
        <v>3001</v>
      </c>
      <c r="D81" s="299" t="s">
        <v>3002</v>
      </c>
      <c r="E81" s="299" t="s">
        <v>3003</v>
      </c>
      <c r="F81" s="298" t="s">
        <v>81</v>
      </c>
      <c r="G81" s="298" t="s">
        <v>4522</v>
      </c>
      <c r="H81" s="301">
        <v>0</v>
      </c>
      <c r="I81" s="301">
        <v>260000</v>
      </c>
      <c r="J81" s="301">
        <v>260000</v>
      </c>
      <c r="K81" s="308">
        <v>260000</v>
      </c>
      <c r="L81" s="301">
        <v>260000</v>
      </c>
      <c r="M81" s="301">
        <v>260000</v>
      </c>
      <c r="N81" s="301">
        <v>260000</v>
      </c>
      <c r="O81" s="301">
        <v>260000</v>
      </c>
      <c r="P81" s="301">
        <v>260000</v>
      </c>
      <c r="Q81" s="301">
        <v>260000</v>
      </c>
      <c r="R81" s="301">
        <v>260000</v>
      </c>
      <c r="S81" s="301">
        <v>260000</v>
      </c>
    </row>
    <row r="82" spans="1:19" ht="16.5" customHeight="1" x14ac:dyDescent="0.3">
      <c r="A82" s="297">
        <v>80</v>
      </c>
      <c r="B82" s="298" t="s">
        <v>1101</v>
      </c>
      <c r="C82" s="298" t="s">
        <v>1131</v>
      </c>
      <c r="D82" s="299" t="s">
        <v>1132</v>
      </c>
      <c r="E82" s="299" t="s">
        <v>1133</v>
      </c>
      <c r="F82" s="300" t="s">
        <v>81</v>
      </c>
      <c r="G82" s="300" t="s">
        <v>4522</v>
      </c>
      <c r="H82" s="301">
        <v>280000</v>
      </c>
      <c r="I82" s="301">
        <v>280000</v>
      </c>
      <c r="J82" s="301">
        <v>280000</v>
      </c>
      <c r="K82" s="308">
        <v>280000</v>
      </c>
      <c r="L82" s="301">
        <v>280000</v>
      </c>
      <c r="M82" s="301">
        <v>280000</v>
      </c>
      <c r="N82" s="301">
        <v>0</v>
      </c>
      <c r="O82" s="301">
        <v>0</v>
      </c>
      <c r="P82" s="301">
        <v>0</v>
      </c>
      <c r="Q82" s="301">
        <v>0</v>
      </c>
      <c r="R82" s="301">
        <v>0</v>
      </c>
      <c r="S82" s="301">
        <v>0</v>
      </c>
    </row>
    <row r="83" spans="1:19" ht="16.5" customHeight="1" x14ac:dyDescent="0.3">
      <c r="A83" s="293">
        <v>81</v>
      </c>
      <c r="B83" s="298" t="s">
        <v>1101</v>
      </c>
      <c r="C83" s="298" t="s">
        <v>3831</v>
      </c>
      <c r="D83" s="299" t="s">
        <v>3980</v>
      </c>
      <c r="E83" s="299" t="s">
        <v>3981</v>
      </c>
      <c r="F83" s="298" t="s">
        <v>81</v>
      </c>
      <c r="G83" s="298" t="s">
        <v>4522</v>
      </c>
      <c r="H83" s="301">
        <v>0</v>
      </c>
      <c r="I83" s="301">
        <v>0</v>
      </c>
      <c r="J83" s="301">
        <v>378000</v>
      </c>
      <c r="K83" s="308">
        <v>378000</v>
      </c>
      <c r="L83" s="301">
        <v>378000</v>
      </c>
      <c r="M83" s="301">
        <v>378000</v>
      </c>
      <c r="N83" s="301">
        <v>378000</v>
      </c>
      <c r="O83" s="301">
        <v>378000</v>
      </c>
      <c r="P83" s="301">
        <v>378000</v>
      </c>
      <c r="Q83" s="301">
        <v>378000</v>
      </c>
      <c r="R83" s="301">
        <v>378000</v>
      </c>
      <c r="S83" s="301">
        <v>378000</v>
      </c>
    </row>
    <row r="84" spans="1:19" ht="16.5" customHeight="1" x14ac:dyDescent="0.3">
      <c r="A84" s="297">
        <v>82</v>
      </c>
      <c r="B84" s="298" t="s">
        <v>1101</v>
      </c>
      <c r="C84" s="298" t="s">
        <v>3004</v>
      </c>
      <c r="D84" s="299" t="s">
        <v>3005</v>
      </c>
      <c r="E84" s="299" t="s">
        <v>3006</v>
      </c>
      <c r="F84" s="300" t="s">
        <v>81</v>
      </c>
      <c r="G84" s="300" t="s">
        <v>4522</v>
      </c>
      <c r="H84" s="301">
        <v>0</v>
      </c>
      <c r="I84" s="301">
        <v>0</v>
      </c>
      <c r="J84" s="301">
        <v>0</v>
      </c>
      <c r="K84" s="308">
        <v>0</v>
      </c>
      <c r="L84" s="301">
        <v>0</v>
      </c>
      <c r="M84" s="301">
        <v>0</v>
      </c>
      <c r="N84" s="301">
        <v>0</v>
      </c>
      <c r="O84" s="301">
        <v>0</v>
      </c>
      <c r="P84" s="301">
        <v>0</v>
      </c>
      <c r="Q84" s="301">
        <v>0</v>
      </c>
      <c r="R84" s="301">
        <v>0</v>
      </c>
      <c r="S84" s="301">
        <v>0</v>
      </c>
    </row>
    <row r="85" spans="1:19" ht="16.5" customHeight="1" x14ac:dyDescent="0.3">
      <c r="A85" s="302">
        <v>83</v>
      </c>
      <c r="B85" s="298" t="s">
        <v>1101</v>
      </c>
      <c r="C85" s="298" t="s">
        <v>1134</v>
      </c>
      <c r="D85" s="299" t="s">
        <v>1135</v>
      </c>
      <c r="E85" s="299" t="s">
        <v>1136</v>
      </c>
      <c r="F85" s="298" t="s">
        <v>81</v>
      </c>
      <c r="G85" s="298" t="s">
        <v>4522</v>
      </c>
      <c r="H85" s="301">
        <v>260000</v>
      </c>
      <c r="I85" s="301">
        <v>260000</v>
      </c>
      <c r="J85" s="301">
        <v>260000</v>
      </c>
      <c r="K85" s="308">
        <v>260000</v>
      </c>
      <c r="L85" s="301">
        <v>260000</v>
      </c>
      <c r="M85" s="301">
        <v>260000</v>
      </c>
      <c r="N85" s="301">
        <v>260000</v>
      </c>
      <c r="O85" s="301">
        <v>260000</v>
      </c>
      <c r="P85" s="301">
        <v>0</v>
      </c>
      <c r="Q85" s="301">
        <v>0</v>
      </c>
      <c r="R85" s="301">
        <v>0</v>
      </c>
      <c r="S85" s="301">
        <v>0</v>
      </c>
    </row>
    <row r="86" spans="1:19" ht="16.5" customHeight="1" x14ac:dyDescent="0.3">
      <c r="A86" s="297">
        <v>84</v>
      </c>
      <c r="B86" s="298" t="s">
        <v>1101</v>
      </c>
      <c r="C86" s="298" t="s">
        <v>1137</v>
      </c>
      <c r="D86" s="299" t="s">
        <v>1138</v>
      </c>
      <c r="E86" s="299" t="s">
        <v>1139</v>
      </c>
      <c r="F86" s="300" t="s">
        <v>81</v>
      </c>
      <c r="G86" s="300" t="s">
        <v>4522</v>
      </c>
      <c r="H86" s="301">
        <v>375000</v>
      </c>
      <c r="I86" s="301">
        <v>375000</v>
      </c>
      <c r="J86" s="301">
        <v>375000</v>
      </c>
      <c r="K86" s="308">
        <v>375000</v>
      </c>
      <c r="L86" s="301">
        <v>375000</v>
      </c>
      <c r="M86" s="301">
        <v>375000</v>
      </c>
      <c r="N86" s="301">
        <v>375000</v>
      </c>
      <c r="O86" s="301">
        <v>375000</v>
      </c>
      <c r="P86" s="301">
        <v>375000</v>
      </c>
      <c r="Q86" s="301">
        <v>0</v>
      </c>
      <c r="R86" s="301">
        <v>0</v>
      </c>
      <c r="S86" s="301">
        <v>0</v>
      </c>
    </row>
    <row r="87" spans="1:19" ht="16.5" customHeight="1" x14ac:dyDescent="0.3">
      <c r="A87" s="302">
        <v>85</v>
      </c>
      <c r="B87" s="298" t="s">
        <v>1101</v>
      </c>
      <c r="C87" s="298" t="s">
        <v>3007</v>
      </c>
      <c r="D87" s="299" t="s">
        <v>3008</v>
      </c>
      <c r="E87" s="299" t="s">
        <v>3009</v>
      </c>
      <c r="F87" s="298" t="s">
        <v>81</v>
      </c>
      <c r="G87" s="298" t="s">
        <v>4522</v>
      </c>
      <c r="H87" s="301">
        <v>0</v>
      </c>
      <c r="I87" s="301">
        <v>0</v>
      </c>
      <c r="J87" s="301">
        <v>0</v>
      </c>
      <c r="K87" s="308">
        <v>0</v>
      </c>
      <c r="L87" s="301">
        <v>0</v>
      </c>
      <c r="M87" s="301">
        <v>0</v>
      </c>
      <c r="N87" s="301">
        <v>0</v>
      </c>
      <c r="O87" s="301">
        <v>0</v>
      </c>
      <c r="P87" s="301">
        <v>0</v>
      </c>
      <c r="Q87" s="301">
        <v>0</v>
      </c>
      <c r="R87" s="301">
        <v>0</v>
      </c>
      <c r="S87" s="301">
        <v>0</v>
      </c>
    </row>
    <row r="88" spans="1:19" ht="16.5" customHeight="1" x14ac:dyDescent="0.3">
      <c r="A88" s="297">
        <v>86</v>
      </c>
      <c r="B88" s="298" t="s">
        <v>1101</v>
      </c>
      <c r="C88" s="298" t="s">
        <v>3010</v>
      </c>
      <c r="D88" s="299" t="s">
        <v>3011</v>
      </c>
      <c r="E88" s="299" t="s">
        <v>1133</v>
      </c>
      <c r="F88" s="300" t="s">
        <v>81</v>
      </c>
      <c r="G88" s="300" t="s">
        <v>4522</v>
      </c>
      <c r="H88" s="301">
        <v>0</v>
      </c>
      <c r="I88" s="301">
        <v>0</v>
      </c>
      <c r="J88" s="301">
        <v>0</v>
      </c>
      <c r="K88" s="308">
        <v>0</v>
      </c>
      <c r="L88" s="301">
        <v>0</v>
      </c>
      <c r="M88" s="301">
        <v>0</v>
      </c>
      <c r="N88" s="301">
        <v>0</v>
      </c>
      <c r="O88" s="301">
        <v>0</v>
      </c>
      <c r="P88" s="301">
        <v>0</v>
      </c>
      <c r="Q88" s="301">
        <v>0</v>
      </c>
      <c r="R88" s="301">
        <v>0</v>
      </c>
      <c r="S88" s="301">
        <v>0</v>
      </c>
    </row>
    <row r="89" spans="1:19" ht="16.5" customHeight="1" x14ac:dyDescent="0.3">
      <c r="A89" s="302">
        <v>87</v>
      </c>
      <c r="B89" s="298" t="s">
        <v>1027</v>
      </c>
      <c r="C89" s="298" t="s">
        <v>1140</v>
      </c>
      <c r="D89" s="299" t="s">
        <v>1141</v>
      </c>
      <c r="E89" s="299" t="s">
        <v>1142</v>
      </c>
      <c r="F89" s="298" t="s">
        <v>81</v>
      </c>
      <c r="G89" s="298" t="s">
        <v>4522</v>
      </c>
      <c r="H89" s="301">
        <v>275000</v>
      </c>
      <c r="I89" s="301">
        <v>275000</v>
      </c>
      <c r="J89" s="301">
        <v>275000</v>
      </c>
      <c r="K89" s="308">
        <v>275000</v>
      </c>
      <c r="L89" s="301">
        <v>275000</v>
      </c>
      <c r="M89" s="301">
        <v>275000</v>
      </c>
      <c r="N89" s="301">
        <v>275000</v>
      </c>
      <c r="O89" s="301">
        <v>275000</v>
      </c>
      <c r="P89" s="301">
        <v>0</v>
      </c>
      <c r="Q89" s="301">
        <v>0</v>
      </c>
      <c r="R89" s="301">
        <v>0</v>
      </c>
      <c r="S89" s="301">
        <v>0</v>
      </c>
    </row>
    <row r="90" spans="1:19" ht="16.5" customHeight="1" x14ac:dyDescent="0.3">
      <c r="A90" s="297">
        <v>88</v>
      </c>
      <c r="B90" s="298" t="s">
        <v>1027</v>
      </c>
      <c r="C90" s="298" t="s">
        <v>1143</v>
      </c>
      <c r="D90" s="299" t="s">
        <v>1144</v>
      </c>
      <c r="E90" s="299" t="s">
        <v>1145</v>
      </c>
      <c r="F90" s="300" t="s">
        <v>81</v>
      </c>
      <c r="G90" s="300" t="s">
        <v>4522</v>
      </c>
      <c r="H90" s="301">
        <v>335000</v>
      </c>
      <c r="I90" s="301">
        <v>335000</v>
      </c>
      <c r="J90" s="301">
        <v>335000</v>
      </c>
      <c r="K90" s="308">
        <v>335000</v>
      </c>
      <c r="L90" s="301">
        <v>335000</v>
      </c>
      <c r="M90" s="301">
        <v>335000</v>
      </c>
      <c r="N90" s="301">
        <v>335000</v>
      </c>
      <c r="O90" s="301">
        <v>335000</v>
      </c>
      <c r="P90" s="301">
        <v>335000</v>
      </c>
      <c r="Q90" s="301">
        <v>335000</v>
      </c>
      <c r="R90" s="301">
        <v>335000</v>
      </c>
      <c r="S90" s="301">
        <v>335000</v>
      </c>
    </row>
    <row r="91" spans="1:19" ht="16.5" customHeight="1" x14ac:dyDescent="0.3">
      <c r="A91" s="293">
        <v>89</v>
      </c>
      <c r="B91" s="298" t="s">
        <v>1027</v>
      </c>
      <c r="C91" s="298" t="s">
        <v>3012</v>
      </c>
      <c r="D91" s="299" t="s">
        <v>3013</v>
      </c>
      <c r="E91" s="299" t="s">
        <v>1146</v>
      </c>
      <c r="F91" s="298" t="s">
        <v>81</v>
      </c>
      <c r="G91" s="298" t="s">
        <v>4522</v>
      </c>
      <c r="H91" s="301">
        <v>0</v>
      </c>
      <c r="I91" s="301">
        <v>0</v>
      </c>
      <c r="J91" s="301">
        <v>0</v>
      </c>
      <c r="K91" s="308">
        <v>0</v>
      </c>
      <c r="L91" s="301">
        <v>0</v>
      </c>
      <c r="M91" s="301">
        <v>0</v>
      </c>
      <c r="N91" s="301">
        <v>0</v>
      </c>
      <c r="O91" s="301">
        <v>0</v>
      </c>
      <c r="P91" s="301">
        <v>0</v>
      </c>
      <c r="Q91" s="301">
        <v>0</v>
      </c>
      <c r="R91" s="301">
        <v>0</v>
      </c>
      <c r="S91" s="301">
        <v>0</v>
      </c>
    </row>
    <row r="92" spans="1:19" ht="16.5" customHeight="1" x14ac:dyDescent="0.3">
      <c r="A92" s="297">
        <v>90</v>
      </c>
      <c r="B92" s="298" t="s">
        <v>1027</v>
      </c>
      <c r="C92" s="298" t="s">
        <v>1147</v>
      </c>
      <c r="D92" s="299" t="s">
        <v>1148</v>
      </c>
      <c r="E92" s="299" t="s">
        <v>1145</v>
      </c>
      <c r="F92" s="300" t="s">
        <v>81</v>
      </c>
      <c r="G92" s="300" t="s">
        <v>4522</v>
      </c>
      <c r="H92" s="301">
        <v>240000</v>
      </c>
      <c r="I92" s="301">
        <v>240000</v>
      </c>
      <c r="J92" s="301">
        <v>240000</v>
      </c>
      <c r="K92" s="308">
        <v>240000</v>
      </c>
      <c r="L92" s="301">
        <v>240000</v>
      </c>
      <c r="M92" s="301">
        <v>240000</v>
      </c>
      <c r="N92" s="301">
        <v>240000</v>
      </c>
      <c r="O92" s="301">
        <v>240000</v>
      </c>
      <c r="P92" s="301">
        <v>240000</v>
      </c>
      <c r="Q92" s="301">
        <v>240000</v>
      </c>
      <c r="R92" s="301">
        <v>240000</v>
      </c>
      <c r="S92" s="301">
        <v>240000</v>
      </c>
    </row>
    <row r="93" spans="1:19" ht="16.5" customHeight="1" x14ac:dyDescent="0.3">
      <c r="A93" s="302">
        <v>91</v>
      </c>
      <c r="B93" s="298" t="s">
        <v>1027</v>
      </c>
      <c r="C93" s="298" t="s">
        <v>4469</v>
      </c>
      <c r="D93" s="299" t="s">
        <v>4470</v>
      </c>
      <c r="E93" s="299" t="s">
        <v>4290</v>
      </c>
      <c r="F93" s="298" t="s">
        <v>81</v>
      </c>
      <c r="G93" s="298" t="s">
        <v>4522</v>
      </c>
      <c r="H93" s="301">
        <v>0</v>
      </c>
      <c r="I93" s="301">
        <v>0</v>
      </c>
      <c r="J93" s="301">
        <v>0</v>
      </c>
      <c r="K93" s="308">
        <v>0</v>
      </c>
      <c r="L93" s="301">
        <v>0</v>
      </c>
      <c r="M93" s="301">
        <v>275000</v>
      </c>
      <c r="N93" s="301">
        <v>275000</v>
      </c>
      <c r="O93" s="301">
        <v>275000</v>
      </c>
      <c r="P93" s="301">
        <v>275000</v>
      </c>
      <c r="Q93" s="301">
        <v>275000</v>
      </c>
      <c r="R93" s="301">
        <v>275000</v>
      </c>
      <c r="S93" s="301">
        <v>275000</v>
      </c>
    </row>
    <row r="94" spans="1:19" ht="16.5" customHeight="1" x14ac:dyDescent="0.3">
      <c r="A94" s="297">
        <v>92</v>
      </c>
      <c r="B94" s="298" t="s">
        <v>1027</v>
      </c>
      <c r="C94" s="298" t="s">
        <v>3014</v>
      </c>
      <c r="D94" s="299" t="s">
        <v>3015</v>
      </c>
      <c r="E94" s="299" t="s">
        <v>3758</v>
      </c>
      <c r="F94" s="300" t="s">
        <v>81</v>
      </c>
      <c r="G94" s="300" t="s">
        <v>4522</v>
      </c>
      <c r="H94" s="301">
        <v>0</v>
      </c>
      <c r="I94" s="301">
        <v>0</v>
      </c>
      <c r="J94" s="301">
        <v>825000</v>
      </c>
      <c r="K94" s="308">
        <v>275000</v>
      </c>
      <c r="L94" s="301">
        <v>275000</v>
      </c>
      <c r="M94" s="301">
        <v>275000</v>
      </c>
      <c r="N94" s="301">
        <v>275000</v>
      </c>
      <c r="O94" s="301">
        <v>275000</v>
      </c>
      <c r="P94" s="301">
        <v>275000</v>
      </c>
      <c r="Q94" s="301">
        <v>275000</v>
      </c>
      <c r="R94" s="301">
        <v>275000</v>
      </c>
      <c r="S94" s="301">
        <v>275000</v>
      </c>
    </row>
    <row r="95" spans="1:19" ht="16.5" customHeight="1" x14ac:dyDescent="0.3">
      <c r="A95" s="302">
        <v>93</v>
      </c>
      <c r="B95" s="298" t="s">
        <v>1027</v>
      </c>
      <c r="C95" s="298" t="s">
        <v>3016</v>
      </c>
      <c r="D95" s="299" t="s">
        <v>3017</v>
      </c>
      <c r="E95" s="299" t="s">
        <v>1065</v>
      </c>
      <c r="F95" s="298" t="s">
        <v>81</v>
      </c>
      <c r="G95" s="298" t="s">
        <v>4522</v>
      </c>
      <c r="H95" s="301">
        <v>0</v>
      </c>
      <c r="I95" s="301">
        <v>0</v>
      </c>
      <c r="J95" s="301">
        <v>0</v>
      </c>
      <c r="K95" s="308">
        <v>0</v>
      </c>
      <c r="L95" s="301">
        <v>0</v>
      </c>
      <c r="M95" s="301">
        <v>0</v>
      </c>
      <c r="N95" s="301">
        <v>0</v>
      </c>
      <c r="O95" s="301">
        <v>0</v>
      </c>
      <c r="P95" s="301">
        <v>0</v>
      </c>
      <c r="Q95" s="301">
        <v>0</v>
      </c>
      <c r="R95" s="301">
        <v>0</v>
      </c>
      <c r="S95" s="301">
        <v>0</v>
      </c>
    </row>
    <row r="96" spans="1:19" ht="16.5" customHeight="1" x14ac:dyDescent="0.3">
      <c r="A96" s="297">
        <v>94</v>
      </c>
      <c r="B96" s="298" t="s">
        <v>1027</v>
      </c>
      <c r="C96" s="298" t="s">
        <v>1149</v>
      </c>
      <c r="D96" s="299" t="s">
        <v>1150</v>
      </c>
      <c r="E96" s="299" t="s">
        <v>1036</v>
      </c>
      <c r="F96" s="300" t="s">
        <v>81</v>
      </c>
      <c r="G96" s="300" t="s">
        <v>4522</v>
      </c>
      <c r="H96" s="301">
        <v>430000</v>
      </c>
      <c r="I96" s="301">
        <v>430000</v>
      </c>
      <c r="J96" s="301">
        <v>430000</v>
      </c>
      <c r="K96" s="308">
        <v>430000</v>
      </c>
      <c r="L96" s="301">
        <v>430000</v>
      </c>
      <c r="M96" s="301">
        <v>430000</v>
      </c>
      <c r="N96" s="301">
        <v>430000</v>
      </c>
      <c r="O96" s="301">
        <v>430000</v>
      </c>
      <c r="P96" s="301">
        <v>0</v>
      </c>
      <c r="Q96" s="301">
        <v>0</v>
      </c>
      <c r="R96" s="301">
        <v>0</v>
      </c>
      <c r="S96" s="301">
        <v>0</v>
      </c>
    </row>
    <row r="97" spans="1:19" ht="16.5" customHeight="1" x14ac:dyDescent="0.3">
      <c r="A97" s="302">
        <v>95</v>
      </c>
      <c r="B97" s="298" t="s">
        <v>1027</v>
      </c>
      <c r="C97" s="298" t="s">
        <v>4399</v>
      </c>
      <c r="D97" s="299" t="s">
        <v>4414</v>
      </c>
      <c r="E97" s="299" t="s">
        <v>4290</v>
      </c>
      <c r="F97" s="298" t="s">
        <v>81</v>
      </c>
      <c r="G97" s="298" t="s">
        <v>4522</v>
      </c>
      <c r="H97" s="301">
        <v>0</v>
      </c>
      <c r="I97" s="301">
        <v>0</v>
      </c>
      <c r="J97" s="301">
        <v>0</v>
      </c>
      <c r="K97" s="308">
        <v>0</v>
      </c>
      <c r="L97" s="301">
        <v>0</v>
      </c>
      <c r="M97" s="301">
        <v>260000</v>
      </c>
      <c r="N97" s="301">
        <v>260000</v>
      </c>
      <c r="O97" s="301">
        <v>260000</v>
      </c>
      <c r="P97" s="301">
        <v>260000</v>
      </c>
      <c r="Q97" s="301">
        <v>260000</v>
      </c>
      <c r="R97" s="301">
        <v>260000</v>
      </c>
      <c r="S97" s="301">
        <v>260000</v>
      </c>
    </row>
    <row r="98" spans="1:19" ht="16.5" customHeight="1" x14ac:dyDescent="0.3">
      <c r="A98" s="297">
        <v>96</v>
      </c>
      <c r="B98" s="298" t="s">
        <v>1027</v>
      </c>
      <c r="C98" s="298" t="s">
        <v>3018</v>
      </c>
      <c r="D98" s="299" t="s">
        <v>3019</v>
      </c>
      <c r="E98" s="299" t="s">
        <v>1151</v>
      </c>
      <c r="F98" s="300" t="s">
        <v>81</v>
      </c>
      <c r="G98" s="300" t="s">
        <v>4522</v>
      </c>
      <c r="H98" s="301">
        <v>0</v>
      </c>
      <c r="I98" s="301">
        <v>0</v>
      </c>
      <c r="J98" s="301">
        <v>0</v>
      </c>
      <c r="K98" s="308">
        <v>0</v>
      </c>
      <c r="L98" s="301">
        <v>0</v>
      </c>
      <c r="M98" s="301">
        <v>0</v>
      </c>
      <c r="N98" s="301">
        <v>0</v>
      </c>
      <c r="O98" s="301">
        <v>0</v>
      </c>
      <c r="P98" s="301">
        <v>0</v>
      </c>
      <c r="Q98" s="301">
        <v>0</v>
      </c>
      <c r="R98" s="301">
        <v>0</v>
      </c>
      <c r="S98" s="301">
        <v>0</v>
      </c>
    </row>
    <row r="99" spans="1:19" ht="16.5" customHeight="1" x14ac:dyDescent="0.3">
      <c r="A99" s="293">
        <v>97</v>
      </c>
      <c r="B99" s="298" t="s">
        <v>1027</v>
      </c>
      <c r="C99" s="298" t="s">
        <v>1152</v>
      </c>
      <c r="D99" s="299" t="s">
        <v>1153</v>
      </c>
      <c r="E99" s="299" t="s">
        <v>1154</v>
      </c>
      <c r="F99" s="298" t="s">
        <v>81</v>
      </c>
      <c r="G99" s="298" t="s">
        <v>4522</v>
      </c>
      <c r="H99" s="301">
        <v>325000</v>
      </c>
      <c r="I99" s="301">
        <v>325000</v>
      </c>
      <c r="J99" s="301">
        <v>325000</v>
      </c>
      <c r="K99" s="308">
        <v>325000</v>
      </c>
      <c r="L99" s="301">
        <v>325000</v>
      </c>
      <c r="M99" s="301">
        <v>325000</v>
      </c>
      <c r="N99" s="301">
        <v>325000</v>
      </c>
      <c r="O99" s="301">
        <v>325000</v>
      </c>
      <c r="P99" s="301">
        <v>325000</v>
      </c>
      <c r="Q99" s="301">
        <v>325000</v>
      </c>
      <c r="R99" s="301">
        <v>325000</v>
      </c>
      <c r="S99" s="301">
        <v>325000</v>
      </c>
    </row>
    <row r="100" spans="1:19" ht="16.5" customHeight="1" x14ac:dyDescent="0.3">
      <c r="A100" s="297">
        <v>98</v>
      </c>
      <c r="B100" s="298" t="s">
        <v>1027</v>
      </c>
      <c r="C100" s="298" t="s">
        <v>1155</v>
      </c>
      <c r="D100" s="299" t="s">
        <v>1156</v>
      </c>
      <c r="E100" s="299" t="s">
        <v>1154</v>
      </c>
      <c r="F100" s="300" t="s">
        <v>81</v>
      </c>
      <c r="G100" s="300" t="s">
        <v>4522</v>
      </c>
      <c r="H100" s="301">
        <v>325000</v>
      </c>
      <c r="I100" s="301">
        <v>325000</v>
      </c>
      <c r="J100" s="301">
        <v>325000</v>
      </c>
      <c r="K100" s="308">
        <v>325000</v>
      </c>
      <c r="L100" s="301">
        <v>325000</v>
      </c>
      <c r="M100" s="301">
        <v>325000</v>
      </c>
      <c r="N100" s="301">
        <v>325000</v>
      </c>
      <c r="O100" s="301">
        <v>325000</v>
      </c>
      <c r="P100" s="301">
        <v>325000</v>
      </c>
      <c r="Q100" s="301">
        <v>325000</v>
      </c>
      <c r="R100" s="301">
        <v>325000</v>
      </c>
      <c r="S100" s="301">
        <v>325000</v>
      </c>
    </row>
    <row r="101" spans="1:19" ht="16.5" customHeight="1" x14ac:dyDescent="0.3">
      <c r="A101" s="302">
        <v>99</v>
      </c>
      <c r="B101" s="298" t="s">
        <v>1027</v>
      </c>
      <c r="C101" s="298" t="s">
        <v>4262</v>
      </c>
      <c r="D101" s="299" t="s">
        <v>4284</v>
      </c>
      <c r="E101" s="299" t="s">
        <v>4285</v>
      </c>
      <c r="F101" s="298" t="s">
        <v>81</v>
      </c>
      <c r="G101" s="298" t="s">
        <v>4522</v>
      </c>
      <c r="H101" s="301">
        <v>0</v>
      </c>
      <c r="I101" s="301">
        <v>0</v>
      </c>
      <c r="J101" s="301">
        <v>3540000</v>
      </c>
      <c r="K101" s="308">
        <v>0</v>
      </c>
      <c r="L101" s="301">
        <v>0</v>
      </c>
      <c r="M101" s="301">
        <v>0</v>
      </c>
      <c r="N101" s="301">
        <v>0</v>
      </c>
      <c r="O101" s="301">
        <v>0</v>
      </c>
      <c r="P101" s="301">
        <v>0</v>
      </c>
      <c r="Q101" s="301">
        <v>0</v>
      </c>
      <c r="R101" s="301">
        <v>0</v>
      </c>
      <c r="S101" s="301">
        <v>0</v>
      </c>
    </row>
    <row r="102" spans="1:19" ht="16.5" customHeight="1" x14ac:dyDescent="0.3">
      <c r="A102" s="297">
        <v>100</v>
      </c>
      <c r="B102" s="298" t="s">
        <v>1027</v>
      </c>
      <c r="C102" s="298" t="s">
        <v>4510</v>
      </c>
      <c r="D102" s="299" t="s">
        <v>4525</v>
      </c>
      <c r="E102" s="299" t="s">
        <v>4526</v>
      </c>
      <c r="F102" s="300" t="s">
        <v>81</v>
      </c>
      <c r="G102" s="300" t="s">
        <v>4522</v>
      </c>
      <c r="H102" s="301">
        <v>0</v>
      </c>
      <c r="I102" s="301">
        <v>0</v>
      </c>
      <c r="J102" s="301">
        <v>0</v>
      </c>
      <c r="K102" s="308">
        <v>3540000</v>
      </c>
      <c r="L102" s="301">
        <v>0</v>
      </c>
      <c r="M102" s="301">
        <v>0</v>
      </c>
      <c r="N102" s="301">
        <v>0</v>
      </c>
      <c r="O102" s="301">
        <v>0</v>
      </c>
      <c r="P102" s="301">
        <v>0</v>
      </c>
      <c r="Q102" s="301">
        <v>0</v>
      </c>
      <c r="R102" s="301">
        <v>0</v>
      </c>
      <c r="S102" s="301">
        <v>0</v>
      </c>
    </row>
    <row r="103" spans="1:19" ht="16.5" customHeight="1" x14ac:dyDescent="0.3">
      <c r="A103" s="302">
        <v>101</v>
      </c>
      <c r="B103" s="298" t="s">
        <v>1027</v>
      </c>
      <c r="C103" s="298" t="s">
        <v>1157</v>
      </c>
      <c r="D103" s="299" t="s">
        <v>1158</v>
      </c>
      <c r="E103" s="299" t="s">
        <v>1159</v>
      </c>
      <c r="F103" s="298" t="s">
        <v>81</v>
      </c>
      <c r="G103" s="298" t="s">
        <v>4522</v>
      </c>
      <c r="H103" s="301">
        <v>335000</v>
      </c>
      <c r="I103" s="301">
        <v>335000</v>
      </c>
      <c r="J103" s="301">
        <v>335000</v>
      </c>
      <c r="K103" s="308">
        <v>335000</v>
      </c>
      <c r="L103" s="301">
        <v>335000</v>
      </c>
      <c r="M103" s="301">
        <v>335000</v>
      </c>
      <c r="N103" s="301">
        <v>335000</v>
      </c>
      <c r="O103" s="301">
        <v>335000</v>
      </c>
      <c r="P103" s="301">
        <v>335000</v>
      </c>
      <c r="Q103" s="301">
        <v>335000</v>
      </c>
      <c r="R103" s="301">
        <v>0</v>
      </c>
      <c r="S103" s="301">
        <v>0</v>
      </c>
    </row>
    <row r="104" spans="1:19" ht="16.5" customHeight="1" x14ac:dyDescent="0.3">
      <c r="A104" s="297">
        <v>102</v>
      </c>
      <c r="B104" s="298" t="s">
        <v>1027</v>
      </c>
      <c r="C104" s="298" t="s">
        <v>1160</v>
      </c>
      <c r="D104" s="299" t="s">
        <v>1161</v>
      </c>
      <c r="E104" s="299" t="s">
        <v>1142</v>
      </c>
      <c r="F104" s="300" t="s">
        <v>81</v>
      </c>
      <c r="G104" s="300" t="s">
        <v>4522</v>
      </c>
      <c r="H104" s="301">
        <v>220000</v>
      </c>
      <c r="I104" s="301">
        <v>220000</v>
      </c>
      <c r="J104" s="301">
        <v>220000</v>
      </c>
      <c r="K104" s="308">
        <v>220000</v>
      </c>
      <c r="L104" s="301">
        <v>220000</v>
      </c>
      <c r="M104" s="301">
        <v>220000</v>
      </c>
      <c r="N104" s="301">
        <v>220000</v>
      </c>
      <c r="O104" s="301">
        <v>220000</v>
      </c>
      <c r="P104" s="301">
        <v>0</v>
      </c>
      <c r="Q104" s="301">
        <v>0</v>
      </c>
      <c r="R104" s="301">
        <v>0</v>
      </c>
      <c r="S104" s="301">
        <v>0</v>
      </c>
    </row>
    <row r="105" spans="1:19" ht="16.5" customHeight="1" x14ac:dyDescent="0.3">
      <c r="A105" s="302">
        <v>103</v>
      </c>
      <c r="B105" s="298" t="s">
        <v>1027</v>
      </c>
      <c r="C105" s="298" t="s">
        <v>3020</v>
      </c>
      <c r="D105" s="299" t="s">
        <v>3021</v>
      </c>
      <c r="E105" s="299" t="s">
        <v>1102</v>
      </c>
      <c r="F105" s="298" t="s">
        <v>81</v>
      </c>
      <c r="G105" s="298" t="s">
        <v>4522</v>
      </c>
      <c r="H105" s="301">
        <v>0</v>
      </c>
      <c r="I105" s="301">
        <v>0</v>
      </c>
      <c r="J105" s="301">
        <v>0</v>
      </c>
      <c r="K105" s="308">
        <v>0</v>
      </c>
      <c r="L105" s="301">
        <v>0</v>
      </c>
      <c r="M105" s="301">
        <v>0</v>
      </c>
      <c r="N105" s="301">
        <v>0</v>
      </c>
      <c r="O105" s="301">
        <v>0</v>
      </c>
      <c r="P105" s="301">
        <v>0</v>
      </c>
      <c r="Q105" s="301">
        <v>0</v>
      </c>
      <c r="R105" s="301">
        <v>0</v>
      </c>
      <c r="S105" s="301">
        <v>0</v>
      </c>
    </row>
    <row r="106" spans="1:19" ht="16.5" customHeight="1" x14ac:dyDescent="0.3">
      <c r="A106" s="297">
        <v>104</v>
      </c>
      <c r="B106" s="298" t="s">
        <v>1027</v>
      </c>
      <c r="C106" s="298" t="s">
        <v>1162</v>
      </c>
      <c r="D106" s="299" t="s">
        <v>1163</v>
      </c>
      <c r="E106" s="299" t="s">
        <v>3758</v>
      </c>
      <c r="F106" s="300" t="s">
        <v>81</v>
      </c>
      <c r="G106" s="300" t="s">
        <v>4522</v>
      </c>
      <c r="H106" s="301">
        <v>0</v>
      </c>
      <c r="I106" s="301">
        <v>3900000</v>
      </c>
      <c r="J106" s="301">
        <v>0</v>
      </c>
      <c r="K106" s="308">
        <v>0</v>
      </c>
      <c r="L106" s="301">
        <v>0</v>
      </c>
      <c r="M106" s="301">
        <v>0</v>
      </c>
      <c r="N106" s="301">
        <v>0</v>
      </c>
      <c r="O106" s="301">
        <v>0</v>
      </c>
      <c r="P106" s="301">
        <v>0</v>
      </c>
      <c r="Q106" s="301">
        <v>0</v>
      </c>
      <c r="R106" s="301">
        <v>0</v>
      </c>
      <c r="S106" s="301">
        <v>0</v>
      </c>
    </row>
    <row r="107" spans="1:19" ht="16.5" customHeight="1" x14ac:dyDescent="0.3">
      <c r="A107" s="293">
        <v>105</v>
      </c>
      <c r="B107" s="298" t="s">
        <v>1027</v>
      </c>
      <c r="C107" s="298" t="s">
        <v>3022</v>
      </c>
      <c r="D107" s="299" t="s">
        <v>3023</v>
      </c>
      <c r="E107" s="299" t="s">
        <v>1133</v>
      </c>
      <c r="F107" s="298" t="s">
        <v>81</v>
      </c>
      <c r="G107" s="298" t="s">
        <v>4522</v>
      </c>
      <c r="H107" s="301">
        <v>0</v>
      </c>
      <c r="I107" s="301">
        <v>0</v>
      </c>
      <c r="J107" s="301">
        <v>0</v>
      </c>
      <c r="K107" s="308">
        <v>0</v>
      </c>
      <c r="L107" s="301">
        <v>0</v>
      </c>
      <c r="M107" s="301">
        <v>0</v>
      </c>
      <c r="N107" s="301">
        <v>0</v>
      </c>
      <c r="O107" s="301">
        <v>0</v>
      </c>
      <c r="P107" s="301">
        <v>0</v>
      </c>
      <c r="Q107" s="301">
        <v>0</v>
      </c>
      <c r="R107" s="301">
        <v>0</v>
      </c>
      <c r="S107" s="301">
        <v>0</v>
      </c>
    </row>
    <row r="108" spans="1:19" ht="16.5" customHeight="1" x14ac:dyDescent="0.3">
      <c r="A108" s="297">
        <v>106</v>
      </c>
      <c r="B108" s="298" t="s">
        <v>1027</v>
      </c>
      <c r="C108" s="298" t="s">
        <v>4386</v>
      </c>
      <c r="D108" s="299" t="s">
        <v>4607</v>
      </c>
      <c r="E108" s="299" t="s">
        <v>3534</v>
      </c>
      <c r="F108" s="300" t="s">
        <v>81</v>
      </c>
      <c r="G108" s="300" t="s">
        <v>4522</v>
      </c>
      <c r="H108" s="301">
        <v>0</v>
      </c>
      <c r="I108" s="301">
        <v>0</v>
      </c>
      <c r="J108" s="301">
        <v>0</v>
      </c>
      <c r="K108" s="308">
        <v>0</v>
      </c>
      <c r="L108" s="301">
        <v>305000</v>
      </c>
      <c r="M108" s="301">
        <v>305000</v>
      </c>
      <c r="N108" s="301">
        <v>305000</v>
      </c>
      <c r="O108" s="301">
        <v>305000</v>
      </c>
      <c r="P108" s="301">
        <v>305000</v>
      </c>
      <c r="Q108" s="301">
        <v>305000</v>
      </c>
      <c r="R108" s="301">
        <v>305000</v>
      </c>
      <c r="S108" s="301">
        <v>305000</v>
      </c>
    </row>
    <row r="109" spans="1:19" ht="16.5" customHeight="1" x14ac:dyDescent="0.3">
      <c r="A109" s="302">
        <v>107</v>
      </c>
      <c r="B109" s="298" t="s">
        <v>1029</v>
      </c>
      <c r="C109" s="298" t="s">
        <v>1164</v>
      </c>
      <c r="D109" s="299" t="s">
        <v>1165</v>
      </c>
      <c r="E109" s="299" t="s">
        <v>1166</v>
      </c>
      <c r="F109" s="298" t="s">
        <v>81</v>
      </c>
      <c r="G109" s="298" t="s">
        <v>4522</v>
      </c>
      <c r="H109" s="301">
        <v>2760000</v>
      </c>
      <c r="I109" s="301">
        <v>0</v>
      </c>
      <c r="J109" s="301">
        <v>0</v>
      </c>
      <c r="K109" s="308">
        <v>0</v>
      </c>
      <c r="L109" s="301">
        <v>0</v>
      </c>
      <c r="M109" s="301">
        <v>0</v>
      </c>
      <c r="N109" s="301">
        <v>0</v>
      </c>
      <c r="O109" s="301">
        <v>0</v>
      </c>
      <c r="P109" s="301">
        <v>0</v>
      </c>
      <c r="Q109" s="301">
        <v>0</v>
      </c>
      <c r="R109" s="301">
        <v>0</v>
      </c>
      <c r="S109" s="301">
        <v>0</v>
      </c>
    </row>
    <row r="110" spans="1:19" ht="16.5" customHeight="1" x14ac:dyDescent="0.3">
      <c r="A110" s="297">
        <v>108</v>
      </c>
      <c r="B110" s="298" t="s">
        <v>1029</v>
      </c>
      <c r="C110" s="298" t="s">
        <v>3487</v>
      </c>
      <c r="D110" s="299" t="s">
        <v>3488</v>
      </c>
      <c r="E110" s="299" t="s">
        <v>3982</v>
      </c>
      <c r="F110" s="300" t="s">
        <v>81</v>
      </c>
      <c r="G110" s="300" t="s">
        <v>4522</v>
      </c>
      <c r="H110" s="301">
        <v>0</v>
      </c>
      <c r="I110" s="301">
        <v>0</v>
      </c>
      <c r="J110" s="301">
        <v>4260000</v>
      </c>
      <c r="K110" s="308">
        <v>0</v>
      </c>
      <c r="L110" s="301">
        <v>0</v>
      </c>
      <c r="M110" s="301">
        <v>0</v>
      </c>
      <c r="N110" s="301">
        <v>0</v>
      </c>
      <c r="O110" s="301">
        <v>0</v>
      </c>
      <c r="P110" s="301">
        <v>0</v>
      </c>
      <c r="Q110" s="301">
        <v>0</v>
      </c>
      <c r="R110" s="301">
        <v>0</v>
      </c>
      <c r="S110" s="301">
        <v>0</v>
      </c>
    </row>
    <row r="111" spans="1:19" ht="16.5" customHeight="1" x14ac:dyDescent="0.3">
      <c r="A111" s="302">
        <v>109</v>
      </c>
      <c r="B111" s="298" t="s">
        <v>1029</v>
      </c>
      <c r="C111" s="298" t="s">
        <v>3024</v>
      </c>
      <c r="D111" s="299" t="s">
        <v>3025</v>
      </c>
      <c r="E111" s="299" t="s">
        <v>3026</v>
      </c>
      <c r="F111" s="298" t="s">
        <v>81</v>
      </c>
      <c r="G111" s="298" t="s">
        <v>4522</v>
      </c>
      <c r="H111" s="301">
        <v>0</v>
      </c>
      <c r="I111" s="301">
        <v>0</v>
      </c>
      <c r="J111" s="301">
        <v>0</v>
      </c>
      <c r="K111" s="308">
        <v>0</v>
      </c>
      <c r="L111" s="301">
        <v>0</v>
      </c>
      <c r="M111" s="301">
        <v>0</v>
      </c>
      <c r="N111" s="301">
        <v>0</v>
      </c>
      <c r="O111" s="301">
        <v>0</v>
      </c>
      <c r="P111" s="301">
        <v>0</v>
      </c>
      <c r="Q111" s="301">
        <v>0</v>
      </c>
      <c r="R111" s="301">
        <v>0</v>
      </c>
      <c r="S111" s="301">
        <v>0</v>
      </c>
    </row>
    <row r="112" spans="1:19" ht="16.5" customHeight="1" x14ac:dyDescent="0.3">
      <c r="A112" s="297">
        <v>110</v>
      </c>
      <c r="B112" s="298" t="s">
        <v>1029</v>
      </c>
      <c r="C112" s="298" t="s">
        <v>1167</v>
      </c>
      <c r="D112" s="299" t="s">
        <v>1168</v>
      </c>
      <c r="E112" s="299" t="s">
        <v>1028</v>
      </c>
      <c r="F112" s="300" t="s">
        <v>81</v>
      </c>
      <c r="G112" s="300" t="s">
        <v>4522</v>
      </c>
      <c r="H112" s="301">
        <v>275000</v>
      </c>
      <c r="I112" s="301">
        <v>275000</v>
      </c>
      <c r="J112" s="301">
        <v>275000</v>
      </c>
      <c r="K112" s="308">
        <v>275000</v>
      </c>
      <c r="L112" s="301">
        <v>275000</v>
      </c>
      <c r="M112" s="301">
        <v>0</v>
      </c>
      <c r="N112" s="301">
        <v>0</v>
      </c>
      <c r="O112" s="301">
        <v>0</v>
      </c>
      <c r="P112" s="301">
        <v>0</v>
      </c>
      <c r="Q112" s="301">
        <v>0</v>
      </c>
      <c r="R112" s="301">
        <v>0</v>
      </c>
      <c r="S112" s="301">
        <v>0</v>
      </c>
    </row>
    <row r="113" spans="1:19" ht="16.5" customHeight="1" x14ac:dyDescent="0.3">
      <c r="A113" s="302">
        <v>111</v>
      </c>
      <c r="B113" s="298" t="s">
        <v>1029</v>
      </c>
      <c r="C113" s="298" t="s">
        <v>1169</v>
      </c>
      <c r="D113" s="299" t="s">
        <v>1170</v>
      </c>
      <c r="E113" s="299" t="s">
        <v>1028</v>
      </c>
      <c r="F113" s="298" t="s">
        <v>81</v>
      </c>
      <c r="G113" s="298" t="s">
        <v>4522</v>
      </c>
      <c r="H113" s="301">
        <v>275000</v>
      </c>
      <c r="I113" s="301">
        <v>275000</v>
      </c>
      <c r="J113" s="301">
        <v>275000</v>
      </c>
      <c r="K113" s="308">
        <v>275000</v>
      </c>
      <c r="L113" s="301">
        <v>275000</v>
      </c>
      <c r="M113" s="301">
        <v>0</v>
      </c>
      <c r="N113" s="301">
        <v>0</v>
      </c>
      <c r="O113" s="301">
        <v>0</v>
      </c>
      <c r="P113" s="301">
        <v>0</v>
      </c>
      <c r="Q113" s="301">
        <v>0</v>
      </c>
      <c r="R113" s="301">
        <v>0</v>
      </c>
      <c r="S113" s="301">
        <v>0</v>
      </c>
    </row>
    <row r="114" spans="1:19" ht="16.5" customHeight="1" x14ac:dyDescent="0.3">
      <c r="A114" s="297">
        <v>112</v>
      </c>
      <c r="B114" s="298" t="s">
        <v>1029</v>
      </c>
      <c r="C114" s="298" t="s">
        <v>1171</v>
      </c>
      <c r="D114" s="299" t="s">
        <v>1172</v>
      </c>
      <c r="E114" s="299" t="s">
        <v>1824</v>
      </c>
      <c r="F114" s="300" t="s">
        <v>81</v>
      </c>
      <c r="G114" s="300" t="s">
        <v>4522</v>
      </c>
      <c r="H114" s="301">
        <v>230000</v>
      </c>
      <c r="I114" s="301">
        <v>230000</v>
      </c>
      <c r="J114" s="301">
        <v>230000</v>
      </c>
      <c r="K114" s="308">
        <v>230000</v>
      </c>
      <c r="L114" s="301">
        <v>230000</v>
      </c>
      <c r="M114" s="301">
        <v>230000</v>
      </c>
      <c r="N114" s="301">
        <v>230000</v>
      </c>
      <c r="O114" s="301">
        <v>230000</v>
      </c>
      <c r="P114" s="301">
        <v>230000</v>
      </c>
      <c r="Q114" s="301">
        <v>230000</v>
      </c>
      <c r="R114" s="301">
        <v>230000</v>
      </c>
      <c r="S114" s="301">
        <v>230000</v>
      </c>
    </row>
    <row r="115" spans="1:19" ht="16.5" customHeight="1" x14ac:dyDescent="0.3">
      <c r="A115" s="293">
        <v>113</v>
      </c>
      <c r="B115" s="298" t="s">
        <v>1029</v>
      </c>
      <c r="C115" s="298" t="s">
        <v>3027</v>
      </c>
      <c r="D115" s="299" t="s">
        <v>3028</v>
      </c>
      <c r="E115" s="299" t="s">
        <v>3029</v>
      </c>
      <c r="F115" s="298" t="s">
        <v>81</v>
      </c>
      <c r="G115" s="298" t="s">
        <v>4522</v>
      </c>
      <c r="H115" s="301">
        <v>0</v>
      </c>
      <c r="I115" s="301">
        <v>0</v>
      </c>
      <c r="J115" s="301">
        <v>0</v>
      </c>
      <c r="K115" s="308">
        <v>0</v>
      </c>
      <c r="L115" s="301">
        <v>0</v>
      </c>
      <c r="M115" s="301">
        <v>0</v>
      </c>
      <c r="N115" s="301">
        <v>0</v>
      </c>
      <c r="O115" s="301">
        <v>0</v>
      </c>
      <c r="P115" s="301">
        <v>0</v>
      </c>
      <c r="Q115" s="301">
        <v>0</v>
      </c>
      <c r="R115" s="301">
        <v>0</v>
      </c>
      <c r="S115" s="301">
        <v>0</v>
      </c>
    </row>
    <row r="116" spans="1:19" ht="16.5" customHeight="1" x14ac:dyDescent="0.3">
      <c r="A116" s="297">
        <v>114</v>
      </c>
      <c r="B116" s="298" t="s">
        <v>1029</v>
      </c>
      <c r="C116" s="298" t="s">
        <v>3030</v>
      </c>
      <c r="D116" s="299" t="s">
        <v>3031</v>
      </c>
      <c r="E116" s="299" t="s">
        <v>3026</v>
      </c>
      <c r="F116" s="300" t="s">
        <v>81</v>
      </c>
      <c r="G116" s="300" t="s">
        <v>4522</v>
      </c>
      <c r="H116" s="301">
        <v>0</v>
      </c>
      <c r="I116" s="301">
        <v>0</v>
      </c>
      <c r="J116" s="301">
        <v>0</v>
      </c>
      <c r="K116" s="308">
        <v>0</v>
      </c>
      <c r="L116" s="301">
        <v>0</v>
      </c>
      <c r="M116" s="301">
        <v>0</v>
      </c>
      <c r="N116" s="301">
        <v>0</v>
      </c>
      <c r="O116" s="301">
        <v>0</v>
      </c>
      <c r="P116" s="301">
        <v>0</v>
      </c>
      <c r="Q116" s="301">
        <v>0</v>
      </c>
      <c r="R116" s="301">
        <v>0</v>
      </c>
      <c r="S116" s="301">
        <v>0</v>
      </c>
    </row>
    <row r="117" spans="1:19" ht="16.5" customHeight="1" x14ac:dyDescent="0.3">
      <c r="A117" s="302">
        <v>115</v>
      </c>
      <c r="B117" s="298" t="s">
        <v>1029</v>
      </c>
      <c r="C117" s="298" t="s">
        <v>3032</v>
      </c>
      <c r="D117" s="299" t="s">
        <v>4527</v>
      </c>
      <c r="E117" s="299" t="s">
        <v>4303</v>
      </c>
      <c r="F117" s="298" t="s">
        <v>81</v>
      </c>
      <c r="G117" s="298" t="s">
        <v>4522</v>
      </c>
      <c r="H117" s="301">
        <v>0</v>
      </c>
      <c r="I117" s="301">
        <v>0</v>
      </c>
      <c r="J117" s="301">
        <v>0</v>
      </c>
      <c r="K117" s="308">
        <v>230000</v>
      </c>
      <c r="L117" s="301">
        <v>230000</v>
      </c>
      <c r="M117" s="301">
        <v>230000</v>
      </c>
      <c r="N117" s="301">
        <v>230000</v>
      </c>
      <c r="O117" s="301">
        <v>230000</v>
      </c>
      <c r="P117" s="301">
        <v>230000</v>
      </c>
      <c r="Q117" s="301">
        <v>230000</v>
      </c>
      <c r="R117" s="301">
        <v>230000</v>
      </c>
      <c r="S117" s="301">
        <v>230000</v>
      </c>
    </row>
    <row r="118" spans="1:19" ht="16.5" customHeight="1" x14ac:dyDescent="0.3">
      <c r="A118" s="297">
        <v>116</v>
      </c>
      <c r="B118" s="298" t="s">
        <v>1029</v>
      </c>
      <c r="C118" s="298" t="s">
        <v>1174</v>
      </c>
      <c r="D118" s="299" t="s">
        <v>1175</v>
      </c>
      <c r="E118" s="299" t="s">
        <v>1133</v>
      </c>
      <c r="F118" s="300" t="s">
        <v>81</v>
      </c>
      <c r="G118" s="300" t="s">
        <v>4522</v>
      </c>
      <c r="H118" s="301">
        <v>230000</v>
      </c>
      <c r="I118" s="301">
        <v>230000</v>
      </c>
      <c r="J118" s="301">
        <v>230000</v>
      </c>
      <c r="K118" s="308">
        <v>230000</v>
      </c>
      <c r="L118" s="301">
        <v>230000</v>
      </c>
      <c r="M118" s="301">
        <v>230000</v>
      </c>
      <c r="N118" s="301">
        <v>0</v>
      </c>
      <c r="O118" s="301">
        <v>0</v>
      </c>
      <c r="P118" s="301">
        <v>0</v>
      </c>
      <c r="Q118" s="301">
        <v>0</v>
      </c>
      <c r="R118" s="301">
        <v>0</v>
      </c>
      <c r="S118" s="301">
        <v>0</v>
      </c>
    </row>
    <row r="119" spans="1:19" ht="16.5" customHeight="1" x14ac:dyDescent="0.3">
      <c r="A119" s="302">
        <v>117</v>
      </c>
      <c r="B119" s="298" t="s">
        <v>1029</v>
      </c>
      <c r="C119" s="298" t="s">
        <v>3033</v>
      </c>
      <c r="D119" s="299" t="s">
        <v>3034</v>
      </c>
      <c r="E119" s="299" t="s">
        <v>3035</v>
      </c>
      <c r="F119" s="298" t="s">
        <v>81</v>
      </c>
      <c r="G119" s="298" t="s">
        <v>4522</v>
      </c>
      <c r="H119" s="301">
        <v>0</v>
      </c>
      <c r="I119" s="301">
        <v>0</v>
      </c>
      <c r="J119" s="301">
        <v>0</v>
      </c>
      <c r="K119" s="308">
        <v>0</v>
      </c>
      <c r="L119" s="301">
        <v>0</v>
      </c>
      <c r="M119" s="301">
        <v>0</v>
      </c>
      <c r="N119" s="301">
        <v>0</v>
      </c>
      <c r="O119" s="301">
        <v>0</v>
      </c>
      <c r="P119" s="301">
        <v>0</v>
      </c>
      <c r="Q119" s="301">
        <v>0</v>
      </c>
      <c r="R119" s="301">
        <v>0</v>
      </c>
      <c r="S119" s="301">
        <v>0</v>
      </c>
    </row>
    <row r="120" spans="1:19" ht="16.5" customHeight="1" x14ac:dyDescent="0.3">
      <c r="A120" s="297">
        <v>118</v>
      </c>
      <c r="B120" s="298" t="s">
        <v>1029</v>
      </c>
      <c r="C120" s="298" t="s">
        <v>1176</v>
      </c>
      <c r="D120" s="299" t="s">
        <v>1177</v>
      </c>
      <c r="E120" s="299" t="s">
        <v>1178</v>
      </c>
      <c r="F120" s="300" t="s">
        <v>81</v>
      </c>
      <c r="G120" s="300" t="s">
        <v>4522</v>
      </c>
      <c r="H120" s="301">
        <v>230000</v>
      </c>
      <c r="I120" s="301">
        <v>230000</v>
      </c>
      <c r="J120" s="301">
        <v>230000</v>
      </c>
      <c r="K120" s="308">
        <v>230000</v>
      </c>
      <c r="L120" s="301">
        <v>230000</v>
      </c>
      <c r="M120" s="301">
        <v>230000</v>
      </c>
      <c r="N120" s="301">
        <v>230000</v>
      </c>
      <c r="O120" s="301">
        <v>230000</v>
      </c>
      <c r="P120" s="301">
        <v>230000</v>
      </c>
      <c r="Q120" s="301">
        <v>230000</v>
      </c>
      <c r="R120" s="301">
        <v>230000</v>
      </c>
      <c r="S120" s="301">
        <v>230000</v>
      </c>
    </row>
    <row r="121" spans="1:19" ht="16.5" customHeight="1" x14ac:dyDescent="0.3">
      <c r="A121" s="302">
        <v>119</v>
      </c>
      <c r="B121" s="298" t="s">
        <v>1029</v>
      </c>
      <c r="C121" s="298" t="s">
        <v>3036</v>
      </c>
      <c r="D121" s="299" t="s">
        <v>3037</v>
      </c>
      <c r="E121" s="299" t="s">
        <v>3038</v>
      </c>
      <c r="F121" s="298" t="s">
        <v>81</v>
      </c>
      <c r="G121" s="298" t="s">
        <v>4522</v>
      </c>
      <c r="H121" s="301">
        <v>0</v>
      </c>
      <c r="I121" s="301">
        <v>0</v>
      </c>
      <c r="J121" s="301">
        <v>0</v>
      </c>
      <c r="K121" s="308">
        <v>0</v>
      </c>
      <c r="L121" s="301">
        <v>0</v>
      </c>
      <c r="M121" s="301">
        <v>0</v>
      </c>
      <c r="N121" s="301">
        <v>0</v>
      </c>
      <c r="O121" s="301">
        <v>0</v>
      </c>
      <c r="P121" s="301">
        <v>0</v>
      </c>
      <c r="Q121" s="301">
        <v>0</v>
      </c>
      <c r="R121" s="301">
        <v>0</v>
      </c>
      <c r="S121" s="301">
        <v>0</v>
      </c>
    </row>
    <row r="122" spans="1:19" ht="16.5" customHeight="1" x14ac:dyDescent="0.3">
      <c r="A122" s="297">
        <v>120</v>
      </c>
      <c r="B122" s="298" t="s">
        <v>1029</v>
      </c>
      <c r="C122" s="298" t="s">
        <v>1179</v>
      </c>
      <c r="D122" s="299" t="s">
        <v>1180</v>
      </c>
      <c r="E122" s="299" t="s">
        <v>1028</v>
      </c>
      <c r="F122" s="300" t="s">
        <v>81</v>
      </c>
      <c r="G122" s="300" t="s">
        <v>4522</v>
      </c>
      <c r="H122" s="301">
        <v>230000</v>
      </c>
      <c r="I122" s="301">
        <v>230000</v>
      </c>
      <c r="J122" s="301">
        <v>230000</v>
      </c>
      <c r="K122" s="308">
        <v>230000</v>
      </c>
      <c r="L122" s="301">
        <v>230000</v>
      </c>
      <c r="M122" s="301">
        <v>0</v>
      </c>
      <c r="N122" s="301">
        <v>0</v>
      </c>
      <c r="O122" s="301">
        <v>0</v>
      </c>
      <c r="P122" s="301">
        <v>0</v>
      </c>
      <c r="Q122" s="301">
        <v>0</v>
      </c>
      <c r="R122" s="301">
        <v>0</v>
      </c>
      <c r="S122" s="301">
        <v>0</v>
      </c>
    </row>
    <row r="123" spans="1:19" ht="16.5" customHeight="1" x14ac:dyDescent="0.3">
      <c r="A123" s="293">
        <v>121</v>
      </c>
      <c r="B123" s="298" t="s">
        <v>1029</v>
      </c>
      <c r="C123" s="298" t="s">
        <v>3039</v>
      </c>
      <c r="D123" s="299" t="s">
        <v>3040</v>
      </c>
      <c r="E123" s="299" t="s">
        <v>1121</v>
      </c>
      <c r="F123" s="298" t="s">
        <v>81</v>
      </c>
      <c r="G123" s="298" t="s">
        <v>4522</v>
      </c>
      <c r="H123" s="301">
        <v>0</v>
      </c>
      <c r="I123" s="301">
        <v>0</v>
      </c>
      <c r="J123" s="301">
        <v>0</v>
      </c>
      <c r="K123" s="308">
        <v>0</v>
      </c>
      <c r="L123" s="301">
        <v>0</v>
      </c>
      <c r="M123" s="301">
        <v>0</v>
      </c>
      <c r="N123" s="301">
        <v>0</v>
      </c>
      <c r="O123" s="301">
        <v>0</v>
      </c>
      <c r="P123" s="301">
        <v>0</v>
      </c>
      <c r="Q123" s="301">
        <v>0</v>
      </c>
      <c r="R123" s="301">
        <v>0</v>
      </c>
      <c r="S123" s="301">
        <v>0</v>
      </c>
    </row>
    <row r="124" spans="1:19" ht="16.5" customHeight="1" x14ac:dyDescent="0.3">
      <c r="A124" s="297">
        <v>122</v>
      </c>
      <c r="B124" s="298" t="s">
        <v>1029</v>
      </c>
      <c r="C124" s="298" t="s">
        <v>3041</v>
      </c>
      <c r="D124" s="299" t="s">
        <v>3042</v>
      </c>
      <c r="E124" s="299" t="s">
        <v>3043</v>
      </c>
      <c r="F124" s="300" t="s">
        <v>81</v>
      </c>
      <c r="G124" s="300" t="s">
        <v>4522</v>
      </c>
      <c r="H124" s="301">
        <v>0</v>
      </c>
      <c r="I124" s="301">
        <v>0</v>
      </c>
      <c r="J124" s="301">
        <v>0</v>
      </c>
      <c r="K124" s="308">
        <v>0</v>
      </c>
      <c r="L124" s="301">
        <v>0</v>
      </c>
      <c r="M124" s="301">
        <v>0</v>
      </c>
      <c r="N124" s="301">
        <v>2760000</v>
      </c>
      <c r="O124" s="301">
        <v>0</v>
      </c>
      <c r="P124" s="301">
        <v>0</v>
      </c>
      <c r="Q124" s="301">
        <v>0</v>
      </c>
      <c r="R124" s="301">
        <v>0</v>
      </c>
      <c r="S124" s="301">
        <v>0</v>
      </c>
    </row>
    <row r="125" spans="1:19" ht="16.5" customHeight="1" x14ac:dyDescent="0.3">
      <c r="A125" s="302">
        <v>123</v>
      </c>
      <c r="B125" s="298" t="s">
        <v>1029</v>
      </c>
      <c r="C125" s="298" t="s">
        <v>1987</v>
      </c>
      <c r="D125" s="299" t="s">
        <v>3044</v>
      </c>
      <c r="E125" s="299" t="s">
        <v>1145</v>
      </c>
      <c r="F125" s="298" t="s">
        <v>81</v>
      </c>
      <c r="G125" s="298" t="s">
        <v>4522</v>
      </c>
      <c r="H125" s="301">
        <v>0</v>
      </c>
      <c r="I125" s="301">
        <v>0</v>
      </c>
      <c r="J125" s="301">
        <v>0</v>
      </c>
      <c r="K125" s="308">
        <v>0</v>
      </c>
      <c r="L125" s="301">
        <v>0</v>
      </c>
      <c r="M125" s="301">
        <v>0</v>
      </c>
      <c r="N125" s="301">
        <v>0</v>
      </c>
      <c r="O125" s="301">
        <v>0</v>
      </c>
      <c r="P125" s="301">
        <v>0</v>
      </c>
      <c r="Q125" s="301">
        <v>0</v>
      </c>
      <c r="R125" s="301">
        <v>0</v>
      </c>
      <c r="S125" s="301">
        <v>0</v>
      </c>
    </row>
    <row r="126" spans="1:19" ht="16.5" customHeight="1" x14ac:dyDescent="0.3">
      <c r="A126" s="297">
        <v>124</v>
      </c>
      <c r="B126" s="298" t="s">
        <v>1029</v>
      </c>
      <c r="C126" s="298" t="s">
        <v>3045</v>
      </c>
      <c r="D126" s="299" t="s">
        <v>3046</v>
      </c>
      <c r="E126" s="299" t="s">
        <v>3372</v>
      </c>
      <c r="F126" s="300" t="s">
        <v>81</v>
      </c>
      <c r="G126" s="300" t="s">
        <v>4522</v>
      </c>
      <c r="H126" s="301">
        <v>0</v>
      </c>
      <c r="I126" s="301">
        <v>0</v>
      </c>
      <c r="J126" s="301">
        <v>2520000</v>
      </c>
      <c r="K126" s="308">
        <v>0</v>
      </c>
      <c r="L126" s="301">
        <v>0</v>
      </c>
      <c r="M126" s="301">
        <v>0</v>
      </c>
      <c r="N126" s="301">
        <v>0</v>
      </c>
      <c r="O126" s="301">
        <v>0</v>
      </c>
      <c r="P126" s="301">
        <v>0</v>
      </c>
      <c r="Q126" s="301">
        <v>0</v>
      </c>
      <c r="R126" s="301">
        <v>0</v>
      </c>
      <c r="S126" s="301">
        <v>0</v>
      </c>
    </row>
    <row r="127" spans="1:19" ht="16.5" customHeight="1" x14ac:dyDescent="0.3">
      <c r="A127" s="302">
        <v>125</v>
      </c>
      <c r="B127" s="298" t="s">
        <v>1029</v>
      </c>
      <c r="C127" s="298" t="s">
        <v>1182</v>
      </c>
      <c r="D127" s="299" t="s">
        <v>1183</v>
      </c>
      <c r="E127" s="299" t="s">
        <v>1121</v>
      </c>
      <c r="F127" s="298" t="s">
        <v>81</v>
      </c>
      <c r="G127" s="298" t="s">
        <v>4522</v>
      </c>
      <c r="H127" s="301">
        <v>320000</v>
      </c>
      <c r="I127" s="301">
        <v>320000</v>
      </c>
      <c r="J127" s="301">
        <v>320000</v>
      </c>
      <c r="K127" s="308">
        <v>320000</v>
      </c>
      <c r="L127" s="301">
        <v>320000</v>
      </c>
      <c r="M127" s="301">
        <v>320000</v>
      </c>
      <c r="N127" s="301">
        <v>320000</v>
      </c>
      <c r="O127" s="301">
        <v>320000</v>
      </c>
      <c r="P127" s="301">
        <v>320000</v>
      </c>
      <c r="Q127" s="301">
        <v>410000</v>
      </c>
      <c r="R127" s="301">
        <v>0</v>
      </c>
      <c r="S127" s="301">
        <v>0</v>
      </c>
    </row>
    <row r="128" spans="1:19" ht="16.5" customHeight="1" x14ac:dyDescent="0.3">
      <c r="A128" s="297">
        <v>126</v>
      </c>
      <c r="B128" s="298" t="s">
        <v>1029</v>
      </c>
      <c r="C128" s="298" t="s">
        <v>3047</v>
      </c>
      <c r="D128" s="299" t="s">
        <v>3048</v>
      </c>
      <c r="E128" s="299" t="s">
        <v>1184</v>
      </c>
      <c r="F128" s="300" t="s">
        <v>81</v>
      </c>
      <c r="G128" s="300" t="s">
        <v>4522</v>
      </c>
      <c r="H128" s="301">
        <v>0</v>
      </c>
      <c r="I128" s="301">
        <v>0</v>
      </c>
      <c r="J128" s="301">
        <v>0</v>
      </c>
      <c r="K128" s="308">
        <v>0</v>
      </c>
      <c r="L128" s="301">
        <v>0</v>
      </c>
      <c r="M128" s="301">
        <v>0</v>
      </c>
      <c r="N128" s="301">
        <v>0</v>
      </c>
      <c r="O128" s="301">
        <v>0</v>
      </c>
      <c r="P128" s="301">
        <v>0</v>
      </c>
      <c r="Q128" s="301">
        <v>0</v>
      </c>
      <c r="R128" s="301">
        <v>0</v>
      </c>
      <c r="S128" s="301">
        <v>0</v>
      </c>
    </row>
    <row r="129" spans="1:19" ht="16.5" customHeight="1" x14ac:dyDescent="0.3">
      <c r="A129" s="302">
        <v>127</v>
      </c>
      <c r="B129" s="298" t="s">
        <v>1029</v>
      </c>
      <c r="C129" s="298" t="s">
        <v>3049</v>
      </c>
      <c r="D129" s="299" t="s">
        <v>3050</v>
      </c>
      <c r="E129" s="299" t="s">
        <v>1142</v>
      </c>
      <c r="F129" s="298" t="s">
        <v>81</v>
      </c>
      <c r="G129" s="298" t="s">
        <v>4522</v>
      </c>
      <c r="H129" s="301">
        <v>0</v>
      </c>
      <c r="I129" s="301">
        <v>0</v>
      </c>
      <c r="J129" s="301">
        <v>0</v>
      </c>
      <c r="K129" s="308">
        <v>0</v>
      </c>
      <c r="L129" s="301">
        <v>0</v>
      </c>
      <c r="M129" s="301">
        <v>0</v>
      </c>
      <c r="N129" s="301">
        <v>0</v>
      </c>
      <c r="O129" s="301">
        <v>0</v>
      </c>
      <c r="P129" s="301">
        <v>0</v>
      </c>
      <c r="Q129" s="301">
        <v>0</v>
      </c>
      <c r="R129" s="301">
        <v>0</v>
      </c>
      <c r="S129" s="301">
        <v>0</v>
      </c>
    </row>
    <row r="130" spans="1:19" ht="16.5" customHeight="1" x14ac:dyDescent="0.3">
      <c r="A130" s="297">
        <v>128</v>
      </c>
      <c r="B130" s="298" t="s">
        <v>1029</v>
      </c>
      <c r="C130" s="298" t="s">
        <v>1185</v>
      </c>
      <c r="D130" s="299" t="s">
        <v>1186</v>
      </c>
      <c r="E130" s="299" t="s">
        <v>1181</v>
      </c>
      <c r="F130" s="300" t="s">
        <v>81</v>
      </c>
      <c r="G130" s="300" t="s">
        <v>4522</v>
      </c>
      <c r="H130" s="301">
        <v>230000</v>
      </c>
      <c r="I130" s="301">
        <v>230000</v>
      </c>
      <c r="J130" s="301">
        <v>230000</v>
      </c>
      <c r="K130" s="308">
        <v>0</v>
      </c>
      <c r="L130" s="301">
        <v>0</v>
      </c>
      <c r="M130" s="301">
        <v>0</v>
      </c>
      <c r="N130" s="301">
        <v>0</v>
      </c>
      <c r="O130" s="301">
        <v>0</v>
      </c>
      <c r="P130" s="301">
        <v>0</v>
      </c>
      <c r="Q130" s="301">
        <v>0</v>
      </c>
      <c r="R130" s="301">
        <v>0</v>
      </c>
      <c r="S130" s="301">
        <v>0</v>
      </c>
    </row>
    <row r="131" spans="1:19" ht="16.5" customHeight="1" x14ac:dyDescent="0.3">
      <c r="A131" s="293">
        <v>129</v>
      </c>
      <c r="B131" s="298" t="s">
        <v>1029</v>
      </c>
      <c r="C131" s="298" t="s">
        <v>3051</v>
      </c>
      <c r="D131" s="299" t="s">
        <v>3052</v>
      </c>
      <c r="E131" s="299" t="s">
        <v>1060</v>
      </c>
      <c r="F131" s="298" t="s">
        <v>81</v>
      </c>
      <c r="G131" s="298" t="s">
        <v>4522</v>
      </c>
      <c r="H131" s="301">
        <v>0</v>
      </c>
      <c r="I131" s="301">
        <v>0</v>
      </c>
      <c r="J131" s="301">
        <v>0</v>
      </c>
      <c r="K131" s="308">
        <v>0</v>
      </c>
      <c r="L131" s="301">
        <v>0</v>
      </c>
      <c r="M131" s="301">
        <v>0</v>
      </c>
      <c r="N131" s="301">
        <v>0</v>
      </c>
      <c r="O131" s="301">
        <v>0</v>
      </c>
      <c r="P131" s="301">
        <v>0</v>
      </c>
      <c r="Q131" s="301">
        <v>0</v>
      </c>
      <c r="R131" s="301">
        <v>0</v>
      </c>
      <c r="S131" s="301">
        <v>0</v>
      </c>
    </row>
    <row r="132" spans="1:19" ht="16.5" customHeight="1" x14ac:dyDescent="0.3">
      <c r="A132" s="297">
        <v>130</v>
      </c>
      <c r="B132" s="298" t="s">
        <v>1029</v>
      </c>
      <c r="C132" s="298" t="s">
        <v>3053</v>
      </c>
      <c r="D132" s="299" t="s">
        <v>3054</v>
      </c>
      <c r="E132" s="299" t="s">
        <v>3055</v>
      </c>
      <c r="F132" s="300" t="s">
        <v>81</v>
      </c>
      <c r="G132" s="300" t="s">
        <v>4522</v>
      </c>
      <c r="H132" s="301">
        <v>0</v>
      </c>
      <c r="I132" s="301">
        <v>0</v>
      </c>
      <c r="J132" s="301">
        <v>0</v>
      </c>
      <c r="K132" s="308">
        <v>0</v>
      </c>
      <c r="L132" s="301">
        <v>0</v>
      </c>
      <c r="M132" s="301">
        <v>0</v>
      </c>
      <c r="N132" s="301">
        <v>0</v>
      </c>
      <c r="O132" s="301">
        <v>0</v>
      </c>
      <c r="P132" s="301">
        <v>0</v>
      </c>
      <c r="Q132" s="301">
        <v>0</v>
      </c>
      <c r="R132" s="301">
        <v>0</v>
      </c>
      <c r="S132" s="301">
        <v>0</v>
      </c>
    </row>
    <row r="133" spans="1:19" ht="16.5" customHeight="1" x14ac:dyDescent="0.3">
      <c r="A133" s="302">
        <v>131</v>
      </c>
      <c r="B133" s="298" t="s">
        <v>1029</v>
      </c>
      <c r="C133" s="298" t="s">
        <v>4390</v>
      </c>
      <c r="D133" s="299" t="s">
        <v>4415</v>
      </c>
      <c r="E133" s="299" t="s">
        <v>4416</v>
      </c>
      <c r="F133" s="298" t="s">
        <v>81</v>
      </c>
      <c r="G133" s="298" t="s">
        <v>4522</v>
      </c>
      <c r="H133" s="301">
        <v>0</v>
      </c>
      <c r="I133" s="301">
        <v>0</v>
      </c>
      <c r="J133" s="301">
        <v>2640000</v>
      </c>
      <c r="K133" s="308">
        <v>0</v>
      </c>
      <c r="L133" s="301">
        <v>0</v>
      </c>
      <c r="M133" s="301">
        <v>0</v>
      </c>
      <c r="N133" s="301">
        <v>0</v>
      </c>
      <c r="O133" s="301">
        <v>0</v>
      </c>
      <c r="P133" s="301">
        <v>0</v>
      </c>
      <c r="Q133" s="301">
        <v>0</v>
      </c>
      <c r="R133" s="301">
        <v>0</v>
      </c>
      <c r="S133" s="301">
        <v>0</v>
      </c>
    </row>
    <row r="134" spans="1:19" ht="16.5" customHeight="1" x14ac:dyDescent="0.3">
      <c r="A134" s="297">
        <v>132</v>
      </c>
      <c r="B134" s="298" t="s">
        <v>1029</v>
      </c>
      <c r="C134" s="298" t="s">
        <v>4037</v>
      </c>
      <c r="D134" s="299" t="s">
        <v>4091</v>
      </c>
      <c r="E134" s="299" t="s">
        <v>3534</v>
      </c>
      <c r="F134" s="300" t="s">
        <v>81</v>
      </c>
      <c r="G134" s="300" t="s">
        <v>4522</v>
      </c>
      <c r="H134" s="301">
        <v>0</v>
      </c>
      <c r="I134" s="301">
        <v>0</v>
      </c>
      <c r="J134" s="301">
        <v>0</v>
      </c>
      <c r="K134" s="308">
        <v>0</v>
      </c>
      <c r="L134" s="301">
        <v>220000</v>
      </c>
      <c r="M134" s="301">
        <v>220000</v>
      </c>
      <c r="N134" s="301">
        <v>220000</v>
      </c>
      <c r="O134" s="301">
        <v>220000</v>
      </c>
      <c r="P134" s="301">
        <v>220000</v>
      </c>
      <c r="Q134" s="301">
        <v>220000</v>
      </c>
      <c r="R134" s="301">
        <v>220000</v>
      </c>
      <c r="S134" s="301">
        <v>220000</v>
      </c>
    </row>
    <row r="135" spans="1:19" ht="16.5" customHeight="1" x14ac:dyDescent="0.3">
      <c r="A135" s="302">
        <v>133</v>
      </c>
      <c r="B135" s="298" t="s">
        <v>1029</v>
      </c>
      <c r="C135" s="298" t="s">
        <v>3056</v>
      </c>
      <c r="D135" s="299" t="s">
        <v>3057</v>
      </c>
      <c r="E135" s="299" t="s">
        <v>1187</v>
      </c>
      <c r="F135" s="298" t="s">
        <v>81</v>
      </c>
      <c r="G135" s="298" t="s">
        <v>4522</v>
      </c>
      <c r="H135" s="301">
        <v>0</v>
      </c>
      <c r="I135" s="301">
        <v>0</v>
      </c>
      <c r="J135" s="301">
        <v>0</v>
      </c>
      <c r="K135" s="308">
        <v>0</v>
      </c>
      <c r="L135" s="301">
        <v>0</v>
      </c>
      <c r="M135" s="301">
        <v>0</v>
      </c>
      <c r="N135" s="301">
        <v>0</v>
      </c>
      <c r="O135" s="301">
        <v>0</v>
      </c>
      <c r="P135" s="301">
        <v>0</v>
      </c>
      <c r="Q135" s="301">
        <v>0</v>
      </c>
      <c r="R135" s="301">
        <v>0</v>
      </c>
      <c r="S135" s="301">
        <v>0</v>
      </c>
    </row>
    <row r="136" spans="1:19" ht="16.5" customHeight="1" x14ac:dyDescent="0.3">
      <c r="A136" s="297">
        <v>134</v>
      </c>
      <c r="B136" s="298" t="s">
        <v>1029</v>
      </c>
      <c r="C136" s="298" t="s">
        <v>2743</v>
      </c>
      <c r="D136" s="299" t="s">
        <v>2753</v>
      </c>
      <c r="E136" s="299" t="s">
        <v>2763</v>
      </c>
      <c r="F136" s="300" t="s">
        <v>81</v>
      </c>
      <c r="G136" s="300" t="s">
        <v>4522</v>
      </c>
      <c r="H136" s="301">
        <v>275000</v>
      </c>
      <c r="I136" s="301">
        <v>275000</v>
      </c>
      <c r="J136" s="301">
        <v>275000</v>
      </c>
      <c r="K136" s="308">
        <v>275000</v>
      </c>
      <c r="L136" s="301">
        <v>275000</v>
      </c>
      <c r="M136" s="301">
        <v>275000</v>
      </c>
      <c r="N136" s="301">
        <v>275000</v>
      </c>
      <c r="O136" s="301">
        <v>275000</v>
      </c>
      <c r="P136" s="301">
        <v>275000</v>
      </c>
      <c r="Q136" s="301">
        <v>275000</v>
      </c>
      <c r="R136" s="301">
        <v>275000</v>
      </c>
      <c r="S136" s="301">
        <v>275000</v>
      </c>
    </row>
    <row r="137" spans="1:19" ht="16.5" customHeight="1" x14ac:dyDescent="0.3">
      <c r="A137" s="302">
        <v>135</v>
      </c>
      <c r="B137" s="298" t="s">
        <v>1029</v>
      </c>
      <c r="C137" s="298" t="s">
        <v>3058</v>
      </c>
      <c r="D137" s="299" t="s">
        <v>3059</v>
      </c>
      <c r="E137" s="299" t="s">
        <v>4092</v>
      </c>
      <c r="F137" s="298" t="s">
        <v>81</v>
      </c>
      <c r="G137" s="298" t="s">
        <v>4522</v>
      </c>
      <c r="H137" s="301">
        <v>0</v>
      </c>
      <c r="I137" s="301">
        <v>0</v>
      </c>
      <c r="J137" s="301">
        <v>2760000</v>
      </c>
      <c r="K137" s="308">
        <v>0</v>
      </c>
      <c r="L137" s="301">
        <v>0</v>
      </c>
      <c r="M137" s="301">
        <v>0</v>
      </c>
      <c r="N137" s="301">
        <v>0</v>
      </c>
      <c r="O137" s="301">
        <v>0</v>
      </c>
      <c r="P137" s="301">
        <v>0</v>
      </c>
      <c r="Q137" s="301">
        <v>0</v>
      </c>
      <c r="R137" s="301">
        <v>0</v>
      </c>
      <c r="S137" s="301">
        <v>0</v>
      </c>
    </row>
    <row r="138" spans="1:19" ht="16.5" customHeight="1" x14ac:dyDescent="0.3">
      <c r="A138" s="297">
        <v>136</v>
      </c>
      <c r="B138" s="298" t="s">
        <v>1029</v>
      </c>
      <c r="C138" s="298" t="s">
        <v>4590</v>
      </c>
      <c r="D138" s="299" t="s">
        <v>4608</v>
      </c>
      <c r="E138" s="299" t="s">
        <v>3534</v>
      </c>
      <c r="F138" s="300" t="s">
        <v>81</v>
      </c>
      <c r="G138" s="300" t="s">
        <v>4522</v>
      </c>
      <c r="H138" s="301">
        <v>0</v>
      </c>
      <c r="I138" s="301">
        <v>0</v>
      </c>
      <c r="J138" s="301">
        <v>0</v>
      </c>
      <c r="K138" s="308">
        <v>0</v>
      </c>
      <c r="L138" s="301">
        <v>2760000</v>
      </c>
      <c r="M138" s="301">
        <v>0</v>
      </c>
      <c r="N138" s="301">
        <v>0</v>
      </c>
      <c r="O138" s="301">
        <v>0</v>
      </c>
      <c r="P138" s="301">
        <v>0</v>
      </c>
      <c r="Q138" s="301">
        <v>0</v>
      </c>
      <c r="R138" s="301">
        <v>0</v>
      </c>
      <c r="S138" s="301">
        <v>0</v>
      </c>
    </row>
    <row r="139" spans="1:19" ht="16.5" customHeight="1" x14ac:dyDescent="0.3">
      <c r="A139" s="293">
        <v>137</v>
      </c>
      <c r="B139" s="298" t="s">
        <v>1029</v>
      </c>
      <c r="C139" s="298" t="s">
        <v>1188</v>
      </c>
      <c r="D139" s="299" t="s">
        <v>1189</v>
      </c>
      <c r="E139" s="299" t="s">
        <v>1190</v>
      </c>
      <c r="F139" s="298" t="s">
        <v>81</v>
      </c>
      <c r="G139" s="298" t="s">
        <v>4522</v>
      </c>
      <c r="H139" s="301">
        <v>3576000</v>
      </c>
      <c r="I139" s="301">
        <v>0</v>
      </c>
      <c r="J139" s="301">
        <v>0</v>
      </c>
      <c r="K139" s="308">
        <v>0</v>
      </c>
      <c r="L139" s="301">
        <v>0</v>
      </c>
      <c r="M139" s="301">
        <v>0</v>
      </c>
      <c r="N139" s="301">
        <v>0</v>
      </c>
      <c r="O139" s="301">
        <v>0</v>
      </c>
      <c r="P139" s="301">
        <v>0</v>
      </c>
      <c r="Q139" s="301">
        <v>0</v>
      </c>
      <c r="R139" s="301">
        <v>0</v>
      </c>
      <c r="S139" s="301">
        <v>0</v>
      </c>
    </row>
    <row r="140" spans="1:19" ht="16.5" customHeight="1" x14ac:dyDescent="0.3">
      <c r="A140" s="297">
        <v>138</v>
      </c>
      <c r="B140" s="298" t="s">
        <v>1029</v>
      </c>
      <c r="C140" s="298" t="s">
        <v>1191</v>
      </c>
      <c r="D140" s="299" t="s">
        <v>1192</v>
      </c>
      <c r="E140" s="299" t="s">
        <v>1193</v>
      </c>
      <c r="F140" s="300" t="s">
        <v>81</v>
      </c>
      <c r="G140" s="300" t="s">
        <v>4522</v>
      </c>
      <c r="H140" s="301">
        <v>320000</v>
      </c>
      <c r="I140" s="301">
        <v>320000</v>
      </c>
      <c r="J140" s="301">
        <v>0</v>
      </c>
      <c r="K140" s="308">
        <v>0</v>
      </c>
      <c r="L140" s="301">
        <v>0</v>
      </c>
      <c r="M140" s="301">
        <v>0</v>
      </c>
      <c r="N140" s="301">
        <v>0</v>
      </c>
      <c r="O140" s="301">
        <v>0</v>
      </c>
      <c r="P140" s="301">
        <v>0</v>
      </c>
      <c r="Q140" s="301">
        <v>0</v>
      </c>
      <c r="R140" s="301">
        <v>0</v>
      </c>
      <c r="S140" s="301">
        <v>0</v>
      </c>
    </row>
    <row r="141" spans="1:19" ht="16.5" customHeight="1" x14ac:dyDescent="0.3">
      <c r="A141" s="302">
        <v>139</v>
      </c>
      <c r="B141" s="298" t="s">
        <v>1029</v>
      </c>
      <c r="C141" s="298" t="s">
        <v>3060</v>
      </c>
      <c r="D141" s="299" t="s">
        <v>3061</v>
      </c>
      <c r="E141" s="299" t="s">
        <v>3062</v>
      </c>
      <c r="F141" s="298" t="s">
        <v>81</v>
      </c>
      <c r="G141" s="298" t="s">
        <v>4522</v>
      </c>
      <c r="H141" s="301">
        <v>0</v>
      </c>
      <c r="I141" s="301">
        <v>0</v>
      </c>
      <c r="J141" s="301">
        <v>0</v>
      </c>
      <c r="K141" s="308">
        <v>0</v>
      </c>
      <c r="L141" s="301">
        <v>0</v>
      </c>
      <c r="M141" s="301">
        <v>0</v>
      </c>
      <c r="N141" s="301">
        <v>0</v>
      </c>
      <c r="O141" s="301">
        <v>0</v>
      </c>
      <c r="P141" s="301">
        <v>0</v>
      </c>
      <c r="Q141" s="301">
        <v>0</v>
      </c>
      <c r="R141" s="301">
        <v>0</v>
      </c>
      <c r="S141" s="301">
        <v>0</v>
      </c>
    </row>
    <row r="142" spans="1:19" ht="16.5" customHeight="1" x14ac:dyDescent="0.3">
      <c r="A142" s="297">
        <v>140</v>
      </c>
      <c r="B142" s="298" t="s">
        <v>1029</v>
      </c>
      <c r="C142" s="298" t="s">
        <v>3063</v>
      </c>
      <c r="D142" s="299" t="s">
        <v>3064</v>
      </c>
      <c r="E142" s="299" t="s">
        <v>3065</v>
      </c>
      <c r="F142" s="300" t="s">
        <v>81</v>
      </c>
      <c r="G142" s="300" t="s">
        <v>4522</v>
      </c>
      <c r="H142" s="301">
        <v>0</v>
      </c>
      <c r="I142" s="301">
        <v>0</v>
      </c>
      <c r="J142" s="301">
        <v>0</v>
      </c>
      <c r="K142" s="308">
        <v>0</v>
      </c>
      <c r="L142" s="301">
        <v>0</v>
      </c>
      <c r="M142" s="301">
        <v>0</v>
      </c>
      <c r="N142" s="301">
        <v>0</v>
      </c>
      <c r="O142" s="301">
        <v>0</v>
      </c>
      <c r="P142" s="301">
        <v>0</v>
      </c>
      <c r="Q142" s="301">
        <v>0</v>
      </c>
      <c r="R142" s="301">
        <v>0</v>
      </c>
      <c r="S142" s="301">
        <v>0</v>
      </c>
    </row>
    <row r="143" spans="1:19" ht="16.5" customHeight="1" x14ac:dyDescent="0.3">
      <c r="A143" s="302">
        <v>141</v>
      </c>
      <c r="B143" s="298" t="s">
        <v>1029</v>
      </c>
      <c r="C143" s="298" t="s">
        <v>1194</v>
      </c>
      <c r="D143" s="299" t="s">
        <v>1195</v>
      </c>
      <c r="E143" s="299" t="s">
        <v>1196</v>
      </c>
      <c r="F143" s="298" t="s">
        <v>81</v>
      </c>
      <c r="G143" s="298" t="s">
        <v>4522</v>
      </c>
      <c r="H143" s="301">
        <v>285000</v>
      </c>
      <c r="I143" s="301">
        <v>285000</v>
      </c>
      <c r="J143" s="301">
        <v>285000</v>
      </c>
      <c r="K143" s="308">
        <v>285000</v>
      </c>
      <c r="L143" s="301">
        <v>285000</v>
      </c>
      <c r="M143" s="301">
        <v>285000</v>
      </c>
      <c r="N143" s="301">
        <v>285000</v>
      </c>
      <c r="O143" s="301">
        <v>285000</v>
      </c>
      <c r="P143" s="301">
        <v>285000</v>
      </c>
      <c r="Q143" s="301">
        <v>285000</v>
      </c>
      <c r="R143" s="301">
        <v>285000</v>
      </c>
      <c r="S143" s="301">
        <v>0</v>
      </c>
    </row>
    <row r="144" spans="1:19" ht="16.5" customHeight="1" x14ac:dyDescent="0.3">
      <c r="A144" s="297">
        <v>142</v>
      </c>
      <c r="B144" s="298" t="s">
        <v>1029</v>
      </c>
      <c r="C144" s="298" t="s">
        <v>3066</v>
      </c>
      <c r="D144" s="299" t="s">
        <v>3067</v>
      </c>
      <c r="E144" s="299" t="s">
        <v>3068</v>
      </c>
      <c r="F144" s="300" t="s">
        <v>81</v>
      </c>
      <c r="G144" s="300" t="s">
        <v>4522</v>
      </c>
      <c r="H144" s="301">
        <v>0</v>
      </c>
      <c r="I144" s="301">
        <v>0</v>
      </c>
      <c r="J144" s="301">
        <v>0</v>
      </c>
      <c r="K144" s="308">
        <v>0</v>
      </c>
      <c r="L144" s="301">
        <v>0</v>
      </c>
      <c r="M144" s="301">
        <v>0</v>
      </c>
      <c r="N144" s="301">
        <v>0</v>
      </c>
      <c r="O144" s="301">
        <v>0</v>
      </c>
      <c r="P144" s="301">
        <v>0</v>
      </c>
      <c r="Q144" s="301">
        <v>0</v>
      </c>
      <c r="R144" s="301">
        <v>0</v>
      </c>
      <c r="S144" s="301">
        <v>0</v>
      </c>
    </row>
    <row r="145" spans="1:19" ht="16.5" customHeight="1" x14ac:dyDescent="0.3">
      <c r="A145" s="302">
        <v>143</v>
      </c>
      <c r="B145" s="298" t="s">
        <v>1029</v>
      </c>
      <c r="C145" s="298" t="s">
        <v>3069</v>
      </c>
      <c r="D145" s="299" t="s">
        <v>3070</v>
      </c>
      <c r="E145" s="299" t="s">
        <v>3071</v>
      </c>
      <c r="F145" s="298" t="s">
        <v>81</v>
      </c>
      <c r="G145" s="298" t="s">
        <v>4522</v>
      </c>
      <c r="H145" s="301">
        <v>0</v>
      </c>
      <c r="I145" s="301">
        <v>0</v>
      </c>
      <c r="J145" s="301">
        <v>0</v>
      </c>
      <c r="K145" s="308">
        <v>0</v>
      </c>
      <c r="L145" s="301">
        <v>0</v>
      </c>
      <c r="M145" s="301">
        <v>0</v>
      </c>
      <c r="N145" s="301">
        <v>0</v>
      </c>
      <c r="O145" s="301">
        <v>0</v>
      </c>
      <c r="P145" s="301">
        <v>0</v>
      </c>
      <c r="Q145" s="301">
        <v>0</v>
      </c>
      <c r="R145" s="301">
        <v>0</v>
      </c>
      <c r="S145" s="301">
        <v>0</v>
      </c>
    </row>
    <row r="146" spans="1:19" ht="16.5" customHeight="1" x14ac:dyDescent="0.3">
      <c r="A146" s="297">
        <v>144</v>
      </c>
      <c r="B146" s="298" t="s">
        <v>1029</v>
      </c>
      <c r="C146" s="298" t="s">
        <v>1197</v>
      </c>
      <c r="D146" s="299" t="s">
        <v>1198</v>
      </c>
      <c r="E146" s="299" t="s">
        <v>1196</v>
      </c>
      <c r="F146" s="300" t="s">
        <v>81</v>
      </c>
      <c r="G146" s="300" t="s">
        <v>4522</v>
      </c>
      <c r="H146" s="301">
        <v>280000</v>
      </c>
      <c r="I146" s="301">
        <v>280000</v>
      </c>
      <c r="J146" s="301">
        <v>280000</v>
      </c>
      <c r="K146" s="308">
        <v>280000</v>
      </c>
      <c r="L146" s="301">
        <v>280000</v>
      </c>
      <c r="M146" s="301">
        <v>280000</v>
      </c>
      <c r="N146" s="301">
        <v>280000</v>
      </c>
      <c r="O146" s="301">
        <v>280000</v>
      </c>
      <c r="P146" s="301">
        <v>280000</v>
      </c>
      <c r="Q146" s="301">
        <v>280000</v>
      </c>
      <c r="R146" s="301">
        <v>280000</v>
      </c>
      <c r="S146" s="301">
        <v>0</v>
      </c>
    </row>
    <row r="147" spans="1:19" ht="16.5" customHeight="1" x14ac:dyDescent="0.3">
      <c r="A147" s="293">
        <v>145</v>
      </c>
      <c r="B147" s="298" t="s">
        <v>1029</v>
      </c>
      <c r="C147" s="298" t="s">
        <v>3072</v>
      </c>
      <c r="D147" s="299" t="s">
        <v>3073</v>
      </c>
      <c r="E147" s="299" t="s">
        <v>3074</v>
      </c>
      <c r="F147" s="298" t="s">
        <v>81</v>
      </c>
      <c r="G147" s="298" t="s">
        <v>4522</v>
      </c>
      <c r="H147" s="301">
        <v>0</v>
      </c>
      <c r="I147" s="301">
        <v>0</v>
      </c>
      <c r="J147" s="301">
        <v>0</v>
      </c>
      <c r="K147" s="308">
        <v>0</v>
      </c>
      <c r="L147" s="301">
        <v>0</v>
      </c>
      <c r="M147" s="301">
        <v>0</v>
      </c>
      <c r="N147" s="301">
        <v>0</v>
      </c>
      <c r="O147" s="301">
        <v>0</v>
      </c>
      <c r="P147" s="301">
        <v>0</v>
      </c>
      <c r="Q147" s="301">
        <v>0</v>
      </c>
      <c r="R147" s="301">
        <v>0</v>
      </c>
      <c r="S147" s="301">
        <v>0</v>
      </c>
    </row>
    <row r="148" spans="1:19" ht="16.5" customHeight="1" x14ac:dyDescent="0.3">
      <c r="A148" s="297">
        <v>146</v>
      </c>
      <c r="B148" s="298" t="s">
        <v>1029</v>
      </c>
      <c r="C148" s="298" t="s">
        <v>3075</v>
      </c>
      <c r="D148" s="299" t="s">
        <v>3076</v>
      </c>
      <c r="E148" s="299" t="s">
        <v>1145</v>
      </c>
      <c r="F148" s="300" t="s">
        <v>81</v>
      </c>
      <c r="G148" s="300" t="s">
        <v>4522</v>
      </c>
      <c r="H148" s="301">
        <v>0</v>
      </c>
      <c r="I148" s="301">
        <v>0</v>
      </c>
      <c r="J148" s="301">
        <v>0</v>
      </c>
      <c r="K148" s="308">
        <v>0</v>
      </c>
      <c r="L148" s="301">
        <v>0</v>
      </c>
      <c r="M148" s="301">
        <v>0</v>
      </c>
      <c r="N148" s="301">
        <v>0</v>
      </c>
      <c r="O148" s="301">
        <v>0</v>
      </c>
      <c r="P148" s="301">
        <v>0</v>
      </c>
      <c r="Q148" s="301">
        <v>0</v>
      </c>
      <c r="R148" s="301">
        <v>0</v>
      </c>
      <c r="S148" s="301">
        <v>0</v>
      </c>
    </row>
    <row r="149" spans="1:19" ht="16.5" customHeight="1" x14ac:dyDescent="0.3">
      <c r="A149" s="302">
        <v>147</v>
      </c>
      <c r="B149" s="298" t="s">
        <v>1029</v>
      </c>
      <c r="C149" s="298" t="s">
        <v>3077</v>
      </c>
      <c r="D149" s="299" t="s">
        <v>3078</v>
      </c>
      <c r="E149" s="299" t="s">
        <v>3993</v>
      </c>
      <c r="F149" s="298" t="s">
        <v>81</v>
      </c>
      <c r="G149" s="298" t="s">
        <v>4522</v>
      </c>
      <c r="H149" s="301">
        <v>0</v>
      </c>
      <c r="I149" s="301">
        <v>0</v>
      </c>
      <c r="J149" s="301">
        <v>2484000</v>
      </c>
      <c r="K149" s="308">
        <v>0</v>
      </c>
      <c r="L149" s="301">
        <v>0</v>
      </c>
      <c r="M149" s="301">
        <v>0</v>
      </c>
      <c r="N149" s="301">
        <v>0</v>
      </c>
      <c r="O149" s="301">
        <v>0</v>
      </c>
      <c r="P149" s="301">
        <v>0</v>
      </c>
      <c r="Q149" s="301">
        <v>0</v>
      </c>
      <c r="R149" s="301">
        <v>0</v>
      </c>
      <c r="S149" s="301">
        <v>0</v>
      </c>
    </row>
    <row r="150" spans="1:19" ht="16.5" customHeight="1" x14ac:dyDescent="0.3">
      <c r="A150" s="297">
        <v>148</v>
      </c>
      <c r="B150" s="298" t="s">
        <v>1029</v>
      </c>
      <c r="C150" s="298" t="s">
        <v>1199</v>
      </c>
      <c r="D150" s="299" t="s">
        <v>1200</v>
      </c>
      <c r="E150" s="299" t="s">
        <v>1142</v>
      </c>
      <c r="F150" s="300" t="s">
        <v>81</v>
      </c>
      <c r="G150" s="300" t="s">
        <v>4522</v>
      </c>
      <c r="H150" s="301">
        <v>305000</v>
      </c>
      <c r="I150" s="301">
        <v>305000</v>
      </c>
      <c r="J150" s="301">
        <v>305000</v>
      </c>
      <c r="K150" s="308">
        <v>305000</v>
      </c>
      <c r="L150" s="301">
        <v>305000</v>
      </c>
      <c r="M150" s="301">
        <v>305000</v>
      </c>
      <c r="N150" s="301">
        <v>305000</v>
      </c>
      <c r="O150" s="301">
        <v>305000</v>
      </c>
      <c r="P150" s="301">
        <v>0</v>
      </c>
      <c r="Q150" s="301">
        <v>0</v>
      </c>
      <c r="R150" s="301">
        <v>0</v>
      </c>
      <c r="S150" s="301">
        <v>0</v>
      </c>
    </row>
    <row r="151" spans="1:19" ht="16.5" customHeight="1" x14ac:dyDescent="0.3">
      <c r="A151" s="302">
        <v>149</v>
      </c>
      <c r="B151" s="298" t="s">
        <v>1029</v>
      </c>
      <c r="C151" s="298" t="s">
        <v>3079</v>
      </c>
      <c r="D151" s="299" t="s">
        <v>3080</v>
      </c>
      <c r="E151" s="299" t="s">
        <v>3081</v>
      </c>
      <c r="F151" s="298" t="s">
        <v>81</v>
      </c>
      <c r="G151" s="298" t="s">
        <v>4522</v>
      </c>
      <c r="H151" s="301">
        <v>0</v>
      </c>
      <c r="I151" s="301">
        <v>0</v>
      </c>
      <c r="J151" s="301">
        <v>0</v>
      </c>
      <c r="K151" s="308">
        <v>0</v>
      </c>
      <c r="L151" s="301">
        <v>0</v>
      </c>
      <c r="M151" s="301">
        <v>0</v>
      </c>
      <c r="N151" s="301">
        <v>0</v>
      </c>
      <c r="O151" s="301">
        <v>0</v>
      </c>
      <c r="P151" s="301">
        <v>0</v>
      </c>
      <c r="Q151" s="301">
        <v>0</v>
      </c>
      <c r="R151" s="301">
        <v>0</v>
      </c>
      <c r="S151" s="301">
        <v>0</v>
      </c>
    </row>
    <row r="152" spans="1:19" ht="16.5" customHeight="1" x14ac:dyDescent="0.3">
      <c r="A152" s="297">
        <v>150</v>
      </c>
      <c r="B152" s="298" t="s">
        <v>1029</v>
      </c>
      <c r="C152" s="298" t="s">
        <v>1201</v>
      </c>
      <c r="D152" s="299" t="s">
        <v>1202</v>
      </c>
      <c r="E152" s="299" t="s">
        <v>1142</v>
      </c>
      <c r="F152" s="300" t="s">
        <v>81</v>
      </c>
      <c r="G152" s="300" t="s">
        <v>4522</v>
      </c>
      <c r="H152" s="301">
        <v>365000</v>
      </c>
      <c r="I152" s="301">
        <v>365000</v>
      </c>
      <c r="J152" s="301">
        <v>365000</v>
      </c>
      <c r="K152" s="308">
        <v>365000</v>
      </c>
      <c r="L152" s="301">
        <v>365000</v>
      </c>
      <c r="M152" s="301">
        <v>365000</v>
      </c>
      <c r="N152" s="301">
        <v>365000</v>
      </c>
      <c r="O152" s="301">
        <v>365000</v>
      </c>
      <c r="P152" s="301">
        <v>0</v>
      </c>
      <c r="Q152" s="301">
        <v>0</v>
      </c>
      <c r="R152" s="301">
        <v>0</v>
      </c>
      <c r="S152" s="301">
        <v>0</v>
      </c>
    </row>
    <row r="153" spans="1:19" ht="16.5" customHeight="1" x14ac:dyDescent="0.3">
      <c r="A153" s="302">
        <v>151</v>
      </c>
      <c r="B153" s="298" t="s">
        <v>1029</v>
      </c>
      <c r="C153" s="298" t="s">
        <v>2689</v>
      </c>
      <c r="D153" s="299" t="s">
        <v>2690</v>
      </c>
      <c r="E153" s="299" t="s">
        <v>2691</v>
      </c>
      <c r="F153" s="298" t="s">
        <v>81</v>
      </c>
      <c r="G153" s="298" t="s">
        <v>4522</v>
      </c>
      <c r="H153" s="301">
        <v>2760000</v>
      </c>
      <c r="I153" s="301">
        <v>0</v>
      </c>
      <c r="J153" s="301">
        <v>0</v>
      </c>
      <c r="K153" s="308">
        <v>0</v>
      </c>
      <c r="L153" s="301">
        <v>0</v>
      </c>
      <c r="M153" s="301">
        <v>0</v>
      </c>
      <c r="N153" s="301">
        <v>0</v>
      </c>
      <c r="O153" s="301">
        <v>0</v>
      </c>
      <c r="P153" s="301">
        <v>0</v>
      </c>
      <c r="Q153" s="301">
        <v>0</v>
      </c>
      <c r="R153" s="301">
        <v>0</v>
      </c>
      <c r="S153" s="301">
        <v>0</v>
      </c>
    </row>
    <row r="154" spans="1:19" ht="16.5" customHeight="1" x14ac:dyDescent="0.3">
      <c r="A154" s="297">
        <v>152</v>
      </c>
      <c r="B154" s="298" t="s">
        <v>1029</v>
      </c>
      <c r="C154" s="298" t="s">
        <v>4609</v>
      </c>
      <c r="D154" s="299" t="s">
        <v>4286</v>
      </c>
      <c r="E154" s="299" t="s">
        <v>4287</v>
      </c>
      <c r="F154" s="300" t="s">
        <v>81</v>
      </c>
      <c r="G154" s="300" t="s">
        <v>4522</v>
      </c>
      <c r="H154" s="301">
        <v>0</v>
      </c>
      <c r="I154" s="301">
        <v>0</v>
      </c>
      <c r="J154" s="301">
        <v>0</v>
      </c>
      <c r="K154" s="308">
        <v>0</v>
      </c>
      <c r="L154" s="301">
        <v>8280000</v>
      </c>
      <c r="M154" s="301">
        <v>0</v>
      </c>
      <c r="N154" s="301">
        <v>0</v>
      </c>
      <c r="O154" s="301">
        <v>0</v>
      </c>
      <c r="P154" s="301">
        <v>0</v>
      </c>
      <c r="Q154" s="301">
        <v>0</v>
      </c>
      <c r="R154" s="301">
        <v>0</v>
      </c>
      <c r="S154" s="301">
        <v>0</v>
      </c>
    </row>
    <row r="155" spans="1:19" ht="16.5" customHeight="1" x14ac:dyDescent="0.3">
      <c r="A155" s="293">
        <v>153</v>
      </c>
      <c r="B155" s="298" t="s">
        <v>1029</v>
      </c>
      <c r="C155" s="298" t="s">
        <v>3082</v>
      </c>
      <c r="D155" s="299" t="s">
        <v>3083</v>
      </c>
      <c r="E155" s="299" t="s">
        <v>4288</v>
      </c>
      <c r="F155" s="298" t="s">
        <v>81</v>
      </c>
      <c r="G155" s="298" t="s">
        <v>4522</v>
      </c>
      <c r="H155" s="301">
        <v>0</v>
      </c>
      <c r="I155" s="301">
        <v>0</v>
      </c>
      <c r="J155" s="301">
        <v>0</v>
      </c>
      <c r="K155" s="308">
        <v>0</v>
      </c>
      <c r="L155" s="301">
        <v>0</v>
      </c>
      <c r="M155" s="301">
        <v>0</v>
      </c>
      <c r="N155" s="301">
        <v>0</v>
      </c>
      <c r="O155" s="301">
        <v>0</v>
      </c>
      <c r="P155" s="301">
        <v>0</v>
      </c>
      <c r="Q155" s="301">
        <v>0</v>
      </c>
      <c r="R155" s="301">
        <v>0</v>
      </c>
      <c r="S155" s="301">
        <v>0</v>
      </c>
    </row>
    <row r="156" spans="1:19" ht="16.5" customHeight="1" x14ac:dyDescent="0.3">
      <c r="A156" s="297">
        <v>154</v>
      </c>
      <c r="B156" s="298" t="s">
        <v>1029</v>
      </c>
      <c r="C156" s="298" t="s">
        <v>2815</v>
      </c>
      <c r="D156" s="299" t="s">
        <v>2870</v>
      </c>
      <c r="E156" s="299" t="s">
        <v>2837</v>
      </c>
      <c r="F156" s="300" t="s">
        <v>81</v>
      </c>
      <c r="G156" s="300" t="s">
        <v>4522</v>
      </c>
      <c r="H156" s="301">
        <v>4260000</v>
      </c>
      <c r="I156" s="301">
        <v>0</v>
      </c>
      <c r="J156" s="301">
        <v>0</v>
      </c>
      <c r="K156" s="308">
        <v>0</v>
      </c>
      <c r="L156" s="301">
        <v>0</v>
      </c>
      <c r="M156" s="301">
        <v>0</v>
      </c>
      <c r="N156" s="301">
        <v>0</v>
      </c>
      <c r="O156" s="301">
        <v>0</v>
      </c>
      <c r="P156" s="301">
        <v>0</v>
      </c>
      <c r="Q156" s="301">
        <v>0</v>
      </c>
      <c r="R156" s="301">
        <v>0</v>
      </c>
      <c r="S156" s="301">
        <v>0</v>
      </c>
    </row>
    <row r="157" spans="1:19" ht="16.5" customHeight="1" x14ac:dyDescent="0.3">
      <c r="A157" s="302">
        <v>155</v>
      </c>
      <c r="B157" s="298" t="s">
        <v>1029</v>
      </c>
      <c r="C157" s="298" t="s">
        <v>4403</v>
      </c>
      <c r="D157" s="299" t="s">
        <v>4417</v>
      </c>
      <c r="E157" s="299" t="s">
        <v>4290</v>
      </c>
      <c r="F157" s="298" t="s">
        <v>81</v>
      </c>
      <c r="G157" s="298" t="s">
        <v>4522</v>
      </c>
      <c r="H157" s="301">
        <v>0</v>
      </c>
      <c r="I157" s="301">
        <v>0</v>
      </c>
      <c r="J157" s="301">
        <v>0</v>
      </c>
      <c r="K157" s="308">
        <v>0</v>
      </c>
      <c r="L157" s="301">
        <v>0</v>
      </c>
      <c r="M157" s="301">
        <v>230000</v>
      </c>
      <c r="N157" s="301">
        <v>230000</v>
      </c>
      <c r="O157" s="301">
        <v>230000</v>
      </c>
      <c r="P157" s="301">
        <v>230000</v>
      </c>
      <c r="Q157" s="301">
        <v>230000</v>
      </c>
      <c r="R157" s="301">
        <v>230000</v>
      </c>
      <c r="S157" s="301">
        <v>230000</v>
      </c>
    </row>
    <row r="158" spans="1:19" ht="16.5" customHeight="1" x14ac:dyDescent="0.3">
      <c r="A158" s="297">
        <v>156</v>
      </c>
      <c r="B158" s="298" t="s">
        <v>1030</v>
      </c>
      <c r="C158" s="298" t="s">
        <v>3845</v>
      </c>
      <c r="D158" s="299" t="s">
        <v>1203</v>
      </c>
      <c r="E158" s="299" t="s">
        <v>1028</v>
      </c>
      <c r="F158" s="300" t="s">
        <v>81</v>
      </c>
      <c r="G158" s="300" t="s">
        <v>4522</v>
      </c>
      <c r="H158" s="301">
        <v>275000</v>
      </c>
      <c r="I158" s="301">
        <v>275000</v>
      </c>
      <c r="J158" s="301">
        <v>275000</v>
      </c>
      <c r="K158" s="308">
        <v>275000</v>
      </c>
      <c r="L158" s="301">
        <v>275000</v>
      </c>
      <c r="M158" s="301">
        <v>0</v>
      </c>
      <c r="N158" s="301">
        <v>0</v>
      </c>
      <c r="O158" s="301">
        <v>0</v>
      </c>
      <c r="P158" s="301">
        <v>0</v>
      </c>
      <c r="Q158" s="301">
        <v>0</v>
      </c>
      <c r="R158" s="301">
        <v>0</v>
      </c>
      <c r="S158" s="301">
        <v>0</v>
      </c>
    </row>
    <row r="159" spans="1:19" ht="16.5" customHeight="1" x14ac:dyDescent="0.3">
      <c r="A159" s="302">
        <v>157</v>
      </c>
      <c r="B159" s="298" t="s">
        <v>1030</v>
      </c>
      <c r="C159" s="298" t="s">
        <v>1204</v>
      </c>
      <c r="D159" s="299" t="s">
        <v>1205</v>
      </c>
      <c r="E159" s="299" t="s">
        <v>1295</v>
      </c>
      <c r="F159" s="298" t="s">
        <v>81</v>
      </c>
      <c r="G159" s="298" t="s">
        <v>4522</v>
      </c>
      <c r="H159" s="301">
        <v>275000</v>
      </c>
      <c r="I159" s="301">
        <v>275000</v>
      </c>
      <c r="J159" s="301">
        <v>275000</v>
      </c>
      <c r="K159" s="308">
        <v>275000</v>
      </c>
      <c r="L159" s="301">
        <v>275000</v>
      </c>
      <c r="M159" s="301">
        <v>275000</v>
      </c>
      <c r="N159" s="301">
        <v>275000</v>
      </c>
      <c r="O159" s="301">
        <v>275000</v>
      </c>
      <c r="P159" s="301">
        <v>275000</v>
      </c>
      <c r="Q159" s="301">
        <v>275000</v>
      </c>
      <c r="R159" s="301">
        <v>275000</v>
      </c>
      <c r="S159" s="301">
        <v>275000</v>
      </c>
    </row>
    <row r="160" spans="1:19" ht="16.5" customHeight="1" x14ac:dyDescent="0.3">
      <c r="A160" s="297">
        <v>158</v>
      </c>
      <c r="B160" s="298" t="s">
        <v>1030</v>
      </c>
      <c r="C160" s="298" t="s">
        <v>1206</v>
      </c>
      <c r="D160" s="299" t="s">
        <v>1207</v>
      </c>
      <c r="E160" s="299" t="s">
        <v>1145</v>
      </c>
      <c r="F160" s="300" t="s">
        <v>81</v>
      </c>
      <c r="G160" s="300" t="s">
        <v>4522</v>
      </c>
      <c r="H160" s="301">
        <v>275000</v>
      </c>
      <c r="I160" s="301">
        <v>275000</v>
      </c>
      <c r="J160" s="301">
        <v>275000</v>
      </c>
      <c r="K160" s="308">
        <v>275000</v>
      </c>
      <c r="L160" s="301">
        <v>275000</v>
      </c>
      <c r="M160" s="301">
        <v>275000</v>
      </c>
      <c r="N160" s="301">
        <v>275000</v>
      </c>
      <c r="O160" s="301">
        <v>275000</v>
      </c>
      <c r="P160" s="301">
        <v>275000</v>
      </c>
      <c r="Q160" s="301">
        <v>275000</v>
      </c>
      <c r="R160" s="301">
        <v>275000</v>
      </c>
      <c r="S160" s="301">
        <v>275000</v>
      </c>
    </row>
    <row r="161" spans="1:19" ht="16.5" customHeight="1" x14ac:dyDescent="0.3">
      <c r="A161" s="302">
        <v>159</v>
      </c>
      <c r="B161" s="298" t="s">
        <v>1030</v>
      </c>
      <c r="C161" s="298" t="s">
        <v>1208</v>
      </c>
      <c r="D161" s="299" t="s">
        <v>1209</v>
      </c>
      <c r="E161" s="299" t="s">
        <v>1151</v>
      </c>
      <c r="F161" s="298" t="s">
        <v>81</v>
      </c>
      <c r="G161" s="298" t="s">
        <v>4522</v>
      </c>
      <c r="H161" s="301">
        <v>355000</v>
      </c>
      <c r="I161" s="301">
        <v>355000</v>
      </c>
      <c r="J161" s="301">
        <v>355000</v>
      </c>
      <c r="K161" s="308">
        <v>355000</v>
      </c>
      <c r="L161" s="301">
        <v>0</v>
      </c>
      <c r="M161" s="301">
        <v>0</v>
      </c>
      <c r="N161" s="301">
        <v>0</v>
      </c>
      <c r="O161" s="301">
        <v>0</v>
      </c>
      <c r="P161" s="301">
        <v>0</v>
      </c>
      <c r="Q161" s="301">
        <v>0</v>
      </c>
      <c r="R161" s="301">
        <v>0</v>
      </c>
      <c r="S161" s="301">
        <v>0</v>
      </c>
    </row>
    <row r="162" spans="1:19" ht="16.5" customHeight="1" x14ac:dyDescent="0.3">
      <c r="A162" s="297">
        <v>160</v>
      </c>
      <c r="B162" s="298" t="s">
        <v>1030</v>
      </c>
      <c r="C162" s="298" t="s">
        <v>4263</v>
      </c>
      <c r="D162" s="299" t="s">
        <v>4289</v>
      </c>
      <c r="E162" s="299" t="s">
        <v>4290</v>
      </c>
      <c r="F162" s="300" t="s">
        <v>81</v>
      </c>
      <c r="G162" s="300" t="s">
        <v>4522</v>
      </c>
      <c r="H162" s="301">
        <v>0</v>
      </c>
      <c r="I162" s="301">
        <v>0</v>
      </c>
      <c r="J162" s="301">
        <v>0</v>
      </c>
      <c r="K162" s="308">
        <v>0</v>
      </c>
      <c r="L162" s="301">
        <v>0</v>
      </c>
      <c r="M162" s="301">
        <v>275000</v>
      </c>
      <c r="N162" s="301">
        <v>275000</v>
      </c>
      <c r="O162" s="301">
        <v>275000</v>
      </c>
      <c r="P162" s="301">
        <v>275000</v>
      </c>
      <c r="Q162" s="301">
        <v>275000</v>
      </c>
      <c r="R162" s="301">
        <v>275000</v>
      </c>
      <c r="S162" s="301">
        <v>275000</v>
      </c>
    </row>
    <row r="163" spans="1:19" ht="16.5" customHeight="1" x14ac:dyDescent="0.3">
      <c r="A163" s="293">
        <v>161</v>
      </c>
      <c r="B163" s="298" t="s">
        <v>1030</v>
      </c>
      <c r="C163" s="298" t="s">
        <v>1210</v>
      </c>
      <c r="D163" s="299" t="s">
        <v>1211</v>
      </c>
      <c r="E163" s="299" t="s">
        <v>4610</v>
      </c>
      <c r="F163" s="298" t="s">
        <v>81</v>
      </c>
      <c r="G163" s="298" t="s">
        <v>4522</v>
      </c>
      <c r="H163" s="301">
        <v>280000</v>
      </c>
      <c r="I163" s="301">
        <v>280000</v>
      </c>
      <c r="J163" s="301">
        <v>280000</v>
      </c>
      <c r="K163" s="308">
        <v>10000000</v>
      </c>
      <c r="L163" s="301">
        <v>0</v>
      </c>
      <c r="M163" s="301">
        <v>0</v>
      </c>
      <c r="N163" s="301">
        <v>0</v>
      </c>
      <c r="O163" s="301">
        <v>0</v>
      </c>
      <c r="P163" s="301">
        <v>0</v>
      </c>
      <c r="Q163" s="301">
        <v>0</v>
      </c>
      <c r="R163" s="301">
        <v>0</v>
      </c>
      <c r="S163" s="301">
        <v>0</v>
      </c>
    </row>
    <row r="164" spans="1:19" ht="16.5" customHeight="1" x14ac:dyDescent="0.3">
      <c r="A164" s="297">
        <v>162</v>
      </c>
      <c r="B164" s="298" t="s">
        <v>1030</v>
      </c>
      <c r="C164" s="298" t="s">
        <v>1212</v>
      </c>
      <c r="D164" s="299" t="s">
        <v>1213</v>
      </c>
      <c r="E164" s="299" t="s">
        <v>1173</v>
      </c>
      <c r="F164" s="300" t="s">
        <v>81</v>
      </c>
      <c r="G164" s="300" t="s">
        <v>4522</v>
      </c>
      <c r="H164" s="301">
        <v>305000</v>
      </c>
      <c r="I164" s="301">
        <v>305000</v>
      </c>
      <c r="J164" s="301">
        <v>305000</v>
      </c>
      <c r="K164" s="308">
        <v>0</v>
      </c>
      <c r="L164" s="301">
        <v>0</v>
      </c>
      <c r="M164" s="301">
        <v>0</v>
      </c>
      <c r="N164" s="301">
        <v>0</v>
      </c>
      <c r="O164" s="301">
        <v>0</v>
      </c>
      <c r="P164" s="301">
        <v>0</v>
      </c>
      <c r="Q164" s="301">
        <v>0</v>
      </c>
      <c r="R164" s="301">
        <v>0</v>
      </c>
      <c r="S164" s="301">
        <v>0</v>
      </c>
    </row>
    <row r="165" spans="1:19" ht="16.5" customHeight="1" x14ac:dyDescent="0.3">
      <c r="A165" s="302">
        <v>163</v>
      </c>
      <c r="B165" s="298" t="s">
        <v>1030</v>
      </c>
      <c r="C165" s="298" t="s">
        <v>1214</v>
      </c>
      <c r="D165" s="299" t="s">
        <v>1215</v>
      </c>
      <c r="E165" s="299" t="s">
        <v>1113</v>
      </c>
      <c r="F165" s="298" t="s">
        <v>81</v>
      </c>
      <c r="G165" s="298" t="s">
        <v>4522</v>
      </c>
      <c r="H165" s="301">
        <v>230000</v>
      </c>
      <c r="I165" s="301">
        <v>230000</v>
      </c>
      <c r="J165" s="301">
        <v>230000</v>
      </c>
      <c r="K165" s="308">
        <v>230000</v>
      </c>
      <c r="L165" s="301">
        <v>230000</v>
      </c>
      <c r="M165" s="301">
        <v>230000</v>
      </c>
      <c r="N165" s="301">
        <v>230000</v>
      </c>
      <c r="O165" s="301">
        <v>230000</v>
      </c>
      <c r="P165" s="301">
        <v>230000</v>
      </c>
      <c r="Q165" s="301">
        <v>230000</v>
      </c>
      <c r="R165" s="301">
        <v>230000</v>
      </c>
      <c r="S165" s="301">
        <v>0</v>
      </c>
    </row>
    <row r="166" spans="1:19" ht="16.5" customHeight="1" x14ac:dyDescent="0.3">
      <c r="A166" s="297">
        <v>164</v>
      </c>
      <c r="B166" s="298" t="s">
        <v>1030</v>
      </c>
      <c r="C166" s="298" t="s">
        <v>1216</v>
      </c>
      <c r="D166" s="299" t="s">
        <v>1217</v>
      </c>
      <c r="E166" s="299" t="s">
        <v>1028</v>
      </c>
      <c r="F166" s="300" t="s">
        <v>81</v>
      </c>
      <c r="G166" s="300" t="s">
        <v>4522</v>
      </c>
      <c r="H166" s="301">
        <v>0</v>
      </c>
      <c r="I166" s="301">
        <v>540000</v>
      </c>
      <c r="J166" s="301">
        <v>270000</v>
      </c>
      <c r="K166" s="308">
        <v>270000</v>
      </c>
      <c r="L166" s="301">
        <v>270000</v>
      </c>
      <c r="M166" s="301">
        <v>0</v>
      </c>
      <c r="N166" s="301">
        <v>0</v>
      </c>
      <c r="O166" s="301">
        <v>0</v>
      </c>
      <c r="P166" s="301">
        <v>0</v>
      </c>
      <c r="Q166" s="301">
        <v>0</v>
      </c>
      <c r="R166" s="301">
        <v>0</v>
      </c>
      <c r="S166" s="301">
        <v>0</v>
      </c>
    </row>
    <row r="167" spans="1:19" ht="16.5" customHeight="1" x14ac:dyDescent="0.3">
      <c r="A167" s="302">
        <v>165</v>
      </c>
      <c r="B167" s="298" t="s">
        <v>1030</v>
      </c>
      <c r="C167" s="298" t="s">
        <v>1218</v>
      </c>
      <c r="D167" s="299" t="s">
        <v>1219</v>
      </c>
      <c r="E167" s="299" t="s">
        <v>1196</v>
      </c>
      <c r="F167" s="298" t="s">
        <v>81</v>
      </c>
      <c r="G167" s="298" t="s">
        <v>4522</v>
      </c>
      <c r="H167" s="301">
        <v>285000</v>
      </c>
      <c r="I167" s="301">
        <v>285000</v>
      </c>
      <c r="J167" s="301">
        <v>285000</v>
      </c>
      <c r="K167" s="308">
        <v>285000</v>
      </c>
      <c r="L167" s="301">
        <v>285000</v>
      </c>
      <c r="M167" s="301">
        <v>285000</v>
      </c>
      <c r="N167" s="301">
        <v>285000</v>
      </c>
      <c r="O167" s="301">
        <v>285000</v>
      </c>
      <c r="P167" s="301">
        <v>285000</v>
      </c>
      <c r="Q167" s="301">
        <v>285000</v>
      </c>
      <c r="R167" s="301">
        <v>285000</v>
      </c>
      <c r="S167" s="301">
        <v>0</v>
      </c>
    </row>
    <row r="168" spans="1:19" ht="16.5" customHeight="1" x14ac:dyDescent="0.3">
      <c r="A168" s="297">
        <v>166</v>
      </c>
      <c r="B168" s="298" t="s">
        <v>1030</v>
      </c>
      <c r="C168" s="298" t="s">
        <v>1220</v>
      </c>
      <c r="D168" s="299" t="s">
        <v>1221</v>
      </c>
      <c r="E168" s="299" t="s">
        <v>3983</v>
      </c>
      <c r="F168" s="300" t="s">
        <v>81</v>
      </c>
      <c r="G168" s="300" t="s">
        <v>4522</v>
      </c>
      <c r="H168" s="301">
        <v>283000</v>
      </c>
      <c r="I168" s="301">
        <v>283000</v>
      </c>
      <c r="J168" s="301">
        <v>283000</v>
      </c>
      <c r="K168" s="308">
        <v>283000</v>
      </c>
      <c r="L168" s="301">
        <v>283000</v>
      </c>
      <c r="M168" s="301">
        <v>283000</v>
      </c>
      <c r="N168" s="301">
        <v>283000</v>
      </c>
      <c r="O168" s="301">
        <v>283000</v>
      </c>
      <c r="P168" s="301">
        <v>283000</v>
      </c>
      <c r="Q168" s="301">
        <v>283000</v>
      </c>
      <c r="R168" s="301">
        <v>283000</v>
      </c>
      <c r="S168" s="301">
        <v>283000</v>
      </c>
    </row>
    <row r="169" spans="1:19" ht="16.5" customHeight="1" x14ac:dyDescent="0.3">
      <c r="A169" s="302">
        <v>167</v>
      </c>
      <c r="B169" s="298" t="s">
        <v>1030</v>
      </c>
      <c r="C169" s="298" t="s">
        <v>1222</v>
      </c>
      <c r="D169" s="299" t="s">
        <v>1223</v>
      </c>
      <c r="E169" s="299" t="s">
        <v>3118</v>
      </c>
      <c r="F169" s="298" t="s">
        <v>81</v>
      </c>
      <c r="G169" s="298" t="s">
        <v>4522</v>
      </c>
      <c r="H169" s="301">
        <v>378000</v>
      </c>
      <c r="I169" s="301">
        <v>378000</v>
      </c>
      <c r="J169" s="301">
        <v>378000</v>
      </c>
      <c r="K169" s="308">
        <v>378000</v>
      </c>
      <c r="L169" s="301">
        <v>378000</v>
      </c>
      <c r="M169" s="301">
        <v>378000</v>
      </c>
      <c r="N169" s="301">
        <v>378000</v>
      </c>
      <c r="O169" s="301">
        <v>378000</v>
      </c>
      <c r="P169" s="301">
        <v>378000</v>
      </c>
      <c r="Q169" s="301">
        <v>378000</v>
      </c>
      <c r="R169" s="301">
        <v>378000</v>
      </c>
      <c r="S169" s="301">
        <v>378000</v>
      </c>
    </row>
    <row r="170" spans="1:19" ht="16.5" customHeight="1" x14ac:dyDescent="0.3">
      <c r="A170" s="297">
        <v>168</v>
      </c>
      <c r="B170" s="298" t="s">
        <v>1030</v>
      </c>
      <c r="C170" s="298" t="s">
        <v>1225</v>
      </c>
      <c r="D170" s="299" t="s">
        <v>1226</v>
      </c>
      <c r="E170" s="299" t="s">
        <v>3118</v>
      </c>
      <c r="F170" s="300" t="s">
        <v>81</v>
      </c>
      <c r="G170" s="300" t="s">
        <v>4522</v>
      </c>
      <c r="H170" s="301">
        <v>365000</v>
      </c>
      <c r="I170" s="301">
        <v>365000</v>
      </c>
      <c r="J170" s="301">
        <v>365000</v>
      </c>
      <c r="K170" s="308">
        <v>365000</v>
      </c>
      <c r="L170" s="301">
        <v>365000</v>
      </c>
      <c r="M170" s="301">
        <v>365000</v>
      </c>
      <c r="N170" s="301">
        <v>365000</v>
      </c>
      <c r="O170" s="301">
        <v>365000</v>
      </c>
      <c r="P170" s="301">
        <v>365000</v>
      </c>
      <c r="Q170" s="301">
        <v>365000</v>
      </c>
      <c r="R170" s="301">
        <v>365000</v>
      </c>
      <c r="S170" s="301">
        <v>365000</v>
      </c>
    </row>
    <row r="171" spans="1:19" ht="16.5" customHeight="1" x14ac:dyDescent="0.3">
      <c r="A171" s="293">
        <v>169</v>
      </c>
      <c r="B171" s="298" t="s">
        <v>1030</v>
      </c>
      <c r="C171" s="298" t="s">
        <v>3084</v>
      </c>
      <c r="D171" s="299" t="s">
        <v>3085</v>
      </c>
      <c r="E171" s="299" t="s">
        <v>1151</v>
      </c>
      <c r="F171" s="298" t="s">
        <v>81</v>
      </c>
      <c r="G171" s="298" t="s">
        <v>4522</v>
      </c>
      <c r="H171" s="301">
        <v>0</v>
      </c>
      <c r="I171" s="301">
        <v>0</v>
      </c>
      <c r="J171" s="301">
        <v>0</v>
      </c>
      <c r="K171" s="308">
        <v>0</v>
      </c>
      <c r="L171" s="301">
        <v>0</v>
      </c>
      <c r="M171" s="301">
        <v>0</v>
      </c>
      <c r="N171" s="301">
        <v>0</v>
      </c>
      <c r="O171" s="301">
        <v>0</v>
      </c>
      <c r="P171" s="301">
        <v>0</v>
      </c>
      <c r="Q171" s="301">
        <v>0</v>
      </c>
      <c r="R171" s="301">
        <v>0</v>
      </c>
      <c r="S171" s="301">
        <v>0</v>
      </c>
    </row>
    <row r="172" spans="1:19" ht="16.5" customHeight="1" x14ac:dyDescent="0.3">
      <c r="A172" s="297">
        <v>170</v>
      </c>
      <c r="B172" s="298" t="s">
        <v>1030</v>
      </c>
      <c r="C172" s="298" t="s">
        <v>3086</v>
      </c>
      <c r="D172" s="299" t="s">
        <v>3087</v>
      </c>
      <c r="E172" s="299" t="s">
        <v>1142</v>
      </c>
      <c r="F172" s="300" t="s">
        <v>81</v>
      </c>
      <c r="G172" s="300" t="s">
        <v>4522</v>
      </c>
      <c r="H172" s="301">
        <v>0</v>
      </c>
      <c r="I172" s="301">
        <v>0</v>
      </c>
      <c r="J172" s="301">
        <v>0</v>
      </c>
      <c r="K172" s="308">
        <v>0</v>
      </c>
      <c r="L172" s="301">
        <v>0</v>
      </c>
      <c r="M172" s="301">
        <v>0</v>
      </c>
      <c r="N172" s="301">
        <v>0</v>
      </c>
      <c r="O172" s="301">
        <v>0</v>
      </c>
      <c r="P172" s="301">
        <v>0</v>
      </c>
      <c r="Q172" s="301">
        <v>0</v>
      </c>
      <c r="R172" s="301">
        <v>0</v>
      </c>
      <c r="S172" s="301">
        <v>0</v>
      </c>
    </row>
    <row r="173" spans="1:19" ht="16.5" customHeight="1" x14ac:dyDescent="0.3">
      <c r="A173" s="302">
        <v>171</v>
      </c>
      <c r="B173" s="298" t="s">
        <v>1030</v>
      </c>
      <c r="C173" s="298" t="s">
        <v>1227</v>
      </c>
      <c r="D173" s="299" t="s">
        <v>1228</v>
      </c>
      <c r="E173" s="299" t="s">
        <v>1824</v>
      </c>
      <c r="F173" s="298" t="s">
        <v>81</v>
      </c>
      <c r="G173" s="298" t="s">
        <v>4522</v>
      </c>
      <c r="H173" s="301">
        <v>250000</v>
      </c>
      <c r="I173" s="301">
        <v>250000</v>
      </c>
      <c r="J173" s="301">
        <v>250000</v>
      </c>
      <c r="K173" s="308">
        <v>250000</v>
      </c>
      <c r="L173" s="301">
        <v>250000</v>
      </c>
      <c r="M173" s="301">
        <v>250000</v>
      </c>
      <c r="N173" s="301">
        <v>250000</v>
      </c>
      <c r="O173" s="301">
        <v>250000</v>
      </c>
      <c r="P173" s="301">
        <v>250000</v>
      </c>
      <c r="Q173" s="301">
        <v>250000</v>
      </c>
      <c r="R173" s="301">
        <v>250000</v>
      </c>
      <c r="S173" s="301">
        <v>250000</v>
      </c>
    </row>
    <row r="174" spans="1:19" ht="16.5" customHeight="1" x14ac:dyDescent="0.3">
      <c r="A174" s="297">
        <v>172</v>
      </c>
      <c r="B174" s="298" t="s">
        <v>1030</v>
      </c>
      <c r="C174" s="298" t="s">
        <v>4506</v>
      </c>
      <c r="D174" s="299" t="s">
        <v>4528</v>
      </c>
      <c r="E174" s="299" t="s">
        <v>3534</v>
      </c>
      <c r="F174" s="300" t="s">
        <v>81</v>
      </c>
      <c r="G174" s="300" t="s">
        <v>4522</v>
      </c>
      <c r="H174" s="301">
        <v>0</v>
      </c>
      <c r="I174" s="301">
        <v>0</v>
      </c>
      <c r="J174" s="301">
        <v>0</v>
      </c>
      <c r="K174" s="308">
        <v>0</v>
      </c>
      <c r="L174" s="301">
        <v>305000</v>
      </c>
      <c r="M174" s="301">
        <v>305000</v>
      </c>
      <c r="N174" s="301">
        <v>305000</v>
      </c>
      <c r="O174" s="301">
        <v>305000</v>
      </c>
      <c r="P174" s="301">
        <v>305000</v>
      </c>
      <c r="Q174" s="301">
        <v>305000</v>
      </c>
      <c r="R174" s="301">
        <v>305000</v>
      </c>
      <c r="S174" s="301">
        <v>305000</v>
      </c>
    </row>
    <row r="175" spans="1:19" ht="16.5" customHeight="1" x14ac:dyDescent="0.3">
      <c r="A175" s="302">
        <v>173</v>
      </c>
      <c r="B175" s="298" t="s">
        <v>1030</v>
      </c>
      <c r="C175" s="298" t="s">
        <v>2831</v>
      </c>
      <c r="D175" s="299" t="s">
        <v>1229</v>
      </c>
      <c r="E175" s="299" t="s">
        <v>1060</v>
      </c>
      <c r="F175" s="298" t="s">
        <v>81</v>
      </c>
      <c r="G175" s="298" t="s">
        <v>4522</v>
      </c>
      <c r="H175" s="301">
        <v>250000</v>
      </c>
      <c r="I175" s="301">
        <v>250000</v>
      </c>
      <c r="J175" s="301">
        <v>250000</v>
      </c>
      <c r="K175" s="308">
        <v>250000</v>
      </c>
      <c r="L175" s="301">
        <v>250000</v>
      </c>
      <c r="M175" s="301">
        <v>250000</v>
      </c>
      <c r="N175" s="301">
        <v>250000</v>
      </c>
      <c r="O175" s="301">
        <v>0</v>
      </c>
      <c r="P175" s="301">
        <v>0</v>
      </c>
      <c r="Q175" s="301">
        <v>0</v>
      </c>
      <c r="R175" s="301">
        <v>0</v>
      </c>
      <c r="S175" s="301">
        <v>0</v>
      </c>
    </row>
    <row r="176" spans="1:19" ht="16.5" customHeight="1" x14ac:dyDescent="0.3">
      <c r="A176" s="297">
        <v>174</v>
      </c>
      <c r="B176" s="298" t="s">
        <v>1030</v>
      </c>
      <c r="C176" s="298" t="s">
        <v>1230</v>
      </c>
      <c r="D176" s="299" t="s">
        <v>1231</v>
      </c>
      <c r="E176" s="299" t="s">
        <v>1145</v>
      </c>
      <c r="F176" s="300" t="s">
        <v>81</v>
      </c>
      <c r="G176" s="300" t="s">
        <v>4522</v>
      </c>
      <c r="H176" s="301">
        <v>300000</v>
      </c>
      <c r="I176" s="301">
        <v>300000</v>
      </c>
      <c r="J176" s="301">
        <v>300000</v>
      </c>
      <c r="K176" s="308">
        <v>300000</v>
      </c>
      <c r="L176" s="301">
        <v>300000</v>
      </c>
      <c r="M176" s="301">
        <v>300000</v>
      </c>
      <c r="N176" s="301">
        <v>300000</v>
      </c>
      <c r="O176" s="301">
        <v>300000</v>
      </c>
      <c r="P176" s="301">
        <v>300000</v>
      </c>
      <c r="Q176" s="301">
        <v>300000</v>
      </c>
      <c r="R176" s="301">
        <v>300000</v>
      </c>
      <c r="S176" s="301">
        <v>300000</v>
      </c>
    </row>
    <row r="177" spans="1:19" ht="16.5" customHeight="1" x14ac:dyDescent="0.3">
      <c r="A177" s="302">
        <v>175</v>
      </c>
      <c r="B177" s="298" t="s">
        <v>1030</v>
      </c>
      <c r="C177" s="298" t="s">
        <v>1232</v>
      </c>
      <c r="D177" s="299" t="s">
        <v>1233</v>
      </c>
      <c r="E177" s="299" t="s">
        <v>1060</v>
      </c>
      <c r="F177" s="298" t="s">
        <v>81</v>
      </c>
      <c r="G177" s="298" t="s">
        <v>4522</v>
      </c>
      <c r="H177" s="301">
        <v>275000</v>
      </c>
      <c r="I177" s="301">
        <v>275000</v>
      </c>
      <c r="J177" s="301">
        <v>275000</v>
      </c>
      <c r="K177" s="308">
        <v>275000</v>
      </c>
      <c r="L177" s="301">
        <v>275000</v>
      </c>
      <c r="M177" s="301">
        <v>275000</v>
      </c>
      <c r="N177" s="301">
        <v>275000</v>
      </c>
      <c r="O177" s="301">
        <v>0</v>
      </c>
      <c r="P177" s="301">
        <v>0</v>
      </c>
      <c r="Q177" s="301">
        <v>0</v>
      </c>
      <c r="R177" s="301">
        <v>0</v>
      </c>
      <c r="S177" s="301">
        <v>0</v>
      </c>
    </row>
    <row r="178" spans="1:19" ht="16.5" customHeight="1" x14ac:dyDescent="0.3">
      <c r="A178" s="297">
        <v>176</v>
      </c>
      <c r="B178" s="298" t="s">
        <v>1030</v>
      </c>
      <c r="C178" s="298" t="s">
        <v>3916</v>
      </c>
      <c r="D178" s="299" t="s">
        <v>3984</v>
      </c>
      <c r="E178" s="299" t="s">
        <v>3215</v>
      </c>
      <c r="F178" s="300" t="s">
        <v>81</v>
      </c>
      <c r="G178" s="300" t="s">
        <v>4522</v>
      </c>
      <c r="H178" s="301">
        <v>0</v>
      </c>
      <c r="I178" s="301">
        <v>0</v>
      </c>
      <c r="J178" s="301">
        <v>0</v>
      </c>
      <c r="K178" s="308">
        <v>3180000</v>
      </c>
      <c r="L178" s="301">
        <v>0</v>
      </c>
      <c r="M178" s="301">
        <v>0</v>
      </c>
      <c r="N178" s="301">
        <v>0</v>
      </c>
      <c r="O178" s="301">
        <v>0</v>
      </c>
      <c r="P178" s="301">
        <v>0</v>
      </c>
      <c r="Q178" s="301">
        <v>0</v>
      </c>
      <c r="R178" s="301">
        <v>0</v>
      </c>
      <c r="S178" s="301">
        <v>0</v>
      </c>
    </row>
    <row r="179" spans="1:19" ht="16.5" customHeight="1" x14ac:dyDescent="0.3">
      <c r="A179" s="293">
        <v>177</v>
      </c>
      <c r="B179" s="298" t="s">
        <v>1030</v>
      </c>
      <c r="C179" s="298" t="s">
        <v>1031</v>
      </c>
      <c r="D179" s="299" t="s">
        <v>1032</v>
      </c>
      <c r="E179" s="299" t="s">
        <v>3117</v>
      </c>
      <c r="F179" s="298" t="s">
        <v>81</v>
      </c>
      <c r="G179" s="298" t="s">
        <v>4522</v>
      </c>
      <c r="H179" s="301">
        <v>0</v>
      </c>
      <c r="I179" s="301">
        <v>0</v>
      </c>
      <c r="J179" s="301">
        <v>290000</v>
      </c>
      <c r="K179" s="308">
        <v>290000</v>
      </c>
      <c r="L179" s="301">
        <v>290000</v>
      </c>
      <c r="M179" s="301">
        <v>290000</v>
      </c>
      <c r="N179" s="301">
        <v>290000</v>
      </c>
      <c r="O179" s="301">
        <v>290000</v>
      </c>
      <c r="P179" s="301">
        <v>290000</v>
      </c>
      <c r="Q179" s="301">
        <v>290000</v>
      </c>
      <c r="R179" s="301">
        <v>290000</v>
      </c>
      <c r="S179" s="301">
        <v>290000</v>
      </c>
    </row>
    <row r="180" spans="1:19" ht="16.5" customHeight="1" x14ac:dyDescent="0.3">
      <c r="A180" s="297">
        <v>178</v>
      </c>
      <c r="B180" s="298" t="s">
        <v>1030</v>
      </c>
      <c r="C180" s="298" t="s">
        <v>3088</v>
      </c>
      <c r="D180" s="299" t="s">
        <v>3089</v>
      </c>
      <c r="E180" s="299" t="s">
        <v>1065</v>
      </c>
      <c r="F180" s="300" t="s">
        <v>81</v>
      </c>
      <c r="G180" s="300" t="s">
        <v>4522</v>
      </c>
      <c r="H180" s="301">
        <v>0</v>
      </c>
      <c r="I180" s="301">
        <v>0</v>
      </c>
      <c r="J180" s="301">
        <v>0</v>
      </c>
      <c r="K180" s="308">
        <v>0</v>
      </c>
      <c r="L180" s="301">
        <v>0</v>
      </c>
      <c r="M180" s="301">
        <v>0</v>
      </c>
      <c r="N180" s="301">
        <v>0</v>
      </c>
      <c r="O180" s="301">
        <v>0</v>
      </c>
      <c r="P180" s="301">
        <v>0</v>
      </c>
      <c r="Q180" s="301">
        <v>0</v>
      </c>
      <c r="R180" s="301">
        <v>0</v>
      </c>
      <c r="S180" s="301">
        <v>0</v>
      </c>
    </row>
    <row r="181" spans="1:19" ht="16.5" customHeight="1" x14ac:dyDescent="0.3">
      <c r="A181" s="302">
        <v>179</v>
      </c>
      <c r="B181" s="298" t="s">
        <v>1030</v>
      </c>
      <c r="C181" s="298" t="s">
        <v>1234</v>
      </c>
      <c r="D181" s="299" t="s">
        <v>1235</v>
      </c>
      <c r="E181" s="299" t="s">
        <v>1151</v>
      </c>
      <c r="F181" s="298" t="s">
        <v>81</v>
      </c>
      <c r="G181" s="298" t="s">
        <v>4522</v>
      </c>
      <c r="H181" s="301">
        <v>325000</v>
      </c>
      <c r="I181" s="301">
        <v>325000</v>
      </c>
      <c r="J181" s="301">
        <v>325000</v>
      </c>
      <c r="K181" s="308">
        <v>325000</v>
      </c>
      <c r="L181" s="301">
        <v>0</v>
      </c>
      <c r="M181" s="301">
        <v>0</v>
      </c>
      <c r="N181" s="301">
        <v>0</v>
      </c>
      <c r="O181" s="301">
        <v>0</v>
      </c>
      <c r="P181" s="301">
        <v>0</v>
      </c>
      <c r="Q181" s="301">
        <v>0</v>
      </c>
      <c r="R181" s="301">
        <v>0</v>
      </c>
      <c r="S181" s="301">
        <v>0</v>
      </c>
    </row>
    <row r="182" spans="1:19" ht="16.5" customHeight="1" x14ac:dyDescent="0.3">
      <c r="A182" s="297">
        <v>180</v>
      </c>
      <c r="B182" s="298" t="s">
        <v>1030</v>
      </c>
      <c r="C182" s="298" t="s">
        <v>1236</v>
      </c>
      <c r="D182" s="299" t="s">
        <v>1237</v>
      </c>
      <c r="E182" s="299" t="s">
        <v>1142</v>
      </c>
      <c r="F182" s="300" t="s">
        <v>81</v>
      </c>
      <c r="G182" s="300" t="s">
        <v>4522</v>
      </c>
      <c r="H182" s="301">
        <v>365000</v>
      </c>
      <c r="I182" s="301">
        <v>365000</v>
      </c>
      <c r="J182" s="301">
        <v>365000</v>
      </c>
      <c r="K182" s="308">
        <v>365000</v>
      </c>
      <c r="L182" s="301">
        <v>365000</v>
      </c>
      <c r="M182" s="301">
        <v>365000</v>
      </c>
      <c r="N182" s="301">
        <v>365000</v>
      </c>
      <c r="O182" s="301">
        <v>365000</v>
      </c>
      <c r="P182" s="301">
        <v>0</v>
      </c>
      <c r="Q182" s="301">
        <v>0</v>
      </c>
      <c r="R182" s="301">
        <v>0</v>
      </c>
      <c r="S182" s="301">
        <v>0</v>
      </c>
    </row>
    <row r="183" spans="1:19" ht="16.5" customHeight="1" x14ac:dyDescent="0.3">
      <c r="A183" s="302">
        <v>181</v>
      </c>
      <c r="B183" s="298" t="s">
        <v>1030</v>
      </c>
      <c r="C183" s="298" t="s">
        <v>1238</v>
      </c>
      <c r="D183" s="299" t="s">
        <v>1239</v>
      </c>
      <c r="E183" s="299" t="s">
        <v>1060</v>
      </c>
      <c r="F183" s="298" t="s">
        <v>81</v>
      </c>
      <c r="G183" s="298" t="s">
        <v>4522</v>
      </c>
      <c r="H183" s="301">
        <v>465000</v>
      </c>
      <c r="I183" s="301">
        <v>465000</v>
      </c>
      <c r="J183" s="301">
        <v>465000</v>
      </c>
      <c r="K183" s="308">
        <v>465000</v>
      </c>
      <c r="L183" s="301">
        <v>465000</v>
      </c>
      <c r="M183" s="301">
        <v>465000</v>
      </c>
      <c r="N183" s="301">
        <v>465000</v>
      </c>
      <c r="O183" s="301">
        <v>0</v>
      </c>
      <c r="P183" s="301">
        <v>0</v>
      </c>
      <c r="Q183" s="301">
        <v>0</v>
      </c>
      <c r="R183" s="301">
        <v>0</v>
      </c>
      <c r="S183" s="301">
        <v>0</v>
      </c>
    </row>
    <row r="184" spans="1:19" ht="16.5" customHeight="1" x14ac:dyDescent="0.3">
      <c r="A184" s="297">
        <v>182</v>
      </c>
      <c r="B184" s="298" t="s">
        <v>1030</v>
      </c>
      <c r="C184" s="298" t="s">
        <v>2498</v>
      </c>
      <c r="D184" s="299" t="s">
        <v>2499</v>
      </c>
      <c r="E184" s="299" t="s">
        <v>3215</v>
      </c>
      <c r="F184" s="300" t="s">
        <v>81</v>
      </c>
      <c r="G184" s="300" t="s">
        <v>4522</v>
      </c>
      <c r="H184" s="301">
        <v>0</v>
      </c>
      <c r="I184" s="301">
        <v>0</v>
      </c>
      <c r="J184" s="301">
        <v>0</v>
      </c>
      <c r="K184" s="308">
        <v>325000</v>
      </c>
      <c r="L184" s="301">
        <v>325000</v>
      </c>
      <c r="M184" s="301">
        <v>325000</v>
      </c>
      <c r="N184" s="301">
        <v>325000</v>
      </c>
      <c r="O184" s="301">
        <v>325000</v>
      </c>
      <c r="P184" s="301">
        <v>325000</v>
      </c>
      <c r="Q184" s="301">
        <v>325000</v>
      </c>
      <c r="R184" s="301">
        <v>325000</v>
      </c>
      <c r="S184" s="301">
        <v>325000</v>
      </c>
    </row>
    <row r="185" spans="1:19" ht="16.5" customHeight="1" x14ac:dyDescent="0.3">
      <c r="A185" s="302">
        <v>183</v>
      </c>
      <c r="B185" s="298" t="s">
        <v>1030</v>
      </c>
      <c r="C185" s="298" t="s">
        <v>3090</v>
      </c>
      <c r="D185" s="299" t="s">
        <v>3091</v>
      </c>
      <c r="E185" s="299" t="s">
        <v>3092</v>
      </c>
      <c r="F185" s="298" t="s">
        <v>81</v>
      </c>
      <c r="G185" s="298" t="s">
        <v>4522</v>
      </c>
      <c r="H185" s="301">
        <v>0</v>
      </c>
      <c r="I185" s="301">
        <v>0</v>
      </c>
      <c r="J185" s="301">
        <v>0</v>
      </c>
      <c r="K185" s="308">
        <v>0</v>
      </c>
      <c r="L185" s="301">
        <v>0</v>
      </c>
      <c r="M185" s="301">
        <v>0</v>
      </c>
      <c r="N185" s="301">
        <v>0</v>
      </c>
      <c r="O185" s="301">
        <v>0</v>
      </c>
      <c r="P185" s="301">
        <v>0</v>
      </c>
      <c r="Q185" s="301">
        <v>0</v>
      </c>
      <c r="R185" s="301">
        <v>0</v>
      </c>
      <c r="S185" s="301">
        <v>0</v>
      </c>
    </row>
    <row r="186" spans="1:19" ht="16.5" customHeight="1" x14ac:dyDescent="0.3">
      <c r="A186" s="297">
        <v>184</v>
      </c>
      <c r="B186" s="298" t="s">
        <v>36</v>
      </c>
      <c r="C186" s="298" t="s">
        <v>2816</v>
      </c>
      <c r="D186" s="299" t="s">
        <v>2871</v>
      </c>
      <c r="E186" s="299" t="s">
        <v>1145</v>
      </c>
      <c r="F186" s="300" t="s">
        <v>81</v>
      </c>
      <c r="G186" s="300" t="s">
        <v>4522</v>
      </c>
      <c r="H186" s="301">
        <v>325000</v>
      </c>
      <c r="I186" s="301">
        <v>325000</v>
      </c>
      <c r="J186" s="301">
        <v>325000</v>
      </c>
      <c r="K186" s="308">
        <v>325000</v>
      </c>
      <c r="L186" s="301">
        <v>325000</v>
      </c>
      <c r="M186" s="301">
        <v>325000</v>
      </c>
      <c r="N186" s="301">
        <v>325000</v>
      </c>
      <c r="O186" s="301">
        <v>325000</v>
      </c>
      <c r="P186" s="301">
        <v>325000</v>
      </c>
      <c r="Q186" s="301">
        <v>325000</v>
      </c>
      <c r="R186" s="301">
        <v>325000</v>
      </c>
      <c r="S186" s="301">
        <v>325000</v>
      </c>
    </row>
    <row r="187" spans="1:19" ht="16.5" customHeight="1" x14ac:dyDescent="0.3">
      <c r="A187" s="293">
        <v>185</v>
      </c>
      <c r="B187" s="298" t="s">
        <v>36</v>
      </c>
      <c r="C187" s="298" t="s">
        <v>1240</v>
      </c>
      <c r="D187" s="299" t="s">
        <v>1241</v>
      </c>
      <c r="E187" s="299" t="s">
        <v>1036</v>
      </c>
      <c r="F187" s="298" t="s">
        <v>81</v>
      </c>
      <c r="G187" s="298" t="s">
        <v>4522</v>
      </c>
      <c r="H187" s="301">
        <v>545000</v>
      </c>
      <c r="I187" s="301">
        <v>545000</v>
      </c>
      <c r="J187" s="301">
        <v>545000</v>
      </c>
      <c r="K187" s="308">
        <v>545000</v>
      </c>
      <c r="L187" s="301">
        <v>545000</v>
      </c>
      <c r="M187" s="301">
        <v>545000</v>
      </c>
      <c r="N187" s="301">
        <v>545000</v>
      </c>
      <c r="O187" s="301">
        <v>545000</v>
      </c>
      <c r="P187" s="301">
        <v>0</v>
      </c>
      <c r="Q187" s="301">
        <v>0</v>
      </c>
      <c r="R187" s="301">
        <v>0</v>
      </c>
      <c r="S187" s="301">
        <v>0</v>
      </c>
    </row>
    <row r="188" spans="1:19" ht="16.5" customHeight="1" x14ac:dyDescent="0.3">
      <c r="A188" s="297">
        <v>186</v>
      </c>
      <c r="B188" s="298" t="s">
        <v>36</v>
      </c>
      <c r="C188" s="298" t="s">
        <v>2168</v>
      </c>
      <c r="D188" s="299" t="s">
        <v>2169</v>
      </c>
      <c r="E188" s="299" t="s">
        <v>4290</v>
      </c>
      <c r="F188" s="300" t="s">
        <v>81</v>
      </c>
      <c r="G188" s="300" t="s">
        <v>4522</v>
      </c>
      <c r="H188" s="301">
        <v>0</v>
      </c>
      <c r="I188" s="301">
        <v>0</v>
      </c>
      <c r="J188" s="301">
        <v>0</v>
      </c>
      <c r="K188" s="308">
        <v>0</v>
      </c>
      <c r="L188" s="301">
        <v>0</v>
      </c>
      <c r="M188" s="301">
        <v>215000</v>
      </c>
      <c r="N188" s="301">
        <v>215000</v>
      </c>
      <c r="O188" s="301">
        <v>215000</v>
      </c>
      <c r="P188" s="301">
        <v>215000</v>
      </c>
      <c r="Q188" s="301">
        <v>215000</v>
      </c>
      <c r="R188" s="301">
        <v>215000</v>
      </c>
      <c r="S188" s="301">
        <v>215000</v>
      </c>
    </row>
    <row r="189" spans="1:19" ht="16.5" customHeight="1" x14ac:dyDescent="0.3">
      <c r="A189" s="302">
        <v>187</v>
      </c>
      <c r="B189" s="298" t="s">
        <v>36</v>
      </c>
      <c r="C189" s="298" t="s">
        <v>2808</v>
      </c>
      <c r="D189" s="299" t="s">
        <v>3093</v>
      </c>
      <c r="E189" s="299" t="s">
        <v>3003</v>
      </c>
      <c r="F189" s="298" t="s">
        <v>81</v>
      </c>
      <c r="G189" s="298" t="s">
        <v>4522</v>
      </c>
      <c r="H189" s="301">
        <v>0</v>
      </c>
      <c r="I189" s="301">
        <v>310000</v>
      </c>
      <c r="J189" s="301">
        <v>310000</v>
      </c>
      <c r="K189" s="308">
        <v>310000</v>
      </c>
      <c r="L189" s="301">
        <v>310000</v>
      </c>
      <c r="M189" s="301">
        <v>310000</v>
      </c>
      <c r="N189" s="301">
        <v>310000</v>
      </c>
      <c r="O189" s="301">
        <v>310000</v>
      </c>
      <c r="P189" s="301">
        <v>310000</v>
      </c>
      <c r="Q189" s="301">
        <v>310000</v>
      </c>
      <c r="R189" s="301">
        <v>310000</v>
      </c>
      <c r="S189" s="301">
        <v>310000</v>
      </c>
    </row>
    <row r="190" spans="1:19" ht="16.5" customHeight="1" x14ac:dyDescent="0.3">
      <c r="A190" s="297">
        <v>188</v>
      </c>
      <c r="B190" s="298" t="s">
        <v>36</v>
      </c>
      <c r="C190" s="298" t="s">
        <v>1242</v>
      </c>
      <c r="D190" s="299" t="s">
        <v>1243</v>
      </c>
      <c r="E190" s="299" t="s">
        <v>1113</v>
      </c>
      <c r="F190" s="300" t="s">
        <v>81</v>
      </c>
      <c r="G190" s="300" t="s">
        <v>4522</v>
      </c>
      <c r="H190" s="301">
        <v>260000</v>
      </c>
      <c r="I190" s="301">
        <v>260000</v>
      </c>
      <c r="J190" s="301">
        <v>260000</v>
      </c>
      <c r="K190" s="308">
        <v>260000</v>
      </c>
      <c r="L190" s="301">
        <v>260000</v>
      </c>
      <c r="M190" s="301">
        <v>260000</v>
      </c>
      <c r="N190" s="301">
        <v>260000</v>
      </c>
      <c r="O190" s="301">
        <v>260000</v>
      </c>
      <c r="P190" s="301">
        <v>260000</v>
      </c>
      <c r="Q190" s="301">
        <v>260000</v>
      </c>
      <c r="R190" s="301">
        <v>260000</v>
      </c>
      <c r="S190" s="301">
        <v>0</v>
      </c>
    </row>
    <row r="191" spans="1:19" ht="16.5" customHeight="1" x14ac:dyDescent="0.3">
      <c r="A191" s="302">
        <v>189</v>
      </c>
      <c r="B191" s="298" t="s">
        <v>36</v>
      </c>
      <c r="C191" s="298" t="s">
        <v>2922</v>
      </c>
      <c r="D191" s="299" t="s">
        <v>3094</v>
      </c>
      <c r="E191" s="299" t="s">
        <v>3095</v>
      </c>
      <c r="F191" s="298" t="s">
        <v>81</v>
      </c>
      <c r="G191" s="298" t="s">
        <v>4522</v>
      </c>
      <c r="H191" s="301">
        <v>0</v>
      </c>
      <c r="I191" s="301">
        <v>0</v>
      </c>
      <c r="J191" s="301">
        <v>275000</v>
      </c>
      <c r="K191" s="308">
        <v>275000</v>
      </c>
      <c r="L191" s="301">
        <v>275000</v>
      </c>
      <c r="M191" s="301">
        <v>275000</v>
      </c>
      <c r="N191" s="301">
        <v>275000</v>
      </c>
      <c r="O191" s="301">
        <v>275000</v>
      </c>
      <c r="P191" s="301">
        <v>275000</v>
      </c>
      <c r="Q191" s="301">
        <v>275000</v>
      </c>
      <c r="R191" s="301">
        <v>275000</v>
      </c>
      <c r="S191" s="301">
        <v>275000</v>
      </c>
    </row>
    <row r="192" spans="1:19" ht="16.5" customHeight="1" x14ac:dyDescent="0.3">
      <c r="A192" s="297">
        <v>190</v>
      </c>
      <c r="B192" s="298" t="s">
        <v>36</v>
      </c>
      <c r="C192" s="298" t="s">
        <v>3096</v>
      </c>
      <c r="D192" s="299" t="s">
        <v>3097</v>
      </c>
      <c r="E192" s="299" t="s">
        <v>3003</v>
      </c>
      <c r="F192" s="300" t="s">
        <v>81</v>
      </c>
      <c r="G192" s="300" t="s">
        <v>4522</v>
      </c>
      <c r="H192" s="301">
        <v>0</v>
      </c>
      <c r="I192" s="301">
        <v>275000</v>
      </c>
      <c r="J192" s="301">
        <v>275000</v>
      </c>
      <c r="K192" s="308">
        <v>275000</v>
      </c>
      <c r="L192" s="301">
        <v>275000</v>
      </c>
      <c r="M192" s="301">
        <v>275000</v>
      </c>
      <c r="N192" s="301">
        <v>275000</v>
      </c>
      <c r="O192" s="301">
        <v>275000</v>
      </c>
      <c r="P192" s="301">
        <v>275000</v>
      </c>
      <c r="Q192" s="301">
        <v>275000</v>
      </c>
      <c r="R192" s="301">
        <v>275000</v>
      </c>
      <c r="S192" s="301">
        <v>275000</v>
      </c>
    </row>
    <row r="193" spans="1:19" ht="16.5" customHeight="1" x14ac:dyDescent="0.3">
      <c r="A193" s="302">
        <v>191</v>
      </c>
      <c r="B193" s="298" t="s">
        <v>36</v>
      </c>
      <c r="C193" s="298" t="s">
        <v>1244</v>
      </c>
      <c r="D193" s="299" t="s">
        <v>1245</v>
      </c>
      <c r="E193" s="299" t="s">
        <v>1151</v>
      </c>
      <c r="F193" s="298" t="s">
        <v>81</v>
      </c>
      <c r="G193" s="298" t="s">
        <v>4522</v>
      </c>
      <c r="H193" s="301">
        <v>345000</v>
      </c>
      <c r="I193" s="301">
        <v>345000</v>
      </c>
      <c r="J193" s="301">
        <v>345000</v>
      </c>
      <c r="K193" s="308">
        <v>345000</v>
      </c>
      <c r="L193" s="301">
        <v>0</v>
      </c>
      <c r="M193" s="301">
        <v>0</v>
      </c>
      <c r="N193" s="301">
        <v>0</v>
      </c>
      <c r="O193" s="301">
        <v>0</v>
      </c>
      <c r="P193" s="301">
        <v>0</v>
      </c>
      <c r="Q193" s="301">
        <v>0</v>
      </c>
      <c r="R193" s="301">
        <v>0</v>
      </c>
      <c r="S193" s="301">
        <v>0</v>
      </c>
    </row>
    <row r="194" spans="1:19" ht="16.5" customHeight="1" x14ac:dyDescent="0.3">
      <c r="A194" s="297">
        <v>192</v>
      </c>
      <c r="B194" s="298" t="s">
        <v>36</v>
      </c>
      <c r="C194" s="298" t="s">
        <v>1246</v>
      </c>
      <c r="D194" s="299" t="s">
        <v>1247</v>
      </c>
      <c r="E194" s="299" t="s">
        <v>1065</v>
      </c>
      <c r="F194" s="300" t="s">
        <v>81</v>
      </c>
      <c r="G194" s="300" t="s">
        <v>4522</v>
      </c>
      <c r="H194" s="301">
        <v>275000</v>
      </c>
      <c r="I194" s="301">
        <v>275000</v>
      </c>
      <c r="J194" s="301">
        <v>275000</v>
      </c>
      <c r="K194" s="308">
        <v>275000</v>
      </c>
      <c r="L194" s="301">
        <v>275000</v>
      </c>
      <c r="M194" s="301">
        <v>275000</v>
      </c>
      <c r="N194" s="301">
        <v>275000</v>
      </c>
      <c r="O194" s="301">
        <v>275000</v>
      </c>
      <c r="P194" s="301">
        <v>275000</v>
      </c>
      <c r="Q194" s="301">
        <v>0</v>
      </c>
      <c r="R194" s="301">
        <v>0</v>
      </c>
      <c r="S194" s="301">
        <v>0</v>
      </c>
    </row>
    <row r="195" spans="1:19" ht="16.5" customHeight="1" x14ac:dyDescent="0.3">
      <c r="A195" s="293">
        <v>193</v>
      </c>
      <c r="B195" s="298" t="s">
        <v>36</v>
      </c>
      <c r="C195" s="298" t="s">
        <v>2692</v>
      </c>
      <c r="D195" s="299" t="s">
        <v>2693</v>
      </c>
      <c r="E195" s="299" t="s">
        <v>1145</v>
      </c>
      <c r="F195" s="298" t="s">
        <v>81</v>
      </c>
      <c r="G195" s="298" t="s">
        <v>4522</v>
      </c>
      <c r="H195" s="301">
        <v>445000</v>
      </c>
      <c r="I195" s="301">
        <v>445000</v>
      </c>
      <c r="J195" s="301">
        <v>445000</v>
      </c>
      <c r="K195" s="308">
        <v>445000</v>
      </c>
      <c r="L195" s="301">
        <v>445000</v>
      </c>
      <c r="M195" s="301">
        <v>445000</v>
      </c>
      <c r="N195" s="301">
        <v>445000</v>
      </c>
      <c r="O195" s="301">
        <v>445000</v>
      </c>
      <c r="P195" s="301">
        <v>445000</v>
      </c>
      <c r="Q195" s="301">
        <v>445000</v>
      </c>
      <c r="R195" s="301">
        <v>445000</v>
      </c>
      <c r="S195" s="301">
        <v>445000</v>
      </c>
    </row>
    <row r="196" spans="1:19" ht="16.5" customHeight="1" x14ac:dyDescent="0.3">
      <c r="A196" s="297">
        <v>194</v>
      </c>
      <c r="B196" s="298" t="s">
        <v>36</v>
      </c>
      <c r="C196" s="298" t="s">
        <v>1248</v>
      </c>
      <c r="D196" s="299" t="s">
        <v>1249</v>
      </c>
      <c r="E196" s="299" t="s">
        <v>4312</v>
      </c>
      <c r="F196" s="300" t="s">
        <v>81</v>
      </c>
      <c r="G196" s="300" t="s">
        <v>4522</v>
      </c>
      <c r="H196" s="301">
        <v>275000</v>
      </c>
      <c r="I196" s="301">
        <v>275000</v>
      </c>
      <c r="J196" s="301">
        <v>275000</v>
      </c>
      <c r="K196" s="308">
        <v>275000</v>
      </c>
      <c r="L196" s="301">
        <v>275000</v>
      </c>
      <c r="M196" s="301">
        <v>275000</v>
      </c>
      <c r="N196" s="301">
        <v>275000</v>
      </c>
      <c r="O196" s="301">
        <v>275000</v>
      </c>
      <c r="P196" s="301">
        <v>275000</v>
      </c>
      <c r="Q196" s="301">
        <v>275000</v>
      </c>
      <c r="R196" s="301">
        <v>275000</v>
      </c>
      <c r="S196" s="301">
        <v>275000</v>
      </c>
    </row>
    <row r="197" spans="1:19" ht="16.5" customHeight="1" x14ac:dyDescent="0.3">
      <c r="A197" s="302">
        <v>195</v>
      </c>
      <c r="B197" s="298" t="s">
        <v>36</v>
      </c>
      <c r="C197" s="298" t="s">
        <v>1250</v>
      </c>
      <c r="D197" s="299" t="s">
        <v>1251</v>
      </c>
      <c r="E197" s="299" t="s">
        <v>1028</v>
      </c>
      <c r="F197" s="298" t="s">
        <v>81</v>
      </c>
      <c r="G197" s="298" t="s">
        <v>4522</v>
      </c>
      <c r="H197" s="301">
        <v>255000</v>
      </c>
      <c r="I197" s="301">
        <v>255000</v>
      </c>
      <c r="J197" s="301">
        <v>255000</v>
      </c>
      <c r="K197" s="308">
        <v>255000</v>
      </c>
      <c r="L197" s="301">
        <v>255000</v>
      </c>
      <c r="M197" s="301">
        <v>0</v>
      </c>
      <c r="N197" s="301">
        <v>0</v>
      </c>
      <c r="O197" s="301">
        <v>0</v>
      </c>
      <c r="P197" s="301">
        <v>0</v>
      </c>
      <c r="Q197" s="301">
        <v>0</v>
      </c>
      <c r="R197" s="301">
        <v>0</v>
      </c>
      <c r="S197" s="301">
        <v>0</v>
      </c>
    </row>
    <row r="198" spans="1:19" ht="16.5" customHeight="1" x14ac:dyDescent="0.3">
      <c r="A198" s="297">
        <v>196</v>
      </c>
      <c r="B198" s="298" t="s">
        <v>36</v>
      </c>
      <c r="C198" s="298" t="s">
        <v>1252</v>
      </c>
      <c r="D198" s="299" t="s">
        <v>1253</v>
      </c>
      <c r="E198" s="299" t="s">
        <v>1178</v>
      </c>
      <c r="F198" s="300" t="s">
        <v>81</v>
      </c>
      <c r="G198" s="300" t="s">
        <v>4522</v>
      </c>
      <c r="H198" s="301">
        <v>2640000</v>
      </c>
      <c r="I198" s="301">
        <v>0</v>
      </c>
      <c r="J198" s="301">
        <v>0</v>
      </c>
      <c r="K198" s="308">
        <v>0</v>
      </c>
      <c r="L198" s="301">
        <v>0</v>
      </c>
      <c r="M198" s="301">
        <v>0</v>
      </c>
      <c r="N198" s="301">
        <v>0</v>
      </c>
      <c r="O198" s="301">
        <v>0</v>
      </c>
      <c r="P198" s="301">
        <v>0</v>
      </c>
      <c r="Q198" s="301">
        <v>0</v>
      </c>
      <c r="R198" s="301">
        <v>0</v>
      </c>
      <c r="S198" s="301">
        <v>0</v>
      </c>
    </row>
    <row r="199" spans="1:19" ht="16.5" customHeight="1" x14ac:dyDescent="0.3">
      <c r="A199" s="302">
        <v>197</v>
      </c>
      <c r="B199" s="298" t="s">
        <v>36</v>
      </c>
      <c r="C199" s="298" t="s">
        <v>1254</v>
      </c>
      <c r="D199" s="299" t="s">
        <v>1255</v>
      </c>
      <c r="E199" s="299" t="s">
        <v>1295</v>
      </c>
      <c r="F199" s="298" t="s">
        <v>81</v>
      </c>
      <c r="G199" s="298" t="s">
        <v>4522</v>
      </c>
      <c r="H199" s="301">
        <v>290000</v>
      </c>
      <c r="I199" s="301">
        <v>290000</v>
      </c>
      <c r="J199" s="301">
        <v>290000</v>
      </c>
      <c r="K199" s="308">
        <v>290000</v>
      </c>
      <c r="L199" s="301">
        <v>290000</v>
      </c>
      <c r="M199" s="301">
        <v>290000</v>
      </c>
      <c r="N199" s="301">
        <v>290000</v>
      </c>
      <c r="O199" s="301">
        <v>290000</v>
      </c>
      <c r="P199" s="301">
        <v>290000</v>
      </c>
      <c r="Q199" s="301">
        <v>290000</v>
      </c>
      <c r="R199" s="301">
        <v>290000</v>
      </c>
      <c r="S199" s="301">
        <v>290000</v>
      </c>
    </row>
    <row r="200" spans="1:19" ht="16.5" customHeight="1" x14ac:dyDescent="0.3">
      <c r="A200" s="297">
        <v>198</v>
      </c>
      <c r="B200" s="298" t="s">
        <v>36</v>
      </c>
      <c r="C200" s="298" t="s">
        <v>3098</v>
      </c>
      <c r="D200" s="299" t="s">
        <v>3099</v>
      </c>
      <c r="E200" s="299" t="s">
        <v>3003</v>
      </c>
      <c r="F200" s="300" t="s">
        <v>81</v>
      </c>
      <c r="G200" s="300" t="s">
        <v>4522</v>
      </c>
      <c r="H200" s="301">
        <v>0</v>
      </c>
      <c r="I200" s="301">
        <v>305000</v>
      </c>
      <c r="J200" s="301">
        <v>305000</v>
      </c>
      <c r="K200" s="308">
        <v>305000</v>
      </c>
      <c r="L200" s="301">
        <v>305000</v>
      </c>
      <c r="M200" s="301">
        <v>305000</v>
      </c>
      <c r="N200" s="301">
        <v>305000</v>
      </c>
      <c r="O200" s="301">
        <v>305000</v>
      </c>
      <c r="P200" s="301">
        <v>305000</v>
      </c>
      <c r="Q200" s="301">
        <v>305000</v>
      </c>
      <c r="R200" s="301">
        <v>305000</v>
      </c>
      <c r="S200" s="301">
        <v>305000</v>
      </c>
    </row>
    <row r="201" spans="1:19" ht="16.5" customHeight="1" x14ac:dyDescent="0.3">
      <c r="A201" s="302">
        <v>199</v>
      </c>
      <c r="B201" s="298" t="s">
        <v>36</v>
      </c>
      <c r="C201" s="298" t="s">
        <v>1256</v>
      </c>
      <c r="D201" s="299" t="s">
        <v>1257</v>
      </c>
      <c r="E201" s="299" t="s">
        <v>1028</v>
      </c>
      <c r="F201" s="298" t="s">
        <v>81</v>
      </c>
      <c r="G201" s="298" t="s">
        <v>4522</v>
      </c>
      <c r="H201" s="301">
        <v>275000</v>
      </c>
      <c r="I201" s="301">
        <v>275000</v>
      </c>
      <c r="J201" s="301">
        <v>275000</v>
      </c>
      <c r="K201" s="308">
        <v>275000</v>
      </c>
      <c r="L201" s="301">
        <v>275000</v>
      </c>
      <c r="M201" s="301">
        <v>0</v>
      </c>
      <c r="N201" s="301">
        <v>0</v>
      </c>
      <c r="O201" s="301">
        <v>0</v>
      </c>
      <c r="P201" s="301">
        <v>0</v>
      </c>
      <c r="Q201" s="301">
        <v>0</v>
      </c>
      <c r="R201" s="301">
        <v>0</v>
      </c>
      <c r="S201" s="301">
        <v>0</v>
      </c>
    </row>
    <row r="202" spans="1:19" ht="16.5" customHeight="1" x14ac:dyDescent="0.3">
      <c r="A202" s="297">
        <v>200</v>
      </c>
      <c r="B202" s="298" t="s">
        <v>36</v>
      </c>
      <c r="C202" s="298" t="s">
        <v>3100</v>
      </c>
      <c r="D202" s="299" t="s">
        <v>3101</v>
      </c>
      <c r="E202" s="299" t="s">
        <v>3102</v>
      </c>
      <c r="F202" s="300" t="s">
        <v>81</v>
      </c>
      <c r="G202" s="300" t="s">
        <v>4522</v>
      </c>
      <c r="H202" s="301">
        <v>0</v>
      </c>
      <c r="I202" s="301">
        <v>0</v>
      </c>
      <c r="J202" s="301">
        <v>0</v>
      </c>
      <c r="K202" s="308">
        <v>0</v>
      </c>
      <c r="L202" s="301">
        <v>0</v>
      </c>
      <c r="M202" s="301">
        <v>0</v>
      </c>
      <c r="N202" s="301">
        <v>0</v>
      </c>
      <c r="O202" s="301">
        <v>0</v>
      </c>
      <c r="P202" s="301">
        <v>0</v>
      </c>
      <c r="Q202" s="301">
        <v>3180000</v>
      </c>
      <c r="R202" s="301">
        <v>0</v>
      </c>
      <c r="S202" s="301">
        <v>0</v>
      </c>
    </row>
    <row r="203" spans="1:19" ht="16.5" customHeight="1" x14ac:dyDescent="0.3">
      <c r="A203" s="293">
        <v>201</v>
      </c>
      <c r="B203" s="298" t="s">
        <v>36</v>
      </c>
      <c r="C203" s="298" t="s">
        <v>3103</v>
      </c>
      <c r="D203" s="299" t="s">
        <v>3104</v>
      </c>
      <c r="E203" s="299" t="s">
        <v>3003</v>
      </c>
      <c r="F203" s="298" t="s">
        <v>81</v>
      </c>
      <c r="G203" s="298" t="s">
        <v>4522</v>
      </c>
      <c r="H203" s="301">
        <v>0</v>
      </c>
      <c r="I203" s="301">
        <v>666000</v>
      </c>
      <c r="J203" s="301">
        <v>666000</v>
      </c>
      <c r="K203" s="308">
        <v>666000</v>
      </c>
      <c r="L203" s="301">
        <v>666000</v>
      </c>
      <c r="M203" s="301">
        <v>666000</v>
      </c>
      <c r="N203" s="301">
        <v>666000</v>
      </c>
      <c r="O203" s="301">
        <v>666000</v>
      </c>
      <c r="P203" s="301">
        <v>666000</v>
      </c>
      <c r="Q203" s="301">
        <v>666000</v>
      </c>
      <c r="R203" s="301">
        <v>666000</v>
      </c>
      <c r="S203" s="301">
        <v>666000</v>
      </c>
    </row>
    <row r="204" spans="1:19" ht="16.5" customHeight="1" x14ac:dyDescent="0.3">
      <c r="A204" s="297">
        <v>202</v>
      </c>
      <c r="B204" s="298" t="s">
        <v>36</v>
      </c>
      <c r="C204" s="298" t="s">
        <v>1258</v>
      </c>
      <c r="D204" s="299" t="s">
        <v>1259</v>
      </c>
      <c r="E204" s="299" t="s">
        <v>1060</v>
      </c>
      <c r="F204" s="300" t="s">
        <v>81</v>
      </c>
      <c r="G204" s="300" t="s">
        <v>4522</v>
      </c>
      <c r="H204" s="301">
        <v>325000</v>
      </c>
      <c r="I204" s="301">
        <v>325000</v>
      </c>
      <c r="J204" s="301">
        <v>325000</v>
      </c>
      <c r="K204" s="308">
        <v>325000</v>
      </c>
      <c r="L204" s="301">
        <v>325000</v>
      </c>
      <c r="M204" s="301">
        <v>325000</v>
      </c>
      <c r="N204" s="301">
        <v>325000</v>
      </c>
      <c r="O204" s="301">
        <v>0</v>
      </c>
      <c r="P204" s="301">
        <v>0</v>
      </c>
      <c r="Q204" s="301">
        <v>0</v>
      </c>
      <c r="R204" s="301">
        <v>0</v>
      </c>
      <c r="S204" s="301">
        <v>0</v>
      </c>
    </row>
    <row r="205" spans="1:19" ht="16.5" customHeight="1" x14ac:dyDescent="0.3">
      <c r="A205" s="302">
        <v>203</v>
      </c>
      <c r="B205" s="298" t="s">
        <v>36</v>
      </c>
      <c r="C205" s="298" t="s">
        <v>1260</v>
      </c>
      <c r="D205" s="299" t="s">
        <v>1261</v>
      </c>
      <c r="E205" s="299" t="s">
        <v>1133</v>
      </c>
      <c r="F205" s="298" t="s">
        <v>81</v>
      </c>
      <c r="G205" s="298" t="s">
        <v>4522</v>
      </c>
      <c r="H205" s="301">
        <v>365000</v>
      </c>
      <c r="I205" s="301">
        <v>365000</v>
      </c>
      <c r="J205" s="301">
        <v>365000</v>
      </c>
      <c r="K205" s="308">
        <v>365000</v>
      </c>
      <c r="L205" s="301">
        <v>365000</v>
      </c>
      <c r="M205" s="301">
        <v>365000</v>
      </c>
      <c r="N205" s="301">
        <v>0</v>
      </c>
      <c r="O205" s="301">
        <v>0</v>
      </c>
      <c r="P205" s="301">
        <v>0</v>
      </c>
      <c r="Q205" s="301">
        <v>0</v>
      </c>
      <c r="R205" s="301">
        <v>0</v>
      </c>
      <c r="S205" s="301">
        <v>0</v>
      </c>
    </row>
    <row r="206" spans="1:19" ht="16.5" customHeight="1" x14ac:dyDescent="0.3">
      <c r="A206" s="297">
        <v>204</v>
      </c>
      <c r="B206" s="298" t="s">
        <v>36</v>
      </c>
      <c r="C206" s="298" t="s">
        <v>1262</v>
      </c>
      <c r="D206" s="299" t="s">
        <v>1263</v>
      </c>
      <c r="E206" s="299" t="s">
        <v>3791</v>
      </c>
      <c r="F206" s="300" t="s">
        <v>81</v>
      </c>
      <c r="G206" s="300" t="s">
        <v>4522</v>
      </c>
      <c r="H206" s="301">
        <v>275000</v>
      </c>
      <c r="I206" s="301">
        <v>275000</v>
      </c>
      <c r="J206" s="301">
        <v>0</v>
      </c>
      <c r="K206" s="308">
        <v>0</v>
      </c>
      <c r="L206" s="301">
        <v>0</v>
      </c>
      <c r="M206" s="301">
        <v>0</v>
      </c>
      <c r="N206" s="301">
        <v>0</v>
      </c>
      <c r="O206" s="301">
        <v>0</v>
      </c>
      <c r="P206" s="301">
        <v>0</v>
      </c>
      <c r="Q206" s="301">
        <v>0</v>
      </c>
      <c r="R206" s="301">
        <v>0</v>
      </c>
      <c r="S206" s="301">
        <v>0</v>
      </c>
    </row>
    <row r="207" spans="1:19" ht="16.5" customHeight="1" x14ac:dyDescent="0.3">
      <c r="A207" s="302">
        <v>205</v>
      </c>
      <c r="B207" s="298" t="s">
        <v>36</v>
      </c>
      <c r="C207" s="298" t="s">
        <v>4514</v>
      </c>
      <c r="D207" s="299" t="s">
        <v>4532</v>
      </c>
      <c r="E207" s="299" t="s">
        <v>3534</v>
      </c>
      <c r="F207" s="298" t="s">
        <v>81</v>
      </c>
      <c r="G207" s="298" t="s">
        <v>4522</v>
      </c>
      <c r="H207" s="301">
        <v>0</v>
      </c>
      <c r="I207" s="301">
        <v>0</v>
      </c>
      <c r="J207" s="301">
        <v>0</v>
      </c>
      <c r="K207" s="308">
        <v>0</v>
      </c>
      <c r="L207" s="301">
        <v>275000</v>
      </c>
      <c r="M207" s="301">
        <v>275000</v>
      </c>
      <c r="N207" s="301">
        <v>275000</v>
      </c>
      <c r="O207" s="301">
        <v>275000</v>
      </c>
      <c r="P207" s="301">
        <v>275000</v>
      </c>
      <c r="Q207" s="301">
        <v>275000</v>
      </c>
      <c r="R207" s="301">
        <v>275000</v>
      </c>
      <c r="S207" s="301">
        <v>275000</v>
      </c>
    </row>
    <row r="208" spans="1:19" ht="16.5" customHeight="1" x14ac:dyDescent="0.3">
      <c r="A208" s="297">
        <v>206</v>
      </c>
      <c r="B208" s="298" t="s">
        <v>36</v>
      </c>
      <c r="C208" s="298" t="s">
        <v>1264</v>
      </c>
      <c r="D208" s="299" t="s">
        <v>1265</v>
      </c>
      <c r="E208" s="299" t="s">
        <v>1065</v>
      </c>
      <c r="F208" s="300" t="s">
        <v>81</v>
      </c>
      <c r="G208" s="300" t="s">
        <v>4522</v>
      </c>
      <c r="H208" s="301">
        <v>315000</v>
      </c>
      <c r="I208" s="301">
        <v>315000</v>
      </c>
      <c r="J208" s="301">
        <v>315000</v>
      </c>
      <c r="K208" s="308">
        <v>315000</v>
      </c>
      <c r="L208" s="301">
        <v>315000</v>
      </c>
      <c r="M208" s="301">
        <v>315000</v>
      </c>
      <c r="N208" s="301">
        <v>315000</v>
      </c>
      <c r="O208" s="301">
        <v>315000</v>
      </c>
      <c r="P208" s="301">
        <v>315000</v>
      </c>
      <c r="Q208" s="301">
        <v>0</v>
      </c>
      <c r="R208" s="301">
        <v>0</v>
      </c>
      <c r="S208" s="301">
        <v>0</v>
      </c>
    </row>
    <row r="209" spans="1:19" ht="16.5" customHeight="1" x14ac:dyDescent="0.3">
      <c r="A209" s="302">
        <v>207</v>
      </c>
      <c r="B209" s="298" t="s">
        <v>36</v>
      </c>
      <c r="C209" s="298" t="s">
        <v>3105</v>
      </c>
      <c r="D209" s="299" t="s">
        <v>3106</v>
      </c>
      <c r="E209" s="299" t="s">
        <v>3107</v>
      </c>
      <c r="F209" s="298" t="s">
        <v>81</v>
      </c>
      <c r="G209" s="298" t="s">
        <v>4522</v>
      </c>
      <c r="H209" s="301">
        <v>0</v>
      </c>
      <c r="I209" s="301">
        <v>0</v>
      </c>
      <c r="J209" s="301">
        <v>0</v>
      </c>
      <c r="K209" s="308">
        <v>0</v>
      </c>
      <c r="L209" s="301">
        <v>0</v>
      </c>
      <c r="M209" s="301">
        <v>0</v>
      </c>
      <c r="N209" s="301">
        <v>0</v>
      </c>
      <c r="O209" s="301">
        <v>0</v>
      </c>
      <c r="P209" s="301">
        <v>0</v>
      </c>
      <c r="Q209" s="301">
        <v>0</v>
      </c>
      <c r="R209" s="301">
        <v>0</v>
      </c>
      <c r="S209" s="301">
        <v>10980000</v>
      </c>
    </row>
    <row r="210" spans="1:19" ht="16.5" customHeight="1" x14ac:dyDescent="0.3">
      <c r="A210" s="297">
        <v>208</v>
      </c>
      <c r="B210" s="298" t="s">
        <v>36</v>
      </c>
      <c r="C210" s="298" t="s">
        <v>3788</v>
      </c>
      <c r="D210" s="299" t="s">
        <v>3792</v>
      </c>
      <c r="E210" s="299" t="s">
        <v>3095</v>
      </c>
      <c r="F210" s="300" t="s">
        <v>81</v>
      </c>
      <c r="G210" s="300" t="s">
        <v>4522</v>
      </c>
      <c r="H210" s="301">
        <v>0</v>
      </c>
      <c r="I210" s="301">
        <v>0</v>
      </c>
      <c r="J210" s="301">
        <v>305000</v>
      </c>
      <c r="K210" s="308">
        <v>305000</v>
      </c>
      <c r="L210" s="301">
        <v>305000</v>
      </c>
      <c r="M210" s="301">
        <v>305000</v>
      </c>
      <c r="N210" s="301">
        <v>305000</v>
      </c>
      <c r="O210" s="301">
        <v>305000</v>
      </c>
      <c r="P210" s="301">
        <v>305000</v>
      </c>
      <c r="Q210" s="301">
        <v>305000</v>
      </c>
      <c r="R210" s="301">
        <v>305000</v>
      </c>
      <c r="S210" s="301">
        <v>305000</v>
      </c>
    </row>
    <row r="211" spans="1:19" ht="16.5" customHeight="1" x14ac:dyDescent="0.3">
      <c r="A211" s="293">
        <v>209</v>
      </c>
      <c r="B211" s="298" t="s">
        <v>36</v>
      </c>
      <c r="C211" s="298" t="s">
        <v>1266</v>
      </c>
      <c r="D211" s="299" t="s">
        <v>1267</v>
      </c>
      <c r="E211" s="299" t="s">
        <v>1268</v>
      </c>
      <c r="F211" s="298" t="s">
        <v>81</v>
      </c>
      <c r="G211" s="298" t="s">
        <v>4522</v>
      </c>
      <c r="H211" s="301">
        <v>465000</v>
      </c>
      <c r="I211" s="301">
        <v>465000</v>
      </c>
      <c r="J211" s="301">
        <v>465000</v>
      </c>
      <c r="K211" s="308">
        <v>465000</v>
      </c>
      <c r="L211" s="301">
        <v>465000</v>
      </c>
      <c r="M211" s="301">
        <v>465000</v>
      </c>
      <c r="N211" s="301">
        <v>465000</v>
      </c>
      <c r="O211" s="301">
        <v>200000</v>
      </c>
      <c r="P211" s="301">
        <v>200000</v>
      </c>
      <c r="Q211" s="301">
        <v>0</v>
      </c>
      <c r="R211" s="301">
        <v>0</v>
      </c>
      <c r="S211" s="301">
        <v>0</v>
      </c>
    </row>
    <row r="212" spans="1:19" ht="16.5" customHeight="1" x14ac:dyDescent="0.3">
      <c r="A212" s="297">
        <v>210</v>
      </c>
      <c r="B212" s="298" t="s">
        <v>36</v>
      </c>
      <c r="C212" s="298" t="s">
        <v>2198</v>
      </c>
      <c r="D212" s="299" t="s">
        <v>2199</v>
      </c>
      <c r="E212" s="299" t="s">
        <v>3534</v>
      </c>
      <c r="F212" s="300" t="s">
        <v>81</v>
      </c>
      <c r="G212" s="300" t="s">
        <v>4522</v>
      </c>
      <c r="H212" s="301">
        <v>0</v>
      </c>
      <c r="I212" s="301">
        <v>0</v>
      </c>
      <c r="J212" s="301">
        <v>0</v>
      </c>
      <c r="K212" s="308">
        <v>0</v>
      </c>
      <c r="L212" s="301">
        <v>275000</v>
      </c>
      <c r="M212" s="301">
        <v>275000</v>
      </c>
      <c r="N212" s="301">
        <v>275000</v>
      </c>
      <c r="O212" s="301">
        <v>275000</v>
      </c>
      <c r="P212" s="301">
        <v>275000</v>
      </c>
      <c r="Q212" s="301">
        <v>275000</v>
      </c>
      <c r="R212" s="301">
        <v>275000</v>
      </c>
      <c r="S212" s="301">
        <v>275000</v>
      </c>
    </row>
    <row r="213" spans="1:19" ht="16.5" customHeight="1" x14ac:dyDescent="0.3">
      <c r="A213" s="302">
        <v>211</v>
      </c>
      <c r="B213" s="298" t="s">
        <v>36</v>
      </c>
      <c r="C213" s="298" t="s">
        <v>1269</v>
      </c>
      <c r="D213" s="299" t="s">
        <v>1270</v>
      </c>
      <c r="E213" s="299" t="s">
        <v>1028</v>
      </c>
      <c r="F213" s="298" t="s">
        <v>81</v>
      </c>
      <c r="G213" s="298" t="s">
        <v>4522</v>
      </c>
      <c r="H213" s="301">
        <v>275000</v>
      </c>
      <c r="I213" s="301">
        <v>275000</v>
      </c>
      <c r="J213" s="301">
        <v>275000</v>
      </c>
      <c r="K213" s="308">
        <v>275000</v>
      </c>
      <c r="L213" s="301">
        <v>275000</v>
      </c>
      <c r="M213" s="301">
        <v>0</v>
      </c>
      <c r="N213" s="301">
        <v>0</v>
      </c>
      <c r="O213" s="301">
        <v>0</v>
      </c>
      <c r="P213" s="301">
        <v>0</v>
      </c>
      <c r="Q213" s="301">
        <v>0</v>
      </c>
      <c r="R213" s="301">
        <v>0</v>
      </c>
      <c r="S213" s="301">
        <v>0</v>
      </c>
    </row>
    <row r="214" spans="1:19" ht="16.5" customHeight="1" x14ac:dyDescent="0.3">
      <c r="A214" s="297">
        <v>212</v>
      </c>
      <c r="B214" s="298" t="s">
        <v>36</v>
      </c>
      <c r="C214" s="298" t="s">
        <v>1271</v>
      </c>
      <c r="D214" s="299" t="s">
        <v>1272</v>
      </c>
      <c r="E214" s="299" t="s">
        <v>1133</v>
      </c>
      <c r="F214" s="300" t="s">
        <v>81</v>
      </c>
      <c r="G214" s="300" t="s">
        <v>4522</v>
      </c>
      <c r="H214" s="301">
        <v>385000</v>
      </c>
      <c r="I214" s="301">
        <v>385000</v>
      </c>
      <c r="J214" s="301">
        <v>385000</v>
      </c>
      <c r="K214" s="308">
        <v>385000</v>
      </c>
      <c r="L214" s="301">
        <v>385000</v>
      </c>
      <c r="M214" s="301">
        <v>385000</v>
      </c>
      <c r="N214" s="301">
        <v>0</v>
      </c>
      <c r="O214" s="301">
        <v>0</v>
      </c>
      <c r="P214" s="301">
        <v>0</v>
      </c>
      <c r="Q214" s="301">
        <v>0</v>
      </c>
      <c r="R214" s="301">
        <v>0</v>
      </c>
      <c r="S214" s="301">
        <v>0</v>
      </c>
    </row>
    <row r="215" spans="1:19" ht="16.5" customHeight="1" x14ac:dyDescent="0.3">
      <c r="A215" s="302">
        <v>213</v>
      </c>
      <c r="B215" s="298" t="s">
        <v>36</v>
      </c>
      <c r="C215" s="298" t="s">
        <v>3868</v>
      </c>
      <c r="D215" s="299" t="s">
        <v>3985</v>
      </c>
      <c r="E215" s="299" t="s">
        <v>3986</v>
      </c>
      <c r="F215" s="298" t="s">
        <v>81</v>
      </c>
      <c r="G215" s="298" t="s">
        <v>4522</v>
      </c>
      <c r="H215" s="301">
        <v>0</v>
      </c>
      <c r="I215" s="301">
        <v>0</v>
      </c>
      <c r="J215" s="301">
        <v>375000</v>
      </c>
      <c r="K215" s="308">
        <v>375000</v>
      </c>
      <c r="L215" s="301">
        <v>0</v>
      </c>
      <c r="M215" s="301">
        <v>0</v>
      </c>
      <c r="N215" s="301">
        <v>0</v>
      </c>
      <c r="O215" s="301">
        <v>0</v>
      </c>
      <c r="P215" s="301">
        <v>0</v>
      </c>
      <c r="Q215" s="301">
        <v>0</v>
      </c>
      <c r="R215" s="301">
        <v>0</v>
      </c>
      <c r="S215" s="301">
        <v>0</v>
      </c>
    </row>
    <row r="216" spans="1:19" ht="16.5" customHeight="1" x14ac:dyDescent="0.3">
      <c r="A216" s="297">
        <v>214</v>
      </c>
      <c r="B216" s="298" t="s">
        <v>36</v>
      </c>
      <c r="C216" s="298" t="s">
        <v>3108</v>
      </c>
      <c r="D216" s="299" t="s">
        <v>3109</v>
      </c>
      <c r="E216" s="299" t="s">
        <v>1273</v>
      </c>
      <c r="F216" s="300" t="s">
        <v>81</v>
      </c>
      <c r="G216" s="300" t="s">
        <v>4522</v>
      </c>
      <c r="H216" s="301">
        <v>0</v>
      </c>
      <c r="I216" s="301">
        <v>0</v>
      </c>
      <c r="J216" s="301">
        <v>0</v>
      </c>
      <c r="K216" s="308">
        <v>0</v>
      </c>
      <c r="L216" s="301">
        <v>0</v>
      </c>
      <c r="M216" s="301">
        <v>0</v>
      </c>
      <c r="N216" s="301">
        <v>0</v>
      </c>
      <c r="O216" s="301">
        <v>0</v>
      </c>
      <c r="P216" s="301">
        <v>0</v>
      </c>
      <c r="Q216" s="301">
        <v>0</v>
      </c>
      <c r="R216" s="301">
        <v>0</v>
      </c>
      <c r="S216" s="301">
        <v>0</v>
      </c>
    </row>
    <row r="217" spans="1:19" ht="16.5" customHeight="1" x14ac:dyDescent="0.3">
      <c r="A217" s="302">
        <v>215</v>
      </c>
      <c r="B217" s="298" t="s">
        <v>36</v>
      </c>
      <c r="C217" s="298" t="s">
        <v>3110</v>
      </c>
      <c r="D217" s="299" t="s">
        <v>3111</v>
      </c>
      <c r="E217" s="299" t="s">
        <v>1113</v>
      </c>
      <c r="F217" s="298" t="s">
        <v>81</v>
      </c>
      <c r="G217" s="298" t="s">
        <v>4522</v>
      </c>
      <c r="H217" s="301">
        <v>0</v>
      </c>
      <c r="I217" s="301">
        <v>0</v>
      </c>
      <c r="J217" s="301">
        <v>0</v>
      </c>
      <c r="K217" s="308">
        <v>0</v>
      </c>
      <c r="L217" s="301">
        <v>0</v>
      </c>
      <c r="M217" s="301">
        <v>0</v>
      </c>
      <c r="N217" s="301">
        <v>0</v>
      </c>
      <c r="O217" s="301">
        <v>0</v>
      </c>
      <c r="P217" s="301">
        <v>0</v>
      </c>
      <c r="Q217" s="301">
        <v>0</v>
      </c>
      <c r="R217" s="301">
        <v>0</v>
      </c>
      <c r="S217" s="301">
        <v>0</v>
      </c>
    </row>
    <row r="218" spans="1:19" ht="16.5" customHeight="1" x14ac:dyDescent="0.3">
      <c r="A218" s="297">
        <v>216</v>
      </c>
      <c r="B218" s="298" t="s">
        <v>36</v>
      </c>
      <c r="C218" s="298" t="s">
        <v>1274</v>
      </c>
      <c r="D218" s="299" t="s">
        <v>1275</v>
      </c>
      <c r="E218" s="299" t="s">
        <v>1133</v>
      </c>
      <c r="F218" s="300" t="s">
        <v>81</v>
      </c>
      <c r="G218" s="300" t="s">
        <v>4522</v>
      </c>
      <c r="H218" s="301">
        <v>355000</v>
      </c>
      <c r="I218" s="301">
        <v>355000</v>
      </c>
      <c r="J218" s="301">
        <v>355000</v>
      </c>
      <c r="K218" s="308">
        <v>355000</v>
      </c>
      <c r="L218" s="301">
        <v>355000</v>
      </c>
      <c r="M218" s="301">
        <v>355000</v>
      </c>
      <c r="N218" s="301">
        <v>0</v>
      </c>
      <c r="O218" s="301">
        <v>0</v>
      </c>
      <c r="P218" s="301">
        <v>0</v>
      </c>
      <c r="Q218" s="301">
        <v>0</v>
      </c>
      <c r="R218" s="301">
        <v>0</v>
      </c>
      <c r="S218" s="301">
        <v>0</v>
      </c>
    </row>
    <row r="219" spans="1:19" ht="16.5" customHeight="1" x14ac:dyDescent="0.3">
      <c r="A219" s="293">
        <v>217</v>
      </c>
      <c r="B219" s="298" t="s">
        <v>36</v>
      </c>
      <c r="C219" s="298" t="s">
        <v>3869</v>
      </c>
      <c r="D219" s="299" t="s">
        <v>3987</v>
      </c>
      <c r="E219" s="299" t="s">
        <v>3986</v>
      </c>
      <c r="F219" s="298" t="s">
        <v>81</v>
      </c>
      <c r="G219" s="298" t="s">
        <v>4522</v>
      </c>
      <c r="H219" s="301">
        <v>0</v>
      </c>
      <c r="I219" s="301">
        <v>0</v>
      </c>
      <c r="J219" s="301">
        <v>375000</v>
      </c>
      <c r="K219" s="308">
        <v>375000</v>
      </c>
      <c r="L219" s="301">
        <v>0</v>
      </c>
      <c r="M219" s="301">
        <v>0</v>
      </c>
      <c r="N219" s="301">
        <v>0</v>
      </c>
      <c r="O219" s="301">
        <v>0</v>
      </c>
      <c r="P219" s="301">
        <v>0</v>
      </c>
      <c r="Q219" s="301">
        <v>0</v>
      </c>
      <c r="R219" s="301">
        <v>0</v>
      </c>
      <c r="S219" s="301">
        <v>0</v>
      </c>
    </row>
    <row r="220" spans="1:19" ht="16.5" customHeight="1" x14ac:dyDescent="0.3">
      <c r="A220" s="297">
        <v>218</v>
      </c>
      <c r="B220" s="298" t="s">
        <v>36</v>
      </c>
      <c r="C220" s="298" t="s">
        <v>1276</v>
      </c>
      <c r="D220" s="299" t="s">
        <v>1277</v>
      </c>
      <c r="E220" s="299" t="s">
        <v>1824</v>
      </c>
      <c r="F220" s="300" t="s">
        <v>81</v>
      </c>
      <c r="G220" s="300" t="s">
        <v>4522</v>
      </c>
      <c r="H220" s="301">
        <v>305000</v>
      </c>
      <c r="I220" s="301">
        <v>305000</v>
      </c>
      <c r="J220" s="301">
        <v>305000</v>
      </c>
      <c r="K220" s="308">
        <v>305000</v>
      </c>
      <c r="L220" s="301">
        <v>305000</v>
      </c>
      <c r="M220" s="301">
        <v>305000</v>
      </c>
      <c r="N220" s="301">
        <v>305000</v>
      </c>
      <c r="O220" s="301">
        <v>305000</v>
      </c>
      <c r="P220" s="301">
        <v>305000</v>
      </c>
      <c r="Q220" s="301">
        <v>305000</v>
      </c>
      <c r="R220" s="301">
        <v>305000</v>
      </c>
      <c r="S220" s="301">
        <v>305000</v>
      </c>
    </row>
    <row r="221" spans="1:19" ht="16.5" customHeight="1" x14ac:dyDescent="0.3">
      <c r="A221" s="302">
        <v>219</v>
      </c>
      <c r="B221" s="298" t="s">
        <v>36</v>
      </c>
      <c r="C221" s="298" t="s">
        <v>1278</v>
      </c>
      <c r="D221" s="299" t="s">
        <v>1279</v>
      </c>
      <c r="E221" s="299" t="s">
        <v>1142</v>
      </c>
      <c r="F221" s="298" t="s">
        <v>81</v>
      </c>
      <c r="G221" s="298" t="s">
        <v>4522</v>
      </c>
      <c r="H221" s="301">
        <v>375000</v>
      </c>
      <c r="I221" s="301">
        <v>375000</v>
      </c>
      <c r="J221" s="301">
        <v>375000</v>
      </c>
      <c r="K221" s="308">
        <v>375000</v>
      </c>
      <c r="L221" s="301">
        <v>375000</v>
      </c>
      <c r="M221" s="301">
        <v>375000</v>
      </c>
      <c r="N221" s="301">
        <v>375000</v>
      </c>
      <c r="O221" s="301">
        <v>375000</v>
      </c>
      <c r="P221" s="301">
        <v>0</v>
      </c>
      <c r="Q221" s="301">
        <v>0</v>
      </c>
      <c r="R221" s="301">
        <v>0</v>
      </c>
      <c r="S221" s="301">
        <v>0</v>
      </c>
    </row>
    <row r="222" spans="1:19" ht="16.5" customHeight="1" x14ac:dyDescent="0.3">
      <c r="A222" s="297">
        <v>220</v>
      </c>
      <c r="B222" s="298" t="s">
        <v>36</v>
      </c>
      <c r="C222" s="298" t="s">
        <v>2744</v>
      </c>
      <c r="D222" s="299" t="s">
        <v>3112</v>
      </c>
      <c r="E222" s="299" t="s">
        <v>3003</v>
      </c>
      <c r="F222" s="300" t="s">
        <v>81</v>
      </c>
      <c r="G222" s="300" t="s">
        <v>4522</v>
      </c>
      <c r="H222" s="301">
        <v>0</v>
      </c>
      <c r="I222" s="301">
        <v>2640000</v>
      </c>
      <c r="J222" s="301">
        <v>0</v>
      </c>
      <c r="K222" s="308">
        <v>0</v>
      </c>
      <c r="L222" s="301">
        <v>0</v>
      </c>
      <c r="M222" s="301">
        <v>0</v>
      </c>
      <c r="N222" s="301">
        <v>0</v>
      </c>
      <c r="O222" s="301">
        <v>0</v>
      </c>
      <c r="P222" s="301">
        <v>0</v>
      </c>
      <c r="Q222" s="301">
        <v>0</v>
      </c>
      <c r="R222" s="301">
        <v>0</v>
      </c>
      <c r="S222" s="301">
        <v>0</v>
      </c>
    </row>
    <row r="223" spans="1:19" ht="16.5" customHeight="1" x14ac:dyDescent="0.3">
      <c r="A223" s="302">
        <v>221</v>
      </c>
      <c r="B223" s="298" t="s">
        <v>36</v>
      </c>
      <c r="C223" s="298" t="s">
        <v>3113</v>
      </c>
      <c r="D223" s="299" t="s">
        <v>3114</v>
      </c>
      <c r="E223" s="299" t="s">
        <v>3115</v>
      </c>
      <c r="F223" s="298" t="s">
        <v>81</v>
      </c>
      <c r="G223" s="298" t="s">
        <v>4522</v>
      </c>
      <c r="H223" s="301">
        <v>0</v>
      </c>
      <c r="I223" s="301">
        <v>0</v>
      </c>
      <c r="J223" s="301">
        <v>0</v>
      </c>
      <c r="K223" s="308">
        <v>0</v>
      </c>
      <c r="L223" s="301">
        <v>0</v>
      </c>
      <c r="M223" s="301">
        <v>0</v>
      </c>
      <c r="N223" s="301">
        <v>0</v>
      </c>
      <c r="O223" s="301">
        <v>0</v>
      </c>
      <c r="P223" s="301">
        <v>0</v>
      </c>
      <c r="Q223" s="301">
        <v>0</v>
      </c>
      <c r="R223" s="301">
        <v>0</v>
      </c>
      <c r="S223" s="301">
        <v>4908000</v>
      </c>
    </row>
    <row r="224" spans="1:19" ht="16.5" customHeight="1" x14ac:dyDescent="0.3">
      <c r="A224" s="297">
        <v>222</v>
      </c>
      <c r="B224" s="298" t="s">
        <v>36</v>
      </c>
      <c r="C224" s="298" t="s">
        <v>4515</v>
      </c>
      <c r="D224" s="299" t="s">
        <v>4529</v>
      </c>
      <c r="E224" s="299" t="s">
        <v>4448</v>
      </c>
      <c r="F224" s="300" t="s">
        <v>81</v>
      </c>
      <c r="G224" s="300" t="s">
        <v>4522</v>
      </c>
      <c r="H224" s="301">
        <v>0</v>
      </c>
      <c r="I224" s="301">
        <v>0</v>
      </c>
      <c r="J224" s="301">
        <v>0</v>
      </c>
      <c r="K224" s="308">
        <v>0</v>
      </c>
      <c r="L224" s="301">
        <v>0</v>
      </c>
      <c r="M224" s="301">
        <v>0</v>
      </c>
      <c r="N224" s="301">
        <v>305000</v>
      </c>
      <c r="O224" s="301">
        <v>305000</v>
      </c>
      <c r="P224" s="301">
        <v>305000</v>
      </c>
      <c r="Q224" s="301">
        <v>305000</v>
      </c>
      <c r="R224" s="301">
        <v>305000</v>
      </c>
      <c r="S224" s="301">
        <v>305000</v>
      </c>
    </row>
    <row r="225" spans="1:19" ht="16.5" customHeight="1" x14ac:dyDescent="0.3">
      <c r="A225" s="302">
        <v>223</v>
      </c>
      <c r="B225" s="298" t="s">
        <v>36</v>
      </c>
      <c r="C225" s="298" t="s">
        <v>22</v>
      </c>
      <c r="D225" s="299" t="s">
        <v>1280</v>
      </c>
      <c r="E225" s="299" t="s">
        <v>1295</v>
      </c>
      <c r="F225" s="298" t="s">
        <v>81</v>
      </c>
      <c r="G225" s="298" t="s">
        <v>4522</v>
      </c>
      <c r="H225" s="301">
        <v>320000</v>
      </c>
      <c r="I225" s="301">
        <v>320000</v>
      </c>
      <c r="J225" s="301">
        <v>320000</v>
      </c>
      <c r="K225" s="308">
        <v>320000</v>
      </c>
      <c r="L225" s="301">
        <v>320000</v>
      </c>
      <c r="M225" s="301">
        <v>320000</v>
      </c>
      <c r="N225" s="301">
        <v>320000</v>
      </c>
      <c r="O225" s="301">
        <v>320000</v>
      </c>
      <c r="P225" s="301">
        <v>320000</v>
      </c>
      <c r="Q225" s="301">
        <v>320000</v>
      </c>
      <c r="R225" s="301">
        <v>320000</v>
      </c>
      <c r="S225" s="301">
        <v>320000</v>
      </c>
    </row>
    <row r="226" spans="1:19" ht="16.5" customHeight="1" x14ac:dyDescent="0.3">
      <c r="A226" s="297">
        <v>224</v>
      </c>
      <c r="B226" s="298" t="s">
        <v>36</v>
      </c>
      <c r="C226" s="298" t="s">
        <v>1281</v>
      </c>
      <c r="D226" s="299" t="s">
        <v>1282</v>
      </c>
      <c r="E226" s="299" t="s">
        <v>1133</v>
      </c>
      <c r="F226" s="300" t="s">
        <v>81</v>
      </c>
      <c r="G226" s="300" t="s">
        <v>4522</v>
      </c>
      <c r="H226" s="301">
        <v>275000</v>
      </c>
      <c r="I226" s="301">
        <v>275000</v>
      </c>
      <c r="J226" s="301">
        <v>275000</v>
      </c>
      <c r="K226" s="308">
        <v>275000</v>
      </c>
      <c r="L226" s="301">
        <v>275000</v>
      </c>
      <c r="M226" s="301">
        <v>275000</v>
      </c>
      <c r="N226" s="301">
        <v>0</v>
      </c>
      <c r="O226" s="301">
        <v>0</v>
      </c>
      <c r="P226" s="301">
        <v>0</v>
      </c>
      <c r="Q226" s="301">
        <v>0</v>
      </c>
      <c r="R226" s="301">
        <v>0</v>
      </c>
      <c r="S226" s="301">
        <v>0</v>
      </c>
    </row>
    <row r="227" spans="1:19" ht="16.5" customHeight="1" x14ac:dyDescent="0.3">
      <c r="A227" s="293">
        <v>225</v>
      </c>
      <c r="B227" s="298" t="s">
        <v>36</v>
      </c>
      <c r="C227" s="298" t="s">
        <v>2817</v>
      </c>
      <c r="D227" s="299" t="s">
        <v>3116</v>
      </c>
      <c r="E227" s="299" t="s">
        <v>3117</v>
      </c>
      <c r="F227" s="298" t="s">
        <v>81</v>
      </c>
      <c r="G227" s="298" t="s">
        <v>4522</v>
      </c>
      <c r="H227" s="301">
        <v>0</v>
      </c>
      <c r="I227" s="301">
        <v>0</v>
      </c>
      <c r="J227" s="301">
        <v>265000</v>
      </c>
      <c r="K227" s="308">
        <v>265000</v>
      </c>
      <c r="L227" s="301">
        <v>265000</v>
      </c>
      <c r="M227" s="301">
        <v>265000</v>
      </c>
      <c r="N227" s="301">
        <v>265000</v>
      </c>
      <c r="O227" s="301">
        <v>265000</v>
      </c>
      <c r="P227" s="301">
        <v>265000</v>
      </c>
      <c r="Q227" s="301">
        <v>265000</v>
      </c>
      <c r="R227" s="301">
        <v>265000</v>
      </c>
      <c r="S227" s="301">
        <v>265000</v>
      </c>
    </row>
    <row r="228" spans="1:19" ht="16.5" customHeight="1" x14ac:dyDescent="0.3">
      <c r="A228" s="297">
        <v>226</v>
      </c>
      <c r="B228" s="298" t="s">
        <v>36</v>
      </c>
      <c r="C228" s="298" t="s">
        <v>1283</v>
      </c>
      <c r="D228" s="299" t="s">
        <v>1284</v>
      </c>
      <c r="E228" s="299" t="s">
        <v>1178</v>
      </c>
      <c r="F228" s="300" t="s">
        <v>81</v>
      </c>
      <c r="G228" s="300" t="s">
        <v>4522</v>
      </c>
      <c r="H228" s="301">
        <v>230000</v>
      </c>
      <c r="I228" s="301">
        <v>230000</v>
      </c>
      <c r="J228" s="301">
        <v>230000</v>
      </c>
      <c r="K228" s="308">
        <v>230000</v>
      </c>
      <c r="L228" s="301">
        <v>230000</v>
      </c>
      <c r="M228" s="301">
        <v>230000</v>
      </c>
      <c r="N228" s="301">
        <v>230000</v>
      </c>
      <c r="O228" s="301">
        <v>230000</v>
      </c>
      <c r="P228" s="301">
        <v>230000</v>
      </c>
      <c r="Q228" s="301">
        <v>230000</v>
      </c>
      <c r="R228" s="301">
        <v>230000</v>
      </c>
      <c r="S228" s="301">
        <v>230000</v>
      </c>
    </row>
    <row r="229" spans="1:19" ht="16.5" customHeight="1" x14ac:dyDescent="0.3">
      <c r="A229" s="302">
        <v>227</v>
      </c>
      <c r="B229" s="298" t="s">
        <v>36</v>
      </c>
      <c r="C229" s="298" t="s">
        <v>1285</v>
      </c>
      <c r="D229" s="299" t="s">
        <v>1286</v>
      </c>
      <c r="E229" s="299" t="s">
        <v>1178</v>
      </c>
      <c r="F229" s="298" t="s">
        <v>81</v>
      </c>
      <c r="G229" s="298" t="s">
        <v>4522</v>
      </c>
      <c r="H229" s="301">
        <v>260000</v>
      </c>
      <c r="I229" s="301">
        <v>260000</v>
      </c>
      <c r="J229" s="301">
        <v>260000</v>
      </c>
      <c r="K229" s="308">
        <v>260000</v>
      </c>
      <c r="L229" s="301">
        <v>260000</v>
      </c>
      <c r="M229" s="301">
        <v>260000</v>
      </c>
      <c r="N229" s="301">
        <v>260000</v>
      </c>
      <c r="O229" s="301">
        <v>260000</v>
      </c>
      <c r="P229" s="301">
        <v>260000</v>
      </c>
      <c r="Q229" s="301">
        <v>260000</v>
      </c>
      <c r="R229" s="301">
        <v>260000</v>
      </c>
      <c r="S229" s="301">
        <v>260000</v>
      </c>
    </row>
    <row r="230" spans="1:19" ht="16.5" customHeight="1" x14ac:dyDescent="0.3">
      <c r="A230" s="297">
        <v>228</v>
      </c>
      <c r="B230" s="298" t="s">
        <v>36</v>
      </c>
      <c r="C230" s="298" t="s">
        <v>1287</v>
      </c>
      <c r="D230" s="299" t="s">
        <v>1288</v>
      </c>
      <c r="E230" s="299" t="s">
        <v>1142</v>
      </c>
      <c r="F230" s="300" t="s">
        <v>81</v>
      </c>
      <c r="G230" s="300" t="s">
        <v>4522</v>
      </c>
      <c r="H230" s="301">
        <v>518000</v>
      </c>
      <c r="I230" s="301">
        <v>518000</v>
      </c>
      <c r="J230" s="301">
        <v>518000</v>
      </c>
      <c r="K230" s="308">
        <v>518000</v>
      </c>
      <c r="L230" s="301">
        <v>518000</v>
      </c>
      <c r="M230" s="301">
        <v>518000</v>
      </c>
      <c r="N230" s="301">
        <v>518000</v>
      </c>
      <c r="O230" s="301">
        <v>518000</v>
      </c>
      <c r="P230" s="301">
        <v>0</v>
      </c>
      <c r="Q230" s="301">
        <v>0</v>
      </c>
      <c r="R230" s="301">
        <v>0</v>
      </c>
      <c r="S230" s="301">
        <v>0</v>
      </c>
    </row>
    <row r="231" spans="1:19" ht="16.5" customHeight="1" x14ac:dyDescent="0.3">
      <c r="A231" s="302">
        <v>229</v>
      </c>
      <c r="B231" s="298" t="s">
        <v>36</v>
      </c>
      <c r="C231" s="298" t="s">
        <v>3966</v>
      </c>
      <c r="D231" s="299" t="s">
        <v>3988</v>
      </c>
      <c r="E231" s="299" t="s">
        <v>3215</v>
      </c>
      <c r="F231" s="298" t="s">
        <v>81</v>
      </c>
      <c r="G231" s="298" t="s">
        <v>4522</v>
      </c>
      <c r="H231" s="301">
        <v>0</v>
      </c>
      <c r="I231" s="301">
        <v>0</v>
      </c>
      <c r="J231" s="301">
        <v>0</v>
      </c>
      <c r="K231" s="308">
        <v>275000</v>
      </c>
      <c r="L231" s="301">
        <v>275000</v>
      </c>
      <c r="M231" s="301">
        <v>275000</v>
      </c>
      <c r="N231" s="301">
        <v>275000</v>
      </c>
      <c r="O231" s="301">
        <v>275000</v>
      </c>
      <c r="P231" s="301">
        <v>275000</v>
      </c>
      <c r="Q231" s="301">
        <v>275000</v>
      </c>
      <c r="R231" s="301">
        <v>275000</v>
      </c>
      <c r="S231" s="301">
        <v>275000</v>
      </c>
    </row>
    <row r="232" spans="1:19" ht="16.5" customHeight="1" x14ac:dyDescent="0.3">
      <c r="A232" s="297">
        <v>230</v>
      </c>
      <c r="B232" s="298" t="s">
        <v>36</v>
      </c>
      <c r="C232" s="298" t="s">
        <v>3989</v>
      </c>
      <c r="D232" s="299" t="s">
        <v>3990</v>
      </c>
      <c r="E232" s="299" t="s">
        <v>4486</v>
      </c>
      <c r="F232" s="300" t="s">
        <v>81</v>
      </c>
      <c r="G232" s="300" t="s">
        <v>4522</v>
      </c>
      <c r="H232" s="301">
        <v>0</v>
      </c>
      <c r="I232" s="301">
        <v>0</v>
      </c>
      <c r="J232" s="301">
        <v>0</v>
      </c>
      <c r="K232" s="308">
        <v>4260000</v>
      </c>
      <c r="L232" s="301">
        <v>0</v>
      </c>
      <c r="M232" s="301">
        <v>0</v>
      </c>
      <c r="N232" s="301">
        <v>0</v>
      </c>
      <c r="O232" s="301">
        <v>0</v>
      </c>
      <c r="P232" s="301">
        <v>0</v>
      </c>
      <c r="Q232" s="301">
        <v>0</v>
      </c>
      <c r="R232" s="301">
        <v>0</v>
      </c>
      <c r="S232" s="301">
        <v>0</v>
      </c>
    </row>
    <row r="233" spans="1:19" ht="16.5" customHeight="1" x14ac:dyDescent="0.3">
      <c r="A233" s="302">
        <v>231</v>
      </c>
      <c r="B233" s="298" t="s">
        <v>88</v>
      </c>
      <c r="C233" s="298" t="s">
        <v>4516</v>
      </c>
      <c r="D233" s="299" t="s">
        <v>4530</v>
      </c>
      <c r="E233" s="299" t="s">
        <v>4531</v>
      </c>
      <c r="F233" s="298" t="s">
        <v>81</v>
      </c>
      <c r="G233" s="298" t="s">
        <v>4522</v>
      </c>
      <c r="H233" s="301">
        <v>0</v>
      </c>
      <c r="I233" s="301">
        <v>0</v>
      </c>
      <c r="J233" s="301">
        <v>0</v>
      </c>
      <c r="K233" s="308">
        <v>3660000</v>
      </c>
      <c r="L233" s="301">
        <v>0</v>
      </c>
      <c r="M233" s="301">
        <v>0</v>
      </c>
      <c r="N233" s="301">
        <v>0</v>
      </c>
      <c r="O233" s="301">
        <v>0</v>
      </c>
      <c r="P233" s="301">
        <v>0</v>
      </c>
      <c r="Q233" s="301">
        <v>0</v>
      </c>
      <c r="R233" s="301">
        <v>0</v>
      </c>
      <c r="S233" s="301">
        <v>0</v>
      </c>
    </row>
    <row r="234" spans="1:19" ht="16.5" customHeight="1" x14ac:dyDescent="0.3">
      <c r="A234" s="297">
        <v>232</v>
      </c>
      <c r="B234" s="298" t="s">
        <v>88</v>
      </c>
      <c r="C234" s="298" t="s">
        <v>1289</v>
      </c>
      <c r="D234" s="299" t="s">
        <v>1290</v>
      </c>
      <c r="E234" s="299" t="s">
        <v>3118</v>
      </c>
      <c r="F234" s="300" t="s">
        <v>81</v>
      </c>
      <c r="G234" s="300" t="s">
        <v>4522</v>
      </c>
      <c r="H234" s="301">
        <v>325000</v>
      </c>
      <c r="I234" s="301">
        <v>325000</v>
      </c>
      <c r="J234" s="301">
        <v>325000</v>
      </c>
      <c r="K234" s="308">
        <v>325000</v>
      </c>
      <c r="L234" s="301">
        <v>325000</v>
      </c>
      <c r="M234" s="301">
        <v>325000</v>
      </c>
      <c r="N234" s="301">
        <v>325000</v>
      </c>
      <c r="O234" s="301">
        <v>325000</v>
      </c>
      <c r="P234" s="301">
        <v>325000</v>
      </c>
      <c r="Q234" s="301">
        <v>325000</v>
      </c>
      <c r="R234" s="301">
        <v>325000</v>
      </c>
      <c r="S234" s="301">
        <v>325000</v>
      </c>
    </row>
    <row r="235" spans="1:19" ht="16.5" customHeight="1" x14ac:dyDescent="0.3">
      <c r="A235" s="293">
        <v>233</v>
      </c>
      <c r="B235" s="298" t="s">
        <v>88</v>
      </c>
      <c r="C235" s="298" t="s">
        <v>1291</v>
      </c>
      <c r="D235" s="299" t="s">
        <v>1292</v>
      </c>
      <c r="E235" s="299" t="s">
        <v>3118</v>
      </c>
      <c r="F235" s="298" t="s">
        <v>81</v>
      </c>
      <c r="G235" s="298" t="s">
        <v>4522</v>
      </c>
      <c r="H235" s="301">
        <v>365000</v>
      </c>
      <c r="I235" s="301">
        <v>365000</v>
      </c>
      <c r="J235" s="301">
        <v>365000</v>
      </c>
      <c r="K235" s="308">
        <v>365000</v>
      </c>
      <c r="L235" s="301">
        <v>365000</v>
      </c>
      <c r="M235" s="301">
        <v>365000</v>
      </c>
      <c r="N235" s="301">
        <v>365000</v>
      </c>
      <c r="O235" s="301">
        <v>365000</v>
      </c>
      <c r="P235" s="301">
        <v>365000</v>
      </c>
      <c r="Q235" s="301">
        <v>365000</v>
      </c>
      <c r="R235" s="301">
        <v>365000</v>
      </c>
      <c r="S235" s="301">
        <v>365000</v>
      </c>
    </row>
    <row r="236" spans="1:19" ht="16.5" customHeight="1" x14ac:dyDescent="0.3">
      <c r="A236" s="297">
        <v>234</v>
      </c>
      <c r="B236" s="298" t="s">
        <v>88</v>
      </c>
      <c r="C236" s="298" t="s">
        <v>1293</v>
      </c>
      <c r="D236" s="299" t="s">
        <v>1294</v>
      </c>
      <c r="E236" s="299" t="s">
        <v>1295</v>
      </c>
      <c r="F236" s="300" t="s">
        <v>81</v>
      </c>
      <c r="G236" s="300" t="s">
        <v>4522</v>
      </c>
      <c r="H236" s="301">
        <v>320000</v>
      </c>
      <c r="I236" s="301">
        <v>320000</v>
      </c>
      <c r="J236" s="301">
        <v>320000</v>
      </c>
      <c r="K236" s="308">
        <v>320000</v>
      </c>
      <c r="L236" s="301">
        <v>320000</v>
      </c>
      <c r="M236" s="301">
        <v>320000</v>
      </c>
      <c r="N236" s="301">
        <v>320000</v>
      </c>
      <c r="O236" s="301">
        <v>320000</v>
      </c>
      <c r="P236" s="301">
        <v>320000</v>
      </c>
      <c r="Q236" s="301">
        <v>320000</v>
      </c>
      <c r="R236" s="301">
        <v>320000</v>
      </c>
      <c r="S236" s="301">
        <v>320000</v>
      </c>
    </row>
    <row r="237" spans="1:19" ht="16.5" customHeight="1" x14ac:dyDescent="0.3">
      <c r="A237" s="302">
        <v>235</v>
      </c>
      <c r="B237" s="298" t="s">
        <v>88</v>
      </c>
      <c r="C237" s="298" t="s">
        <v>1296</v>
      </c>
      <c r="D237" s="299" t="s">
        <v>1297</v>
      </c>
      <c r="E237" s="299" t="s">
        <v>1028</v>
      </c>
      <c r="F237" s="298" t="s">
        <v>81</v>
      </c>
      <c r="G237" s="298" t="s">
        <v>4522</v>
      </c>
      <c r="H237" s="301">
        <v>315000</v>
      </c>
      <c r="I237" s="301">
        <v>315000</v>
      </c>
      <c r="J237" s="301">
        <v>315000</v>
      </c>
      <c r="K237" s="308">
        <v>315000</v>
      </c>
      <c r="L237" s="301">
        <v>315000</v>
      </c>
      <c r="M237" s="301">
        <v>0</v>
      </c>
      <c r="N237" s="301">
        <v>0</v>
      </c>
      <c r="O237" s="301">
        <v>0</v>
      </c>
      <c r="P237" s="301">
        <v>0</v>
      </c>
      <c r="Q237" s="301">
        <v>0</v>
      </c>
      <c r="R237" s="301">
        <v>0</v>
      </c>
      <c r="S237" s="301">
        <v>0</v>
      </c>
    </row>
    <row r="238" spans="1:19" ht="16.5" customHeight="1" x14ac:dyDescent="0.3">
      <c r="A238" s="297">
        <v>236</v>
      </c>
      <c r="B238" s="298" t="s">
        <v>88</v>
      </c>
      <c r="C238" s="298" t="s">
        <v>1298</v>
      </c>
      <c r="D238" s="299" t="s">
        <v>1299</v>
      </c>
      <c r="E238" s="299" t="s">
        <v>1273</v>
      </c>
      <c r="F238" s="300" t="s">
        <v>81</v>
      </c>
      <c r="G238" s="300" t="s">
        <v>4522</v>
      </c>
      <c r="H238" s="301">
        <v>305000</v>
      </c>
      <c r="I238" s="301">
        <v>305000</v>
      </c>
      <c r="J238" s="301">
        <v>305000</v>
      </c>
      <c r="K238" s="308">
        <v>305000</v>
      </c>
      <c r="L238" s="301">
        <v>305000</v>
      </c>
      <c r="M238" s="301">
        <v>305000</v>
      </c>
      <c r="N238" s="301">
        <v>305000</v>
      </c>
      <c r="O238" s="301">
        <v>305000</v>
      </c>
      <c r="P238" s="301">
        <v>305000</v>
      </c>
      <c r="Q238" s="301">
        <v>305000</v>
      </c>
      <c r="R238" s="301">
        <v>0</v>
      </c>
      <c r="S238" s="301">
        <v>0</v>
      </c>
    </row>
    <row r="239" spans="1:19" ht="16.5" customHeight="1" x14ac:dyDescent="0.3">
      <c r="A239" s="302">
        <v>237</v>
      </c>
      <c r="B239" s="298" t="s">
        <v>88</v>
      </c>
      <c r="C239" s="298" t="s">
        <v>1300</v>
      </c>
      <c r="D239" s="299" t="s">
        <v>1301</v>
      </c>
      <c r="E239" s="299" t="s">
        <v>3118</v>
      </c>
      <c r="F239" s="298" t="s">
        <v>81</v>
      </c>
      <c r="G239" s="298" t="s">
        <v>4522</v>
      </c>
      <c r="H239" s="301">
        <v>365000</v>
      </c>
      <c r="I239" s="301">
        <v>365000</v>
      </c>
      <c r="J239" s="301">
        <v>365000</v>
      </c>
      <c r="K239" s="308">
        <v>365000</v>
      </c>
      <c r="L239" s="301">
        <v>365000</v>
      </c>
      <c r="M239" s="301">
        <v>365000</v>
      </c>
      <c r="N239" s="301">
        <v>365000</v>
      </c>
      <c r="O239" s="301">
        <v>365000</v>
      </c>
      <c r="P239" s="301">
        <v>365000</v>
      </c>
      <c r="Q239" s="301">
        <v>365000</v>
      </c>
      <c r="R239" s="301">
        <v>365000</v>
      </c>
      <c r="S239" s="301">
        <v>365000</v>
      </c>
    </row>
    <row r="240" spans="1:19" ht="16.5" customHeight="1" x14ac:dyDescent="0.3">
      <c r="A240" s="297">
        <v>238</v>
      </c>
      <c r="B240" s="298" t="s">
        <v>88</v>
      </c>
      <c r="C240" s="298" t="s">
        <v>1302</v>
      </c>
      <c r="D240" s="299" t="s">
        <v>1303</v>
      </c>
      <c r="E240" s="299" t="s">
        <v>1028</v>
      </c>
      <c r="F240" s="300" t="s">
        <v>81</v>
      </c>
      <c r="G240" s="300" t="s">
        <v>4522</v>
      </c>
      <c r="H240" s="301">
        <v>280000</v>
      </c>
      <c r="I240" s="301">
        <v>280000</v>
      </c>
      <c r="J240" s="301">
        <v>280000</v>
      </c>
      <c r="K240" s="308">
        <v>280000</v>
      </c>
      <c r="L240" s="301">
        <v>280000</v>
      </c>
      <c r="M240" s="301">
        <v>0</v>
      </c>
      <c r="N240" s="301">
        <v>0</v>
      </c>
      <c r="O240" s="301">
        <v>0</v>
      </c>
      <c r="P240" s="301">
        <v>0</v>
      </c>
      <c r="Q240" s="301">
        <v>0</v>
      </c>
      <c r="R240" s="301">
        <v>0</v>
      </c>
      <c r="S240" s="301">
        <v>0</v>
      </c>
    </row>
    <row r="241" spans="1:19" ht="16.5" customHeight="1" x14ac:dyDescent="0.3">
      <c r="A241" s="302">
        <v>239</v>
      </c>
      <c r="B241" s="298" t="s">
        <v>88</v>
      </c>
      <c r="C241" s="298" t="s">
        <v>3119</v>
      </c>
      <c r="D241" s="299" t="s">
        <v>3120</v>
      </c>
      <c r="E241" s="299" t="s">
        <v>3003</v>
      </c>
      <c r="F241" s="298" t="s">
        <v>81</v>
      </c>
      <c r="G241" s="298" t="s">
        <v>4522</v>
      </c>
      <c r="H241" s="301">
        <v>0</v>
      </c>
      <c r="I241" s="301">
        <v>275000</v>
      </c>
      <c r="J241" s="301">
        <v>275000</v>
      </c>
      <c r="K241" s="308">
        <v>275000</v>
      </c>
      <c r="L241" s="301">
        <v>275000</v>
      </c>
      <c r="M241" s="301">
        <v>275000</v>
      </c>
      <c r="N241" s="301">
        <v>275000</v>
      </c>
      <c r="O241" s="301">
        <v>275000</v>
      </c>
      <c r="P241" s="301">
        <v>275000</v>
      </c>
      <c r="Q241" s="301">
        <v>275000</v>
      </c>
      <c r="R241" s="301">
        <v>275000</v>
      </c>
      <c r="S241" s="301">
        <v>275000</v>
      </c>
    </row>
    <row r="242" spans="1:19" ht="16.5" customHeight="1" x14ac:dyDescent="0.3">
      <c r="A242" s="297">
        <v>240</v>
      </c>
      <c r="B242" s="298" t="s">
        <v>88</v>
      </c>
      <c r="C242" s="298" t="s">
        <v>1304</v>
      </c>
      <c r="D242" s="299" t="s">
        <v>1305</v>
      </c>
      <c r="E242" s="299" t="s">
        <v>1824</v>
      </c>
      <c r="F242" s="300" t="s">
        <v>81</v>
      </c>
      <c r="G242" s="300" t="s">
        <v>4522</v>
      </c>
      <c r="H242" s="301">
        <v>280000</v>
      </c>
      <c r="I242" s="301">
        <v>280000</v>
      </c>
      <c r="J242" s="301">
        <v>280000</v>
      </c>
      <c r="K242" s="308">
        <v>280000</v>
      </c>
      <c r="L242" s="301">
        <v>280000</v>
      </c>
      <c r="M242" s="301">
        <v>280000</v>
      </c>
      <c r="N242" s="301">
        <v>280000</v>
      </c>
      <c r="O242" s="301">
        <v>280000</v>
      </c>
      <c r="P242" s="301">
        <v>280000</v>
      </c>
      <c r="Q242" s="301">
        <v>280000</v>
      </c>
      <c r="R242" s="301">
        <v>280000</v>
      </c>
      <c r="S242" s="301">
        <v>280000</v>
      </c>
    </row>
    <row r="243" spans="1:19" ht="16.5" customHeight="1" x14ac:dyDescent="0.3">
      <c r="A243" s="293">
        <v>241</v>
      </c>
      <c r="B243" s="298" t="s">
        <v>88</v>
      </c>
      <c r="C243" s="298" t="s">
        <v>2927</v>
      </c>
      <c r="D243" s="299" t="s">
        <v>3121</v>
      </c>
      <c r="E243" s="299" t="s">
        <v>3117</v>
      </c>
      <c r="F243" s="298" t="s">
        <v>81</v>
      </c>
      <c r="G243" s="298" t="s">
        <v>4522</v>
      </c>
      <c r="H243" s="301">
        <v>0</v>
      </c>
      <c r="I243" s="301">
        <v>0</v>
      </c>
      <c r="J243" s="301">
        <v>225000</v>
      </c>
      <c r="K243" s="308">
        <v>225000</v>
      </c>
      <c r="L243" s="301">
        <v>225000</v>
      </c>
      <c r="M243" s="301">
        <v>225000</v>
      </c>
      <c r="N243" s="301">
        <v>225000</v>
      </c>
      <c r="O243" s="301">
        <v>225000</v>
      </c>
      <c r="P243" s="301">
        <v>225000</v>
      </c>
      <c r="Q243" s="301">
        <v>225000</v>
      </c>
      <c r="R243" s="301">
        <v>225000</v>
      </c>
      <c r="S243" s="301">
        <v>225000</v>
      </c>
    </row>
    <row r="244" spans="1:19" ht="16.5" customHeight="1" x14ac:dyDescent="0.3">
      <c r="A244" s="297">
        <v>242</v>
      </c>
      <c r="B244" s="298" t="s">
        <v>88</v>
      </c>
      <c r="C244" s="298" t="s">
        <v>1306</v>
      </c>
      <c r="D244" s="299" t="s">
        <v>1307</v>
      </c>
      <c r="E244" s="299" t="s">
        <v>1060</v>
      </c>
      <c r="F244" s="300" t="s">
        <v>81</v>
      </c>
      <c r="G244" s="300" t="s">
        <v>4522</v>
      </c>
      <c r="H244" s="301">
        <v>355000</v>
      </c>
      <c r="I244" s="301">
        <v>355000</v>
      </c>
      <c r="J244" s="301">
        <v>355000</v>
      </c>
      <c r="K244" s="308">
        <v>355000</v>
      </c>
      <c r="L244" s="301">
        <v>355000</v>
      </c>
      <c r="M244" s="301">
        <v>355000</v>
      </c>
      <c r="N244" s="301">
        <v>355000</v>
      </c>
      <c r="O244" s="301">
        <v>0</v>
      </c>
      <c r="P244" s="301">
        <v>0</v>
      </c>
      <c r="Q244" s="301">
        <v>0</v>
      </c>
      <c r="R244" s="301">
        <v>0</v>
      </c>
      <c r="S244" s="301">
        <v>0</v>
      </c>
    </row>
    <row r="245" spans="1:19" ht="16.5" customHeight="1" x14ac:dyDescent="0.3">
      <c r="A245" s="302">
        <v>243</v>
      </c>
      <c r="B245" s="298" t="s">
        <v>88</v>
      </c>
      <c r="C245" s="298" t="s">
        <v>3122</v>
      </c>
      <c r="D245" s="299" t="s">
        <v>3123</v>
      </c>
      <c r="E245" s="299" t="s">
        <v>3124</v>
      </c>
      <c r="F245" s="298" t="s">
        <v>81</v>
      </c>
      <c r="G245" s="298" t="s">
        <v>4522</v>
      </c>
      <c r="H245" s="301">
        <v>0</v>
      </c>
      <c r="I245" s="301">
        <v>0</v>
      </c>
      <c r="J245" s="301">
        <v>0</v>
      </c>
      <c r="K245" s="308">
        <v>0</v>
      </c>
      <c r="L245" s="301">
        <v>0</v>
      </c>
      <c r="M245" s="301">
        <v>0</v>
      </c>
      <c r="N245" s="301">
        <v>0</v>
      </c>
      <c r="O245" s="301">
        <v>0</v>
      </c>
      <c r="P245" s="301">
        <v>0</v>
      </c>
      <c r="Q245" s="301">
        <v>0</v>
      </c>
      <c r="R245" s="301">
        <v>0</v>
      </c>
      <c r="S245" s="301">
        <v>0</v>
      </c>
    </row>
    <row r="246" spans="1:19" ht="16.5" customHeight="1" x14ac:dyDescent="0.3">
      <c r="A246" s="297">
        <v>244</v>
      </c>
      <c r="B246" s="298" t="s">
        <v>88</v>
      </c>
      <c r="C246" s="298" t="s">
        <v>1308</v>
      </c>
      <c r="D246" s="299" t="s">
        <v>1309</v>
      </c>
      <c r="E246" s="299" t="s">
        <v>3991</v>
      </c>
      <c r="F246" s="300" t="s">
        <v>81</v>
      </c>
      <c r="G246" s="300" t="s">
        <v>4522</v>
      </c>
      <c r="H246" s="301">
        <v>365000</v>
      </c>
      <c r="I246" s="301">
        <v>365000</v>
      </c>
      <c r="J246" s="301">
        <v>0</v>
      </c>
      <c r="K246" s="308">
        <v>0</v>
      </c>
      <c r="L246" s="301">
        <v>0</v>
      </c>
      <c r="M246" s="301">
        <v>0</v>
      </c>
      <c r="N246" s="301">
        <v>0</v>
      </c>
      <c r="O246" s="301">
        <v>0</v>
      </c>
      <c r="P246" s="301">
        <v>0</v>
      </c>
      <c r="Q246" s="301">
        <v>0</v>
      </c>
      <c r="R246" s="301">
        <v>0</v>
      </c>
      <c r="S246" s="301">
        <v>0</v>
      </c>
    </row>
    <row r="247" spans="1:19" ht="16.5" customHeight="1" x14ac:dyDescent="0.3">
      <c r="A247" s="302">
        <v>245</v>
      </c>
      <c r="B247" s="298" t="s">
        <v>88</v>
      </c>
      <c r="C247" s="298" t="s">
        <v>1310</v>
      </c>
      <c r="D247" s="299" t="s">
        <v>1311</v>
      </c>
      <c r="E247" s="299" t="s">
        <v>1036</v>
      </c>
      <c r="F247" s="298" t="s">
        <v>81</v>
      </c>
      <c r="G247" s="298" t="s">
        <v>4522</v>
      </c>
      <c r="H247" s="301">
        <v>380000</v>
      </c>
      <c r="I247" s="301">
        <v>380000</v>
      </c>
      <c r="J247" s="301">
        <v>380000</v>
      </c>
      <c r="K247" s="308">
        <v>380000</v>
      </c>
      <c r="L247" s="301">
        <v>380000</v>
      </c>
      <c r="M247" s="301">
        <v>380000</v>
      </c>
      <c r="N247" s="301">
        <v>380000</v>
      </c>
      <c r="O247" s="301">
        <v>380000</v>
      </c>
      <c r="P247" s="301">
        <v>0</v>
      </c>
      <c r="Q247" s="301">
        <v>0</v>
      </c>
      <c r="R247" s="301">
        <v>0</v>
      </c>
      <c r="S247" s="301">
        <v>0</v>
      </c>
    </row>
    <row r="248" spans="1:19" ht="16.5" customHeight="1" x14ac:dyDescent="0.3">
      <c r="A248" s="297">
        <v>246</v>
      </c>
      <c r="B248" s="298" t="s">
        <v>88</v>
      </c>
      <c r="C248" s="298" t="s">
        <v>1312</v>
      </c>
      <c r="D248" s="299" t="s">
        <v>1313</v>
      </c>
      <c r="E248" s="299" t="s">
        <v>1145</v>
      </c>
      <c r="F248" s="300" t="s">
        <v>81</v>
      </c>
      <c r="G248" s="300" t="s">
        <v>4522</v>
      </c>
      <c r="H248" s="301">
        <v>365000</v>
      </c>
      <c r="I248" s="301">
        <v>365000</v>
      </c>
      <c r="J248" s="301">
        <v>365000</v>
      </c>
      <c r="K248" s="308">
        <v>365000</v>
      </c>
      <c r="L248" s="301">
        <v>365000</v>
      </c>
      <c r="M248" s="301">
        <v>365000</v>
      </c>
      <c r="N248" s="301">
        <v>365000</v>
      </c>
      <c r="O248" s="301">
        <v>365000</v>
      </c>
      <c r="P248" s="301">
        <v>365000</v>
      </c>
      <c r="Q248" s="301">
        <v>365000</v>
      </c>
      <c r="R248" s="301">
        <v>365000</v>
      </c>
      <c r="S248" s="301">
        <v>365000</v>
      </c>
    </row>
    <row r="249" spans="1:19" ht="16.5" customHeight="1" x14ac:dyDescent="0.3">
      <c r="A249" s="302">
        <v>247</v>
      </c>
      <c r="B249" s="298" t="s">
        <v>88</v>
      </c>
      <c r="C249" s="298" t="s">
        <v>1314</v>
      </c>
      <c r="D249" s="299" t="s">
        <v>1315</v>
      </c>
      <c r="E249" s="299" t="s">
        <v>1316</v>
      </c>
      <c r="F249" s="298" t="s">
        <v>81</v>
      </c>
      <c r="G249" s="298" t="s">
        <v>4522</v>
      </c>
      <c r="H249" s="301">
        <v>365000</v>
      </c>
      <c r="I249" s="301">
        <v>365000</v>
      </c>
      <c r="J249" s="301">
        <v>365000</v>
      </c>
      <c r="K249" s="308">
        <v>365000</v>
      </c>
      <c r="L249" s="301">
        <v>365000</v>
      </c>
      <c r="M249" s="301">
        <v>365000</v>
      </c>
      <c r="N249" s="301">
        <v>365000</v>
      </c>
      <c r="O249" s="301">
        <v>365000</v>
      </c>
      <c r="P249" s="301">
        <v>365000</v>
      </c>
      <c r="Q249" s="301">
        <v>0</v>
      </c>
      <c r="R249" s="301">
        <v>0</v>
      </c>
      <c r="S249" s="301">
        <v>0</v>
      </c>
    </row>
    <row r="250" spans="1:19" ht="16.5" customHeight="1" x14ac:dyDescent="0.3">
      <c r="A250" s="297">
        <v>248</v>
      </c>
      <c r="B250" s="298" t="s">
        <v>88</v>
      </c>
      <c r="C250" s="298" t="s">
        <v>1317</v>
      </c>
      <c r="D250" s="299" t="s">
        <v>1318</v>
      </c>
      <c r="E250" s="299" t="s">
        <v>1142</v>
      </c>
      <c r="F250" s="300" t="s">
        <v>81</v>
      </c>
      <c r="G250" s="300" t="s">
        <v>4522</v>
      </c>
      <c r="H250" s="301">
        <v>395000</v>
      </c>
      <c r="I250" s="301">
        <v>395000</v>
      </c>
      <c r="J250" s="301">
        <v>395000</v>
      </c>
      <c r="K250" s="308">
        <v>395000</v>
      </c>
      <c r="L250" s="301">
        <v>395000</v>
      </c>
      <c r="M250" s="301">
        <v>395000</v>
      </c>
      <c r="N250" s="301">
        <v>395000</v>
      </c>
      <c r="O250" s="301">
        <v>395000</v>
      </c>
      <c r="P250" s="301">
        <v>0</v>
      </c>
      <c r="Q250" s="301">
        <v>0</v>
      </c>
      <c r="R250" s="301">
        <v>0</v>
      </c>
      <c r="S250" s="301">
        <v>0</v>
      </c>
    </row>
    <row r="251" spans="1:19" ht="16.5" customHeight="1" x14ac:dyDescent="0.3">
      <c r="A251" s="293">
        <v>249</v>
      </c>
      <c r="B251" s="298" t="s">
        <v>88</v>
      </c>
      <c r="C251" s="298" t="s">
        <v>3125</v>
      </c>
      <c r="D251" s="299" t="s">
        <v>3126</v>
      </c>
      <c r="E251" s="299" t="s">
        <v>3127</v>
      </c>
      <c r="F251" s="298" t="s">
        <v>81</v>
      </c>
      <c r="G251" s="298" t="s">
        <v>4522</v>
      </c>
      <c r="H251" s="301">
        <v>0</v>
      </c>
      <c r="I251" s="301">
        <v>0</v>
      </c>
      <c r="J251" s="301">
        <v>0</v>
      </c>
      <c r="K251" s="308">
        <v>0</v>
      </c>
      <c r="L251" s="301">
        <v>0</v>
      </c>
      <c r="M251" s="301">
        <v>0</v>
      </c>
      <c r="N251" s="301">
        <v>0</v>
      </c>
      <c r="O251" s="301">
        <v>0</v>
      </c>
      <c r="P251" s="301">
        <v>0</v>
      </c>
      <c r="Q251" s="301">
        <v>0</v>
      </c>
      <c r="R251" s="301">
        <v>0</v>
      </c>
      <c r="S251" s="301">
        <v>0</v>
      </c>
    </row>
    <row r="252" spans="1:19" ht="16.5" customHeight="1" x14ac:dyDescent="0.3">
      <c r="A252" s="297">
        <v>250</v>
      </c>
      <c r="B252" s="298" t="s">
        <v>88</v>
      </c>
      <c r="C252" s="298" t="s">
        <v>1319</v>
      </c>
      <c r="D252" s="299" t="s">
        <v>1320</v>
      </c>
      <c r="E252" s="299" t="s">
        <v>1121</v>
      </c>
      <c r="F252" s="300" t="s">
        <v>81</v>
      </c>
      <c r="G252" s="300" t="s">
        <v>4522</v>
      </c>
      <c r="H252" s="301">
        <v>275000</v>
      </c>
      <c r="I252" s="301">
        <v>275000</v>
      </c>
      <c r="J252" s="301">
        <v>275000</v>
      </c>
      <c r="K252" s="308">
        <v>275000</v>
      </c>
      <c r="L252" s="301">
        <v>275000</v>
      </c>
      <c r="M252" s="301">
        <v>275000</v>
      </c>
      <c r="N252" s="301">
        <v>275000</v>
      </c>
      <c r="O252" s="301">
        <v>275000</v>
      </c>
      <c r="P252" s="301">
        <v>275000</v>
      </c>
      <c r="Q252" s="301">
        <v>275000</v>
      </c>
      <c r="R252" s="301">
        <v>0</v>
      </c>
      <c r="S252" s="301">
        <v>0</v>
      </c>
    </row>
    <row r="253" spans="1:19" ht="16.5" customHeight="1" x14ac:dyDescent="0.3">
      <c r="A253" s="302">
        <v>251</v>
      </c>
      <c r="B253" s="298" t="s">
        <v>88</v>
      </c>
      <c r="C253" s="298" t="s">
        <v>1321</v>
      </c>
      <c r="D253" s="299" t="s">
        <v>1322</v>
      </c>
      <c r="E253" s="299" t="s">
        <v>1121</v>
      </c>
      <c r="F253" s="298" t="s">
        <v>81</v>
      </c>
      <c r="G253" s="298" t="s">
        <v>4522</v>
      </c>
      <c r="H253" s="301">
        <v>275000</v>
      </c>
      <c r="I253" s="301">
        <v>275000</v>
      </c>
      <c r="J253" s="301">
        <v>275000</v>
      </c>
      <c r="K253" s="308">
        <v>275000</v>
      </c>
      <c r="L253" s="301">
        <v>275000</v>
      </c>
      <c r="M253" s="301">
        <v>275000</v>
      </c>
      <c r="N253" s="301">
        <v>275000</v>
      </c>
      <c r="O253" s="301">
        <v>275000</v>
      </c>
      <c r="P253" s="301">
        <v>275000</v>
      </c>
      <c r="Q253" s="301">
        <v>275000</v>
      </c>
      <c r="R253" s="301">
        <v>0</v>
      </c>
      <c r="S253" s="301">
        <v>0</v>
      </c>
    </row>
    <row r="254" spans="1:19" ht="16.5" customHeight="1" x14ac:dyDescent="0.3">
      <c r="A254" s="297">
        <v>252</v>
      </c>
      <c r="B254" s="298" t="s">
        <v>88</v>
      </c>
      <c r="C254" s="298" t="s">
        <v>3128</v>
      </c>
      <c r="D254" s="299" t="s">
        <v>3129</v>
      </c>
      <c r="E254" s="299" t="s">
        <v>3130</v>
      </c>
      <c r="F254" s="300" t="s">
        <v>81</v>
      </c>
      <c r="G254" s="300" t="s">
        <v>4522</v>
      </c>
      <c r="H254" s="301">
        <v>0</v>
      </c>
      <c r="I254" s="301">
        <v>0</v>
      </c>
      <c r="J254" s="301">
        <v>0</v>
      </c>
      <c r="K254" s="308">
        <v>0</v>
      </c>
      <c r="L254" s="301">
        <v>0</v>
      </c>
      <c r="M254" s="301">
        <v>0</v>
      </c>
      <c r="N254" s="301">
        <v>0</v>
      </c>
      <c r="O254" s="301">
        <v>0</v>
      </c>
      <c r="P254" s="301">
        <v>0</v>
      </c>
      <c r="Q254" s="301">
        <v>0</v>
      </c>
      <c r="R254" s="301">
        <v>0</v>
      </c>
      <c r="S254" s="301">
        <v>4836000</v>
      </c>
    </row>
    <row r="255" spans="1:19" ht="16.5" customHeight="1" x14ac:dyDescent="0.3">
      <c r="A255" s="302">
        <v>253</v>
      </c>
      <c r="B255" s="298" t="s">
        <v>88</v>
      </c>
      <c r="C255" s="298" t="s">
        <v>1323</v>
      </c>
      <c r="D255" s="299" t="s">
        <v>1324</v>
      </c>
      <c r="E255" s="299" t="s">
        <v>3992</v>
      </c>
      <c r="F255" s="298" t="s">
        <v>81</v>
      </c>
      <c r="G255" s="298" t="s">
        <v>4522</v>
      </c>
      <c r="H255" s="301">
        <v>425000</v>
      </c>
      <c r="I255" s="301">
        <v>425000</v>
      </c>
      <c r="J255" s="301">
        <v>425000</v>
      </c>
      <c r="K255" s="308">
        <v>425000</v>
      </c>
      <c r="L255" s="301">
        <v>425000</v>
      </c>
      <c r="M255" s="301">
        <v>425000</v>
      </c>
      <c r="N255" s="301">
        <v>425000</v>
      </c>
      <c r="O255" s="301">
        <v>425000</v>
      </c>
      <c r="P255" s="301">
        <v>425000</v>
      </c>
      <c r="Q255" s="301">
        <v>425000</v>
      </c>
      <c r="R255" s="301">
        <v>425000</v>
      </c>
      <c r="S255" s="301">
        <v>425000</v>
      </c>
    </row>
    <row r="256" spans="1:19" ht="16.5" customHeight="1" x14ac:dyDescent="0.3">
      <c r="A256" s="297">
        <v>254</v>
      </c>
      <c r="B256" s="298" t="s">
        <v>88</v>
      </c>
      <c r="C256" s="298" t="s">
        <v>1325</v>
      </c>
      <c r="D256" s="299" t="s">
        <v>1326</v>
      </c>
      <c r="E256" s="299" t="s">
        <v>1173</v>
      </c>
      <c r="F256" s="300" t="s">
        <v>81</v>
      </c>
      <c r="G256" s="300" t="s">
        <v>4522</v>
      </c>
      <c r="H256" s="301">
        <v>230000</v>
      </c>
      <c r="I256" s="301">
        <v>230000</v>
      </c>
      <c r="J256" s="301">
        <v>230000</v>
      </c>
      <c r="K256" s="308">
        <v>0</v>
      </c>
      <c r="L256" s="301">
        <v>0</v>
      </c>
      <c r="M256" s="301">
        <v>0</v>
      </c>
      <c r="N256" s="301">
        <v>0</v>
      </c>
      <c r="O256" s="301">
        <v>0</v>
      </c>
      <c r="P256" s="301">
        <v>0</v>
      </c>
      <c r="Q256" s="301">
        <v>0</v>
      </c>
      <c r="R256" s="301">
        <v>0</v>
      </c>
      <c r="S256" s="301">
        <v>0</v>
      </c>
    </row>
    <row r="257" spans="1:19" ht="16.5" customHeight="1" x14ac:dyDescent="0.3">
      <c r="A257" s="302">
        <v>255</v>
      </c>
      <c r="B257" s="298" t="s">
        <v>88</v>
      </c>
      <c r="C257" s="298" t="s">
        <v>3131</v>
      </c>
      <c r="D257" s="299" t="s">
        <v>3132</v>
      </c>
      <c r="E257" s="299" t="s">
        <v>3003</v>
      </c>
      <c r="F257" s="298" t="s">
        <v>81</v>
      </c>
      <c r="G257" s="298" t="s">
        <v>4522</v>
      </c>
      <c r="H257" s="301">
        <v>0</v>
      </c>
      <c r="I257" s="301">
        <v>3624000</v>
      </c>
      <c r="J257" s="301">
        <v>0</v>
      </c>
      <c r="K257" s="308">
        <v>0</v>
      </c>
      <c r="L257" s="301">
        <v>0</v>
      </c>
      <c r="M257" s="301">
        <v>0</v>
      </c>
      <c r="N257" s="301">
        <v>0</v>
      </c>
      <c r="O257" s="301">
        <v>0</v>
      </c>
      <c r="P257" s="301">
        <v>0</v>
      </c>
      <c r="Q257" s="301">
        <v>0</v>
      </c>
      <c r="R257" s="301">
        <v>0</v>
      </c>
      <c r="S257" s="301">
        <v>0</v>
      </c>
    </row>
    <row r="258" spans="1:19" ht="16.5" customHeight="1" x14ac:dyDescent="0.3">
      <c r="A258" s="297">
        <v>256</v>
      </c>
      <c r="B258" s="298" t="s">
        <v>88</v>
      </c>
      <c r="C258" s="298" t="s">
        <v>1327</v>
      </c>
      <c r="D258" s="299" t="s">
        <v>1328</v>
      </c>
      <c r="E258" s="299" t="s">
        <v>1145</v>
      </c>
      <c r="F258" s="300" t="s">
        <v>81</v>
      </c>
      <c r="G258" s="300" t="s">
        <v>4522</v>
      </c>
      <c r="H258" s="301">
        <v>365000</v>
      </c>
      <c r="I258" s="301">
        <v>365000</v>
      </c>
      <c r="J258" s="301">
        <v>365000</v>
      </c>
      <c r="K258" s="308">
        <v>365000</v>
      </c>
      <c r="L258" s="301">
        <v>365000</v>
      </c>
      <c r="M258" s="301">
        <v>365000</v>
      </c>
      <c r="N258" s="301">
        <v>365000</v>
      </c>
      <c r="O258" s="301">
        <v>365000</v>
      </c>
      <c r="P258" s="301">
        <v>365000</v>
      </c>
      <c r="Q258" s="301">
        <v>365000</v>
      </c>
      <c r="R258" s="301">
        <v>365000</v>
      </c>
      <c r="S258" s="301">
        <v>365000</v>
      </c>
    </row>
    <row r="259" spans="1:19" ht="16.5" customHeight="1" x14ac:dyDescent="0.3">
      <c r="A259" s="293">
        <v>257</v>
      </c>
      <c r="B259" s="298" t="s">
        <v>88</v>
      </c>
      <c r="C259" s="298" t="s">
        <v>4264</v>
      </c>
      <c r="D259" s="299" t="s">
        <v>4291</v>
      </c>
      <c r="E259" s="299" t="s">
        <v>4292</v>
      </c>
      <c r="F259" s="298" t="s">
        <v>81</v>
      </c>
      <c r="G259" s="298" t="s">
        <v>4522</v>
      </c>
      <c r="H259" s="301">
        <v>0</v>
      </c>
      <c r="I259" s="301">
        <v>0</v>
      </c>
      <c r="J259" s="301">
        <v>3972000</v>
      </c>
      <c r="K259" s="308">
        <v>0</v>
      </c>
      <c r="L259" s="301">
        <v>0</v>
      </c>
      <c r="M259" s="301">
        <v>0</v>
      </c>
      <c r="N259" s="301">
        <v>0</v>
      </c>
      <c r="O259" s="301">
        <v>0</v>
      </c>
      <c r="P259" s="301">
        <v>0</v>
      </c>
      <c r="Q259" s="301">
        <v>0</v>
      </c>
      <c r="R259" s="301">
        <v>0</v>
      </c>
      <c r="S259" s="301">
        <v>0</v>
      </c>
    </row>
    <row r="260" spans="1:19" ht="16.5" customHeight="1" x14ac:dyDescent="0.3">
      <c r="A260" s="297">
        <v>258</v>
      </c>
      <c r="B260" s="298" t="s">
        <v>88</v>
      </c>
      <c r="C260" s="298" t="s">
        <v>1329</v>
      </c>
      <c r="D260" s="299" t="s">
        <v>1330</v>
      </c>
      <c r="E260" s="299" t="s">
        <v>1824</v>
      </c>
      <c r="F260" s="300" t="s">
        <v>81</v>
      </c>
      <c r="G260" s="300" t="s">
        <v>4522</v>
      </c>
      <c r="H260" s="301">
        <v>335000</v>
      </c>
      <c r="I260" s="301">
        <v>335000</v>
      </c>
      <c r="J260" s="301">
        <v>335000</v>
      </c>
      <c r="K260" s="308">
        <v>335000</v>
      </c>
      <c r="L260" s="301">
        <v>335000</v>
      </c>
      <c r="M260" s="301">
        <v>335000</v>
      </c>
      <c r="N260" s="301">
        <v>335000</v>
      </c>
      <c r="O260" s="301">
        <v>335000</v>
      </c>
      <c r="P260" s="301">
        <v>335000</v>
      </c>
      <c r="Q260" s="301">
        <v>335000</v>
      </c>
      <c r="R260" s="301">
        <v>335000</v>
      </c>
      <c r="S260" s="301">
        <v>335000</v>
      </c>
    </row>
    <row r="261" spans="1:19" ht="16.5" customHeight="1" x14ac:dyDescent="0.3">
      <c r="A261" s="302">
        <v>259</v>
      </c>
      <c r="B261" s="298" t="s">
        <v>88</v>
      </c>
      <c r="C261" s="298" t="s">
        <v>1331</v>
      </c>
      <c r="D261" s="299" t="s">
        <v>1332</v>
      </c>
      <c r="E261" s="299" t="s">
        <v>2276</v>
      </c>
      <c r="F261" s="298" t="s">
        <v>81</v>
      </c>
      <c r="G261" s="298" t="s">
        <v>4522</v>
      </c>
      <c r="H261" s="301">
        <v>275000</v>
      </c>
      <c r="I261" s="301">
        <v>0</v>
      </c>
      <c r="J261" s="301">
        <v>0</v>
      </c>
      <c r="K261" s="308">
        <v>0</v>
      </c>
      <c r="L261" s="301">
        <v>0</v>
      </c>
      <c r="M261" s="301">
        <v>0</v>
      </c>
      <c r="N261" s="301">
        <v>0</v>
      </c>
      <c r="O261" s="301">
        <v>0</v>
      </c>
      <c r="P261" s="301">
        <v>0</v>
      </c>
      <c r="Q261" s="301">
        <v>0</v>
      </c>
      <c r="R261" s="301">
        <v>0</v>
      </c>
      <c r="S261" s="301">
        <v>0</v>
      </c>
    </row>
    <row r="262" spans="1:19" ht="16.5" customHeight="1" x14ac:dyDescent="0.3">
      <c r="A262" s="297">
        <v>260</v>
      </c>
      <c r="B262" s="298" t="s">
        <v>88</v>
      </c>
      <c r="C262" s="298" t="s">
        <v>3133</v>
      </c>
      <c r="D262" s="299" t="s">
        <v>3134</v>
      </c>
      <c r="E262" s="299" t="s">
        <v>1028</v>
      </c>
      <c r="F262" s="300" t="s">
        <v>81</v>
      </c>
      <c r="G262" s="300" t="s">
        <v>4522</v>
      </c>
      <c r="H262" s="301">
        <v>0</v>
      </c>
      <c r="I262" s="301">
        <v>0</v>
      </c>
      <c r="J262" s="301">
        <v>0</v>
      </c>
      <c r="K262" s="308">
        <v>0</v>
      </c>
      <c r="L262" s="301">
        <v>0</v>
      </c>
      <c r="M262" s="301">
        <v>0</v>
      </c>
      <c r="N262" s="301">
        <v>0</v>
      </c>
      <c r="O262" s="301">
        <v>0</v>
      </c>
      <c r="P262" s="301">
        <v>0</v>
      </c>
      <c r="Q262" s="301">
        <v>0</v>
      </c>
      <c r="R262" s="301">
        <v>0</v>
      </c>
      <c r="S262" s="301">
        <v>0</v>
      </c>
    </row>
    <row r="263" spans="1:19" ht="16.5" customHeight="1" x14ac:dyDescent="0.3">
      <c r="A263" s="302">
        <v>261</v>
      </c>
      <c r="B263" s="298" t="s">
        <v>88</v>
      </c>
      <c r="C263" s="298" t="s">
        <v>2694</v>
      </c>
      <c r="D263" s="299" t="s">
        <v>2695</v>
      </c>
      <c r="E263" s="299" t="s">
        <v>2696</v>
      </c>
      <c r="F263" s="298" t="s">
        <v>81</v>
      </c>
      <c r="G263" s="298" t="s">
        <v>4522</v>
      </c>
      <c r="H263" s="301">
        <v>315000</v>
      </c>
      <c r="I263" s="301">
        <v>315000</v>
      </c>
      <c r="J263" s="301">
        <v>315000</v>
      </c>
      <c r="K263" s="308">
        <v>315000</v>
      </c>
      <c r="L263" s="301">
        <v>315000</v>
      </c>
      <c r="M263" s="301">
        <v>315000</v>
      </c>
      <c r="N263" s="301">
        <v>315000</v>
      </c>
      <c r="O263" s="301">
        <v>315000</v>
      </c>
      <c r="P263" s="301">
        <v>315000</v>
      </c>
      <c r="Q263" s="301">
        <v>315000</v>
      </c>
      <c r="R263" s="301">
        <v>315000</v>
      </c>
      <c r="S263" s="301">
        <v>315000</v>
      </c>
    </row>
    <row r="264" spans="1:19" ht="16.5" customHeight="1" x14ac:dyDescent="0.3">
      <c r="A264" s="297">
        <v>262</v>
      </c>
      <c r="B264" s="298" t="s">
        <v>88</v>
      </c>
      <c r="C264" s="298" t="s">
        <v>1333</v>
      </c>
      <c r="D264" s="299" t="s">
        <v>1334</v>
      </c>
      <c r="E264" s="299" t="s">
        <v>1295</v>
      </c>
      <c r="F264" s="300" t="s">
        <v>81</v>
      </c>
      <c r="G264" s="300" t="s">
        <v>4522</v>
      </c>
      <c r="H264" s="301">
        <v>425000</v>
      </c>
      <c r="I264" s="301">
        <v>425000</v>
      </c>
      <c r="J264" s="301">
        <v>425000</v>
      </c>
      <c r="K264" s="308">
        <v>425000</v>
      </c>
      <c r="L264" s="301">
        <v>425000</v>
      </c>
      <c r="M264" s="301">
        <v>425000</v>
      </c>
      <c r="N264" s="301">
        <v>425000</v>
      </c>
      <c r="O264" s="301">
        <v>425000</v>
      </c>
      <c r="P264" s="301">
        <v>425000</v>
      </c>
      <c r="Q264" s="301">
        <v>425000</v>
      </c>
      <c r="R264" s="301">
        <v>425000</v>
      </c>
      <c r="S264" s="301">
        <v>425000</v>
      </c>
    </row>
    <row r="265" spans="1:19" ht="16.5" customHeight="1" x14ac:dyDescent="0.3">
      <c r="A265" s="302">
        <v>263</v>
      </c>
      <c r="B265" s="298" t="s">
        <v>88</v>
      </c>
      <c r="C265" s="298" t="s">
        <v>1335</v>
      </c>
      <c r="D265" s="299" t="s">
        <v>1336</v>
      </c>
      <c r="E265" s="299" t="s">
        <v>4312</v>
      </c>
      <c r="F265" s="298" t="s">
        <v>81</v>
      </c>
      <c r="G265" s="298" t="s">
        <v>4522</v>
      </c>
      <c r="H265" s="301">
        <v>275000</v>
      </c>
      <c r="I265" s="301">
        <v>275000</v>
      </c>
      <c r="J265" s="301">
        <v>275000</v>
      </c>
      <c r="K265" s="308">
        <v>275000</v>
      </c>
      <c r="L265" s="301">
        <v>275000</v>
      </c>
      <c r="M265" s="301">
        <v>275000</v>
      </c>
      <c r="N265" s="301">
        <v>275000</v>
      </c>
      <c r="O265" s="301">
        <v>275000</v>
      </c>
      <c r="P265" s="301">
        <v>275000</v>
      </c>
      <c r="Q265" s="301">
        <v>275000</v>
      </c>
      <c r="R265" s="301">
        <v>275000</v>
      </c>
      <c r="S265" s="301">
        <v>275000</v>
      </c>
    </row>
    <row r="266" spans="1:19" ht="16.5" customHeight="1" x14ac:dyDescent="0.3">
      <c r="A266" s="297">
        <v>264</v>
      </c>
      <c r="B266" s="298" t="s">
        <v>88</v>
      </c>
      <c r="C266" s="298" t="s">
        <v>2697</v>
      </c>
      <c r="D266" s="299" t="s">
        <v>2698</v>
      </c>
      <c r="E266" s="299" t="s">
        <v>1145</v>
      </c>
      <c r="F266" s="300" t="s">
        <v>81</v>
      </c>
      <c r="G266" s="300" t="s">
        <v>4522</v>
      </c>
      <c r="H266" s="301">
        <v>365000</v>
      </c>
      <c r="I266" s="301">
        <v>365000</v>
      </c>
      <c r="J266" s="301">
        <v>365000</v>
      </c>
      <c r="K266" s="308">
        <v>365000</v>
      </c>
      <c r="L266" s="301">
        <v>365000</v>
      </c>
      <c r="M266" s="301">
        <v>365000</v>
      </c>
      <c r="N266" s="301">
        <v>365000</v>
      </c>
      <c r="O266" s="301">
        <v>365000</v>
      </c>
      <c r="P266" s="301">
        <v>365000</v>
      </c>
      <c r="Q266" s="301">
        <v>365000</v>
      </c>
      <c r="R266" s="301">
        <v>365000</v>
      </c>
      <c r="S266" s="301">
        <v>365000</v>
      </c>
    </row>
    <row r="267" spans="1:19" ht="16.5" customHeight="1" x14ac:dyDescent="0.3">
      <c r="A267" s="293">
        <v>265</v>
      </c>
      <c r="B267" s="298" t="s">
        <v>88</v>
      </c>
      <c r="C267" s="298" t="s">
        <v>3135</v>
      </c>
      <c r="D267" s="299" t="s">
        <v>3136</v>
      </c>
      <c r="E267" s="299" t="s">
        <v>3137</v>
      </c>
      <c r="F267" s="298" t="s">
        <v>81</v>
      </c>
      <c r="G267" s="298" t="s">
        <v>4522</v>
      </c>
      <c r="H267" s="301">
        <v>0</v>
      </c>
      <c r="I267" s="301">
        <v>0</v>
      </c>
      <c r="J267" s="301">
        <v>0</v>
      </c>
      <c r="K267" s="308">
        <v>0</v>
      </c>
      <c r="L267" s="301">
        <v>0</v>
      </c>
      <c r="M267" s="301">
        <v>0</v>
      </c>
      <c r="N267" s="301">
        <v>0</v>
      </c>
      <c r="O267" s="301">
        <v>0</v>
      </c>
      <c r="P267" s="301">
        <v>0</v>
      </c>
      <c r="Q267" s="301">
        <v>0</v>
      </c>
      <c r="R267" s="301">
        <v>0</v>
      </c>
      <c r="S267" s="301">
        <v>0</v>
      </c>
    </row>
    <row r="268" spans="1:19" ht="16.5" customHeight="1" x14ac:dyDescent="0.3">
      <c r="A268" s="297">
        <v>266</v>
      </c>
      <c r="B268" s="298" t="s">
        <v>88</v>
      </c>
      <c r="C268" s="298" t="s">
        <v>3138</v>
      </c>
      <c r="D268" s="299" t="s">
        <v>3139</v>
      </c>
      <c r="E268" s="299" t="s">
        <v>3140</v>
      </c>
      <c r="F268" s="300" t="s">
        <v>81</v>
      </c>
      <c r="G268" s="300" t="s">
        <v>4522</v>
      </c>
      <c r="H268" s="301">
        <v>0</v>
      </c>
      <c r="I268" s="301">
        <v>0</v>
      </c>
      <c r="J268" s="301">
        <v>0</v>
      </c>
      <c r="K268" s="308">
        <v>0</v>
      </c>
      <c r="L268" s="301">
        <v>0</v>
      </c>
      <c r="M268" s="301">
        <v>0</v>
      </c>
      <c r="N268" s="301">
        <v>0</v>
      </c>
      <c r="O268" s="301">
        <v>0</v>
      </c>
      <c r="P268" s="301">
        <v>0</v>
      </c>
      <c r="Q268" s="301">
        <v>0</v>
      </c>
      <c r="R268" s="301">
        <v>0</v>
      </c>
      <c r="S268" s="301">
        <v>0</v>
      </c>
    </row>
    <row r="269" spans="1:19" ht="16.5" customHeight="1" x14ac:dyDescent="0.3">
      <c r="A269" s="302">
        <v>267</v>
      </c>
      <c r="B269" s="298" t="s">
        <v>88</v>
      </c>
      <c r="C269" s="298" t="s">
        <v>3141</v>
      </c>
      <c r="D269" s="299" t="s">
        <v>3142</v>
      </c>
      <c r="E269" s="299" t="s">
        <v>3143</v>
      </c>
      <c r="F269" s="298" t="s">
        <v>81</v>
      </c>
      <c r="G269" s="298" t="s">
        <v>4522</v>
      </c>
      <c r="H269" s="301">
        <v>0</v>
      </c>
      <c r="I269" s="301">
        <v>0</v>
      </c>
      <c r="J269" s="301">
        <v>0</v>
      </c>
      <c r="K269" s="308">
        <v>0</v>
      </c>
      <c r="L269" s="301">
        <v>0</v>
      </c>
      <c r="M269" s="301">
        <v>0</v>
      </c>
      <c r="N269" s="301">
        <v>0</v>
      </c>
      <c r="O269" s="301">
        <v>0</v>
      </c>
      <c r="P269" s="301">
        <v>0</v>
      </c>
      <c r="Q269" s="301">
        <v>0</v>
      </c>
      <c r="R269" s="301">
        <v>0</v>
      </c>
      <c r="S269" s="301">
        <v>0</v>
      </c>
    </row>
    <row r="270" spans="1:19" ht="16.5" customHeight="1" x14ac:dyDescent="0.3">
      <c r="A270" s="297">
        <v>268</v>
      </c>
      <c r="B270" s="298" t="s">
        <v>88</v>
      </c>
      <c r="C270" s="298" t="s">
        <v>1337</v>
      </c>
      <c r="D270" s="299" t="s">
        <v>1338</v>
      </c>
      <c r="E270" s="299" t="s">
        <v>4312</v>
      </c>
      <c r="F270" s="300" t="s">
        <v>81</v>
      </c>
      <c r="G270" s="300" t="s">
        <v>4522</v>
      </c>
      <c r="H270" s="301">
        <v>435000</v>
      </c>
      <c r="I270" s="301">
        <v>435000</v>
      </c>
      <c r="J270" s="301">
        <v>435000</v>
      </c>
      <c r="K270" s="308">
        <v>435000</v>
      </c>
      <c r="L270" s="301">
        <v>435000</v>
      </c>
      <c r="M270" s="301">
        <v>435000</v>
      </c>
      <c r="N270" s="301">
        <v>435000</v>
      </c>
      <c r="O270" s="301">
        <v>435000</v>
      </c>
      <c r="P270" s="301">
        <v>435000</v>
      </c>
      <c r="Q270" s="301">
        <v>435000</v>
      </c>
      <c r="R270" s="301">
        <v>435000</v>
      </c>
      <c r="S270" s="301">
        <v>435000</v>
      </c>
    </row>
    <row r="271" spans="1:19" ht="16.5" customHeight="1" x14ac:dyDescent="0.3">
      <c r="A271" s="302">
        <v>269</v>
      </c>
      <c r="B271" s="298" t="s">
        <v>88</v>
      </c>
      <c r="C271" s="298" t="s">
        <v>4375</v>
      </c>
      <c r="D271" s="299" t="s">
        <v>4418</v>
      </c>
      <c r="E271" s="299" t="s">
        <v>3534</v>
      </c>
      <c r="F271" s="298" t="s">
        <v>81</v>
      </c>
      <c r="G271" s="298" t="s">
        <v>4522</v>
      </c>
      <c r="H271" s="301">
        <v>0</v>
      </c>
      <c r="I271" s="301">
        <v>0</v>
      </c>
      <c r="J271" s="301">
        <v>0</v>
      </c>
      <c r="K271" s="308">
        <v>0</v>
      </c>
      <c r="L271" s="301">
        <v>315000</v>
      </c>
      <c r="M271" s="301">
        <v>315000</v>
      </c>
      <c r="N271" s="301">
        <v>315000</v>
      </c>
      <c r="O271" s="301">
        <v>315000</v>
      </c>
      <c r="P271" s="301">
        <v>315000</v>
      </c>
      <c r="Q271" s="301">
        <v>315000</v>
      </c>
      <c r="R271" s="301">
        <v>315000</v>
      </c>
      <c r="S271" s="301">
        <v>315000</v>
      </c>
    </row>
    <row r="272" spans="1:19" ht="16.5" customHeight="1" x14ac:dyDescent="0.3">
      <c r="A272" s="297">
        <v>270</v>
      </c>
      <c r="B272" s="298" t="s">
        <v>88</v>
      </c>
      <c r="C272" s="298" t="s">
        <v>3144</v>
      </c>
      <c r="D272" s="299" t="s">
        <v>3145</v>
      </c>
      <c r="E272" s="299" t="s">
        <v>3146</v>
      </c>
      <c r="F272" s="300" t="s">
        <v>81</v>
      </c>
      <c r="G272" s="300" t="s">
        <v>4522</v>
      </c>
      <c r="H272" s="301">
        <v>0</v>
      </c>
      <c r="I272" s="301">
        <v>0</v>
      </c>
      <c r="J272" s="301">
        <v>0</v>
      </c>
      <c r="K272" s="308">
        <v>0</v>
      </c>
      <c r="L272" s="301">
        <v>0</v>
      </c>
      <c r="M272" s="301">
        <v>0</v>
      </c>
      <c r="N272" s="301">
        <v>0</v>
      </c>
      <c r="O272" s="301">
        <v>0</v>
      </c>
      <c r="P272" s="301">
        <v>0</v>
      </c>
      <c r="Q272" s="301">
        <v>0</v>
      </c>
      <c r="R272" s="301">
        <v>0</v>
      </c>
      <c r="S272" s="301">
        <v>0</v>
      </c>
    </row>
    <row r="273" spans="1:19" ht="16.5" customHeight="1" x14ac:dyDescent="0.3">
      <c r="A273" s="302">
        <v>271</v>
      </c>
      <c r="B273" s="298" t="s">
        <v>88</v>
      </c>
      <c r="C273" s="298" t="s">
        <v>3147</v>
      </c>
      <c r="D273" s="299" t="s">
        <v>3148</v>
      </c>
      <c r="E273" s="299" t="s">
        <v>1142</v>
      </c>
      <c r="F273" s="298" t="s">
        <v>81</v>
      </c>
      <c r="G273" s="298" t="s">
        <v>4522</v>
      </c>
      <c r="H273" s="301">
        <v>0</v>
      </c>
      <c r="I273" s="301">
        <v>0</v>
      </c>
      <c r="J273" s="301">
        <v>0</v>
      </c>
      <c r="K273" s="308">
        <v>0</v>
      </c>
      <c r="L273" s="301">
        <v>0</v>
      </c>
      <c r="M273" s="301">
        <v>0</v>
      </c>
      <c r="N273" s="301">
        <v>0</v>
      </c>
      <c r="O273" s="301">
        <v>0</v>
      </c>
      <c r="P273" s="301">
        <v>0</v>
      </c>
      <c r="Q273" s="301">
        <v>0</v>
      </c>
      <c r="R273" s="301">
        <v>0</v>
      </c>
      <c r="S273" s="301">
        <v>0</v>
      </c>
    </row>
    <row r="274" spans="1:19" ht="16.5" customHeight="1" x14ac:dyDescent="0.3">
      <c r="A274" s="297">
        <v>272</v>
      </c>
      <c r="B274" s="298" t="s">
        <v>88</v>
      </c>
      <c r="C274" s="298" t="s">
        <v>1339</v>
      </c>
      <c r="D274" s="299" t="s">
        <v>1340</v>
      </c>
      <c r="E274" s="299" t="s">
        <v>1139</v>
      </c>
      <c r="F274" s="300" t="s">
        <v>81</v>
      </c>
      <c r="G274" s="300" t="s">
        <v>4522</v>
      </c>
      <c r="H274" s="301">
        <v>380000</v>
      </c>
      <c r="I274" s="301">
        <v>380000</v>
      </c>
      <c r="J274" s="301">
        <v>380000</v>
      </c>
      <c r="K274" s="308">
        <v>380000</v>
      </c>
      <c r="L274" s="301">
        <v>380000</v>
      </c>
      <c r="M274" s="301">
        <v>380000</v>
      </c>
      <c r="N274" s="301">
        <v>380000</v>
      </c>
      <c r="O274" s="301">
        <v>380000</v>
      </c>
      <c r="P274" s="301">
        <v>380000</v>
      </c>
      <c r="Q274" s="301">
        <v>0</v>
      </c>
      <c r="R274" s="301">
        <v>0</v>
      </c>
      <c r="S274" s="301">
        <v>0</v>
      </c>
    </row>
    <row r="275" spans="1:19" ht="16.5" customHeight="1" x14ac:dyDescent="0.3">
      <c r="A275" s="293">
        <v>273</v>
      </c>
      <c r="B275" s="298" t="s">
        <v>88</v>
      </c>
      <c r="C275" s="298" t="s">
        <v>1341</v>
      </c>
      <c r="D275" s="299" t="s">
        <v>1342</v>
      </c>
      <c r="E275" s="299" t="s">
        <v>3118</v>
      </c>
      <c r="F275" s="298" t="s">
        <v>81</v>
      </c>
      <c r="G275" s="298" t="s">
        <v>4522</v>
      </c>
      <c r="H275" s="301">
        <v>317000</v>
      </c>
      <c r="I275" s="301">
        <v>317000</v>
      </c>
      <c r="J275" s="301">
        <v>317000</v>
      </c>
      <c r="K275" s="308">
        <v>317000</v>
      </c>
      <c r="L275" s="301">
        <v>317000</v>
      </c>
      <c r="M275" s="301">
        <v>317000</v>
      </c>
      <c r="N275" s="301">
        <v>317000</v>
      </c>
      <c r="O275" s="301">
        <v>317000</v>
      </c>
      <c r="P275" s="301">
        <v>317000</v>
      </c>
      <c r="Q275" s="301">
        <v>317000</v>
      </c>
      <c r="R275" s="301">
        <v>317000</v>
      </c>
      <c r="S275" s="301">
        <v>317000</v>
      </c>
    </row>
    <row r="276" spans="1:19" ht="16.5" customHeight="1" x14ac:dyDescent="0.3">
      <c r="A276" s="297">
        <v>274</v>
      </c>
      <c r="B276" s="298" t="s">
        <v>88</v>
      </c>
      <c r="C276" s="298" t="s">
        <v>3149</v>
      </c>
      <c r="D276" s="299" t="s">
        <v>3150</v>
      </c>
      <c r="E276" s="299" t="s">
        <v>3993</v>
      </c>
      <c r="F276" s="300" t="s">
        <v>81</v>
      </c>
      <c r="G276" s="300" t="s">
        <v>4522</v>
      </c>
      <c r="H276" s="301">
        <v>0</v>
      </c>
      <c r="I276" s="301">
        <v>0</v>
      </c>
      <c r="J276" s="301">
        <v>2484000</v>
      </c>
      <c r="K276" s="308">
        <v>0</v>
      </c>
      <c r="L276" s="301">
        <v>0</v>
      </c>
      <c r="M276" s="301">
        <v>0</v>
      </c>
      <c r="N276" s="301">
        <v>0</v>
      </c>
      <c r="O276" s="301">
        <v>0</v>
      </c>
      <c r="P276" s="301">
        <v>0</v>
      </c>
      <c r="Q276" s="301">
        <v>0</v>
      </c>
      <c r="R276" s="301">
        <v>0</v>
      </c>
      <c r="S276" s="301">
        <v>0</v>
      </c>
    </row>
    <row r="277" spans="1:19" ht="16.5" customHeight="1" x14ac:dyDescent="0.3">
      <c r="A277" s="302">
        <v>275</v>
      </c>
      <c r="B277" s="298" t="s">
        <v>88</v>
      </c>
      <c r="C277" s="298" t="s">
        <v>3789</v>
      </c>
      <c r="D277" s="299" t="s">
        <v>3793</v>
      </c>
      <c r="E277" s="299" t="s">
        <v>3491</v>
      </c>
      <c r="F277" s="298" t="s">
        <v>81</v>
      </c>
      <c r="G277" s="298" t="s">
        <v>4522</v>
      </c>
      <c r="H277" s="301">
        <v>0</v>
      </c>
      <c r="I277" s="301">
        <v>3660000</v>
      </c>
      <c r="J277" s="301">
        <v>0</v>
      </c>
      <c r="K277" s="308">
        <v>0</v>
      </c>
      <c r="L277" s="301">
        <v>0</v>
      </c>
      <c r="M277" s="301">
        <v>0</v>
      </c>
      <c r="N277" s="301">
        <v>0</v>
      </c>
      <c r="O277" s="301">
        <v>0</v>
      </c>
      <c r="P277" s="301">
        <v>0</v>
      </c>
      <c r="Q277" s="301">
        <v>0</v>
      </c>
      <c r="R277" s="301">
        <v>0</v>
      </c>
      <c r="S277" s="301">
        <v>0</v>
      </c>
    </row>
    <row r="278" spans="1:19" ht="16.5" customHeight="1" x14ac:dyDescent="0.3">
      <c r="A278" s="297">
        <v>276</v>
      </c>
      <c r="B278" s="298" t="s">
        <v>88</v>
      </c>
      <c r="C278" s="298" t="s">
        <v>1343</v>
      </c>
      <c r="D278" s="299" t="s">
        <v>1344</v>
      </c>
      <c r="E278" s="299" t="s">
        <v>1178</v>
      </c>
      <c r="F278" s="300" t="s">
        <v>81</v>
      </c>
      <c r="G278" s="300" t="s">
        <v>4522</v>
      </c>
      <c r="H278" s="301">
        <v>355000</v>
      </c>
      <c r="I278" s="301">
        <v>355000</v>
      </c>
      <c r="J278" s="301">
        <v>355000</v>
      </c>
      <c r="K278" s="308">
        <v>355000</v>
      </c>
      <c r="L278" s="301">
        <v>355000</v>
      </c>
      <c r="M278" s="301">
        <v>355000</v>
      </c>
      <c r="N278" s="301">
        <v>355000</v>
      </c>
      <c r="O278" s="301">
        <v>355000</v>
      </c>
      <c r="P278" s="301">
        <v>355000</v>
      </c>
      <c r="Q278" s="301">
        <v>355000</v>
      </c>
      <c r="R278" s="301">
        <v>355000</v>
      </c>
      <c r="S278" s="301">
        <v>355000</v>
      </c>
    </row>
    <row r="279" spans="1:19" ht="16.5" customHeight="1" x14ac:dyDescent="0.3">
      <c r="A279" s="302">
        <v>277</v>
      </c>
      <c r="B279" s="298" t="s">
        <v>88</v>
      </c>
      <c r="C279" s="298" t="s">
        <v>1345</v>
      </c>
      <c r="D279" s="299" t="s">
        <v>1346</v>
      </c>
      <c r="E279" s="299" t="s">
        <v>1133</v>
      </c>
      <c r="F279" s="298" t="s">
        <v>81</v>
      </c>
      <c r="G279" s="298" t="s">
        <v>4522</v>
      </c>
      <c r="H279" s="301">
        <v>365000</v>
      </c>
      <c r="I279" s="301">
        <v>365000</v>
      </c>
      <c r="J279" s="301">
        <v>365000</v>
      </c>
      <c r="K279" s="308">
        <v>365000</v>
      </c>
      <c r="L279" s="301">
        <v>365000</v>
      </c>
      <c r="M279" s="301">
        <v>365000</v>
      </c>
      <c r="N279" s="301">
        <v>0</v>
      </c>
      <c r="O279" s="301">
        <v>0</v>
      </c>
      <c r="P279" s="301">
        <v>0</v>
      </c>
      <c r="Q279" s="301">
        <v>0</v>
      </c>
      <c r="R279" s="301">
        <v>0</v>
      </c>
      <c r="S279" s="301">
        <v>0</v>
      </c>
    </row>
    <row r="280" spans="1:19" ht="16.5" customHeight="1" x14ac:dyDescent="0.3">
      <c r="A280" s="297">
        <v>278</v>
      </c>
      <c r="B280" s="298" t="s">
        <v>88</v>
      </c>
      <c r="C280" s="298" t="s">
        <v>4068</v>
      </c>
      <c r="D280" s="299" t="s">
        <v>4093</v>
      </c>
      <c r="E280" s="299" t="s">
        <v>4094</v>
      </c>
      <c r="F280" s="300" t="s">
        <v>81</v>
      </c>
      <c r="G280" s="300" t="s">
        <v>4522</v>
      </c>
      <c r="H280" s="301">
        <v>0</v>
      </c>
      <c r="I280" s="301">
        <v>0</v>
      </c>
      <c r="J280" s="301">
        <v>4836000</v>
      </c>
      <c r="K280" s="308">
        <v>0</v>
      </c>
      <c r="L280" s="301">
        <v>0</v>
      </c>
      <c r="M280" s="301">
        <v>0</v>
      </c>
      <c r="N280" s="301">
        <v>0</v>
      </c>
      <c r="O280" s="301">
        <v>0</v>
      </c>
      <c r="P280" s="301">
        <v>0</v>
      </c>
      <c r="Q280" s="301">
        <v>0</v>
      </c>
      <c r="R280" s="301">
        <v>0</v>
      </c>
      <c r="S280" s="301">
        <v>0</v>
      </c>
    </row>
    <row r="281" spans="1:19" ht="16.5" customHeight="1" x14ac:dyDescent="0.3">
      <c r="A281" s="302">
        <v>279</v>
      </c>
      <c r="B281" s="298" t="s">
        <v>88</v>
      </c>
      <c r="C281" s="298" t="s">
        <v>1347</v>
      </c>
      <c r="D281" s="299" t="s">
        <v>1348</v>
      </c>
      <c r="E281" s="299" t="s">
        <v>1139</v>
      </c>
      <c r="F281" s="298" t="s">
        <v>81</v>
      </c>
      <c r="G281" s="298" t="s">
        <v>4522</v>
      </c>
      <c r="H281" s="301">
        <v>365000</v>
      </c>
      <c r="I281" s="301">
        <v>365000</v>
      </c>
      <c r="J281" s="301">
        <v>365000</v>
      </c>
      <c r="K281" s="308">
        <v>365000</v>
      </c>
      <c r="L281" s="301">
        <v>365000</v>
      </c>
      <c r="M281" s="301">
        <v>365000</v>
      </c>
      <c r="N281" s="301">
        <v>365000</v>
      </c>
      <c r="O281" s="301">
        <v>365000</v>
      </c>
      <c r="P281" s="301">
        <v>365000</v>
      </c>
      <c r="Q281" s="301">
        <v>0</v>
      </c>
      <c r="R281" s="301">
        <v>0</v>
      </c>
      <c r="S281" s="301">
        <v>0</v>
      </c>
    </row>
    <row r="282" spans="1:19" ht="16.5" customHeight="1" x14ac:dyDescent="0.3">
      <c r="A282" s="297">
        <v>280</v>
      </c>
      <c r="B282" s="298" t="s">
        <v>88</v>
      </c>
      <c r="C282" s="298" t="s">
        <v>1349</v>
      </c>
      <c r="D282" s="299" t="s">
        <v>1350</v>
      </c>
      <c r="E282" s="299" t="s">
        <v>1113</v>
      </c>
      <c r="F282" s="300" t="s">
        <v>81</v>
      </c>
      <c r="G282" s="300" t="s">
        <v>4522</v>
      </c>
      <c r="H282" s="301">
        <v>302000</v>
      </c>
      <c r="I282" s="301">
        <v>302000</v>
      </c>
      <c r="J282" s="301">
        <v>302000</v>
      </c>
      <c r="K282" s="308">
        <v>302000</v>
      </c>
      <c r="L282" s="301">
        <v>302000</v>
      </c>
      <c r="M282" s="301">
        <v>302000</v>
      </c>
      <c r="N282" s="301">
        <v>302000</v>
      </c>
      <c r="O282" s="301">
        <v>302000</v>
      </c>
      <c r="P282" s="301">
        <v>302000</v>
      </c>
      <c r="Q282" s="301">
        <v>302000</v>
      </c>
      <c r="R282" s="301">
        <v>302000</v>
      </c>
      <c r="S282" s="301">
        <v>0</v>
      </c>
    </row>
    <row r="283" spans="1:19" ht="16.5" customHeight="1" x14ac:dyDescent="0.3">
      <c r="A283" s="293">
        <v>281</v>
      </c>
      <c r="B283" s="298" t="s">
        <v>88</v>
      </c>
      <c r="C283" s="298" t="s">
        <v>1351</v>
      </c>
      <c r="D283" s="299" t="s">
        <v>1352</v>
      </c>
      <c r="E283" s="299" t="s">
        <v>1065</v>
      </c>
      <c r="F283" s="298" t="s">
        <v>81</v>
      </c>
      <c r="G283" s="298" t="s">
        <v>4522</v>
      </c>
      <c r="H283" s="301">
        <v>310000</v>
      </c>
      <c r="I283" s="301">
        <v>310000</v>
      </c>
      <c r="J283" s="301">
        <v>310000</v>
      </c>
      <c r="K283" s="308">
        <v>310000</v>
      </c>
      <c r="L283" s="301">
        <v>310000</v>
      </c>
      <c r="M283" s="301">
        <v>310000</v>
      </c>
      <c r="N283" s="301">
        <v>310000</v>
      </c>
      <c r="O283" s="301">
        <v>310000</v>
      </c>
      <c r="P283" s="301">
        <v>310000</v>
      </c>
      <c r="Q283" s="301">
        <v>0</v>
      </c>
      <c r="R283" s="301">
        <v>0</v>
      </c>
      <c r="S283" s="301">
        <v>0</v>
      </c>
    </row>
    <row r="284" spans="1:19" ht="16.5" customHeight="1" x14ac:dyDescent="0.3">
      <c r="A284" s="297">
        <v>282</v>
      </c>
      <c r="B284" s="298" t="s">
        <v>88</v>
      </c>
      <c r="C284" s="298" t="s">
        <v>3151</v>
      </c>
      <c r="D284" s="299" t="s">
        <v>3152</v>
      </c>
      <c r="E284" s="299" t="s">
        <v>3003</v>
      </c>
      <c r="F284" s="300" t="s">
        <v>81</v>
      </c>
      <c r="G284" s="300" t="s">
        <v>4522</v>
      </c>
      <c r="H284" s="301">
        <v>0</v>
      </c>
      <c r="I284" s="301">
        <v>340000</v>
      </c>
      <c r="J284" s="301">
        <v>340000</v>
      </c>
      <c r="K284" s="308">
        <v>340000</v>
      </c>
      <c r="L284" s="301">
        <v>340000</v>
      </c>
      <c r="M284" s="301">
        <v>340000</v>
      </c>
      <c r="N284" s="301">
        <v>340000</v>
      </c>
      <c r="O284" s="301">
        <v>340000</v>
      </c>
      <c r="P284" s="301">
        <v>340000</v>
      </c>
      <c r="Q284" s="301">
        <v>340000</v>
      </c>
      <c r="R284" s="301">
        <v>340000</v>
      </c>
      <c r="S284" s="301">
        <v>340000</v>
      </c>
    </row>
    <row r="285" spans="1:19" ht="16.5" customHeight="1" x14ac:dyDescent="0.3">
      <c r="A285" s="302">
        <v>283</v>
      </c>
      <c r="B285" s="298" t="s">
        <v>88</v>
      </c>
      <c r="C285" s="298" t="s">
        <v>4591</v>
      </c>
      <c r="D285" s="299" t="s">
        <v>4611</v>
      </c>
      <c r="E285" s="299" t="s">
        <v>3534</v>
      </c>
      <c r="F285" s="298" t="s">
        <v>81</v>
      </c>
      <c r="G285" s="298" t="s">
        <v>4522</v>
      </c>
      <c r="H285" s="301">
        <v>0</v>
      </c>
      <c r="I285" s="301">
        <v>0</v>
      </c>
      <c r="J285" s="301">
        <v>0</v>
      </c>
      <c r="K285" s="308">
        <v>0</v>
      </c>
      <c r="L285" s="301">
        <v>230000</v>
      </c>
      <c r="M285" s="301">
        <v>230000</v>
      </c>
      <c r="N285" s="301">
        <v>230000</v>
      </c>
      <c r="O285" s="301">
        <v>230000</v>
      </c>
      <c r="P285" s="301">
        <v>230000</v>
      </c>
      <c r="Q285" s="301">
        <v>230000</v>
      </c>
      <c r="R285" s="301">
        <v>230000</v>
      </c>
      <c r="S285" s="301">
        <v>230000</v>
      </c>
    </row>
    <row r="286" spans="1:19" ht="16.5" customHeight="1" x14ac:dyDescent="0.3">
      <c r="A286" s="297">
        <v>284</v>
      </c>
      <c r="B286" s="298" t="s">
        <v>88</v>
      </c>
      <c r="C286" s="298" t="s">
        <v>1353</v>
      </c>
      <c r="D286" s="299" t="s">
        <v>1354</v>
      </c>
      <c r="E286" s="299" t="s">
        <v>4419</v>
      </c>
      <c r="F286" s="300" t="s">
        <v>81</v>
      </c>
      <c r="G286" s="300" t="s">
        <v>4522</v>
      </c>
      <c r="H286" s="301">
        <v>285000</v>
      </c>
      <c r="I286" s="301">
        <v>285000</v>
      </c>
      <c r="J286" s="301">
        <v>285000</v>
      </c>
      <c r="K286" s="308">
        <v>0</v>
      </c>
      <c r="L286" s="301">
        <v>0</v>
      </c>
      <c r="M286" s="301">
        <v>0</v>
      </c>
      <c r="N286" s="301">
        <v>0</v>
      </c>
      <c r="O286" s="301">
        <v>0</v>
      </c>
      <c r="P286" s="301">
        <v>0</v>
      </c>
      <c r="Q286" s="301">
        <v>0</v>
      </c>
      <c r="R286" s="301">
        <v>0</v>
      </c>
      <c r="S286" s="301">
        <v>0</v>
      </c>
    </row>
    <row r="287" spans="1:19" ht="16.5" customHeight="1" x14ac:dyDescent="0.3">
      <c r="A287" s="302">
        <v>285</v>
      </c>
      <c r="B287" s="298" t="s">
        <v>88</v>
      </c>
      <c r="C287" s="298" t="s">
        <v>1355</v>
      </c>
      <c r="D287" s="299" t="s">
        <v>1356</v>
      </c>
      <c r="E287" s="299" t="s">
        <v>4312</v>
      </c>
      <c r="F287" s="298" t="s">
        <v>81</v>
      </c>
      <c r="G287" s="298" t="s">
        <v>4522</v>
      </c>
      <c r="H287" s="301">
        <v>275000</v>
      </c>
      <c r="I287" s="301">
        <v>275000</v>
      </c>
      <c r="J287" s="301">
        <v>275000</v>
      </c>
      <c r="K287" s="308">
        <v>275000</v>
      </c>
      <c r="L287" s="301">
        <v>275000</v>
      </c>
      <c r="M287" s="301">
        <v>275000</v>
      </c>
      <c r="N287" s="301">
        <v>275000</v>
      </c>
      <c r="O287" s="301">
        <v>275000</v>
      </c>
      <c r="P287" s="301">
        <v>275000</v>
      </c>
      <c r="Q287" s="301">
        <v>275000</v>
      </c>
      <c r="R287" s="301">
        <v>275000</v>
      </c>
      <c r="S287" s="301">
        <v>275000</v>
      </c>
    </row>
    <row r="288" spans="1:19" ht="16.5" customHeight="1" x14ac:dyDescent="0.3">
      <c r="A288" s="297">
        <v>286</v>
      </c>
      <c r="B288" s="298" t="s">
        <v>88</v>
      </c>
      <c r="C288" s="298" t="s">
        <v>1357</v>
      </c>
      <c r="D288" s="299" t="s">
        <v>1358</v>
      </c>
      <c r="E288" s="299" t="s">
        <v>1139</v>
      </c>
      <c r="F288" s="300" t="s">
        <v>81</v>
      </c>
      <c r="G288" s="300" t="s">
        <v>4522</v>
      </c>
      <c r="H288" s="301">
        <v>365000</v>
      </c>
      <c r="I288" s="301">
        <v>365000</v>
      </c>
      <c r="J288" s="301">
        <v>365000</v>
      </c>
      <c r="K288" s="308">
        <v>365000</v>
      </c>
      <c r="L288" s="301">
        <v>365000</v>
      </c>
      <c r="M288" s="301">
        <v>365000</v>
      </c>
      <c r="N288" s="301">
        <v>365000</v>
      </c>
      <c r="O288" s="301">
        <v>365000</v>
      </c>
      <c r="P288" s="301">
        <v>365000</v>
      </c>
      <c r="Q288" s="301">
        <v>0</v>
      </c>
      <c r="R288" s="301">
        <v>0</v>
      </c>
      <c r="S288" s="301">
        <v>0</v>
      </c>
    </row>
    <row r="289" spans="1:19" ht="16.5" customHeight="1" x14ac:dyDescent="0.3">
      <c r="A289" s="302">
        <v>287</v>
      </c>
      <c r="B289" s="298" t="s">
        <v>88</v>
      </c>
      <c r="C289" s="298" t="s">
        <v>3933</v>
      </c>
      <c r="D289" s="299" t="s">
        <v>3994</v>
      </c>
      <c r="E289" s="299" t="s">
        <v>3534</v>
      </c>
      <c r="F289" s="298" t="s">
        <v>81</v>
      </c>
      <c r="G289" s="298" t="s">
        <v>4522</v>
      </c>
      <c r="H289" s="301">
        <v>0</v>
      </c>
      <c r="I289" s="301">
        <v>0</v>
      </c>
      <c r="J289" s="301">
        <v>0</v>
      </c>
      <c r="K289" s="308">
        <v>0</v>
      </c>
      <c r="L289" s="301">
        <v>275000</v>
      </c>
      <c r="M289" s="301">
        <v>275000</v>
      </c>
      <c r="N289" s="301">
        <v>275000</v>
      </c>
      <c r="O289" s="301">
        <v>275000</v>
      </c>
      <c r="P289" s="301">
        <v>275000</v>
      </c>
      <c r="Q289" s="301">
        <v>275000</v>
      </c>
      <c r="R289" s="301">
        <v>275000</v>
      </c>
      <c r="S289" s="301">
        <v>275000</v>
      </c>
    </row>
    <row r="290" spans="1:19" ht="16.5" customHeight="1" x14ac:dyDescent="0.3">
      <c r="A290" s="297">
        <v>288</v>
      </c>
      <c r="B290" s="298" t="s">
        <v>88</v>
      </c>
      <c r="C290" s="298" t="s">
        <v>1359</v>
      </c>
      <c r="D290" s="299" t="s">
        <v>1360</v>
      </c>
      <c r="E290" s="299" t="s">
        <v>1178</v>
      </c>
      <c r="F290" s="300" t="s">
        <v>81</v>
      </c>
      <c r="G290" s="300" t="s">
        <v>4522</v>
      </c>
      <c r="H290" s="301">
        <v>275000</v>
      </c>
      <c r="I290" s="301">
        <v>275000</v>
      </c>
      <c r="J290" s="301">
        <v>275000</v>
      </c>
      <c r="K290" s="308">
        <v>275000</v>
      </c>
      <c r="L290" s="301">
        <v>275000</v>
      </c>
      <c r="M290" s="301">
        <v>275000</v>
      </c>
      <c r="N290" s="301">
        <v>275000</v>
      </c>
      <c r="O290" s="301">
        <v>275000</v>
      </c>
      <c r="P290" s="301">
        <v>275000</v>
      </c>
      <c r="Q290" s="301">
        <v>275000</v>
      </c>
      <c r="R290" s="301">
        <v>275000</v>
      </c>
      <c r="S290" s="301">
        <v>275000</v>
      </c>
    </row>
    <row r="291" spans="1:19" ht="16.5" customHeight="1" x14ac:dyDescent="0.3">
      <c r="A291" s="293">
        <v>289</v>
      </c>
      <c r="B291" s="298" t="s">
        <v>88</v>
      </c>
      <c r="C291" s="298" t="s">
        <v>3153</v>
      </c>
      <c r="D291" s="299" t="s">
        <v>3154</v>
      </c>
      <c r="E291" s="299" t="s">
        <v>3155</v>
      </c>
      <c r="F291" s="298" t="s">
        <v>81</v>
      </c>
      <c r="G291" s="298" t="s">
        <v>4522</v>
      </c>
      <c r="H291" s="301">
        <v>0</v>
      </c>
      <c r="I291" s="301">
        <v>0</v>
      </c>
      <c r="J291" s="301">
        <v>0</v>
      </c>
      <c r="K291" s="308">
        <v>0</v>
      </c>
      <c r="L291" s="301">
        <v>0</v>
      </c>
      <c r="M291" s="301">
        <v>0</v>
      </c>
      <c r="N291" s="301">
        <v>0</v>
      </c>
      <c r="O291" s="301">
        <v>0</v>
      </c>
      <c r="P291" s="301">
        <v>0</v>
      </c>
      <c r="Q291" s="301">
        <v>0</v>
      </c>
      <c r="R291" s="301">
        <v>0</v>
      </c>
      <c r="S291" s="301">
        <v>0</v>
      </c>
    </row>
    <row r="292" spans="1:19" ht="16.5" customHeight="1" x14ac:dyDescent="0.3">
      <c r="A292" s="297">
        <v>290</v>
      </c>
      <c r="B292" s="298" t="s">
        <v>88</v>
      </c>
      <c r="C292" s="298" t="s">
        <v>1361</v>
      </c>
      <c r="D292" s="299" t="s">
        <v>1362</v>
      </c>
      <c r="E292" s="299" t="s">
        <v>1145</v>
      </c>
      <c r="F292" s="300" t="s">
        <v>81</v>
      </c>
      <c r="G292" s="300" t="s">
        <v>4522</v>
      </c>
      <c r="H292" s="301">
        <v>365000</v>
      </c>
      <c r="I292" s="301">
        <v>365000</v>
      </c>
      <c r="J292" s="301">
        <v>365000</v>
      </c>
      <c r="K292" s="308">
        <v>365000</v>
      </c>
      <c r="L292" s="301">
        <v>365000</v>
      </c>
      <c r="M292" s="301">
        <v>365000</v>
      </c>
      <c r="N292" s="301">
        <v>365000</v>
      </c>
      <c r="O292" s="301">
        <v>365000</v>
      </c>
      <c r="P292" s="301">
        <v>365000</v>
      </c>
      <c r="Q292" s="301">
        <v>365000</v>
      </c>
      <c r="R292" s="301">
        <v>365000</v>
      </c>
      <c r="S292" s="301">
        <v>365000</v>
      </c>
    </row>
    <row r="293" spans="1:19" ht="16.5" customHeight="1" x14ac:dyDescent="0.3">
      <c r="A293" s="302">
        <v>291</v>
      </c>
      <c r="B293" s="298" t="s">
        <v>88</v>
      </c>
      <c r="C293" s="298" t="s">
        <v>1363</v>
      </c>
      <c r="D293" s="299" t="s">
        <v>1364</v>
      </c>
      <c r="E293" s="299" t="s">
        <v>3118</v>
      </c>
      <c r="F293" s="298" t="s">
        <v>81</v>
      </c>
      <c r="G293" s="298" t="s">
        <v>4522</v>
      </c>
      <c r="H293" s="301">
        <v>365000</v>
      </c>
      <c r="I293" s="301">
        <v>365000</v>
      </c>
      <c r="J293" s="301">
        <v>365000</v>
      </c>
      <c r="K293" s="308">
        <v>365000</v>
      </c>
      <c r="L293" s="301">
        <v>365000</v>
      </c>
      <c r="M293" s="301">
        <v>365000</v>
      </c>
      <c r="N293" s="301">
        <v>365000</v>
      </c>
      <c r="O293" s="301">
        <v>365000</v>
      </c>
      <c r="P293" s="301">
        <v>365000</v>
      </c>
      <c r="Q293" s="301">
        <v>365000</v>
      </c>
      <c r="R293" s="301">
        <v>365000</v>
      </c>
      <c r="S293" s="301">
        <v>365000</v>
      </c>
    </row>
    <row r="294" spans="1:19" ht="16.5" customHeight="1" x14ac:dyDescent="0.3">
      <c r="A294" s="297">
        <v>292</v>
      </c>
      <c r="B294" s="298" t="s">
        <v>88</v>
      </c>
      <c r="C294" s="298" t="s">
        <v>3492</v>
      </c>
      <c r="D294" s="299" t="s">
        <v>3493</v>
      </c>
      <c r="E294" s="299" t="s">
        <v>4293</v>
      </c>
      <c r="F294" s="300" t="s">
        <v>81</v>
      </c>
      <c r="G294" s="300" t="s">
        <v>4522</v>
      </c>
      <c r="H294" s="301">
        <v>0</v>
      </c>
      <c r="I294" s="301">
        <v>0</v>
      </c>
      <c r="J294" s="301">
        <v>3000000</v>
      </c>
      <c r="K294" s="308">
        <v>0</v>
      </c>
      <c r="L294" s="301">
        <v>0</v>
      </c>
      <c r="M294" s="301">
        <v>0</v>
      </c>
      <c r="N294" s="301">
        <v>0</v>
      </c>
      <c r="O294" s="301">
        <v>0</v>
      </c>
      <c r="P294" s="301">
        <v>0</v>
      </c>
      <c r="Q294" s="301">
        <v>0</v>
      </c>
      <c r="R294" s="301">
        <v>0</v>
      </c>
      <c r="S294" s="301">
        <v>0</v>
      </c>
    </row>
    <row r="295" spans="1:19" ht="16.5" customHeight="1" x14ac:dyDescent="0.3">
      <c r="A295" s="302">
        <v>293</v>
      </c>
      <c r="B295" s="298" t="s">
        <v>88</v>
      </c>
      <c r="C295" s="298" t="s">
        <v>2699</v>
      </c>
      <c r="D295" s="299" t="s">
        <v>2700</v>
      </c>
      <c r="E295" s="299" t="s">
        <v>2701</v>
      </c>
      <c r="F295" s="298" t="s">
        <v>81</v>
      </c>
      <c r="G295" s="298" t="s">
        <v>4522</v>
      </c>
      <c r="H295" s="301">
        <v>320000</v>
      </c>
      <c r="I295" s="301">
        <v>320000</v>
      </c>
      <c r="J295" s="301">
        <v>320000</v>
      </c>
      <c r="K295" s="308">
        <v>320000</v>
      </c>
      <c r="L295" s="301">
        <v>320000</v>
      </c>
      <c r="M295" s="301">
        <v>320000</v>
      </c>
      <c r="N295" s="301">
        <v>320000</v>
      </c>
      <c r="O295" s="301">
        <v>320000</v>
      </c>
      <c r="P295" s="301">
        <v>320000</v>
      </c>
      <c r="Q295" s="301">
        <v>320000</v>
      </c>
      <c r="R295" s="301">
        <v>320000</v>
      </c>
      <c r="S295" s="301">
        <v>320000</v>
      </c>
    </row>
    <row r="296" spans="1:19" ht="16.5" customHeight="1" x14ac:dyDescent="0.3">
      <c r="A296" s="297">
        <v>294</v>
      </c>
      <c r="B296" s="298" t="s">
        <v>88</v>
      </c>
      <c r="C296" s="298" t="s">
        <v>3156</v>
      </c>
      <c r="D296" s="299" t="s">
        <v>3157</v>
      </c>
      <c r="E296" s="299" t="s">
        <v>3003</v>
      </c>
      <c r="F296" s="300" t="s">
        <v>81</v>
      </c>
      <c r="G296" s="300" t="s">
        <v>4522</v>
      </c>
      <c r="H296" s="301">
        <v>0</v>
      </c>
      <c r="I296" s="301">
        <v>1225000</v>
      </c>
      <c r="J296" s="301">
        <v>1225000</v>
      </c>
      <c r="K296" s="308">
        <v>1225000</v>
      </c>
      <c r="L296" s="301">
        <v>1225000</v>
      </c>
      <c r="M296" s="301">
        <v>1225000</v>
      </c>
      <c r="N296" s="301">
        <v>1225000</v>
      </c>
      <c r="O296" s="301">
        <v>1225000</v>
      </c>
      <c r="P296" s="301">
        <v>1225000</v>
      </c>
      <c r="Q296" s="301">
        <v>1225000</v>
      </c>
      <c r="R296" s="301">
        <v>1225000</v>
      </c>
      <c r="S296" s="301">
        <v>1225000</v>
      </c>
    </row>
    <row r="297" spans="1:19" ht="16.5" customHeight="1" x14ac:dyDescent="0.3">
      <c r="A297" s="302">
        <v>295</v>
      </c>
      <c r="B297" s="298" t="s">
        <v>88</v>
      </c>
      <c r="C297" s="298" t="s">
        <v>1365</v>
      </c>
      <c r="D297" s="299" t="s">
        <v>1366</v>
      </c>
      <c r="E297" s="299" t="s">
        <v>1060</v>
      </c>
      <c r="F297" s="298" t="s">
        <v>81</v>
      </c>
      <c r="G297" s="298" t="s">
        <v>4522</v>
      </c>
      <c r="H297" s="301">
        <v>275000</v>
      </c>
      <c r="I297" s="301">
        <v>275000</v>
      </c>
      <c r="J297" s="301">
        <v>275000</v>
      </c>
      <c r="K297" s="308">
        <v>275000</v>
      </c>
      <c r="L297" s="301">
        <v>275000</v>
      </c>
      <c r="M297" s="301">
        <v>275000</v>
      </c>
      <c r="N297" s="301">
        <v>995000</v>
      </c>
      <c r="O297" s="301">
        <v>0</v>
      </c>
      <c r="P297" s="301">
        <v>0</v>
      </c>
      <c r="Q297" s="301">
        <v>0</v>
      </c>
      <c r="R297" s="301">
        <v>0</v>
      </c>
      <c r="S297" s="301">
        <v>0</v>
      </c>
    </row>
    <row r="298" spans="1:19" ht="16.5" customHeight="1" x14ac:dyDescent="0.3">
      <c r="A298" s="297">
        <v>296</v>
      </c>
      <c r="B298" s="298" t="s">
        <v>88</v>
      </c>
      <c r="C298" s="298" t="s">
        <v>1367</v>
      </c>
      <c r="D298" s="299" t="s">
        <v>1368</v>
      </c>
      <c r="E298" s="299" t="s">
        <v>1121</v>
      </c>
      <c r="F298" s="300" t="s">
        <v>81</v>
      </c>
      <c r="G298" s="300" t="s">
        <v>4522</v>
      </c>
      <c r="H298" s="301">
        <v>335000</v>
      </c>
      <c r="I298" s="301">
        <v>335000</v>
      </c>
      <c r="J298" s="301">
        <v>335000</v>
      </c>
      <c r="K298" s="308">
        <v>335000</v>
      </c>
      <c r="L298" s="301">
        <v>335000</v>
      </c>
      <c r="M298" s="301">
        <v>335000</v>
      </c>
      <c r="N298" s="301">
        <v>335000</v>
      </c>
      <c r="O298" s="301">
        <v>335000</v>
      </c>
      <c r="P298" s="301">
        <v>335000</v>
      </c>
      <c r="Q298" s="301">
        <v>335000</v>
      </c>
      <c r="R298" s="301">
        <v>0</v>
      </c>
      <c r="S298" s="301">
        <v>0</v>
      </c>
    </row>
    <row r="299" spans="1:19" ht="16.5" customHeight="1" x14ac:dyDescent="0.3">
      <c r="A299" s="293">
        <v>297</v>
      </c>
      <c r="B299" s="298" t="s">
        <v>88</v>
      </c>
      <c r="C299" s="298" t="s">
        <v>1369</v>
      </c>
      <c r="D299" s="299" t="s">
        <v>1370</v>
      </c>
      <c r="E299" s="299" t="s">
        <v>3118</v>
      </c>
      <c r="F299" s="298" t="s">
        <v>81</v>
      </c>
      <c r="G299" s="298" t="s">
        <v>4522</v>
      </c>
      <c r="H299" s="301">
        <v>230000</v>
      </c>
      <c r="I299" s="301">
        <v>230000</v>
      </c>
      <c r="J299" s="301">
        <v>230000</v>
      </c>
      <c r="K299" s="308">
        <v>230000</v>
      </c>
      <c r="L299" s="301">
        <v>230000</v>
      </c>
      <c r="M299" s="301">
        <v>230000</v>
      </c>
      <c r="N299" s="301">
        <v>230000</v>
      </c>
      <c r="O299" s="301">
        <v>230000</v>
      </c>
      <c r="P299" s="301">
        <v>230000</v>
      </c>
      <c r="Q299" s="301">
        <v>230000</v>
      </c>
      <c r="R299" s="301">
        <v>230000</v>
      </c>
      <c r="S299" s="301">
        <v>230000</v>
      </c>
    </row>
    <row r="300" spans="1:19" ht="16.5" customHeight="1" x14ac:dyDescent="0.3">
      <c r="A300" s="297">
        <v>298</v>
      </c>
      <c r="B300" s="298" t="s">
        <v>88</v>
      </c>
      <c r="C300" s="298" t="s">
        <v>4612</v>
      </c>
      <c r="D300" s="299" t="s">
        <v>4613</v>
      </c>
      <c r="E300" s="299" t="s">
        <v>4290</v>
      </c>
      <c r="F300" s="300" t="s">
        <v>81</v>
      </c>
      <c r="G300" s="300" t="s">
        <v>4522</v>
      </c>
      <c r="H300" s="301">
        <v>0</v>
      </c>
      <c r="I300" s="301">
        <v>0</v>
      </c>
      <c r="J300" s="301">
        <v>0</v>
      </c>
      <c r="K300" s="308">
        <v>0</v>
      </c>
      <c r="L300" s="301">
        <v>0</v>
      </c>
      <c r="M300" s="301">
        <v>275000</v>
      </c>
      <c r="N300" s="301">
        <v>275000</v>
      </c>
      <c r="O300" s="301">
        <v>275000</v>
      </c>
      <c r="P300" s="301">
        <v>275000</v>
      </c>
      <c r="Q300" s="301">
        <v>275000</v>
      </c>
      <c r="R300" s="301">
        <v>275000</v>
      </c>
      <c r="S300" s="301">
        <v>275000</v>
      </c>
    </row>
    <row r="301" spans="1:19" ht="16.5" customHeight="1" x14ac:dyDescent="0.3">
      <c r="A301" s="302">
        <v>299</v>
      </c>
      <c r="B301" s="298" t="s">
        <v>88</v>
      </c>
      <c r="C301" s="298" t="s">
        <v>3158</v>
      </c>
      <c r="D301" s="299" t="s">
        <v>3159</v>
      </c>
      <c r="E301" s="299" t="s">
        <v>1133</v>
      </c>
      <c r="F301" s="298" t="s">
        <v>81</v>
      </c>
      <c r="G301" s="298" t="s">
        <v>4522</v>
      </c>
      <c r="H301" s="301">
        <v>0</v>
      </c>
      <c r="I301" s="301">
        <v>0</v>
      </c>
      <c r="J301" s="301">
        <v>0</v>
      </c>
      <c r="K301" s="308">
        <v>0</v>
      </c>
      <c r="L301" s="301">
        <v>0</v>
      </c>
      <c r="M301" s="301">
        <v>0</v>
      </c>
      <c r="N301" s="301">
        <v>0</v>
      </c>
      <c r="O301" s="301">
        <v>0</v>
      </c>
      <c r="P301" s="301">
        <v>0</v>
      </c>
      <c r="Q301" s="301">
        <v>0</v>
      </c>
      <c r="R301" s="301">
        <v>0</v>
      </c>
      <c r="S301" s="301">
        <v>0</v>
      </c>
    </row>
    <row r="302" spans="1:19" ht="16.5" customHeight="1" x14ac:dyDescent="0.3">
      <c r="A302" s="297">
        <v>300</v>
      </c>
      <c r="B302" s="298" t="s">
        <v>998</v>
      </c>
      <c r="C302" s="298" t="s">
        <v>1371</v>
      </c>
      <c r="D302" s="299" t="s">
        <v>1372</v>
      </c>
      <c r="E302" s="299" t="s">
        <v>1824</v>
      </c>
      <c r="F302" s="300" t="s">
        <v>81</v>
      </c>
      <c r="G302" s="300" t="s">
        <v>4522</v>
      </c>
      <c r="H302" s="301">
        <v>500000</v>
      </c>
      <c r="I302" s="301">
        <v>500000</v>
      </c>
      <c r="J302" s="301">
        <v>500000</v>
      </c>
      <c r="K302" s="308">
        <v>500000</v>
      </c>
      <c r="L302" s="301">
        <v>500000</v>
      </c>
      <c r="M302" s="301">
        <v>500000</v>
      </c>
      <c r="N302" s="301">
        <v>500000</v>
      </c>
      <c r="O302" s="301">
        <v>500000</v>
      </c>
      <c r="P302" s="301">
        <v>500000</v>
      </c>
      <c r="Q302" s="301">
        <v>500000</v>
      </c>
      <c r="R302" s="301">
        <v>500000</v>
      </c>
      <c r="S302" s="301">
        <v>500000</v>
      </c>
    </row>
    <row r="303" spans="1:19" ht="16.5" customHeight="1" x14ac:dyDescent="0.3">
      <c r="A303" s="302">
        <v>301</v>
      </c>
      <c r="B303" s="298" t="s">
        <v>998</v>
      </c>
      <c r="C303" s="298" t="s">
        <v>1373</v>
      </c>
      <c r="D303" s="299" t="s">
        <v>1374</v>
      </c>
      <c r="E303" s="299" t="s">
        <v>1133</v>
      </c>
      <c r="F303" s="298" t="s">
        <v>81</v>
      </c>
      <c r="G303" s="298" t="s">
        <v>4522</v>
      </c>
      <c r="H303" s="301">
        <v>230000</v>
      </c>
      <c r="I303" s="301">
        <v>230000</v>
      </c>
      <c r="J303" s="301">
        <v>230000</v>
      </c>
      <c r="K303" s="308">
        <v>230000</v>
      </c>
      <c r="L303" s="301">
        <v>230000</v>
      </c>
      <c r="M303" s="301">
        <v>230000</v>
      </c>
      <c r="N303" s="301">
        <v>0</v>
      </c>
      <c r="O303" s="301">
        <v>0</v>
      </c>
      <c r="P303" s="301">
        <v>0</v>
      </c>
      <c r="Q303" s="301">
        <v>0</v>
      </c>
      <c r="R303" s="301">
        <v>0</v>
      </c>
      <c r="S303" s="301">
        <v>0</v>
      </c>
    </row>
    <row r="304" spans="1:19" ht="16.5" customHeight="1" x14ac:dyDescent="0.3">
      <c r="A304" s="297">
        <v>302</v>
      </c>
      <c r="B304" s="298" t="s">
        <v>998</v>
      </c>
      <c r="C304" s="298" t="s">
        <v>4065</v>
      </c>
      <c r="D304" s="299" t="s">
        <v>4420</v>
      </c>
      <c r="E304" s="299" t="s">
        <v>3534</v>
      </c>
      <c r="F304" s="300" t="s">
        <v>81</v>
      </c>
      <c r="G304" s="300" t="s">
        <v>4522</v>
      </c>
      <c r="H304" s="301">
        <v>0</v>
      </c>
      <c r="I304" s="301">
        <v>0</v>
      </c>
      <c r="J304" s="301">
        <v>0</v>
      </c>
      <c r="K304" s="308">
        <v>0</v>
      </c>
      <c r="L304" s="301">
        <v>275000</v>
      </c>
      <c r="M304" s="301">
        <v>275000</v>
      </c>
      <c r="N304" s="301">
        <v>275000</v>
      </c>
      <c r="O304" s="301">
        <v>275000</v>
      </c>
      <c r="P304" s="301">
        <v>275000</v>
      </c>
      <c r="Q304" s="301">
        <v>275000</v>
      </c>
      <c r="R304" s="301">
        <v>275000</v>
      </c>
      <c r="S304" s="301">
        <v>275000</v>
      </c>
    </row>
    <row r="305" spans="1:19" ht="16.5" customHeight="1" x14ac:dyDescent="0.3">
      <c r="A305" s="302">
        <v>303</v>
      </c>
      <c r="B305" s="298" t="s">
        <v>998</v>
      </c>
      <c r="C305" s="298" t="s">
        <v>3160</v>
      </c>
      <c r="D305" s="299" t="s">
        <v>3161</v>
      </c>
      <c r="E305" s="299" t="s">
        <v>1060</v>
      </c>
      <c r="F305" s="298" t="s">
        <v>81</v>
      </c>
      <c r="G305" s="298" t="s">
        <v>4522</v>
      </c>
      <c r="H305" s="301">
        <v>0</v>
      </c>
      <c r="I305" s="301">
        <v>0</v>
      </c>
      <c r="J305" s="301">
        <v>0</v>
      </c>
      <c r="K305" s="308">
        <v>0</v>
      </c>
      <c r="L305" s="301">
        <v>0</v>
      </c>
      <c r="M305" s="301">
        <v>0</v>
      </c>
      <c r="N305" s="301">
        <v>0</v>
      </c>
      <c r="O305" s="301">
        <v>0</v>
      </c>
      <c r="P305" s="301">
        <v>0</v>
      </c>
      <c r="Q305" s="301">
        <v>0</v>
      </c>
      <c r="R305" s="301">
        <v>0</v>
      </c>
      <c r="S305" s="301">
        <v>0</v>
      </c>
    </row>
    <row r="306" spans="1:19" ht="16.5" customHeight="1" x14ac:dyDescent="0.3">
      <c r="A306" s="297">
        <v>304</v>
      </c>
      <c r="B306" s="298" t="s">
        <v>998</v>
      </c>
      <c r="C306" s="298" t="s">
        <v>1375</v>
      </c>
      <c r="D306" s="299" t="s">
        <v>1376</v>
      </c>
      <c r="E306" s="299" t="s">
        <v>1151</v>
      </c>
      <c r="F306" s="300" t="s">
        <v>81</v>
      </c>
      <c r="G306" s="300" t="s">
        <v>4522</v>
      </c>
      <c r="H306" s="301">
        <v>400000</v>
      </c>
      <c r="I306" s="301">
        <v>400000</v>
      </c>
      <c r="J306" s="301">
        <v>400000</v>
      </c>
      <c r="K306" s="308">
        <v>400000</v>
      </c>
      <c r="L306" s="301">
        <v>0</v>
      </c>
      <c r="M306" s="301">
        <v>0</v>
      </c>
      <c r="N306" s="301">
        <v>0</v>
      </c>
      <c r="O306" s="301">
        <v>0</v>
      </c>
      <c r="P306" s="301">
        <v>0</v>
      </c>
      <c r="Q306" s="301">
        <v>0</v>
      </c>
      <c r="R306" s="301">
        <v>0</v>
      </c>
      <c r="S306" s="301">
        <v>0</v>
      </c>
    </row>
    <row r="307" spans="1:19" ht="16.5" customHeight="1" x14ac:dyDescent="0.3">
      <c r="A307" s="293">
        <v>305</v>
      </c>
      <c r="B307" s="298" t="s">
        <v>998</v>
      </c>
      <c r="C307" s="298" t="s">
        <v>3162</v>
      </c>
      <c r="D307" s="299" t="s">
        <v>3163</v>
      </c>
      <c r="E307" s="299" t="s">
        <v>3164</v>
      </c>
      <c r="F307" s="298" t="s">
        <v>81</v>
      </c>
      <c r="G307" s="298" t="s">
        <v>4522</v>
      </c>
      <c r="H307" s="301">
        <v>0</v>
      </c>
      <c r="I307" s="301">
        <v>0</v>
      </c>
      <c r="J307" s="301">
        <v>0</v>
      </c>
      <c r="K307" s="308">
        <v>0</v>
      </c>
      <c r="L307" s="301">
        <v>0</v>
      </c>
      <c r="M307" s="301">
        <v>0</v>
      </c>
      <c r="N307" s="301">
        <v>0</v>
      </c>
      <c r="O307" s="301">
        <v>0</v>
      </c>
      <c r="P307" s="301">
        <v>0</v>
      </c>
      <c r="Q307" s="301">
        <v>0</v>
      </c>
      <c r="R307" s="301">
        <v>0</v>
      </c>
      <c r="S307" s="301">
        <v>0</v>
      </c>
    </row>
    <row r="308" spans="1:19" ht="16.5" customHeight="1" x14ac:dyDescent="0.3">
      <c r="A308" s="297">
        <v>306</v>
      </c>
      <c r="B308" s="298" t="s">
        <v>998</v>
      </c>
      <c r="C308" s="298" t="s">
        <v>2891</v>
      </c>
      <c r="D308" s="299" t="s">
        <v>3165</v>
      </c>
      <c r="E308" s="299" t="s">
        <v>1295</v>
      </c>
      <c r="F308" s="300" t="s">
        <v>81</v>
      </c>
      <c r="G308" s="300" t="s">
        <v>4522</v>
      </c>
      <c r="H308" s="301">
        <v>0</v>
      </c>
      <c r="I308" s="301">
        <v>3420000</v>
      </c>
      <c r="J308" s="301">
        <v>0</v>
      </c>
      <c r="K308" s="308">
        <v>0</v>
      </c>
      <c r="L308" s="301">
        <v>0</v>
      </c>
      <c r="M308" s="301">
        <v>0</v>
      </c>
      <c r="N308" s="301">
        <v>0</v>
      </c>
      <c r="O308" s="301">
        <v>0</v>
      </c>
      <c r="P308" s="301">
        <v>0</v>
      </c>
      <c r="Q308" s="301">
        <v>0</v>
      </c>
      <c r="R308" s="301">
        <v>0</v>
      </c>
      <c r="S308" s="301">
        <v>0</v>
      </c>
    </row>
    <row r="309" spans="1:19" ht="16.5" customHeight="1" x14ac:dyDescent="0.3">
      <c r="A309" s="302">
        <v>307</v>
      </c>
      <c r="B309" s="298" t="s">
        <v>998</v>
      </c>
      <c r="C309" s="298" t="s">
        <v>1377</v>
      </c>
      <c r="D309" s="299" t="s">
        <v>1378</v>
      </c>
      <c r="E309" s="299" t="s">
        <v>1379</v>
      </c>
      <c r="F309" s="298" t="s">
        <v>81</v>
      </c>
      <c r="G309" s="298" t="s">
        <v>4522</v>
      </c>
      <c r="H309" s="301">
        <v>275000</v>
      </c>
      <c r="I309" s="301">
        <v>275000</v>
      </c>
      <c r="J309" s="301">
        <v>275000</v>
      </c>
      <c r="K309" s="308">
        <v>275000</v>
      </c>
      <c r="L309" s="301">
        <v>275000</v>
      </c>
      <c r="M309" s="301">
        <v>275000</v>
      </c>
      <c r="N309" s="301">
        <v>275000</v>
      </c>
      <c r="O309" s="301">
        <v>275000</v>
      </c>
      <c r="P309" s="301">
        <v>275000</v>
      </c>
      <c r="Q309" s="301">
        <v>275000</v>
      </c>
      <c r="R309" s="301">
        <v>0</v>
      </c>
      <c r="S309" s="301">
        <v>0</v>
      </c>
    </row>
    <row r="310" spans="1:19" ht="16.5" customHeight="1" x14ac:dyDescent="0.3">
      <c r="A310" s="297">
        <v>308</v>
      </c>
      <c r="B310" s="298" t="s">
        <v>998</v>
      </c>
      <c r="C310" s="298" t="s">
        <v>1380</v>
      </c>
      <c r="D310" s="299" t="s">
        <v>1381</v>
      </c>
      <c r="E310" s="299" t="s">
        <v>1382</v>
      </c>
      <c r="F310" s="300" t="s">
        <v>81</v>
      </c>
      <c r="G310" s="300" t="s">
        <v>4522</v>
      </c>
      <c r="H310" s="301">
        <v>305000</v>
      </c>
      <c r="I310" s="301">
        <v>305000</v>
      </c>
      <c r="J310" s="301">
        <v>305000</v>
      </c>
      <c r="K310" s="308">
        <v>305000</v>
      </c>
      <c r="L310" s="301">
        <v>305000</v>
      </c>
      <c r="M310" s="301">
        <v>305000</v>
      </c>
      <c r="N310" s="301">
        <v>305000</v>
      </c>
      <c r="O310" s="301">
        <v>305000</v>
      </c>
      <c r="P310" s="301">
        <v>0</v>
      </c>
      <c r="Q310" s="301">
        <v>0</v>
      </c>
      <c r="R310" s="301">
        <v>0</v>
      </c>
      <c r="S310" s="301">
        <v>0</v>
      </c>
    </row>
    <row r="311" spans="1:19" ht="16.5" customHeight="1" x14ac:dyDescent="0.3">
      <c r="A311" s="302">
        <v>309</v>
      </c>
      <c r="B311" s="298" t="s">
        <v>998</v>
      </c>
      <c r="C311" s="298" t="s">
        <v>1383</v>
      </c>
      <c r="D311" s="299" t="s">
        <v>1384</v>
      </c>
      <c r="E311" s="299" t="s">
        <v>1426</v>
      </c>
      <c r="F311" s="298" t="s">
        <v>81</v>
      </c>
      <c r="G311" s="298" t="s">
        <v>4522</v>
      </c>
      <c r="H311" s="301">
        <v>2520000</v>
      </c>
      <c r="I311" s="301">
        <v>0</v>
      </c>
      <c r="J311" s="301">
        <v>0</v>
      </c>
      <c r="K311" s="308">
        <v>0</v>
      </c>
      <c r="L311" s="301">
        <v>0</v>
      </c>
      <c r="M311" s="301">
        <v>0</v>
      </c>
      <c r="N311" s="301">
        <v>0</v>
      </c>
      <c r="O311" s="301">
        <v>0</v>
      </c>
      <c r="P311" s="301">
        <v>0</v>
      </c>
      <c r="Q311" s="301">
        <v>0</v>
      </c>
      <c r="R311" s="301">
        <v>0</v>
      </c>
      <c r="S311" s="301">
        <v>0</v>
      </c>
    </row>
    <row r="312" spans="1:19" ht="16.5" customHeight="1" x14ac:dyDescent="0.3">
      <c r="A312" s="297">
        <v>310</v>
      </c>
      <c r="B312" s="298" t="s">
        <v>998</v>
      </c>
      <c r="C312" s="298" t="s">
        <v>1385</v>
      </c>
      <c r="D312" s="299" t="s">
        <v>1386</v>
      </c>
      <c r="E312" s="299" t="s">
        <v>1387</v>
      </c>
      <c r="F312" s="300" t="s">
        <v>81</v>
      </c>
      <c r="G312" s="300" t="s">
        <v>4522</v>
      </c>
      <c r="H312" s="301">
        <v>320000</v>
      </c>
      <c r="I312" s="301">
        <v>320000</v>
      </c>
      <c r="J312" s="301">
        <v>320000</v>
      </c>
      <c r="K312" s="308">
        <v>320000</v>
      </c>
      <c r="L312" s="301">
        <v>320000</v>
      </c>
      <c r="M312" s="301">
        <v>320000</v>
      </c>
      <c r="N312" s="301">
        <v>0</v>
      </c>
      <c r="O312" s="301">
        <v>0</v>
      </c>
      <c r="P312" s="301">
        <v>0</v>
      </c>
      <c r="Q312" s="301">
        <v>0</v>
      </c>
      <c r="R312" s="301">
        <v>0</v>
      </c>
      <c r="S312" s="301">
        <v>0</v>
      </c>
    </row>
    <row r="313" spans="1:19" ht="16.5" customHeight="1" x14ac:dyDescent="0.3">
      <c r="A313" s="302">
        <v>311</v>
      </c>
      <c r="B313" s="298" t="s">
        <v>998</v>
      </c>
      <c r="C313" s="298" t="s">
        <v>1388</v>
      </c>
      <c r="D313" s="299" t="s">
        <v>1389</v>
      </c>
      <c r="E313" s="299" t="s">
        <v>1133</v>
      </c>
      <c r="F313" s="298" t="s">
        <v>81</v>
      </c>
      <c r="G313" s="298" t="s">
        <v>4522</v>
      </c>
      <c r="H313" s="301">
        <v>240000</v>
      </c>
      <c r="I313" s="301">
        <v>240000</v>
      </c>
      <c r="J313" s="301">
        <v>240000</v>
      </c>
      <c r="K313" s="308">
        <v>240000</v>
      </c>
      <c r="L313" s="301">
        <v>240000</v>
      </c>
      <c r="M313" s="301">
        <v>240000</v>
      </c>
      <c r="N313" s="301">
        <v>0</v>
      </c>
      <c r="O313" s="301">
        <v>0</v>
      </c>
      <c r="P313" s="301">
        <v>0</v>
      </c>
      <c r="Q313" s="301">
        <v>0</v>
      </c>
      <c r="R313" s="301">
        <v>0</v>
      </c>
      <c r="S313" s="301">
        <v>0</v>
      </c>
    </row>
    <row r="314" spans="1:19" ht="16.5" customHeight="1" x14ac:dyDescent="0.3">
      <c r="A314" s="297">
        <v>312</v>
      </c>
      <c r="B314" s="298" t="s">
        <v>998</v>
      </c>
      <c r="C314" s="298" t="s">
        <v>1390</v>
      </c>
      <c r="D314" s="299" t="s">
        <v>1391</v>
      </c>
      <c r="E314" s="299" t="s">
        <v>1028</v>
      </c>
      <c r="F314" s="300" t="s">
        <v>81</v>
      </c>
      <c r="G314" s="300" t="s">
        <v>4522</v>
      </c>
      <c r="H314" s="301">
        <v>230000</v>
      </c>
      <c r="I314" s="301">
        <v>230000</v>
      </c>
      <c r="J314" s="301">
        <v>230000</v>
      </c>
      <c r="K314" s="308">
        <v>230000</v>
      </c>
      <c r="L314" s="301">
        <v>230000</v>
      </c>
      <c r="M314" s="301">
        <v>0</v>
      </c>
      <c r="N314" s="301">
        <v>0</v>
      </c>
      <c r="O314" s="301">
        <v>0</v>
      </c>
      <c r="P314" s="301">
        <v>0</v>
      </c>
      <c r="Q314" s="301">
        <v>0</v>
      </c>
      <c r="R314" s="301">
        <v>0</v>
      </c>
      <c r="S314" s="301">
        <v>0</v>
      </c>
    </row>
    <row r="315" spans="1:19" ht="16.5" customHeight="1" x14ac:dyDescent="0.3">
      <c r="A315" s="293">
        <v>313</v>
      </c>
      <c r="B315" s="298" t="s">
        <v>998</v>
      </c>
      <c r="C315" s="298" t="s">
        <v>4614</v>
      </c>
      <c r="D315" s="299" t="s">
        <v>4615</v>
      </c>
      <c r="E315" s="299" t="s">
        <v>4290</v>
      </c>
      <c r="F315" s="298" t="s">
        <v>81</v>
      </c>
      <c r="G315" s="298" t="s">
        <v>4522</v>
      </c>
      <c r="H315" s="301">
        <v>0</v>
      </c>
      <c r="I315" s="301">
        <v>0</v>
      </c>
      <c r="J315" s="301">
        <v>0</v>
      </c>
      <c r="K315" s="308">
        <v>0</v>
      </c>
      <c r="L315" s="301">
        <v>0</v>
      </c>
      <c r="M315" s="301">
        <v>200000</v>
      </c>
      <c r="N315" s="301">
        <v>200000</v>
      </c>
      <c r="O315" s="301">
        <v>200000</v>
      </c>
      <c r="P315" s="301">
        <v>200000</v>
      </c>
      <c r="Q315" s="301">
        <v>200000</v>
      </c>
      <c r="R315" s="301">
        <v>200000</v>
      </c>
      <c r="S315" s="301">
        <v>200000</v>
      </c>
    </row>
    <row r="316" spans="1:19" ht="16.5" customHeight="1" x14ac:dyDescent="0.3">
      <c r="A316" s="297">
        <v>314</v>
      </c>
      <c r="B316" s="298" t="s">
        <v>998</v>
      </c>
      <c r="C316" s="298" t="s">
        <v>1392</v>
      </c>
      <c r="D316" s="299" t="s">
        <v>1393</v>
      </c>
      <c r="E316" s="299" t="s">
        <v>1151</v>
      </c>
      <c r="F316" s="300" t="s">
        <v>81</v>
      </c>
      <c r="G316" s="300" t="s">
        <v>4522</v>
      </c>
      <c r="H316" s="301">
        <v>295000</v>
      </c>
      <c r="I316" s="301">
        <v>295000</v>
      </c>
      <c r="J316" s="301">
        <v>295000</v>
      </c>
      <c r="K316" s="308">
        <v>295000</v>
      </c>
      <c r="L316" s="301">
        <v>0</v>
      </c>
      <c r="M316" s="301">
        <v>0</v>
      </c>
      <c r="N316" s="301">
        <v>0</v>
      </c>
      <c r="O316" s="301">
        <v>0</v>
      </c>
      <c r="P316" s="301">
        <v>0</v>
      </c>
      <c r="Q316" s="301">
        <v>0</v>
      </c>
      <c r="R316" s="301">
        <v>0</v>
      </c>
      <c r="S316" s="301">
        <v>0</v>
      </c>
    </row>
    <row r="317" spans="1:19" ht="16.5" customHeight="1" x14ac:dyDescent="0.3">
      <c r="A317" s="302">
        <v>315</v>
      </c>
      <c r="B317" s="298" t="s">
        <v>998</v>
      </c>
      <c r="C317" s="298" t="s">
        <v>3899</v>
      </c>
      <c r="D317" s="299" t="s">
        <v>4421</v>
      </c>
      <c r="E317" s="299" t="s">
        <v>3215</v>
      </c>
      <c r="F317" s="298" t="s">
        <v>81</v>
      </c>
      <c r="G317" s="298" t="s">
        <v>4522</v>
      </c>
      <c r="H317" s="301">
        <v>0</v>
      </c>
      <c r="I317" s="301">
        <v>0</v>
      </c>
      <c r="J317" s="301">
        <v>0</v>
      </c>
      <c r="K317" s="308">
        <v>385000</v>
      </c>
      <c r="L317" s="301">
        <v>385000</v>
      </c>
      <c r="M317" s="301">
        <v>385000</v>
      </c>
      <c r="N317" s="301">
        <v>385000</v>
      </c>
      <c r="O317" s="301">
        <v>385000</v>
      </c>
      <c r="P317" s="301">
        <v>385000</v>
      </c>
      <c r="Q317" s="301">
        <v>385000</v>
      </c>
      <c r="R317" s="301">
        <v>385000</v>
      </c>
      <c r="S317" s="301">
        <v>385000</v>
      </c>
    </row>
    <row r="318" spans="1:19" ht="16.5" customHeight="1" x14ac:dyDescent="0.3">
      <c r="A318" s="297">
        <v>316</v>
      </c>
      <c r="B318" s="298" t="s">
        <v>998</v>
      </c>
      <c r="C318" s="298" t="s">
        <v>1394</v>
      </c>
      <c r="D318" s="299" t="s">
        <v>1395</v>
      </c>
      <c r="E318" s="299" t="s">
        <v>1142</v>
      </c>
      <c r="F318" s="300" t="s">
        <v>81</v>
      </c>
      <c r="G318" s="300" t="s">
        <v>4522</v>
      </c>
      <c r="H318" s="301">
        <v>230000</v>
      </c>
      <c r="I318" s="301">
        <v>230000</v>
      </c>
      <c r="J318" s="301">
        <v>230000</v>
      </c>
      <c r="K318" s="308">
        <v>230000</v>
      </c>
      <c r="L318" s="301">
        <v>230000</v>
      </c>
      <c r="M318" s="301">
        <v>230000</v>
      </c>
      <c r="N318" s="301">
        <v>230000</v>
      </c>
      <c r="O318" s="301">
        <v>230000</v>
      </c>
      <c r="P318" s="301">
        <v>0</v>
      </c>
      <c r="Q318" s="301">
        <v>0</v>
      </c>
      <c r="R318" s="301">
        <v>0</v>
      </c>
      <c r="S318" s="301">
        <v>0</v>
      </c>
    </row>
    <row r="319" spans="1:19" ht="16.5" customHeight="1" x14ac:dyDescent="0.3">
      <c r="A319" s="302">
        <v>317</v>
      </c>
      <c r="B319" s="298" t="s">
        <v>998</v>
      </c>
      <c r="C319" s="298" t="s">
        <v>1396</v>
      </c>
      <c r="D319" s="299" t="s">
        <v>1397</v>
      </c>
      <c r="E319" s="299" t="s">
        <v>1398</v>
      </c>
      <c r="F319" s="298" t="s">
        <v>81</v>
      </c>
      <c r="G319" s="298" t="s">
        <v>4522</v>
      </c>
      <c r="H319" s="301">
        <v>355000</v>
      </c>
      <c r="I319" s="301">
        <v>355000</v>
      </c>
      <c r="J319" s="301">
        <v>355000</v>
      </c>
      <c r="K319" s="308">
        <v>0</v>
      </c>
      <c r="L319" s="301">
        <v>0</v>
      </c>
      <c r="M319" s="301">
        <v>0</v>
      </c>
      <c r="N319" s="301">
        <v>0</v>
      </c>
      <c r="O319" s="301">
        <v>0</v>
      </c>
      <c r="P319" s="301">
        <v>0</v>
      </c>
      <c r="Q319" s="301">
        <v>0</v>
      </c>
      <c r="R319" s="301">
        <v>0</v>
      </c>
      <c r="S319" s="301">
        <v>0</v>
      </c>
    </row>
    <row r="320" spans="1:19" ht="16.5" customHeight="1" x14ac:dyDescent="0.3">
      <c r="A320" s="297">
        <v>318</v>
      </c>
      <c r="B320" s="298" t="s">
        <v>998</v>
      </c>
      <c r="C320" s="298" t="s">
        <v>1399</v>
      </c>
      <c r="D320" s="299" t="s">
        <v>1400</v>
      </c>
      <c r="E320" s="299" t="s">
        <v>1146</v>
      </c>
      <c r="F320" s="300" t="s">
        <v>81</v>
      </c>
      <c r="G320" s="300" t="s">
        <v>4522</v>
      </c>
      <c r="H320" s="301">
        <v>305000</v>
      </c>
      <c r="I320" s="301">
        <v>305000</v>
      </c>
      <c r="J320" s="301">
        <v>305000</v>
      </c>
      <c r="K320" s="308">
        <v>305000</v>
      </c>
      <c r="L320" s="301">
        <v>305000</v>
      </c>
      <c r="M320" s="301">
        <v>305000</v>
      </c>
      <c r="N320" s="301">
        <v>305000</v>
      </c>
      <c r="O320" s="301">
        <v>0</v>
      </c>
      <c r="P320" s="301">
        <v>0</v>
      </c>
      <c r="Q320" s="301">
        <v>0</v>
      </c>
      <c r="R320" s="301">
        <v>0</v>
      </c>
      <c r="S320" s="301">
        <v>0</v>
      </c>
    </row>
    <row r="321" spans="1:19" ht="16.5" customHeight="1" x14ac:dyDescent="0.3">
      <c r="A321" s="302">
        <v>319</v>
      </c>
      <c r="B321" s="298" t="s">
        <v>998</v>
      </c>
      <c r="C321" s="298" t="s">
        <v>1401</v>
      </c>
      <c r="D321" s="299" t="s">
        <v>1402</v>
      </c>
      <c r="E321" s="299" t="s">
        <v>1154</v>
      </c>
      <c r="F321" s="298" t="s">
        <v>81</v>
      </c>
      <c r="G321" s="298" t="s">
        <v>4522</v>
      </c>
      <c r="H321" s="301">
        <v>290000</v>
      </c>
      <c r="I321" s="301">
        <v>290000</v>
      </c>
      <c r="J321" s="301">
        <v>290000</v>
      </c>
      <c r="K321" s="308">
        <v>290000</v>
      </c>
      <c r="L321" s="301">
        <v>290000</v>
      </c>
      <c r="M321" s="301">
        <v>290000</v>
      </c>
      <c r="N321" s="301">
        <v>290000</v>
      </c>
      <c r="O321" s="301">
        <v>290000</v>
      </c>
      <c r="P321" s="301">
        <v>290000</v>
      </c>
      <c r="Q321" s="301">
        <v>290000</v>
      </c>
      <c r="R321" s="301">
        <v>290000</v>
      </c>
      <c r="S321" s="301">
        <v>290000</v>
      </c>
    </row>
    <row r="322" spans="1:19" ht="16.5" customHeight="1" x14ac:dyDescent="0.3">
      <c r="A322" s="297">
        <v>320</v>
      </c>
      <c r="B322" s="298" t="s">
        <v>998</v>
      </c>
      <c r="C322" s="298" t="s">
        <v>1403</v>
      </c>
      <c r="D322" s="299" t="s">
        <v>1404</v>
      </c>
      <c r="E322" s="299" t="s">
        <v>1824</v>
      </c>
      <c r="F322" s="300" t="s">
        <v>81</v>
      </c>
      <c r="G322" s="300" t="s">
        <v>4522</v>
      </c>
      <c r="H322" s="301">
        <v>365000</v>
      </c>
      <c r="I322" s="301">
        <v>365000</v>
      </c>
      <c r="J322" s="301">
        <v>365000</v>
      </c>
      <c r="K322" s="308">
        <v>365000</v>
      </c>
      <c r="L322" s="301">
        <v>365000</v>
      </c>
      <c r="M322" s="301">
        <v>365000</v>
      </c>
      <c r="N322" s="301">
        <v>365000</v>
      </c>
      <c r="O322" s="301">
        <v>365000</v>
      </c>
      <c r="P322" s="301">
        <v>365000</v>
      </c>
      <c r="Q322" s="301">
        <v>365000</v>
      </c>
      <c r="R322" s="301">
        <v>365000</v>
      </c>
      <c r="S322" s="301">
        <v>365000</v>
      </c>
    </row>
    <row r="323" spans="1:19" ht="16.5" customHeight="1" x14ac:dyDescent="0.3">
      <c r="A323" s="293">
        <v>321</v>
      </c>
      <c r="B323" s="298" t="s">
        <v>998</v>
      </c>
      <c r="C323" s="298" t="s">
        <v>1405</v>
      </c>
      <c r="D323" s="299" t="s">
        <v>1406</v>
      </c>
      <c r="E323" s="299" t="s">
        <v>1295</v>
      </c>
      <c r="F323" s="298" t="s">
        <v>81</v>
      </c>
      <c r="G323" s="298" t="s">
        <v>4522</v>
      </c>
      <c r="H323" s="301">
        <v>275000</v>
      </c>
      <c r="I323" s="301">
        <v>275000</v>
      </c>
      <c r="J323" s="301">
        <v>275000</v>
      </c>
      <c r="K323" s="308">
        <v>275000</v>
      </c>
      <c r="L323" s="301">
        <v>275000</v>
      </c>
      <c r="M323" s="301">
        <v>275000</v>
      </c>
      <c r="N323" s="301">
        <v>275000</v>
      </c>
      <c r="O323" s="301">
        <v>275000</v>
      </c>
      <c r="P323" s="301">
        <v>275000</v>
      </c>
      <c r="Q323" s="301">
        <v>275000</v>
      </c>
      <c r="R323" s="301">
        <v>275000</v>
      </c>
      <c r="S323" s="301">
        <v>275000</v>
      </c>
    </row>
    <row r="324" spans="1:19" ht="16.5" customHeight="1" x14ac:dyDescent="0.3">
      <c r="A324" s="297">
        <v>322</v>
      </c>
      <c r="B324" s="298" t="s">
        <v>998</v>
      </c>
      <c r="C324" s="298" t="s">
        <v>1407</v>
      </c>
      <c r="D324" s="299" t="s">
        <v>1408</v>
      </c>
      <c r="E324" s="299" t="s">
        <v>1824</v>
      </c>
      <c r="F324" s="300" t="s">
        <v>81</v>
      </c>
      <c r="G324" s="300" t="s">
        <v>4522</v>
      </c>
      <c r="H324" s="301">
        <v>230000</v>
      </c>
      <c r="I324" s="301">
        <v>230000</v>
      </c>
      <c r="J324" s="301">
        <v>230000</v>
      </c>
      <c r="K324" s="308">
        <v>230000</v>
      </c>
      <c r="L324" s="301">
        <v>230000</v>
      </c>
      <c r="M324" s="301">
        <v>230000</v>
      </c>
      <c r="N324" s="301">
        <v>230000</v>
      </c>
      <c r="O324" s="301">
        <v>230000</v>
      </c>
      <c r="P324" s="301">
        <v>230000</v>
      </c>
      <c r="Q324" s="301">
        <v>230000</v>
      </c>
      <c r="R324" s="301">
        <v>230000</v>
      </c>
      <c r="S324" s="301">
        <v>230000</v>
      </c>
    </row>
    <row r="325" spans="1:19" ht="16.5" customHeight="1" x14ac:dyDescent="0.3">
      <c r="A325" s="302">
        <v>323</v>
      </c>
      <c r="B325" s="298" t="s">
        <v>998</v>
      </c>
      <c r="C325" s="298" t="s">
        <v>3166</v>
      </c>
      <c r="D325" s="299" t="s">
        <v>3167</v>
      </c>
      <c r="E325" s="299" t="s">
        <v>1060</v>
      </c>
      <c r="F325" s="298" t="s">
        <v>81</v>
      </c>
      <c r="G325" s="298" t="s">
        <v>4522</v>
      </c>
      <c r="H325" s="301">
        <v>0</v>
      </c>
      <c r="I325" s="301">
        <v>0</v>
      </c>
      <c r="J325" s="301">
        <v>0</v>
      </c>
      <c r="K325" s="308">
        <v>0</v>
      </c>
      <c r="L325" s="301">
        <v>0</v>
      </c>
      <c r="M325" s="301">
        <v>0</v>
      </c>
      <c r="N325" s="301">
        <v>0</v>
      </c>
      <c r="O325" s="301">
        <v>0</v>
      </c>
      <c r="P325" s="301">
        <v>0</v>
      </c>
      <c r="Q325" s="301">
        <v>0</v>
      </c>
      <c r="R325" s="301">
        <v>0</v>
      </c>
      <c r="S325" s="301">
        <v>0</v>
      </c>
    </row>
    <row r="326" spans="1:19" ht="16.5" customHeight="1" x14ac:dyDescent="0.3">
      <c r="A326" s="297">
        <v>324</v>
      </c>
      <c r="B326" s="298" t="s">
        <v>998</v>
      </c>
      <c r="C326" s="298" t="s">
        <v>1409</v>
      </c>
      <c r="D326" s="299" t="s">
        <v>1410</v>
      </c>
      <c r="E326" s="299" t="s">
        <v>1411</v>
      </c>
      <c r="F326" s="300" t="s">
        <v>81</v>
      </c>
      <c r="G326" s="300" t="s">
        <v>4522</v>
      </c>
      <c r="H326" s="301">
        <v>335000</v>
      </c>
      <c r="I326" s="301">
        <v>335000</v>
      </c>
      <c r="J326" s="301">
        <v>335000</v>
      </c>
      <c r="K326" s="308">
        <v>335000</v>
      </c>
      <c r="L326" s="301">
        <v>335000</v>
      </c>
      <c r="M326" s="301">
        <v>335000</v>
      </c>
      <c r="N326" s="301">
        <v>335000</v>
      </c>
      <c r="O326" s="301">
        <v>335000</v>
      </c>
      <c r="P326" s="301">
        <v>335000</v>
      </c>
      <c r="Q326" s="301">
        <v>335000</v>
      </c>
      <c r="R326" s="301">
        <v>335000</v>
      </c>
      <c r="S326" s="301">
        <v>0</v>
      </c>
    </row>
    <row r="327" spans="1:19" ht="16.5" customHeight="1" x14ac:dyDescent="0.3">
      <c r="A327" s="302">
        <v>325</v>
      </c>
      <c r="B327" s="298" t="s">
        <v>998</v>
      </c>
      <c r="C327" s="298" t="s">
        <v>1412</v>
      </c>
      <c r="D327" s="299" t="s">
        <v>1413</v>
      </c>
      <c r="E327" s="299" t="s">
        <v>1414</v>
      </c>
      <c r="F327" s="298" t="s">
        <v>81</v>
      </c>
      <c r="G327" s="298" t="s">
        <v>4522</v>
      </c>
      <c r="H327" s="301">
        <v>2640000</v>
      </c>
      <c r="I327" s="301">
        <v>0</v>
      </c>
      <c r="J327" s="301">
        <v>0</v>
      </c>
      <c r="K327" s="308">
        <v>0</v>
      </c>
      <c r="L327" s="301">
        <v>0</v>
      </c>
      <c r="M327" s="301">
        <v>0</v>
      </c>
      <c r="N327" s="301">
        <v>0</v>
      </c>
      <c r="O327" s="301">
        <v>0</v>
      </c>
      <c r="P327" s="301">
        <v>0</v>
      </c>
      <c r="Q327" s="301">
        <v>0</v>
      </c>
      <c r="R327" s="301">
        <v>0</v>
      </c>
      <c r="S327" s="301">
        <v>0</v>
      </c>
    </row>
    <row r="328" spans="1:19" ht="16.5" customHeight="1" x14ac:dyDescent="0.3">
      <c r="A328" s="297">
        <v>326</v>
      </c>
      <c r="B328" s="298" t="s">
        <v>998</v>
      </c>
      <c r="C328" s="298" t="s">
        <v>2905</v>
      </c>
      <c r="D328" s="299" t="s">
        <v>3168</v>
      </c>
      <c r="E328" s="299" t="s">
        <v>1295</v>
      </c>
      <c r="F328" s="300" t="s">
        <v>81</v>
      </c>
      <c r="G328" s="300" t="s">
        <v>4522</v>
      </c>
      <c r="H328" s="301">
        <v>0</v>
      </c>
      <c r="I328" s="301">
        <v>3540000</v>
      </c>
      <c r="J328" s="301">
        <v>0</v>
      </c>
      <c r="K328" s="308">
        <v>0</v>
      </c>
      <c r="L328" s="301">
        <v>0</v>
      </c>
      <c r="M328" s="301">
        <v>0</v>
      </c>
      <c r="N328" s="301">
        <v>0</v>
      </c>
      <c r="O328" s="301">
        <v>0</v>
      </c>
      <c r="P328" s="301">
        <v>0</v>
      </c>
      <c r="Q328" s="301">
        <v>0</v>
      </c>
      <c r="R328" s="301">
        <v>0</v>
      </c>
      <c r="S328" s="301">
        <v>0</v>
      </c>
    </row>
    <row r="329" spans="1:19" ht="16.5" customHeight="1" x14ac:dyDescent="0.3">
      <c r="A329" s="302">
        <v>327</v>
      </c>
      <c r="B329" s="298" t="s">
        <v>998</v>
      </c>
      <c r="C329" s="298" t="s">
        <v>2847</v>
      </c>
      <c r="D329" s="299" t="s">
        <v>2864</v>
      </c>
      <c r="E329" s="299" t="s">
        <v>1145</v>
      </c>
      <c r="F329" s="298" t="s">
        <v>81</v>
      </c>
      <c r="G329" s="298" t="s">
        <v>4522</v>
      </c>
      <c r="H329" s="301">
        <v>370000</v>
      </c>
      <c r="I329" s="301">
        <v>370000</v>
      </c>
      <c r="J329" s="301">
        <v>370000</v>
      </c>
      <c r="K329" s="308">
        <v>370000</v>
      </c>
      <c r="L329" s="301">
        <v>370000</v>
      </c>
      <c r="M329" s="301">
        <v>370000</v>
      </c>
      <c r="N329" s="301">
        <v>370000</v>
      </c>
      <c r="O329" s="301">
        <v>370000</v>
      </c>
      <c r="P329" s="301">
        <v>370000</v>
      </c>
      <c r="Q329" s="301">
        <v>370000</v>
      </c>
      <c r="R329" s="301">
        <v>370000</v>
      </c>
      <c r="S329" s="301">
        <v>370000</v>
      </c>
    </row>
    <row r="330" spans="1:19" ht="16.5" customHeight="1" x14ac:dyDescent="0.3">
      <c r="A330" s="297">
        <v>328</v>
      </c>
      <c r="B330" s="298" t="s">
        <v>998</v>
      </c>
      <c r="C330" s="298" t="s">
        <v>1415</v>
      </c>
      <c r="D330" s="299" t="s">
        <v>1416</v>
      </c>
      <c r="E330" s="299" t="s">
        <v>1417</v>
      </c>
      <c r="F330" s="300" t="s">
        <v>81</v>
      </c>
      <c r="G330" s="300" t="s">
        <v>4522</v>
      </c>
      <c r="H330" s="301">
        <v>400000</v>
      </c>
      <c r="I330" s="301">
        <v>400000</v>
      </c>
      <c r="J330" s="301">
        <v>400000</v>
      </c>
      <c r="K330" s="308">
        <v>400000</v>
      </c>
      <c r="L330" s="301">
        <v>400000</v>
      </c>
      <c r="M330" s="301">
        <v>400000</v>
      </c>
      <c r="N330" s="301">
        <v>400000</v>
      </c>
      <c r="O330" s="301">
        <v>400000</v>
      </c>
      <c r="P330" s="301">
        <v>400000</v>
      </c>
      <c r="Q330" s="301">
        <v>400000</v>
      </c>
      <c r="R330" s="301">
        <v>400000</v>
      </c>
      <c r="S330" s="301">
        <v>400000</v>
      </c>
    </row>
    <row r="331" spans="1:19" ht="16.5" customHeight="1" x14ac:dyDescent="0.3">
      <c r="A331" s="293">
        <v>329</v>
      </c>
      <c r="B331" s="298" t="s">
        <v>998</v>
      </c>
      <c r="C331" s="298" t="s">
        <v>3169</v>
      </c>
      <c r="D331" s="299" t="s">
        <v>3170</v>
      </c>
      <c r="E331" s="299" t="s">
        <v>1418</v>
      </c>
      <c r="F331" s="298" t="s">
        <v>81</v>
      </c>
      <c r="G331" s="298" t="s">
        <v>4522</v>
      </c>
      <c r="H331" s="301">
        <v>0</v>
      </c>
      <c r="I331" s="301">
        <v>0</v>
      </c>
      <c r="J331" s="301">
        <v>0</v>
      </c>
      <c r="K331" s="308">
        <v>0</v>
      </c>
      <c r="L331" s="301">
        <v>0</v>
      </c>
      <c r="M331" s="301">
        <v>0</v>
      </c>
      <c r="N331" s="301">
        <v>0</v>
      </c>
      <c r="O331" s="301">
        <v>0</v>
      </c>
      <c r="P331" s="301">
        <v>0</v>
      </c>
      <c r="Q331" s="301">
        <v>0</v>
      </c>
      <c r="R331" s="301">
        <v>0</v>
      </c>
      <c r="S331" s="301">
        <v>0</v>
      </c>
    </row>
    <row r="332" spans="1:19" ht="16.5" customHeight="1" x14ac:dyDescent="0.3">
      <c r="A332" s="297">
        <v>330</v>
      </c>
      <c r="B332" s="298" t="s">
        <v>998</v>
      </c>
      <c r="C332" s="298" t="s">
        <v>3171</v>
      </c>
      <c r="D332" s="299" t="s">
        <v>3172</v>
      </c>
      <c r="E332" s="299" t="s">
        <v>3003</v>
      </c>
      <c r="F332" s="300" t="s">
        <v>81</v>
      </c>
      <c r="G332" s="300" t="s">
        <v>4522</v>
      </c>
      <c r="H332" s="301">
        <v>0</v>
      </c>
      <c r="I332" s="301">
        <v>230000</v>
      </c>
      <c r="J332" s="301">
        <v>230000</v>
      </c>
      <c r="K332" s="308">
        <v>230000</v>
      </c>
      <c r="L332" s="301">
        <v>230000</v>
      </c>
      <c r="M332" s="301">
        <v>230000</v>
      </c>
      <c r="N332" s="301">
        <v>230000</v>
      </c>
      <c r="O332" s="301">
        <v>230000</v>
      </c>
      <c r="P332" s="301">
        <v>230000</v>
      </c>
      <c r="Q332" s="301">
        <v>230000</v>
      </c>
      <c r="R332" s="301">
        <v>230000</v>
      </c>
      <c r="S332" s="301">
        <v>230000</v>
      </c>
    </row>
    <row r="333" spans="1:19" ht="16.5" customHeight="1" x14ac:dyDescent="0.3">
      <c r="A333" s="302">
        <v>331</v>
      </c>
      <c r="B333" s="298" t="s">
        <v>998</v>
      </c>
      <c r="C333" s="298" t="s">
        <v>1419</v>
      </c>
      <c r="D333" s="299" t="s">
        <v>1420</v>
      </c>
      <c r="E333" s="299" t="s">
        <v>1145</v>
      </c>
      <c r="F333" s="298" t="s">
        <v>81</v>
      </c>
      <c r="G333" s="298" t="s">
        <v>4522</v>
      </c>
      <c r="H333" s="301">
        <v>560000</v>
      </c>
      <c r="I333" s="301">
        <v>560000</v>
      </c>
      <c r="J333" s="301">
        <v>560000</v>
      </c>
      <c r="K333" s="308">
        <v>560000</v>
      </c>
      <c r="L333" s="301">
        <v>560000</v>
      </c>
      <c r="M333" s="301">
        <v>560000</v>
      </c>
      <c r="N333" s="301">
        <v>560000</v>
      </c>
      <c r="O333" s="301">
        <v>560000</v>
      </c>
      <c r="P333" s="301">
        <v>560000</v>
      </c>
      <c r="Q333" s="301">
        <v>560000</v>
      </c>
      <c r="R333" s="301">
        <v>560000</v>
      </c>
      <c r="S333" s="301">
        <v>560000</v>
      </c>
    </row>
    <row r="334" spans="1:19" ht="16.5" customHeight="1" x14ac:dyDescent="0.3">
      <c r="A334" s="297">
        <v>332</v>
      </c>
      <c r="B334" s="298" t="s">
        <v>998</v>
      </c>
      <c r="C334" s="298" t="s">
        <v>1421</v>
      </c>
      <c r="D334" s="299" t="s">
        <v>1422</v>
      </c>
      <c r="E334" s="299" t="s">
        <v>1423</v>
      </c>
      <c r="F334" s="300" t="s">
        <v>81</v>
      </c>
      <c r="G334" s="300" t="s">
        <v>4522</v>
      </c>
      <c r="H334" s="301">
        <v>355000</v>
      </c>
      <c r="I334" s="301">
        <v>355000</v>
      </c>
      <c r="J334" s="301">
        <v>355000</v>
      </c>
      <c r="K334" s="308">
        <v>355000</v>
      </c>
      <c r="L334" s="301">
        <v>355000</v>
      </c>
      <c r="M334" s="301">
        <v>355000</v>
      </c>
      <c r="N334" s="301">
        <v>355000</v>
      </c>
      <c r="O334" s="301">
        <v>355000</v>
      </c>
      <c r="P334" s="301">
        <v>355000</v>
      </c>
      <c r="Q334" s="301">
        <v>0</v>
      </c>
      <c r="R334" s="301">
        <v>0</v>
      </c>
      <c r="S334" s="301">
        <v>0</v>
      </c>
    </row>
    <row r="335" spans="1:19" ht="16.5" customHeight="1" x14ac:dyDescent="0.3">
      <c r="A335" s="302">
        <v>333</v>
      </c>
      <c r="B335" s="298" t="s">
        <v>998</v>
      </c>
      <c r="C335" s="298" t="s">
        <v>3173</v>
      </c>
      <c r="D335" s="299" t="s">
        <v>3174</v>
      </c>
      <c r="E335" s="299" t="s">
        <v>1060</v>
      </c>
      <c r="F335" s="298" t="s">
        <v>81</v>
      </c>
      <c r="G335" s="298" t="s">
        <v>4522</v>
      </c>
      <c r="H335" s="301">
        <v>0</v>
      </c>
      <c r="I335" s="301">
        <v>0</v>
      </c>
      <c r="J335" s="301">
        <v>0</v>
      </c>
      <c r="K335" s="308">
        <v>0</v>
      </c>
      <c r="L335" s="301">
        <v>0</v>
      </c>
      <c r="M335" s="301">
        <v>0</v>
      </c>
      <c r="N335" s="301">
        <v>0</v>
      </c>
      <c r="O335" s="301">
        <v>0</v>
      </c>
      <c r="P335" s="301">
        <v>0</v>
      </c>
      <c r="Q335" s="301">
        <v>0</v>
      </c>
      <c r="R335" s="301">
        <v>0</v>
      </c>
      <c r="S335" s="301">
        <v>0</v>
      </c>
    </row>
    <row r="336" spans="1:19" ht="16.5" customHeight="1" x14ac:dyDescent="0.3">
      <c r="A336" s="297">
        <v>334</v>
      </c>
      <c r="B336" s="298" t="s">
        <v>998</v>
      </c>
      <c r="C336" s="298" t="s">
        <v>1424</v>
      </c>
      <c r="D336" s="299" t="s">
        <v>1425</v>
      </c>
      <c r="E336" s="299" t="s">
        <v>1142</v>
      </c>
      <c r="F336" s="300" t="s">
        <v>81</v>
      </c>
      <c r="G336" s="300" t="s">
        <v>4522</v>
      </c>
      <c r="H336" s="301">
        <v>315000</v>
      </c>
      <c r="I336" s="301">
        <v>315000</v>
      </c>
      <c r="J336" s="301">
        <v>315000</v>
      </c>
      <c r="K336" s="308">
        <v>315000</v>
      </c>
      <c r="L336" s="301">
        <v>315000</v>
      </c>
      <c r="M336" s="301">
        <v>315000</v>
      </c>
      <c r="N336" s="301">
        <v>315000</v>
      </c>
      <c r="O336" s="301">
        <v>315000</v>
      </c>
      <c r="P336" s="301">
        <v>0</v>
      </c>
      <c r="Q336" s="301">
        <v>0</v>
      </c>
      <c r="R336" s="301">
        <v>0</v>
      </c>
      <c r="S336" s="301">
        <v>0</v>
      </c>
    </row>
    <row r="337" spans="1:19" ht="16.5" customHeight="1" x14ac:dyDescent="0.3">
      <c r="A337" s="302">
        <v>335</v>
      </c>
      <c r="B337" s="298" t="s">
        <v>998</v>
      </c>
      <c r="C337" s="298" t="s">
        <v>1741</v>
      </c>
      <c r="D337" s="299" t="s">
        <v>1742</v>
      </c>
      <c r="E337" s="299" t="s">
        <v>1743</v>
      </c>
      <c r="F337" s="298" t="s">
        <v>81</v>
      </c>
      <c r="G337" s="298" t="s">
        <v>4522</v>
      </c>
      <c r="H337" s="301">
        <v>305000</v>
      </c>
      <c r="I337" s="301">
        <v>305000</v>
      </c>
      <c r="J337" s="301">
        <v>305000</v>
      </c>
      <c r="K337" s="308">
        <v>305000</v>
      </c>
      <c r="L337" s="301">
        <v>0</v>
      </c>
      <c r="M337" s="301">
        <v>0</v>
      </c>
      <c r="N337" s="301">
        <v>0</v>
      </c>
      <c r="O337" s="301">
        <v>0</v>
      </c>
      <c r="P337" s="301">
        <v>0</v>
      </c>
      <c r="Q337" s="301">
        <v>0</v>
      </c>
      <c r="R337" s="301">
        <v>0</v>
      </c>
      <c r="S337" s="301">
        <v>0</v>
      </c>
    </row>
    <row r="338" spans="1:19" ht="16.5" customHeight="1" x14ac:dyDescent="0.3">
      <c r="A338" s="297">
        <v>336</v>
      </c>
      <c r="B338" s="298" t="s">
        <v>998</v>
      </c>
      <c r="C338" s="298" t="s">
        <v>3175</v>
      </c>
      <c r="D338" s="299" t="s">
        <v>3176</v>
      </c>
      <c r="E338" s="299" t="s">
        <v>1426</v>
      </c>
      <c r="F338" s="300" t="s">
        <v>81</v>
      </c>
      <c r="G338" s="300" t="s">
        <v>4522</v>
      </c>
      <c r="H338" s="301">
        <v>0</v>
      </c>
      <c r="I338" s="301">
        <v>0</v>
      </c>
      <c r="J338" s="301">
        <v>0</v>
      </c>
      <c r="K338" s="308">
        <v>0</v>
      </c>
      <c r="L338" s="301">
        <v>0</v>
      </c>
      <c r="M338" s="301">
        <v>0</v>
      </c>
      <c r="N338" s="301">
        <v>0</v>
      </c>
      <c r="O338" s="301">
        <v>0</v>
      </c>
      <c r="P338" s="301">
        <v>0</v>
      </c>
      <c r="Q338" s="301">
        <v>0</v>
      </c>
      <c r="R338" s="301">
        <v>0</v>
      </c>
      <c r="S338" s="301">
        <v>0</v>
      </c>
    </row>
    <row r="339" spans="1:19" ht="16.5" customHeight="1" x14ac:dyDescent="0.3">
      <c r="A339" s="293">
        <v>337</v>
      </c>
      <c r="B339" s="298" t="s">
        <v>37</v>
      </c>
      <c r="C339" s="298" t="s">
        <v>3177</v>
      </c>
      <c r="D339" s="299" t="s">
        <v>3178</v>
      </c>
      <c r="E339" s="299" t="s">
        <v>3996</v>
      </c>
      <c r="F339" s="298" t="s">
        <v>81</v>
      </c>
      <c r="G339" s="298" t="s">
        <v>4522</v>
      </c>
      <c r="H339" s="301">
        <v>0</v>
      </c>
      <c r="I339" s="301">
        <v>0</v>
      </c>
      <c r="J339" s="301">
        <v>2760000</v>
      </c>
      <c r="K339" s="308">
        <v>0</v>
      </c>
      <c r="L339" s="301">
        <v>0</v>
      </c>
      <c r="M339" s="301">
        <v>0</v>
      </c>
      <c r="N339" s="301">
        <v>0</v>
      </c>
      <c r="O339" s="301">
        <v>0</v>
      </c>
      <c r="P339" s="301">
        <v>0</v>
      </c>
      <c r="Q339" s="301">
        <v>0</v>
      </c>
      <c r="R339" s="301">
        <v>0</v>
      </c>
      <c r="S339" s="301">
        <v>0</v>
      </c>
    </row>
    <row r="340" spans="1:19" ht="16.5" customHeight="1" x14ac:dyDescent="0.3">
      <c r="A340" s="297">
        <v>338</v>
      </c>
      <c r="B340" s="298" t="s">
        <v>37</v>
      </c>
      <c r="C340" s="298" t="s">
        <v>1427</v>
      </c>
      <c r="D340" s="299" t="s">
        <v>1428</v>
      </c>
      <c r="E340" s="299" t="s">
        <v>1113</v>
      </c>
      <c r="F340" s="300" t="s">
        <v>81</v>
      </c>
      <c r="G340" s="300" t="s">
        <v>4522</v>
      </c>
      <c r="H340" s="301">
        <v>230000</v>
      </c>
      <c r="I340" s="301">
        <v>230000</v>
      </c>
      <c r="J340" s="301">
        <v>230000</v>
      </c>
      <c r="K340" s="308">
        <v>230000</v>
      </c>
      <c r="L340" s="301">
        <v>230000</v>
      </c>
      <c r="M340" s="301">
        <v>230000</v>
      </c>
      <c r="N340" s="301">
        <v>230000</v>
      </c>
      <c r="O340" s="301">
        <v>230000</v>
      </c>
      <c r="P340" s="301">
        <v>230000</v>
      </c>
      <c r="Q340" s="301">
        <v>230000</v>
      </c>
      <c r="R340" s="301">
        <v>230000</v>
      </c>
      <c r="S340" s="301">
        <v>0</v>
      </c>
    </row>
    <row r="341" spans="1:19" ht="16.5" customHeight="1" x14ac:dyDescent="0.3">
      <c r="A341" s="302">
        <v>339</v>
      </c>
      <c r="B341" s="298" t="s">
        <v>37</v>
      </c>
      <c r="C341" s="298" t="s">
        <v>1429</v>
      </c>
      <c r="D341" s="299" t="s">
        <v>1430</v>
      </c>
      <c r="E341" s="299" t="s">
        <v>1121</v>
      </c>
      <c r="F341" s="298" t="s">
        <v>81</v>
      </c>
      <c r="G341" s="298" t="s">
        <v>4522</v>
      </c>
      <c r="H341" s="301">
        <v>240000</v>
      </c>
      <c r="I341" s="301">
        <v>240000</v>
      </c>
      <c r="J341" s="301">
        <v>240000</v>
      </c>
      <c r="K341" s="308">
        <v>240000</v>
      </c>
      <c r="L341" s="301">
        <v>240000</v>
      </c>
      <c r="M341" s="301">
        <v>240000</v>
      </c>
      <c r="N341" s="301">
        <v>240000</v>
      </c>
      <c r="O341" s="301">
        <v>240000</v>
      </c>
      <c r="P341" s="301">
        <v>240000</v>
      </c>
      <c r="Q341" s="301">
        <v>240000</v>
      </c>
      <c r="R341" s="301">
        <v>0</v>
      </c>
      <c r="S341" s="301">
        <v>0</v>
      </c>
    </row>
    <row r="342" spans="1:19" ht="16.5" customHeight="1" x14ac:dyDescent="0.3">
      <c r="A342" s="297">
        <v>340</v>
      </c>
      <c r="B342" s="298" t="s">
        <v>37</v>
      </c>
      <c r="C342" s="298" t="s">
        <v>1431</v>
      </c>
      <c r="D342" s="299" t="s">
        <v>1432</v>
      </c>
      <c r="E342" s="299" t="s">
        <v>4096</v>
      </c>
      <c r="F342" s="300" t="s">
        <v>81</v>
      </c>
      <c r="G342" s="300" t="s">
        <v>4522</v>
      </c>
      <c r="H342" s="301">
        <v>380000</v>
      </c>
      <c r="I342" s="301">
        <v>380000</v>
      </c>
      <c r="J342" s="301">
        <v>380000</v>
      </c>
      <c r="K342" s="308">
        <v>380000</v>
      </c>
      <c r="L342" s="301">
        <v>380000</v>
      </c>
      <c r="M342" s="301">
        <v>380000</v>
      </c>
      <c r="N342" s="301">
        <v>380000</v>
      </c>
      <c r="O342" s="301">
        <v>380000</v>
      </c>
      <c r="P342" s="301">
        <v>380000</v>
      </c>
      <c r="Q342" s="301">
        <v>380000</v>
      </c>
      <c r="R342" s="301">
        <v>380000</v>
      </c>
      <c r="S342" s="301">
        <v>380000</v>
      </c>
    </row>
    <row r="343" spans="1:19" ht="16.5" customHeight="1" x14ac:dyDescent="0.3">
      <c r="A343" s="302">
        <v>341</v>
      </c>
      <c r="B343" s="298" t="s">
        <v>37</v>
      </c>
      <c r="C343" s="298" t="s">
        <v>3825</v>
      </c>
      <c r="D343" s="299" t="s">
        <v>3846</v>
      </c>
      <c r="E343" s="299" t="s">
        <v>3847</v>
      </c>
      <c r="F343" s="298" t="s">
        <v>81</v>
      </c>
      <c r="G343" s="298" t="s">
        <v>4522</v>
      </c>
      <c r="H343" s="301">
        <v>0</v>
      </c>
      <c r="I343" s="301">
        <v>0</v>
      </c>
      <c r="J343" s="301">
        <v>0</v>
      </c>
      <c r="K343" s="308">
        <v>280000</v>
      </c>
      <c r="L343" s="301">
        <v>280000</v>
      </c>
      <c r="M343" s="301">
        <v>280000</v>
      </c>
      <c r="N343" s="301">
        <v>280000</v>
      </c>
      <c r="O343" s="301">
        <v>280000</v>
      </c>
      <c r="P343" s="301">
        <v>280000</v>
      </c>
      <c r="Q343" s="301">
        <v>280000</v>
      </c>
      <c r="R343" s="301">
        <v>280000</v>
      </c>
      <c r="S343" s="301">
        <v>280000</v>
      </c>
    </row>
    <row r="344" spans="1:19" ht="16.5" customHeight="1" x14ac:dyDescent="0.3">
      <c r="A344" s="297">
        <v>342</v>
      </c>
      <c r="B344" s="298" t="s">
        <v>37</v>
      </c>
      <c r="C344" s="298" t="s">
        <v>1433</v>
      </c>
      <c r="D344" s="299" t="s">
        <v>1434</v>
      </c>
      <c r="E344" s="299" t="s">
        <v>1139</v>
      </c>
      <c r="F344" s="300" t="s">
        <v>81</v>
      </c>
      <c r="G344" s="300" t="s">
        <v>4522</v>
      </c>
      <c r="H344" s="301">
        <v>285000</v>
      </c>
      <c r="I344" s="301">
        <v>285000</v>
      </c>
      <c r="J344" s="301">
        <v>285000</v>
      </c>
      <c r="K344" s="308">
        <v>285000</v>
      </c>
      <c r="L344" s="301">
        <v>285000</v>
      </c>
      <c r="M344" s="301">
        <v>285000</v>
      </c>
      <c r="N344" s="301">
        <v>285000</v>
      </c>
      <c r="O344" s="301">
        <v>285000</v>
      </c>
      <c r="P344" s="301">
        <v>285000</v>
      </c>
      <c r="Q344" s="301">
        <v>0</v>
      </c>
      <c r="R344" s="301">
        <v>0</v>
      </c>
      <c r="S344" s="301">
        <v>0</v>
      </c>
    </row>
    <row r="345" spans="1:19" ht="16.5" customHeight="1" x14ac:dyDescent="0.3">
      <c r="A345" s="302">
        <v>343</v>
      </c>
      <c r="B345" s="298" t="s">
        <v>37</v>
      </c>
      <c r="C345" s="298" t="s">
        <v>1435</v>
      </c>
      <c r="D345" s="299" t="s">
        <v>1436</v>
      </c>
      <c r="E345" s="299" t="s">
        <v>3179</v>
      </c>
      <c r="F345" s="298" t="s">
        <v>81</v>
      </c>
      <c r="G345" s="298" t="s">
        <v>4522</v>
      </c>
      <c r="H345" s="301">
        <v>0</v>
      </c>
      <c r="I345" s="301">
        <v>0</v>
      </c>
      <c r="J345" s="301">
        <v>0</v>
      </c>
      <c r="K345" s="308">
        <v>0</v>
      </c>
      <c r="L345" s="301">
        <v>0</v>
      </c>
      <c r="M345" s="301">
        <v>0</v>
      </c>
      <c r="N345" s="301">
        <v>0</v>
      </c>
      <c r="O345" s="301">
        <v>0</v>
      </c>
      <c r="P345" s="301">
        <v>0</v>
      </c>
      <c r="Q345" s="301">
        <v>0</v>
      </c>
      <c r="R345" s="301">
        <v>0</v>
      </c>
      <c r="S345" s="301">
        <v>0</v>
      </c>
    </row>
    <row r="346" spans="1:19" ht="16.5" customHeight="1" x14ac:dyDescent="0.3">
      <c r="A346" s="297">
        <v>344</v>
      </c>
      <c r="B346" s="298" t="s">
        <v>37</v>
      </c>
      <c r="C346" s="298" t="s">
        <v>2761</v>
      </c>
      <c r="D346" s="299" t="s">
        <v>3180</v>
      </c>
      <c r="E346" s="299" t="s">
        <v>3117</v>
      </c>
      <c r="F346" s="300" t="s">
        <v>81</v>
      </c>
      <c r="G346" s="300" t="s">
        <v>4522</v>
      </c>
      <c r="H346" s="301">
        <v>0</v>
      </c>
      <c r="I346" s="301">
        <v>0</v>
      </c>
      <c r="J346" s="301">
        <v>310000</v>
      </c>
      <c r="K346" s="308">
        <v>310000</v>
      </c>
      <c r="L346" s="301">
        <v>310000</v>
      </c>
      <c r="M346" s="301">
        <v>310000</v>
      </c>
      <c r="N346" s="301">
        <v>310000</v>
      </c>
      <c r="O346" s="301">
        <v>310000</v>
      </c>
      <c r="P346" s="301">
        <v>310000</v>
      </c>
      <c r="Q346" s="301">
        <v>310000</v>
      </c>
      <c r="R346" s="301">
        <v>310000</v>
      </c>
      <c r="S346" s="301">
        <v>310000</v>
      </c>
    </row>
    <row r="347" spans="1:19" ht="16.5" customHeight="1" x14ac:dyDescent="0.3">
      <c r="A347" s="293">
        <v>345</v>
      </c>
      <c r="B347" s="298" t="s">
        <v>37</v>
      </c>
      <c r="C347" s="298" t="s">
        <v>3812</v>
      </c>
      <c r="D347" s="299" t="s">
        <v>3183</v>
      </c>
      <c r="E347" s="299" t="s">
        <v>3003</v>
      </c>
      <c r="F347" s="298" t="s">
        <v>81</v>
      </c>
      <c r="G347" s="298" t="s">
        <v>4522</v>
      </c>
      <c r="H347" s="301">
        <v>0</v>
      </c>
      <c r="I347" s="301">
        <v>230000</v>
      </c>
      <c r="J347" s="301">
        <v>230000</v>
      </c>
      <c r="K347" s="308">
        <v>230000</v>
      </c>
      <c r="L347" s="301">
        <v>230000</v>
      </c>
      <c r="M347" s="301">
        <v>230000</v>
      </c>
      <c r="N347" s="301">
        <v>230000</v>
      </c>
      <c r="O347" s="301">
        <v>230000</v>
      </c>
      <c r="P347" s="301">
        <v>230000</v>
      </c>
      <c r="Q347" s="301">
        <v>230000</v>
      </c>
      <c r="R347" s="301">
        <v>230000</v>
      </c>
      <c r="S347" s="301">
        <v>230000</v>
      </c>
    </row>
    <row r="348" spans="1:19" ht="16.5" customHeight="1" x14ac:dyDescent="0.3">
      <c r="A348" s="297">
        <v>346</v>
      </c>
      <c r="B348" s="298" t="s">
        <v>37</v>
      </c>
      <c r="C348" s="298" t="s">
        <v>1437</v>
      </c>
      <c r="D348" s="299" t="s">
        <v>1438</v>
      </c>
      <c r="E348" s="299" t="s">
        <v>4616</v>
      </c>
      <c r="F348" s="300" t="s">
        <v>81</v>
      </c>
      <c r="G348" s="300" t="s">
        <v>4522</v>
      </c>
      <c r="H348" s="301">
        <v>230000</v>
      </c>
      <c r="I348" s="301">
        <v>230000</v>
      </c>
      <c r="J348" s="301">
        <v>230000</v>
      </c>
      <c r="K348" s="308">
        <v>230000</v>
      </c>
      <c r="L348" s="301">
        <v>230000</v>
      </c>
      <c r="M348" s="301">
        <v>230000</v>
      </c>
      <c r="N348" s="301">
        <v>230000</v>
      </c>
      <c r="O348" s="301">
        <v>230000</v>
      </c>
      <c r="P348" s="301">
        <v>230000</v>
      </c>
      <c r="Q348" s="301">
        <v>230000</v>
      </c>
      <c r="R348" s="301">
        <v>230000</v>
      </c>
      <c r="S348" s="301">
        <v>230000</v>
      </c>
    </row>
    <row r="349" spans="1:19" ht="16.5" customHeight="1" x14ac:dyDescent="0.3">
      <c r="A349" s="302">
        <v>347</v>
      </c>
      <c r="B349" s="298" t="s">
        <v>37</v>
      </c>
      <c r="C349" s="298" t="s">
        <v>3181</v>
      </c>
      <c r="D349" s="299" t="s">
        <v>3182</v>
      </c>
      <c r="E349" s="299" t="s">
        <v>1060</v>
      </c>
      <c r="F349" s="298" t="s">
        <v>81</v>
      </c>
      <c r="G349" s="298" t="s">
        <v>4522</v>
      </c>
      <c r="H349" s="301">
        <v>0</v>
      </c>
      <c r="I349" s="301">
        <v>0</v>
      </c>
      <c r="J349" s="301">
        <v>0</v>
      </c>
      <c r="K349" s="308">
        <v>0</v>
      </c>
      <c r="L349" s="301">
        <v>0</v>
      </c>
      <c r="M349" s="301">
        <v>0</v>
      </c>
      <c r="N349" s="301">
        <v>0</v>
      </c>
      <c r="O349" s="301">
        <v>0</v>
      </c>
      <c r="P349" s="301">
        <v>0</v>
      </c>
      <c r="Q349" s="301">
        <v>0</v>
      </c>
      <c r="R349" s="301">
        <v>0</v>
      </c>
      <c r="S349" s="301">
        <v>0</v>
      </c>
    </row>
    <row r="350" spans="1:19" ht="16.5" customHeight="1" x14ac:dyDescent="0.3">
      <c r="A350" s="297">
        <v>348</v>
      </c>
      <c r="B350" s="298" t="s">
        <v>37</v>
      </c>
      <c r="C350" s="298" t="s">
        <v>4617</v>
      </c>
      <c r="D350" s="299" t="s">
        <v>4618</v>
      </c>
      <c r="E350" s="299" t="s">
        <v>4619</v>
      </c>
      <c r="F350" s="300" t="s">
        <v>81</v>
      </c>
      <c r="G350" s="300" t="s">
        <v>4522</v>
      </c>
      <c r="H350" s="301">
        <v>0</v>
      </c>
      <c r="I350" s="301">
        <v>0</v>
      </c>
      <c r="J350" s="301">
        <v>0</v>
      </c>
      <c r="K350" s="308">
        <v>11016000</v>
      </c>
      <c r="L350" s="301">
        <v>0</v>
      </c>
      <c r="M350" s="301">
        <v>0</v>
      </c>
      <c r="N350" s="301">
        <v>0</v>
      </c>
      <c r="O350" s="301">
        <v>0</v>
      </c>
      <c r="P350" s="301">
        <v>0</v>
      </c>
      <c r="Q350" s="301">
        <v>0</v>
      </c>
      <c r="R350" s="301">
        <v>0</v>
      </c>
      <c r="S350" s="301">
        <v>0</v>
      </c>
    </row>
    <row r="351" spans="1:19" ht="16.5" customHeight="1" x14ac:dyDescent="0.3">
      <c r="A351" s="302">
        <v>349</v>
      </c>
      <c r="B351" s="298" t="s">
        <v>37</v>
      </c>
      <c r="C351" s="298" t="s">
        <v>1439</v>
      </c>
      <c r="D351" s="299" t="s">
        <v>1440</v>
      </c>
      <c r="E351" s="299" t="s">
        <v>1028</v>
      </c>
      <c r="F351" s="298" t="s">
        <v>81</v>
      </c>
      <c r="G351" s="298" t="s">
        <v>4522</v>
      </c>
      <c r="H351" s="301">
        <v>285000</v>
      </c>
      <c r="I351" s="301">
        <v>285000</v>
      </c>
      <c r="J351" s="301">
        <v>285000</v>
      </c>
      <c r="K351" s="308">
        <v>285000</v>
      </c>
      <c r="L351" s="301">
        <v>285000</v>
      </c>
      <c r="M351" s="301">
        <v>0</v>
      </c>
      <c r="N351" s="301">
        <v>0</v>
      </c>
      <c r="O351" s="301">
        <v>0</v>
      </c>
      <c r="P351" s="301">
        <v>0</v>
      </c>
      <c r="Q351" s="301">
        <v>0</v>
      </c>
      <c r="R351" s="301">
        <v>0</v>
      </c>
      <c r="S351" s="301">
        <v>0</v>
      </c>
    </row>
    <row r="352" spans="1:19" ht="16.5" customHeight="1" x14ac:dyDescent="0.3">
      <c r="A352" s="297">
        <v>350</v>
      </c>
      <c r="B352" s="298" t="s">
        <v>37</v>
      </c>
      <c r="C352" s="298" t="s">
        <v>3848</v>
      </c>
      <c r="D352" s="299" t="s">
        <v>3849</v>
      </c>
      <c r="E352" s="299" t="s">
        <v>3850</v>
      </c>
      <c r="F352" s="300" t="s">
        <v>81</v>
      </c>
      <c r="G352" s="300" t="s">
        <v>4522</v>
      </c>
      <c r="H352" s="301">
        <v>0</v>
      </c>
      <c r="I352" s="301">
        <v>5040000</v>
      </c>
      <c r="J352" s="301">
        <v>0</v>
      </c>
      <c r="K352" s="308">
        <v>0</v>
      </c>
      <c r="L352" s="301">
        <v>0</v>
      </c>
      <c r="M352" s="301">
        <v>0</v>
      </c>
      <c r="N352" s="301">
        <v>0</v>
      </c>
      <c r="O352" s="301">
        <v>0</v>
      </c>
      <c r="P352" s="301">
        <v>0</v>
      </c>
      <c r="Q352" s="301">
        <v>0</v>
      </c>
      <c r="R352" s="301">
        <v>0</v>
      </c>
      <c r="S352" s="301">
        <v>0</v>
      </c>
    </row>
    <row r="353" spans="1:19" ht="16.5" customHeight="1" x14ac:dyDescent="0.3">
      <c r="A353" s="302">
        <v>351</v>
      </c>
      <c r="B353" s="298" t="s">
        <v>37</v>
      </c>
      <c r="C353" s="298" t="s">
        <v>4046</v>
      </c>
      <c r="D353" s="299" t="s">
        <v>4097</v>
      </c>
      <c r="E353" s="299" t="s">
        <v>4285</v>
      </c>
      <c r="F353" s="298" t="s">
        <v>81</v>
      </c>
      <c r="G353" s="298" t="s">
        <v>4522</v>
      </c>
      <c r="H353" s="301">
        <v>0</v>
      </c>
      <c r="I353" s="301">
        <v>0</v>
      </c>
      <c r="J353" s="301">
        <v>4080000</v>
      </c>
      <c r="K353" s="308">
        <v>0</v>
      </c>
      <c r="L353" s="301">
        <v>0</v>
      </c>
      <c r="M353" s="301">
        <v>0</v>
      </c>
      <c r="N353" s="301">
        <v>0</v>
      </c>
      <c r="O353" s="301">
        <v>0</v>
      </c>
      <c r="P353" s="301">
        <v>0</v>
      </c>
      <c r="Q353" s="301">
        <v>0</v>
      </c>
      <c r="R353" s="301">
        <v>0</v>
      </c>
      <c r="S353" s="301">
        <v>0</v>
      </c>
    </row>
    <row r="354" spans="1:19" ht="16.5" customHeight="1" x14ac:dyDescent="0.3">
      <c r="A354" s="297">
        <v>352</v>
      </c>
      <c r="B354" s="298" t="s">
        <v>37</v>
      </c>
      <c r="C354" s="298" t="s">
        <v>1441</v>
      </c>
      <c r="D354" s="299" t="s">
        <v>1442</v>
      </c>
      <c r="E354" s="299" t="s">
        <v>2832</v>
      </c>
      <c r="F354" s="300" t="s">
        <v>81</v>
      </c>
      <c r="G354" s="300" t="s">
        <v>4522</v>
      </c>
      <c r="H354" s="301">
        <v>275000</v>
      </c>
      <c r="I354" s="301">
        <v>0</v>
      </c>
      <c r="J354" s="301">
        <v>0</v>
      </c>
      <c r="K354" s="308">
        <v>0</v>
      </c>
      <c r="L354" s="301">
        <v>0</v>
      </c>
      <c r="M354" s="301">
        <v>0</v>
      </c>
      <c r="N354" s="301">
        <v>0</v>
      </c>
      <c r="O354" s="301">
        <v>0</v>
      </c>
      <c r="P354" s="301">
        <v>0</v>
      </c>
      <c r="Q354" s="301">
        <v>0</v>
      </c>
      <c r="R354" s="301">
        <v>0</v>
      </c>
      <c r="S354" s="301">
        <v>0</v>
      </c>
    </row>
    <row r="355" spans="1:19" ht="16.5" customHeight="1" x14ac:dyDescent="0.3">
      <c r="A355" s="293">
        <v>353</v>
      </c>
      <c r="B355" s="298" t="s">
        <v>37</v>
      </c>
      <c r="C355" s="298" t="s">
        <v>1443</v>
      </c>
      <c r="D355" s="299" t="s">
        <v>1444</v>
      </c>
      <c r="E355" s="299" t="s">
        <v>3995</v>
      </c>
      <c r="F355" s="298" t="s">
        <v>81</v>
      </c>
      <c r="G355" s="298" t="s">
        <v>4522</v>
      </c>
      <c r="H355" s="301">
        <v>290000</v>
      </c>
      <c r="I355" s="301">
        <v>290000</v>
      </c>
      <c r="J355" s="301">
        <v>290000</v>
      </c>
      <c r="K355" s="308">
        <v>290000</v>
      </c>
      <c r="L355" s="301">
        <v>290000</v>
      </c>
      <c r="M355" s="301">
        <v>290000</v>
      </c>
      <c r="N355" s="301">
        <v>290000</v>
      </c>
      <c r="O355" s="301">
        <v>290000</v>
      </c>
      <c r="P355" s="301">
        <v>290000</v>
      </c>
      <c r="Q355" s="301">
        <v>290000</v>
      </c>
      <c r="R355" s="301">
        <v>290000</v>
      </c>
      <c r="S355" s="301">
        <v>290000</v>
      </c>
    </row>
    <row r="356" spans="1:19" ht="16.5" customHeight="1" x14ac:dyDescent="0.3">
      <c r="A356" s="297">
        <v>354</v>
      </c>
      <c r="B356" s="298" t="s">
        <v>37</v>
      </c>
      <c r="C356" s="298" t="s">
        <v>2809</v>
      </c>
      <c r="D356" s="299" t="s">
        <v>3184</v>
      </c>
      <c r="E356" s="299" t="s">
        <v>4422</v>
      </c>
      <c r="F356" s="300" t="s">
        <v>81</v>
      </c>
      <c r="G356" s="300" t="s">
        <v>4522</v>
      </c>
      <c r="H356" s="301">
        <v>0</v>
      </c>
      <c r="I356" s="301">
        <v>0</v>
      </c>
      <c r="J356" s="301">
        <v>0</v>
      </c>
      <c r="K356" s="308">
        <v>3864000</v>
      </c>
      <c r="L356" s="301">
        <v>0</v>
      </c>
      <c r="M356" s="301">
        <v>0</v>
      </c>
      <c r="N356" s="301">
        <v>0</v>
      </c>
      <c r="O356" s="301">
        <v>0</v>
      </c>
      <c r="P356" s="301">
        <v>0</v>
      </c>
      <c r="Q356" s="301">
        <v>0</v>
      </c>
      <c r="R356" s="301">
        <v>0</v>
      </c>
      <c r="S356" s="301">
        <v>0</v>
      </c>
    </row>
    <row r="357" spans="1:19" ht="16.5" customHeight="1" x14ac:dyDescent="0.3">
      <c r="A357" s="302">
        <v>355</v>
      </c>
      <c r="B357" s="298" t="s">
        <v>37</v>
      </c>
      <c r="C357" s="298" t="s">
        <v>1445</v>
      </c>
      <c r="D357" s="299" t="s">
        <v>1446</v>
      </c>
      <c r="E357" s="299" t="s">
        <v>3996</v>
      </c>
      <c r="F357" s="298" t="s">
        <v>81</v>
      </c>
      <c r="G357" s="298" t="s">
        <v>4522</v>
      </c>
      <c r="H357" s="301">
        <v>230000</v>
      </c>
      <c r="I357" s="301">
        <v>230000</v>
      </c>
      <c r="J357" s="301">
        <v>230000</v>
      </c>
      <c r="K357" s="308">
        <v>230000</v>
      </c>
      <c r="L357" s="301">
        <v>230000</v>
      </c>
      <c r="M357" s="301">
        <v>230000</v>
      </c>
      <c r="N357" s="301">
        <v>230000</v>
      </c>
      <c r="O357" s="301">
        <v>230000</v>
      </c>
      <c r="P357" s="301">
        <v>230000</v>
      </c>
      <c r="Q357" s="301">
        <v>230000</v>
      </c>
      <c r="R357" s="301">
        <v>230000</v>
      </c>
      <c r="S357" s="301">
        <v>230000</v>
      </c>
    </row>
    <row r="358" spans="1:19" ht="16.5" customHeight="1" x14ac:dyDescent="0.3">
      <c r="A358" s="297">
        <v>356</v>
      </c>
      <c r="B358" s="298" t="s">
        <v>37</v>
      </c>
      <c r="C358" s="298" t="s">
        <v>3185</v>
      </c>
      <c r="D358" s="299" t="s">
        <v>3186</v>
      </c>
      <c r="E358" s="299" t="s">
        <v>1121</v>
      </c>
      <c r="F358" s="300" t="s">
        <v>81</v>
      </c>
      <c r="G358" s="300" t="s">
        <v>4522</v>
      </c>
      <c r="H358" s="301">
        <v>0</v>
      </c>
      <c r="I358" s="301">
        <v>0</v>
      </c>
      <c r="J358" s="301">
        <v>0</v>
      </c>
      <c r="K358" s="308">
        <v>0</v>
      </c>
      <c r="L358" s="301">
        <v>0</v>
      </c>
      <c r="M358" s="301">
        <v>0</v>
      </c>
      <c r="N358" s="301">
        <v>0</v>
      </c>
      <c r="O358" s="301">
        <v>0</v>
      </c>
      <c r="P358" s="301">
        <v>0</v>
      </c>
      <c r="Q358" s="301">
        <v>0</v>
      </c>
      <c r="R358" s="301">
        <v>0</v>
      </c>
      <c r="S358" s="301">
        <v>0</v>
      </c>
    </row>
    <row r="359" spans="1:19" ht="16.5" customHeight="1" x14ac:dyDescent="0.3">
      <c r="A359" s="302">
        <v>357</v>
      </c>
      <c r="B359" s="298" t="s">
        <v>37</v>
      </c>
      <c r="C359" s="298" t="s">
        <v>1447</v>
      </c>
      <c r="D359" s="299" t="s">
        <v>1448</v>
      </c>
      <c r="E359" s="299" t="s">
        <v>1449</v>
      </c>
      <c r="F359" s="298" t="s">
        <v>81</v>
      </c>
      <c r="G359" s="298" t="s">
        <v>4522</v>
      </c>
      <c r="H359" s="301">
        <v>230000</v>
      </c>
      <c r="I359" s="301">
        <v>230000</v>
      </c>
      <c r="J359" s="301">
        <v>230000</v>
      </c>
      <c r="K359" s="308">
        <v>230000</v>
      </c>
      <c r="L359" s="301">
        <v>230000</v>
      </c>
      <c r="M359" s="301">
        <v>230000</v>
      </c>
      <c r="N359" s="301">
        <v>230000</v>
      </c>
      <c r="O359" s="301">
        <v>0</v>
      </c>
      <c r="P359" s="301">
        <v>0</v>
      </c>
      <c r="Q359" s="301">
        <v>0</v>
      </c>
      <c r="R359" s="301">
        <v>0</v>
      </c>
      <c r="S359" s="301">
        <v>0</v>
      </c>
    </row>
    <row r="360" spans="1:19" ht="16.5" customHeight="1" x14ac:dyDescent="0.3">
      <c r="A360" s="297">
        <v>358</v>
      </c>
      <c r="B360" s="298" t="s">
        <v>37</v>
      </c>
      <c r="C360" s="298" t="s">
        <v>3187</v>
      </c>
      <c r="D360" s="299" t="s">
        <v>3188</v>
      </c>
      <c r="E360" s="299" t="s">
        <v>4098</v>
      </c>
      <c r="F360" s="300" t="s">
        <v>81</v>
      </c>
      <c r="G360" s="300" t="s">
        <v>4522</v>
      </c>
      <c r="H360" s="301">
        <v>0</v>
      </c>
      <c r="I360" s="301">
        <v>0</v>
      </c>
      <c r="J360" s="301">
        <v>4440000</v>
      </c>
      <c r="K360" s="308">
        <v>0</v>
      </c>
      <c r="L360" s="301">
        <v>0</v>
      </c>
      <c r="M360" s="301">
        <v>0</v>
      </c>
      <c r="N360" s="301">
        <v>0</v>
      </c>
      <c r="O360" s="301">
        <v>0</v>
      </c>
      <c r="P360" s="301">
        <v>0</v>
      </c>
      <c r="Q360" s="301">
        <v>0</v>
      </c>
      <c r="R360" s="301">
        <v>0</v>
      </c>
      <c r="S360" s="301">
        <v>0</v>
      </c>
    </row>
    <row r="361" spans="1:19" ht="16.5" customHeight="1" x14ac:dyDescent="0.3">
      <c r="A361" s="302">
        <v>359</v>
      </c>
      <c r="B361" s="298" t="s">
        <v>37</v>
      </c>
      <c r="C361" s="298" t="s">
        <v>1450</v>
      </c>
      <c r="D361" s="299" t="s">
        <v>1451</v>
      </c>
      <c r="E361" s="299" t="s">
        <v>1452</v>
      </c>
      <c r="F361" s="298" t="s">
        <v>81</v>
      </c>
      <c r="G361" s="298" t="s">
        <v>4522</v>
      </c>
      <c r="H361" s="301">
        <v>615000</v>
      </c>
      <c r="I361" s="301">
        <v>615000</v>
      </c>
      <c r="J361" s="301">
        <v>615000</v>
      </c>
      <c r="K361" s="308">
        <v>615000</v>
      </c>
      <c r="L361" s="301">
        <v>615000</v>
      </c>
      <c r="M361" s="301">
        <v>615000</v>
      </c>
      <c r="N361" s="301">
        <v>615000</v>
      </c>
      <c r="O361" s="301">
        <v>615000</v>
      </c>
      <c r="P361" s="301">
        <v>615000</v>
      </c>
      <c r="Q361" s="301">
        <v>615000</v>
      </c>
      <c r="R361" s="301">
        <v>615000</v>
      </c>
      <c r="S361" s="301">
        <v>615000</v>
      </c>
    </row>
    <row r="362" spans="1:19" ht="16.5" customHeight="1" x14ac:dyDescent="0.3">
      <c r="A362" s="297">
        <v>360</v>
      </c>
      <c r="B362" s="298" t="s">
        <v>37</v>
      </c>
      <c r="C362" s="298" t="s">
        <v>1453</v>
      </c>
      <c r="D362" s="299" t="s">
        <v>1454</v>
      </c>
      <c r="E362" s="299" t="s">
        <v>1142</v>
      </c>
      <c r="F362" s="300" t="s">
        <v>81</v>
      </c>
      <c r="G362" s="300" t="s">
        <v>4522</v>
      </c>
      <c r="H362" s="301">
        <v>240000</v>
      </c>
      <c r="I362" s="301">
        <v>240000</v>
      </c>
      <c r="J362" s="301">
        <v>240000</v>
      </c>
      <c r="K362" s="308">
        <v>240000</v>
      </c>
      <c r="L362" s="301">
        <v>240000</v>
      </c>
      <c r="M362" s="301">
        <v>240000</v>
      </c>
      <c r="N362" s="301">
        <v>240000</v>
      </c>
      <c r="O362" s="301">
        <v>240000</v>
      </c>
      <c r="P362" s="301">
        <v>0</v>
      </c>
      <c r="Q362" s="301">
        <v>0</v>
      </c>
      <c r="R362" s="301">
        <v>0</v>
      </c>
      <c r="S362" s="301">
        <v>0</v>
      </c>
    </row>
    <row r="363" spans="1:19" ht="16.5" customHeight="1" x14ac:dyDescent="0.3">
      <c r="A363" s="293">
        <v>361</v>
      </c>
      <c r="B363" s="298" t="s">
        <v>37</v>
      </c>
      <c r="C363" s="298" t="s">
        <v>1455</v>
      </c>
      <c r="D363" s="299" t="s">
        <v>1456</v>
      </c>
      <c r="E363" s="299" t="s">
        <v>1457</v>
      </c>
      <c r="F363" s="298" t="s">
        <v>81</v>
      </c>
      <c r="G363" s="298" t="s">
        <v>4522</v>
      </c>
      <c r="H363" s="301">
        <v>3018000</v>
      </c>
      <c r="I363" s="301">
        <v>0</v>
      </c>
      <c r="J363" s="301">
        <v>0</v>
      </c>
      <c r="K363" s="308">
        <v>0</v>
      </c>
      <c r="L363" s="301">
        <v>0</v>
      </c>
      <c r="M363" s="301">
        <v>0</v>
      </c>
      <c r="N363" s="301">
        <v>0</v>
      </c>
      <c r="O363" s="301">
        <v>0</v>
      </c>
      <c r="P363" s="301">
        <v>0</v>
      </c>
      <c r="Q363" s="301">
        <v>0</v>
      </c>
      <c r="R363" s="301">
        <v>0</v>
      </c>
      <c r="S363" s="301">
        <v>0</v>
      </c>
    </row>
    <row r="364" spans="1:19" ht="16.5" customHeight="1" x14ac:dyDescent="0.3">
      <c r="A364" s="297">
        <v>362</v>
      </c>
      <c r="B364" s="298" t="s">
        <v>37</v>
      </c>
      <c r="C364" s="298" t="s">
        <v>1458</v>
      </c>
      <c r="D364" s="299" t="s">
        <v>1459</v>
      </c>
      <c r="E364" s="299" t="s">
        <v>4096</v>
      </c>
      <c r="F364" s="300" t="s">
        <v>81</v>
      </c>
      <c r="G364" s="300" t="s">
        <v>4522</v>
      </c>
      <c r="H364" s="301">
        <v>230000</v>
      </c>
      <c r="I364" s="301">
        <v>230000</v>
      </c>
      <c r="J364" s="301">
        <v>230000</v>
      </c>
      <c r="K364" s="308">
        <v>230000</v>
      </c>
      <c r="L364" s="301">
        <v>230000</v>
      </c>
      <c r="M364" s="301">
        <v>230000</v>
      </c>
      <c r="N364" s="301">
        <v>230000</v>
      </c>
      <c r="O364" s="301">
        <v>230000</v>
      </c>
      <c r="P364" s="301">
        <v>230000</v>
      </c>
      <c r="Q364" s="301">
        <v>230000</v>
      </c>
      <c r="R364" s="301">
        <v>230000</v>
      </c>
      <c r="S364" s="301">
        <v>230000</v>
      </c>
    </row>
    <row r="365" spans="1:19" ht="16.5" customHeight="1" x14ac:dyDescent="0.3">
      <c r="A365" s="302">
        <v>363</v>
      </c>
      <c r="B365" s="298" t="s">
        <v>37</v>
      </c>
      <c r="C365" s="298" t="s">
        <v>3189</v>
      </c>
      <c r="D365" s="299" t="s">
        <v>3190</v>
      </c>
      <c r="E365" s="299" t="s">
        <v>3191</v>
      </c>
      <c r="F365" s="298" t="s">
        <v>81</v>
      </c>
      <c r="G365" s="298" t="s">
        <v>4522</v>
      </c>
      <c r="H365" s="301">
        <v>0</v>
      </c>
      <c r="I365" s="301">
        <v>0</v>
      </c>
      <c r="J365" s="301">
        <v>0</v>
      </c>
      <c r="K365" s="308">
        <v>0</v>
      </c>
      <c r="L365" s="301">
        <v>0</v>
      </c>
      <c r="M365" s="301">
        <v>0</v>
      </c>
      <c r="N365" s="301">
        <v>0</v>
      </c>
      <c r="O365" s="301">
        <v>0</v>
      </c>
      <c r="P365" s="301">
        <v>0</v>
      </c>
      <c r="Q365" s="301">
        <v>0</v>
      </c>
      <c r="R365" s="301">
        <v>0</v>
      </c>
      <c r="S365" s="301">
        <v>0</v>
      </c>
    </row>
    <row r="366" spans="1:19" ht="16.5" customHeight="1" x14ac:dyDescent="0.3">
      <c r="A366" s="297">
        <v>364</v>
      </c>
      <c r="B366" s="298" t="s">
        <v>37</v>
      </c>
      <c r="C366" s="298" t="s">
        <v>1460</v>
      </c>
      <c r="D366" s="299" t="s">
        <v>1461</v>
      </c>
      <c r="E366" s="299" t="s">
        <v>1154</v>
      </c>
      <c r="F366" s="300" t="s">
        <v>81</v>
      </c>
      <c r="G366" s="300" t="s">
        <v>4522</v>
      </c>
      <c r="H366" s="301">
        <v>320000</v>
      </c>
      <c r="I366" s="301">
        <v>320000</v>
      </c>
      <c r="J366" s="301">
        <v>320000</v>
      </c>
      <c r="K366" s="308">
        <v>320000</v>
      </c>
      <c r="L366" s="301">
        <v>320000</v>
      </c>
      <c r="M366" s="301">
        <v>320000</v>
      </c>
      <c r="N366" s="301">
        <v>320000</v>
      </c>
      <c r="O366" s="301">
        <v>320000</v>
      </c>
      <c r="P366" s="301">
        <v>320000</v>
      </c>
      <c r="Q366" s="301">
        <v>320000</v>
      </c>
      <c r="R366" s="301">
        <v>320000</v>
      </c>
      <c r="S366" s="301">
        <v>320000</v>
      </c>
    </row>
    <row r="367" spans="1:19" ht="16.5" customHeight="1" x14ac:dyDescent="0.3">
      <c r="A367" s="302">
        <v>365</v>
      </c>
      <c r="B367" s="298" t="s">
        <v>37</v>
      </c>
      <c r="C367" s="298" t="s">
        <v>4099</v>
      </c>
      <c r="D367" s="299" t="s">
        <v>3192</v>
      </c>
      <c r="E367" s="299" t="s">
        <v>3193</v>
      </c>
      <c r="F367" s="298" t="s">
        <v>81</v>
      </c>
      <c r="G367" s="298" t="s">
        <v>4522</v>
      </c>
      <c r="H367" s="301">
        <v>0</v>
      </c>
      <c r="I367" s="301">
        <v>0</v>
      </c>
      <c r="J367" s="301">
        <v>0</v>
      </c>
      <c r="K367" s="308">
        <v>0</v>
      </c>
      <c r="L367" s="301">
        <v>0</v>
      </c>
      <c r="M367" s="301">
        <v>0</v>
      </c>
      <c r="N367" s="301">
        <v>0</v>
      </c>
      <c r="O367" s="301">
        <v>0</v>
      </c>
      <c r="P367" s="301">
        <v>0</v>
      </c>
      <c r="Q367" s="301">
        <v>0</v>
      </c>
      <c r="R367" s="301">
        <v>0</v>
      </c>
      <c r="S367" s="301">
        <v>0</v>
      </c>
    </row>
    <row r="368" spans="1:19" ht="16.5" customHeight="1" x14ac:dyDescent="0.3">
      <c r="A368" s="297">
        <v>366</v>
      </c>
      <c r="B368" s="298" t="s">
        <v>37</v>
      </c>
      <c r="C368" s="298" t="s">
        <v>3194</v>
      </c>
      <c r="D368" s="299" t="s">
        <v>3195</v>
      </c>
      <c r="E368" s="299" t="s">
        <v>3759</v>
      </c>
      <c r="F368" s="300" t="s">
        <v>81</v>
      </c>
      <c r="G368" s="300" t="s">
        <v>4522</v>
      </c>
      <c r="H368" s="301">
        <v>0</v>
      </c>
      <c r="I368" s="301">
        <v>0</v>
      </c>
      <c r="J368" s="301">
        <v>0</v>
      </c>
      <c r="K368" s="308">
        <v>0</v>
      </c>
      <c r="L368" s="301">
        <v>0</v>
      </c>
      <c r="M368" s="301">
        <v>0</v>
      </c>
      <c r="N368" s="301">
        <v>0</v>
      </c>
      <c r="O368" s="301">
        <v>0</v>
      </c>
      <c r="P368" s="301">
        <v>0</v>
      </c>
      <c r="Q368" s="301">
        <v>0</v>
      </c>
      <c r="R368" s="301">
        <v>0</v>
      </c>
      <c r="S368" s="301">
        <v>3180000</v>
      </c>
    </row>
    <row r="369" spans="1:19" ht="16.5" customHeight="1" x14ac:dyDescent="0.3">
      <c r="A369" s="302">
        <v>367</v>
      </c>
      <c r="B369" s="298" t="s">
        <v>37</v>
      </c>
      <c r="C369" s="298" t="s">
        <v>3196</v>
      </c>
      <c r="D369" s="299" t="s">
        <v>3197</v>
      </c>
      <c r="E369" s="299" t="s">
        <v>3198</v>
      </c>
      <c r="F369" s="298" t="s">
        <v>81</v>
      </c>
      <c r="G369" s="298" t="s">
        <v>4522</v>
      </c>
      <c r="H369" s="301">
        <v>0</v>
      </c>
      <c r="I369" s="301">
        <v>0</v>
      </c>
      <c r="J369" s="301">
        <v>0</v>
      </c>
      <c r="K369" s="308">
        <v>0</v>
      </c>
      <c r="L369" s="301">
        <v>0</v>
      </c>
      <c r="M369" s="301">
        <v>0</v>
      </c>
      <c r="N369" s="301">
        <v>0</v>
      </c>
      <c r="O369" s="301">
        <v>0</v>
      </c>
      <c r="P369" s="301">
        <v>0</v>
      </c>
      <c r="Q369" s="301">
        <v>0</v>
      </c>
      <c r="R369" s="301">
        <v>0</v>
      </c>
      <c r="S369" s="301">
        <v>0</v>
      </c>
    </row>
    <row r="370" spans="1:19" ht="16.5" customHeight="1" x14ac:dyDescent="0.3">
      <c r="A370" s="297">
        <v>368</v>
      </c>
      <c r="B370" s="298" t="s">
        <v>37</v>
      </c>
      <c r="C370" s="298" t="s">
        <v>1462</v>
      </c>
      <c r="D370" s="299" t="s">
        <v>1463</v>
      </c>
      <c r="E370" s="299" t="s">
        <v>2276</v>
      </c>
      <c r="F370" s="300" t="s">
        <v>81</v>
      </c>
      <c r="G370" s="300" t="s">
        <v>4522</v>
      </c>
      <c r="H370" s="301">
        <v>290000</v>
      </c>
      <c r="I370" s="301">
        <v>0</v>
      </c>
      <c r="J370" s="301">
        <v>0</v>
      </c>
      <c r="K370" s="308">
        <v>0</v>
      </c>
      <c r="L370" s="301">
        <v>0</v>
      </c>
      <c r="M370" s="301">
        <v>0</v>
      </c>
      <c r="N370" s="301">
        <v>0</v>
      </c>
      <c r="O370" s="301">
        <v>0</v>
      </c>
      <c r="P370" s="301">
        <v>0</v>
      </c>
      <c r="Q370" s="301">
        <v>0</v>
      </c>
      <c r="R370" s="301">
        <v>0</v>
      </c>
      <c r="S370" s="301">
        <v>0</v>
      </c>
    </row>
    <row r="371" spans="1:19" ht="16.5" customHeight="1" x14ac:dyDescent="0.3">
      <c r="A371" s="293">
        <v>369</v>
      </c>
      <c r="B371" s="298" t="s">
        <v>37</v>
      </c>
      <c r="C371" s="298" t="s">
        <v>1464</v>
      </c>
      <c r="D371" s="299" t="s">
        <v>1465</v>
      </c>
      <c r="E371" s="299" t="s">
        <v>1065</v>
      </c>
      <c r="F371" s="298" t="s">
        <v>81</v>
      </c>
      <c r="G371" s="298" t="s">
        <v>4522</v>
      </c>
      <c r="H371" s="301">
        <v>310000</v>
      </c>
      <c r="I371" s="301">
        <v>310000</v>
      </c>
      <c r="J371" s="301">
        <v>310000</v>
      </c>
      <c r="K371" s="308">
        <v>310000</v>
      </c>
      <c r="L371" s="301">
        <v>310000</v>
      </c>
      <c r="M371" s="301">
        <v>310000</v>
      </c>
      <c r="N371" s="301">
        <v>310000</v>
      </c>
      <c r="O371" s="301">
        <v>310000</v>
      </c>
      <c r="P371" s="301">
        <v>310000</v>
      </c>
      <c r="Q371" s="301">
        <v>0</v>
      </c>
      <c r="R371" s="301">
        <v>0</v>
      </c>
      <c r="S371" s="301">
        <v>0</v>
      </c>
    </row>
    <row r="372" spans="1:19" ht="16.5" customHeight="1" x14ac:dyDescent="0.3">
      <c r="A372" s="297">
        <v>370</v>
      </c>
      <c r="B372" s="298" t="s">
        <v>37</v>
      </c>
      <c r="C372" s="298" t="s">
        <v>2757</v>
      </c>
      <c r="D372" s="299" t="s">
        <v>3199</v>
      </c>
      <c r="E372" s="299" t="s">
        <v>3003</v>
      </c>
      <c r="F372" s="300" t="s">
        <v>81</v>
      </c>
      <c r="G372" s="300" t="s">
        <v>4522</v>
      </c>
      <c r="H372" s="301">
        <v>0</v>
      </c>
      <c r="I372" s="301">
        <v>3432000</v>
      </c>
      <c r="J372" s="301">
        <v>0</v>
      </c>
      <c r="K372" s="308">
        <v>0</v>
      </c>
      <c r="L372" s="301">
        <v>0</v>
      </c>
      <c r="M372" s="301">
        <v>0</v>
      </c>
      <c r="N372" s="301">
        <v>0</v>
      </c>
      <c r="O372" s="301">
        <v>0</v>
      </c>
      <c r="P372" s="301">
        <v>0</v>
      </c>
      <c r="Q372" s="301">
        <v>0</v>
      </c>
      <c r="R372" s="301">
        <v>0</v>
      </c>
      <c r="S372" s="301">
        <v>0</v>
      </c>
    </row>
    <row r="373" spans="1:19" ht="16.5" customHeight="1" x14ac:dyDescent="0.3">
      <c r="A373" s="302">
        <v>371</v>
      </c>
      <c r="B373" s="298" t="s">
        <v>37</v>
      </c>
      <c r="C373" s="298" t="s">
        <v>1466</v>
      </c>
      <c r="D373" s="299" t="s">
        <v>1467</v>
      </c>
      <c r="E373" s="299" t="s">
        <v>1449</v>
      </c>
      <c r="F373" s="298" t="s">
        <v>81</v>
      </c>
      <c r="G373" s="298" t="s">
        <v>4522</v>
      </c>
      <c r="H373" s="301">
        <v>220000</v>
      </c>
      <c r="I373" s="301">
        <v>220000</v>
      </c>
      <c r="J373" s="301">
        <v>220000</v>
      </c>
      <c r="K373" s="308">
        <v>220000</v>
      </c>
      <c r="L373" s="301">
        <v>220000</v>
      </c>
      <c r="M373" s="301">
        <v>220000</v>
      </c>
      <c r="N373" s="301">
        <v>220000</v>
      </c>
      <c r="O373" s="301">
        <v>0</v>
      </c>
      <c r="P373" s="301">
        <v>0</v>
      </c>
      <c r="Q373" s="301">
        <v>0</v>
      </c>
      <c r="R373" s="301">
        <v>0</v>
      </c>
      <c r="S373" s="301">
        <v>0</v>
      </c>
    </row>
    <row r="374" spans="1:19" ht="16.5" customHeight="1" x14ac:dyDescent="0.3">
      <c r="A374" s="297">
        <v>372</v>
      </c>
      <c r="B374" s="298" t="s">
        <v>37</v>
      </c>
      <c r="C374" s="298" t="s">
        <v>1468</v>
      </c>
      <c r="D374" s="299" t="s">
        <v>1469</v>
      </c>
      <c r="E374" s="299" t="s">
        <v>1295</v>
      </c>
      <c r="F374" s="300" t="s">
        <v>81</v>
      </c>
      <c r="G374" s="300" t="s">
        <v>4522</v>
      </c>
      <c r="H374" s="301">
        <v>330000</v>
      </c>
      <c r="I374" s="301">
        <v>330000</v>
      </c>
      <c r="J374" s="301">
        <v>330000</v>
      </c>
      <c r="K374" s="308">
        <v>330000</v>
      </c>
      <c r="L374" s="301">
        <v>330000</v>
      </c>
      <c r="M374" s="301">
        <v>330000</v>
      </c>
      <c r="N374" s="301">
        <v>330000</v>
      </c>
      <c r="O374" s="301">
        <v>330000</v>
      </c>
      <c r="P374" s="301">
        <v>330000</v>
      </c>
      <c r="Q374" s="301">
        <v>330000</v>
      </c>
      <c r="R374" s="301">
        <v>330000</v>
      </c>
      <c r="S374" s="301">
        <v>330000</v>
      </c>
    </row>
    <row r="375" spans="1:19" ht="16.5" customHeight="1" x14ac:dyDescent="0.3">
      <c r="A375" s="302">
        <v>373</v>
      </c>
      <c r="B375" s="298" t="s">
        <v>37</v>
      </c>
      <c r="C375" s="298" t="s">
        <v>4423</v>
      </c>
      <c r="D375" s="299" t="s">
        <v>4424</v>
      </c>
      <c r="E375" s="299" t="s">
        <v>3534</v>
      </c>
      <c r="F375" s="298" t="s">
        <v>81</v>
      </c>
      <c r="G375" s="298" t="s">
        <v>4522</v>
      </c>
      <c r="H375" s="301">
        <v>0</v>
      </c>
      <c r="I375" s="301">
        <v>0</v>
      </c>
      <c r="J375" s="301">
        <v>0</v>
      </c>
      <c r="K375" s="308">
        <v>0</v>
      </c>
      <c r="L375" s="301">
        <v>300000</v>
      </c>
      <c r="M375" s="301">
        <v>300000</v>
      </c>
      <c r="N375" s="301">
        <v>300000</v>
      </c>
      <c r="O375" s="301">
        <v>300000</v>
      </c>
      <c r="P375" s="301">
        <v>300000</v>
      </c>
      <c r="Q375" s="301">
        <v>300000</v>
      </c>
      <c r="R375" s="301">
        <v>300000</v>
      </c>
      <c r="S375" s="301">
        <v>300000</v>
      </c>
    </row>
    <row r="376" spans="1:19" ht="16.5" customHeight="1" x14ac:dyDescent="0.3">
      <c r="A376" s="297">
        <v>374</v>
      </c>
      <c r="B376" s="298" t="s">
        <v>37</v>
      </c>
      <c r="C376" s="298" t="s">
        <v>1470</v>
      </c>
      <c r="D376" s="299" t="s">
        <v>1471</v>
      </c>
      <c r="E376" s="299" t="s">
        <v>1426</v>
      </c>
      <c r="F376" s="300" t="s">
        <v>81</v>
      </c>
      <c r="G376" s="300" t="s">
        <v>4522</v>
      </c>
      <c r="H376" s="301">
        <v>240000</v>
      </c>
      <c r="I376" s="301">
        <v>240000</v>
      </c>
      <c r="J376" s="301">
        <v>240000</v>
      </c>
      <c r="K376" s="308">
        <v>240000</v>
      </c>
      <c r="L376" s="301">
        <v>240000</v>
      </c>
      <c r="M376" s="301">
        <v>240000</v>
      </c>
      <c r="N376" s="301">
        <v>240000</v>
      </c>
      <c r="O376" s="301">
        <v>240000</v>
      </c>
      <c r="P376" s="301">
        <v>240000</v>
      </c>
      <c r="Q376" s="301">
        <v>240000</v>
      </c>
      <c r="R376" s="301">
        <v>240000</v>
      </c>
      <c r="S376" s="301">
        <v>240000</v>
      </c>
    </row>
    <row r="377" spans="1:19" ht="16.5" customHeight="1" x14ac:dyDescent="0.3">
      <c r="A377" s="302">
        <v>375</v>
      </c>
      <c r="B377" s="298" t="s">
        <v>37</v>
      </c>
      <c r="C377" s="298" t="s">
        <v>1472</v>
      </c>
      <c r="D377" s="299" t="s">
        <v>1473</v>
      </c>
      <c r="E377" s="299" t="s">
        <v>1474</v>
      </c>
      <c r="F377" s="298" t="s">
        <v>81</v>
      </c>
      <c r="G377" s="298" t="s">
        <v>4522</v>
      </c>
      <c r="H377" s="301">
        <v>275000</v>
      </c>
      <c r="I377" s="301">
        <v>275000</v>
      </c>
      <c r="J377" s="301">
        <v>275000</v>
      </c>
      <c r="K377" s="308">
        <v>275000</v>
      </c>
      <c r="L377" s="301">
        <v>275000</v>
      </c>
      <c r="M377" s="301">
        <v>275000</v>
      </c>
      <c r="N377" s="301">
        <v>275000</v>
      </c>
      <c r="O377" s="301">
        <v>275000</v>
      </c>
      <c r="P377" s="301">
        <v>275000</v>
      </c>
      <c r="Q377" s="301">
        <v>275000</v>
      </c>
      <c r="R377" s="301">
        <v>275000</v>
      </c>
      <c r="S377" s="301">
        <v>275000</v>
      </c>
    </row>
    <row r="378" spans="1:19" ht="16.5" customHeight="1" x14ac:dyDescent="0.3">
      <c r="A378" s="297">
        <v>376</v>
      </c>
      <c r="B378" s="298" t="s">
        <v>37</v>
      </c>
      <c r="C378" s="298" t="s">
        <v>4274</v>
      </c>
      <c r="D378" s="299" t="s">
        <v>4294</v>
      </c>
      <c r="E378" s="299" t="s">
        <v>3534</v>
      </c>
      <c r="F378" s="300" t="s">
        <v>81</v>
      </c>
      <c r="G378" s="300" t="s">
        <v>4522</v>
      </c>
      <c r="H378" s="301">
        <v>0</v>
      </c>
      <c r="I378" s="301">
        <v>0</v>
      </c>
      <c r="J378" s="301">
        <v>0</v>
      </c>
      <c r="K378" s="308">
        <v>0</v>
      </c>
      <c r="L378" s="301">
        <v>3000000</v>
      </c>
      <c r="M378" s="301">
        <v>0</v>
      </c>
      <c r="N378" s="301">
        <v>0</v>
      </c>
      <c r="O378" s="301">
        <v>0</v>
      </c>
      <c r="P378" s="301">
        <v>0</v>
      </c>
      <c r="Q378" s="301">
        <v>0</v>
      </c>
      <c r="R378" s="301">
        <v>0</v>
      </c>
      <c r="S378" s="301">
        <v>0</v>
      </c>
    </row>
    <row r="379" spans="1:19" ht="16.5" customHeight="1" x14ac:dyDescent="0.3">
      <c r="A379" s="293">
        <v>377</v>
      </c>
      <c r="B379" s="298" t="s">
        <v>37</v>
      </c>
      <c r="C379" s="298" t="s">
        <v>1475</v>
      </c>
      <c r="D379" s="299" t="s">
        <v>1476</v>
      </c>
      <c r="E379" s="299" t="s">
        <v>1477</v>
      </c>
      <c r="F379" s="298" t="s">
        <v>81</v>
      </c>
      <c r="G379" s="298" t="s">
        <v>4522</v>
      </c>
      <c r="H379" s="301">
        <v>230000</v>
      </c>
      <c r="I379" s="301">
        <v>230000</v>
      </c>
      <c r="J379" s="301">
        <v>230000</v>
      </c>
      <c r="K379" s="308">
        <v>230000</v>
      </c>
      <c r="L379" s="301">
        <v>230000</v>
      </c>
      <c r="M379" s="301">
        <v>230000</v>
      </c>
      <c r="N379" s="301">
        <v>230000</v>
      </c>
      <c r="O379" s="301">
        <v>230000</v>
      </c>
      <c r="P379" s="301">
        <v>0</v>
      </c>
      <c r="Q379" s="301">
        <v>0</v>
      </c>
      <c r="R379" s="301">
        <v>0</v>
      </c>
      <c r="S379" s="301">
        <v>0</v>
      </c>
    </row>
    <row r="380" spans="1:19" ht="16.5" customHeight="1" x14ac:dyDescent="0.3">
      <c r="A380" s="297">
        <v>378</v>
      </c>
      <c r="B380" s="298" t="s">
        <v>37</v>
      </c>
      <c r="C380" s="298" t="s">
        <v>1478</v>
      </c>
      <c r="D380" s="299" t="s">
        <v>1479</v>
      </c>
      <c r="E380" s="299" t="s">
        <v>2833</v>
      </c>
      <c r="F380" s="300" t="s">
        <v>81</v>
      </c>
      <c r="G380" s="300" t="s">
        <v>4522</v>
      </c>
      <c r="H380" s="301">
        <v>275000</v>
      </c>
      <c r="I380" s="301">
        <v>275000</v>
      </c>
      <c r="J380" s="301">
        <v>275000</v>
      </c>
      <c r="K380" s="308">
        <v>275000</v>
      </c>
      <c r="L380" s="301">
        <v>275000</v>
      </c>
      <c r="M380" s="301">
        <v>275000</v>
      </c>
      <c r="N380" s="301">
        <v>275000</v>
      </c>
      <c r="O380" s="301">
        <v>275000</v>
      </c>
      <c r="P380" s="301">
        <v>275000</v>
      </c>
      <c r="Q380" s="301">
        <v>275000</v>
      </c>
      <c r="R380" s="301">
        <v>275000</v>
      </c>
      <c r="S380" s="301">
        <v>275000</v>
      </c>
    </row>
    <row r="381" spans="1:19" ht="16.5" customHeight="1" x14ac:dyDescent="0.3">
      <c r="A381" s="302">
        <v>379</v>
      </c>
      <c r="B381" s="298" t="s">
        <v>37</v>
      </c>
      <c r="C381" s="298" t="s">
        <v>1480</v>
      </c>
      <c r="D381" s="299" t="s">
        <v>1481</v>
      </c>
      <c r="E381" s="299" t="s">
        <v>1151</v>
      </c>
      <c r="F381" s="298" t="s">
        <v>81</v>
      </c>
      <c r="G381" s="298" t="s">
        <v>4522</v>
      </c>
      <c r="H381" s="301">
        <v>270000</v>
      </c>
      <c r="I381" s="301">
        <v>270000</v>
      </c>
      <c r="J381" s="301">
        <v>270000</v>
      </c>
      <c r="K381" s="308">
        <v>270000</v>
      </c>
      <c r="L381" s="301">
        <v>0</v>
      </c>
      <c r="M381" s="301">
        <v>0</v>
      </c>
      <c r="N381" s="301">
        <v>0</v>
      </c>
      <c r="O381" s="301">
        <v>0</v>
      </c>
      <c r="P381" s="301">
        <v>0</v>
      </c>
      <c r="Q381" s="301">
        <v>0</v>
      </c>
      <c r="R381" s="301">
        <v>0</v>
      </c>
      <c r="S381" s="301">
        <v>0</v>
      </c>
    </row>
    <row r="382" spans="1:19" ht="16.5" customHeight="1" x14ac:dyDescent="0.3">
      <c r="A382" s="297">
        <v>380</v>
      </c>
      <c r="B382" s="298" t="s">
        <v>37</v>
      </c>
      <c r="C382" s="298" t="s">
        <v>3200</v>
      </c>
      <c r="D382" s="299" t="s">
        <v>3201</v>
      </c>
      <c r="E382" s="299" t="s">
        <v>4295</v>
      </c>
      <c r="F382" s="300" t="s">
        <v>81</v>
      </c>
      <c r="G382" s="300" t="s">
        <v>4522</v>
      </c>
      <c r="H382" s="301">
        <v>0</v>
      </c>
      <c r="I382" s="301">
        <v>0</v>
      </c>
      <c r="J382" s="301">
        <v>0</v>
      </c>
      <c r="K382" s="308">
        <v>0</v>
      </c>
      <c r="L382" s="301">
        <v>3480000</v>
      </c>
      <c r="M382" s="301">
        <v>0</v>
      </c>
      <c r="N382" s="301">
        <v>0</v>
      </c>
      <c r="O382" s="301">
        <v>0</v>
      </c>
      <c r="P382" s="301">
        <v>0</v>
      </c>
      <c r="Q382" s="301">
        <v>0</v>
      </c>
      <c r="R382" s="301">
        <v>0</v>
      </c>
      <c r="S382" s="301">
        <v>0</v>
      </c>
    </row>
    <row r="383" spans="1:19" ht="16.5" customHeight="1" x14ac:dyDescent="0.3">
      <c r="A383" s="302">
        <v>381</v>
      </c>
      <c r="B383" s="298" t="s">
        <v>37</v>
      </c>
      <c r="C383" s="298" t="s">
        <v>1482</v>
      </c>
      <c r="D383" s="299" t="s">
        <v>1483</v>
      </c>
      <c r="E383" s="299" t="s">
        <v>1113</v>
      </c>
      <c r="F383" s="298" t="s">
        <v>81</v>
      </c>
      <c r="G383" s="298" t="s">
        <v>4522</v>
      </c>
      <c r="H383" s="301">
        <v>230000</v>
      </c>
      <c r="I383" s="301">
        <v>230000</v>
      </c>
      <c r="J383" s="301">
        <v>230000</v>
      </c>
      <c r="K383" s="308">
        <v>230000</v>
      </c>
      <c r="L383" s="301">
        <v>230000</v>
      </c>
      <c r="M383" s="301">
        <v>230000</v>
      </c>
      <c r="N383" s="301">
        <v>230000</v>
      </c>
      <c r="O383" s="301">
        <v>230000</v>
      </c>
      <c r="P383" s="301">
        <v>230000</v>
      </c>
      <c r="Q383" s="301">
        <v>230000</v>
      </c>
      <c r="R383" s="301">
        <v>230000</v>
      </c>
      <c r="S383" s="301">
        <v>0</v>
      </c>
    </row>
    <row r="384" spans="1:19" ht="16.5" customHeight="1" x14ac:dyDescent="0.3">
      <c r="A384" s="297">
        <v>382</v>
      </c>
      <c r="B384" s="298" t="s">
        <v>37</v>
      </c>
      <c r="C384" s="298" t="s">
        <v>2821</v>
      </c>
      <c r="D384" s="299" t="s">
        <v>2834</v>
      </c>
      <c r="E384" s="299" t="s">
        <v>1145</v>
      </c>
      <c r="F384" s="300" t="s">
        <v>81</v>
      </c>
      <c r="G384" s="300" t="s">
        <v>4522</v>
      </c>
      <c r="H384" s="301">
        <v>335000</v>
      </c>
      <c r="I384" s="301">
        <v>335000</v>
      </c>
      <c r="J384" s="301">
        <v>335000</v>
      </c>
      <c r="K384" s="308">
        <v>335000</v>
      </c>
      <c r="L384" s="301">
        <v>335000</v>
      </c>
      <c r="M384" s="301">
        <v>335000</v>
      </c>
      <c r="N384" s="301">
        <v>335000</v>
      </c>
      <c r="O384" s="301">
        <v>335000</v>
      </c>
      <c r="P384" s="301">
        <v>335000</v>
      </c>
      <c r="Q384" s="301">
        <v>335000</v>
      </c>
      <c r="R384" s="301">
        <v>335000</v>
      </c>
      <c r="S384" s="301">
        <v>335000</v>
      </c>
    </row>
    <row r="385" spans="1:19" ht="16.5" customHeight="1" x14ac:dyDescent="0.3">
      <c r="A385" s="302">
        <v>383</v>
      </c>
      <c r="B385" s="298" t="s">
        <v>37</v>
      </c>
      <c r="C385" s="298" t="s">
        <v>3202</v>
      </c>
      <c r="D385" s="299" t="s">
        <v>3203</v>
      </c>
      <c r="E385" s="299" t="s">
        <v>1060</v>
      </c>
      <c r="F385" s="298" t="s">
        <v>81</v>
      </c>
      <c r="G385" s="298" t="s">
        <v>4522</v>
      </c>
      <c r="H385" s="301">
        <v>0</v>
      </c>
      <c r="I385" s="301">
        <v>0</v>
      </c>
      <c r="J385" s="301">
        <v>0</v>
      </c>
      <c r="K385" s="308">
        <v>0</v>
      </c>
      <c r="L385" s="301">
        <v>0</v>
      </c>
      <c r="M385" s="301">
        <v>0</v>
      </c>
      <c r="N385" s="301">
        <v>0</v>
      </c>
      <c r="O385" s="301">
        <v>0</v>
      </c>
      <c r="P385" s="301">
        <v>0</v>
      </c>
      <c r="Q385" s="301">
        <v>0</v>
      </c>
      <c r="R385" s="301">
        <v>0</v>
      </c>
      <c r="S385" s="301">
        <v>0</v>
      </c>
    </row>
    <row r="386" spans="1:19" ht="16.5" customHeight="1" x14ac:dyDescent="0.3">
      <c r="A386" s="297">
        <v>384</v>
      </c>
      <c r="B386" s="298" t="s">
        <v>37</v>
      </c>
      <c r="C386" s="298" t="s">
        <v>3204</v>
      </c>
      <c r="D386" s="299" t="s">
        <v>3205</v>
      </c>
      <c r="E386" s="299" t="s">
        <v>3206</v>
      </c>
      <c r="F386" s="300" t="s">
        <v>81</v>
      </c>
      <c r="G386" s="300" t="s">
        <v>4522</v>
      </c>
      <c r="H386" s="301">
        <v>0</v>
      </c>
      <c r="I386" s="301">
        <v>0</v>
      </c>
      <c r="J386" s="301">
        <v>0</v>
      </c>
      <c r="K386" s="308">
        <v>0</v>
      </c>
      <c r="L386" s="301">
        <v>0</v>
      </c>
      <c r="M386" s="301">
        <v>0</v>
      </c>
      <c r="N386" s="301">
        <v>0</v>
      </c>
      <c r="O386" s="301">
        <v>0</v>
      </c>
      <c r="P386" s="301">
        <v>0</v>
      </c>
      <c r="Q386" s="301">
        <v>0</v>
      </c>
      <c r="R386" s="301">
        <v>0</v>
      </c>
      <c r="S386" s="301">
        <v>0</v>
      </c>
    </row>
    <row r="387" spans="1:19" ht="16.5" customHeight="1" x14ac:dyDescent="0.3">
      <c r="A387" s="293">
        <v>385</v>
      </c>
      <c r="B387" s="298" t="s">
        <v>37</v>
      </c>
      <c r="C387" s="298" t="s">
        <v>1484</v>
      </c>
      <c r="D387" s="299" t="s">
        <v>1485</v>
      </c>
      <c r="E387" s="299" t="s">
        <v>1028</v>
      </c>
      <c r="F387" s="298" t="s">
        <v>81</v>
      </c>
      <c r="G387" s="298" t="s">
        <v>4522</v>
      </c>
      <c r="H387" s="301">
        <v>298000</v>
      </c>
      <c r="I387" s="301">
        <v>298000</v>
      </c>
      <c r="J387" s="301">
        <v>298000</v>
      </c>
      <c r="K387" s="308">
        <v>298000</v>
      </c>
      <c r="L387" s="301">
        <v>298000</v>
      </c>
      <c r="M387" s="301">
        <v>0</v>
      </c>
      <c r="N387" s="301">
        <v>0</v>
      </c>
      <c r="O387" s="301">
        <v>0</v>
      </c>
      <c r="P387" s="301">
        <v>0</v>
      </c>
      <c r="Q387" s="301">
        <v>0</v>
      </c>
      <c r="R387" s="301">
        <v>0</v>
      </c>
      <c r="S387" s="301">
        <v>0</v>
      </c>
    </row>
    <row r="388" spans="1:19" ht="16.5" customHeight="1" x14ac:dyDescent="0.3">
      <c r="A388" s="297">
        <v>386</v>
      </c>
      <c r="B388" s="298" t="s">
        <v>37</v>
      </c>
      <c r="C388" s="298" t="s">
        <v>3207</v>
      </c>
      <c r="D388" s="299" t="s">
        <v>3208</v>
      </c>
      <c r="E388" s="299" t="s">
        <v>1196</v>
      </c>
      <c r="F388" s="300" t="s">
        <v>81</v>
      </c>
      <c r="G388" s="300" t="s">
        <v>4522</v>
      </c>
      <c r="H388" s="301">
        <v>0</v>
      </c>
      <c r="I388" s="301">
        <v>0</v>
      </c>
      <c r="J388" s="301">
        <v>0</v>
      </c>
      <c r="K388" s="308">
        <v>0</v>
      </c>
      <c r="L388" s="301">
        <v>0</v>
      </c>
      <c r="M388" s="301">
        <v>0</v>
      </c>
      <c r="N388" s="301">
        <v>0</v>
      </c>
      <c r="O388" s="301">
        <v>0</v>
      </c>
      <c r="P388" s="301">
        <v>0</v>
      </c>
      <c r="Q388" s="301">
        <v>0</v>
      </c>
      <c r="R388" s="301">
        <v>0</v>
      </c>
      <c r="S388" s="301">
        <v>0</v>
      </c>
    </row>
    <row r="389" spans="1:19" ht="16.5" customHeight="1" x14ac:dyDescent="0.3">
      <c r="A389" s="302">
        <v>387</v>
      </c>
      <c r="B389" s="298" t="s">
        <v>37</v>
      </c>
      <c r="C389" s="298" t="s">
        <v>1486</v>
      </c>
      <c r="D389" s="299" t="s">
        <v>1487</v>
      </c>
      <c r="E389" s="299" t="s">
        <v>3996</v>
      </c>
      <c r="F389" s="298" t="s">
        <v>81</v>
      </c>
      <c r="G389" s="298" t="s">
        <v>4522</v>
      </c>
      <c r="H389" s="301">
        <v>230000</v>
      </c>
      <c r="I389" s="301">
        <v>230000</v>
      </c>
      <c r="J389" s="301">
        <v>230000</v>
      </c>
      <c r="K389" s="308">
        <v>230000</v>
      </c>
      <c r="L389" s="301">
        <v>230000</v>
      </c>
      <c r="M389" s="301">
        <v>230000</v>
      </c>
      <c r="N389" s="301">
        <v>230000</v>
      </c>
      <c r="O389" s="301">
        <v>230000</v>
      </c>
      <c r="P389" s="301">
        <v>230000</v>
      </c>
      <c r="Q389" s="301">
        <v>230000</v>
      </c>
      <c r="R389" s="301">
        <v>230000</v>
      </c>
      <c r="S389" s="301">
        <v>230000</v>
      </c>
    </row>
    <row r="390" spans="1:19" ht="16.5" customHeight="1" x14ac:dyDescent="0.3">
      <c r="A390" s="297">
        <v>388</v>
      </c>
      <c r="B390" s="298" t="s">
        <v>37</v>
      </c>
      <c r="C390" s="298" t="s">
        <v>3209</v>
      </c>
      <c r="D390" s="299" t="s">
        <v>3210</v>
      </c>
      <c r="E390" s="299" t="s">
        <v>1488</v>
      </c>
      <c r="F390" s="300" t="s">
        <v>81</v>
      </c>
      <c r="G390" s="300" t="s">
        <v>4522</v>
      </c>
      <c r="H390" s="301">
        <v>0</v>
      </c>
      <c r="I390" s="301">
        <v>0</v>
      </c>
      <c r="J390" s="301">
        <v>0</v>
      </c>
      <c r="K390" s="308">
        <v>0</v>
      </c>
      <c r="L390" s="301">
        <v>0</v>
      </c>
      <c r="M390" s="301">
        <v>0</v>
      </c>
      <c r="N390" s="301">
        <v>0</v>
      </c>
      <c r="O390" s="301">
        <v>0</v>
      </c>
      <c r="P390" s="301">
        <v>0</v>
      </c>
      <c r="Q390" s="301">
        <v>0</v>
      </c>
      <c r="R390" s="301">
        <v>0</v>
      </c>
      <c r="S390" s="301">
        <v>0</v>
      </c>
    </row>
    <row r="391" spans="1:19" ht="16.5" customHeight="1" x14ac:dyDescent="0.3">
      <c r="A391" s="302">
        <v>389</v>
      </c>
      <c r="B391" s="298" t="s">
        <v>37</v>
      </c>
      <c r="C391" s="298" t="s">
        <v>1489</v>
      </c>
      <c r="D391" s="299" t="s">
        <v>1490</v>
      </c>
      <c r="E391" s="299" t="s">
        <v>3852</v>
      </c>
      <c r="F391" s="298" t="s">
        <v>81</v>
      </c>
      <c r="G391" s="298" t="s">
        <v>4522</v>
      </c>
      <c r="H391" s="301">
        <v>460000</v>
      </c>
      <c r="I391" s="301">
        <v>460000</v>
      </c>
      <c r="J391" s="301">
        <v>670000</v>
      </c>
      <c r="K391" s="308">
        <v>670000</v>
      </c>
      <c r="L391" s="301">
        <v>670000</v>
      </c>
      <c r="M391" s="301">
        <v>670000</v>
      </c>
      <c r="N391" s="301">
        <v>670000</v>
      </c>
      <c r="O391" s="301">
        <v>670000</v>
      </c>
      <c r="P391" s="301">
        <v>670000</v>
      </c>
      <c r="Q391" s="301">
        <v>670000</v>
      </c>
      <c r="R391" s="301">
        <v>420000</v>
      </c>
      <c r="S391" s="301">
        <v>210000</v>
      </c>
    </row>
    <row r="392" spans="1:19" ht="16.5" customHeight="1" x14ac:dyDescent="0.3">
      <c r="A392" s="297">
        <v>390</v>
      </c>
      <c r="B392" s="298" t="s">
        <v>37</v>
      </c>
      <c r="C392" s="298" t="s">
        <v>1022</v>
      </c>
      <c r="D392" s="299" t="s">
        <v>1023</v>
      </c>
      <c r="E392" s="299" t="s">
        <v>2702</v>
      </c>
      <c r="F392" s="300" t="s">
        <v>81</v>
      </c>
      <c r="G392" s="300" t="s">
        <v>4522</v>
      </c>
      <c r="H392" s="301">
        <v>3000000</v>
      </c>
      <c r="I392" s="301">
        <v>0</v>
      </c>
      <c r="J392" s="301">
        <v>0</v>
      </c>
      <c r="K392" s="308">
        <v>0</v>
      </c>
      <c r="L392" s="301">
        <v>0</v>
      </c>
      <c r="M392" s="301">
        <v>0</v>
      </c>
      <c r="N392" s="301">
        <v>0</v>
      </c>
      <c r="O392" s="301">
        <v>0</v>
      </c>
      <c r="P392" s="301">
        <v>0</v>
      </c>
      <c r="Q392" s="301">
        <v>0</v>
      </c>
      <c r="R392" s="301">
        <v>0</v>
      </c>
      <c r="S392" s="301">
        <v>0</v>
      </c>
    </row>
    <row r="393" spans="1:19" ht="16.5" customHeight="1" x14ac:dyDescent="0.3">
      <c r="A393" s="302">
        <v>391</v>
      </c>
      <c r="B393" s="298" t="s">
        <v>37</v>
      </c>
      <c r="C393" s="298" t="s">
        <v>1491</v>
      </c>
      <c r="D393" s="299" t="s">
        <v>1492</v>
      </c>
      <c r="E393" s="299" t="s">
        <v>1178</v>
      </c>
      <c r="F393" s="298" t="s">
        <v>81</v>
      </c>
      <c r="G393" s="298" t="s">
        <v>4522</v>
      </c>
      <c r="H393" s="301">
        <v>230000</v>
      </c>
      <c r="I393" s="301">
        <v>230000</v>
      </c>
      <c r="J393" s="301">
        <v>230000</v>
      </c>
      <c r="K393" s="308">
        <v>230000</v>
      </c>
      <c r="L393" s="301">
        <v>230000</v>
      </c>
      <c r="M393" s="301">
        <v>230000</v>
      </c>
      <c r="N393" s="301">
        <v>230000</v>
      </c>
      <c r="O393" s="301">
        <v>230000</v>
      </c>
      <c r="P393" s="301">
        <v>230000</v>
      </c>
      <c r="Q393" s="301">
        <v>230000</v>
      </c>
      <c r="R393" s="301">
        <v>230000</v>
      </c>
      <c r="S393" s="301">
        <v>230000</v>
      </c>
    </row>
    <row r="394" spans="1:19" ht="16.5" customHeight="1" x14ac:dyDescent="0.3">
      <c r="A394" s="297">
        <v>392</v>
      </c>
      <c r="B394" s="298" t="s">
        <v>37</v>
      </c>
      <c r="C394" s="298" t="s">
        <v>4425</v>
      </c>
      <c r="D394" s="299" t="s">
        <v>1494</v>
      </c>
      <c r="E394" s="299" t="s">
        <v>4616</v>
      </c>
      <c r="F394" s="300" t="s">
        <v>81</v>
      </c>
      <c r="G394" s="300" t="s">
        <v>4522</v>
      </c>
      <c r="H394" s="301">
        <v>275000</v>
      </c>
      <c r="I394" s="301">
        <v>275000</v>
      </c>
      <c r="J394" s="301">
        <v>275000</v>
      </c>
      <c r="K394" s="308">
        <v>275000</v>
      </c>
      <c r="L394" s="301">
        <v>275000</v>
      </c>
      <c r="M394" s="301">
        <v>275000</v>
      </c>
      <c r="N394" s="301">
        <v>275000</v>
      </c>
      <c r="O394" s="301">
        <v>275000</v>
      </c>
      <c r="P394" s="301">
        <v>275000</v>
      </c>
      <c r="Q394" s="301">
        <v>275000</v>
      </c>
      <c r="R394" s="301">
        <v>275000</v>
      </c>
      <c r="S394" s="301">
        <v>275000</v>
      </c>
    </row>
    <row r="395" spans="1:19" ht="16.5" customHeight="1" x14ac:dyDescent="0.3">
      <c r="A395" s="293">
        <v>393</v>
      </c>
      <c r="B395" s="298" t="s">
        <v>37</v>
      </c>
      <c r="C395" s="298" t="s">
        <v>2822</v>
      </c>
      <c r="D395" s="299" t="s">
        <v>2835</v>
      </c>
      <c r="E395" s="299" t="s">
        <v>1145</v>
      </c>
      <c r="F395" s="298" t="s">
        <v>81</v>
      </c>
      <c r="G395" s="298" t="s">
        <v>4522</v>
      </c>
      <c r="H395" s="301">
        <v>320000</v>
      </c>
      <c r="I395" s="301">
        <v>320000</v>
      </c>
      <c r="J395" s="301">
        <v>320000</v>
      </c>
      <c r="K395" s="308">
        <v>320000</v>
      </c>
      <c r="L395" s="301">
        <v>320000</v>
      </c>
      <c r="M395" s="301">
        <v>320000</v>
      </c>
      <c r="N395" s="301">
        <v>320000</v>
      </c>
      <c r="O395" s="301">
        <v>320000</v>
      </c>
      <c r="P395" s="301">
        <v>320000</v>
      </c>
      <c r="Q395" s="301">
        <v>320000</v>
      </c>
      <c r="R395" s="301">
        <v>320000</v>
      </c>
      <c r="S395" s="301">
        <v>320000</v>
      </c>
    </row>
    <row r="396" spans="1:19" ht="16.5" customHeight="1" x14ac:dyDescent="0.3">
      <c r="A396" s="297">
        <v>394</v>
      </c>
      <c r="B396" s="298" t="s">
        <v>37</v>
      </c>
      <c r="C396" s="298" t="s">
        <v>3934</v>
      </c>
      <c r="D396" s="299" t="s">
        <v>3997</v>
      </c>
      <c r="E396" s="299" t="s">
        <v>3215</v>
      </c>
      <c r="F396" s="300" t="s">
        <v>81</v>
      </c>
      <c r="G396" s="300" t="s">
        <v>4522</v>
      </c>
      <c r="H396" s="301">
        <v>0</v>
      </c>
      <c r="I396" s="301">
        <v>0</v>
      </c>
      <c r="J396" s="301">
        <v>0</v>
      </c>
      <c r="K396" s="308">
        <v>355000</v>
      </c>
      <c r="L396" s="301">
        <v>355000</v>
      </c>
      <c r="M396" s="301">
        <v>355000</v>
      </c>
      <c r="N396" s="301">
        <v>355000</v>
      </c>
      <c r="O396" s="301">
        <v>355000</v>
      </c>
      <c r="P396" s="301">
        <v>355000</v>
      </c>
      <c r="Q396" s="301">
        <v>355000</v>
      </c>
      <c r="R396" s="301">
        <v>355000</v>
      </c>
      <c r="S396" s="301">
        <v>355000</v>
      </c>
    </row>
    <row r="397" spans="1:19" ht="16.5" customHeight="1" x14ac:dyDescent="0.3">
      <c r="A397" s="302">
        <v>395</v>
      </c>
      <c r="B397" s="298" t="s">
        <v>37</v>
      </c>
      <c r="C397" s="298" t="s">
        <v>3211</v>
      </c>
      <c r="D397" s="299" t="s">
        <v>3212</v>
      </c>
      <c r="E397" s="299" t="s">
        <v>3213</v>
      </c>
      <c r="F397" s="298" t="s">
        <v>81</v>
      </c>
      <c r="G397" s="298" t="s">
        <v>4522</v>
      </c>
      <c r="H397" s="301">
        <v>0</v>
      </c>
      <c r="I397" s="301">
        <v>1562000</v>
      </c>
      <c r="J397" s="301">
        <v>1562000</v>
      </c>
      <c r="K397" s="308">
        <v>1562000</v>
      </c>
      <c r="L397" s="301">
        <v>1562000</v>
      </c>
      <c r="M397" s="301">
        <v>1562000</v>
      </c>
      <c r="N397" s="301">
        <v>1562000</v>
      </c>
      <c r="O397" s="301">
        <v>1562000</v>
      </c>
      <c r="P397" s="301">
        <v>1562000</v>
      </c>
      <c r="Q397" s="301">
        <v>1562000</v>
      </c>
      <c r="R397" s="301">
        <v>1562000</v>
      </c>
      <c r="S397" s="301">
        <v>1562000</v>
      </c>
    </row>
    <row r="398" spans="1:19" ht="16.5" customHeight="1" x14ac:dyDescent="0.3">
      <c r="A398" s="297">
        <v>396</v>
      </c>
      <c r="B398" s="298" t="s">
        <v>37</v>
      </c>
      <c r="C398" s="298" t="s">
        <v>2703</v>
      </c>
      <c r="D398" s="299" t="s">
        <v>2704</v>
      </c>
      <c r="E398" s="299" t="s">
        <v>1145</v>
      </c>
      <c r="F398" s="300" t="s">
        <v>81</v>
      </c>
      <c r="G398" s="300" t="s">
        <v>4522</v>
      </c>
      <c r="H398" s="301">
        <v>775000</v>
      </c>
      <c r="I398" s="301">
        <v>775000</v>
      </c>
      <c r="J398" s="301">
        <v>775000</v>
      </c>
      <c r="K398" s="308">
        <v>775000</v>
      </c>
      <c r="L398" s="301">
        <v>775000</v>
      </c>
      <c r="M398" s="301">
        <v>775000</v>
      </c>
      <c r="N398" s="301">
        <v>775000</v>
      </c>
      <c r="O398" s="301">
        <v>775000</v>
      </c>
      <c r="P398" s="301">
        <v>775000</v>
      </c>
      <c r="Q398" s="301">
        <v>775000</v>
      </c>
      <c r="R398" s="301">
        <v>775000</v>
      </c>
      <c r="S398" s="301">
        <v>775000</v>
      </c>
    </row>
    <row r="399" spans="1:19" ht="16.5" customHeight="1" x14ac:dyDescent="0.3">
      <c r="A399" s="302">
        <v>397</v>
      </c>
      <c r="B399" s="298" t="s">
        <v>37</v>
      </c>
      <c r="C399" s="298" t="s">
        <v>2923</v>
      </c>
      <c r="D399" s="299" t="s">
        <v>3214</v>
      </c>
      <c r="E399" s="299" t="s">
        <v>3215</v>
      </c>
      <c r="F399" s="298" t="s">
        <v>81</v>
      </c>
      <c r="G399" s="298" t="s">
        <v>4522</v>
      </c>
      <c r="H399" s="301">
        <v>0</v>
      </c>
      <c r="I399" s="301">
        <v>0</v>
      </c>
      <c r="J399" s="301">
        <v>0</v>
      </c>
      <c r="K399" s="308">
        <v>260000</v>
      </c>
      <c r="L399" s="301">
        <v>260000</v>
      </c>
      <c r="M399" s="301">
        <v>260000</v>
      </c>
      <c r="N399" s="301">
        <v>260000</v>
      </c>
      <c r="O399" s="301">
        <v>260000</v>
      </c>
      <c r="P399" s="301">
        <v>260000</v>
      </c>
      <c r="Q399" s="301">
        <v>260000</v>
      </c>
      <c r="R399" s="301">
        <v>260000</v>
      </c>
      <c r="S399" s="301">
        <v>260000</v>
      </c>
    </row>
    <row r="400" spans="1:19" ht="16.5" customHeight="1" x14ac:dyDescent="0.3">
      <c r="A400" s="297">
        <v>398</v>
      </c>
      <c r="B400" s="298" t="s">
        <v>37</v>
      </c>
      <c r="C400" s="298" t="s">
        <v>1495</v>
      </c>
      <c r="D400" s="299" t="s">
        <v>1496</v>
      </c>
      <c r="E400" s="299" t="s">
        <v>2764</v>
      </c>
      <c r="F400" s="300" t="s">
        <v>81</v>
      </c>
      <c r="G400" s="300" t="s">
        <v>4522</v>
      </c>
      <c r="H400" s="301">
        <v>3000000</v>
      </c>
      <c r="I400" s="301">
        <v>0</v>
      </c>
      <c r="J400" s="301">
        <v>0</v>
      </c>
      <c r="K400" s="308">
        <v>0</v>
      </c>
      <c r="L400" s="301">
        <v>0</v>
      </c>
      <c r="M400" s="301">
        <v>0</v>
      </c>
      <c r="N400" s="301">
        <v>0</v>
      </c>
      <c r="O400" s="301">
        <v>0</v>
      </c>
      <c r="P400" s="301">
        <v>0</v>
      </c>
      <c r="Q400" s="301">
        <v>0</v>
      </c>
      <c r="R400" s="301">
        <v>0</v>
      </c>
      <c r="S400" s="301">
        <v>0</v>
      </c>
    </row>
    <row r="401" spans="1:19" ht="16.5" customHeight="1" x14ac:dyDescent="0.3">
      <c r="A401" s="302">
        <v>399</v>
      </c>
      <c r="B401" s="298" t="s">
        <v>976</v>
      </c>
      <c r="C401" s="298" t="s">
        <v>1497</v>
      </c>
      <c r="D401" s="299" t="s">
        <v>1498</v>
      </c>
      <c r="E401" s="299" t="s">
        <v>1121</v>
      </c>
      <c r="F401" s="298" t="s">
        <v>81</v>
      </c>
      <c r="G401" s="298" t="s">
        <v>4522</v>
      </c>
      <c r="H401" s="301">
        <v>365000</v>
      </c>
      <c r="I401" s="301">
        <v>365000</v>
      </c>
      <c r="J401" s="301">
        <v>365000</v>
      </c>
      <c r="K401" s="308">
        <v>365000</v>
      </c>
      <c r="L401" s="301">
        <v>365000</v>
      </c>
      <c r="M401" s="301">
        <v>365000</v>
      </c>
      <c r="N401" s="301">
        <v>365000</v>
      </c>
      <c r="O401" s="301">
        <v>365000</v>
      </c>
      <c r="P401" s="301">
        <v>365000</v>
      </c>
      <c r="Q401" s="301">
        <v>365000</v>
      </c>
      <c r="R401" s="301">
        <v>0</v>
      </c>
      <c r="S401" s="301">
        <v>0</v>
      </c>
    </row>
    <row r="402" spans="1:19" ht="16.5" customHeight="1" x14ac:dyDescent="0.3">
      <c r="A402" s="297">
        <v>400</v>
      </c>
      <c r="B402" s="298" t="s">
        <v>976</v>
      </c>
      <c r="C402" s="298" t="s">
        <v>3998</v>
      </c>
      <c r="D402" s="299" t="s">
        <v>3999</v>
      </c>
      <c r="E402" s="299" t="s">
        <v>4000</v>
      </c>
      <c r="F402" s="300" t="s">
        <v>81</v>
      </c>
      <c r="G402" s="300" t="s">
        <v>4522</v>
      </c>
      <c r="H402" s="301">
        <v>0</v>
      </c>
      <c r="I402" s="301">
        <v>17700000</v>
      </c>
      <c r="J402" s="301">
        <v>0</v>
      </c>
      <c r="K402" s="308">
        <v>0</v>
      </c>
      <c r="L402" s="301">
        <v>0</v>
      </c>
      <c r="M402" s="301">
        <v>0</v>
      </c>
      <c r="N402" s="301">
        <v>0</v>
      </c>
      <c r="O402" s="301">
        <v>0</v>
      </c>
      <c r="P402" s="301">
        <v>0</v>
      </c>
      <c r="Q402" s="301">
        <v>0</v>
      </c>
      <c r="R402" s="301">
        <v>0</v>
      </c>
      <c r="S402" s="301">
        <v>0</v>
      </c>
    </row>
    <row r="403" spans="1:19" ht="16.5" customHeight="1" x14ac:dyDescent="0.3">
      <c r="A403" s="293">
        <v>401</v>
      </c>
      <c r="B403" s="298" t="s">
        <v>976</v>
      </c>
      <c r="C403" s="298" t="s">
        <v>3216</v>
      </c>
      <c r="D403" s="299" t="s">
        <v>3217</v>
      </c>
      <c r="E403" s="299" t="s">
        <v>1060</v>
      </c>
      <c r="F403" s="298" t="s">
        <v>81</v>
      </c>
      <c r="G403" s="298" t="s">
        <v>4522</v>
      </c>
      <c r="H403" s="301">
        <v>0</v>
      </c>
      <c r="I403" s="301">
        <v>0</v>
      </c>
      <c r="J403" s="301">
        <v>0</v>
      </c>
      <c r="K403" s="308">
        <v>0</v>
      </c>
      <c r="L403" s="301">
        <v>0</v>
      </c>
      <c r="M403" s="301">
        <v>0</v>
      </c>
      <c r="N403" s="301">
        <v>0</v>
      </c>
      <c r="O403" s="301">
        <v>0</v>
      </c>
      <c r="P403" s="301">
        <v>0</v>
      </c>
      <c r="Q403" s="301">
        <v>0</v>
      </c>
      <c r="R403" s="301">
        <v>0</v>
      </c>
      <c r="S403" s="301">
        <v>0</v>
      </c>
    </row>
    <row r="404" spans="1:19" ht="16.5" customHeight="1" x14ac:dyDescent="0.3">
      <c r="A404" s="297">
        <v>402</v>
      </c>
      <c r="B404" s="298" t="s">
        <v>976</v>
      </c>
      <c r="C404" s="298" t="s">
        <v>1499</v>
      </c>
      <c r="D404" s="299" t="s">
        <v>1500</v>
      </c>
      <c r="E404" s="299" t="s">
        <v>1065</v>
      </c>
      <c r="F404" s="300" t="s">
        <v>81</v>
      </c>
      <c r="G404" s="300" t="s">
        <v>4522</v>
      </c>
      <c r="H404" s="301">
        <v>445000</v>
      </c>
      <c r="I404" s="301">
        <v>445000</v>
      </c>
      <c r="J404" s="301">
        <v>445000</v>
      </c>
      <c r="K404" s="308">
        <v>445000</v>
      </c>
      <c r="L404" s="301">
        <v>445000</v>
      </c>
      <c r="M404" s="301">
        <v>445000</v>
      </c>
      <c r="N404" s="301">
        <v>445000</v>
      </c>
      <c r="O404" s="301">
        <v>445000</v>
      </c>
      <c r="P404" s="301">
        <v>445000</v>
      </c>
      <c r="Q404" s="301">
        <v>0</v>
      </c>
      <c r="R404" s="301">
        <v>0</v>
      </c>
      <c r="S404" s="301">
        <v>0</v>
      </c>
    </row>
    <row r="405" spans="1:19" ht="16.5" customHeight="1" x14ac:dyDescent="0.3">
      <c r="A405" s="302">
        <v>403</v>
      </c>
      <c r="B405" s="298" t="s">
        <v>976</v>
      </c>
      <c r="C405" s="298" t="s">
        <v>1501</v>
      </c>
      <c r="D405" s="299" t="s">
        <v>1502</v>
      </c>
      <c r="E405" s="299" t="s">
        <v>1113</v>
      </c>
      <c r="F405" s="298" t="s">
        <v>81</v>
      </c>
      <c r="G405" s="298" t="s">
        <v>4522</v>
      </c>
      <c r="H405" s="301">
        <v>305000</v>
      </c>
      <c r="I405" s="301">
        <v>305000</v>
      </c>
      <c r="J405" s="301">
        <v>305000</v>
      </c>
      <c r="K405" s="308">
        <v>305000</v>
      </c>
      <c r="L405" s="301">
        <v>305000</v>
      </c>
      <c r="M405" s="301">
        <v>305000</v>
      </c>
      <c r="N405" s="301">
        <v>305000</v>
      </c>
      <c r="O405" s="301">
        <v>305000</v>
      </c>
      <c r="P405" s="301">
        <v>305000</v>
      </c>
      <c r="Q405" s="301">
        <v>305000</v>
      </c>
      <c r="R405" s="301">
        <v>305000</v>
      </c>
      <c r="S405" s="301">
        <v>0</v>
      </c>
    </row>
    <row r="406" spans="1:19" ht="16.5" customHeight="1" x14ac:dyDescent="0.3">
      <c r="A406" s="297">
        <v>404</v>
      </c>
      <c r="B406" s="298" t="s">
        <v>976</v>
      </c>
      <c r="C406" s="298" t="s">
        <v>1503</v>
      </c>
      <c r="D406" s="299" t="s">
        <v>1504</v>
      </c>
      <c r="E406" s="299" t="s">
        <v>1028</v>
      </c>
      <c r="F406" s="300" t="s">
        <v>81</v>
      </c>
      <c r="G406" s="300" t="s">
        <v>4522</v>
      </c>
      <c r="H406" s="301">
        <v>325000</v>
      </c>
      <c r="I406" s="301">
        <v>325000</v>
      </c>
      <c r="J406" s="301">
        <v>325000</v>
      </c>
      <c r="K406" s="308">
        <v>325000</v>
      </c>
      <c r="L406" s="301">
        <v>325000</v>
      </c>
      <c r="M406" s="301">
        <v>0</v>
      </c>
      <c r="N406" s="301">
        <v>0</v>
      </c>
      <c r="O406" s="301">
        <v>0</v>
      </c>
      <c r="P406" s="301">
        <v>0</v>
      </c>
      <c r="Q406" s="301">
        <v>0</v>
      </c>
      <c r="R406" s="301">
        <v>0</v>
      </c>
      <c r="S406" s="301">
        <v>0</v>
      </c>
    </row>
    <row r="407" spans="1:19" ht="16.5" customHeight="1" x14ac:dyDescent="0.3">
      <c r="A407" s="302">
        <v>405</v>
      </c>
      <c r="B407" s="298" t="s">
        <v>976</v>
      </c>
      <c r="C407" s="298" t="s">
        <v>1505</v>
      </c>
      <c r="D407" s="299" t="s">
        <v>1506</v>
      </c>
      <c r="E407" s="299" t="s">
        <v>1142</v>
      </c>
      <c r="F407" s="298" t="s">
        <v>81</v>
      </c>
      <c r="G407" s="298" t="s">
        <v>4522</v>
      </c>
      <c r="H407" s="301">
        <v>275000</v>
      </c>
      <c r="I407" s="301">
        <v>275000</v>
      </c>
      <c r="J407" s="301">
        <v>275000</v>
      </c>
      <c r="K407" s="308">
        <v>275000</v>
      </c>
      <c r="L407" s="301">
        <v>275000</v>
      </c>
      <c r="M407" s="301">
        <v>275000</v>
      </c>
      <c r="N407" s="301">
        <v>275000</v>
      </c>
      <c r="O407" s="301">
        <v>275000</v>
      </c>
      <c r="P407" s="301">
        <v>0</v>
      </c>
      <c r="Q407" s="301">
        <v>0</v>
      </c>
      <c r="R407" s="301">
        <v>0</v>
      </c>
      <c r="S407" s="301">
        <v>0</v>
      </c>
    </row>
    <row r="408" spans="1:19" ht="16.5" customHeight="1" x14ac:dyDescent="0.3">
      <c r="A408" s="297">
        <v>406</v>
      </c>
      <c r="B408" s="298" t="s">
        <v>976</v>
      </c>
      <c r="C408" s="298" t="s">
        <v>1507</v>
      </c>
      <c r="D408" s="299" t="s">
        <v>1508</v>
      </c>
      <c r="E408" s="299" t="s">
        <v>1121</v>
      </c>
      <c r="F408" s="300" t="s">
        <v>81</v>
      </c>
      <c r="G408" s="300" t="s">
        <v>4522</v>
      </c>
      <c r="H408" s="301">
        <v>275000</v>
      </c>
      <c r="I408" s="301">
        <v>275000</v>
      </c>
      <c r="J408" s="301">
        <v>275000</v>
      </c>
      <c r="K408" s="308">
        <v>275000</v>
      </c>
      <c r="L408" s="301">
        <v>275000</v>
      </c>
      <c r="M408" s="301">
        <v>275000</v>
      </c>
      <c r="N408" s="301">
        <v>275000</v>
      </c>
      <c r="O408" s="301">
        <v>275000</v>
      </c>
      <c r="P408" s="301">
        <v>275000</v>
      </c>
      <c r="Q408" s="301">
        <v>275000</v>
      </c>
      <c r="R408" s="301">
        <v>0</v>
      </c>
      <c r="S408" s="301">
        <v>0</v>
      </c>
    </row>
    <row r="409" spans="1:19" ht="16.5" customHeight="1" x14ac:dyDescent="0.3">
      <c r="A409" s="302">
        <v>407</v>
      </c>
      <c r="B409" s="298" t="s">
        <v>976</v>
      </c>
      <c r="C409" s="298" t="s">
        <v>1509</v>
      </c>
      <c r="D409" s="299" t="s">
        <v>1510</v>
      </c>
      <c r="E409" s="299" t="s">
        <v>1273</v>
      </c>
      <c r="F409" s="298" t="s">
        <v>81</v>
      </c>
      <c r="G409" s="298" t="s">
        <v>4522</v>
      </c>
      <c r="H409" s="301">
        <v>280000</v>
      </c>
      <c r="I409" s="301">
        <v>280000</v>
      </c>
      <c r="J409" s="301">
        <v>280000</v>
      </c>
      <c r="K409" s="308">
        <v>280000</v>
      </c>
      <c r="L409" s="301">
        <v>280000</v>
      </c>
      <c r="M409" s="301">
        <v>280000</v>
      </c>
      <c r="N409" s="301">
        <v>280000</v>
      </c>
      <c r="O409" s="301">
        <v>280000</v>
      </c>
      <c r="P409" s="301">
        <v>280000</v>
      </c>
      <c r="Q409" s="301">
        <v>280000</v>
      </c>
      <c r="R409" s="301">
        <v>0</v>
      </c>
      <c r="S409" s="301">
        <v>0</v>
      </c>
    </row>
    <row r="410" spans="1:19" ht="16.5" customHeight="1" x14ac:dyDescent="0.3">
      <c r="A410" s="297">
        <v>408</v>
      </c>
      <c r="B410" s="298" t="s">
        <v>976</v>
      </c>
      <c r="C410" s="298" t="s">
        <v>1511</v>
      </c>
      <c r="D410" s="299" t="s">
        <v>1512</v>
      </c>
      <c r="E410" s="299" t="s">
        <v>1113</v>
      </c>
      <c r="F410" s="300" t="s">
        <v>81</v>
      </c>
      <c r="G410" s="300" t="s">
        <v>4522</v>
      </c>
      <c r="H410" s="301">
        <v>210000</v>
      </c>
      <c r="I410" s="301">
        <v>210000</v>
      </c>
      <c r="J410" s="301">
        <v>210000</v>
      </c>
      <c r="K410" s="308">
        <v>210000</v>
      </c>
      <c r="L410" s="301">
        <v>210000</v>
      </c>
      <c r="M410" s="301">
        <v>210000</v>
      </c>
      <c r="N410" s="301">
        <v>210000</v>
      </c>
      <c r="O410" s="301">
        <v>210000</v>
      </c>
      <c r="P410" s="301">
        <v>210000</v>
      </c>
      <c r="Q410" s="301">
        <v>210000</v>
      </c>
      <c r="R410" s="301">
        <v>210000</v>
      </c>
      <c r="S410" s="301">
        <v>0</v>
      </c>
    </row>
    <row r="411" spans="1:19" ht="16.5" customHeight="1" x14ac:dyDescent="0.3">
      <c r="A411" s="293">
        <v>409</v>
      </c>
      <c r="B411" s="298" t="s">
        <v>976</v>
      </c>
      <c r="C411" s="298" t="s">
        <v>1513</v>
      </c>
      <c r="D411" s="299" t="s">
        <v>1514</v>
      </c>
      <c r="E411" s="299" t="s">
        <v>1145</v>
      </c>
      <c r="F411" s="298" t="s">
        <v>81</v>
      </c>
      <c r="G411" s="298" t="s">
        <v>4522</v>
      </c>
      <c r="H411" s="301">
        <v>230000</v>
      </c>
      <c r="I411" s="301">
        <v>230000</v>
      </c>
      <c r="J411" s="301">
        <v>230000</v>
      </c>
      <c r="K411" s="308">
        <v>230000</v>
      </c>
      <c r="L411" s="301">
        <v>230000</v>
      </c>
      <c r="M411" s="301">
        <v>230000</v>
      </c>
      <c r="N411" s="301">
        <v>230000</v>
      </c>
      <c r="O411" s="301">
        <v>230000</v>
      </c>
      <c r="P411" s="301">
        <v>230000</v>
      </c>
      <c r="Q411" s="301">
        <v>230000</v>
      </c>
      <c r="R411" s="301">
        <v>230000</v>
      </c>
      <c r="S411" s="301">
        <v>230000</v>
      </c>
    </row>
    <row r="412" spans="1:19" ht="16.5" customHeight="1" x14ac:dyDescent="0.3">
      <c r="A412" s="297">
        <v>410</v>
      </c>
      <c r="B412" s="298" t="s">
        <v>976</v>
      </c>
      <c r="C412" s="298" t="s">
        <v>1515</v>
      </c>
      <c r="D412" s="299" t="s">
        <v>1516</v>
      </c>
      <c r="E412" s="299" t="s">
        <v>3996</v>
      </c>
      <c r="F412" s="300" t="s">
        <v>81</v>
      </c>
      <c r="G412" s="300" t="s">
        <v>4522</v>
      </c>
      <c r="H412" s="301">
        <v>275000</v>
      </c>
      <c r="I412" s="301">
        <v>275000</v>
      </c>
      <c r="J412" s="301">
        <v>275000</v>
      </c>
      <c r="K412" s="308">
        <v>275000</v>
      </c>
      <c r="L412" s="301">
        <v>275000</v>
      </c>
      <c r="M412" s="301">
        <v>275000</v>
      </c>
      <c r="N412" s="301">
        <v>275000</v>
      </c>
      <c r="O412" s="301">
        <v>275000</v>
      </c>
      <c r="P412" s="301">
        <v>275000</v>
      </c>
      <c r="Q412" s="301">
        <v>275000</v>
      </c>
      <c r="R412" s="301">
        <v>275000</v>
      </c>
      <c r="S412" s="301">
        <v>275000</v>
      </c>
    </row>
    <row r="413" spans="1:19" ht="16.5" customHeight="1" x14ac:dyDescent="0.3">
      <c r="A413" s="302">
        <v>411</v>
      </c>
      <c r="B413" s="298" t="s">
        <v>976</v>
      </c>
      <c r="C413" s="298" t="s">
        <v>1517</v>
      </c>
      <c r="D413" s="299" t="s">
        <v>1518</v>
      </c>
      <c r="E413" s="299" t="s">
        <v>1224</v>
      </c>
      <c r="F413" s="298" t="s">
        <v>81</v>
      </c>
      <c r="G413" s="298" t="s">
        <v>4522</v>
      </c>
      <c r="H413" s="301">
        <v>395000</v>
      </c>
      <c r="I413" s="301">
        <v>395000</v>
      </c>
      <c r="J413" s="301">
        <v>0</v>
      </c>
      <c r="K413" s="308">
        <v>0</v>
      </c>
      <c r="L413" s="301">
        <v>0</v>
      </c>
      <c r="M413" s="301">
        <v>0</v>
      </c>
      <c r="N413" s="301">
        <v>0</v>
      </c>
      <c r="O413" s="301">
        <v>0</v>
      </c>
      <c r="P413" s="301">
        <v>0</v>
      </c>
      <c r="Q413" s="301">
        <v>0</v>
      </c>
      <c r="R413" s="301">
        <v>0</v>
      </c>
      <c r="S413" s="301">
        <v>0</v>
      </c>
    </row>
    <row r="414" spans="1:19" ht="16.5" customHeight="1" x14ac:dyDescent="0.3">
      <c r="A414" s="297">
        <v>412</v>
      </c>
      <c r="B414" s="298" t="s">
        <v>976</v>
      </c>
      <c r="C414" s="298" t="s">
        <v>1519</v>
      </c>
      <c r="D414" s="299" t="s">
        <v>1520</v>
      </c>
      <c r="E414" s="299" t="s">
        <v>1488</v>
      </c>
      <c r="F414" s="300" t="s">
        <v>81</v>
      </c>
      <c r="G414" s="300" t="s">
        <v>4522</v>
      </c>
      <c r="H414" s="301">
        <v>585000</v>
      </c>
      <c r="I414" s="301">
        <v>585000</v>
      </c>
      <c r="J414" s="301">
        <v>585000</v>
      </c>
      <c r="K414" s="308">
        <v>585000</v>
      </c>
      <c r="L414" s="301">
        <v>585000</v>
      </c>
      <c r="M414" s="301">
        <v>585000</v>
      </c>
      <c r="N414" s="301">
        <v>585000</v>
      </c>
      <c r="O414" s="301">
        <v>585000</v>
      </c>
      <c r="P414" s="301">
        <v>585000</v>
      </c>
      <c r="Q414" s="301">
        <v>585000</v>
      </c>
      <c r="R414" s="301">
        <v>585000</v>
      </c>
      <c r="S414" s="301">
        <v>585000</v>
      </c>
    </row>
    <row r="415" spans="1:19" ht="16.5" customHeight="1" x14ac:dyDescent="0.3">
      <c r="A415" s="302">
        <v>413</v>
      </c>
      <c r="B415" s="298" t="s">
        <v>976</v>
      </c>
      <c r="C415" s="298" t="s">
        <v>1521</v>
      </c>
      <c r="D415" s="299" t="s">
        <v>1522</v>
      </c>
      <c r="E415" s="299" t="s">
        <v>1295</v>
      </c>
      <c r="F415" s="298" t="s">
        <v>81</v>
      </c>
      <c r="G415" s="298" t="s">
        <v>4522</v>
      </c>
      <c r="H415" s="301">
        <v>275000</v>
      </c>
      <c r="I415" s="301">
        <v>275000</v>
      </c>
      <c r="J415" s="301">
        <v>275000</v>
      </c>
      <c r="K415" s="308">
        <v>275000</v>
      </c>
      <c r="L415" s="301">
        <v>275000</v>
      </c>
      <c r="M415" s="301">
        <v>275000</v>
      </c>
      <c r="N415" s="301">
        <v>275000</v>
      </c>
      <c r="O415" s="301">
        <v>275000</v>
      </c>
      <c r="P415" s="301">
        <v>275000</v>
      </c>
      <c r="Q415" s="301">
        <v>275000</v>
      </c>
      <c r="R415" s="301">
        <v>275000</v>
      </c>
      <c r="S415" s="301">
        <v>275000</v>
      </c>
    </row>
    <row r="416" spans="1:19" ht="16.5" customHeight="1" x14ac:dyDescent="0.3">
      <c r="A416" s="297">
        <v>414</v>
      </c>
      <c r="B416" s="298" t="s">
        <v>976</v>
      </c>
      <c r="C416" s="298" t="s">
        <v>1523</v>
      </c>
      <c r="D416" s="299" t="s">
        <v>1524</v>
      </c>
      <c r="E416" s="299" t="s">
        <v>1142</v>
      </c>
      <c r="F416" s="300" t="s">
        <v>81</v>
      </c>
      <c r="G416" s="300" t="s">
        <v>4522</v>
      </c>
      <c r="H416" s="301">
        <v>425000</v>
      </c>
      <c r="I416" s="301">
        <v>425000</v>
      </c>
      <c r="J416" s="301">
        <v>425000</v>
      </c>
      <c r="K416" s="308">
        <v>425000</v>
      </c>
      <c r="L416" s="301">
        <v>425000</v>
      </c>
      <c r="M416" s="301">
        <v>425000</v>
      </c>
      <c r="N416" s="301">
        <v>425000</v>
      </c>
      <c r="O416" s="301">
        <v>425000</v>
      </c>
      <c r="P416" s="301">
        <v>0</v>
      </c>
      <c r="Q416" s="301">
        <v>0</v>
      </c>
      <c r="R416" s="301">
        <v>0</v>
      </c>
      <c r="S416" s="301">
        <v>0</v>
      </c>
    </row>
    <row r="417" spans="1:19" ht="16.5" customHeight="1" x14ac:dyDescent="0.3">
      <c r="A417" s="302">
        <v>415</v>
      </c>
      <c r="B417" s="298" t="s">
        <v>976</v>
      </c>
      <c r="C417" s="298" t="s">
        <v>1525</v>
      </c>
      <c r="D417" s="299" t="s">
        <v>1526</v>
      </c>
      <c r="E417" s="299" t="s">
        <v>1142</v>
      </c>
      <c r="F417" s="298" t="s">
        <v>81</v>
      </c>
      <c r="G417" s="298" t="s">
        <v>4522</v>
      </c>
      <c r="H417" s="301">
        <v>320000</v>
      </c>
      <c r="I417" s="301">
        <v>320000</v>
      </c>
      <c r="J417" s="301">
        <v>320000</v>
      </c>
      <c r="K417" s="308">
        <v>320000</v>
      </c>
      <c r="L417" s="301">
        <v>320000</v>
      </c>
      <c r="M417" s="301">
        <v>320000</v>
      </c>
      <c r="N417" s="301">
        <v>320000</v>
      </c>
      <c r="O417" s="301">
        <v>320000</v>
      </c>
      <c r="P417" s="301">
        <v>0</v>
      </c>
      <c r="Q417" s="301">
        <v>0</v>
      </c>
      <c r="R417" s="301">
        <v>0</v>
      </c>
      <c r="S417" s="301">
        <v>0</v>
      </c>
    </row>
    <row r="418" spans="1:19" ht="16.5" customHeight="1" x14ac:dyDescent="0.3">
      <c r="A418" s="297">
        <v>416</v>
      </c>
      <c r="B418" s="298" t="s">
        <v>976</v>
      </c>
      <c r="C418" s="298" t="s">
        <v>1527</v>
      </c>
      <c r="D418" s="299" t="s">
        <v>1528</v>
      </c>
      <c r="E418" s="299" t="s">
        <v>1121</v>
      </c>
      <c r="F418" s="300" t="s">
        <v>81</v>
      </c>
      <c r="G418" s="300" t="s">
        <v>4522</v>
      </c>
      <c r="H418" s="301">
        <v>310000</v>
      </c>
      <c r="I418" s="301">
        <v>310000</v>
      </c>
      <c r="J418" s="301">
        <v>310000</v>
      </c>
      <c r="K418" s="308">
        <v>310000</v>
      </c>
      <c r="L418" s="301">
        <v>310000</v>
      </c>
      <c r="M418" s="301">
        <v>310000</v>
      </c>
      <c r="N418" s="301">
        <v>310000</v>
      </c>
      <c r="O418" s="301">
        <v>310000</v>
      </c>
      <c r="P418" s="301">
        <v>310000</v>
      </c>
      <c r="Q418" s="301">
        <v>310000</v>
      </c>
      <c r="R418" s="301">
        <v>0</v>
      </c>
      <c r="S418" s="301">
        <v>0</v>
      </c>
    </row>
    <row r="419" spans="1:19" ht="16.5" customHeight="1" x14ac:dyDescent="0.3">
      <c r="A419" s="293">
        <v>417</v>
      </c>
      <c r="B419" s="298" t="s">
        <v>976</v>
      </c>
      <c r="C419" s="298" t="s">
        <v>1529</v>
      </c>
      <c r="D419" s="299" t="s">
        <v>1530</v>
      </c>
      <c r="E419" s="299" t="s">
        <v>3996</v>
      </c>
      <c r="F419" s="298" t="s">
        <v>81</v>
      </c>
      <c r="G419" s="298" t="s">
        <v>4522</v>
      </c>
      <c r="H419" s="301">
        <v>275000</v>
      </c>
      <c r="I419" s="301">
        <v>275000</v>
      </c>
      <c r="J419" s="301">
        <v>275000</v>
      </c>
      <c r="K419" s="308">
        <v>275000</v>
      </c>
      <c r="L419" s="301">
        <v>275000</v>
      </c>
      <c r="M419" s="301">
        <v>275000</v>
      </c>
      <c r="N419" s="301">
        <v>275000</v>
      </c>
      <c r="O419" s="301">
        <v>275000</v>
      </c>
      <c r="P419" s="301">
        <v>275000</v>
      </c>
      <c r="Q419" s="301">
        <v>275000</v>
      </c>
      <c r="R419" s="301">
        <v>275000</v>
      </c>
      <c r="S419" s="301">
        <v>275000</v>
      </c>
    </row>
    <row r="420" spans="1:19" ht="16.5" customHeight="1" x14ac:dyDescent="0.3">
      <c r="A420" s="297">
        <v>418</v>
      </c>
      <c r="B420" s="298" t="s">
        <v>976</v>
      </c>
      <c r="C420" s="298" t="s">
        <v>3218</v>
      </c>
      <c r="D420" s="299" t="s">
        <v>3219</v>
      </c>
      <c r="E420" s="299" t="s">
        <v>1113</v>
      </c>
      <c r="F420" s="300" t="s">
        <v>81</v>
      </c>
      <c r="G420" s="300" t="s">
        <v>4522</v>
      </c>
      <c r="H420" s="301">
        <v>0</v>
      </c>
      <c r="I420" s="301">
        <v>0</v>
      </c>
      <c r="J420" s="301">
        <v>0</v>
      </c>
      <c r="K420" s="308">
        <v>0</v>
      </c>
      <c r="L420" s="301">
        <v>0</v>
      </c>
      <c r="M420" s="301">
        <v>0</v>
      </c>
      <c r="N420" s="301">
        <v>0</v>
      </c>
      <c r="O420" s="301">
        <v>0</v>
      </c>
      <c r="P420" s="301">
        <v>0</v>
      </c>
      <c r="Q420" s="301">
        <v>0</v>
      </c>
      <c r="R420" s="301">
        <v>0</v>
      </c>
      <c r="S420" s="301">
        <v>0</v>
      </c>
    </row>
    <row r="421" spans="1:19" ht="16.5" customHeight="1" x14ac:dyDescent="0.3">
      <c r="A421" s="302">
        <v>419</v>
      </c>
      <c r="B421" s="298" t="s">
        <v>976</v>
      </c>
      <c r="C421" s="298" t="s">
        <v>1531</v>
      </c>
      <c r="D421" s="299" t="s">
        <v>1532</v>
      </c>
      <c r="E421" s="299" t="s">
        <v>1121</v>
      </c>
      <c r="F421" s="298" t="s">
        <v>81</v>
      </c>
      <c r="G421" s="298" t="s">
        <v>4522</v>
      </c>
      <c r="H421" s="301">
        <v>275000</v>
      </c>
      <c r="I421" s="301">
        <v>275000</v>
      </c>
      <c r="J421" s="301">
        <v>275000</v>
      </c>
      <c r="K421" s="308">
        <v>275000</v>
      </c>
      <c r="L421" s="301">
        <v>275000</v>
      </c>
      <c r="M421" s="301">
        <v>275000</v>
      </c>
      <c r="N421" s="301">
        <v>275000</v>
      </c>
      <c r="O421" s="301">
        <v>275000</v>
      </c>
      <c r="P421" s="301">
        <v>275000</v>
      </c>
      <c r="Q421" s="301">
        <v>275000</v>
      </c>
      <c r="R421" s="301">
        <v>0</v>
      </c>
      <c r="S421" s="301">
        <v>0</v>
      </c>
    </row>
    <row r="422" spans="1:19" ht="16.5" customHeight="1" x14ac:dyDescent="0.3">
      <c r="A422" s="297">
        <v>420</v>
      </c>
      <c r="B422" s="298" t="s">
        <v>976</v>
      </c>
      <c r="C422" s="298" t="s">
        <v>3220</v>
      </c>
      <c r="D422" s="299" t="s">
        <v>3221</v>
      </c>
      <c r="E422" s="299" t="s">
        <v>3222</v>
      </c>
      <c r="F422" s="300" t="s">
        <v>81</v>
      </c>
      <c r="G422" s="300" t="s">
        <v>4522</v>
      </c>
      <c r="H422" s="301">
        <v>0</v>
      </c>
      <c r="I422" s="301">
        <v>0</v>
      </c>
      <c r="J422" s="301">
        <v>0</v>
      </c>
      <c r="K422" s="308">
        <v>0</v>
      </c>
      <c r="L422" s="301">
        <v>0</v>
      </c>
      <c r="M422" s="301">
        <v>0</v>
      </c>
      <c r="N422" s="301">
        <v>0</v>
      </c>
      <c r="O422" s="301">
        <v>0</v>
      </c>
      <c r="P422" s="301">
        <v>0</v>
      </c>
      <c r="Q422" s="301">
        <v>0</v>
      </c>
      <c r="R422" s="301">
        <v>0</v>
      </c>
      <c r="S422" s="301">
        <v>0</v>
      </c>
    </row>
    <row r="423" spans="1:19" ht="16.5" customHeight="1" x14ac:dyDescent="0.3">
      <c r="A423" s="302">
        <v>421</v>
      </c>
      <c r="B423" s="298" t="s">
        <v>976</v>
      </c>
      <c r="C423" s="298" t="s">
        <v>1533</v>
      </c>
      <c r="D423" s="299" t="s">
        <v>1534</v>
      </c>
      <c r="E423" s="299" t="s">
        <v>4296</v>
      </c>
      <c r="F423" s="298" t="s">
        <v>81</v>
      </c>
      <c r="G423" s="298" t="s">
        <v>4522</v>
      </c>
      <c r="H423" s="301">
        <v>295000</v>
      </c>
      <c r="I423" s="301">
        <v>295000</v>
      </c>
      <c r="J423" s="301">
        <v>0</v>
      </c>
      <c r="K423" s="308">
        <v>0</v>
      </c>
      <c r="L423" s="301">
        <v>0</v>
      </c>
      <c r="M423" s="301">
        <v>0</v>
      </c>
      <c r="N423" s="301">
        <v>0</v>
      </c>
      <c r="O423" s="301">
        <v>0</v>
      </c>
      <c r="P423" s="301">
        <v>0</v>
      </c>
      <c r="Q423" s="301">
        <v>0</v>
      </c>
      <c r="R423" s="301">
        <v>0</v>
      </c>
      <c r="S423" s="301">
        <v>0</v>
      </c>
    </row>
    <row r="424" spans="1:19" ht="16.5" customHeight="1" x14ac:dyDescent="0.3">
      <c r="A424" s="297">
        <v>422</v>
      </c>
      <c r="B424" s="298" t="s">
        <v>976</v>
      </c>
      <c r="C424" s="298" t="s">
        <v>1535</v>
      </c>
      <c r="D424" s="299" t="s">
        <v>1536</v>
      </c>
      <c r="E424" s="299" t="s">
        <v>1065</v>
      </c>
      <c r="F424" s="300" t="s">
        <v>81</v>
      </c>
      <c r="G424" s="300" t="s">
        <v>4522</v>
      </c>
      <c r="H424" s="301">
        <v>330000</v>
      </c>
      <c r="I424" s="301">
        <v>330000</v>
      </c>
      <c r="J424" s="301">
        <v>330000</v>
      </c>
      <c r="K424" s="308">
        <v>330000</v>
      </c>
      <c r="L424" s="301">
        <v>330000</v>
      </c>
      <c r="M424" s="301">
        <v>330000</v>
      </c>
      <c r="N424" s="301">
        <v>330000</v>
      </c>
      <c r="O424" s="301">
        <v>330000</v>
      </c>
      <c r="P424" s="301">
        <v>330000</v>
      </c>
      <c r="Q424" s="301">
        <v>0</v>
      </c>
      <c r="R424" s="301">
        <v>0</v>
      </c>
      <c r="S424" s="301">
        <v>0</v>
      </c>
    </row>
    <row r="425" spans="1:19" ht="16.5" customHeight="1" x14ac:dyDescent="0.3">
      <c r="A425" s="302">
        <v>423</v>
      </c>
      <c r="B425" s="298" t="s">
        <v>976</v>
      </c>
      <c r="C425" s="298" t="s">
        <v>1537</v>
      </c>
      <c r="D425" s="299" t="s">
        <v>1538</v>
      </c>
      <c r="E425" s="299" t="s">
        <v>1121</v>
      </c>
      <c r="F425" s="298" t="s">
        <v>81</v>
      </c>
      <c r="G425" s="298" t="s">
        <v>4522</v>
      </c>
      <c r="H425" s="301">
        <v>415000</v>
      </c>
      <c r="I425" s="301">
        <v>415000</v>
      </c>
      <c r="J425" s="301">
        <v>415000</v>
      </c>
      <c r="K425" s="308">
        <v>415000</v>
      </c>
      <c r="L425" s="301">
        <v>415000</v>
      </c>
      <c r="M425" s="301">
        <v>415000</v>
      </c>
      <c r="N425" s="301">
        <v>415000</v>
      </c>
      <c r="O425" s="301">
        <v>415000</v>
      </c>
      <c r="P425" s="301">
        <v>415000</v>
      </c>
      <c r="Q425" s="301">
        <v>415000</v>
      </c>
      <c r="R425" s="301">
        <v>0</v>
      </c>
      <c r="S425" s="301">
        <v>0</v>
      </c>
    </row>
    <row r="426" spans="1:19" ht="16.5" customHeight="1" x14ac:dyDescent="0.3">
      <c r="A426" s="297">
        <v>424</v>
      </c>
      <c r="B426" s="298" t="s">
        <v>976</v>
      </c>
      <c r="C426" s="298" t="s">
        <v>2316</v>
      </c>
      <c r="D426" s="299" t="s">
        <v>2317</v>
      </c>
      <c r="E426" s="299" t="s">
        <v>3534</v>
      </c>
      <c r="F426" s="300" t="s">
        <v>81</v>
      </c>
      <c r="G426" s="300" t="s">
        <v>4522</v>
      </c>
      <c r="H426" s="301">
        <v>0</v>
      </c>
      <c r="I426" s="301">
        <v>0</v>
      </c>
      <c r="J426" s="301">
        <v>0</v>
      </c>
      <c r="K426" s="308">
        <v>0</v>
      </c>
      <c r="L426" s="301">
        <v>17100000</v>
      </c>
      <c r="M426" s="301">
        <v>0</v>
      </c>
      <c r="N426" s="301">
        <v>0</v>
      </c>
      <c r="O426" s="301">
        <v>0</v>
      </c>
      <c r="P426" s="301">
        <v>0</v>
      </c>
      <c r="Q426" s="301">
        <v>0</v>
      </c>
      <c r="R426" s="301">
        <v>0</v>
      </c>
      <c r="S426" s="301">
        <v>0</v>
      </c>
    </row>
    <row r="427" spans="1:19" ht="16.5" customHeight="1" x14ac:dyDescent="0.3">
      <c r="A427" s="293">
        <v>425</v>
      </c>
      <c r="B427" s="298" t="s">
        <v>976</v>
      </c>
      <c r="C427" s="298" t="s">
        <v>1539</v>
      </c>
      <c r="D427" s="299" t="s">
        <v>1540</v>
      </c>
      <c r="E427" s="299" t="s">
        <v>1121</v>
      </c>
      <c r="F427" s="298" t="s">
        <v>81</v>
      </c>
      <c r="G427" s="298" t="s">
        <v>4522</v>
      </c>
      <c r="H427" s="301">
        <v>355000</v>
      </c>
      <c r="I427" s="301">
        <v>355000</v>
      </c>
      <c r="J427" s="301">
        <v>355000</v>
      </c>
      <c r="K427" s="308">
        <v>355000</v>
      </c>
      <c r="L427" s="301">
        <v>355000</v>
      </c>
      <c r="M427" s="301">
        <v>355000</v>
      </c>
      <c r="N427" s="301">
        <v>355000</v>
      </c>
      <c r="O427" s="301">
        <v>355000</v>
      </c>
      <c r="P427" s="301">
        <v>355000</v>
      </c>
      <c r="Q427" s="301">
        <v>355000</v>
      </c>
      <c r="R427" s="301">
        <v>0</v>
      </c>
      <c r="S427" s="301">
        <v>0</v>
      </c>
    </row>
    <row r="428" spans="1:19" ht="16.5" customHeight="1" x14ac:dyDescent="0.3">
      <c r="A428" s="297">
        <v>426</v>
      </c>
      <c r="B428" s="298" t="s">
        <v>976</v>
      </c>
      <c r="C428" s="298" t="s">
        <v>3223</v>
      </c>
      <c r="D428" s="299" t="s">
        <v>3224</v>
      </c>
      <c r="E428" s="299" t="s">
        <v>3164</v>
      </c>
      <c r="F428" s="300" t="s">
        <v>81</v>
      </c>
      <c r="G428" s="300" t="s">
        <v>4522</v>
      </c>
      <c r="H428" s="301">
        <v>0</v>
      </c>
      <c r="I428" s="301">
        <v>0</v>
      </c>
      <c r="J428" s="301">
        <v>0</v>
      </c>
      <c r="K428" s="308">
        <v>0</v>
      </c>
      <c r="L428" s="301">
        <v>0</v>
      </c>
      <c r="M428" s="301">
        <v>0</v>
      </c>
      <c r="N428" s="301">
        <v>0</v>
      </c>
      <c r="O428" s="301">
        <v>0</v>
      </c>
      <c r="P428" s="301">
        <v>0</v>
      </c>
      <c r="Q428" s="301">
        <v>0</v>
      </c>
      <c r="R428" s="301">
        <v>0</v>
      </c>
      <c r="S428" s="301">
        <v>0</v>
      </c>
    </row>
    <row r="429" spans="1:19" ht="16.5" customHeight="1" x14ac:dyDescent="0.3">
      <c r="A429" s="302">
        <v>427</v>
      </c>
      <c r="B429" s="298" t="s">
        <v>976</v>
      </c>
      <c r="C429" s="298" t="s">
        <v>1541</v>
      </c>
      <c r="D429" s="299" t="s">
        <v>1542</v>
      </c>
      <c r="E429" s="299" t="s">
        <v>1121</v>
      </c>
      <c r="F429" s="298" t="s">
        <v>81</v>
      </c>
      <c r="G429" s="298" t="s">
        <v>4522</v>
      </c>
      <c r="H429" s="301">
        <v>275000</v>
      </c>
      <c r="I429" s="301">
        <v>275000</v>
      </c>
      <c r="J429" s="301">
        <v>275000</v>
      </c>
      <c r="K429" s="308">
        <v>275000</v>
      </c>
      <c r="L429" s="301">
        <v>275000</v>
      </c>
      <c r="M429" s="301">
        <v>275000</v>
      </c>
      <c r="N429" s="301">
        <v>275000</v>
      </c>
      <c r="O429" s="301">
        <v>275000</v>
      </c>
      <c r="P429" s="301">
        <v>275000</v>
      </c>
      <c r="Q429" s="301">
        <v>275000</v>
      </c>
      <c r="R429" s="301">
        <v>0</v>
      </c>
      <c r="S429" s="301">
        <v>0</v>
      </c>
    </row>
    <row r="430" spans="1:19" ht="16.5" customHeight="1" x14ac:dyDescent="0.3">
      <c r="A430" s="297">
        <v>428</v>
      </c>
      <c r="B430" s="298" t="s">
        <v>1008</v>
      </c>
      <c r="C430" s="298" t="s">
        <v>4620</v>
      </c>
      <c r="D430" s="299" t="s">
        <v>1544</v>
      </c>
      <c r="E430" s="299" t="s">
        <v>1133</v>
      </c>
      <c r="F430" s="300" t="s">
        <v>81</v>
      </c>
      <c r="G430" s="300" t="s">
        <v>4522</v>
      </c>
      <c r="H430" s="301">
        <v>365000</v>
      </c>
      <c r="I430" s="301">
        <v>365000</v>
      </c>
      <c r="J430" s="301">
        <v>365000</v>
      </c>
      <c r="K430" s="308">
        <v>365000</v>
      </c>
      <c r="L430" s="301">
        <v>365000</v>
      </c>
      <c r="M430" s="301">
        <v>365000</v>
      </c>
      <c r="N430" s="301">
        <v>0</v>
      </c>
      <c r="O430" s="301">
        <v>0</v>
      </c>
      <c r="P430" s="301">
        <v>0</v>
      </c>
      <c r="Q430" s="301">
        <v>0</v>
      </c>
      <c r="R430" s="301">
        <v>0</v>
      </c>
      <c r="S430" s="301">
        <v>0</v>
      </c>
    </row>
    <row r="431" spans="1:19" ht="16.5" customHeight="1" x14ac:dyDescent="0.3">
      <c r="A431" s="302">
        <v>429</v>
      </c>
      <c r="B431" s="298" t="s">
        <v>1008</v>
      </c>
      <c r="C431" s="298" t="s">
        <v>1545</v>
      </c>
      <c r="D431" s="299" t="s">
        <v>1546</v>
      </c>
      <c r="E431" s="299" t="s">
        <v>1121</v>
      </c>
      <c r="F431" s="298" t="s">
        <v>81</v>
      </c>
      <c r="G431" s="298" t="s">
        <v>4522</v>
      </c>
      <c r="H431" s="301">
        <v>365000</v>
      </c>
      <c r="I431" s="301">
        <v>365000</v>
      </c>
      <c r="J431" s="301">
        <v>365000</v>
      </c>
      <c r="K431" s="308">
        <v>365000</v>
      </c>
      <c r="L431" s="301">
        <v>365000</v>
      </c>
      <c r="M431" s="301">
        <v>365000</v>
      </c>
      <c r="N431" s="301">
        <v>365000</v>
      </c>
      <c r="O431" s="301">
        <v>365000</v>
      </c>
      <c r="P431" s="301">
        <v>365000</v>
      </c>
      <c r="Q431" s="301">
        <v>365000</v>
      </c>
      <c r="R431" s="301">
        <v>0</v>
      </c>
      <c r="S431" s="301">
        <v>0</v>
      </c>
    </row>
    <row r="432" spans="1:19" ht="16.5" customHeight="1" x14ac:dyDescent="0.3">
      <c r="A432" s="297">
        <v>430</v>
      </c>
      <c r="B432" s="298" t="s">
        <v>1008</v>
      </c>
      <c r="C432" s="298" t="s">
        <v>1547</v>
      </c>
      <c r="D432" s="299" t="s">
        <v>1548</v>
      </c>
      <c r="E432" s="299" t="s">
        <v>1178</v>
      </c>
      <c r="F432" s="300" t="s">
        <v>81</v>
      </c>
      <c r="G432" s="300" t="s">
        <v>4522</v>
      </c>
      <c r="H432" s="301">
        <v>305000</v>
      </c>
      <c r="I432" s="301">
        <v>305000</v>
      </c>
      <c r="J432" s="301">
        <v>305000</v>
      </c>
      <c r="K432" s="308">
        <v>305000</v>
      </c>
      <c r="L432" s="301">
        <v>305000</v>
      </c>
      <c r="M432" s="301">
        <v>305000</v>
      </c>
      <c r="N432" s="301">
        <v>305000</v>
      </c>
      <c r="O432" s="301">
        <v>305000</v>
      </c>
      <c r="P432" s="301">
        <v>305000</v>
      </c>
      <c r="Q432" s="301">
        <v>305000</v>
      </c>
      <c r="R432" s="301">
        <v>305000</v>
      </c>
      <c r="S432" s="301">
        <v>305000</v>
      </c>
    </row>
    <row r="433" spans="1:19" ht="16.5" customHeight="1" x14ac:dyDescent="0.3">
      <c r="A433" s="302">
        <v>431</v>
      </c>
      <c r="B433" s="298" t="s">
        <v>1008</v>
      </c>
      <c r="C433" s="298" t="s">
        <v>1551</v>
      </c>
      <c r="D433" s="299" t="s">
        <v>1552</v>
      </c>
      <c r="E433" s="299" t="s">
        <v>1173</v>
      </c>
      <c r="F433" s="298" t="s">
        <v>81</v>
      </c>
      <c r="G433" s="298" t="s">
        <v>4522</v>
      </c>
      <c r="H433" s="301">
        <v>425000</v>
      </c>
      <c r="I433" s="301">
        <v>425000</v>
      </c>
      <c r="J433" s="301">
        <v>425000</v>
      </c>
      <c r="K433" s="308">
        <v>0</v>
      </c>
      <c r="L433" s="301">
        <v>0</v>
      </c>
      <c r="M433" s="301">
        <v>0</v>
      </c>
      <c r="N433" s="301">
        <v>0</v>
      </c>
      <c r="O433" s="301">
        <v>0</v>
      </c>
      <c r="P433" s="301">
        <v>0</v>
      </c>
      <c r="Q433" s="301">
        <v>0</v>
      </c>
      <c r="R433" s="301">
        <v>0</v>
      </c>
      <c r="S433" s="301">
        <v>0</v>
      </c>
    </row>
    <row r="434" spans="1:19" ht="16.5" customHeight="1" x14ac:dyDescent="0.3">
      <c r="A434" s="297">
        <v>432</v>
      </c>
      <c r="B434" s="298" t="s">
        <v>1008</v>
      </c>
      <c r="C434" s="298" t="s">
        <v>1553</v>
      </c>
      <c r="D434" s="299" t="s">
        <v>1554</v>
      </c>
      <c r="E434" s="299" t="s">
        <v>1805</v>
      </c>
      <c r="F434" s="300" t="s">
        <v>81</v>
      </c>
      <c r="G434" s="300" t="s">
        <v>4522</v>
      </c>
      <c r="H434" s="301">
        <v>3540000</v>
      </c>
      <c r="I434" s="301">
        <v>0</v>
      </c>
      <c r="J434" s="301">
        <v>0</v>
      </c>
      <c r="K434" s="308">
        <v>0</v>
      </c>
      <c r="L434" s="301">
        <v>0</v>
      </c>
      <c r="M434" s="301">
        <v>0</v>
      </c>
      <c r="N434" s="301">
        <v>0</v>
      </c>
      <c r="O434" s="301">
        <v>0</v>
      </c>
      <c r="P434" s="301">
        <v>0</v>
      </c>
      <c r="Q434" s="301">
        <v>0</v>
      </c>
      <c r="R434" s="301">
        <v>0</v>
      </c>
      <c r="S434" s="301">
        <v>0</v>
      </c>
    </row>
    <row r="435" spans="1:19" ht="16.5" customHeight="1" x14ac:dyDescent="0.3">
      <c r="A435" s="293">
        <v>433</v>
      </c>
      <c r="B435" s="298" t="s">
        <v>1008</v>
      </c>
      <c r="C435" s="298" t="s">
        <v>3225</v>
      </c>
      <c r="D435" s="299" t="s">
        <v>3226</v>
      </c>
      <c r="E435" s="299" t="s">
        <v>1824</v>
      </c>
      <c r="F435" s="298" t="s">
        <v>81</v>
      </c>
      <c r="G435" s="298" t="s">
        <v>4522</v>
      </c>
      <c r="H435" s="301">
        <v>0</v>
      </c>
      <c r="I435" s="301">
        <v>0</v>
      </c>
      <c r="J435" s="301">
        <v>0</v>
      </c>
      <c r="K435" s="308">
        <v>4000000</v>
      </c>
      <c r="L435" s="301">
        <v>0</v>
      </c>
      <c r="M435" s="301">
        <v>0</v>
      </c>
      <c r="N435" s="301">
        <v>0</v>
      </c>
      <c r="O435" s="301">
        <v>0</v>
      </c>
      <c r="P435" s="301">
        <v>0</v>
      </c>
      <c r="Q435" s="301">
        <v>0</v>
      </c>
      <c r="R435" s="301">
        <v>0</v>
      </c>
      <c r="S435" s="301">
        <v>0</v>
      </c>
    </row>
    <row r="436" spans="1:19" ht="16.5" customHeight="1" x14ac:dyDescent="0.3">
      <c r="A436" s="297">
        <v>434</v>
      </c>
      <c r="B436" s="298" t="s">
        <v>1008</v>
      </c>
      <c r="C436" s="298" t="s">
        <v>1555</v>
      </c>
      <c r="D436" s="299" t="s">
        <v>1556</v>
      </c>
      <c r="E436" s="299" t="s">
        <v>1060</v>
      </c>
      <c r="F436" s="300" t="s">
        <v>81</v>
      </c>
      <c r="G436" s="300" t="s">
        <v>4522</v>
      </c>
      <c r="H436" s="301">
        <v>230000</v>
      </c>
      <c r="I436" s="301">
        <v>230000</v>
      </c>
      <c r="J436" s="301">
        <v>230000</v>
      </c>
      <c r="K436" s="308">
        <v>230000</v>
      </c>
      <c r="L436" s="301">
        <v>230000</v>
      </c>
      <c r="M436" s="301">
        <v>230000</v>
      </c>
      <c r="N436" s="301">
        <v>230000</v>
      </c>
      <c r="O436" s="301">
        <v>0</v>
      </c>
      <c r="P436" s="301">
        <v>0</v>
      </c>
      <c r="Q436" s="301">
        <v>0</v>
      </c>
      <c r="R436" s="301">
        <v>0</v>
      </c>
      <c r="S436" s="301">
        <v>0</v>
      </c>
    </row>
    <row r="437" spans="1:19" ht="16.5" customHeight="1" x14ac:dyDescent="0.3">
      <c r="A437" s="302">
        <v>435</v>
      </c>
      <c r="B437" s="298" t="s">
        <v>1008</v>
      </c>
      <c r="C437" s="298" t="s">
        <v>1557</v>
      </c>
      <c r="D437" s="299" t="s">
        <v>1558</v>
      </c>
      <c r="E437" s="299" t="s">
        <v>1133</v>
      </c>
      <c r="F437" s="298" t="s">
        <v>81</v>
      </c>
      <c r="G437" s="298" t="s">
        <v>4522</v>
      </c>
      <c r="H437" s="301">
        <v>345000</v>
      </c>
      <c r="I437" s="301">
        <v>345000</v>
      </c>
      <c r="J437" s="301">
        <v>345000</v>
      </c>
      <c r="K437" s="308">
        <v>345000</v>
      </c>
      <c r="L437" s="301">
        <v>345000</v>
      </c>
      <c r="M437" s="301">
        <v>345000</v>
      </c>
      <c r="N437" s="301">
        <v>0</v>
      </c>
      <c r="O437" s="301">
        <v>0</v>
      </c>
      <c r="P437" s="301">
        <v>0</v>
      </c>
      <c r="Q437" s="301">
        <v>0</v>
      </c>
      <c r="R437" s="301">
        <v>0</v>
      </c>
      <c r="S437" s="301">
        <v>0</v>
      </c>
    </row>
    <row r="438" spans="1:19" ht="16.5" customHeight="1" x14ac:dyDescent="0.3">
      <c r="A438" s="297">
        <v>436</v>
      </c>
      <c r="B438" s="298" t="s">
        <v>1008</v>
      </c>
      <c r="C438" s="298" t="s">
        <v>3227</v>
      </c>
      <c r="D438" s="299" t="s">
        <v>3228</v>
      </c>
      <c r="E438" s="299" t="s">
        <v>3229</v>
      </c>
      <c r="F438" s="300" t="s">
        <v>81</v>
      </c>
      <c r="G438" s="300" t="s">
        <v>4522</v>
      </c>
      <c r="H438" s="301">
        <v>0</v>
      </c>
      <c r="I438" s="301">
        <v>0</v>
      </c>
      <c r="J438" s="301">
        <v>0</v>
      </c>
      <c r="K438" s="308">
        <v>0</v>
      </c>
      <c r="L438" s="301">
        <v>0</v>
      </c>
      <c r="M438" s="301">
        <v>0</v>
      </c>
      <c r="N438" s="301">
        <v>0</v>
      </c>
      <c r="O438" s="301">
        <v>0</v>
      </c>
      <c r="P438" s="301">
        <v>0</v>
      </c>
      <c r="Q438" s="301">
        <v>0</v>
      </c>
      <c r="R438" s="301">
        <v>0</v>
      </c>
      <c r="S438" s="301">
        <v>0</v>
      </c>
    </row>
    <row r="439" spans="1:19" ht="16.5" customHeight="1" x14ac:dyDescent="0.3">
      <c r="A439" s="302">
        <v>437</v>
      </c>
      <c r="B439" s="298" t="s">
        <v>1008</v>
      </c>
      <c r="C439" s="298" t="s">
        <v>3230</v>
      </c>
      <c r="D439" s="299" t="s">
        <v>3231</v>
      </c>
      <c r="E439" s="299" t="s">
        <v>3232</v>
      </c>
      <c r="F439" s="298" t="s">
        <v>81</v>
      </c>
      <c r="G439" s="298" t="s">
        <v>4522</v>
      </c>
      <c r="H439" s="301">
        <v>0</v>
      </c>
      <c r="I439" s="301">
        <v>135000</v>
      </c>
      <c r="J439" s="301">
        <v>0</v>
      </c>
      <c r="K439" s="308">
        <v>0</v>
      </c>
      <c r="L439" s="301">
        <v>0</v>
      </c>
      <c r="M439" s="301">
        <v>0</v>
      </c>
      <c r="N439" s="301">
        <v>0</v>
      </c>
      <c r="O439" s="301">
        <v>0</v>
      </c>
      <c r="P439" s="301">
        <v>0</v>
      </c>
      <c r="Q439" s="301">
        <v>0</v>
      </c>
      <c r="R439" s="301">
        <v>0</v>
      </c>
      <c r="S439" s="301">
        <v>0</v>
      </c>
    </row>
    <row r="440" spans="1:19" ht="16.5" customHeight="1" x14ac:dyDescent="0.3">
      <c r="A440" s="297">
        <v>438</v>
      </c>
      <c r="B440" s="298" t="s">
        <v>1008</v>
      </c>
      <c r="C440" s="298" t="s">
        <v>1559</v>
      </c>
      <c r="D440" s="299" t="s">
        <v>1560</v>
      </c>
      <c r="E440" s="299" t="s">
        <v>1028</v>
      </c>
      <c r="F440" s="300" t="s">
        <v>81</v>
      </c>
      <c r="G440" s="300" t="s">
        <v>4522</v>
      </c>
      <c r="H440" s="301">
        <v>275000</v>
      </c>
      <c r="I440" s="301">
        <v>275000</v>
      </c>
      <c r="J440" s="301">
        <v>275000</v>
      </c>
      <c r="K440" s="308">
        <v>275000</v>
      </c>
      <c r="L440" s="301">
        <v>275000</v>
      </c>
      <c r="M440" s="301">
        <v>0</v>
      </c>
      <c r="N440" s="301">
        <v>0</v>
      </c>
      <c r="O440" s="301">
        <v>0</v>
      </c>
      <c r="P440" s="301">
        <v>0</v>
      </c>
      <c r="Q440" s="301">
        <v>0</v>
      </c>
      <c r="R440" s="301">
        <v>0</v>
      </c>
      <c r="S440" s="301">
        <v>0</v>
      </c>
    </row>
    <row r="441" spans="1:19" ht="16.5" customHeight="1" x14ac:dyDescent="0.3">
      <c r="A441" s="302">
        <v>439</v>
      </c>
      <c r="B441" s="298" t="s">
        <v>1008</v>
      </c>
      <c r="C441" s="298" t="s">
        <v>1561</v>
      </c>
      <c r="D441" s="299" t="s">
        <v>1562</v>
      </c>
      <c r="E441" s="299" t="s">
        <v>1139</v>
      </c>
      <c r="F441" s="298" t="s">
        <v>81</v>
      </c>
      <c r="G441" s="298" t="s">
        <v>4522</v>
      </c>
      <c r="H441" s="301">
        <v>365000</v>
      </c>
      <c r="I441" s="301">
        <v>365000</v>
      </c>
      <c r="J441" s="301">
        <v>365000</v>
      </c>
      <c r="K441" s="308">
        <v>365000</v>
      </c>
      <c r="L441" s="301">
        <v>365000</v>
      </c>
      <c r="M441" s="301">
        <v>365000</v>
      </c>
      <c r="N441" s="301">
        <v>365000</v>
      </c>
      <c r="O441" s="301">
        <v>365000</v>
      </c>
      <c r="P441" s="301">
        <v>365000</v>
      </c>
      <c r="Q441" s="301">
        <v>0</v>
      </c>
      <c r="R441" s="301">
        <v>0</v>
      </c>
      <c r="S441" s="301">
        <v>0</v>
      </c>
    </row>
    <row r="442" spans="1:19" ht="16.5" customHeight="1" x14ac:dyDescent="0.3">
      <c r="A442" s="297">
        <v>440</v>
      </c>
      <c r="B442" s="298" t="s">
        <v>1008</v>
      </c>
      <c r="C442" s="298" t="s">
        <v>3233</v>
      </c>
      <c r="D442" s="299" t="s">
        <v>3234</v>
      </c>
      <c r="E442" s="299" t="s">
        <v>3235</v>
      </c>
      <c r="F442" s="300" t="s">
        <v>81</v>
      </c>
      <c r="G442" s="300" t="s">
        <v>4522</v>
      </c>
      <c r="H442" s="301">
        <v>0</v>
      </c>
      <c r="I442" s="301">
        <v>0</v>
      </c>
      <c r="J442" s="301">
        <v>0</v>
      </c>
      <c r="K442" s="308">
        <v>0</v>
      </c>
      <c r="L442" s="301">
        <v>0</v>
      </c>
      <c r="M442" s="301">
        <v>0</v>
      </c>
      <c r="N442" s="301">
        <v>0</v>
      </c>
      <c r="O442" s="301">
        <v>0</v>
      </c>
      <c r="P442" s="301">
        <v>0</v>
      </c>
      <c r="Q442" s="301">
        <v>0</v>
      </c>
      <c r="R442" s="301">
        <v>0</v>
      </c>
      <c r="S442" s="301">
        <v>0</v>
      </c>
    </row>
    <row r="443" spans="1:19" ht="16.5" customHeight="1" x14ac:dyDescent="0.3">
      <c r="A443" s="293">
        <v>441</v>
      </c>
      <c r="B443" s="298" t="s">
        <v>1008</v>
      </c>
      <c r="C443" s="298" t="s">
        <v>4253</v>
      </c>
      <c r="D443" s="299" t="s">
        <v>4297</v>
      </c>
      <c r="E443" s="299" t="s">
        <v>3215</v>
      </c>
      <c r="F443" s="298" t="s">
        <v>81</v>
      </c>
      <c r="G443" s="298" t="s">
        <v>4522</v>
      </c>
      <c r="H443" s="301">
        <v>0</v>
      </c>
      <c r="I443" s="301">
        <v>0</v>
      </c>
      <c r="J443" s="301">
        <v>0</v>
      </c>
      <c r="K443" s="308">
        <v>305000</v>
      </c>
      <c r="L443" s="301">
        <v>305000</v>
      </c>
      <c r="M443" s="301">
        <v>305000</v>
      </c>
      <c r="N443" s="301">
        <v>305000</v>
      </c>
      <c r="O443" s="301">
        <v>305000</v>
      </c>
      <c r="P443" s="301">
        <v>305000</v>
      </c>
      <c r="Q443" s="301">
        <v>305000</v>
      </c>
      <c r="R443" s="301">
        <v>305000</v>
      </c>
      <c r="S443" s="301">
        <v>305000</v>
      </c>
    </row>
    <row r="444" spans="1:19" ht="16.5" customHeight="1" x14ac:dyDescent="0.3">
      <c r="A444" s="297">
        <v>442</v>
      </c>
      <c r="B444" s="298" t="s">
        <v>1008</v>
      </c>
      <c r="C444" s="298" t="s">
        <v>1563</v>
      </c>
      <c r="D444" s="299" t="s">
        <v>1564</v>
      </c>
      <c r="E444" s="299" t="s">
        <v>1028</v>
      </c>
      <c r="F444" s="300" t="s">
        <v>81</v>
      </c>
      <c r="G444" s="300" t="s">
        <v>4522</v>
      </c>
      <c r="H444" s="301">
        <v>275000</v>
      </c>
      <c r="I444" s="301">
        <v>275000</v>
      </c>
      <c r="J444" s="301">
        <v>275000</v>
      </c>
      <c r="K444" s="308">
        <v>275000</v>
      </c>
      <c r="L444" s="301">
        <v>275000</v>
      </c>
      <c r="M444" s="301">
        <v>0</v>
      </c>
      <c r="N444" s="301">
        <v>0</v>
      </c>
      <c r="O444" s="301">
        <v>0</v>
      </c>
      <c r="P444" s="301">
        <v>0</v>
      </c>
      <c r="Q444" s="301">
        <v>0</v>
      </c>
      <c r="R444" s="301">
        <v>0</v>
      </c>
      <c r="S444" s="301">
        <v>0</v>
      </c>
    </row>
    <row r="445" spans="1:19" ht="16.5" customHeight="1" x14ac:dyDescent="0.3">
      <c r="A445" s="302">
        <v>443</v>
      </c>
      <c r="B445" s="298" t="s">
        <v>1008</v>
      </c>
      <c r="C445" s="298" t="s">
        <v>1565</v>
      </c>
      <c r="D445" s="299" t="s">
        <v>1566</v>
      </c>
      <c r="E445" s="299" t="s">
        <v>1151</v>
      </c>
      <c r="F445" s="298" t="s">
        <v>81</v>
      </c>
      <c r="G445" s="298" t="s">
        <v>4522</v>
      </c>
      <c r="H445" s="301">
        <v>290000</v>
      </c>
      <c r="I445" s="301">
        <v>290000</v>
      </c>
      <c r="J445" s="301">
        <v>290000</v>
      </c>
      <c r="K445" s="308">
        <v>290000</v>
      </c>
      <c r="L445" s="301">
        <v>0</v>
      </c>
      <c r="M445" s="301">
        <v>0</v>
      </c>
      <c r="N445" s="301">
        <v>0</v>
      </c>
      <c r="O445" s="301">
        <v>0</v>
      </c>
      <c r="P445" s="301">
        <v>0</v>
      </c>
      <c r="Q445" s="301">
        <v>0</v>
      </c>
      <c r="R445" s="301">
        <v>0</v>
      </c>
      <c r="S445" s="301">
        <v>0</v>
      </c>
    </row>
    <row r="446" spans="1:19" ht="16.5" customHeight="1" x14ac:dyDescent="0.3">
      <c r="A446" s="297">
        <v>444</v>
      </c>
      <c r="B446" s="298" t="s">
        <v>1008</v>
      </c>
      <c r="C446" s="298" t="s">
        <v>1567</v>
      </c>
      <c r="D446" s="299" t="s">
        <v>1568</v>
      </c>
      <c r="E446" s="299" t="s">
        <v>1295</v>
      </c>
      <c r="F446" s="300" t="s">
        <v>81</v>
      </c>
      <c r="G446" s="300" t="s">
        <v>4522</v>
      </c>
      <c r="H446" s="301">
        <v>275000</v>
      </c>
      <c r="I446" s="301">
        <v>3180000</v>
      </c>
      <c r="J446" s="301">
        <v>0</v>
      </c>
      <c r="K446" s="308">
        <v>0</v>
      </c>
      <c r="L446" s="301">
        <v>0</v>
      </c>
      <c r="M446" s="301">
        <v>0</v>
      </c>
      <c r="N446" s="301">
        <v>0</v>
      </c>
      <c r="O446" s="301">
        <v>0</v>
      </c>
      <c r="P446" s="301">
        <v>0</v>
      </c>
      <c r="Q446" s="301">
        <v>0</v>
      </c>
      <c r="R446" s="301">
        <v>0</v>
      </c>
      <c r="S446" s="301">
        <v>0</v>
      </c>
    </row>
    <row r="447" spans="1:19" ht="16.5" customHeight="1" x14ac:dyDescent="0.3">
      <c r="A447" s="302">
        <v>445</v>
      </c>
      <c r="B447" s="298" t="s">
        <v>1008</v>
      </c>
      <c r="C447" s="298" t="s">
        <v>1569</v>
      </c>
      <c r="D447" s="299" t="s">
        <v>1570</v>
      </c>
      <c r="E447" s="299" t="s">
        <v>1273</v>
      </c>
      <c r="F447" s="298" t="s">
        <v>81</v>
      </c>
      <c r="G447" s="298" t="s">
        <v>4522</v>
      </c>
      <c r="H447" s="301">
        <v>275000</v>
      </c>
      <c r="I447" s="301">
        <v>275000</v>
      </c>
      <c r="J447" s="301">
        <v>275000</v>
      </c>
      <c r="K447" s="308">
        <v>275000</v>
      </c>
      <c r="L447" s="301">
        <v>275000</v>
      </c>
      <c r="M447" s="301">
        <v>275000</v>
      </c>
      <c r="N447" s="301">
        <v>275000</v>
      </c>
      <c r="O447" s="301">
        <v>275000</v>
      </c>
      <c r="P447" s="301">
        <v>275000</v>
      </c>
      <c r="Q447" s="301">
        <v>275000</v>
      </c>
      <c r="R447" s="301">
        <v>0</v>
      </c>
      <c r="S447" s="301">
        <v>0</v>
      </c>
    </row>
    <row r="448" spans="1:19" ht="16.5" customHeight="1" x14ac:dyDescent="0.3">
      <c r="A448" s="297">
        <v>446</v>
      </c>
      <c r="B448" s="298" t="s">
        <v>1008</v>
      </c>
      <c r="C448" s="298" t="s">
        <v>4426</v>
      </c>
      <c r="D448" s="299" t="s">
        <v>4300</v>
      </c>
      <c r="E448" s="299" t="s">
        <v>4301</v>
      </c>
      <c r="F448" s="300" t="s">
        <v>81</v>
      </c>
      <c r="G448" s="300" t="s">
        <v>4522</v>
      </c>
      <c r="H448" s="301">
        <v>0</v>
      </c>
      <c r="I448" s="301">
        <v>0</v>
      </c>
      <c r="J448" s="301">
        <v>3240000</v>
      </c>
      <c r="K448" s="308">
        <v>0</v>
      </c>
      <c r="L448" s="301">
        <v>0</v>
      </c>
      <c r="M448" s="301">
        <v>0</v>
      </c>
      <c r="N448" s="301">
        <v>0</v>
      </c>
      <c r="O448" s="301">
        <v>0</v>
      </c>
      <c r="P448" s="301">
        <v>0</v>
      </c>
      <c r="Q448" s="301">
        <v>0</v>
      </c>
      <c r="R448" s="301">
        <v>0</v>
      </c>
      <c r="S448" s="301">
        <v>0</v>
      </c>
    </row>
    <row r="449" spans="1:19" ht="16.5" customHeight="1" x14ac:dyDescent="0.3">
      <c r="A449" s="302">
        <v>447</v>
      </c>
      <c r="B449" s="298" t="s">
        <v>1008</v>
      </c>
      <c r="C449" s="298" t="s">
        <v>3236</v>
      </c>
      <c r="D449" s="299" t="s">
        <v>3237</v>
      </c>
      <c r="E449" s="299" t="s">
        <v>3164</v>
      </c>
      <c r="F449" s="298" t="s">
        <v>81</v>
      </c>
      <c r="G449" s="298" t="s">
        <v>4522</v>
      </c>
      <c r="H449" s="301">
        <v>0</v>
      </c>
      <c r="I449" s="301">
        <v>0</v>
      </c>
      <c r="J449" s="301">
        <v>0</v>
      </c>
      <c r="K449" s="308">
        <v>0</v>
      </c>
      <c r="L449" s="301">
        <v>0</v>
      </c>
      <c r="M449" s="301">
        <v>0</v>
      </c>
      <c r="N449" s="301">
        <v>0</v>
      </c>
      <c r="O449" s="301">
        <v>0</v>
      </c>
      <c r="P449" s="301">
        <v>0</v>
      </c>
      <c r="Q449" s="301">
        <v>0</v>
      </c>
      <c r="R449" s="301">
        <v>0</v>
      </c>
      <c r="S449" s="301">
        <v>0</v>
      </c>
    </row>
    <row r="450" spans="1:19" ht="16.5" customHeight="1" x14ac:dyDescent="0.3">
      <c r="A450" s="297">
        <v>448</v>
      </c>
      <c r="B450" s="298" t="s">
        <v>1008</v>
      </c>
      <c r="C450" s="298" t="s">
        <v>1571</v>
      </c>
      <c r="D450" s="299" t="s">
        <v>1572</v>
      </c>
      <c r="E450" s="299" t="s">
        <v>1113</v>
      </c>
      <c r="F450" s="300" t="s">
        <v>81</v>
      </c>
      <c r="G450" s="300" t="s">
        <v>4522</v>
      </c>
      <c r="H450" s="301">
        <v>275000</v>
      </c>
      <c r="I450" s="301">
        <v>275000</v>
      </c>
      <c r="J450" s="301">
        <v>275000</v>
      </c>
      <c r="K450" s="308">
        <v>275000</v>
      </c>
      <c r="L450" s="301">
        <v>275000</v>
      </c>
      <c r="M450" s="301">
        <v>275000</v>
      </c>
      <c r="N450" s="301">
        <v>275000</v>
      </c>
      <c r="O450" s="301">
        <v>275000</v>
      </c>
      <c r="P450" s="301">
        <v>275000</v>
      </c>
      <c r="Q450" s="301">
        <v>275000</v>
      </c>
      <c r="R450" s="301">
        <v>275000</v>
      </c>
      <c r="S450" s="301">
        <v>0</v>
      </c>
    </row>
    <row r="451" spans="1:19" ht="16.5" customHeight="1" x14ac:dyDescent="0.3">
      <c r="A451" s="293">
        <v>449</v>
      </c>
      <c r="B451" s="298" t="s">
        <v>1008</v>
      </c>
      <c r="C451" s="298" t="s">
        <v>1573</v>
      </c>
      <c r="D451" s="299" t="s">
        <v>1574</v>
      </c>
      <c r="E451" s="299" t="s">
        <v>1273</v>
      </c>
      <c r="F451" s="298" t="s">
        <v>81</v>
      </c>
      <c r="G451" s="298" t="s">
        <v>4522</v>
      </c>
      <c r="H451" s="301">
        <v>275000</v>
      </c>
      <c r="I451" s="301">
        <v>275000</v>
      </c>
      <c r="J451" s="301">
        <v>275000</v>
      </c>
      <c r="K451" s="308">
        <v>275000</v>
      </c>
      <c r="L451" s="301">
        <v>275000</v>
      </c>
      <c r="M451" s="301">
        <v>275000</v>
      </c>
      <c r="N451" s="301">
        <v>275000</v>
      </c>
      <c r="O451" s="301">
        <v>275000</v>
      </c>
      <c r="P451" s="301">
        <v>275000</v>
      </c>
      <c r="Q451" s="301">
        <v>275000</v>
      </c>
      <c r="R451" s="301">
        <v>0</v>
      </c>
      <c r="S451" s="301">
        <v>0</v>
      </c>
    </row>
    <row r="452" spans="1:19" ht="16.5" customHeight="1" x14ac:dyDescent="0.3">
      <c r="A452" s="297">
        <v>450</v>
      </c>
      <c r="B452" s="298" t="s">
        <v>1008</v>
      </c>
      <c r="C452" s="298" t="s">
        <v>4254</v>
      </c>
      <c r="D452" s="299" t="s">
        <v>4298</v>
      </c>
      <c r="E452" s="299" t="s">
        <v>4299</v>
      </c>
      <c r="F452" s="300" t="s">
        <v>81</v>
      </c>
      <c r="G452" s="300" t="s">
        <v>4522</v>
      </c>
      <c r="H452" s="301">
        <v>0</v>
      </c>
      <c r="I452" s="301">
        <v>0</v>
      </c>
      <c r="J452" s="301">
        <v>3540000</v>
      </c>
      <c r="K452" s="308">
        <v>0</v>
      </c>
      <c r="L452" s="301">
        <v>0</v>
      </c>
      <c r="M452" s="301">
        <v>0</v>
      </c>
      <c r="N452" s="301">
        <v>0</v>
      </c>
      <c r="O452" s="301">
        <v>0</v>
      </c>
      <c r="P452" s="301">
        <v>0</v>
      </c>
      <c r="Q452" s="301">
        <v>0</v>
      </c>
      <c r="R452" s="301">
        <v>0</v>
      </c>
      <c r="S452" s="301">
        <v>0</v>
      </c>
    </row>
    <row r="453" spans="1:19" ht="16.5" customHeight="1" x14ac:dyDescent="0.3">
      <c r="A453" s="302">
        <v>451</v>
      </c>
      <c r="B453" s="298" t="s">
        <v>1008</v>
      </c>
      <c r="C453" s="298" t="s">
        <v>1575</v>
      </c>
      <c r="D453" s="299" t="s">
        <v>1576</v>
      </c>
      <c r="E453" s="299" t="s">
        <v>1133</v>
      </c>
      <c r="F453" s="298" t="s">
        <v>81</v>
      </c>
      <c r="G453" s="298" t="s">
        <v>4522</v>
      </c>
      <c r="H453" s="301">
        <v>365000</v>
      </c>
      <c r="I453" s="301">
        <v>365000</v>
      </c>
      <c r="J453" s="301">
        <v>365000</v>
      </c>
      <c r="K453" s="308">
        <v>365000</v>
      </c>
      <c r="L453" s="301">
        <v>365000</v>
      </c>
      <c r="M453" s="301">
        <v>365000</v>
      </c>
      <c r="N453" s="301">
        <v>0</v>
      </c>
      <c r="O453" s="301">
        <v>0</v>
      </c>
      <c r="P453" s="301">
        <v>0</v>
      </c>
      <c r="Q453" s="301">
        <v>0</v>
      </c>
      <c r="R453" s="301">
        <v>0</v>
      </c>
      <c r="S453" s="301">
        <v>0</v>
      </c>
    </row>
    <row r="454" spans="1:19" ht="16.5" customHeight="1" x14ac:dyDescent="0.3">
      <c r="A454" s="297">
        <v>452</v>
      </c>
      <c r="B454" s="298" t="s">
        <v>1008</v>
      </c>
      <c r="C454" s="298" t="s">
        <v>3238</v>
      </c>
      <c r="D454" s="299" t="s">
        <v>3239</v>
      </c>
      <c r="E454" s="299" t="s">
        <v>4100</v>
      </c>
      <c r="F454" s="300" t="s">
        <v>81</v>
      </c>
      <c r="G454" s="300" t="s">
        <v>4522</v>
      </c>
      <c r="H454" s="301">
        <v>0</v>
      </c>
      <c r="I454" s="301">
        <v>0</v>
      </c>
      <c r="J454" s="301">
        <v>3840000</v>
      </c>
      <c r="K454" s="308">
        <v>0</v>
      </c>
      <c r="L454" s="301">
        <v>0</v>
      </c>
      <c r="M454" s="301">
        <v>0</v>
      </c>
      <c r="N454" s="301">
        <v>0</v>
      </c>
      <c r="O454" s="301">
        <v>0</v>
      </c>
      <c r="P454" s="301">
        <v>0</v>
      </c>
      <c r="Q454" s="301">
        <v>0</v>
      </c>
      <c r="R454" s="301">
        <v>0</v>
      </c>
      <c r="S454" s="301">
        <v>0</v>
      </c>
    </row>
    <row r="455" spans="1:19" ht="16.5" customHeight="1" x14ac:dyDescent="0.3">
      <c r="A455" s="302">
        <v>453</v>
      </c>
      <c r="B455" s="298" t="s">
        <v>1008</v>
      </c>
      <c r="C455" s="298" t="s">
        <v>1577</v>
      </c>
      <c r="D455" s="299" t="s">
        <v>1578</v>
      </c>
      <c r="E455" s="299" t="s">
        <v>1028</v>
      </c>
      <c r="F455" s="298" t="s">
        <v>81</v>
      </c>
      <c r="G455" s="298" t="s">
        <v>4522</v>
      </c>
      <c r="H455" s="301">
        <v>275000</v>
      </c>
      <c r="I455" s="301">
        <v>275000</v>
      </c>
      <c r="J455" s="301">
        <v>275000</v>
      </c>
      <c r="K455" s="308">
        <v>275000</v>
      </c>
      <c r="L455" s="301">
        <v>275000</v>
      </c>
      <c r="M455" s="301">
        <v>0</v>
      </c>
      <c r="N455" s="301">
        <v>0</v>
      </c>
      <c r="O455" s="301">
        <v>0</v>
      </c>
      <c r="P455" s="301">
        <v>0</v>
      </c>
      <c r="Q455" s="301">
        <v>0</v>
      </c>
      <c r="R455" s="301">
        <v>0</v>
      </c>
      <c r="S455" s="301">
        <v>0</v>
      </c>
    </row>
    <row r="456" spans="1:19" ht="16.5" customHeight="1" x14ac:dyDescent="0.3">
      <c r="A456" s="297">
        <v>454</v>
      </c>
      <c r="B456" s="298" t="s">
        <v>1008</v>
      </c>
      <c r="C456" s="298" t="s">
        <v>3240</v>
      </c>
      <c r="D456" s="299" t="s">
        <v>3241</v>
      </c>
      <c r="E456" s="299" t="s">
        <v>3164</v>
      </c>
      <c r="F456" s="300" t="s">
        <v>81</v>
      </c>
      <c r="G456" s="300" t="s">
        <v>4522</v>
      </c>
      <c r="H456" s="301">
        <v>0</v>
      </c>
      <c r="I456" s="301">
        <v>0</v>
      </c>
      <c r="J456" s="301">
        <v>0</v>
      </c>
      <c r="K456" s="308">
        <v>0</v>
      </c>
      <c r="L456" s="301">
        <v>0</v>
      </c>
      <c r="M456" s="301">
        <v>0</v>
      </c>
      <c r="N456" s="301">
        <v>0</v>
      </c>
      <c r="O456" s="301">
        <v>0</v>
      </c>
      <c r="P456" s="301">
        <v>0</v>
      </c>
      <c r="Q456" s="301">
        <v>0</v>
      </c>
      <c r="R456" s="301">
        <v>0</v>
      </c>
      <c r="S456" s="301">
        <v>0</v>
      </c>
    </row>
    <row r="457" spans="1:19" ht="16.5" customHeight="1" x14ac:dyDescent="0.3">
      <c r="A457" s="302">
        <v>455</v>
      </c>
      <c r="B457" s="298" t="s">
        <v>1008</v>
      </c>
      <c r="C457" s="298" t="s">
        <v>1579</v>
      </c>
      <c r="D457" s="299" t="s">
        <v>1580</v>
      </c>
      <c r="E457" s="299" t="s">
        <v>1273</v>
      </c>
      <c r="F457" s="298" t="s">
        <v>81</v>
      </c>
      <c r="G457" s="298" t="s">
        <v>4522</v>
      </c>
      <c r="H457" s="301">
        <v>275000</v>
      </c>
      <c r="I457" s="301">
        <v>275000</v>
      </c>
      <c r="J457" s="301">
        <v>275000</v>
      </c>
      <c r="K457" s="308">
        <v>275000</v>
      </c>
      <c r="L457" s="301">
        <v>275000</v>
      </c>
      <c r="M457" s="301">
        <v>275000</v>
      </c>
      <c r="N457" s="301">
        <v>275000</v>
      </c>
      <c r="O457" s="301">
        <v>275000</v>
      </c>
      <c r="P457" s="301">
        <v>275000</v>
      </c>
      <c r="Q457" s="301">
        <v>275000</v>
      </c>
      <c r="R457" s="301">
        <v>0</v>
      </c>
      <c r="S457" s="301">
        <v>0</v>
      </c>
    </row>
    <row r="458" spans="1:19" ht="16.5" customHeight="1" x14ac:dyDescent="0.3">
      <c r="A458" s="297">
        <v>456</v>
      </c>
      <c r="B458" s="298" t="s">
        <v>1008</v>
      </c>
      <c r="C458" s="298" t="s">
        <v>1581</v>
      </c>
      <c r="D458" s="299" t="s">
        <v>1582</v>
      </c>
      <c r="E458" s="299" t="s">
        <v>1583</v>
      </c>
      <c r="F458" s="300" t="s">
        <v>81</v>
      </c>
      <c r="G458" s="300" t="s">
        <v>4522</v>
      </c>
      <c r="H458" s="301">
        <v>305000</v>
      </c>
      <c r="I458" s="301">
        <v>305000</v>
      </c>
      <c r="J458" s="301">
        <v>305000</v>
      </c>
      <c r="K458" s="308">
        <v>305000</v>
      </c>
      <c r="L458" s="301">
        <v>305000</v>
      </c>
      <c r="M458" s="301">
        <v>0</v>
      </c>
      <c r="N458" s="301">
        <v>0</v>
      </c>
      <c r="O458" s="301">
        <v>0</v>
      </c>
      <c r="P458" s="301">
        <v>0</v>
      </c>
      <c r="Q458" s="301">
        <v>0</v>
      </c>
      <c r="R458" s="301">
        <v>0</v>
      </c>
      <c r="S458" s="301">
        <v>0</v>
      </c>
    </row>
    <row r="459" spans="1:19" ht="16.5" customHeight="1" x14ac:dyDescent="0.3">
      <c r="A459" s="293">
        <v>457</v>
      </c>
      <c r="B459" s="298" t="s">
        <v>1008</v>
      </c>
      <c r="C459" s="298" t="s">
        <v>3242</v>
      </c>
      <c r="D459" s="299" t="s">
        <v>3243</v>
      </c>
      <c r="E459" s="299" t="s">
        <v>3003</v>
      </c>
      <c r="F459" s="298" t="s">
        <v>81</v>
      </c>
      <c r="G459" s="298" t="s">
        <v>4522</v>
      </c>
      <c r="H459" s="301">
        <v>0</v>
      </c>
      <c r="I459" s="301">
        <v>275000</v>
      </c>
      <c r="J459" s="301">
        <v>275000</v>
      </c>
      <c r="K459" s="308">
        <v>275000</v>
      </c>
      <c r="L459" s="301">
        <v>275000</v>
      </c>
      <c r="M459" s="301">
        <v>275000</v>
      </c>
      <c r="N459" s="301">
        <v>275000</v>
      </c>
      <c r="O459" s="301">
        <v>275000</v>
      </c>
      <c r="P459" s="301">
        <v>275000</v>
      </c>
      <c r="Q459" s="301">
        <v>275000</v>
      </c>
      <c r="R459" s="301">
        <v>275000</v>
      </c>
      <c r="S459" s="301">
        <v>275000</v>
      </c>
    </row>
    <row r="460" spans="1:19" ht="16.5" customHeight="1" x14ac:dyDescent="0.3">
      <c r="A460" s="297">
        <v>458</v>
      </c>
      <c r="B460" s="298" t="s">
        <v>1008</v>
      </c>
      <c r="C460" s="298" t="s">
        <v>4069</v>
      </c>
      <c r="D460" s="299" t="s">
        <v>4101</v>
      </c>
      <c r="E460" s="299" t="s">
        <v>3215</v>
      </c>
      <c r="F460" s="300" t="s">
        <v>81</v>
      </c>
      <c r="G460" s="300" t="s">
        <v>4522</v>
      </c>
      <c r="H460" s="301">
        <v>0</v>
      </c>
      <c r="I460" s="301">
        <v>0</v>
      </c>
      <c r="J460" s="301">
        <v>0</v>
      </c>
      <c r="K460" s="308">
        <v>435000</v>
      </c>
      <c r="L460" s="301">
        <v>435000</v>
      </c>
      <c r="M460" s="301">
        <v>435000</v>
      </c>
      <c r="N460" s="301">
        <v>435000</v>
      </c>
      <c r="O460" s="301">
        <v>435000</v>
      </c>
      <c r="P460" s="301">
        <v>435000</v>
      </c>
      <c r="Q460" s="301">
        <v>435000</v>
      </c>
      <c r="R460" s="301">
        <v>435000</v>
      </c>
      <c r="S460" s="301">
        <v>435000</v>
      </c>
    </row>
    <row r="461" spans="1:19" ht="16.5" customHeight="1" x14ac:dyDescent="0.3">
      <c r="A461" s="302">
        <v>459</v>
      </c>
      <c r="B461" s="298" t="s">
        <v>1008</v>
      </c>
      <c r="C461" s="298" t="s">
        <v>4102</v>
      </c>
      <c r="D461" s="299" t="s">
        <v>1550</v>
      </c>
      <c r="E461" s="299" t="s">
        <v>1121</v>
      </c>
      <c r="F461" s="298" t="s">
        <v>81</v>
      </c>
      <c r="G461" s="298" t="s">
        <v>4522</v>
      </c>
      <c r="H461" s="301">
        <v>574700</v>
      </c>
      <c r="I461" s="301">
        <v>574700</v>
      </c>
      <c r="J461" s="301">
        <v>574700</v>
      </c>
      <c r="K461" s="308">
        <v>574700</v>
      </c>
      <c r="L461" s="301">
        <v>574700</v>
      </c>
      <c r="M461" s="301">
        <v>574700</v>
      </c>
      <c r="N461" s="301">
        <v>574700</v>
      </c>
      <c r="O461" s="301">
        <v>574700</v>
      </c>
      <c r="P461" s="301">
        <v>574700</v>
      </c>
      <c r="Q461" s="301">
        <v>574700</v>
      </c>
      <c r="R461" s="301">
        <v>0</v>
      </c>
      <c r="S461" s="301">
        <v>0</v>
      </c>
    </row>
    <row r="462" spans="1:19" ht="16.5" customHeight="1" x14ac:dyDescent="0.3">
      <c r="A462" s="297">
        <v>460</v>
      </c>
      <c r="B462" s="298" t="s">
        <v>1008</v>
      </c>
      <c r="C462" s="298" t="s">
        <v>1584</v>
      </c>
      <c r="D462" s="299" t="s">
        <v>1585</v>
      </c>
      <c r="E462" s="299" t="s">
        <v>1133</v>
      </c>
      <c r="F462" s="300" t="s">
        <v>81</v>
      </c>
      <c r="G462" s="300" t="s">
        <v>4522</v>
      </c>
      <c r="H462" s="301">
        <v>305000</v>
      </c>
      <c r="I462" s="301">
        <v>305000</v>
      </c>
      <c r="J462" s="301">
        <v>305000</v>
      </c>
      <c r="K462" s="308">
        <v>305000</v>
      </c>
      <c r="L462" s="301">
        <v>305000</v>
      </c>
      <c r="M462" s="301">
        <v>305000</v>
      </c>
      <c r="N462" s="301">
        <v>0</v>
      </c>
      <c r="O462" s="301">
        <v>0</v>
      </c>
      <c r="P462" s="301">
        <v>0</v>
      </c>
      <c r="Q462" s="301">
        <v>0</v>
      </c>
      <c r="R462" s="301">
        <v>0</v>
      </c>
      <c r="S462" s="301">
        <v>0</v>
      </c>
    </row>
    <row r="463" spans="1:19" ht="16.5" customHeight="1" x14ac:dyDescent="0.3">
      <c r="A463" s="302">
        <v>461</v>
      </c>
      <c r="B463" s="298" t="s">
        <v>1008</v>
      </c>
      <c r="C463" s="298" t="s">
        <v>2626</v>
      </c>
      <c r="D463" s="299" t="s">
        <v>2705</v>
      </c>
      <c r="E463" s="299" t="s">
        <v>2706</v>
      </c>
      <c r="F463" s="298" t="s">
        <v>81</v>
      </c>
      <c r="G463" s="298" t="s">
        <v>4522</v>
      </c>
      <c r="H463" s="301">
        <v>12780000</v>
      </c>
      <c r="I463" s="301">
        <v>0</v>
      </c>
      <c r="J463" s="301">
        <v>0</v>
      </c>
      <c r="K463" s="308">
        <v>0</v>
      </c>
      <c r="L463" s="301">
        <v>0</v>
      </c>
      <c r="M463" s="301">
        <v>0</v>
      </c>
      <c r="N463" s="301">
        <v>0</v>
      </c>
      <c r="O463" s="301">
        <v>0</v>
      </c>
      <c r="P463" s="301">
        <v>0</v>
      </c>
      <c r="Q463" s="301">
        <v>0</v>
      </c>
      <c r="R463" s="301">
        <v>0</v>
      </c>
      <c r="S463" s="301">
        <v>0</v>
      </c>
    </row>
    <row r="464" spans="1:19" ht="16.5" customHeight="1" x14ac:dyDescent="0.3">
      <c r="A464" s="297">
        <v>462</v>
      </c>
      <c r="B464" s="298" t="s">
        <v>1008</v>
      </c>
      <c r="C464" s="298" t="s">
        <v>1586</v>
      </c>
      <c r="D464" s="299" t="s">
        <v>1587</v>
      </c>
      <c r="E464" s="299" t="s">
        <v>1145</v>
      </c>
      <c r="F464" s="300" t="s">
        <v>81</v>
      </c>
      <c r="G464" s="300" t="s">
        <v>4522</v>
      </c>
      <c r="H464" s="301">
        <v>320000</v>
      </c>
      <c r="I464" s="301">
        <v>320000</v>
      </c>
      <c r="J464" s="301">
        <v>320000</v>
      </c>
      <c r="K464" s="308">
        <v>320000</v>
      </c>
      <c r="L464" s="301">
        <v>320000</v>
      </c>
      <c r="M464" s="301">
        <v>320000</v>
      </c>
      <c r="N464" s="301">
        <v>320000</v>
      </c>
      <c r="O464" s="301">
        <v>320000</v>
      </c>
      <c r="P464" s="301">
        <v>320000</v>
      </c>
      <c r="Q464" s="301">
        <v>320000</v>
      </c>
      <c r="R464" s="301">
        <v>320000</v>
      </c>
      <c r="S464" s="301">
        <v>320000</v>
      </c>
    </row>
    <row r="465" spans="1:19" ht="16.5" customHeight="1" x14ac:dyDescent="0.3">
      <c r="A465" s="302">
        <v>463</v>
      </c>
      <c r="B465" s="298" t="s">
        <v>1008</v>
      </c>
      <c r="C465" s="298" t="s">
        <v>1588</v>
      </c>
      <c r="D465" s="299" t="s">
        <v>1589</v>
      </c>
      <c r="E465" s="299" t="s">
        <v>1113</v>
      </c>
      <c r="F465" s="298" t="s">
        <v>81</v>
      </c>
      <c r="G465" s="298" t="s">
        <v>4522</v>
      </c>
      <c r="H465" s="301">
        <v>365000</v>
      </c>
      <c r="I465" s="301">
        <v>365000</v>
      </c>
      <c r="J465" s="301">
        <v>365000</v>
      </c>
      <c r="K465" s="308">
        <v>365000</v>
      </c>
      <c r="L465" s="301">
        <v>365000</v>
      </c>
      <c r="M465" s="301">
        <v>365000</v>
      </c>
      <c r="N465" s="301">
        <v>365000</v>
      </c>
      <c r="O465" s="301">
        <v>365000</v>
      </c>
      <c r="P465" s="301">
        <v>365000</v>
      </c>
      <c r="Q465" s="301">
        <v>365000</v>
      </c>
      <c r="R465" s="301">
        <v>365000</v>
      </c>
      <c r="S465" s="301">
        <v>0</v>
      </c>
    </row>
    <row r="466" spans="1:19" ht="16.5" customHeight="1" x14ac:dyDescent="0.3">
      <c r="A466" s="297">
        <v>464</v>
      </c>
      <c r="B466" s="298" t="s">
        <v>1008</v>
      </c>
      <c r="C466" s="298" t="s">
        <v>3244</v>
      </c>
      <c r="D466" s="299" t="s">
        <v>3245</v>
      </c>
      <c r="E466" s="299" t="s">
        <v>3246</v>
      </c>
      <c r="F466" s="300" t="s">
        <v>81</v>
      </c>
      <c r="G466" s="300" t="s">
        <v>4522</v>
      </c>
      <c r="H466" s="301">
        <v>0</v>
      </c>
      <c r="I466" s="301">
        <v>0</v>
      </c>
      <c r="J466" s="301">
        <v>0</v>
      </c>
      <c r="K466" s="308">
        <v>0</v>
      </c>
      <c r="L466" s="301">
        <v>0</v>
      </c>
      <c r="M466" s="301">
        <v>0</v>
      </c>
      <c r="N466" s="301">
        <v>0</v>
      </c>
      <c r="O466" s="301">
        <v>0</v>
      </c>
      <c r="P466" s="301">
        <v>0</v>
      </c>
      <c r="Q466" s="301">
        <v>0</v>
      </c>
      <c r="R466" s="301">
        <v>0</v>
      </c>
      <c r="S466" s="301">
        <v>0</v>
      </c>
    </row>
    <row r="467" spans="1:19" ht="16.5" customHeight="1" x14ac:dyDescent="0.3">
      <c r="A467" s="293">
        <v>465</v>
      </c>
      <c r="B467" s="298" t="s">
        <v>1008</v>
      </c>
      <c r="C467" s="298" t="s">
        <v>3247</v>
      </c>
      <c r="D467" s="299" t="s">
        <v>3248</v>
      </c>
      <c r="E467" s="299" t="s">
        <v>3249</v>
      </c>
      <c r="F467" s="298" t="s">
        <v>81</v>
      </c>
      <c r="G467" s="298" t="s">
        <v>4522</v>
      </c>
      <c r="H467" s="301">
        <v>0</v>
      </c>
      <c r="I467" s="301">
        <v>0</v>
      </c>
      <c r="J467" s="301">
        <v>0</v>
      </c>
      <c r="K467" s="308">
        <v>0</v>
      </c>
      <c r="L467" s="301">
        <v>0</v>
      </c>
      <c r="M467" s="301">
        <v>0</v>
      </c>
      <c r="N467" s="301">
        <v>0</v>
      </c>
      <c r="O467" s="301">
        <v>0</v>
      </c>
      <c r="P467" s="301">
        <v>0</v>
      </c>
      <c r="Q467" s="301">
        <v>0</v>
      </c>
      <c r="R467" s="301">
        <v>0</v>
      </c>
      <c r="S467" s="301">
        <v>0</v>
      </c>
    </row>
    <row r="468" spans="1:19" ht="16.5" customHeight="1" x14ac:dyDescent="0.3">
      <c r="A468" s="297">
        <v>466</v>
      </c>
      <c r="B468" s="298" t="s">
        <v>1008</v>
      </c>
      <c r="C468" s="298" t="s">
        <v>1590</v>
      </c>
      <c r="D468" s="299" t="s">
        <v>1591</v>
      </c>
      <c r="E468" s="299" t="s">
        <v>1060</v>
      </c>
      <c r="F468" s="300" t="s">
        <v>81</v>
      </c>
      <c r="G468" s="300" t="s">
        <v>4522</v>
      </c>
      <c r="H468" s="301">
        <v>365000</v>
      </c>
      <c r="I468" s="301">
        <v>365000</v>
      </c>
      <c r="J468" s="301">
        <v>365000</v>
      </c>
      <c r="K468" s="308">
        <v>365000</v>
      </c>
      <c r="L468" s="301">
        <v>365000</v>
      </c>
      <c r="M468" s="301">
        <v>365000</v>
      </c>
      <c r="N468" s="301">
        <v>365000</v>
      </c>
      <c r="O468" s="301">
        <v>0</v>
      </c>
      <c r="P468" s="301">
        <v>0</v>
      </c>
      <c r="Q468" s="301">
        <v>0</v>
      </c>
      <c r="R468" s="301">
        <v>0</v>
      </c>
      <c r="S468" s="301">
        <v>0</v>
      </c>
    </row>
    <row r="469" spans="1:19" ht="16.5" customHeight="1" x14ac:dyDescent="0.3">
      <c r="A469" s="302">
        <v>467</v>
      </c>
      <c r="B469" s="298" t="s">
        <v>1008</v>
      </c>
      <c r="C469" s="298" t="s">
        <v>1592</v>
      </c>
      <c r="D469" s="299" t="s">
        <v>1593</v>
      </c>
      <c r="E469" s="299" t="s">
        <v>1142</v>
      </c>
      <c r="F469" s="298" t="s">
        <v>81</v>
      </c>
      <c r="G469" s="298" t="s">
        <v>4522</v>
      </c>
      <c r="H469" s="301">
        <v>365000</v>
      </c>
      <c r="I469" s="301">
        <v>365000</v>
      </c>
      <c r="J469" s="301">
        <v>365000</v>
      </c>
      <c r="K469" s="308">
        <v>365000</v>
      </c>
      <c r="L469" s="301">
        <v>365000</v>
      </c>
      <c r="M469" s="301">
        <v>365000</v>
      </c>
      <c r="N469" s="301">
        <v>365000</v>
      </c>
      <c r="O469" s="301">
        <v>365000</v>
      </c>
      <c r="P469" s="301">
        <v>0</v>
      </c>
      <c r="Q469" s="301">
        <v>0</v>
      </c>
      <c r="R469" s="301">
        <v>0</v>
      </c>
      <c r="S469" s="301">
        <v>0</v>
      </c>
    </row>
    <row r="470" spans="1:19" ht="16.5" customHeight="1" x14ac:dyDescent="0.3">
      <c r="A470" s="297">
        <v>468</v>
      </c>
      <c r="B470" s="298" t="s">
        <v>1008</v>
      </c>
      <c r="C470" s="298" t="s">
        <v>1594</v>
      </c>
      <c r="D470" s="299" t="s">
        <v>1595</v>
      </c>
      <c r="E470" s="299" t="s">
        <v>1273</v>
      </c>
      <c r="F470" s="300" t="s">
        <v>81</v>
      </c>
      <c r="G470" s="300" t="s">
        <v>4522</v>
      </c>
      <c r="H470" s="301">
        <v>315000</v>
      </c>
      <c r="I470" s="301">
        <v>315000</v>
      </c>
      <c r="J470" s="301">
        <v>315000</v>
      </c>
      <c r="K470" s="308">
        <v>315000</v>
      </c>
      <c r="L470" s="301">
        <v>315000</v>
      </c>
      <c r="M470" s="301">
        <v>315000</v>
      </c>
      <c r="N470" s="301">
        <v>315000</v>
      </c>
      <c r="O470" s="301">
        <v>315000</v>
      </c>
      <c r="P470" s="301">
        <v>315000</v>
      </c>
      <c r="Q470" s="301">
        <v>315000</v>
      </c>
      <c r="R470" s="301">
        <v>0</v>
      </c>
      <c r="S470" s="301">
        <v>0</v>
      </c>
    </row>
    <row r="471" spans="1:19" ht="16.5" customHeight="1" x14ac:dyDescent="0.3">
      <c r="A471" s="302">
        <v>469</v>
      </c>
      <c r="B471" s="298" t="s">
        <v>1008</v>
      </c>
      <c r="C471" s="298" t="s">
        <v>3250</v>
      </c>
      <c r="D471" s="299" t="s">
        <v>3251</v>
      </c>
      <c r="E471" s="299" t="s">
        <v>3252</v>
      </c>
      <c r="F471" s="298" t="s">
        <v>81</v>
      </c>
      <c r="G471" s="298" t="s">
        <v>4522</v>
      </c>
      <c r="H471" s="301">
        <v>0</v>
      </c>
      <c r="I471" s="301">
        <v>0</v>
      </c>
      <c r="J471" s="301">
        <v>0</v>
      </c>
      <c r="K471" s="308">
        <v>0</v>
      </c>
      <c r="L471" s="301">
        <v>0</v>
      </c>
      <c r="M471" s="301">
        <v>0</v>
      </c>
      <c r="N471" s="301">
        <v>0</v>
      </c>
      <c r="O471" s="301">
        <v>0</v>
      </c>
      <c r="P471" s="301">
        <v>0</v>
      </c>
      <c r="Q471" s="301">
        <v>0</v>
      </c>
      <c r="R471" s="301">
        <v>0</v>
      </c>
      <c r="S471" s="301">
        <v>3540000</v>
      </c>
    </row>
    <row r="472" spans="1:19" ht="16.5" customHeight="1" x14ac:dyDescent="0.3">
      <c r="A472" s="297">
        <v>470</v>
      </c>
      <c r="B472" s="298" t="s">
        <v>982</v>
      </c>
      <c r="C472" s="298" t="s">
        <v>3253</v>
      </c>
      <c r="D472" s="299" t="s">
        <v>3254</v>
      </c>
      <c r="E472" s="299" t="s">
        <v>1159</v>
      </c>
      <c r="F472" s="300" t="s">
        <v>81</v>
      </c>
      <c r="G472" s="300" t="s">
        <v>4522</v>
      </c>
      <c r="H472" s="301">
        <v>0</v>
      </c>
      <c r="I472" s="301">
        <v>0</v>
      </c>
      <c r="J472" s="301">
        <v>0</v>
      </c>
      <c r="K472" s="308">
        <v>0</v>
      </c>
      <c r="L472" s="301">
        <v>0</v>
      </c>
      <c r="M472" s="301">
        <v>0</v>
      </c>
      <c r="N472" s="301">
        <v>0</v>
      </c>
      <c r="O472" s="301">
        <v>0</v>
      </c>
      <c r="P472" s="301">
        <v>0</v>
      </c>
      <c r="Q472" s="301">
        <v>2760000</v>
      </c>
      <c r="R472" s="301">
        <v>0</v>
      </c>
      <c r="S472" s="301">
        <v>0</v>
      </c>
    </row>
    <row r="473" spans="1:19" ht="16.5" customHeight="1" x14ac:dyDescent="0.3">
      <c r="A473" s="302">
        <v>471</v>
      </c>
      <c r="B473" s="298" t="s">
        <v>982</v>
      </c>
      <c r="C473" s="298" t="s">
        <v>3809</v>
      </c>
      <c r="D473" s="299" t="s">
        <v>3858</v>
      </c>
      <c r="E473" s="299" t="s">
        <v>3534</v>
      </c>
      <c r="F473" s="298" t="s">
        <v>81</v>
      </c>
      <c r="G473" s="298" t="s">
        <v>4522</v>
      </c>
      <c r="H473" s="301">
        <v>0</v>
      </c>
      <c r="I473" s="301">
        <v>0</v>
      </c>
      <c r="J473" s="301">
        <v>0</v>
      </c>
      <c r="K473" s="308">
        <v>0</v>
      </c>
      <c r="L473" s="301">
        <v>275000</v>
      </c>
      <c r="M473" s="301">
        <v>3300000</v>
      </c>
      <c r="N473" s="301">
        <v>3300000</v>
      </c>
      <c r="O473" s="301">
        <v>3300000</v>
      </c>
      <c r="P473" s="301">
        <v>3300000</v>
      </c>
      <c r="Q473" s="301">
        <v>3300000</v>
      </c>
      <c r="R473" s="301">
        <v>3300000</v>
      </c>
      <c r="S473" s="301">
        <v>3300000</v>
      </c>
    </row>
    <row r="474" spans="1:19" ht="16.5" customHeight="1" x14ac:dyDescent="0.3">
      <c r="A474" s="297">
        <v>472</v>
      </c>
      <c r="B474" s="298" t="s">
        <v>982</v>
      </c>
      <c r="C474" s="298" t="s">
        <v>1596</v>
      </c>
      <c r="D474" s="299" t="s">
        <v>1597</v>
      </c>
      <c r="E474" s="299" t="s">
        <v>1295</v>
      </c>
      <c r="F474" s="300" t="s">
        <v>81</v>
      </c>
      <c r="G474" s="300" t="s">
        <v>4522</v>
      </c>
      <c r="H474" s="301">
        <v>230000</v>
      </c>
      <c r="I474" s="301">
        <v>230000</v>
      </c>
      <c r="J474" s="301">
        <v>230000</v>
      </c>
      <c r="K474" s="308">
        <v>230000</v>
      </c>
      <c r="L474" s="301">
        <v>230000</v>
      </c>
      <c r="M474" s="301">
        <v>230000</v>
      </c>
      <c r="N474" s="301">
        <v>230000</v>
      </c>
      <c r="O474" s="301">
        <v>230000</v>
      </c>
      <c r="P474" s="301">
        <v>230000</v>
      </c>
      <c r="Q474" s="301">
        <v>230000</v>
      </c>
      <c r="R474" s="301">
        <v>230000</v>
      </c>
      <c r="S474" s="301">
        <v>230000</v>
      </c>
    </row>
    <row r="475" spans="1:19" ht="16.5" customHeight="1" x14ac:dyDescent="0.3">
      <c r="A475" s="293">
        <v>473</v>
      </c>
      <c r="B475" s="298" t="s">
        <v>982</v>
      </c>
      <c r="C475" s="298" t="s">
        <v>3255</v>
      </c>
      <c r="D475" s="299" t="s">
        <v>3256</v>
      </c>
      <c r="E475" s="299" t="s">
        <v>3164</v>
      </c>
      <c r="F475" s="298" t="s">
        <v>81</v>
      </c>
      <c r="G475" s="298" t="s">
        <v>4522</v>
      </c>
      <c r="H475" s="301">
        <v>0</v>
      </c>
      <c r="I475" s="301">
        <v>0</v>
      </c>
      <c r="J475" s="301">
        <v>0</v>
      </c>
      <c r="K475" s="308">
        <v>0</v>
      </c>
      <c r="L475" s="301">
        <v>0</v>
      </c>
      <c r="M475" s="301">
        <v>0</v>
      </c>
      <c r="N475" s="301">
        <v>0</v>
      </c>
      <c r="O475" s="301">
        <v>0</v>
      </c>
      <c r="P475" s="301">
        <v>0</v>
      </c>
      <c r="Q475" s="301">
        <v>0</v>
      </c>
      <c r="R475" s="301">
        <v>0</v>
      </c>
      <c r="S475" s="301">
        <v>0</v>
      </c>
    </row>
    <row r="476" spans="1:19" ht="16.5" customHeight="1" x14ac:dyDescent="0.3">
      <c r="A476" s="297">
        <v>474</v>
      </c>
      <c r="B476" s="298" t="s">
        <v>982</v>
      </c>
      <c r="C476" s="298" t="s">
        <v>3257</v>
      </c>
      <c r="D476" s="299" t="s">
        <v>3258</v>
      </c>
      <c r="E476" s="299" t="s">
        <v>1598</v>
      </c>
      <c r="F476" s="300" t="s">
        <v>81</v>
      </c>
      <c r="G476" s="300" t="s">
        <v>4522</v>
      </c>
      <c r="H476" s="301">
        <v>0</v>
      </c>
      <c r="I476" s="301">
        <v>0</v>
      </c>
      <c r="J476" s="301">
        <v>0</v>
      </c>
      <c r="K476" s="308">
        <v>0</v>
      </c>
      <c r="L476" s="301">
        <v>0</v>
      </c>
      <c r="M476" s="301">
        <v>0</v>
      </c>
      <c r="N476" s="301">
        <v>0</v>
      </c>
      <c r="O476" s="301">
        <v>0</v>
      </c>
      <c r="P476" s="301">
        <v>0</v>
      </c>
      <c r="Q476" s="301">
        <v>0</v>
      </c>
      <c r="R476" s="301">
        <v>0</v>
      </c>
      <c r="S476" s="301">
        <v>0</v>
      </c>
    </row>
    <row r="477" spans="1:19" ht="16.5" customHeight="1" x14ac:dyDescent="0.3">
      <c r="A477" s="302">
        <v>475</v>
      </c>
      <c r="B477" s="298" t="s">
        <v>982</v>
      </c>
      <c r="C477" s="298" t="s">
        <v>1599</v>
      </c>
      <c r="D477" s="299" t="s">
        <v>1600</v>
      </c>
      <c r="E477" s="299" t="s">
        <v>1142</v>
      </c>
      <c r="F477" s="298" t="s">
        <v>81</v>
      </c>
      <c r="G477" s="298" t="s">
        <v>4522</v>
      </c>
      <c r="H477" s="301">
        <v>420000</v>
      </c>
      <c r="I477" s="301">
        <v>420000</v>
      </c>
      <c r="J477" s="301">
        <v>420000</v>
      </c>
      <c r="K477" s="308">
        <v>420000</v>
      </c>
      <c r="L477" s="301">
        <v>420000</v>
      </c>
      <c r="M477" s="301">
        <v>420000</v>
      </c>
      <c r="N477" s="301">
        <v>420000</v>
      </c>
      <c r="O477" s="301">
        <v>420000</v>
      </c>
      <c r="P477" s="301">
        <v>0</v>
      </c>
      <c r="Q477" s="301">
        <v>0</v>
      </c>
      <c r="R477" s="301">
        <v>0</v>
      </c>
      <c r="S477" s="301">
        <v>0</v>
      </c>
    </row>
    <row r="478" spans="1:19" ht="16.5" customHeight="1" x14ac:dyDescent="0.3">
      <c r="A478" s="297">
        <v>476</v>
      </c>
      <c r="B478" s="298" t="s">
        <v>982</v>
      </c>
      <c r="C478" s="298" t="s">
        <v>3259</v>
      </c>
      <c r="D478" s="299" t="s">
        <v>3260</v>
      </c>
      <c r="E478" s="299" t="s">
        <v>3261</v>
      </c>
      <c r="F478" s="300" t="s">
        <v>81</v>
      </c>
      <c r="G478" s="300" t="s">
        <v>4522</v>
      </c>
      <c r="H478" s="301">
        <v>0</v>
      </c>
      <c r="I478" s="301">
        <v>0</v>
      </c>
      <c r="J478" s="301">
        <v>0</v>
      </c>
      <c r="K478" s="308">
        <v>0</v>
      </c>
      <c r="L478" s="301">
        <v>0</v>
      </c>
      <c r="M478" s="301">
        <v>0</v>
      </c>
      <c r="N478" s="301">
        <v>0</v>
      </c>
      <c r="O478" s="301">
        <v>0</v>
      </c>
      <c r="P478" s="301">
        <v>0</v>
      </c>
      <c r="Q478" s="301">
        <v>0</v>
      </c>
      <c r="R478" s="301">
        <v>0</v>
      </c>
      <c r="S478" s="301">
        <v>0</v>
      </c>
    </row>
    <row r="479" spans="1:19" ht="16.5" customHeight="1" x14ac:dyDescent="0.3">
      <c r="A479" s="302">
        <v>477</v>
      </c>
      <c r="B479" s="298" t="s">
        <v>982</v>
      </c>
      <c r="C479" s="298" t="s">
        <v>3262</v>
      </c>
      <c r="D479" s="299" t="s">
        <v>3263</v>
      </c>
      <c r="E479" s="299" t="s">
        <v>3264</v>
      </c>
      <c r="F479" s="298" t="s">
        <v>81</v>
      </c>
      <c r="G479" s="298" t="s">
        <v>4522</v>
      </c>
      <c r="H479" s="301">
        <v>0</v>
      </c>
      <c r="I479" s="301">
        <v>0</v>
      </c>
      <c r="J479" s="301">
        <v>0</v>
      </c>
      <c r="K479" s="308">
        <v>0</v>
      </c>
      <c r="L479" s="301">
        <v>0</v>
      </c>
      <c r="M479" s="301">
        <v>0</v>
      </c>
      <c r="N479" s="301">
        <v>0</v>
      </c>
      <c r="O479" s="301">
        <v>0</v>
      </c>
      <c r="P479" s="301">
        <v>0</v>
      </c>
      <c r="Q479" s="301">
        <v>0</v>
      </c>
      <c r="R479" s="301">
        <v>0</v>
      </c>
      <c r="S479" s="301">
        <v>0</v>
      </c>
    </row>
    <row r="480" spans="1:19" ht="16.5" customHeight="1" x14ac:dyDescent="0.3">
      <c r="A480" s="297">
        <v>478</v>
      </c>
      <c r="B480" s="298" t="s">
        <v>982</v>
      </c>
      <c r="C480" s="298" t="s">
        <v>4047</v>
      </c>
      <c r="D480" s="299" t="s">
        <v>4103</v>
      </c>
      <c r="E480" s="299" t="s">
        <v>3534</v>
      </c>
      <c r="F480" s="300" t="s">
        <v>81</v>
      </c>
      <c r="G480" s="300" t="s">
        <v>4522</v>
      </c>
      <c r="H480" s="301">
        <v>0</v>
      </c>
      <c r="I480" s="301">
        <v>0</v>
      </c>
      <c r="J480" s="301">
        <v>0</v>
      </c>
      <c r="K480" s="308">
        <v>0</v>
      </c>
      <c r="L480" s="301">
        <v>230000</v>
      </c>
      <c r="M480" s="301">
        <v>230000</v>
      </c>
      <c r="N480" s="301">
        <v>230000</v>
      </c>
      <c r="O480" s="301">
        <v>230000</v>
      </c>
      <c r="P480" s="301">
        <v>230000</v>
      </c>
      <c r="Q480" s="301">
        <v>230000</v>
      </c>
      <c r="R480" s="301">
        <v>230000</v>
      </c>
      <c r="S480" s="301">
        <v>230000</v>
      </c>
    </row>
    <row r="481" spans="1:19" ht="16.5" customHeight="1" x14ac:dyDescent="0.3">
      <c r="A481" s="302">
        <v>479</v>
      </c>
      <c r="B481" s="298" t="s">
        <v>982</v>
      </c>
      <c r="C481" s="298" t="s">
        <v>3830</v>
      </c>
      <c r="D481" s="299" t="s">
        <v>4001</v>
      </c>
      <c r="E481" s="299" t="s">
        <v>3215</v>
      </c>
      <c r="F481" s="298" t="s">
        <v>81</v>
      </c>
      <c r="G481" s="298" t="s">
        <v>4522</v>
      </c>
      <c r="H481" s="301">
        <v>0</v>
      </c>
      <c r="I481" s="301">
        <v>0</v>
      </c>
      <c r="J481" s="301">
        <v>0</v>
      </c>
      <c r="K481" s="308">
        <v>260000</v>
      </c>
      <c r="L481" s="301">
        <v>260000</v>
      </c>
      <c r="M481" s="301">
        <v>260000</v>
      </c>
      <c r="N481" s="301">
        <v>260000</v>
      </c>
      <c r="O481" s="301">
        <v>260000</v>
      </c>
      <c r="P481" s="301">
        <v>260000</v>
      </c>
      <c r="Q481" s="301">
        <v>260000</v>
      </c>
      <c r="R481" s="301">
        <v>260000</v>
      </c>
      <c r="S481" s="301">
        <v>260000</v>
      </c>
    </row>
    <row r="482" spans="1:19" ht="16.5" customHeight="1" x14ac:dyDescent="0.3">
      <c r="A482" s="297">
        <v>480</v>
      </c>
      <c r="B482" s="298" t="s">
        <v>982</v>
      </c>
      <c r="C482" s="298" t="s">
        <v>2707</v>
      </c>
      <c r="D482" s="299" t="s">
        <v>2708</v>
      </c>
      <c r="E482" s="299" t="s">
        <v>1145</v>
      </c>
      <c r="F482" s="300" t="s">
        <v>81</v>
      </c>
      <c r="G482" s="300" t="s">
        <v>4522</v>
      </c>
      <c r="H482" s="301">
        <v>365000</v>
      </c>
      <c r="I482" s="301">
        <v>365000</v>
      </c>
      <c r="J482" s="301">
        <v>365000</v>
      </c>
      <c r="K482" s="308">
        <v>365000</v>
      </c>
      <c r="L482" s="301">
        <v>365000</v>
      </c>
      <c r="M482" s="301">
        <v>365000</v>
      </c>
      <c r="N482" s="301">
        <v>365000</v>
      </c>
      <c r="O482" s="301">
        <v>365000</v>
      </c>
      <c r="P482" s="301">
        <v>365000</v>
      </c>
      <c r="Q482" s="301">
        <v>365000</v>
      </c>
      <c r="R482" s="301">
        <v>365000</v>
      </c>
      <c r="S482" s="301">
        <v>365000</v>
      </c>
    </row>
    <row r="483" spans="1:19" ht="16.5" customHeight="1" x14ac:dyDescent="0.3">
      <c r="A483" s="293">
        <v>481</v>
      </c>
      <c r="B483" s="298" t="s">
        <v>982</v>
      </c>
      <c r="C483" s="298" t="s">
        <v>1601</v>
      </c>
      <c r="D483" s="299" t="s">
        <v>1602</v>
      </c>
      <c r="E483" s="299" t="s">
        <v>1295</v>
      </c>
      <c r="F483" s="298" t="s">
        <v>81</v>
      </c>
      <c r="G483" s="298" t="s">
        <v>4522</v>
      </c>
      <c r="H483" s="301">
        <v>320000</v>
      </c>
      <c r="I483" s="301">
        <v>320000</v>
      </c>
      <c r="J483" s="301">
        <v>320000</v>
      </c>
      <c r="K483" s="308">
        <v>320000</v>
      </c>
      <c r="L483" s="301">
        <v>320000</v>
      </c>
      <c r="M483" s="301">
        <v>320000</v>
      </c>
      <c r="N483" s="301">
        <v>320000</v>
      </c>
      <c r="O483" s="301">
        <v>320000</v>
      </c>
      <c r="P483" s="301">
        <v>320000</v>
      </c>
      <c r="Q483" s="301">
        <v>320000</v>
      </c>
      <c r="R483" s="301">
        <v>320000</v>
      </c>
      <c r="S483" s="301">
        <v>320000</v>
      </c>
    </row>
    <row r="484" spans="1:19" ht="16.5" customHeight="1" x14ac:dyDescent="0.3">
      <c r="A484" s="297">
        <v>482</v>
      </c>
      <c r="B484" s="298" t="s">
        <v>1603</v>
      </c>
      <c r="C484" s="298" t="s">
        <v>3265</v>
      </c>
      <c r="D484" s="299" t="s">
        <v>3266</v>
      </c>
      <c r="E484" s="299" t="s">
        <v>1151</v>
      </c>
      <c r="F484" s="300" t="s">
        <v>81</v>
      </c>
      <c r="G484" s="300" t="s">
        <v>4522</v>
      </c>
      <c r="H484" s="301">
        <v>0</v>
      </c>
      <c r="I484" s="301">
        <v>0</v>
      </c>
      <c r="J484" s="301">
        <v>0</v>
      </c>
      <c r="K484" s="308">
        <v>0</v>
      </c>
      <c r="L484" s="301">
        <v>0</v>
      </c>
      <c r="M484" s="301">
        <v>0</v>
      </c>
      <c r="N484" s="301">
        <v>0</v>
      </c>
      <c r="O484" s="301">
        <v>0</v>
      </c>
      <c r="P484" s="301">
        <v>0</v>
      </c>
      <c r="Q484" s="301">
        <v>0</v>
      </c>
      <c r="R484" s="301">
        <v>0</v>
      </c>
      <c r="S484" s="301">
        <v>0</v>
      </c>
    </row>
    <row r="485" spans="1:19" ht="16.5" customHeight="1" x14ac:dyDescent="0.3">
      <c r="A485" s="302">
        <v>483</v>
      </c>
      <c r="B485" s="298" t="s">
        <v>1603</v>
      </c>
      <c r="C485" s="298" t="s">
        <v>1604</v>
      </c>
      <c r="D485" s="299" t="s">
        <v>1605</v>
      </c>
      <c r="E485" s="299" t="s">
        <v>1606</v>
      </c>
      <c r="F485" s="298" t="s">
        <v>81</v>
      </c>
      <c r="G485" s="298" t="s">
        <v>4522</v>
      </c>
      <c r="H485" s="301">
        <v>4320000</v>
      </c>
      <c r="I485" s="301">
        <v>0</v>
      </c>
      <c r="J485" s="301">
        <v>0</v>
      </c>
      <c r="K485" s="308">
        <v>0</v>
      </c>
      <c r="L485" s="301">
        <v>0</v>
      </c>
      <c r="M485" s="301">
        <v>0</v>
      </c>
      <c r="N485" s="301">
        <v>0</v>
      </c>
      <c r="O485" s="301">
        <v>0</v>
      </c>
      <c r="P485" s="301">
        <v>0</v>
      </c>
      <c r="Q485" s="301">
        <v>0</v>
      </c>
      <c r="R485" s="301">
        <v>0</v>
      </c>
      <c r="S485" s="301">
        <v>0</v>
      </c>
    </row>
    <row r="486" spans="1:19" ht="16.5" customHeight="1" x14ac:dyDescent="0.3">
      <c r="A486" s="297">
        <v>484</v>
      </c>
      <c r="B486" s="298" t="s">
        <v>1603</v>
      </c>
      <c r="C486" s="298" t="s">
        <v>1607</v>
      </c>
      <c r="D486" s="299" t="s">
        <v>1608</v>
      </c>
      <c r="E486" s="299" t="s">
        <v>1196</v>
      </c>
      <c r="F486" s="300" t="s">
        <v>81</v>
      </c>
      <c r="G486" s="300" t="s">
        <v>4522</v>
      </c>
      <c r="H486" s="301">
        <v>355000</v>
      </c>
      <c r="I486" s="301">
        <v>355000</v>
      </c>
      <c r="J486" s="301">
        <v>355000</v>
      </c>
      <c r="K486" s="308">
        <v>355000</v>
      </c>
      <c r="L486" s="301">
        <v>355000</v>
      </c>
      <c r="M486" s="301">
        <v>355000</v>
      </c>
      <c r="N486" s="301">
        <v>355000</v>
      </c>
      <c r="O486" s="301">
        <v>355000</v>
      </c>
      <c r="P486" s="301">
        <v>355000</v>
      </c>
      <c r="Q486" s="301">
        <v>355000</v>
      </c>
      <c r="R486" s="301">
        <v>355000</v>
      </c>
      <c r="S486" s="301">
        <v>0</v>
      </c>
    </row>
    <row r="487" spans="1:19" ht="16.5" customHeight="1" x14ac:dyDescent="0.3">
      <c r="A487" s="302">
        <v>485</v>
      </c>
      <c r="B487" s="298" t="s">
        <v>1603</v>
      </c>
      <c r="C487" s="298" t="s">
        <v>1609</v>
      </c>
      <c r="D487" s="299" t="s">
        <v>1610</v>
      </c>
      <c r="E487" s="299" t="s">
        <v>1060</v>
      </c>
      <c r="F487" s="298" t="s">
        <v>81</v>
      </c>
      <c r="G487" s="298" t="s">
        <v>4522</v>
      </c>
      <c r="H487" s="301">
        <v>230000</v>
      </c>
      <c r="I487" s="301">
        <v>230000</v>
      </c>
      <c r="J487" s="301">
        <v>230000</v>
      </c>
      <c r="K487" s="308">
        <v>230000</v>
      </c>
      <c r="L487" s="301">
        <v>230000</v>
      </c>
      <c r="M487" s="301">
        <v>230000</v>
      </c>
      <c r="N487" s="301">
        <v>230000</v>
      </c>
      <c r="O487" s="301">
        <v>0</v>
      </c>
      <c r="P487" s="301">
        <v>0</v>
      </c>
      <c r="Q487" s="301">
        <v>0</v>
      </c>
      <c r="R487" s="301">
        <v>0</v>
      </c>
      <c r="S487" s="301">
        <v>0</v>
      </c>
    </row>
    <row r="488" spans="1:19" ht="16.5" customHeight="1" x14ac:dyDescent="0.3">
      <c r="A488" s="297">
        <v>486</v>
      </c>
      <c r="B488" s="298" t="s">
        <v>1603</v>
      </c>
      <c r="C488" s="298" t="s">
        <v>1611</v>
      </c>
      <c r="D488" s="299" t="s">
        <v>1612</v>
      </c>
      <c r="E488" s="299" t="s">
        <v>1273</v>
      </c>
      <c r="F488" s="300" t="s">
        <v>81</v>
      </c>
      <c r="G488" s="300" t="s">
        <v>4522</v>
      </c>
      <c r="H488" s="301">
        <v>610000</v>
      </c>
      <c r="I488" s="301">
        <v>305000</v>
      </c>
      <c r="J488" s="301">
        <v>305000</v>
      </c>
      <c r="K488" s="308">
        <v>305000</v>
      </c>
      <c r="L488" s="301">
        <v>305000</v>
      </c>
      <c r="M488" s="301">
        <v>305000</v>
      </c>
      <c r="N488" s="301">
        <v>305000</v>
      </c>
      <c r="O488" s="301">
        <v>305000</v>
      </c>
      <c r="P488" s="301">
        <v>305000</v>
      </c>
      <c r="Q488" s="301">
        <v>305000</v>
      </c>
      <c r="R488" s="301">
        <v>0</v>
      </c>
      <c r="S488" s="301">
        <v>0</v>
      </c>
    </row>
    <row r="489" spans="1:19" ht="16.5" customHeight="1" x14ac:dyDescent="0.3">
      <c r="A489" s="302">
        <v>487</v>
      </c>
      <c r="B489" s="298" t="s">
        <v>90</v>
      </c>
      <c r="C489" s="298" t="s">
        <v>1613</v>
      </c>
      <c r="D489" s="299" t="s">
        <v>1614</v>
      </c>
      <c r="E489" s="299" t="s">
        <v>1615</v>
      </c>
      <c r="F489" s="298" t="s">
        <v>81</v>
      </c>
      <c r="G489" s="298" t="s">
        <v>4522</v>
      </c>
      <c r="H489" s="301">
        <v>305000</v>
      </c>
      <c r="I489" s="301">
        <v>305000</v>
      </c>
      <c r="J489" s="301">
        <v>305000</v>
      </c>
      <c r="K489" s="308">
        <v>0</v>
      </c>
      <c r="L489" s="301">
        <v>0</v>
      </c>
      <c r="M489" s="301">
        <v>0</v>
      </c>
      <c r="N489" s="301">
        <v>0</v>
      </c>
      <c r="O489" s="301">
        <v>0</v>
      </c>
      <c r="P489" s="301">
        <v>0</v>
      </c>
      <c r="Q489" s="301">
        <v>0</v>
      </c>
      <c r="R489" s="301">
        <v>0</v>
      </c>
      <c r="S489" s="301">
        <v>0</v>
      </c>
    </row>
    <row r="490" spans="1:19" ht="16.5" customHeight="1" x14ac:dyDescent="0.3">
      <c r="A490" s="297">
        <v>488</v>
      </c>
      <c r="B490" s="298" t="s">
        <v>90</v>
      </c>
      <c r="C490" s="298" t="s">
        <v>3267</v>
      </c>
      <c r="D490" s="299" t="s">
        <v>3268</v>
      </c>
      <c r="E490" s="299" t="s">
        <v>3992</v>
      </c>
      <c r="F490" s="300" t="s">
        <v>81</v>
      </c>
      <c r="G490" s="300" t="s">
        <v>4522</v>
      </c>
      <c r="H490" s="301">
        <v>0</v>
      </c>
      <c r="I490" s="301">
        <v>0</v>
      </c>
      <c r="J490" s="301">
        <v>3480000</v>
      </c>
      <c r="K490" s="308">
        <v>0</v>
      </c>
      <c r="L490" s="301">
        <v>0</v>
      </c>
      <c r="M490" s="301">
        <v>0</v>
      </c>
      <c r="N490" s="301">
        <v>0</v>
      </c>
      <c r="O490" s="301">
        <v>0</v>
      </c>
      <c r="P490" s="301">
        <v>0</v>
      </c>
      <c r="Q490" s="301">
        <v>0</v>
      </c>
      <c r="R490" s="301">
        <v>0</v>
      </c>
      <c r="S490" s="301">
        <v>0</v>
      </c>
    </row>
    <row r="491" spans="1:19" ht="16.5" customHeight="1" x14ac:dyDescent="0.3">
      <c r="A491" s="293">
        <v>489</v>
      </c>
      <c r="B491" s="298" t="s">
        <v>90</v>
      </c>
      <c r="C491" s="298" t="s">
        <v>3269</v>
      </c>
      <c r="D491" s="299" t="s">
        <v>3270</v>
      </c>
      <c r="E491" s="299" t="s">
        <v>1151</v>
      </c>
      <c r="F491" s="298" t="s">
        <v>81</v>
      </c>
      <c r="G491" s="298" t="s">
        <v>4522</v>
      </c>
      <c r="H491" s="301">
        <v>0</v>
      </c>
      <c r="I491" s="301">
        <v>0</v>
      </c>
      <c r="J491" s="301">
        <v>0</v>
      </c>
      <c r="K491" s="308">
        <v>0</v>
      </c>
      <c r="L491" s="301">
        <v>0</v>
      </c>
      <c r="M491" s="301">
        <v>0</v>
      </c>
      <c r="N491" s="301">
        <v>0</v>
      </c>
      <c r="O491" s="301">
        <v>0</v>
      </c>
      <c r="P491" s="301">
        <v>0</v>
      </c>
      <c r="Q491" s="301">
        <v>0</v>
      </c>
      <c r="R491" s="301">
        <v>0</v>
      </c>
      <c r="S491" s="301">
        <v>0</v>
      </c>
    </row>
    <row r="492" spans="1:19" ht="16.5" customHeight="1" x14ac:dyDescent="0.3">
      <c r="A492" s="297">
        <v>490</v>
      </c>
      <c r="B492" s="298" t="s">
        <v>90</v>
      </c>
      <c r="C492" s="298" t="s">
        <v>1616</v>
      </c>
      <c r="D492" s="299" t="s">
        <v>1617</v>
      </c>
      <c r="E492" s="299" t="s">
        <v>1295</v>
      </c>
      <c r="F492" s="300" t="s">
        <v>81</v>
      </c>
      <c r="G492" s="300" t="s">
        <v>4522</v>
      </c>
      <c r="H492" s="301">
        <v>320000</v>
      </c>
      <c r="I492" s="301">
        <v>320000</v>
      </c>
      <c r="J492" s="301">
        <v>320000</v>
      </c>
      <c r="K492" s="308">
        <v>320000</v>
      </c>
      <c r="L492" s="301">
        <v>320000</v>
      </c>
      <c r="M492" s="301">
        <v>320000</v>
      </c>
      <c r="N492" s="301">
        <v>320000</v>
      </c>
      <c r="O492" s="301">
        <v>320000</v>
      </c>
      <c r="P492" s="301">
        <v>320000</v>
      </c>
      <c r="Q492" s="301">
        <v>320000</v>
      </c>
      <c r="R492" s="301">
        <v>320000</v>
      </c>
      <c r="S492" s="301">
        <v>320000</v>
      </c>
    </row>
    <row r="493" spans="1:19" ht="16.5" customHeight="1" x14ac:dyDescent="0.3">
      <c r="A493" s="302">
        <v>491</v>
      </c>
      <c r="B493" s="298" t="s">
        <v>90</v>
      </c>
      <c r="C493" s="298" t="s">
        <v>4275</v>
      </c>
      <c r="D493" s="299" t="s">
        <v>4427</v>
      </c>
      <c r="E493" s="299" t="s">
        <v>4428</v>
      </c>
      <c r="F493" s="298" t="s">
        <v>81</v>
      </c>
      <c r="G493" s="298" t="s">
        <v>4522</v>
      </c>
      <c r="H493" s="301">
        <v>0</v>
      </c>
      <c r="I493" s="301">
        <v>0</v>
      </c>
      <c r="J493" s="301">
        <v>3072000</v>
      </c>
      <c r="K493" s="308">
        <v>0</v>
      </c>
      <c r="L493" s="301">
        <v>0</v>
      </c>
      <c r="M493" s="301">
        <v>0</v>
      </c>
      <c r="N493" s="301">
        <v>0</v>
      </c>
      <c r="O493" s="301">
        <v>0</v>
      </c>
      <c r="P493" s="301">
        <v>0</v>
      </c>
      <c r="Q493" s="301">
        <v>0</v>
      </c>
      <c r="R493" s="301">
        <v>0</v>
      </c>
      <c r="S493" s="301">
        <v>0</v>
      </c>
    </row>
    <row r="494" spans="1:19" ht="16.5" customHeight="1" x14ac:dyDescent="0.3">
      <c r="A494" s="297">
        <v>492</v>
      </c>
      <c r="B494" s="298" t="s">
        <v>90</v>
      </c>
      <c r="C494" s="298" t="s">
        <v>3968</v>
      </c>
      <c r="D494" s="299" t="s">
        <v>4002</v>
      </c>
      <c r="E494" s="299" t="s">
        <v>4003</v>
      </c>
      <c r="F494" s="300" t="s">
        <v>81</v>
      </c>
      <c r="G494" s="300" t="s">
        <v>4522</v>
      </c>
      <c r="H494" s="301">
        <v>0</v>
      </c>
      <c r="I494" s="301">
        <v>0</v>
      </c>
      <c r="J494" s="301">
        <v>2640000</v>
      </c>
      <c r="K494" s="308">
        <v>0</v>
      </c>
      <c r="L494" s="301">
        <v>0</v>
      </c>
      <c r="M494" s="301">
        <v>0</v>
      </c>
      <c r="N494" s="301">
        <v>0</v>
      </c>
      <c r="O494" s="301">
        <v>0</v>
      </c>
      <c r="P494" s="301">
        <v>0</v>
      </c>
      <c r="Q494" s="301">
        <v>0</v>
      </c>
      <c r="R494" s="301">
        <v>0</v>
      </c>
      <c r="S494" s="301">
        <v>0</v>
      </c>
    </row>
    <row r="495" spans="1:19" ht="16.5" customHeight="1" x14ac:dyDescent="0.3">
      <c r="A495" s="302">
        <v>493</v>
      </c>
      <c r="B495" s="298" t="s">
        <v>90</v>
      </c>
      <c r="C495" s="298" t="s">
        <v>1618</v>
      </c>
      <c r="D495" s="299" t="s">
        <v>1619</v>
      </c>
      <c r="E495" s="299" t="s">
        <v>1065</v>
      </c>
      <c r="F495" s="298" t="s">
        <v>81</v>
      </c>
      <c r="G495" s="298" t="s">
        <v>4522</v>
      </c>
      <c r="H495" s="301">
        <v>230000</v>
      </c>
      <c r="I495" s="301">
        <v>230000</v>
      </c>
      <c r="J495" s="301">
        <v>230000</v>
      </c>
      <c r="K495" s="308">
        <v>230000</v>
      </c>
      <c r="L495" s="301">
        <v>230000</v>
      </c>
      <c r="M495" s="301">
        <v>230000</v>
      </c>
      <c r="N495" s="301">
        <v>230000</v>
      </c>
      <c r="O495" s="301">
        <v>230000</v>
      </c>
      <c r="P495" s="301">
        <v>230000</v>
      </c>
      <c r="Q495" s="301">
        <v>0</v>
      </c>
      <c r="R495" s="301">
        <v>0</v>
      </c>
      <c r="S495" s="301">
        <v>0</v>
      </c>
    </row>
    <row r="496" spans="1:19" ht="16.5" customHeight="1" x14ac:dyDescent="0.3">
      <c r="A496" s="297">
        <v>494</v>
      </c>
      <c r="B496" s="298" t="s">
        <v>90</v>
      </c>
      <c r="C496" s="298" t="s">
        <v>1620</v>
      </c>
      <c r="D496" s="299" t="s">
        <v>1621</v>
      </c>
      <c r="E496" s="299" t="s">
        <v>1133</v>
      </c>
      <c r="F496" s="300" t="s">
        <v>81</v>
      </c>
      <c r="G496" s="300" t="s">
        <v>4522</v>
      </c>
      <c r="H496" s="301">
        <v>290000</v>
      </c>
      <c r="I496" s="301">
        <v>290000</v>
      </c>
      <c r="J496" s="301">
        <v>290000</v>
      </c>
      <c r="K496" s="308">
        <v>290000</v>
      </c>
      <c r="L496" s="301">
        <v>290000</v>
      </c>
      <c r="M496" s="301">
        <v>290000</v>
      </c>
      <c r="N496" s="301">
        <v>0</v>
      </c>
      <c r="O496" s="301">
        <v>0</v>
      </c>
      <c r="P496" s="301">
        <v>0</v>
      </c>
      <c r="Q496" s="301">
        <v>0</v>
      </c>
      <c r="R496" s="301">
        <v>0</v>
      </c>
      <c r="S496" s="301">
        <v>0</v>
      </c>
    </row>
    <row r="497" spans="1:19" ht="16.5" customHeight="1" x14ac:dyDescent="0.3">
      <c r="A497" s="302">
        <v>495</v>
      </c>
      <c r="B497" s="298" t="s">
        <v>90</v>
      </c>
      <c r="C497" s="298" t="s">
        <v>1622</v>
      </c>
      <c r="D497" s="299" t="s">
        <v>1623</v>
      </c>
      <c r="E497" s="299" t="s">
        <v>1624</v>
      </c>
      <c r="F497" s="298" t="s">
        <v>81</v>
      </c>
      <c r="G497" s="298" t="s">
        <v>4522</v>
      </c>
      <c r="H497" s="301">
        <v>250000</v>
      </c>
      <c r="I497" s="301">
        <v>250000</v>
      </c>
      <c r="J497" s="301">
        <v>250000</v>
      </c>
      <c r="K497" s="308">
        <v>250000</v>
      </c>
      <c r="L497" s="301">
        <v>250000</v>
      </c>
      <c r="M497" s="301">
        <v>0</v>
      </c>
      <c r="N497" s="301">
        <v>0</v>
      </c>
      <c r="O497" s="301">
        <v>0</v>
      </c>
      <c r="P497" s="301">
        <v>0</v>
      </c>
      <c r="Q497" s="301">
        <v>0</v>
      </c>
      <c r="R497" s="301">
        <v>0</v>
      </c>
      <c r="S497" s="301">
        <v>0</v>
      </c>
    </row>
    <row r="498" spans="1:19" ht="16.5" customHeight="1" x14ac:dyDescent="0.3">
      <c r="A498" s="297">
        <v>496</v>
      </c>
      <c r="B498" s="298" t="s">
        <v>90</v>
      </c>
      <c r="C498" s="298" t="s">
        <v>3271</v>
      </c>
      <c r="D498" s="299" t="s">
        <v>3272</v>
      </c>
      <c r="E498" s="299" t="s">
        <v>1625</v>
      </c>
      <c r="F498" s="300" t="s">
        <v>81</v>
      </c>
      <c r="G498" s="300" t="s">
        <v>4522</v>
      </c>
      <c r="H498" s="301">
        <v>0</v>
      </c>
      <c r="I498" s="301">
        <v>0</v>
      </c>
      <c r="J498" s="301">
        <v>0</v>
      </c>
      <c r="K498" s="308">
        <v>0</v>
      </c>
      <c r="L498" s="301">
        <v>0</v>
      </c>
      <c r="M498" s="301">
        <v>0</v>
      </c>
      <c r="N498" s="301">
        <v>0</v>
      </c>
      <c r="O498" s="301">
        <v>0</v>
      </c>
      <c r="P498" s="301">
        <v>0</v>
      </c>
      <c r="Q498" s="301">
        <v>0</v>
      </c>
      <c r="R498" s="301">
        <v>0</v>
      </c>
      <c r="S498" s="301">
        <v>0</v>
      </c>
    </row>
    <row r="499" spans="1:19" ht="16.5" customHeight="1" x14ac:dyDescent="0.3">
      <c r="A499" s="293">
        <v>497</v>
      </c>
      <c r="B499" s="298" t="s">
        <v>90</v>
      </c>
      <c r="C499" s="298" t="s">
        <v>1626</v>
      </c>
      <c r="D499" s="299" t="s">
        <v>1627</v>
      </c>
      <c r="E499" s="299" t="s">
        <v>1028</v>
      </c>
      <c r="F499" s="298" t="s">
        <v>81</v>
      </c>
      <c r="G499" s="298" t="s">
        <v>4522</v>
      </c>
      <c r="H499" s="301">
        <v>280000</v>
      </c>
      <c r="I499" s="301">
        <v>280000</v>
      </c>
      <c r="J499" s="301">
        <v>280000</v>
      </c>
      <c r="K499" s="308">
        <v>280000</v>
      </c>
      <c r="L499" s="301">
        <v>280000</v>
      </c>
      <c r="M499" s="301">
        <v>0</v>
      </c>
      <c r="N499" s="301">
        <v>0</v>
      </c>
      <c r="O499" s="301">
        <v>0</v>
      </c>
      <c r="P499" s="301">
        <v>0</v>
      </c>
      <c r="Q499" s="301">
        <v>0</v>
      </c>
      <c r="R499" s="301">
        <v>0</v>
      </c>
      <c r="S499" s="301">
        <v>0</v>
      </c>
    </row>
    <row r="500" spans="1:19" ht="16.5" customHeight="1" x14ac:dyDescent="0.3">
      <c r="A500" s="297">
        <v>498</v>
      </c>
      <c r="B500" s="298" t="s">
        <v>90</v>
      </c>
      <c r="C500" s="298" t="s">
        <v>3754</v>
      </c>
      <c r="D500" s="299" t="s">
        <v>3760</v>
      </c>
      <c r="E500" s="299" t="s">
        <v>3761</v>
      </c>
      <c r="F500" s="300" t="s">
        <v>81</v>
      </c>
      <c r="G500" s="300" t="s">
        <v>4522</v>
      </c>
      <c r="H500" s="301">
        <v>0</v>
      </c>
      <c r="I500" s="301">
        <v>2640000</v>
      </c>
      <c r="J500" s="301">
        <v>0</v>
      </c>
      <c r="K500" s="308">
        <v>0</v>
      </c>
      <c r="L500" s="301">
        <v>0</v>
      </c>
      <c r="M500" s="301">
        <v>0</v>
      </c>
      <c r="N500" s="301">
        <v>0</v>
      </c>
      <c r="O500" s="301">
        <v>0</v>
      </c>
      <c r="P500" s="301">
        <v>0</v>
      </c>
      <c r="Q500" s="301">
        <v>0</v>
      </c>
      <c r="R500" s="301">
        <v>0</v>
      </c>
      <c r="S500" s="301">
        <v>0</v>
      </c>
    </row>
    <row r="501" spans="1:19" ht="16.5" customHeight="1" x14ac:dyDescent="0.3">
      <c r="A501" s="302">
        <v>499</v>
      </c>
      <c r="B501" s="298" t="s">
        <v>90</v>
      </c>
      <c r="C501" s="298" t="s">
        <v>2675</v>
      </c>
      <c r="D501" s="299" t="s">
        <v>2709</v>
      </c>
      <c r="E501" s="299" t="s">
        <v>1190</v>
      </c>
      <c r="F501" s="298" t="s">
        <v>81</v>
      </c>
      <c r="G501" s="298" t="s">
        <v>4522</v>
      </c>
      <c r="H501" s="301">
        <v>2880000</v>
      </c>
      <c r="I501" s="301">
        <v>0</v>
      </c>
      <c r="J501" s="301">
        <v>0</v>
      </c>
      <c r="K501" s="308">
        <v>0</v>
      </c>
      <c r="L501" s="301">
        <v>0</v>
      </c>
      <c r="M501" s="301">
        <v>0</v>
      </c>
      <c r="N501" s="301">
        <v>0</v>
      </c>
      <c r="O501" s="301">
        <v>0</v>
      </c>
      <c r="P501" s="301">
        <v>0</v>
      </c>
      <c r="Q501" s="301">
        <v>0</v>
      </c>
      <c r="R501" s="301">
        <v>0</v>
      </c>
      <c r="S501" s="301">
        <v>0</v>
      </c>
    </row>
    <row r="502" spans="1:19" ht="16.5" customHeight="1" x14ac:dyDescent="0.3">
      <c r="A502" s="297">
        <v>500</v>
      </c>
      <c r="B502" s="298" t="s">
        <v>90</v>
      </c>
      <c r="C502" s="298" t="s">
        <v>2811</v>
      </c>
      <c r="D502" s="299" t="s">
        <v>3273</v>
      </c>
      <c r="E502" s="299" t="s">
        <v>3213</v>
      </c>
      <c r="F502" s="300" t="s">
        <v>81</v>
      </c>
      <c r="G502" s="300" t="s">
        <v>4522</v>
      </c>
      <c r="H502" s="301">
        <v>0</v>
      </c>
      <c r="I502" s="301">
        <v>280000</v>
      </c>
      <c r="J502" s="301">
        <v>280000</v>
      </c>
      <c r="K502" s="308">
        <v>280000</v>
      </c>
      <c r="L502" s="301">
        <v>280000</v>
      </c>
      <c r="M502" s="301">
        <v>280000</v>
      </c>
      <c r="N502" s="301">
        <v>280000</v>
      </c>
      <c r="O502" s="301">
        <v>280000</v>
      </c>
      <c r="P502" s="301">
        <v>280000</v>
      </c>
      <c r="Q502" s="301">
        <v>280000</v>
      </c>
      <c r="R502" s="301">
        <v>280000</v>
      </c>
      <c r="S502" s="301">
        <v>280000</v>
      </c>
    </row>
    <row r="503" spans="1:19" ht="16.5" customHeight="1" x14ac:dyDescent="0.3">
      <c r="A503" s="302">
        <v>501</v>
      </c>
      <c r="B503" s="298" t="s">
        <v>90</v>
      </c>
      <c r="C503" s="298" t="s">
        <v>4070</v>
      </c>
      <c r="D503" s="299" t="s">
        <v>4429</v>
      </c>
      <c r="E503" s="299" t="s">
        <v>4430</v>
      </c>
      <c r="F503" s="298" t="s">
        <v>81</v>
      </c>
      <c r="G503" s="298" t="s">
        <v>4522</v>
      </c>
      <c r="H503" s="301">
        <v>0</v>
      </c>
      <c r="I503" s="301">
        <v>0</v>
      </c>
      <c r="J503" s="301">
        <v>2640000</v>
      </c>
      <c r="K503" s="308">
        <v>0</v>
      </c>
      <c r="L503" s="301">
        <v>0</v>
      </c>
      <c r="M503" s="301">
        <v>0</v>
      </c>
      <c r="N503" s="301">
        <v>0</v>
      </c>
      <c r="O503" s="301">
        <v>0</v>
      </c>
      <c r="P503" s="301">
        <v>0</v>
      </c>
      <c r="Q503" s="301">
        <v>0</v>
      </c>
      <c r="R503" s="301">
        <v>0</v>
      </c>
      <c r="S503" s="301">
        <v>0</v>
      </c>
    </row>
    <row r="504" spans="1:19" ht="16.5" customHeight="1" x14ac:dyDescent="0.3">
      <c r="A504" s="297">
        <v>502</v>
      </c>
      <c r="B504" s="298" t="s">
        <v>1628</v>
      </c>
      <c r="C504" s="298" t="s">
        <v>1629</v>
      </c>
      <c r="D504" s="299" t="s">
        <v>1630</v>
      </c>
      <c r="E504" s="299" t="s">
        <v>1196</v>
      </c>
      <c r="F504" s="300" t="s">
        <v>81</v>
      </c>
      <c r="G504" s="300" t="s">
        <v>4522</v>
      </c>
      <c r="H504" s="301">
        <v>335000</v>
      </c>
      <c r="I504" s="301">
        <v>335000</v>
      </c>
      <c r="J504" s="301">
        <v>335000</v>
      </c>
      <c r="K504" s="308">
        <v>335000</v>
      </c>
      <c r="L504" s="301">
        <v>335000</v>
      </c>
      <c r="M504" s="301">
        <v>335000</v>
      </c>
      <c r="N504" s="301">
        <v>335000</v>
      </c>
      <c r="O504" s="301">
        <v>335000</v>
      </c>
      <c r="P504" s="301">
        <v>335000</v>
      </c>
      <c r="Q504" s="301">
        <v>335000</v>
      </c>
      <c r="R504" s="301">
        <v>335000</v>
      </c>
      <c r="S504" s="301">
        <v>0</v>
      </c>
    </row>
    <row r="505" spans="1:19" ht="16.5" customHeight="1" x14ac:dyDescent="0.3">
      <c r="A505" s="302">
        <v>503</v>
      </c>
      <c r="B505" s="298" t="s">
        <v>1628</v>
      </c>
      <c r="C505" s="298" t="s">
        <v>1631</v>
      </c>
      <c r="D505" s="299" t="s">
        <v>1632</v>
      </c>
      <c r="E505" s="299" t="s">
        <v>1102</v>
      </c>
      <c r="F505" s="298" t="s">
        <v>81</v>
      </c>
      <c r="G505" s="298" t="s">
        <v>4522</v>
      </c>
      <c r="H505" s="301">
        <v>400000</v>
      </c>
      <c r="I505" s="301">
        <v>400000</v>
      </c>
      <c r="J505" s="301">
        <v>400000</v>
      </c>
      <c r="K505" s="308">
        <v>400000</v>
      </c>
      <c r="L505" s="301">
        <v>0</v>
      </c>
      <c r="M505" s="301">
        <v>0</v>
      </c>
      <c r="N505" s="301">
        <v>0</v>
      </c>
      <c r="O505" s="301">
        <v>0</v>
      </c>
      <c r="P505" s="301">
        <v>0</v>
      </c>
      <c r="Q505" s="301">
        <v>0</v>
      </c>
      <c r="R505" s="301">
        <v>0</v>
      </c>
      <c r="S505" s="301">
        <v>0</v>
      </c>
    </row>
    <row r="506" spans="1:19" ht="16.5" customHeight="1" x14ac:dyDescent="0.3">
      <c r="A506" s="297">
        <v>504</v>
      </c>
      <c r="B506" s="298" t="s">
        <v>1628</v>
      </c>
      <c r="C506" s="298" t="s">
        <v>1633</v>
      </c>
      <c r="D506" s="299" t="s">
        <v>1634</v>
      </c>
      <c r="E506" s="299" t="s">
        <v>1635</v>
      </c>
      <c r="F506" s="300" t="s">
        <v>81</v>
      </c>
      <c r="G506" s="300" t="s">
        <v>4522</v>
      </c>
      <c r="H506" s="301">
        <v>335000</v>
      </c>
      <c r="I506" s="301">
        <v>335000</v>
      </c>
      <c r="J506" s="301">
        <v>335000</v>
      </c>
      <c r="K506" s="308">
        <v>335000</v>
      </c>
      <c r="L506" s="301">
        <v>335000</v>
      </c>
      <c r="M506" s="301">
        <v>335000</v>
      </c>
      <c r="N506" s="301">
        <v>335000</v>
      </c>
      <c r="O506" s="301">
        <v>335000</v>
      </c>
      <c r="P506" s="301">
        <v>335000</v>
      </c>
      <c r="Q506" s="301">
        <v>335000</v>
      </c>
      <c r="R506" s="301">
        <v>0</v>
      </c>
      <c r="S506" s="301">
        <v>0</v>
      </c>
    </row>
    <row r="507" spans="1:19" ht="16.5" customHeight="1" x14ac:dyDescent="0.3">
      <c r="A507" s="293">
        <v>505</v>
      </c>
      <c r="B507" s="298" t="s">
        <v>1628</v>
      </c>
      <c r="C507" s="298" t="s">
        <v>1636</v>
      </c>
      <c r="D507" s="299" t="s">
        <v>1637</v>
      </c>
      <c r="E507" s="299" t="s">
        <v>1060</v>
      </c>
      <c r="F507" s="298" t="s">
        <v>81</v>
      </c>
      <c r="G507" s="298" t="s">
        <v>4522</v>
      </c>
      <c r="H507" s="301">
        <v>290000</v>
      </c>
      <c r="I507" s="301">
        <v>290000</v>
      </c>
      <c r="J507" s="301">
        <v>290000</v>
      </c>
      <c r="K507" s="308">
        <v>290000</v>
      </c>
      <c r="L507" s="301">
        <v>290000</v>
      </c>
      <c r="M507" s="301">
        <v>290000</v>
      </c>
      <c r="N507" s="301">
        <v>290000</v>
      </c>
      <c r="O507" s="301">
        <v>0</v>
      </c>
      <c r="P507" s="301">
        <v>0</v>
      </c>
      <c r="Q507" s="301">
        <v>0</v>
      </c>
      <c r="R507" s="301">
        <v>0</v>
      </c>
      <c r="S507" s="301">
        <v>0</v>
      </c>
    </row>
    <row r="508" spans="1:19" ht="16.5" customHeight="1" x14ac:dyDescent="0.3">
      <c r="A508" s="297">
        <v>506</v>
      </c>
      <c r="B508" s="298" t="s">
        <v>1628</v>
      </c>
      <c r="C508" s="298" t="s">
        <v>1638</v>
      </c>
      <c r="D508" s="299" t="s">
        <v>1639</v>
      </c>
      <c r="E508" s="299" t="s">
        <v>1028</v>
      </c>
      <c r="F508" s="300" t="s">
        <v>81</v>
      </c>
      <c r="G508" s="300" t="s">
        <v>4522</v>
      </c>
      <c r="H508" s="301">
        <v>310000</v>
      </c>
      <c r="I508" s="301">
        <v>310000</v>
      </c>
      <c r="J508" s="301">
        <v>310000</v>
      </c>
      <c r="K508" s="308">
        <v>310000</v>
      </c>
      <c r="L508" s="301">
        <v>310000</v>
      </c>
      <c r="M508" s="301">
        <v>0</v>
      </c>
      <c r="N508" s="301">
        <v>0</v>
      </c>
      <c r="O508" s="301">
        <v>0</v>
      </c>
      <c r="P508" s="301">
        <v>0</v>
      </c>
      <c r="Q508" s="301">
        <v>0</v>
      </c>
      <c r="R508" s="301">
        <v>0</v>
      </c>
      <c r="S508" s="301">
        <v>0</v>
      </c>
    </row>
    <row r="509" spans="1:19" ht="16.5" customHeight="1" x14ac:dyDescent="0.3">
      <c r="A509" s="302">
        <v>507</v>
      </c>
      <c r="B509" s="298" t="s">
        <v>1628</v>
      </c>
      <c r="C509" s="298" t="s">
        <v>3833</v>
      </c>
      <c r="D509" s="299" t="s">
        <v>3853</v>
      </c>
      <c r="E509" s="299" t="s">
        <v>3854</v>
      </c>
      <c r="F509" s="298" t="s">
        <v>81</v>
      </c>
      <c r="G509" s="298" t="s">
        <v>4522</v>
      </c>
      <c r="H509" s="301">
        <v>0</v>
      </c>
      <c r="I509" s="301">
        <v>0</v>
      </c>
      <c r="J509" s="301">
        <v>230000</v>
      </c>
      <c r="K509" s="308">
        <v>230000</v>
      </c>
      <c r="L509" s="301">
        <v>230000</v>
      </c>
      <c r="M509" s="301">
        <v>230000</v>
      </c>
      <c r="N509" s="301">
        <v>230000</v>
      </c>
      <c r="O509" s="301">
        <v>230000</v>
      </c>
      <c r="P509" s="301">
        <v>230000</v>
      </c>
      <c r="Q509" s="301">
        <v>230000</v>
      </c>
      <c r="R509" s="301">
        <v>230000</v>
      </c>
      <c r="S509" s="301">
        <v>230000</v>
      </c>
    </row>
    <row r="510" spans="1:19" ht="16.5" customHeight="1" x14ac:dyDescent="0.3">
      <c r="A510" s="297">
        <v>508</v>
      </c>
      <c r="B510" s="298" t="s">
        <v>1628</v>
      </c>
      <c r="C510" s="298" t="s">
        <v>3274</v>
      </c>
      <c r="D510" s="299" t="s">
        <v>3275</v>
      </c>
      <c r="E510" s="299" t="s">
        <v>3003</v>
      </c>
      <c r="F510" s="300" t="s">
        <v>81</v>
      </c>
      <c r="G510" s="300" t="s">
        <v>4522</v>
      </c>
      <c r="H510" s="301">
        <v>0</v>
      </c>
      <c r="I510" s="301">
        <v>505000</v>
      </c>
      <c r="J510" s="301">
        <v>505000</v>
      </c>
      <c r="K510" s="308">
        <v>505000</v>
      </c>
      <c r="L510" s="301">
        <v>505000</v>
      </c>
      <c r="M510" s="301">
        <v>505000</v>
      </c>
      <c r="N510" s="301">
        <v>505000</v>
      </c>
      <c r="O510" s="301">
        <v>505000</v>
      </c>
      <c r="P510" s="301">
        <v>505000</v>
      </c>
      <c r="Q510" s="301">
        <v>505000</v>
      </c>
      <c r="R510" s="301">
        <v>505000</v>
      </c>
      <c r="S510" s="301">
        <v>505000</v>
      </c>
    </row>
    <row r="511" spans="1:19" ht="16.5" customHeight="1" x14ac:dyDescent="0.3">
      <c r="A511" s="302">
        <v>509</v>
      </c>
      <c r="B511" s="298" t="s">
        <v>1628</v>
      </c>
      <c r="C511" s="298" t="s">
        <v>3276</v>
      </c>
      <c r="D511" s="299" t="s">
        <v>3277</v>
      </c>
      <c r="E511" s="299" t="s">
        <v>3278</v>
      </c>
      <c r="F511" s="298" t="s">
        <v>81</v>
      </c>
      <c r="G511" s="298" t="s">
        <v>4522</v>
      </c>
      <c r="H511" s="301">
        <v>0</v>
      </c>
      <c r="I511" s="301">
        <v>0</v>
      </c>
      <c r="J511" s="301">
        <v>0</v>
      </c>
      <c r="K511" s="308">
        <v>0</v>
      </c>
      <c r="L511" s="301">
        <v>0</v>
      </c>
      <c r="M511" s="301">
        <v>0</v>
      </c>
      <c r="N511" s="301">
        <v>0</v>
      </c>
      <c r="O511" s="301">
        <v>0</v>
      </c>
      <c r="P511" s="301">
        <v>0</v>
      </c>
      <c r="Q511" s="301">
        <v>0</v>
      </c>
      <c r="R511" s="301">
        <v>0</v>
      </c>
      <c r="S511" s="301">
        <v>0</v>
      </c>
    </row>
    <row r="512" spans="1:19" ht="16.5" customHeight="1" x14ac:dyDescent="0.3">
      <c r="A512" s="297">
        <v>510</v>
      </c>
      <c r="B512" s="298" t="s">
        <v>1628</v>
      </c>
      <c r="C512" s="298" t="s">
        <v>1640</v>
      </c>
      <c r="D512" s="299" t="s">
        <v>1641</v>
      </c>
      <c r="E512" s="299" t="s">
        <v>1133</v>
      </c>
      <c r="F512" s="300" t="s">
        <v>81</v>
      </c>
      <c r="G512" s="300" t="s">
        <v>4522</v>
      </c>
      <c r="H512" s="301">
        <v>305000</v>
      </c>
      <c r="I512" s="301">
        <v>305000</v>
      </c>
      <c r="J512" s="301">
        <v>305000</v>
      </c>
      <c r="K512" s="308">
        <v>305000</v>
      </c>
      <c r="L512" s="301">
        <v>305000</v>
      </c>
      <c r="M512" s="301">
        <v>305000</v>
      </c>
      <c r="N512" s="301">
        <v>0</v>
      </c>
      <c r="O512" s="301">
        <v>0</v>
      </c>
      <c r="P512" s="301">
        <v>0</v>
      </c>
      <c r="Q512" s="301">
        <v>0</v>
      </c>
      <c r="R512" s="301">
        <v>0</v>
      </c>
      <c r="S512" s="301">
        <v>0</v>
      </c>
    </row>
    <row r="513" spans="1:19" ht="16.5" customHeight="1" x14ac:dyDescent="0.3">
      <c r="A513" s="302">
        <v>511</v>
      </c>
      <c r="B513" s="298" t="s">
        <v>1628</v>
      </c>
      <c r="C513" s="298" t="s">
        <v>1642</v>
      </c>
      <c r="D513" s="299" t="s">
        <v>1643</v>
      </c>
      <c r="E513" s="299" t="s">
        <v>1060</v>
      </c>
      <c r="F513" s="298" t="s">
        <v>81</v>
      </c>
      <c r="G513" s="298" t="s">
        <v>4522</v>
      </c>
      <c r="H513" s="301">
        <v>325000</v>
      </c>
      <c r="I513" s="301">
        <v>325000</v>
      </c>
      <c r="J513" s="301">
        <v>325000</v>
      </c>
      <c r="K513" s="308">
        <v>325000</v>
      </c>
      <c r="L513" s="301">
        <v>325000</v>
      </c>
      <c r="M513" s="301">
        <v>325000</v>
      </c>
      <c r="N513" s="301">
        <v>325000</v>
      </c>
      <c r="O513" s="301">
        <v>0</v>
      </c>
      <c r="P513" s="301">
        <v>0</v>
      </c>
      <c r="Q513" s="301">
        <v>0</v>
      </c>
      <c r="R513" s="301">
        <v>0</v>
      </c>
      <c r="S513" s="301">
        <v>0</v>
      </c>
    </row>
    <row r="514" spans="1:19" ht="16.5" customHeight="1" x14ac:dyDescent="0.3">
      <c r="A514" s="297">
        <v>512</v>
      </c>
      <c r="B514" s="298" t="s">
        <v>1628</v>
      </c>
      <c r="C514" s="298" t="s">
        <v>3279</v>
      </c>
      <c r="D514" s="299" t="s">
        <v>3280</v>
      </c>
      <c r="E514" s="299" t="s">
        <v>3003</v>
      </c>
      <c r="F514" s="300" t="s">
        <v>81</v>
      </c>
      <c r="G514" s="300" t="s">
        <v>4522</v>
      </c>
      <c r="H514" s="301">
        <v>0</v>
      </c>
      <c r="I514" s="301">
        <v>340000</v>
      </c>
      <c r="J514" s="301">
        <v>340000</v>
      </c>
      <c r="K514" s="308">
        <v>340000</v>
      </c>
      <c r="L514" s="301">
        <v>340000</v>
      </c>
      <c r="M514" s="301">
        <v>340000</v>
      </c>
      <c r="N514" s="301">
        <v>340000</v>
      </c>
      <c r="O514" s="301">
        <v>340000</v>
      </c>
      <c r="P514" s="301">
        <v>340000</v>
      </c>
      <c r="Q514" s="301">
        <v>340000</v>
      </c>
      <c r="R514" s="301">
        <v>340000</v>
      </c>
      <c r="S514" s="301">
        <v>340000</v>
      </c>
    </row>
    <row r="515" spans="1:19" ht="16.5" customHeight="1" x14ac:dyDescent="0.3">
      <c r="A515" s="293">
        <v>513</v>
      </c>
      <c r="B515" s="298" t="s">
        <v>1628</v>
      </c>
      <c r="C515" s="298" t="s">
        <v>4085</v>
      </c>
      <c r="D515" s="299" t="s">
        <v>4302</v>
      </c>
      <c r="E515" s="299" t="s">
        <v>4303</v>
      </c>
      <c r="F515" s="298" t="s">
        <v>81</v>
      </c>
      <c r="G515" s="298" t="s">
        <v>4522</v>
      </c>
      <c r="H515" s="301">
        <v>0</v>
      </c>
      <c r="I515" s="301">
        <v>0</v>
      </c>
      <c r="J515" s="301">
        <v>0</v>
      </c>
      <c r="K515" s="308">
        <v>305000</v>
      </c>
      <c r="L515" s="301">
        <v>305000</v>
      </c>
      <c r="M515" s="301">
        <v>305000</v>
      </c>
      <c r="N515" s="301">
        <v>305000</v>
      </c>
      <c r="O515" s="301">
        <v>305000</v>
      </c>
      <c r="P515" s="301">
        <v>305000</v>
      </c>
      <c r="Q515" s="301">
        <v>305000</v>
      </c>
      <c r="R515" s="301">
        <v>305000</v>
      </c>
      <c r="S515" s="301">
        <v>305000</v>
      </c>
    </row>
    <row r="516" spans="1:19" ht="16.5" customHeight="1" x14ac:dyDescent="0.3">
      <c r="A516" s="297">
        <v>514</v>
      </c>
      <c r="B516" s="298" t="s">
        <v>1628</v>
      </c>
      <c r="C516" s="298" t="s">
        <v>1644</v>
      </c>
      <c r="D516" s="299" t="s">
        <v>1645</v>
      </c>
      <c r="E516" s="299" t="s">
        <v>3118</v>
      </c>
      <c r="F516" s="300" t="s">
        <v>81</v>
      </c>
      <c r="G516" s="300" t="s">
        <v>4522</v>
      </c>
      <c r="H516" s="301">
        <v>250000</v>
      </c>
      <c r="I516" s="301">
        <v>250000</v>
      </c>
      <c r="J516" s="301">
        <v>250000</v>
      </c>
      <c r="K516" s="308">
        <v>250000</v>
      </c>
      <c r="L516" s="301">
        <v>250000</v>
      </c>
      <c r="M516" s="301">
        <v>250000</v>
      </c>
      <c r="N516" s="301">
        <v>250000</v>
      </c>
      <c r="O516" s="301">
        <v>250000</v>
      </c>
      <c r="P516" s="301">
        <v>250000</v>
      </c>
      <c r="Q516" s="301">
        <v>250000</v>
      </c>
      <c r="R516" s="301">
        <v>250000</v>
      </c>
      <c r="S516" s="301">
        <v>250000</v>
      </c>
    </row>
    <row r="517" spans="1:19" ht="16.5" customHeight="1" x14ac:dyDescent="0.3">
      <c r="A517" s="302">
        <v>515</v>
      </c>
      <c r="B517" s="298" t="s">
        <v>1628</v>
      </c>
      <c r="C517" s="298" t="s">
        <v>3891</v>
      </c>
      <c r="D517" s="299" t="s">
        <v>4004</v>
      </c>
      <c r="E517" s="299" t="s">
        <v>4005</v>
      </c>
      <c r="F517" s="298" t="s">
        <v>81</v>
      </c>
      <c r="G517" s="298" t="s">
        <v>4522</v>
      </c>
      <c r="H517" s="301">
        <v>0</v>
      </c>
      <c r="I517" s="301">
        <v>0</v>
      </c>
      <c r="J517" s="301">
        <v>0</v>
      </c>
      <c r="K517" s="308">
        <v>350000</v>
      </c>
      <c r="L517" s="301">
        <v>350000</v>
      </c>
      <c r="M517" s="301">
        <v>350000</v>
      </c>
      <c r="N517" s="301">
        <v>0</v>
      </c>
      <c r="O517" s="301">
        <v>0</v>
      </c>
      <c r="P517" s="301">
        <v>0</v>
      </c>
      <c r="Q517" s="301">
        <v>0</v>
      </c>
      <c r="R517" s="301">
        <v>0</v>
      </c>
      <c r="S517" s="301">
        <v>0</v>
      </c>
    </row>
    <row r="518" spans="1:19" ht="16.5" customHeight="1" x14ac:dyDescent="0.3">
      <c r="A518" s="297">
        <v>516</v>
      </c>
      <c r="B518" s="298" t="s">
        <v>1628</v>
      </c>
      <c r="C518" s="298" t="s">
        <v>1646</v>
      </c>
      <c r="D518" s="299" t="s">
        <v>1647</v>
      </c>
      <c r="E518" s="299" t="s">
        <v>1648</v>
      </c>
      <c r="F518" s="300" t="s">
        <v>81</v>
      </c>
      <c r="G518" s="300" t="s">
        <v>4522</v>
      </c>
      <c r="H518" s="301">
        <v>280000</v>
      </c>
      <c r="I518" s="301">
        <v>280000</v>
      </c>
      <c r="J518" s="301">
        <v>280000</v>
      </c>
      <c r="K518" s="308">
        <v>280000</v>
      </c>
      <c r="L518" s="301">
        <v>280000</v>
      </c>
      <c r="M518" s="301">
        <v>280000</v>
      </c>
      <c r="N518" s="301">
        <v>0</v>
      </c>
      <c r="O518" s="301">
        <v>0</v>
      </c>
      <c r="P518" s="301">
        <v>0</v>
      </c>
      <c r="Q518" s="301">
        <v>0</v>
      </c>
      <c r="R518" s="301">
        <v>0</v>
      </c>
      <c r="S518" s="301">
        <v>0</v>
      </c>
    </row>
    <row r="519" spans="1:19" ht="16.5" customHeight="1" x14ac:dyDescent="0.3">
      <c r="A519" s="302">
        <v>517</v>
      </c>
      <c r="B519" s="298" t="s">
        <v>1628</v>
      </c>
      <c r="C519" s="298" t="s">
        <v>3281</v>
      </c>
      <c r="D519" s="299" t="s">
        <v>3282</v>
      </c>
      <c r="E519" s="299" t="s">
        <v>1151</v>
      </c>
      <c r="F519" s="298" t="s">
        <v>81</v>
      </c>
      <c r="G519" s="298" t="s">
        <v>4522</v>
      </c>
      <c r="H519" s="301">
        <v>0</v>
      </c>
      <c r="I519" s="301">
        <v>0</v>
      </c>
      <c r="J519" s="301">
        <v>0</v>
      </c>
      <c r="K519" s="308">
        <v>0</v>
      </c>
      <c r="L519" s="301">
        <v>0</v>
      </c>
      <c r="M519" s="301">
        <v>0</v>
      </c>
      <c r="N519" s="301">
        <v>0</v>
      </c>
      <c r="O519" s="301">
        <v>0</v>
      </c>
      <c r="P519" s="301">
        <v>0</v>
      </c>
      <c r="Q519" s="301">
        <v>0</v>
      </c>
      <c r="R519" s="301">
        <v>0</v>
      </c>
      <c r="S519" s="301">
        <v>0</v>
      </c>
    </row>
    <row r="520" spans="1:19" ht="16.5" customHeight="1" x14ac:dyDescent="0.3">
      <c r="A520" s="297">
        <v>518</v>
      </c>
      <c r="B520" s="298" t="s">
        <v>1628</v>
      </c>
      <c r="C520" s="298" t="s">
        <v>1649</v>
      </c>
      <c r="D520" s="299" t="s">
        <v>1650</v>
      </c>
      <c r="E520" s="299" t="s">
        <v>1145</v>
      </c>
      <c r="F520" s="300" t="s">
        <v>81</v>
      </c>
      <c r="G520" s="300" t="s">
        <v>4522</v>
      </c>
      <c r="H520" s="301">
        <v>300000</v>
      </c>
      <c r="I520" s="301">
        <v>300000</v>
      </c>
      <c r="J520" s="301">
        <v>300000</v>
      </c>
      <c r="K520" s="308">
        <v>300000</v>
      </c>
      <c r="L520" s="301">
        <v>300000</v>
      </c>
      <c r="M520" s="301">
        <v>300000</v>
      </c>
      <c r="N520" s="301">
        <v>300000</v>
      </c>
      <c r="O520" s="301">
        <v>300000</v>
      </c>
      <c r="P520" s="301">
        <v>300000</v>
      </c>
      <c r="Q520" s="301">
        <v>300000</v>
      </c>
      <c r="R520" s="301">
        <v>300000</v>
      </c>
      <c r="S520" s="301">
        <v>300000</v>
      </c>
    </row>
    <row r="521" spans="1:19" ht="16.5" customHeight="1" x14ac:dyDescent="0.3">
      <c r="A521" s="302">
        <v>519</v>
      </c>
      <c r="B521" s="298" t="s">
        <v>1628</v>
      </c>
      <c r="C521" s="298" t="s">
        <v>1651</v>
      </c>
      <c r="D521" s="299" t="s">
        <v>1652</v>
      </c>
      <c r="E521" s="299" t="s">
        <v>1121</v>
      </c>
      <c r="F521" s="298" t="s">
        <v>81</v>
      </c>
      <c r="G521" s="298" t="s">
        <v>4522</v>
      </c>
      <c r="H521" s="301">
        <v>298000</v>
      </c>
      <c r="I521" s="301">
        <v>298000</v>
      </c>
      <c r="J521" s="301">
        <v>298000</v>
      </c>
      <c r="K521" s="308">
        <v>298000</v>
      </c>
      <c r="L521" s="301">
        <v>298000</v>
      </c>
      <c r="M521" s="301">
        <v>298000</v>
      </c>
      <c r="N521" s="301">
        <v>298000</v>
      </c>
      <c r="O521" s="301">
        <v>298000</v>
      </c>
      <c r="P521" s="301">
        <v>298000</v>
      </c>
      <c r="Q521" s="301">
        <v>298000</v>
      </c>
      <c r="R521" s="301">
        <v>0</v>
      </c>
      <c r="S521" s="301">
        <v>0</v>
      </c>
    </row>
    <row r="522" spans="1:19" ht="16.5" customHeight="1" x14ac:dyDescent="0.3">
      <c r="A522" s="297">
        <v>520</v>
      </c>
      <c r="B522" s="298" t="s">
        <v>1628</v>
      </c>
      <c r="C522" s="298" t="s">
        <v>1653</v>
      </c>
      <c r="D522" s="299" t="s">
        <v>1654</v>
      </c>
      <c r="E522" s="299" t="s">
        <v>1151</v>
      </c>
      <c r="F522" s="300" t="s">
        <v>81</v>
      </c>
      <c r="G522" s="300" t="s">
        <v>4522</v>
      </c>
      <c r="H522" s="301">
        <v>260000</v>
      </c>
      <c r="I522" s="301">
        <v>260000</v>
      </c>
      <c r="J522" s="301">
        <v>260000</v>
      </c>
      <c r="K522" s="308">
        <v>260000</v>
      </c>
      <c r="L522" s="301">
        <v>0</v>
      </c>
      <c r="M522" s="301">
        <v>0</v>
      </c>
      <c r="N522" s="301">
        <v>0</v>
      </c>
      <c r="O522" s="301">
        <v>0</v>
      </c>
      <c r="P522" s="301">
        <v>0</v>
      </c>
      <c r="Q522" s="301">
        <v>0</v>
      </c>
      <c r="R522" s="301">
        <v>0</v>
      </c>
      <c r="S522" s="301">
        <v>0</v>
      </c>
    </row>
    <row r="523" spans="1:19" ht="16.5" customHeight="1" x14ac:dyDescent="0.3">
      <c r="A523" s="293">
        <v>521</v>
      </c>
      <c r="B523" s="298" t="s">
        <v>1628</v>
      </c>
      <c r="C523" s="298" t="s">
        <v>3283</v>
      </c>
      <c r="D523" s="299" t="s">
        <v>3284</v>
      </c>
      <c r="E523" s="299" t="s">
        <v>3285</v>
      </c>
      <c r="F523" s="298" t="s">
        <v>81</v>
      </c>
      <c r="G523" s="298" t="s">
        <v>4522</v>
      </c>
      <c r="H523" s="301">
        <v>0</v>
      </c>
      <c r="I523" s="301">
        <v>0</v>
      </c>
      <c r="J523" s="301">
        <v>0</v>
      </c>
      <c r="K523" s="308">
        <v>0</v>
      </c>
      <c r="L523" s="301">
        <v>0</v>
      </c>
      <c r="M523" s="301">
        <v>0</v>
      </c>
      <c r="N523" s="301">
        <v>0</v>
      </c>
      <c r="O523" s="301">
        <v>0</v>
      </c>
      <c r="P523" s="301">
        <v>0</v>
      </c>
      <c r="Q523" s="301">
        <v>0</v>
      </c>
      <c r="R523" s="301">
        <v>0</v>
      </c>
      <c r="S523" s="301">
        <v>0</v>
      </c>
    </row>
    <row r="524" spans="1:19" ht="16.5" customHeight="1" x14ac:dyDescent="0.3">
      <c r="A524" s="297">
        <v>522</v>
      </c>
      <c r="B524" s="298" t="s">
        <v>1628</v>
      </c>
      <c r="C524" s="298" t="s">
        <v>3286</v>
      </c>
      <c r="D524" s="299" t="s">
        <v>3287</v>
      </c>
      <c r="E524" s="299" t="s">
        <v>1133</v>
      </c>
      <c r="F524" s="300" t="s">
        <v>81</v>
      </c>
      <c r="G524" s="300" t="s">
        <v>4522</v>
      </c>
      <c r="H524" s="301">
        <v>0</v>
      </c>
      <c r="I524" s="301">
        <v>0</v>
      </c>
      <c r="J524" s="301">
        <v>0</v>
      </c>
      <c r="K524" s="308">
        <v>0</v>
      </c>
      <c r="L524" s="301">
        <v>0</v>
      </c>
      <c r="M524" s="301">
        <v>0</v>
      </c>
      <c r="N524" s="301">
        <v>0</v>
      </c>
      <c r="O524" s="301">
        <v>0</v>
      </c>
      <c r="P524" s="301">
        <v>0</v>
      </c>
      <c r="Q524" s="301">
        <v>0</v>
      </c>
      <c r="R524" s="301">
        <v>0</v>
      </c>
      <c r="S524" s="301">
        <v>0</v>
      </c>
    </row>
    <row r="525" spans="1:19" ht="16.5" customHeight="1" x14ac:dyDescent="0.3">
      <c r="A525" s="302">
        <v>523</v>
      </c>
      <c r="B525" s="298" t="s">
        <v>1628</v>
      </c>
      <c r="C525" s="298" t="s">
        <v>1655</v>
      </c>
      <c r="D525" s="299" t="s">
        <v>1656</v>
      </c>
      <c r="E525" s="299" t="s">
        <v>1474</v>
      </c>
      <c r="F525" s="298" t="s">
        <v>81</v>
      </c>
      <c r="G525" s="298" t="s">
        <v>4522</v>
      </c>
      <c r="H525" s="301">
        <v>365000</v>
      </c>
      <c r="I525" s="301">
        <v>365000</v>
      </c>
      <c r="J525" s="301">
        <v>365000</v>
      </c>
      <c r="K525" s="308">
        <v>365000</v>
      </c>
      <c r="L525" s="301">
        <v>365000</v>
      </c>
      <c r="M525" s="301">
        <v>365000</v>
      </c>
      <c r="N525" s="301">
        <v>365000</v>
      </c>
      <c r="O525" s="301">
        <v>365000</v>
      </c>
      <c r="P525" s="301">
        <v>365000</v>
      </c>
      <c r="Q525" s="301">
        <v>365000</v>
      </c>
      <c r="R525" s="301">
        <v>365000</v>
      </c>
      <c r="S525" s="301">
        <v>365000</v>
      </c>
    </row>
    <row r="526" spans="1:19" ht="16.5" customHeight="1" x14ac:dyDescent="0.3">
      <c r="A526" s="297">
        <v>524</v>
      </c>
      <c r="B526" s="298" t="s">
        <v>1628</v>
      </c>
      <c r="C526" s="298" t="s">
        <v>4431</v>
      </c>
      <c r="D526" s="299" t="s">
        <v>4432</v>
      </c>
      <c r="E526" s="299" t="s">
        <v>4433</v>
      </c>
      <c r="F526" s="300" t="s">
        <v>81</v>
      </c>
      <c r="G526" s="300" t="s">
        <v>4522</v>
      </c>
      <c r="H526" s="301">
        <v>0</v>
      </c>
      <c r="I526" s="301">
        <v>0</v>
      </c>
      <c r="J526" s="301">
        <v>2478000</v>
      </c>
      <c r="K526" s="308">
        <v>0</v>
      </c>
      <c r="L526" s="301">
        <v>0</v>
      </c>
      <c r="M526" s="301">
        <v>0</v>
      </c>
      <c r="N526" s="301">
        <v>0</v>
      </c>
      <c r="O526" s="301">
        <v>0</v>
      </c>
      <c r="P526" s="301">
        <v>0</v>
      </c>
      <c r="Q526" s="301">
        <v>0</v>
      </c>
      <c r="R526" s="301">
        <v>0</v>
      </c>
      <c r="S526" s="301">
        <v>0</v>
      </c>
    </row>
    <row r="527" spans="1:19" ht="16.5" customHeight="1" x14ac:dyDescent="0.3">
      <c r="A527" s="302">
        <v>525</v>
      </c>
      <c r="B527" s="298" t="s">
        <v>1628</v>
      </c>
      <c r="C527" s="298" t="s">
        <v>2745</v>
      </c>
      <c r="D527" s="299" t="s">
        <v>2754</v>
      </c>
      <c r="E527" s="299" t="s">
        <v>2765</v>
      </c>
      <c r="F527" s="298" t="s">
        <v>81</v>
      </c>
      <c r="G527" s="298" t="s">
        <v>4522</v>
      </c>
      <c r="H527" s="301">
        <v>230000</v>
      </c>
      <c r="I527" s="301">
        <v>230000</v>
      </c>
      <c r="J527" s="301">
        <v>230000</v>
      </c>
      <c r="K527" s="308">
        <v>230000</v>
      </c>
      <c r="L527" s="301">
        <v>230000</v>
      </c>
      <c r="M527" s="301">
        <v>230000</v>
      </c>
      <c r="N527" s="301">
        <v>230000</v>
      </c>
      <c r="O527" s="301">
        <v>230000</v>
      </c>
      <c r="P527" s="301">
        <v>230000</v>
      </c>
      <c r="Q527" s="301">
        <v>230000</v>
      </c>
      <c r="R527" s="301">
        <v>230000</v>
      </c>
      <c r="S527" s="301">
        <v>230000</v>
      </c>
    </row>
    <row r="528" spans="1:19" ht="16.5" customHeight="1" x14ac:dyDescent="0.3">
      <c r="A528" s="297">
        <v>526</v>
      </c>
      <c r="B528" s="298" t="s">
        <v>1628</v>
      </c>
      <c r="C528" s="298" t="s">
        <v>1657</v>
      </c>
      <c r="D528" s="299" t="s">
        <v>1658</v>
      </c>
      <c r="E528" s="299" t="s">
        <v>1142</v>
      </c>
      <c r="F528" s="300" t="s">
        <v>81</v>
      </c>
      <c r="G528" s="300" t="s">
        <v>4522</v>
      </c>
      <c r="H528" s="301">
        <v>210000</v>
      </c>
      <c r="I528" s="301">
        <v>210000</v>
      </c>
      <c r="J528" s="301">
        <v>210000</v>
      </c>
      <c r="K528" s="308">
        <v>210000</v>
      </c>
      <c r="L528" s="301">
        <v>210000</v>
      </c>
      <c r="M528" s="301">
        <v>210000</v>
      </c>
      <c r="N528" s="301">
        <v>210000</v>
      </c>
      <c r="O528" s="301">
        <v>210000</v>
      </c>
      <c r="P528" s="301">
        <v>0</v>
      </c>
      <c r="Q528" s="301">
        <v>0</v>
      </c>
      <c r="R528" s="301">
        <v>0</v>
      </c>
      <c r="S528" s="301">
        <v>0</v>
      </c>
    </row>
    <row r="529" spans="1:19" ht="16.5" customHeight="1" x14ac:dyDescent="0.3">
      <c r="A529" s="302">
        <v>527</v>
      </c>
      <c r="B529" s="298" t="s">
        <v>91</v>
      </c>
      <c r="C529" s="298" t="s">
        <v>38</v>
      </c>
      <c r="D529" s="299" t="s">
        <v>1659</v>
      </c>
      <c r="E529" s="299" t="s">
        <v>1660</v>
      </c>
      <c r="F529" s="298" t="s">
        <v>81</v>
      </c>
      <c r="G529" s="298" t="s">
        <v>4522</v>
      </c>
      <c r="H529" s="301">
        <v>3000000</v>
      </c>
      <c r="I529" s="301">
        <v>0</v>
      </c>
      <c r="J529" s="301">
        <v>0</v>
      </c>
      <c r="K529" s="308">
        <v>0</v>
      </c>
      <c r="L529" s="301">
        <v>0</v>
      </c>
      <c r="M529" s="301">
        <v>0</v>
      </c>
      <c r="N529" s="301">
        <v>0</v>
      </c>
      <c r="O529" s="301">
        <v>0</v>
      </c>
      <c r="P529" s="301">
        <v>0</v>
      </c>
      <c r="Q529" s="301">
        <v>0</v>
      </c>
      <c r="R529" s="301">
        <v>0</v>
      </c>
      <c r="S529" s="301">
        <v>0</v>
      </c>
    </row>
    <row r="530" spans="1:19" ht="16.5" customHeight="1" x14ac:dyDescent="0.3">
      <c r="A530" s="297">
        <v>528</v>
      </c>
      <c r="B530" s="298" t="s">
        <v>91</v>
      </c>
      <c r="C530" s="298" t="s">
        <v>1661</v>
      </c>
      <c r="D530" s="299" t="s">
        <v>1662</v>
      </c>
      <c r="E530" s="299" t="s">
        <v>1133</v>
      </c>
      <c r="F530" s="300" t="s">
        <v>81</v>
      </c>
      <c r="G530" s="300" t="s">
        <v>4522</v>
      </c>
      <c r="H530" s="301">
        <v>305000</v>
      </c>
      <c r="I530" s="301">
        <v>305000</v>
      </c>
      <c r="J530" s="301">
        <v>305000</v>
      </c>
      <c r="K530" s="308">
        <v>305000</v>
      </c>
      <c r="L530" s="301">
        <v>305000</v>
      </c>
      <c r="M530" s="301">
        <v>305000</v>
      </c>
      <c r="N530" s="301">
        <v>0</v>
      </c>
      <c r="O530" s="301">
        <v>0</v>
      </c>
      <c r="P530" s="301">
        <v>0</v>
      </c>
      <c r="Q530" s="301">
        <v>0</v>
      </c>
      <c r="R530" s="301">
        <v>0</v>
      </c>
      <c r="S530" s="301">
        <v>0</v>
      </c>
    </row>
    <row r="531" spans="1:19" ht="16.5" customHeight="1" x14ac:dyDescent="0.3">
      <c r="A531" s="293">
        <v>529</v>
      </c>
      <c r="B531" s="298" t="s">
        <v>91</v>
      </c>
      <c r="C531" s="298" t="s">
        <v>4518</v>
      </c>
      <c r="D531" s="299" t="s">
        <v>4533</v>
      </c>
      <c r="E531" s="299" t="s">
        <v>3534</v>
      </c>
      <c r="F531" s="298" t="s">
        <v>81</v>
      </c>
      <c r="G531" s="298" t="s">
        <v>4522</v>
      </c>
      <c r="H531" s="301">
        <v>0</v>
      </c>
      <c r="I531" s="301">
        <v>0</v>
      </c>
      <c r="J531" s="301">
        <v>0</v>
      </c>
      <c r="K531" s="308">
        <v>0</v>
      </c>
      <c r="L531" s="301">
        <v>295000</v>
      </c>
      <c r="M531" s="301">
        <v>295000</v>
      </c>
      <c r="N531" s="301">
        <v>295000</v>
      </c>
      <c r="O531" s="301">
        <v>295000</v>
      </c>
      <c r="P531" s="301">
        <v>295000</v>
      </c>
      <c r="Q531" s="301">
        <v>295000</v>
      </c>
      <c r="R531" s="301">
        <v>295000</v>
      </c>
      <c r="S531" s="301">
        <v>295000</v>
      </c>
    </row>
    <row r="532" spans="1:19" ht="16.5" customHeight="1" x14ac:dyDescent="0.3">
      <c r="A532" s="297">
        <v>530</v>
      </c>
      <c r="B532" s="298" t="s">
        <v>91</v>
      </c>
      <c r="C532" s="298" t="s">
        <v>1663</v>
      </c>
      <c r="D532" s="299" t="s">
        <v>1664</v>
      </c>
      <c r="E532" s="299" t="s">
        <v>1665</v>
      </c>
      <c r="F532" s="300" t="s">
        <v>81</v>
      </c>
      <c r="G532" s="300" t="s">
        <v>4522</v>
      </c>
      <c r="H532" s="301">
        <v>295000</v>
      </c>
      <c r="I532" s="301">
        <v>295000</v>
      </c>
      <c r="J532" s="301">
        <v>295000</v>
      </c>
      <c r="K532" s="308">
        <v>0</v>
      </c>
      <c r="L532" s="301">
        <v>0</v>
      </c>
      <c r="M532" s="301">
        <v>0</v>
      </c>
      <c r="N532" s="301">
        <v>0</v>
      </c>
      <c r="O532" s="301">
        <v>0</v>
      </c>
      <c r="P532" s="301">
        <v>0</v>
      </c>
      <c r="Q532" s="301">
        <v>0</v>
      </c>
      <c r="R532" s="301">
        <v>0</v>
      </c>
      <c r="S532" s="301">
        <v>0</v>
      </c>
    </row>
    <row r="533" spans="1:19" ht="16.5" customHeight="1" x14ac:dyDescent="0.3">
      <c r="A533" s="302">
        <v>531</v>
      </c>
      <c r="B533" s="298" t="s">
        <v>91</v>
      </c>
      <c r="C533" s="298" t="s">
        <v>1666</v>
      </c>
      <c r="D533" s="299" t="s">
        <v>1667</v>
      </c>
      <c r="E533" s="299" t="s">
        <v>1668</v>
      </c>
      <c r="F533" s="298" t="s">
        <v>81</v>
      </c>
      <c r="G533" s="298" t="s">
        <v>4522</v>
      </c>
      <c r="H533" s="301">
        <v>240000</v>
      </c>
      <c r="I533" s="301">
        <v>240000</v>
      </c>
      <c r="J533" s="301">
        <v>240000</v>
      </c>
      <c r="K533" s="308">
        <v>240000</v>
      </c>
      <c r="L533" s="301">
        <v>240000</v>
      </c>
      <c r="M533" s="301">
        <v>240000</v>
      </c>
      <c r="N533" s="301">
        <v>0</v>
      </c>
      <c r="O533" s="301">
        <v>0</v>
      </c>
      <c r="P533" s="301">
        <v>0</v>
      </c>
      <c r="Q533" s="301">
        <v>0</v>
      </c>
      <c r="R533" s="301">
        <v>0</v>
      </c>
      <c r="S533" s="301">
        <v>0</v>
      </c>
    </row>
    <row r="534" spans="1:19" ht="16.5" customHeight="1" x14ac:dyDescent="0.3">
      <c r="A534" s="297">
        <v>532</v>
      </c>
      <c r="B534" s="298" t="s">
        <v>91</v>
      </c>
      <c r="C534" s="298" t="s">
        <v>4071</v>
      </c>
      <c r="D534" s="299" t="s">
        <v>4104</v>
      </c>
      <c r="E534" s="299" t="s">
        <v>4430</v>
      </c>
      <c r="F534" s="300" t="s">
        <v>81</v>
      </c>
      <c r="G534" s="300" t="s">
        <v>4522</v>
      </c>
      <c r="H534" s="301">
        <v>0</v>
      </c>
      <c r="I534" s="301">
        <v>0</v>
      </c>
      <c r="J534" s="301">
        <v>3540000</v>
      </c>
      <c r="K534" s="308">
        <v>0</v>
      </c>
      <c r="L534" s="301">
        <v>0</v>
      </c>
      <c r="M534" s="301">
        <v>0</v>
      </c>
      <c r="N534" s="301">
        <v>0</v>
      </c>
      <c r="O534" s="301">
        <v>0</v>
      </c>
      <c r="P534" s="301">
        <v>0</v>
      </c>
      <c r="Q534" s="301">
        <v>0</v>
      </c>
      <c r="R534" s="301">
        <v>0</v>
      </c>
      <c r="S534" s="301">
        <v>0</v>
      </c>
    </row>
    <row r="535" spans="1:19" ht="16.5" customHeight="1" x14ac:dyDescent="0.3">
      <c r="A535" s="302">
        <v>533</v>
      </c>
      <c r="B535" s="298" t="s">
        <v>91</v>
      </c>
      <c r="C535" s="298" t="s">
        <v>1669</v>
      </c>
      <c r="D535" s="299" t="s">
        <v>1670</v>
      </c>
      <c r="E535" s="299" t="s">
        <v>1060</v>
      </c>
      <c r="F535" s="298" t="s">
        <v>81</v>
      </c>
      <c r="G535" s="298" t="s">
        <v>4522</v>
      </c>
      <c r="H535" s="301">
        <v>305000</v>
      </c>
      <c r="I535" s="301">
        <v>305000</v>
      </c>
      <c r="J535" s="301">
        <v>305000</v>
      </c>
      <c r="K535" s="308">
        <v>305000</v>
      </c>
      <c r="L535" s="301">
        <v>305000</v>
      </c>
      <c r="M535" s="301">
        <v>305000</v>
      </c>
      <c r="N535" s="301">
        <v>305000</v>
      </c>
      <c r="O535" s="301">
        <v>0</v>
      </c>
      <c r="P535" s="301">
        <v>0</v>
      </c>
      <c r="Q535" s="301">
        <v>0</v>
      </c>
      <c r="R535" s="301">
        <v>0</v>
      </c>
      <c r="S535" s="301">
        <v>0</v>
      </c>
    </row>
    <row r="536" spans="1:19" ht="16.5" customHeight="1" x14ac:dyDescent="0.3">
      <c r="A536" s="297">
        <v>534</v>
      </c>
      <c r="B536" s="298" t="s">
        <v>91</v>
      </c>
      <c r="C536" s="298" t="s">
        <v>1671</v>
      </c>
      <c r="D536" s="299" t="s">
        <v>1672</v>
      </c>
      <c r="E536" s="299" t="s">
        <v>1133</v>
      </c>
      <c r="F536" s="300" t="s">
        <v>81</v>
      </c>
      <c r="G536" s="300" t="s">
        <v>4522</v>
      </c>
      <c r="H536" s="301">
        <v>230000</v>
      </c>
      <c r="I536" s="301">
        <v>230000</v>
      </c>
      <c r="J536" s="301">
        <v>230000</v>
      </c>
      <c r="K536" s="308">
        <v>230000</v>
      </c>
      <c r="L536" s="301">
        <v>230000</v>
      </c>
      <c r="M536" s="301">
        <v>230000</v>
      </c>
      <c r="N536" s="301">
        <v>0</v>
      </c>
      <c r="O536" s="301">
        <v>0</v>
      </c>
      <c r="P536" s="301">
        <v>0</v>
      </c>
      <c r="Q536" s="301">
        <v>0</v>
      </c>
      <c r="R536" s="301">
        <v>0</v>
      </c>
      <c r="S536" s="301">
        <v>0</v>
      </c>
    </row>
    <row r="537" spans="1:19" ht="16.5" customHeight="1" x14ac:dyDescent="0.3">
      <c r="A537" s="302">
        <v>535</v>
      </c>
      <c r="B537" s="298" t="s">
        <v>91</v>
      </c>
      <c r="C537" s="298" t="s">
        <v>1673</v>
      </c>
      <c r="D537" s="299" t="s">
        <v>1674</v>
      </c>
      <c r="E537" s="299" t="s">
        <v>1028</v>
      </c>
      <c r="F537" s="298" t="s">
        <v>81</v>
      </c>
      <c r="G537" s="298" t="s">
        <v>4522</v>
      </c>
      <c r="H537" s="301">
        <v>330000</v>
      </c>
      <c r="I537" s="301">
        <v>330000</v>
      </c>
      <c r="J537" s="301">
        <v>330000</v>
      </c>
      <c r="K537" s="308">
        <v>330000</v>
      </c>
      <c r="L537" s="301">
        <v>330000</v>
      </c>
      <c r="M537" s="301">
        <v>0</v>
      </c>
      <c r="N537" s="301">
        <v>0</v>
      </c>
      <c r="O537" s="301">
        <v>0</v>
      </c>
      <c r="P537" s="301">
        <v>0</v>
      </c>
      <c r="Q537" s="301">
        <v>0</v>
      </c>
      <c r="R537" s="301">
        <v>0</v>
      </c>
      <c r="S537" s="301">
        <v>0</v>
      </c>
    </row>
    <row r="538" spans="1:19" ht="16.5" customHeight="1" x14ac:dyDescent="0.3">
      <c r="A538" s="297">
        <v>536</v>
      </c>
      <c r="B538" s="298" t="s">
        <v>91</v>
      </c>
      <c r="C538" s="298" t="s">
        <v>1675</v>
      </c>
      <c r="D538" s="299" t="s">
        <v>1676</v>
      </c>
      <c r="E538" s="299" t="s">
        <v>1151</v>
      </c>
      <c r="F538" s="300" t="s">
        <v>81</v>
      </c>
      <c r="G538" s="300" t="s">
        <v>4522</v>
      </c>
      <c r="H538" s="301">
        <v>230000</v>
      </c>
      <c r="I538" s="301">
        <v>230000</v>
      </c>
      <c r="J538" s="301">
        <v>230000</v>
      </c>
      <c r="K538" s="308">
        <v>0</v>
      </c>
      <c r="L538" s="301">
        <v>0</v>
      </c>
      <c r="M538" s="301">
        <v>0</v>
      </c>
      <c r="N538" s="301">
        <v>0</v>
      </c>
      <c r="O538" s="301">
        <v>0</v>
      </c>
      <c r="P538" s="301">
        <v>0</v>
      </c>
      <c r="Q538" s="301">
        <v>0</v>
      </c>
      <c r="R538" s="301">
        <v>0</v>
      </c>
      <c r="S538" s="301">
        <v>0</v>
      </c>
    </row>
    <row r="539" spans="1:19" ht="16.5" customHeight="1" x14ac:dyDescent="0.3">
      <c r="A539" s="293">
        <v>537</v>
      </c>
      <c r="B539" s="298" t="s">
        <v>91</v>
      </c>
      <c r="C539" s="298" t="s">
        <v>2766</v>
      </c>
      <c r="D539" s="299" t="s">
        <v>2767</v>
      </c>
      <c r="E539" s="299" t="s">
        <v>1166</v>
      </c>
      <c r="F539" s="298" t="s">
        <v>81</v>
      </c>
      <c r="G539" s="298" t="s">
        <v>4522</v>
      </c>
      <c r="H539" s="301">
        <v>3300000</v>
      </c>
      <c r="I539" s="301">
        <v>0</v>
      </c>
      <c r="J539" s="301">
        <v>0</v>
      </c>
      <c r="K539" s="308">
        <v>0</v>
      </c>
      <c r="L539" s="301">
        <v>0</v>
      </c>
      <c r="M539" s="301">
        <v>0</v>
      </c>
      <c r="N539" s="301">
        <v>0</v>
      </c>
      <c r="O539" s="301">
        <v>0</v>
      </c>
      <c r="P539" s="301">
        <v>0</v>
      </c>
      <c r="Q539" s="301">
        <v>0</v>
      </c>
      <c r="R539" s="301">
        <v>0</v>
      </c>
      <c r="S539" s="301">
        <v>0</v>
      </c>
    </row>
    <row r="540" spans="1:19" ht="16.5" customHeight="1" x14ac:dyDescent="0.3">
      <c r="A540" s="297">
        <v>538</v>
      </c>
      <c r="B540" s="298" t="s">
        <v>91</v>
      </c>
      <c r="C540" s="298" t="s">
        <v>1677</v>
      </c>
      <c r="D540" s="299" t="s">
        <v>1678</v>
      </c>
      <c r="E540" s="299" t="s">
        <v>3288</v>
      </c>
      <c r="F540" s="300" t="s">
        <v>81</v>
      </c>
      <c r="G540" s="300" t="s">
        <v>4522</v>
      </c>
      <c r="H540" s="301">
        <v>330000</v>
      </c>
      <c r="I540" s="301">
        <v>0</v>
      </c>
      <c r="J540" s="301">
        <v>0</v>
      </c>
      <c r="K540" s="308">
        <v>0</v>
      </c>
      <c r="L540" s="301">
        <v>0</v>
      </c>
      <c r="M540" s="301">
        <v>0</v>
      </c>
      <c r="N540" s="301">
        <v>0</v>
      </c>
      <c r="O540" s="301">
        <v>0</v>
      </c>
      <c r="P540" s="301">
        <v>0</v>
      </c>
      <c r="Q540" s="301">
        <v>0</v>
      </c>
      <c r="R540" s="301">
        <v>0</v>
      </c>
      <c r="S540" s="301">
        <v>0</v>
      </c>
    </row>
    <row r="541" spans="1:19" ht="16.5" customHeight="1" x14ac:dyDescent="0.3">
      <c r="A541" s="302">
        <v>539</v>
      </c>
      <c r="B541" s="298" t="s">
        <v>91</v>
      </c>
      <c r="C541" s="298" t="s">
        <v>1679</v>
      </c>
      <c r="D541" s="299" t="s">
        <v>1680</v>
      </c>
      <c r="E541" s="299" t="s">
        <v>3118</v>
      </c>
      <c r="F541" s="298" t="s">
        <v>81</v>
      </c>
      <c r="G541" s="298" t="s">
        <v>4522</v>
      </c>
      <c r="H541" s="301">
        <v>210000</v>
      </c>
      <c r="I541" s="301">
        <v>210000</v>
      </c>
      <c r="J541" s="301">
        <v>210000</v>
      </c>
      <c r="K541" s="308">
        <v>210000</v>
      </c>
      <c r="L541" s="301">
        <v>210000</v>
      </c>
      <c r="M541" s="301">
        <v>210000</v>
      </c>
      <c r="N541" s="301">
        <v>210000</v>
      </c>
      <c r="O541" s="301">
        <v>210000</v>
      </c>
      <c r="P541" s="301">
        <v>210000</v>
      </c>
      <c r="Q541" s="301">
        <v>210000</v>
      </c>
      <c r="R541" s="301">
        <v>210000</v>
      </c>
      <c r="S541" s="301">
        <v>210000</v>
      </c>
    </row>
    <row r="542" spans="1:19" ht="16.5" customHeight="1" x14ac:dyDescent="0.3">
      <c r="A542" s="297">
        <v>540</v>
      </c>
      <c r="B542" s="298" t="s">
        <v>91</v>
      </c>
      <c r="C542" s="298" t="s">
        <v>1681</v>
      </c>
      <c r="D542" s="299" t="s">
        <v>1682</v>
      </c>
      <c r="E542" s="299" t="s">
        <v>3118</v>
      </c>
      <c r="F542" s="300" t="s">
        <v>81</v>
      </c>
      <c r="G542" s="300" t="s">
        <v>4522</v>
      </c>
      <c r="H542" s="301">
        <v>230000</v>
      </c>
      <c r="I542" s="301">
        <v>230000</v>
      </c>
      <c r="J542" s="301">
        <v>230000</v>
      </c>
      <c r="K542" s="308">
        <v>230000</v>
      </c>
      <c r="L542" s="301">
        <v>230000</v>
      </c>
      <c r="M542" s="301">
        <v>230000</v>
      </c>
      <c r="N542" s="301">
        <v>230000</v>
      </c>
      <c r="O542" s="301">
        <v>230000</v>
      </c>
      <c r="P542" s="301">
        <v>230000</v>
      </c>
      <c r="Q542" s="301">
        <v>230000</v>
      </c>
      <c r="R542" s="301">
        <v>230000</v>
      </c>
      <c r="S542" s="301">
        <v>230000</v>
      </c>
    </row>
    <row r="543" spans="1:19" ht="16.5" customHeight="1" x14ac:dyDescent="0.3">
      <c r="A543" s="302">
        <v>541</v>
      </c>
      <c r="B543" s="298" t="s">
        <v>91</v>
      </c>
      <c r="C543" s="298" t="s">
        <v>1683</v>
      </c>
      <c r="D543" s="299" t="s">
        <v>1684</v>
      </c>
      <c r="E543" s="299" t="s">
        <v>1151</v>
      </c>
      <c r="F543" s="298" t="s">
        <v>81</v>
      </c>
      <c r="G543" s="298" t="s">
        <v>4522</v>
      </c>
      <c r="H543" s="301">
        <v>290000</v>
      </c>
      <c r="I543" s="301">
        <v>290000</v>
      </c>
      <c r="J543" s="301">
        <v>290000</v>
      </c>
      <c r="K543" s="308">
        <v>290000</v>
      </c>
      <c r="L543" s="301">
        <v>0</v>
      </c>
      <c r="M543" s="301">
        <v>0</v>
      </c>
      <c r="N543" s="301">
        <v>0</v>
      </c>
      <c r="O543" s="301">
        <v>0</v>
      </c>
      <c r="P543" s="301">
        <v>0</v>
      </c>
      <c r="Q543" s="301">
        <v>0</v>
      </c>
      <c r="R543" s="301">
        <v>0</v>
      </c>
      <c r="S543" s="301">
        <v>0</v>
      </c>
    </row>
    <row r="544" spans="1:19" ht="16.5" customHeight="1" x14ac:dyDescent="0.3">
      <c r="A544" s="297">
        <v>542</v>
      </c>
      <c r="B544" s="298" t="s">
        <v>91</v>
      </c>
      <c r="C544" s="298" t="s">
        <v>3289</v>
      </c>
      <c r="D544" s="299" t="s">
        <v>3290</v>
      </c>
      <c r="E544" s="299" t="s">
        <v>3291</v>
      </c>
      <c r="F544" s="300" t="s">
        <v>81</v>
      </c>
      <c r="G544" s="300" t="s">
        <v>4522</v>
      </c>
      <c r="H544" s="301">
        <v>0</v>
      </c>
      <c r="I544" s="301">
        <v>0</v>
      </c>
      <c r="J544" s="301">
        <v>0</v>
      </c>
      <c r="K544" s="308">
        <v>0</v>
      </c>
      <c r="L544" s="301">
        <v>0</v>
      </c>
      <c r="M544" s="301">
        <v>0</v>
      </c>
      <c r="N544" s="301">
        <v>0</v>
      </c>
      <c r="O544" s="301">
        <v>0</v>
      </c>
      <c r="P544" s="301">
        <v>0</v>
      </c>
      <c r="Q544" s="301">
        <v>0</v>
      </c>
      <c r="R544" s="301">
        <v>0</v>
      </c>
      <c r="S544" s="301">
        <v>0</v>
      </c>
    </row>
    <row r="545" spans="1:19" ht="16.5" customHeight="1" x14ac:dyDescent="0.3">
      <c r="A545" s="302">
        <v>543</v>
      </c>
      <c r="B545" s="298" t="s">
        <v>91</v>
      </c>
      <c r="C545" s="298" t="s">
        <v>1685</v>
      </c>
      <c r="D545" s="299" t="s">
        <v>1686</v>
      </c>
      <c r="E545" s="299" t="s">
        <v>1065</v>
      </c>
      <c r="F545" s="298" t="s">
        <v>81</v>
      </c>
      <c r="G545" s="298" t="s">
        <v>4522</v>
      </c>
      <c r="H545" s="301">
        <v>355000</v>
      </c>
      <c r="I545" s="301">
        <v>355000</v>
      </c>
      <c r="J545" s="301">
        <v>355000</v>
      </c>
      <c r="K545" s="308">
        <v>355000</v>
      </c>
      <c r="L545" s="301">
        <v>355000</v>
      </c>
      <c r="M545" s="301">
        <v>355000</v>
      </c>
      <c r="N545" s="301">
        <v>355000</v>
      </c>
      <c r="O545" s="301">
        <v>355000</v>
      </c>
      <c r="P545" s="301">
        <v>355000</v>
      </c>
      <c r="Q545" s="301">
        <v>0</v>
      </c>
      <c r="R545" s="301">
        <v>0</v>
      </c>
      <c r="S545" s="301">
        <v>0</v>
      </c>
    </row>
    <row r="546" spans="1:19" ht="16.5" customHeight="1" x14ac:dyDescent="0.3">
      <c r="A546" s="297">
        <v>544</v>
      </c>
      <c r="B546" s="298" t="s">
        <v>91</v>
      </c>
      <c r="C546" s="298" t="s">
        <v>1687</v>
      </c>
      <c r="D546" s="299" t="s">
        <v>1688</v>
      </c>
      <c r="E546" s="299" t="s">
        <v>1295</v>
      </c>
      <c r="F546" s="300" t="s">
        <v>81</v>
      </c>
      <c r="G546" s="300" t="s">
        <v>4522</v>
      </c>
      <c r="H546" s="301">
        <v>365000</v>
      </c>
      <c r="I546" s="301">
        <v>365000</v>
      </c>
      <c r="J546" s="301">
        <v>365000</v>
      </c>
      <c r="K546" s="308">
        <v>365000</v>
      </c>
      <c r="L546" s="301">
        <v>365000</v>
      </c>
      <c r="M546" s="301">
        <v>365000</v>
      </c>
      <c r="N546" s="301">
        <v>365000</v>
      </c>
      <c r="O546" s="301">
        <v>365000</v>
      </c>
      <c r="P546" s="301">
        <v>365000</v>
      </c>
      <c r="Q546" s="301">
        <v>365000</v>
      </c>
      <c r="R546" s="301">
        <v>365000</v>
      </c>
      <c r="S546" s="301">
        <v>365000</v>
      </c>
    </row>
    <row r="547" spans="1:19" ht="16.5" customHeight="1" x14ac:dyDescent="0.3">
      <c r="A547" s="293">
        <v>545</v>
      </c>
      <c r="B547" s="298" t="s">
        <v>91</v>
      </c>
      <c r="C547" s="298" t="s">
        <v>2059</v>
      </c>
      <c r="D547" s="299" t="s">
        <v>2060</v>
      </c>
      <c r="E547" s="299" t="s">
        <v>3534</v>
      </c>
      <c r="F547" s="298" t="s">
        <v>81</v>
      </c>
      <c r="G547" s="298" t="s">
        <v>4522</v>
      </c>
      <c r="H547" s="301">
        <v>0</v>
      </c>
      <c r="I547" s="301">
        <v>0</v>
      </c>
      <c r="J547" s="301">
        <v>0</v>
      </c>
      <c r="K547" s="308">
        <v>0</v>
      </c>
      <c r="L547" s="301">
        <v>3180000</v>
      </c>
      <c r="M547" s="301">
        <v>0</v>
      </c>
      <c r="N547" s="301">
        <v>0</v>
      </c>
      <c r="O547" s="301">
        <v>0</v>
      </c>
      <c r="P547" s="301">
        <v>0</v>
      </c>
      <c r="Q547" s="301">
        <v>0</v>
      </c>
      <c r="R547" s="301">
        <v>0</v>
      </c>
      <c r="S547" s="301">
        <v>0</v>
      </c>
    </row>
    <row r="548" spans="1:19" ht="16.5" customHeight="1" x14ac:dyDescent="0.3">
      <c r="A548" s="297">
        <v>546</v>
      </c>
      <c r="B548" s="298" t="s">
        <v>91</v>
      </c>
      <c r="C548" s="298" t="s">
        <v>1689</v>
      </c>
      <c r="D548" s="299" t="s">
        <v>1690</v>
      </c>
      <c r="E548" s="299" t="s">
        <v>1691</v>
      </c>
      <c r="F548" s="300" t="s">
        <v>81</v>
      </c>
      <c r="G548" s="300" t="s">
        <v>4522</v>
      </c>
      <c r="H548" s="301">
        <v>325000</v>
      </c>
      <c r="I548" s="301">
        <v>325000</v>
      </c>
      <c r="J548" s="301">
        <v>325000</v>
      </c>
      <c r="K548" s="308">
        <v>325000</v>
      </c>
      <c r="L548" s="301">
        <v>325000</v>
      </c>
      <c r="M548" s="301">
        <v>0</v>
      </c>
      <c r="N548" s="301">
        <v>0</v>
      </c>
      <c r="O548" s="301">
        <v>0</v>
      </c>
      <c r="P548" s="301">
        <v>0</v>
      </c>
      <c r="Q548" s="301">
        <v>0</v>
      </c>
      <c r="R548" s="301">
        <v>0</v>
      </c>
      <c r="S548" s="301">
        <v>0</v>
      </c>
    </row>
    <row r="549" spans="1:19" ht="16.5" customHeight="1" x14ac:dyDescent="0.3">
      <c r="A549" s="302">
        <v>547</v>
      </c>
      <c r="B549" s="298" t="s">
        <v>91</v>
      </c>
      <c r="C549" s="298" t="s">
        <v>1692</v>
      </c>
      <c r="D549" s="299" t="s">
        <v>1693</v>
      </c>
      <c r="E549" s="299" t="s">
        <v>2710</v>
      </c>
      <c r="F549" s="298" t="s">
        <v>81</v>
      </c>
      <c r="G549" s="298" t="s">
        <v>4522</v>
      </c>
      <c r="H549" s="301">
        <v>2760000</v>
      </c>
      <c r="I549" s="301">
        <v>0</v>
      </c>
      <c r="J549" s="301">
        <v>0</v>
      </c>
      <c r="K549" s="308">
        <v>0</v>
      </c>
      <c r="L549" s="301">
        <v>0</v>
      </c>
      <c r="M549" s="301">
        <v>0</v>
      </c>
      <c r="N549" s="301">
        <v>0</v>
      </c>
      <c r="O549" s="301">
        <v>0</v>
      </c>
      <c r="P549" s="301">
        <v>0</v>
      </c>
      <c r="Q549" s="301">
        <v>0</v>
      </c>
      <c r="R549" s="301">
        <v>0</v>
      </c>
      <c r="S549" s="301">
        <v>0</v>
      </c>
    </row>
    <row r="550" spans="1:19" ht="16.5" customHeight="1" x14ac:dyDescent="0.3">
      <c r="A550" s="297">
        <v>548</v>
      </c>
      <c r="B550" s="298" t="s">
        <v>19</v>
      </c>
      <c r="C550" s="298" t="s">
        <v>1695</v>
      </c>
      <c r="D550" s="299" t="s">
        <v>1696</v>
      </c>
      <c r="E550" s="299" t="s">
        <v>2301</v>
      </c>
      <c r="F550" s="300" t="s">
        <v>81</v>
      </c>
      <c r="G550" s="300" t="s">
        <v>4522</v>
      </c>
      <c r="H550" s="301">
        <v>3480000</v>
      </c>
      <c r="I550" s="301">
        <v>0</v>
      </c>
      <c r="J550" s="301">
        <v>0</v>
      </c>
      <c r="K550" s="308">
        <v>0</v>
      </c>
      <c r="L550" s="301">
        <v>0</v>
      </c>
      <c r="M550" s="301">
        <v>0</v>
      </c>
      <c r="N550" s="301">
        <v>0</v>
      </c>
      <c r="O550" s="301">
        <v>0</v>
      </c>
      <c r="P550" s="301">
        <v>0</v>
      </c>
      <c r="Q550" s="301">
        <v>0</v>
      </c>
      <c r="R550" s="301">
        <v>0</v>
      </c>
      <c r="S550" s="301">
        <v>0</v>
      </c>
    </row>
    <row r="551" spans="1:19" ht="16.5" customHeight="1" x14ac:dyDescent="0.3">
      <c r="A551" s="302">
        <v>549</v>
      </c>
      <c r="B551" s="298" t="s">
        <v>19</v>
      </c>
      <c r="C551" s="298" t="s">
        <v>3292</v>
      </c>
      <c r="D551" s="299" t="s">
        <v>3293</v>
      </c>
      <c r="E551" s="299" t="s">
        <v>1060</v>
      </c>
      <c r="F551" s="298" t="s">
        <v>81</v>
      </c>
      <c r="G551" s="298" t="s">
        <v>4522</v>
      </c>
      <c r="H551" s="301">
        <v>0</v>
      </c>
      <c r="I551" s="301">
        <v>0</v>
      </c>
      <c r="J551" s="301">
        <v>0</v>
      </c>
      <c r="K551" s="308">
        <v>0</v>
      </c>
      <c r="L551" s="301">
        <v>0</v>
      </c>
      <c r="M551" s="301">
        <v>0</v>
      </c>
      <c r="N551" s="301">
        <v>0</v>
      </c>
      <c r="O551" s="301">
        <v>0</v>
      </c>
      <c r="P551" s="301">
        <v>0</v>
      </c>
      <c r="Q551" s="301">
        <v>0</v>
      </c>
      <c r="R551" s="301">
        <v>0</v>
      </c>
      <c r="S551" s="301">
        <v>0</v>
      </c>
    </row>
    <row r="552" spans="1:19" ht="16.5" customHeight="1" x14ac:dyDescent="0.3">
      <c r="A552" s="297">
        <v>550</v>
      </c>
      <c r="B552" s="298" t="s">
        <v>19</v>
      </c>
      <c r="C552" s="298" t="s">
        <v>3794</v>
      </c>
      <c r="D552" s="299" t="s">
        <v>3795</v>
      </c>
      <c r="E552" s="299" t="s">
        <v>3117</v>
      </c>
      <c r="F552" s="300" t="s">
        <v>81</v>
      </c>
      <c r="G552" s="300" t="s">
        <v>4522</v>
      </c>
      <c r="H552" s="301">
        <v>0</v>
      </c>
      <c r="I552" s="301">
        <v>0</v>
      </c>
      <c r="J552" s="301">
        <v>3360000</v>
      </c>
      <c r="K552" s="308">
        <v>0</v>
      </c>
      <c r="L552" s="301">
        <v>0</v>
      </c>
      <c r="M552" s="301">
        <v>0</v>
      </c>
      <c r="N552" s="301">
        <v>0</v>
      </c>
      <c r="O552" s="301">
        <v>0</v>
      </c>
      <c r="P552" s="301">
        <v>0</v>
      </c>
      <c r="Q552" s="301">
        <v>0</v>
      </c>
      <c r="R552" s="301">
        <v>0</v>
      </c>
      <c r="S552" s="301">
        <v>0</v>
      </c>
    </row>
    <row r="553" spans="1:19" ht="16.5" customHeight="1" x14ac:dyDescent="0.3">
      <c r="A553" s="302">
        <v>551</v>
      </c>
      <c r="B553" s="298" t="s">
        <v>19</v>
      </c>
      <c r="C553" s="298" t="s">
        <v>3294</v>
      </c>
      <c r="D553" s="299" t="s">
        <v>3295</v>
      </c>
      <c r="E553" s="299" t="s">
        <v>3296</v>
      </c>
      <c r="F553" s="298" t="s">
        <v>81</v>
      </c>
      <c r="G553" s="298" t="s">
        <v>4522</v>
      </c>
      <c r="H553" s="301">
        <v>0</v>
      </c>
      <c r="I553" s="301">
        <v>0</v>
      </c>
      <c r="J553" s="301">
        <v>0</v>
      </c>
      <c r="K553" s="308">
        <v>0</v>
      </c>
      <c r="L553" s="301">
        <v>0</v>
      </c>
      <c r="M553" s="301">
        <v>0</v>
      </c>
      <c r="N553" s="301">
        <v>0</v>
      </c>
      <c r="O553" s="301">
        <v>0</v>
      </c>
      <c r="P553" s="301">
        <v>0</v>
      </c>
      <c r="Q553" s="301">
        <v>0</v>
      </c>
      <c r="R553" s="301">
        <v>0</v>
      </c>
      <c r="S553" s="301">
        <v>0</v>
      </c>
    </row>
    <row r="554" spans="1:19" ht="16.5" customHeight="1" x14ac:dyDescent="0.3">
      <c r="A554" s="297">
        <v>552</v>
      </c>
      <c r="B554" s="298" t="s">
        <v>19</v>
      </c>
      <c r="C554" s="298" t="s">
        <v>4105</v>
      </c>
      <c r="D554" s="299" t="s">
        <v>4106</v>
      </c>
      <c r="E554" s="299" t="s">
        <v>4107</v>
      </c>
      <c r="F554" s="300" t="s">
        <v>81</v>
      </c>
      <c r="G554" s="300" t="s">
        <v>4522</v>
      </c>
      <c r="H554" s="301">
        <v>0</v>
      </c>
      <c r="I554" s="301">
        <v>0</v>
      </c>
      <c r="J554" s="301">
        <v>2760000</v>
      </c>
      <c r="K554" s="308">
        <v>0</v>
      </c>
      <c r="L554" s="301">
        <v>0</v>
      </c>
      <c r="M554" s="301">
        <v>0</v>
      </c>
      <c r="N554" s="301">
        <v>0</v>
      </c>
      <c r="O554" s="301">
        <v>0</v>
      </c>
      <c r="P554" s="301">
        <v>0</v>
      </c>
      <c r="Q554" s="301">
        <v>0</v>
      </c>
      <c r="R554" s="301">
        <v>0</v>
      </c>
      <c r="S554" s="301">
        <v>0</v>
      </c>
    </row>
    <row r="555" spans="1:19" ht="16.5" customHeight="1" x14ac:dyDescent="0.3">
      <c r="A555" s="293">
        <v>553</v>
      </c>
      <c r="B555" s="298" t="s">
        <v>19</v>
      </c>
      <c r="C555" s="298" t="s">
        <v>3297</v>
      </c>
      <c r="D555" s="299" t="s">
        <v>3298</v>
      </c>
      <c r="E555" s="299" t="s">
        <v>1173</v>
      </c>
      <c r="F555" s="298" t="s">
        <v>81</v>
      </c>
      <c r="G555" s="298" t="s">
        <v>4522</v>
      </c>
      <c r="H555" s="301">
        <v>0</v>
      </c>
      <c r="I555" s="301">
        <v>0</v>
      </c>
      <c r="J555" s="301">
        <v>0</v>
      </c>
      <c r="K555" s="308">
        <v>0</v>
      </c>
      <c r="L555" s="301">
        <v>0</v>
      </c>
      <c r="M555" s="301">
        <v>0</v>
      </c>
      <c r="N555" s="301">
        <v>0</v>
      </c>
      <c r="O555" s="301">
        <v>0</v>
      </c>
      <c r="P555" s="301">
        <v>0</v>
      </c>
      <c r="Q555" s="301">
        <v>0</v>
      </c>
      <c r="R555" s="301">
        <v>0</v>
      </c>
      <c r="S555" s="301">
        <v>0</v>
      </c>
    </row>
    <row r="556" spans="1:19" ht="16.5" customHeight="1" x14ac:dyDescent="0.3">
      <c r="A556" s="297">
        <v>554</v>
      </c>
      <c r="B556" s="298" t="s">
        <v>19</v>
      </c>
      <c r="C556" s="298" t="s">
        <v>3299</v>
      </c>
      <c r="D556" s="299" t="s">
        <v>3300</v>
      </c>
      <c r="E556" s="299" t="s">
        <v>3003</v>
      </c>
      <c r="F556" s="300" t="s">
        <v>81</v>
      </c>
      <c r="G556" s="300" t="s">
        <v>4522</v>
      </c>
      <c r="H556" s="301">
        <v>0</v>
      </c>
      <c r="I556" s="301">
        <v>2760000</v>
      </c>
      <c r="J556" s="301">
        <v>0</v>
      </c>
      <c r="K556" s="308">
        <v>0</v>
      </c>
      <c r="L556" s="301">
        <v>0</v>
      </c>
      <c r="M556" s="301">
        <v>0</v>
      </c>
      <c r="N556" s="301">
        <v>0</v>
      </c>
      <c r="O556" s="301">
        <v>0</v>
      </c>
      <c r="P556" s="301">
        <v>0</v>
      </c>
      <c r="Q556" s="301">
        <v>0</v>
      </c>
      <c r="R556" s="301">
        <v>0</v>
      </c>
      <c r="S556" s="301">
        <v>0</v>
      </c>
    </row>
    <row r="557" spans="1:19" ht="16.5" customHeight="1" x14ac:dyDescent="0.3">
      <c r="A557" s="302">
        <v>555</v>
      </c>
      <c r="B557" s="298" t="s">
        <v>19</v>
      </c>
      <c r="C557" s="298" t="s">
        <v>3301</v>
      </c>
      <c r="D557" s="299" t="s">
        <v>3302</v>
      </c>
      <c r="E557" s="299" t="s">
        <v>1184</v>
      </c>
      <c r="F557" s="298" t="s">
        <v>81</v>
      </c>
      <c r="G557" s="298" t="s">
        <v>4522</v>
      </c>
      <c r="H557" s="301">
        <v>0</v>
      </c>
      <c r="I557" s="301">
        <v>0</v>
      </c>
      <c r="J557" s="301">
        <v>0</v>
      </c>
      <c r="K557" s="308">
        <v>0</v>
      </c>
      <c r="L557" s="301">
        <v>0</v>
      </c>
      <c r="M557" s="301">
        <v>0</v>
      </c>
      <c r="N557" s="301">
        <v>0</v>
      </c>
      <c r="O557" s="301">
        <v>0</v>
      </c>
      <c r="P557" s="301">
        <v>0</v>
      </c>
      <c r="Q557" s="301">
        <v>0</v>
      </c>
      <c r="R557" s="301">
        <v>0</v>
      </c>
      <c r="S557" s="301">
        <v>0</v>
      </c>
    </row>
    <row r="558" spans="1:19" ht="16.5" customHeight="1" x14ac:dyDescent="0.3">
      <c r="A558" s="297">
        <v>556</v>
      </c>
      <c r="B558" s="298" t="s">
        <v>19</v>
      </c>
      <c r="C558" s="298" t="s">
        <v>3303</v>
      </c>
      <c r="D558" s="299" t="s">
        <v>3304</v>
      </c>
      <c r="E558" s="299" t="s">
        <v>3996</v>
      </c>
      <c r="F558" s="300" t="s">
        <v>81</v>
      </c>
      <c r="G558" s="300" t="s">
        <v>4522</v>
      </c>
      <c r="H558" s="301">
        <v>0</v>
      </c>
      <c r="I558" s="301">
        <v>0</v>
      </c>
      <c r="J558" s="301">
        <v>3480000</v>
      </c>
      <c r="K558" s="308">
        <v>0</v>
      </c>
      <c r="L558" s="301">
        <v>0</v>
      </c>
      <c r="M558" s="301">
        <v>0</v>
      </c>
      <c r="N558" s="301">
        <v>0</v>
      </c>
      <c r="O558" s="301">
        <v>0</v>
      </c>
      <c r="P558" s="301">
        <v>0</v>
      </c>
      <c r="Q558" s="301">
        <v>0</v>
      </c>
      <c r="R558" s="301">
        <v>0</v>
      </c>
      <c r="S558" s="301">
        <v>0</v>
      </c>
    </row>
    <row r="559" spans="1:19" ht="16.5" customHeight="1" x14ac:dyDescent="0.3">
      <c r="A559" s="302">
        <v>557</v>
      </c>
      <c r="B559" s="298" t="s">
        <v>19</v>
      </c>
      <c r="C559" s="298" t="s">
        <v>3305</v>
      </c>
      <c r="D559" s="299" t="s">
        <v>3306</v>
      </c>
      <c r="E559" s="299" t="s">
        <v>1142</v>
      </c>
      <c r="F559" s="298" t="s">
        <v>81</v>
      </c>
      <c r="G559" s="298" t="s">
        <v>4522</v>
      </c>
      <c r="H559" s="301">
        <v>0</v>
      </c>
      <c r="I559" s="301">
        <v>0</v>
      </c>
      <c r="J559" s="301">
        <v>0</v>
      </c>
      <c r="K559" s="308">
        <v>0</v>
      </c>
      <c r="L559" s="301">
        <v>0</v>
      </c>
      <c r="M559" s="301">
        <v>0</v>
      </c>
      <c r="N559" s="301">
        <v>0</v>
      </c>
      <c r="O559" s="301">
        <v>0</v>
      </c>
      <c r="P559" s="301">
        <v>0</v>
      </c>
      <c r="Q559" s="301">
        <v>0</v>
      </c>
      <c r="R559" s="301">
        <v>0</v>
      </c>
      <c r="S559" s="301">
        <v>0</v>
      </c>
    </row>
    <row r="560" spans="1:19" ht="16.5" customHeight="1" x14ac:dyDescent="0.3">
      <c r="A560" s="297">
        <v>558</v>
      </c>
      <c r="B560" s="298" t="s">
        <v>19</v>
      </c>
      <c r="C560" s="298" t="s">
        <v>1697</v>
      </c>
      <c r="D560" s="299" t="s">
        <v>1698</v>
      </c>
      <c r="E560" s="299" t="s">
        <v>1178</v>
      </c>
      <c r="F560" s="300" t="s">
        <v>81</v>
      </c>
      <c r="G560" s="300" t="s">
        <v>4522</v>
      </c>
      <c r="H560" s="301">
        <v>2760000</v>
      </c>
      <c r="I560" s="301">
        <v>0</v>
      </c>
      <c r="J560" s="301">
        <v>0</v>
      </c>
      <c r="K560" s="308">
        <v>0</v>
      </c>
      <c r="L560" s="301">
        <v>0</v>
      </c>
      <c r="M560" s="301">
        <v>0</v>
      </c>
      <c r="N560" s="301">
        <v>0</v>
      </c>
      <c r="O560" s="301">
        <v>0</v>
      </c>
      <c r="P560" s="301">
        <v>0</v>
      </c>
      <c r="Q560" s="301">
        <v>0</v>
      </c>
      <c r="R560" s="301">
        <v>0</v>
      </c>
      <c r="S560" s="301">
        <v>0</v>
      </c>
    </row>
    <row r="561" spans="1:19" ht="16.5" customHeight="1" x14ac:dyDescent="0.3">
      <c r="A561" s="302">
        <v>559</v>
      </c>
      <c r="B561" s="298" t="s">
        <v>19</v>
      </c>
      <c r="C561" s="298" t="s">
        <v>78</v>
      </c>
      <c r="D561" s="299" t="s">
        <v>1699</v>
      </c>
      <c r="E561" s="299" t="s">
        <v>1145</v>
      </c>
      <c r="F561" s="298" t="s">
        <v>81</v>
      </c>
      <c r="G561" s="298" t="s">
        <v>4522</v>
      </c>
      <c r="H561" s="301">
        <v>370000</v>
      </c>
      <c r="I561" s="301">
        <v>370000</v>
      </c>
      <c r="J561" s="301">
        <v>370000</v>
      </c>
      <c r="K561" s="308">
        <v>370000</v>
      </c>
      <c r="L561" s="301">
        <v>370000</v>
      </c>
      <c r="M561" s="301">
        <v>370000</v>
      </c>
      <c r="N561" s="301">
        <v>370000</v>
      </c>
      <c r="O561" s="301">
        <v>370000</v>
      </c>
      <c r="P561" s="301">
        <v>370000</v>
      </c>
      <c r="Q561" s="301">
        <v>370000</v>
      </c>
      <c r="R561" s="301">
        <v>370000</v>
      </c>
      <c r="S561" s="301">
        <v>370000</v>
      </c>
    </row>
    <row r="562" spans="1:19" ht="16.5" customHeight="1" x14ac:dyDescent="0.3">
      <c r="A562" s="297">
        <v>560</v>
      </c>
      <c r="B562" s="298" t="s">
        <v>19</v>
      </c>
      <c r="C562" s="298" t="s">
        <v>3307</v>
      </c>
      <c r="D562" s="299" t="s">
        <v>3308</v>
      </c>
      <c r="E562" s="299" t="s">
        <v>3309</v>
      </c>
      <c r="F562" s="300" t="s">
        <v>81</v>
      </c>
      <c r="G562" s="300" t="s">
        <v>4522</v>
      </c>
      <c r="H562" s="301">
        <v>0</v>
      </c>
      <c r="I562" s="301">
        <v>0</v>
      </c>
      <c r="J562" s="301">
        <v>0</v>
      </c>
      <c r="K562" s="308">
        <v>0</v>
      </c>
      <c r="L562" s="301">
        <v>0</v>
      </c>
      <c r="M562" s="301">
        <v>0</v>
      </c>
      <c r="N562" s="301">
        <v>0</v>
      </c>
      <c r="O562" s="301">
        <v>0</v>
      </c>
      <c r="P562" s="301">
        <v>0</v>
      </c>
      <c r="Q562" s="301">
        <v>0</v>
      </c>
      <c r="R562" s="301">
        <v>0</v>
      </c>
      <c r="S562" s="301">
        <v>0</v>
      </c>
    </row>
    <row r="563" spans="1:19" ht="16.5" customHeight="1" x14ac:dyDescent="0.3">
      <c r="A563" s="293">
        <v>561</v>
      </c>
      <c r="B563" s="298" t="s">
        <v>19</v>
      </c>
      <c r="C563" s="298" t="s">
        <v>1700</v>
      </c>
      <c r="D563" s="299" t="s">
        <v>1701</v>
      </c>
      <c r="E563" s="299" t="s">
        <v>3996</v>
      </c>
      <c r="F563" s="298" t="s">
        <v>81</v>
      </c>
      <c r="G563" s="298" t="s">
        <v>4522</v>
      </c>
      <c r="H563" s="301">
        <v>415000</v>
      </c>
      <c r="I563" s="301">
        <v>415000</v>
      </c>
      <c r="J563" s="301">
        <v>415000</v>
      </c>
      <c r="K563" s="308">
        <v>415000</v>
      </c>
      <c r="L563" s="301">
        <v>415000</v>
      </c>
      <c r="M563" s="301">
        <v>415000</v>
      </c>
      <c r="N563" s="301">
        <v>415000</v>
      </c>
      <c r="O563" s="301">
        <v>415000</v>
      </c>
      <c r="P563" s="301">
        <v>415000</v>
      </c>
      <c r="Q563" s="301">
        <v>415000</v>
      </c>
      <c r="R563" s="301">
        <v>415000</v>
      </c>
      <c r="S563" s="301">
        <v>415000</v>
      </c>
    </row>
    <row r="564" spans="1:19" ht="16.5" customHeight="1" x14ac:dyDescent="0.3">
      <c r="A564" s="297">
        <v>562</v>
      </c>
      <c r="B564" s="298" t="s">
        <v>19</v>
      </c>
      <c r="C564" s="298" t="s">
        <v>1702</v>
      </c>
      <c r="D564" s="299" t="s">
        <v>1703</v>
      </c>
      <c r="E564" s="299" t="s">
        <v>1704</v>
      </c>
      <c r="F564" s="300" t="s">
        <v>81</v>
      </c>
      <c r="G564" s="300" t="s">
        <v>4522</v>
      </c>
      <c r="H564" s="301">
        <v>300000</v>
      </c>
      <c r="I564" s="301">
        <v>300000</v>
      </c>
      <c r="J564" s="301">
        <v>300000</v>
      </c>
      <c r="K564" s="308">
        <v>300000</v>
      </c>
      <c r="L564" s="301">
        <v>300000</v>
      </c>
      <c r="M564" s="301">
        <v>300000</v>
      </c>
      <c r="N564" s="301">
        <v>300000</v>
      </c>
      <c r="O564" s="301">
        <v>300000</v>
      </c>
      <c r="P564" s="301">
        <v>300000</v>
      </c>
      <c r="Q564" s="301">
        <v>300000</v>
      </c>
      <c r="R564" s="301">
        <v>300000</v>
      </c>
      <c r="S564" s="301">
        <v>300000</v>
      </c>
    </row>
    <row r="565" spans="1:19" ht="16.5" customHeight="1" x14ac:dyDescent="0.3">
      <c r="A565" s="302">
        <v>563</v>
      </c>
      <c r="B565" s="298" t="s">
        <v>19</v>
      </c>
      <c r="C565" s="298" t="s">
        <v>3310</v>
      </c>
      <c r="D565" s="299" t="s">
        <v>3311</v>
      </c>
      <c r="E565" s="299" t="s">
        <v>1060</v>
      </c>
      <c r="F565" s="298" t="s">
        <v>81</v>
      </c>
      <c r="G565" s="298" t="s">
        <v>4522</v>
      </c>
      <c r="H565" s="301">
        <v>0</v>
      </c>
      <c r="I565" s="301">
        <v>0</v>
      </c>
      <c r="J565" s="301">
        <v>0</v>
      </c>
      <c r="K565" s="308">
        <v>0</v>
      </c>
      <c r="L565" s="301">
        <v>0</v>
      </c>
      <c r="M565" s="301">
        <v>0</v>
      </c>
      <c r="N565" s="301">
        <v>0</v>
      </c>
      <c r="O565" s="301">
        <v>0</v>
      </c>
      <c r="P565" s="301">
        <v>0</v>
      </c>
      <c r="Q565" s="301">
        <v>0</v>
      </c>
      <c r="R565" s="301">
        <v>0</v>
      </c>
      <c r="S565" s="301">
        <v>0</v>
      </c>
    </row>
    <row r="566" spans="1:19" ht="16.5" customHeight="1" x14ac:dyDescent="0.3">
      <c r="A566" s="297">
        <v>564</v>
      </c>
      <c r="B566" s="298" t="s">
        <v>19</v>
      </c>
      <c r="C566" s="298" t="s">
        <v>3312</v>
      </c>
      <c r="D566" s="299" t="s">
        <v>3313</v>
      </c>
      <c r="E566" s="299" t="s">
        <v>3314</v>
      </c>
      <c r="F566" s="300" t="s">
        <v>81</v>
      </c>
      <c r="G566" s="300" t="s">
        <v>4522</v>
      </c>
      <c r="H566" s="301">
        <v>0</v>
      </c>
      <c r="I566" s="301">
        <v>0</v>
      </c>
      <c r="J566" s="301">
        <v>0</v>
      </c>
      <c r="K566" s="308">
        <v>0</v>
      </c>
      <c r="L566" s="301">
        <v>0</v>
      </c>
      <c r="M566" s="301">
        <v>0</v>
      </c>
      <c r="N566" s="301">
        <v>0</v>
      </c>
      <c r="O566" s="301">
        <v>0</v>
      </c>
      <c r="P566" s="301">
        <v>0</v>
      </c>
      <c r="Q566" s="301">
        <v>0</v>
      </c>
      <c r="R566" s="301">
        <v>0</v>
      </c>
      <c r="S566" s="301">
        <v>0</v>
      </c>
    </row>
    <row r="567" spans="1:19" ht="16.5" customHeight="1" x14ac:dyDescent="0.3">
      <c r="A567" s="302">
        <v>565</v>
      </c>
      <c r="B567" s="298" t="s">
        <v>19</v>
      </c>
      <c r="C567" s="298" t="s">
        <v>3315</v>
      </c>
      <c r="D567" s="299" t="s">
        <v>3316</v>
      </c>
      <c r="E567" s="299" t="s">
        <v>3317</v>
      </c>
      <c r="F567" s="298" t="s">
        <v>81</v>
      </c>
      <c r="G567" s="298" t="s">
        <v>4522</v>
      </c>
      <c r="H567" s="301">
        <v>0</v>
      </c>
      <c r="I567" s="301">
        <v>0</v>
      </c>
      <c r="J567" s="301">
        <v>0</v>
      </c>
      <c r="K567" s="308">
        <v>0</v>
      </c>
      <c r="L567" s="301">
        <v>0</v>
      </c>
      <c r="M567" s="301">
        <v>0</v>
      </c>
      <c r="N567" s="301">
        <v>0</v>
      </c>
      <c r="O567" s="301">
        <v>0</v>
      </c>
      <c r="P567" s="301">
        <v>0</v>
      </c>
      <c r="Q567" s="301">
        <v>0</v>
      </c>
      <c r="R567" s="301">
        <v>0</v>
      </c>
      <c r="S567" s="301">
        <v>0</v>
      </c>
    </row>
    <row r="568" spans="1:19" ht="16.5" customHeight="1" x14ac:dyDescent="0.3">
      <c r="A568" s="297">
        <v>566</v>
      </c>
      <c r="B568" s="298" t="s">
        <v>19</v>
      </c>
      <c r="C568" s="298" t="s">
        <v>1705</v>
      </c>
      <c r="D568" s="299" t="s">
        <v>1706</v>
      </c>
      <c r="E568" s="299" t="s">
        <v>1178</v>
      </c>
      <c r="F568" s="300" t="s">
        <v>81</v>
      </c>
      <c r="G568" s="300" t="s">
        <v>4522</v>
      </c>
      <c r="H568" s="301">
        <v>2760000</v>
      </c>
      <c r="I568" s="301">
        <v>0</v>
      </c>
      <c r="J568" s="301">
        <v>0</v>
      </c>
      <c r="K568" s="308">
        <v>0</v>
      </c>
      <c r="L568" s="301">
        <v>0</v>
      </c>
      <c r="M568" s="301">
        <v>0</v>
      </c>
      <c r="N568" s="301">
        <v>0</v>
      </c>
      <c r="O568" s="301">
        <v>0</v>
      </c>
      <c r="P568" s="301">
        <v>0</v>
      </c>
      <c r="Q568" s="301">
        <v>0</v>
      </c>
      <c r="R568" s="301">
        <v>0</v>
      </c>
      <c r="S568" s="301">
        <v>0</v>
      </c>
    </row>
    <row r="569" spans="1:19" ht="16.5" customHeight="1" x14ac:dyDescent="0.3">
      <c r="A569" s="302">
        <v>567</v>
      </c>
      <c r="B569" s="298" t="s">
        <v>19</v>
      </c>
      <c r="C569" s="298" t="s">
        <v>3318</v>
      </c>
      <c r="D569" s="299" t="s">
        <v>3319</v>
      </c>
      <c r="E569" s="299" t="s">
        <v>1060</v>
      </c>
      <c r="F569" s="298" t="s">
        <v>81</v>
      </c>
      <c r="G569" s="298" t="s">
        <v>4522</v>
      </c>
      <c r="H569" s="301">
        <v>0</v>
      </c>
      <c r="I569" s="301">
        <v>0</v>
      </c>
      <c r="J569" s="301">
        <v>0</v>
      </c>
      <c r="K569" s="308">
        <v>0</v>
      </c>
      <c r="L569" s="301">
        <v>0</v>
      </c>
      <c r="M569" s="301">
        <v>0</v>
      </c>
      <c r="N569" s="301">
        <v>0</v>
      </c>
      <c r="O569" s="301">
        <v>0</v>
      </c>
      <c r="P569" s="301">
        <v>0</v>
      </c>
      <c r="Q569" s="301">
        <v>0</v>
      </c>
      <c r="R569" s="301">
        <v>0</v>
      </c>
      <c r="S569" s="301">
        <v>0</v>
      </c>
    </row>
    <row r="570" spans="1:19" ht="16.5" customHeight="1" x14ac:dyDescent="0.3">
      <c r="A570" s="297">
        <v>568</v>
      </c>
      <c r="B570" s="298" t="s">
        <v>19</v>
      </c>
      <c r="C570" s="298" t="s">
        <v>1707</v>
      </c>
      <c r="D570" s="299" t="s">
        <v>1708</v>
      </c>
      <c r="E570" s="299" t="s">
        <v>4019</v>
      </c>
      <c r="F570" s="300" t="s">
        <v>81</v>
      </c>
      <c r="G570" s="300" t="s">
        <v>4522</v>
      </c>
      <c r="H570" s="301">
        <v>325000</v>
      </c>
      <c r="I570" s="301">
        <v>325000</v>
      </c>
      <c r="J570" s="301">
        <v>325000</v>
      </c>
      <c r="K570" s="308">
        <v>325000</v>
      </c>
      <c r="L570" s="301">
        <v>325000</v>
      </c>
      <c r="M570" s="301">
        <v>325000</v>
      </c>
      <c r="N570" s="301">
        <v>325000</v>
      </c>
      <c r="O570" s="301">
        <v>325000</v>
      </c>
      <c r="P570" s="301">
        <v>325000</v>
      </c>
      <c r="Q570" s="301">
        <v>325000</v>
      </c>
      <c r="R570" s="301">
        <v>325000</v>
      </c>
      <c r="S570" s="301">
        <v>325000</v>
      </c>
    </row>
    <row r="571" spans="1:19" ht="16.5" customHeight="1" x14ac:dyDescent="0.3">
      <c r="A571" s="293">
        <v>569</v>
      </c>
      <c r="B571" s="298" t="s">
        <v>1045</v>
      </c>
      <c r="C571" s="298" t="s">
        <v>3320</v>
      </c>
      <c r="D571" s="299" t="s">
        <v>3321</v>
      </c>
      <c r="E571" s="299" t="s">
        <v>3322</v>
      </c>
      <c r="F571" s="298" t="s">
        <v>81</v>
      </c>
      <c r="G571" s="298" t="s">
        <v>4522</v>
      </c>
      <c r="H571" s="301">
        <v>0</v>
      </c>
      <c r="I571" s="301">
        <v>0</v>
      </c>
      <c r="J571" s="301">
        <v>0</v>
      </c>
      <c r="K571" s="308">
        <v>0</v>
      </c>
      <c r="L571" s="301">
        <v>0</v>
      </c>
      <c r="M571" s="301">
        <v>0</v>
      </c>
      <c r="N571" s="301">
        <v>0</v>
      </c>
      <c r="O571" s="301">
        <v>0</v>
      </c>
      <c r="P571" s="301">
        <v>0</v>
      </c>
      <c r="Q571" s="301">
        <v>0</v>
      </c>
      <c r="R571" s="301">
        <v>0</v>
      </c>
      <c r="S571" s="301">
        <v>0</v>
      </c>
    </row>
    <row r="572" spans="1:19" ht="16.5" customHeight="1" x14ac:dyDescent="0.3">
      <c r="A572" s="297">
        <v>570</v>
      </c>
      <c r="B572" s="298" t="s">
        <v>1045</v>
      </c>
      <c r="C572" s="298" t="s">
        <v>1710</v>
      </c>
      <c r="D572" s="299" t="s">
        <v>1711</v>
      </c>
      <c r="E572" s="299" t="s">
        <v>1121</v>
      </c>
      <c r="F572" s="300" t="s">
        <v>81</v>
      </c>
      <c r="G572" s="300" t="s">
        <v>4522</v>
      </c>
      <c r="H572" s="301">
        <v>365000</v>
      </c>
      <c r="I572" s="301">
        <v>365000</v>
      </c>
      <c r="J572" s="301">
        <v>365000</v>
      </c>
      <c r="K572" s="308">
        <v>365000</v>
      </c>
      <c r="L572" s="301">
        <v>365000</v>
      </c>
      <c r="M572" s="301">
        <v>365000</v>
      </c>
      <c r="N572" s="301">
        <v>365000</v>
      </c>
      <c r="O572" s="301">
        <v>365000</v>
      </c>
      <c r="P572" s="301">
        <v>365000</v>
      </c>
      <c r="Q572" s="301">
        <v>365000</v>
      </c>
      <c r="R572" s="301">
        <v>0</v>
      </c>
      <c r="S572" s="301">
        <v>0</v>
      </c>
    </row>
    <row r="573" spans="1:19" ht="16.5" customHeight="1" x14ac:dyDescent="0.3">
      <c r="A573" s="302">
        <v>571</v>
      </c>
      <c r="B573" s="298" t="s">
        <v>1045</v>
      </c>
      <c r="C573" s="298" t="s">
        <v>1712</v>
      </c>
      <c r="D573" s="299" t="s">
        <v>1713</v>
      </c>
      <c r="E573" s="299" t="s">
        <v>1714</v>
      </c>
      <c r="F573" s="298" t="s">
        <v>81</v>
      </c>
      <c r="G573" s="298" t="s">
        <v>4522</v>
      </c>
      <c r="H573" s="301">
        <v>3540000</v>
      </c>
      <c r="I573" s="301">
        <v>0</v>
      </c>
      <c r="J573" s="301">
        <v>0</v>
      </c>
      <c r="K573" s="308">
        <v>0</v>
      </c>
      <c r="L573" s="301">
        <v>0</v>
      </c>
      <c r="M573" s="301">
        <v>0</v>
      </c>
      <c r="N573" s="301">
        <v>0</v>
      </c>
      <c r="O573" s="301">
        <v>0</v>
      </c>
      <c r="P573" s="301">
        <v>0</v>
      </c>
      <c r="Q573" s="301">
        <v>0</v>
      </c>
      <c r="R573" s="301">
        <v>0</v>
      </c>
      <c r="S573" s="301">
        <v>0</v>
      </c>
    </row>
    <row r="574" spans="1:19" ht="16.5" customHeight="1" x14ac:dyDescent="0.3">
      <c r="A574" s="297">
        <v>572</v>
      </c>
      <c r="B574" s="298" t="s">
        <v>1045</v>
      </c>
      <c r="C574" s="298" t="s">
        <v>2711</v>
      </c>
      <c r="D574" s="299" t="s">
        <v>2712</v>
      </c>
      <c r="E574" s="299" t="s">
        <v>1145</v>
      </c>
      <c r="F574" s="300" t="s">
        <v>81</v>
      </c>
      <c r="G574" s="300" t="s">
        <v>4522</v>
      </c>
      <c r="H574" s="301">
        <v>365000</v>
      </c>
      <c r="I574" s="301">
        <v>365000</v>
      </c>
      <c r="J574" s="301">
        <v>365000</v>
      </c>
      <c r="K574" s="308">
        <v>365000</v>
      </c>
      <c r="L574" s="301">
        <v>365000</v>
      </c>
      <c r="M574" s="301">
        <v>365000</v>
      </c>
      <c r="N574" s="301">
        <v>365000</v>
      </c>
      <c r="O574" s="301">
        <v>365000</v>
      </c>
      <c r="P574" s="301">
        <v>365000</v>
      </c>
      <c r="Q574" s="301">
        <v>365000</v>
      </c>
      <c r="R574" s="301">
        <v>365000</v>
      </c>
      <c r="S574" s="301">
        <v>365000</v>
      </c>
    </row>
    <row r="575" spans="1:19" ht="16.5" customHeight="1" x14ac:dyDescent="0.3">
      <c r="A575" s="302">
        <v>573</v>
      </c>
      <c r="B575" s="298" t="s">
        <v>1045</v>
      </c>
      <c r="C575" s="298" t="s">
        <v>4508</v>
      </c>
      <c r="D575" s="299" t="s">
        <v>4534</v>
      </c>
      <c r="E575" s="299" t="s">
        <v>3534</v>
      </c>
      <c r="F575" s="298" t="s">
        <v>81</v>
      </c>
      <c r="G575" s="298" t="s">
        <v>4522</v>
      </c>
      <c r="H575" s="301">
        <v>0</v>
      </c>
      <c r="I575" s="301">
        <v>0</v>
      </c>
      <c r="J575" s="301">
        <v>0</v>
      </c>
      <c r="K575" s="308">
        <v>0</v>
      </c>
      <c r="L575" s="301">
        <v>270000</v>
      </c>
      <c r="M575" s="301">
        <v>270000</v>
      </c>
      <c r="N575" s="301">
        <v>270000</v>
      </c>
      <c r="O575" s="301">
        <v>270000</v>
      </c>
      <c r="P575" s="301">
        <v>270000</v>
      </c>
      <c r="Q575" s="301">
        <v>270000</v>
      </c>
      <c r="R575" s="301">
        <v>270000</v>
      </c>
      <c r="S575" s="301">
        <v>270000</v>
      </c>
    </row>
    <row r="576" spans="1:19" ht="16.5" customHeight="1" x14ac:dyDescent="0.3">
      <c r="A576" s="297">
        <v>574</v>
      </c>
      <c r="B576" s="298" t="s">
        <v>1045</v>
      </c>
      <c r="C576" s="298" t="s">
        <v>1715</v>
      </c>
      <c r="D576" s="299" t="s">
        <v>1716</v>
      </c>
      <c r="E576" s="299" t="s">
        <v>1295</v>
      </c>
      <c r="F576" s="300" t="s">
        <v>81</v>
      </c>
      <c r="G576" s="300" t="s">
        <v>4522</v>
      </c>
      <c r="H576" s="301">
        <v>280000</v>
      </c>
      <c r="I576" s="301">
        <v>280000</v>
      </c>
      <c r="J576" s="301">
        <v>280000</v>
      </c>
      <c r="K576" s="308">
        <v>280000</v>
      </c>
      <c r="L576" s="301">
        <v>280000</v>
      </c>
      <c r="M576" s="301">
        <v>280000</v>
      </c>
      <c r="N576" s="301">
        <v>280000</v>
      </c>
      <c r="O576" s="301">
        <v>280000</v>
      </c>
      <c r="P576" s="301">
        <v>280000</v>
      </c>
      <c r="Q576" s="301">
        <v>280000</v>
      </c>
      <c r="R576" s="301">
        <v>280000</v>
      </c>
      <c r="S576" s="301">
        <v>280000</v>
      </c>
    </row>
    <row r="577" spans="1:19" ht="16.5" customHeight="1" x14ac:dyDescent="0.3">
      <c r="A577" s="302">
        <v>575</v>
      </c>
      <c r="B577" s="298" t="s">
        <v>1045</v>
      </c>
      <c r="C577" s="298" t="s">
        <v>1717</v>
      </c>
      <c r="D577" s="299" t="s">
        <v>1718</v>
      </c>
      <c r="E577" s="299" t="s">
        <v>1178</v>
      </c>
      <c r="F577" s="298" t="s">
        <v>81</v>
      </c>
      <c r="G577" s="298" t="s">
        <v>4522</v>
      </c>
      <c r="H577" s="301">
        <v>2640000</v>
      </c>
      <c r="I577" s="301">
        <v>0</v>
      </c>
      <c r="J577" s="301">
        <v>0</v>
      </c>
      <c r="K577" s="308">
        <v>0</v>
      </c>
      <c r="L577" s="301">
        <v>0</v>
      </c>
      <c r="M577" s="301">
        <v>0</v>
      </c>
      <c r="N577" s="301">
        <v>0</v>
      </c>
      <c r="O577" s="301">
        <v>0</v>
      </c>
      <c r="P577" s="301">
        <v>0</v>
      </c>
      <c r="Q577" s="301">
        <v>0</v>
      </c>
      <c r="R577" s="301">
        <v>0</v>
      </c>
      <c r="S577" s="301">
        <v>0</v>
      </c>
    </row>
    <row r="578" spans="1:19" ht="16.5" customHeight="1" x14ac:dyDescent="0.3">
      <c r="A578" s="297">
        <v>576</v>
      </c>
      <c r="B578" s="298" t="s">
        <v>1045</v>
      </c>
      <c r="C578" s="298" t="s">
        <v>3323</v>
      </c>
      <c r="D578" s="299" t="s">
        <v>3324</v>
      </c>
      <c r="E578" s="299" t="s">
        <v>3322</v>
      </c>
      <c r="F578" s="300" t="s">
        <v>81</v>
      </c>
      <c r="G578" s="300" t="s">
        <v>4522</v>
      </c>
      <c r="H578" s="301">
        <v>0</v>
      </c>
      <c r="I578" s="301">
        <v>0</v>
      </c>
      <c r="J578" s="301">
        <v>0</v>
      </c>
      <c r="K578" s="308">
        <v>0</v>
      </c>
      <c r="L578" s="301">
        <v>0</v>
      </c>
      <c r="M578" s="301">
        <v>0</v>
      </c>
      <c r="N578" s="301">
        <v>0</v>
      </c>
      <c r="O578" s="301">
        <v>0</v>
      </c>
      <c r="P578" s="301">
        <v>0</v>
      </c>
      <c r="Q578" s="301">
        <v>0</v>
      </c>
      <c r="R578" s="301">
        <v>0</v>
      </c>
      <c r="S578" s="301">
        <v>0</v>
      </c>
    </row>
    <row r="579" spans="1:19" ht="16.5" customHeight="1" x14ac:dyDescent="0.3">
      <c r="A579" s="293">
        <v>577</v>
      </c>
      <c r="B579" s="298" t="s">
        <v>1051</v>
      </c>
      <c r="C579" s="298" t="s">
        <v>1719</v>
      </c>
      <c r="D579" s="299" t="s">
        <v>1720</v>
      </c>
      <c r="E579" s="299" t="s">
        <v>1133</v>
      </c>
      <c r="F579" s="298" t="s">
        <v>81</v>
      </c>
      <c r="G579" s="298" t="s">
        <v>4522</v>
      </c>
      <c r="H579" s="301">
        <v>315000</v>
      </c>
      <c r="I579" s="301">
        <v>315000</v>
      </c>
      <c r="J579" s="301">
        <v>315000</v>
      </c>
      <c r="K579" s="308">
        <v>315000</v>
      </c>
      <c r="L579" s="301">
        <v>315000</v>
      </c>
      <c r="M579" s="301">
        <v>315000</v>
      </c>
      <c r="N579" s="301">
        <v>0</v>
      </c>
      <c r="O579" s="301">
        <v>0</v>
      </c>
      <c r="P579" s="301">
        <v>0</v>
      </c>
      <c r="Q579" s="301">
        <v>0</v>
      </c>
      <c r="R579" s="301">
        <v>0</v>
      </c>
      <c r="S579" s="301">
        <v>0</v>
      </c>
    </row>
    <row r="580" spans="1:19" ht="16.5" customHeight="1" x14ac:dyDescent="0.3">
      <c r="A580" s="297">
        <v>578</v>
      </c>
      <c r="B580" s="298" t="s">
        <v>1051</v>
      </c>
      <c r="C580" s="298" t="s">
        <v>1721</v>
      </c>
      <c r="D580" s="299" t="s">
        <v>1722</v>
      </c>
      <c r="E580" s="299" t="s">
        <v>1113</v>
      </c>
      <c r="F580" s="300" t="s">
        <v>81</v>
      </c>
      <c r="G580" s="300" t="s">
        <v>4522</v>
      </c>
      <c r="H580" s="301">
        <v>305000</v>
      </c>
      <c r="I580" s="301">
        <v>305000</v>
      </c>
      <c r="J580" s="301">
        <v>305000</v>
      </c>
      <c r="K580" s="308">
        <v>305000</v>
      </c>
      <c r="L580" s="301">
        <v>305000</v>
      </c>
      <c r="M580" s="301">
        <v>305000</v>
      </c>
      <c r="N580" s="301">
        <v>305000</v>
      </c>
      <c r="O580" s="301">
        <v>305000</v>
      </c>
      <c r="P580" s="301">
        <v>305000</v>
      </c>
      <c r="Q580" s="301">
        <v>305000</v>
      </c>
      <c r="R580" s="301">
        <v>305000</v>
      </c>
      <c r="S580" s="301">
        <v>0</v>
      </c>
    </row>
    <row r="581" spans="1:19" ht="16.5" customHeight="1" x14ac:dyDescent="0.3">
      <c r="A581" s="302">
        <v>579</v>
      </c>
      <c r="B581" s="298" t="s">
        <v>1051</v>
      </c>
      <c r="C581" s="298" t="s">
        <v>3796</v>
      </c>
      <c r="D581" s="299" t="s">
        <v>1725</v>
      </c>
      <c r="E581" s="299" t="s">
        <v>1178</v>
      </c>
      <c r="F581" s="298" t="s">
        <v>81</v>
      </c>
      <c r="G581" s="298" t="s">
        <v>4522</v>
      </c>
      <c r="H581" s="301">
        <v>2640000</v>
      </c>
      <c r="I581" s="301">
        <v>0</v>
      </c>
      <c r="J581" s="301">
        <v>0</v>
      </c>
      <c r="K581" s="308">
        <v>0</v>
      </c>
      <c r="L581" s="301">
        <v>0</v>
      </c>
      <c r="M581" s="301">
        <v>0</v>
      </c>
      <c r="N581" s="301">
        <v>0</v>
      </c>
      <c r="O581" s="301">
        <v>0</v>
      </c>
      <c r="P581" s="301">
        <v>0</v>
      </c>
      <c r="Q581" s="301">
        <v>0</v>
      </c>
      <c r="R581" s="301">
        <v>0</v>
      </c>
      <c r="S581" s="301">
        <v>0</v>
      </c>
    </row>
    <row r="582" spans="1:19" ht="16.5" customHeight="1" x14ac:dyDescent="0.3">
      <c r="A582" s="297">
        <v>580</v>
      </c>
      <c r="B582" s="298" t="s">
        <v>1051</v>
      </c>
      <c r="C582" s="298" t="s">
        <v>1723</v>
      </c>
      <c r="D582" s="299" t="s">
        <v>1724</v>
      </c>
      <c r="E582" s="299" t="s">
        <v>1142</v>
      </c>
      <c r="F582" s="300" t="s">
        <v>81</v>
      </c>
      <c r="G582" s="300" t="s">
        <v>4522</v>
      </c>
      <c r="H582" s="301">
        <v>285000</v>
      </c>
      <c r="I582" s="301">
        <v>285000</v>
      </c>
      <c r="J582" s="301">
        <v>285000</v>
      </c>
      <c r="K582" s="308">
        <v>285000</v>
      </c>
      <c r="L582" s="301">
        <v>285000</v>
      </c>
      <c r="M582" s="301">
        <v>285000</v>
      </c>
      <c r="N582" s="301">
        <v>285000</v>
      </c>
      <c r="O582" s="301">
        <v>285000</v>
      </c>
      <c r="P582" s="301">
        <v>0</v>
      </c>
      <c r="Q582" s="301">
        <v>0</v>
      </c>
      <c r="R582" s="301">
        <v>0</v>
      </c>
      <c r="S582" s="301">
        <v>0</v>
      </c>
    </row>
    <row r="583" spans="1:19" ht="16.5" customHeight="1" x14ac:dyDescent="0.3">
      <c r="A583" s="302">
        <v>581</v>
      </c>
      <c r="B583" s="298" t="s">
        <v>1051</v>
      </c>
      <c r="C583" s="298" t="s">
        <v>1726</v>
      </c>
      <c r="D583" s="299" t="s">
        <v>1727</v>
      </c>
      <c r="E583" s="299" t="s">
        <v>1060</v>
      </c>
      <c r="F583" s="298" t="s">
        <v>81</v>
      </c>
      <c r="G583" s="298" t="s">
        <v>4522</v>
      </c>
      <c r="H583" s="301">
        <v>285000</v>
      </c>
      <c r="I583" s="301">
        <v>285000</v>
      </c>
      <c r="J583" s="301">
        <v>285000</v>
      </c>
      <c r="K583" s="308">
        <v>285000</v>
      </c>
      <c r="L583" s="301">
        <v>285000</v>
      </c>
      <c r="M583" s="301">
        <v>285000</v>
      </c>
      <c r="N583" s="301">
        <v>285000</v>
      </c>
      <c r="O583" s="301">
        <v>0</v>
      </c>
      <c r="P583" s="301">
        <v>0</v>
      </c>
      <c r="Q583" s="301">
        <v>0</v>
      </c>
      <c r="R583" s="301">
        <v>0</v>
      </c>
      <c r="S583" s="301">
        <v>0</v>
      </c>
    </row>
    <row r="584" spans="1:19" ht="16.5" customHeight="1" x14ac:dyDescent="0.3">
      <c r="A584" s="297">
        <v>582</v>
      </c>
      <c r="B584" s="298" t="s">
        <v>1051</v>
      </c>
      <c r="C584" s="298" t="s">
        <v>1728</v>
      </c>
      <c r="D584" s="299" t="s">
        <v>1729</v>
      </c>
      <c r="E584" s="299" t="s">
        <v>1142</v>
      </c>
      <c r="F584" s="300" t="s">
        <v>81</v>
      </c>
      <c r="G584" s="300" t="s">
        <v>4522</v>
      </c>
      <c r="H584" s="301">
        <v>295000</v>
      </c>
      <c r="I584" s="301">
        <v>295000</v>
      </c>
      <c r="J584" s="301">
        <v>295000</v>
      </c>
      <c r="K584" s="308">
        <v>295000</v>
      </c>
      <c r="L584" s="301">
        <v>295000</v>
      </c>
      <c r="M584" s="301">
        <v>295000</v>
      </c>
      <c r="N584" s="301">
        <v>295000</v>
      </c>
      <c r="O584" s="301">
        <v>295000</v>
      </c>
      <c r="P584" s="301">
        <v>0</v>
      </c>
      <c r="Q584" s="301">
        <v>0</v>
      </c>
      <c r="R584" s="301">
        <v>0</v>
      </c>
      <c r="S584" s="301">
        <v>0</v>
      </c>
    </row>
    <row r="585" spans="1:19" ht="16.5" customHeight="1" x14ac:dyDescent="0.3">
      <c r="A585" s="302">
        <v>583</v>
      </c>
      <c r="B585" s="298" t="s">
        <v>1051</v>
      </c>
      <c r="C585" s="298" t="s">
        <v>3325</v>
      </c>
      <c r="D585" s="299" t="s">
        <v>3326</v>
      </c>
      <c r="E585" s="299" t="s">
        <v>1065</v>
      </c>
      <c r="F585" s="298" t="s">
        <v>81</v>
      </c>
      <c r="G585" s="298" t="s">
        <v>4522</v>
      </c>
      <c r="H585" s="301">
        <v>0</v>
      </c>
      <c r="I585" s="301">
        <v>0</v>
      </c>
      <c r="J585" s="301">
        <v>0</v>
      </c>
      <c r="K585" s="308">
        <v>0</v>
      </c>
      <c r="L585" s="301">
        <v>0</v>
      </c>
      <c r="M585" s="301">
        <v>0</v>
      </c>
      <c r="N585" s="301">
        <v>0</v>
      </c>
      <c r="O585" s="301">
        <v>0</v>
      </c>
      <c r="P585" s="301">
        <v>0</v>
      </c>
      <c r="Q585" s="301">
        <v>0</v>
      </c>
      <c r="R585" s="301">
        <v>0</v>
      </c>
      <c r="S585" s="301">
        <v>0</v>
      </c>
    </row>
    <row r="586" spans="1:19" ht="16.5" customHeight="1" x14ac:dyDescent="0.3">
      <c r="A586" s="297">
        <v>584</v>
      </c>
      <c r="B586" s="298" t="s">
        <v>1051</v>
      </c>
      <c r="C586" s="298" t="s">
        <v>1730</v>
      </c>
      <c r="D586" s="299" t="s">
        <v>1731</v>
      </c>
      <c r="E586" s="299" t="s">
        <v>3996</v>
      </c>
      <c r="F586" s="300" t="s">
        <v>81</v>
      </c>
      <c r="G586" s="300" t="s">
        <v>4522</v>
      </c>
      <c r="H586" s="301">
        <v>327000</v>
      </c>
      <c r="I586" s="301">
        <v>327000</v>
      </c>
      <c r="J586" s="301">
        <v>327000</v>
      </c>
      <c r="K586" s="308">
        <v>327000</v>
      </c>
      <c r="L586" s="301">
        <v>327000</v>
      </c>
      <c r="M586" s="301">
        <v>327000</v>
      </c>
      <c r="N586" s="301">
        <v>327000</v>
      </c>
      <c r="O586" s="301">
        <v>327000</v>
      </c>
      <c r="P586" s="301">
        <v>327000</v>
      </c>
      <c r="Q586" s="301">
        <v>327000</v>
      </c>
      <c r="R586" s="301">
        <v>327000</v>
      </c>
      <c r="S586" s="301">
        <v>327000</v>
      </c>
    </row>
    <row r="587" spans="1:19" ht="16.5" customHeight="1" x14ac:dyDescent="0.3">
      <c r="A587" s="293">
        <v>585</v>
      </c>
      <c r="B587" s="298" t="s">
        <v>1051</v>
      </c>
      <c r="C587" s="298" t="s">
        <v>1732</v>
      </c>
      <c r="D587" s="299" t="s">
        <v>1733</v>
      </c>
      <c r="E587" s="299" t="s">
        <v>1142</v>
      </c>
      <c r="F587" s="298" t="s">
        <v>81</v>
      </c>
      <c r="G587" s="298" t="s">
        <v>4522</v>
      </c>
      <c r="H587" s="301">
        <v>365000</v>
      </c>
      <c r="I587" s="301">
        <v>365000</v>
      </c>
      <c r="J587" s="301">
        <v>365000</v>
      </c>
      <c r="K587" s="308">
        <v>365000</v>
      </c>
      <c r="L587" s="301">
        <v>365000</v>
      </c>
      <c r="M587" s="301">
        <v>365000</v>
      </c>
      <c r="N587" s="301">
        <v>365000</v>
      </c>
      <c r="O587" s="301">
        <v>365000</v>
      </c>
      <c r="P587" s="301">
        <v>0</v>
      </c>
      <c r="Q587" s="301">
        <v>0</v>
      </c>
      <c r="R587" s="301">
        <v>0</v>
      </c>
      <c r="S587" s="301">
        <v>0</v>
      </c>
    </row>
    <row r="588" spans="1:19" ht="16.5" customHeight="1" x14ac:dyDescent="0.3">
      <c r="A588" s="297">
        <v>586</v>
      </c>
      <c r="B588" s="298" t="s">
        <v>1051</v>
      </c>
      <c r="C588" s="298" t="s">
        <v>1734</v>
      </c>
      <c r="D588" s="299" t="s">
        <v>1735</v>
      </c>
      <c r="E588" s="299" t="s">
        <v>1736</v>
      </c>
      <c r="F588" s="300" t="s">
        <v>81</v>
      </c>
      <c r="G588" s="300" t="s">
        <v>4522</v>
      </c>
      <c r="H588" s="301">
        <v>305000</v>
      </c>
      <c r="I588" s="301">
        <v>0</v>
      </c>
      <c r="J588" s="301">
        <v>0</v>
      </c>
      <c r="K588" s="308">
        <v>0</v>
      </c>
      <c r="L588" s="301">
        <v>0</v>
      </c>
      <c r="M588" s="301">
        <v>0</v>
      </c>
      <c r="N588" s="301">
        <v>0</v>
      </c>
      <c r="O588" s="301">
        <v>0</v>
      </c>
      <c r="P588" s="301">
        <v>0</v>
      </c>
      <c r="Q588" s="301">
        <v>0</v>
      </c>
      <c r="R588" s="301">
        <v>0</v>
      </c>
      <c r="S588" s="301">
        <v>0</v>
      </c>
    </row>
    <row r="589" spans="1:19" ht="16.5" customHeight="1" x14ac:dyDescent="0.3">
      <c r="A589" s="302">
        <v>587</v>
      </c>
      <c r="B589" s="298" t="s">
        <v>1051</v>
      </c>
      <c r="C589" s="298" t="s">
        <v>3528</v>
      </c>
      <c r="D589" s="299" t="s">
        <v>3529</v>
      </c>
      <c r="E589" s="299" t="s">
        <v>3534</v>
      </c>
      <c r="F589" s="298" t="s">
        <v>81</v>
      </c>
      <c r="G589" s="298" t="s">
        <v>4522</v>
      </c>
      <c r="H589" s="301">
        <v>0</v>
      </c>
      <c r="I589" s="301">
        <v>0</v>
      </c>
      <c r="J589" s="301">
        <v>0</v>
      </c>
      <c r="K589" s="308">
        <v>0</v>
      </c>
      <c r="L589" s="301">
        <v>3558000</v>
      </c>
      <c r="M589" s="301">
        <v>0</v>
      </c>
      <c r="N589" s="301">
        <v>0</v>
      </c>
      <c r="O589" s="301">
        <v>0</v>
      </c>
      <c r="P589" s="301">
        <v>0</v>
      </c>
      <c r="Q589" s="301">
        <v>0</v>
      </c>
      <c r="R589" s="301">
        <v>0</v>
      </c>
      <c r="S589" s="301">
        <v>0</v>
      </c>
    </row>
    <row r="590" spans="1:19" ht="16.5" customHeight="1" x14ac:dyDescent="0.3">
      <c r="A590" s="297">
        <v>588</v>
      </c>
      <c r="B590" s="298" t="s">
        <v>1051</v>
      </c>
      <c r="C590" s="298" t="s">
        <v>4242</v>
      </c>
      <c r="D590" s="299" t="s">
        <v>4304</v>
      </c>
      <c r="E590" s="299" t="s">
        <v>3534</v>
      </c>
      <c r="F590" s="300" t="s">
        <v>81</v>
      </c>
      <c r="G590" s="300" t="s">
        <v>4522</v>
      </c>
      <c r="H590" s="301">
        <v>0</v>
      </c>
      <c r="I590" s="301">
        <v>0</v>
      </c>
      <c r="J590" s="301">
        <v>0</v>
      </c>
      <c r="K590" s="308">
        <v>0</v>
      </c>
      <c r="L590" s="301">
        <v>295000</v>
      </c>
      <c r="M590" s="301">
        <v>295000</v>
      </c>
      <c r="N590" s="301">
        <v>295000</v>
      </c>
      <c r="O590" s="301">
        <v>295000</v>
      </c>
      <c r="P590" s="301">
        <v>295000</v>
      </c>
      <c r="Q590" s="301">
        <v>295000</v>
      </c>
      <c r="R590" s="301">
        <v>295000</v>
      </c>
      <c r="S590" s="301">
        <v>295000</v>
      </c>
    </row>
    <row r="591" spans="1:19" ht="16.5" customHeight="1" x14ac:dyDescent="0.3">
      <c r="A591" s="302">
        <v>589</v>
      </c>
      <c r="B591" s="298" t="s">
        <v>1051</v>
      </c>
      <c r="C591" s="298" t="s">
        <v>1737</v>
      </c>
      <c r="D591" s="299" t="s">
        <v>1738</v>
      </c>
      <c r="E591" s="299" t="s">
        <v>1142</v>
      </c>
      <c r="F591" s="298" t="s">
        <v>81</v>
      </c>
      <c r="G591" s="298" t="s">
        <v>4522</v>
      </c>
      <c r="H591" s="301">
        <v>285000</v>
      </c>
      <c r="I591" s="301">
        <v>285000</v>
      </c>
      <c r="J591" s="301">
        <v>285000</v>
      </c>
      <c r="K591" s="308">
        <v>285000</v>
      </c>
      <c r="L591" s="301">
        <v>285000</v>
      </c>
      <c r="M591" s="301">
        <v>285000</v>
      </c>
      <c r="N591" s="301">
        <v>285000</v>
      </c>
      <c r="O591" s="301">
        <v>285000</v>
      </c>
      <c r="P591" s="301">
        <v>0</v>
      </c>
      <c r="Q591" s="301">
        <v>0</v>
      </c>
      <c r="R591" s="301">
        <v>0</v>
      </c>
      <c r="S591" s="301">
        <v>0</v>
      </c>
    </row>
    <row r="592" spans="1:19" ht="16.5" customHeight="1" x14ac:dyDescent="0.3">
      <c r="A592" s="297">
        <v>590</v>
      </c>
      <c r="B592" s="298" t="s">
        <v>1051</v>
      </c>
      <c r="C592" s="298" t="s">
        <v>1739</v>
      </c>
      <c r="D592" s="299" t="s">
        <v>1740</v>
      </c>
      <c r="E592" s="299" t="s">
        <v>1028</v>
      </c>
      <c r="F592" s="300" t="s">
        <v>81</v>
      </c>
      <c r="G592" s="300" t="s">
        <v>4522</v>
      </c>
      <c r="H592" s="301">
        <v>310000</v>
      </c>
      <c r="I592" s="301">
        <v>310000</v>
      </c>
      <c r="J592" s="301">
        <v>310000</v>
      </c>
      <c r="K592" s="308">
        <v>310000</v>
      </c>
      <c r="L592" s="301">
        <v>310000</v>
      </c>
      <c r="M592" s="301">
        <v>0</v>
      </c>
      <c r="N592" s="301">
        <v>0</v>
      </c>
      <c r="O592" s="301">
        <v>0</v>
      </c>
      <c r="P592" s="301">
        <v>0</v>
      </c>
      <c r="Q592" s="301">
        <v>0</v>
      </c>
      <c r="R592" s="301">
        <v>0</v>
      </c>
      <c r="S592" s="301">
        <v>0</v>
      </c>
    </row>
    <row r="593" spans="1:19" ht="16.5" customHeight="1" x14ac:dyDescent="0.3">
      <c r="A593" s="302">
        <v>591</v>
      </c>
      <c r="B593" s="298" t="s">
        <v>1051</v>
      </c>
      <c r="C593" s="298" t="s">
        <v>3327</v>
      </c>
      <c r="D593" s="299" t="s">
        <v>3328</v>
      </c>
      <c r="E593" s="299" t="s">
        <v>1398</v>
      </c>
      <c r="F593" s="298" t="s">
        <v>81</v>
      </c>
      <c r="G593" s="298" t="s">
        <v>4522</v>
      </c>
      <c r="H593" s="301">
        <v>0</v>
      </c>
      <c r="I593" s="301">
        <v>0</v>
      </c>
      <c r="J593" s="301">
        <v>0</v>
      </c>
      <c r="K593" s="308">
        <v>0</v>
      </c>
      <c r="L593" s="301">
        <v>0</v>
      </c>
      <c r="M593" s="301">
        <v>0</v>
      </c>
      <c r="N593" s="301">
        <v>0</v>
      </c>
      <c r="O593" s="301">
        <v>0</v>
      </c>
      <c r="P593" s="301">
        <v>0</v>
      </c>
      <c r="Q593" s="301">
        <v>0</v>
      </c>
      <c r="R593" s="301">
        <v>0</v>
      </c>
      <c r="S593" s="301">
        <v>0</v>
      </c>
    </row>
    <row r="594" spans="1:19" ht="16.5" customHeight="1" x14ac:dyDescent="0.3">
      <c r="A594" s="297">
        <v>592</v>
      </c>
      <c r="B594" s="298" t="s">
        <v>1051</v>
      </c>
      <c r="C594" s="298" t="s">
        <v>1744</v>
      </c>
      <c r="D594" s="299" t="s">
        <v>1745</v>
      </c>
      <c r="E594" s="299" t="s">
        <v>1746</v>
      </c>
      <c r="F594" s="300" t="s">
        <v>81</v>
      </c>
      <c r="G594" s="300" t="s">
        <v>4522</v>
      </c>
      <c r="H594" s="301">
        <v>315000</v>
      </c>
      <c r="I594" s="301">
        <v>315000</v>
      </c>
      <c r="J594" s="301">
        <v>315000</v>
      </c>
      <c r="K594" s="308">
        <v>315000</v>
      </c>
      <c r="L594" s="301">
        <v>0</v>
      </c>
      <c r="M594" s="301">
        <v>0</v>
      </c>
      <c r="N594" s="301">
        <v>0</v>
      </c>
      <c r="O594" s="301">
        <v>0</v>
      </c>
      <c r="P594" s="301">
        <v>0</v>
      </c>
      <c r="Q594" s="301">
        <v>0</v>
      </c>
      <c r="R594" s="301">
        <v>0</v>
      </c>
      <c r="S594" s="301">
        <v>0</v>
      </c>
    </row>
    <row r="595" spans="1:19" ht="16.5" customHeight="1" x14ac:dyDescent="0.3">
      <c r="A595" s="293">
        <v>593</v>
      </c>
      <c r="B595" s="298" t="s">
        <v>1747</v>
      </c>
      <c r="C595" s="298" t="s">
        <v>1747</v>
      </c>
      <c r="D595" s="299" t="s">
        <v>1748</v>
      </c>
      <c r="E595" s="299" t="s">
        <v>1113</v>
      </c>
      <c r="F595" s="298" t="s">
        <v>81</v>
      </c>
      <c r="G595" s="298" t="s">
        <v>4522</v>
      </c>
      <c r="H595" s="301">
        <v>80000</v>
      </c>
      <c r="I595" s="301">
        <v>80000</v>
      </c>
      <c r="J595" s="301">
        <v>80000</v>
      </c>
      <c r="K595" s="308">
        <v>80000</v>
      </c>
      <c r="L595" s="301">
        <v>80000</v>
      </c>
      <c r="M595" s="301">
        <v>80000</v>
      </c>
      <c r="N595" s="301">
        <v>80000</v>
      </c>
      <c r="O595" s="301">
        <v>80000</v>
      </c>
      <c r="P595" s="301">
        <v>80000</v>
      </c>
      <c r="Q595" s="301">
        <v>80000</v>
      </c>
      <c r="R595" s="301">
        <v>80000</v>
      </c>
      <c r="S595" s="301">
        <v>0</v>
      </c>
    </row>
    <row r="596" spans="1:19" ht="16.5" customHeight="1" x14ac:dyDescent="0.3">
      <c r="A596" s="297">
        <v>594</v>
      </c>
      <c r="B596" s="298" t="s">
        <v>1055</v>
      </c>
      <c r="C596" s="298" t="s">
        <v>3329</v>
      </c>
      <c r="D596" s="299" t="s">
        <v>3330</v>
      </c>
      <c r="E596" s="299" t="s">
        <v>1665</v>
      </c>
      <c r="F596" s="300" t="s">
        <v>81</v>
      </c>
      <c r="G596" s="300" t="s">
        <v>4522</v>
      </c>
      <c r="H596" s="301">
        <v>0</v>
      </c>
      <c r="I596" s="301">
        <v>0</v>
      </c>
      <c r="J596" s="301">
        <v>0</v>
      </c>
      <c r="K596" s="308">
        <v>0</v>
      </c>
      <c r="L596" s="301">
        <v>0</v>
      </c>
      <c r="M596" s="301">
        <v>0</v>
      </c>
      <c r="N596" s="301">
        <v>0</v>
      </c>
      <c r="O596" s="301">
        <v>0</v>
      </c>
      <c r="P596" s="301">
        <v>0</v>
      </c>
      <c r="Q596" s="301">
        <v>0</v>
      </c>
      <c r="R596" s="301">
        <v>0</v>
      </c>
      <c r="S596" s="301">
        <v>0</v>
      </c>
    </row>
    <row r="597" spans="1:19" ht="16.5" customHeight="1" x14ac:dyDescent="0.3">
      <c r="A597" s="302">
        <v>595</v>
      </c>
      <c r="B597" s="298" t="s">
        <v>1055</v>
      </c>
      <c r="C597" s="298" t="s">
        <v>3331</v>
      </c>
      <c r="D597" s="299" t="s">
        <v>3332</v>
      </c>
      <c r="E597" s="299" t="s">
        <v>3333</v>
      </c>
      <c r="F597" s="298" t="s">
        <v>81</v>
      </c>
      <c r="G597" s="298" t="s">
        <v>4522</v>
      </c>
      <c r="H597" s="301">
        <v>0</v>
      </c>
      <c r="I597" s="301">
        <v>0</v>
      </c>
      <c r="J597" s="301">
        <v>0</v>
      </c>
      <c r="K597" s="308">
        <v>0</v>
      </c>
      <c r="L597" s="301">
        <v>0</v>
      </c>
      <c r="M597" s="301">
        <v>0</v>
      </c>
      <c r="N597" s="301">
        <v>0</v>
      </c>
      <c r="O597" s="301">
        <v>0</v>
      </c>
      <c r="P597" s="301">
        <v>0</v>
      </c>
      <c r="Q597" s="301">
        <v>0</v>
      </c>
      <c r="R597" s="301">
        <v>0</v>
      </c>
      <c r="S597" s="301">
        <v>0</v>
      </c>
    </row>
    <row r="598" spans="1:19" ht="16.5" customHeight="1" x14ac:dyDescent="0.3">
      <c r="A598" s="297">
        <v>596</v>
      </c>
      <c r="B598" s="298" t="s">
        <v>1059</v>
      </c>
      <c r="C598" s="298" t="s">
        <v>3334</v>
      </c>
      <c r="D598" s="299" t="s">
        <v>3335</v>
      </c>
      <c r="E598" s="299" t="s">
        <v>1065</v>
      </c>
      <c r="F598" s="300" t="s">
        <v>81</v>
      </c>
      <c r="G598" s="300" t="s">
        <v>4522</v>
      </c>
      <c r="H598" s="301">
        <v>0</v>
      </c>
      <c r="I598" s="301">
        <v>0</v>
      </c>
      <c r="J598" s="301">
        <v>0</v>
      </c>
      <c r="K598" s="308">
        <v>0</v>
      </c>
      <c r="L598" s="301">
        <v>0</v>
      </c>
      <c r="M598" s="301">
        <v>0</v>
      </c>
      <c r="N598" s="301">
        <v>0</v>
      </c>
      <c r="O598" s="301">
        <v>0</v>
      </c>
      <c r="P598" s="301">
        <v>0</v>
      </c>
      <c r="Q598" s="301">
        <v>0</v>
      </c>
      <c r="R598" s="301">
        <v>0</v>
      </c>
      <c r="S598" s="301">
        <v>0</v>
      </c>
    </row>
    <row r="599" spans="1:19" ht="16.5" customHeight="1" x14ac:dyDescent="0.3">
      <c r="A599" s="302">
        <v>597</v>
      </c>
      <c r="B599" s="298" t="s">
        <v>1059</v>
      </c>
      <c r="C599" s="298" t="s">
        <v>3336</v>
      </c>
      <c r="D599" s="299" t="s">
        <v>3337</v>
      </c>
      <c r="E599" s="299" t="s">
        <v>3003</v>
      </c>
      <c r="F599" s="298" t="s">
        <v>81</v>
      </c>
      <c r="G599" s="298" t="s">
        <v>4522</v>
      </c>
      <c r="H599" s="301">
        <v>0</v>
      </c>
      <c r="I599" s="301">
        <v>3540000</v>
      </c>
      <c r="J599" s="301">
        <v>0</v>
      </c>
      <c r="K599" s="308">
        <v>0</v>
      </c>
      <c r="L599" s="301">
        <v>0</v>
      </c>
      <c r="M599" s="301">
        <v>0</v>
      </c>
      <c r="N599" s="301">
        <v>0</v>
      </c>
      <c r="O599" s="301">
        <v>0</v>
      </c>
      <c r="P599" s="301">
        <v>0</v>
      </c>
      <c r="Q599" s="301">
        <v>0</v>
      </c>
      <c r="R599" s="301">
        <v>0</v>
      </c>
      <c r="S599" s="301">
        <v>0</v>
      </c>
    </row>
    <row r="600" spans="1:19" ht="16.5" customHeight="1" x14ac:dyDescent="0.3">
      <c r="A600" s="297">
        <v>598</v>
      </c>
      <c r="B600" s="298" t="s">
        <v>1059</v>
      </c>
      <c r="C600" s="298" t="s">
        <v>3338</v>
      </c>
      <c r="D600" s="299" t="s">
        <v>3339</v>
      </c>
      <c r="E600" s="299" t="s">
        <v>1139</v>
      </c>
      <c r="F600" s="300" t="s">
        <v>81</v>
      </c>
      <c r="G600" s="300" t="s">
        <v>4522</v>
      </c>
      <c r="H600" s="301">
        <v>0</v>
      </c>
      <c r="I600" s="301">
        <v>0</v>
      </c>
      <c r="J600" s="301">
        <v>0</v>
      </c>
      <c r="K600" s="308">
        <v>0</v>
      </c>
      <c r="L600" s="301">
        <v>0</v>
      </c>
      <c r="M600" s="301">
        <v>0</v>
      </c>
      <c r="N600" s="301">
        <v>0</v>
      </c>
      <c r="O600" s="301">
        <v>0</v>
      </c>
      <c r="P600" s="301">
        <v>0</v>
      </c>
      <c r="Q600" s="301">
        <v>0</v>
      </c>
      <c r="R600" s="301">
        <v>0</v>
      </c>
      <c r="S600" s="301">
        <v>0</v>
      </c>
    </row>
    <row r="601" spans="1:19" ht="16.5" customHeight="1" x14ac:dyDescent="0.3">
      <c r="A601" s="302">
        <v>599</v>
      </c>
      <c r="B601" s="298" t="s">
        <v>1059</v>
      </c>
      <c r="C601" s="298" t="s">
        <v>1749</v>
      </c>
      <c r="D601" s="299" t="s">
        <v>1750</v>
      </c>
      <c r="E601" s="299" t="s">
        <v>3118</v>
      </c>
      <c r="F601" s="298" t="s">
        <v>81</v>
      </c>
      <c r="G601" s="298" t="s">
        <v>4522</v>
      </c>
      <c r="H601" s="301">
        <v>3817000</v>
      </c>
      <c r="I601" s="301">
        <v>3817000</v>
      </c>
      <c r="J601" s="301">
        <v>3817000</v>
      </c>
      <c r="K601" s="308">
        <v>3817000</v>
      </c>
      <c r="L601" s="301">
        <v>3817000</v>
      </c>
      <c r="M601" s="301">
        <v>3817000</v>
      </c>
      <c r="N601" s="301">
        <v>3817000</v>
      </c>
      <c r="O601" s="301">
        <v>3817000</v>
      </c>
      <c r="P601" s="301">
        <v>3817000</v>
      </c>
      <c r="Q601" s="301">
        <v>3817000</v>
      </c>
      <c r="R601" s="301">
        <v>3817000</v>
      </c>
      <c r="S601" s="301">
        <v>3817000</v>
      </c>
    </row>
    <row r="602" spans="1:19" ht="16.5" customHeight="1" x14ac:dyDescent="0.3">
      <c r="A602" s="297">
        <v>600</v>
      </c>
      <c r="B602" s="298" t="s">
        <v>1059</v>
      </c>
      <c r="C602" s="298" t="s">
        <v>1751</v>
      </c>
      <c r="D602" s="299" t="s">
        <v>1752</v>
      </c>
      <c r="E602" s="299" t="s">
        <v>1113</v>
      </c>
      <c r="F602" s="300" t="s">
        <v>81</v>
      </c>
      <c r="G602" s="300" t="s">
        <v>4522</v>
      </c>
      <c r="H602" s="301">
        <v>305000</v>
      </c>
      <c r="I602" s="301">
        <v>305000</v>
      </c>
      <c r="J602" s="301">
        <v>305000</v>
      </c>
      <c r="K602" s="308">
        <v>305000</v>
      </c>
      <c r="L602" s="301">
        <v>305000</v>
      </c>
      <c r="M602" s="301">
        <v>305000</v>
      </c>
      <c r="N602" s="301">
        <v>305000</v>
      </c>
      <c r="O602" s="301">
        <v>305000</v>
      </c>
      <c r="P602" s="301">
        <v>305000</v>
      </c>
      <c r="Q602" s="301">
        <v>305000</v>
      </c>
      <c r="R602" s="301">
        <v>305000</v>
      </c>
      <c r="S602" s="301">
        <v>0</v>
      </c>
    </row>
    <row r="603" spans="1:19" ht="16.5" customHeight="1" x14ac:dyDescent="0.3">
      <c r="A603" s="293">
        <v>601</v>
      </c>
      <c r="B603" s="298" t="s">
        <v>1753</v>
      </c>
      <c r="C603" s="298" t="s">
        <v>1754</v>
      </c>
      <c r="D603" s="299" t="s">
        <v>1755</v>
      </c>
      <c r="E603" s="299" t="s">
        <v>1065</v>
      </c>
      <c r="F603" s="298" t="s">
        <v>81</v>
      </c>
      <c r="G603" s="298" t="s">
        <v>4522</v>
      </c>
      <c r="H603" s="301">
        <v>285000</v>
      </c>
      <c r="I603" s="301">
        <v>285000</v>
      </c>
      <c r="J603" s="301">
        <v>285000</v>
      </c>
      <c r="K603" s="308">
        <v>285000</v>
      </c>
      <c r="L603" s="301">
        <v>285000</v>
      </c>
      <c r="M603" s="301">
        <v>285000</v>
      </c>
      <c r="N603" s="301">
        <v>285000</v>
      </c>
      <c r="O603" s="301">
        <v>285000</v>
      </c>
      <c r="P603" s="301">
        <v>285000</v>
      </c>
      <c r="Q603" s="301">
        <v>0</v>
      </c>
      <c r="R603" s="301">
        <v>0</v>
      </c>
      <c r="S603" s="301">
        <v>0</v>
      </c>
    </row>
    <row r="604" spans="1:19" ht="16.5" customHeight="1" x14ac:dyDescent="0.3">
      <c r="A604" s="297">
        <v>602</v>
      </c>
      <c r="B604" s="298" t="s">
        <v>1753</v>
      </c>
      <c r="C604" s="298" t="s">
        <v>1756</v>
      </c>
      <c r="D604" s="299" t="s">
        <v>1757</v>
      </c>
      <c r="E604" s="299" t="s">
        <v>3996</v>
      </c>
      <c r="F604" s="300" t="s">
        <v>81</v>
      </c>
      <c r="G604" s="300" t="s">
        <v>4522</v>
      </c>
      <c r="H604" s="301">
        <v>275000</v>
      </c>
      <c r="I604" s="301">
        <v>275000</v>
      </c>
      <c r="J604" s="301">
        <v>275000</v>
      </c>
      <c r="K604" s="308">
        <v>275000</v>
      </c>
      <c r="L604" s="301">
        <v>275000</v>
      </c>
      <c r="M604" s="301">
        <v>275000</v>
      </c>
      <c r="N604" s="301">
        <v>275000</v>
      </c>
      <c r="O604" s="301">
        <v>275000</v>
      </c>
      <c r="P604" s="301">
        <v>275000</v>
      </c>
      <c r="Q604" s="301">
        <v>275000</v>
      </c>
      <c r="R604" s="301">
        <v>275000</v>
      </c>
      <c r="S604" s="301">
        <v>275000</v>
      </c>
    </row>
    <row r="605" spans="1:19" ht="16.5" customHeight="1" x14ac:dyDescent="0.3">
      <c r="A605" s="302">
        <v>603</v>
      </c>
      <c r="B605" s="298" t="s">
        <v>1753</v>
      </c>
      <c r="C605" s="298" t="s">
        <v>1758</v>
      </c>
      <c r="D605" s="299" t="s">
        <v>1759</v>
      </c>
      <c r="E605" s="299" t="s">
        <v>1178</v>
      </c>
      <c r="F605" s="298" t="s">
        <v>81</v>
      </c>
      <c r="G605" s="298" t="s">
        <v>4522</v>
      </c>
      <c r="H605" s="301">
        <v>315000</v>
      </c>
      <c r="I605" s="301">
        <v>315000</v>
      </c>
      <c r="J605" s="301">
        <v>315000</v>
      </c>
      <c r="K605" s="308">
        <v>315000</v>
      </c>
      <c r="L605" s="301">
        <v>315000</v>
      </c>
      <c r="M605" s="301">
        <v>315000</v>
      </c>
      <c r="N605" s="301">
        <v>315000</v>
      </c>
      <c r="O605" s="301">
        <v>315000</v>
      </c>
      <c r="P605" s="301">
        <v>315000</v>
      </c>
      <c r="Q605" s="301">
        <v>315000</v>
      </c>
      <c r="R605" s="301">
        <v>315000</v>
      </c>
      <c r="S605" s="301">
        <v>315000</v>
      </c>
    </row>
    <row r="606" spans="1:19" ht="16.5" customHeight="1" x14ac:dyDescent="0.3">
      <c r="A606" s="297">
        <v>604</v>
      </c>
      <c r="B606" s="298" t="s">
        <v>1753</v>
      </c>
      <c r="C606" s="298" t="s">
        <v>1760</v>
      </c>
      <c r="D606" s="299" t="s">
        <v>1761</v>
      </c>
      <c r="E606" s="299" t="s">
        <v>1133</v>
      </c>
      <c r="F606" s="300" t="s">
        <v>81</v>
      </c>
      <c r="G606" s="300" t="s">
        <v>4522</v>
      </c>
      <c r="H606" s="301">
        <v>275000</v>
      </c>
      <c r="I606" s="301">
        <v>275000</v>
      </c>
      <c r="J606" s="301">
        <v>275000</v>
      </c>
      <c r="K606" s="308">
        <v>275000</v>
      </c>
      <c r="L606" s="301">
        <v>275000</v>
      </c>
      <c r="M606" s="301">
        <v>275000</v>
      </c>
      <c r="N606" s="301">
        <v>0</v>
      </c>
      <c r="O606" s="301">
        <v>0</v>
      </c>
      <c r="P606" s="301">
        <v>0</v>
      </c>
      <c r="Q606" s="301">
        <v>0</v>
      </c>
      <c r="R606" s="301">
        <v>0</v>
      </c>
      <c r="S606" s="301">
        <v>0</v>
      </c>
    </row>
    <row r="607" spans="1:19" ht="16.5" customHeight="1" x14ac:dyDescent="0.3">
      <c r="A607" s="302">
        <v>605</v>
      </c>
      <c r="B607" s="298" t="s">
        <v>1753</v>
      </c>
      <c r="C607" s="298" t="s">
        <v>1762</v>
      </c>
      <c r="D607" s="299" t="s">
        <v>1763</v>
      </c>
      <c r="E607" s="299" t="s">
        <v>4006</v>
      </c>
      <c r="F607" s="298" t="s">
        <v>81</v>
      </c>
      <c r="G607" s="298" t="s">
        <v>4522</v>
      </c>
      <c r="H607" s="301">
        <v>275000</v>
      </c>
      <c r="I607" s="301">
        <v>275000</v>
      </c>
      <c r="J607" s="301">
        <v>275000</v>
      </c>
      <c r="K607" s="308">
        <v>275000</v>
      </c>
      <c r="L607" s="301">
        <v>275000</v>
      </c>
      <c r="M607" s="301">
        <v>275000</v>
      </c>
      <c r="N607" s="301">
        <v>275000</v>
      </c>
      <c r="O607" s="301">
        <v>275000</v>
      </c>
      <c r="P607" s="301">
        <v>275000</v>
      </c>
      <c r="Q607" s="301">
        <v>275000</v>
      </c>
      <c r="R607" s="301">
        <v>275000</v>
      </c>
      <c r="S607" s="301">
        <v>275000</v>
      </c>
    </row>
    <row r="608" spans="1:19" ht="16.5" customHeight="1" x14ac:dyDescent="0.3">
      <c r="A608" s="297">
        <v>606</v>
      </c>
      <c r="B608" s="298" t="s">
        <v>1753</v>
      </c>
      <c r="C608" s="298" t="s">
        <v>3341</v>
      </c>
      <c r="D608" s="299" t="s">
        <v>3342</v>
      </c>
      <c r="E608" s="299" t="s">
        <v>1273</v>
      </c>
      <c r="F608" s="300" t="s">
        <v>81</v>
      </c>
      <c r="G608" s="300" t="s">
        <v>4522</v>
      </c>
      <c r="H608" s="301">
        <v>0</v>
      </c>
      <c r="I608" s="301">
        <v>0</v>
      </c>
      <c r="J608" s="301">
        <v>0</v>
      </c>
      <c r="K608" s="308">
        <v>0</v>
      </c>
      <c r="L608" s="301">
        <v>0</v>
      </c>
      <c r="M608" s="301">
        <v>0</v>
      </c>
      <c r="N608" s="301">
        <v>0</v>
      </c>
      <c r="O608" s="301">
        <v>0</v>
      </c>
      <c r="P608" s="301">
        <v>0</v>
      </c>
      <c r="Q608" s="301">
        <v>0</v>
      </c>
      <c r="R608" s="301">
        <v>0</v>
      </c>
      <c r="S608" s="301">
        <v>0</v>
      </c>
    </row>
    <row r="609" spans="1:19" ht="16.5" customHeight="1" x14ac:dyDescent="0.3">
      <c r="A609" s="302">
        <v>607</v>
      </c>
      <c r="B609" s="298" t="s">
        <v>1764</v>
      </c>
      <c r="C609" s="298" t="s">
        <v>3343</v>
      </c>
      <c r="D609" s="299" t="s">
        <v>3344</v>
      </c>
      <c r="E609" s="299" t="s">
        <v>3345</v>
      </c>
      <c r="F609" s="298" t="s">
        <v>81</v>
      </c>
      <c r="G609" s="298" t="s">
        <v>4522</v>
      </c>
      <c r="H609" s="301">
        <v>0</v>
      </c>
      <c r="I609" s="301">
        <v>0</v>
      </c>
      <c r="J609" s="301">
        <v>0</v>
      </c>
      <c r="K609" s="308">
        <v>0</v>
      </c>
      <c r="L609" s="301">
        <v>0</v>
      </c>
      <c r="M609" s="301">
        <v>0</v>
      </c>
      <c r="N609" s="301">
        <v>0</v>
      </c>
      <c r="O609" s="301">
        <v>0</v>
      </c>
      <c r="P609" s="301">
        <v>0</v>
      </c>
      <c r="Q609" s="301">
        <v>0</v>
      </c>
      <c r="R609" s="301">
        <v>0</v>
      </c>
      <c r="S609" s="301">
        <v>0</v>
      </c>
    </row>
    <row r="610" spans="1:19" ht="16.5" customHeight="1" x14ac:dyDescent="0.3">
      <c r="A610" s="297">
        <v>608</v>
      </c>
      <c r="B610" s="298" t="s">
        <v>1764</v>
      </c>
      <c r="C610" s="298" t="s">
        <v>2755</v>
      </c>
      <c r="D610" s="299" t="s">
        <v>3346</v>
      </c>
      <c r="E610" s="299" t="s">
        <v>3003</v>
      </c>
      <c r="F610" s="300" t="s">
        <v>81</v>
      </c>
      <c r="G610" s="300" t="s">
        <v>4522</v>
      </c>
      <c r="H610" s="301">
        <v>0</v>
      </c>
      <c r="I610" s="301">
        <v>305000</v>
      </c>
      <c r="J610" s="301">
        <v>305000</v>
      </c>
      <c r="K610" s="308">
        <v>305000</v>
      </c>
      <c r="L610" s="301">
        <v>305000</v>
      </c>
      <c r="M610" s="301">
        <v>305000</v>
      </c>
      <c r="N610" s="301">
        <v>305000</v>
      </c>
      <c r="O610" s="301">
        <v>305000</v>
      </c>
      <c r="P610" s="301">
        <v>305000</v>
      </c>
      <c r="Q610" s="301">
        <v>305000</v>
      </c>
      <c r="R610" s="301">
        <v>305000</v>
      </c>
      <c r="S610" s="301">
        <v>305000</v>
      </c>
    </row>
    <row r="611" spans="1:19" ht="16.5" customHeight="1" x14ac:dyDescent="0.3">
      <c r="A611" s="293">
        <v>609</v>
      </c>
      <c r="B611" s="298" t="s">
        <v>1764</v>
      </c>
      <c r="C611" s="298" t="s">
        <v>1765</v>
      </c>
      <c r="D611" s="299" t="s">
        <v>1766</v>
      </c>
      <c r="E611" s="299" t="s">
        <v>1060</v>
      </c>
      <c r="F611" s="298" t="s">
        <v>81</v>
      </c>
      <c r="G611" s="298" t="s">
        <v>4522</v>
      </c>
      <c r="H611" s="301">
        <v>315000</v>
      </c>
      <c r="I611" s="301">
        <v>315000</v>
      </c>
      <c r="J611" s="301">
        <v>315000</v>
      </c>
      <c r="K611" s="308">
        <v>315000</v>
      </c>
      <c r="L611" s="301">
        <v>315000</v>
      </c>
      <c r="M611" s="301">
        <v>315000</v>
      </c>
      <c r="N611" s="301">
        <v>315000</v>
      </c>
      <c r="O611" s="301">
        <v>0</v>
      </c>
      <c r="P611" s="301">
        <v>0</v>
      </c>
      <c r="Q611" s="301">
        <v>0</v>
      </c>
      <c r="R611" s="301">
        <v>0</v>
      </c>
      <c r="S611" s="301">
        <v>0</v>
      </c>
    </row>
    <row r="612" spans="1:19" ht="16.5" customHeight="1" x14ac:dyDescent="0.3">
      <c r="A612" s="297">
        <v>610</v>
      </c>
      <c r="B612" s="298" t="s">
        <v>1764</v>
      </c>
      <c r="C612" s="298" t="s">
        <v>3778</v>
      </c>
      <c r="D612" s="299" t="s">
        <v>3797</v>
      </c>
      <c r="E612" s="299" t="s">
        <v>3798</v>
      </c>
      <c r="F612" s="300" t="s">
        <v>81</v>
      </c>
      <c r="G612" s="300" t="s">
        <v>4522</v>
      </c>
      <c r="H612" s="301">
        <v>0</v>
      </c>
      <c r="I612" s="301">
        <v>0</v>
      </c>
      <c r="J612" s="301">
        <v>275000</v>
      </c>
      <c r="K612" s="308">
        <v>275000</v>
      </c>
      <c r="L612" s="301">
        <v>275000</v>
      </c>
      <c r="M612" s="301">
        <v>275000</v>
      </c>
      <c r="N612" s="301">
        <v>275000</v>
      </c>
      <c r="O612" s="301">
        <v>275000</v>
      </c>
      <c r="P612" s="301">
        <v>275000</v>
      </c>
      <c r="Q612" s="301">
        <v>275000</v>
      </c>
      <c r="R612" s="301">
        <v>275000</v>
      </c>
      <c r="S612" s="301">
        <v>275000</v>
      </c>
    </row>
    <row r="613" spans="1:19" ht="16.5" customHeight="1" x14ac:dyDescent="0.3">
      <c r="A613" s="302">
        <v>611</v>
      </c>
      <c r="B613" s="298" t="s">
        <v>1764</v>
      </c>
      <c r="C613" s="298" t="s">
        <v>3347</v>
      </c>
      <c r="D613" s="299" t="s">
        <v>3348</v>
      </c>
      <c r="E613" s="299" t="s">
        <v>3349</v>
      </c>
      <c r="F613" s="298" t="s">
        <v>81</v>
      </c>
      <c r="G613" s="298" t="s">
        <v>4522</v>
      </c>
      <c r="H613" s="301">
        <v>0</v>
      </c>
      <c r="I613" s="301">
        <v>0</v>
      </c>
      <c r="J613" s="301">
        <v>0</v>
      </c>
      <c r="K613" s="308">
        <v>0</v>
      </c>
      <c r="L613" s="301">
        <v>0</v>
      </c>
      <c r="M613" s="301">
        <v>0</v>
      </c>
      <c r="N613" s="301">
        <v>0</v>
      </c>
      <c r="O613" s="301">
        <v>3120000</v>
      </c>
      <c r="P613" s="301">
        <v>0</v>
      </c>
      <c r="Q613" s="301">
        <v>0</v>
      </c>
      <c r="R613" s="301">
        <v>0</v>
      </c>
      <c r="S613" s="301">
        <v>0</v>
      </c>
    </row>
    <row r="614" spans="1:19" ht="16.5" customHeight="1" x14ac:dyDescent="0.3">
      <c r="A614" s="297">
        <v>612</v>
      </c>
      <c r="B614" s="298" t="s">
        <v>1764</v>
      </c>
      <c r="C614" s="298" t="s">
        <v>1767</v>
      </c>
      <c r="D614" s="299" t="s">
        <v>1768</v>
      </c>
      <c r="E614" s="299" t="s">
        <v>1273</v>
      </c>
      <c r="F614" s="300" t="s">
        <v>81</v>
      </c>
      <c r="G614" s="300" t="s">
        <v>4522</v>
      </c>
      <c r="H614" s="301">
        <v>275000</v>
      </c>
      <c r="I614" s="301">
        <v>275000</v>
      </c>
      <c r="J614" s="301">
        <v>275000</v>
      </c>
      <c r="K614" s="308">
        <v>275000</v>
      </c>
      <c r="L614" s="301">
        <v>275000</v>
      </c>
      <c r="M614" s="301">
        <v>275000</v>
      </c>
      <c r="N614" s="301">
        <v>275000</v>
      </c>
      <c r="O614" s="301">
        <v>275000</v>
      </c>
      <c r="P614" s="301">
        <v>275000</v>
      </c>
      <c r="Q614" s="301">
        <v>275000</v>
      </c>
      <c r="R614" s="301">
        <v>0</v>
      </c>
      <c r="S614" s="301">
        <v>0</v>
      </c>
    </row>
    <row r="615" spans="1:19" ht="16.5" customHeight="1" x14ac:dyDescent="0.3">
      <c r="A615" s="302">
        <v>613</v>
      </c>
      <c r="B615" s="298" t="s">
        <v>1764</v>
      </c>
      <c r="C615" s="298" t="s">
        <v>1769</v>
      </c>
      <c r="D615" s="299" t="s">
        <v>1770</v>
      </c>
      <c r="E615" s="299" t="s">
        <v>1142</v>
      </c>
      <c r="F615" s="298" t="s">
        <v>81</v>
      </c>
      <c r="G615" s="298" t="s">
        <v>4522</v>
      </c>
      <c r="H615" s="301">
        <v>355000</v>
      </c>
      <c r="I615" s="301">
        <v>355000</v>
      </c>
      <c r="J615" s="301">
        <v>355000</v>
      </c>
      <c r="K615" s="308">
        <v>355000</v>
      </c>
      <c r="L615" s="301">
        <v>355000</v>
      </c>
      <c r="M615" s="301">
        <v>355000</v>
      </c>
      <c r="N615" s="301">
        <v>355000</v>
      </c>
      <c r="O615" s="301">
        <v>355000</v>
      </c>
      <c r="P615" s="301">
        <v>0</v>
      </c>
      <c r="Q615" s="301">
        <v>0</v>
      </c>
      <c r="R615" s="301">
        <v>0</v>
      </c>
      <c r="S615" s="301">
        <v>0</v>
      </c>
    </row>
    <row r="616" spans="1:19" ht="16.5" customHeight="1" x14ac:dyDescent="0.3">
      <c r="A616" s="297">
        <v>614</v>
      </c>
      <c r="B616" s="298" t="s">
        <v>1764</v>
      </c>
      <c r="C616" s="298" t="s">
        <v>3350</v>
      </c>
      <c r="D616" s="299" t="s">
        <v>3351</v>
      </c>
      <c r="E616" s="299" t="s">
        <v>3003</v>
      </c>
      <c r="F616" s="300" t="s">
        <v>81</v>
      </c>
      <c r="G616" s="300" t="s">
        <v>4522</v>
      </c>
      <c r="H616" s="301">
        <v>0</v>
      </c>
      <c r="I616" s="301">
        <v>305000</v>
      </c>
      <c r="J616" s="301">
        <v>305000</v>
      </c>
      <c r="K616" s="308">
        <v>305000</v>
      </c>
      <c r="L616" s="301">
        <v>305000</v>
      </c>
      <c r="M616" s="301">
        <v>305000</v>
      </c>
      <c r="N616" s="301">
        <v>305000</v>
      </c>
      <c r="O616" s="301">
        <v>305000</v>
      </c>
      <c r="P616" s="301">
        <v>305000</v>
      </c>
      <c r="Q616" s="301">
        <v>305000</v>
      </c>
      <c r="R616" s="301">
        <v>305000</v>
      </c>
      <c r="S616" s="301">
        <v>305000</v>
      </c>
    </row>
    <row r="617" spans="1:19" ht="16.5" customHeight="1" x14ac:dyDescent="0.3">
      <c r="A617" s="302">
        <v>615</v>
      </c>
      <c r="B617" s="298" t="s">
        <v>1764</v>
      </c>
      <c r="C617" s="298" t="s">
        <v>1771</v>
      </c>
      <c r="D617" s="299" t="s">
        <v>1772</v>
      </c>
      <c r="E617" s="299" t="s">
        <v>1142</v>
      </c>
      <c r="F617" s="298" t="s">
        <v>81</v>
      </c>
      <c r="G617" s="298" t="s">
        <v>4522</v>
      </c>
      <c r="H617" s="301">
        <v>275000</v>
      </c>
      <c r="I617" s="301">
        <v>275000</v>
      </c>
      <c r="J617" s="301">
        <v>275000</v>
      </c>
      <c r="K617" s="308">
        <v>275000</v>
      </c>
      <c r="L617" s="301">
        <v>275000</v>
      </c>
      <c r="M617" s="301">
        <v>275000</v>
      </c>
      <c r="N617" s="301">
        <v>275000</v>
      </c>
      <c r="O617" s="301">
        <v>275000</v>
      </c>
      <c r="P617" s="301">
        <v>0</v>
      </c>
      <c r="Q617" s="301">
        <v>0</v>
      </c>
      <c r="R617" s="301">
        <v>0</v>
      </c>
      <c r="S617" s="301">
        <v>0</v>
      </c>
    </row>
    <row r="618" spans="1:19" ht="16.5" customHeight="1" x14ac:dyDescent="0.3">
      <c r="A618" s="297">
        <v>616</v>
      </c>
      <c r="B618" s="298" t="s">
        <v>1764</v>
      </c>
      <c r="C618" s="298" t="s">
        <v>1773</v>
      </c>
      <c r="D618" s="299" t="s">
        <v>1774</v>
      </c>
      <c r="E618" s="299" t="s">
        <v>4621</v>
      </c>
      <c r="F618" s="300" t="s">
        <v>81</v>
      </c>
      <c r="G618" s="300" t="s">
        <v>4522</v>
      </c>
      <c r="H618" s="301">
        <v>365000</v>
      </c>
      <c r="I618" s="301">
        <v>365000</v>
      </c>
      <c r="J618" s="301">
        <v>365000</v>
      </c>
      <c r="K618" s="308">
        <v>0</v>
      </c>
      <c r="L618" s="301">
        <v>0</v>
      </c>
      <c r="M618" s="301">
        <v>0</v>
      </c>
      <c r="N618" s="301">
        <v>0</v>
      </c>
      <c r="O618" s="301">
        <v>0</v>
      </c>
      <c r="P618" s="301">
        <v>0</v>
      </c>
      <c r="Q618" s="301">
        <v>0</v>
      </c>
      <c r="R618" s="301">
        <v>0</v>
      </c>
      <c r="S618" s="301">
        <v>0</v>
      </c>
    </row>
    <row r="619" spans="1:19" ht="16.5" customHeight="1" x14ac:dyDescent="0.3">
      <c r="A619" s="293">
        <v>617</v>
      </c>
      <c r="B619" s="298" t="s">
        <v>1764</v>
      </c>
      <c r="C619" s="298" t="s">
        <v>1775</v>
      </c>
      <c r="D619" s="299" t="s">
        <v>1776</v>
      </c>
      <c r="E619" s="299" t="s">
        <v>3996</v>
      </c>
      <c r="F619" s="298" t="s">
        <v>81</v>
      </c>
      <c r="G619" s="298" t="s">
        <v>4522</v>
      </c>
      <c r="H619" s="301">
        <v>280000</v>
      </c>
      <c r="I619" s="301">
        <v>280000</v>
      </c>
      <c r="J619" s="301">
        <v>280000</v>
      </c>
      <c r="K619" s="308">
        <v>280000</v>
      </c>
      <c r="L619" s="301">
        <v>280000</v>
      </c>
      <c r="M619" s="301">
        <v>280000</v>
      </c>
      <c r="N619" s="301">
        <v>280000</v>
      </c>
      <c r="O619" s="301">
        <v>280000</v>
      </c>
      <c r="P619" s="301">
        <v>280000</v>
      </c>
      <c r="Q619" s="301">
        <v>280000</v>
      </c>
      <c r="R619" s="301">
        <v>280000</v>
      </c>
      <c r="S619" s="301">
        <v>280000</v>
      </c>
    </row>
    <row r="620" spans="1:19" ht="16.5" customHeight="1" x14ac:dyDescent="0.3">
      <c r="A620" s="297">
        <v>618</v>
      </c>
      <c r="B620" s="298" t="s">
        <v>1764</v>
      </c>
      <c r="C620" s="298" t="s">
        <v>3352</v>
      </c>
      <c r="D620" s="299" t="s">
        <v>3353</v>
      </c>
      <c r="E620" s="299" t="s">
        <v>3354</v>
      </c>
      <c r="F620" s="300" t="s">
        <v>81</v>
      </c>
      <c r="G620" s="300" t="s">
        <v>4522</v>
      </c>
      <c r="H620" s="301">
        <v>0</v>
      </c>
      <c r="I620" s="301">
        <v>0</v>
      </c>
      <c r="J620" s="301">
        <v>0</v>
      </c>
      <c r="K620" s="308">
        <v>0</v>
      </c>
      <c r="L620" s="301">
        <v>0</v>
      </c>
      <c r="M620" s="301">
        <v>0</v>
      </c>
      <c r="N620" s="301">
        <v>0</v>
      </c>
      <c r="O620" s="301">
        <v>0</v>
      </c>
      <c r="P620" s="301">
        <v>0</v>
      </c>
      <c r="Q620" s="301">
        <v>0</v>
      </c>
      <c r="R620" s="301">
        <v>0</v>
      </c>
      <c r="S620" s="301">
        <v>0</v>
      </c>
    </row>
    <row r="621" spans="1:19" ht="16.5" customHeight="1" x14ac:dyDescent="0.3">
      <c r="A621" s="302">
        <v>619</v>
      </c>
      <c r="B621" s="298" t="s">
        <v>1764</v>
      </c>
      <c r="C621" s="298" t="s">
        <v>1777</v>
      </c>
      <c r="D621" s="299" t="s">
        <v>1778</v>
      </c>
      <c r="E621" s="299" t="s">
        <v>1151</v>
      </c>
      <c r="F621" s="298" t="s">
        <v>81</v>
      </c>
      <c r="G621" s="298" t="s">
        <v>4522</v>
      </c>
      <c r="H621" s="301">
        <v>869000</v>
      </c>
      <c r="I621" s="301">
        <v>869000</v>
      </c>
      <c r="J621" s="301">
        <v>869000</v>
      </c>
      <c r="K621" s="308">
        <v>869000</v>
      </c>
      <c r="L621" s="301">
        <v>0</v>
      </c>
      <c r="M621" s="301">
        <v>0</v>
      </c>
      <c r="N621" s="301">
        <v>0</v>
      </c>
      <c r="O621" s="301">
        <v>0</v>
      </c>
      <c r="P621" s="301">
        <v>0</v>
      </c>
      <c r="Q621" s="301">
        <v>0</v>
      </c>
      <c r="R621" s="301">
        <v>0</v>
      </c>
      <c r="S621" s="301">
        <v>0</v>
      </c>
    </row>
    <row r="622" spans="1:19" ht="16.5" customHeight="1" x14ac:dyDescent="0.3">
      <c r="A622" s="297">
        <v>620</v>
      </c>
      <c r="B622" s="298" t="s">
        <v>1764</v>
      </c>
      <c r="C622" s="298" t="s">
        <v>1779</v>
      </c>
      <c r="D622" s="299" t="s">
        <v>1780</v>
      </c>
      <c r="E622" s="299" t="s">
        <v>1781</v>
      </c>
      <c r="F622" s="300" t="s">
        <v>81</v>
      </c>
      <c r="G622" s="300" t="s">
        <v>4522</v>
      </c>
      <c r="H622" s="301">
        <v>275000</v>
      </c>
      <c r="I622" s="301">
        <v>275000</v>
      </c>
      <c r="J622" s="301">
        <v>275000</v>
      </c>
      <c r="K622" s="308">
        <v>275000</v>
      </c>
      <c r="L622" s="301">
        <v>275000</v>
      </c>
      <c r="M622" s="301">
        <v>0</v>
      </c>
      <c r="N622" s="301">
        <v>0</v>
      </c>
      <c r="O622" s="301">
        <v>0</v>
      </c>
      <c r="P622" s="301">
        <v>0</v>
      </c>
      <c r="Q622" s="301">
        <v>0</v>
      </c>
      <c r="R622" s="301">
        <v>0</v>
      </c>
      <c r="S622" s="301">
        <v>0</v>
      </c>
    </row>
    <row r="623" spans="1:19" ht="16.5" customHeight="1" x14ac:dyDescent="0.3">
      <c r="A623" s="302">
        <v>621</v>
      </c>
      <c r="B623" s="298" t="s">
        <v>1764</v>
      </c>
      <c r="C623" s="298" t="s">
        <v>1782</v>
      </c>
      <c r="D623" s="299" t="s">
        <v>1783</v>
      </c>
      <c r="E623" s="299" t="s">
        <v>1784</v>
      </c>
      <c r="F623" s="298" t="s">
        <v>81</v>
      </c>
      <c r="G623" s="298" t="s">
        <v>4522</v>
      </c>
      <c r="H623" s="301">
        <v>365000</v>
      </c>
      <c r="I623" s="301">
        <v>365000</v>
      </c>
      <c r="J623" s="301">
        <v>365000</v>
      </c>
      <c r="K623" s="308">
        <v>365000</v>
      </c>
      <c r="L623" s="301">
        <v>365000</v>
      </c>
      <c r="M623" s="301">
        <v>365000</v>
      </c>
      <c r="N623" s="301">
        <v>365000</v>
      </c>
      <c r="O623" s="301">
        <v>365000</v>
      </c>
      <c r="P623" s="301">
        <v>365000</v>
      </c>
      <c r="Q623" s="301">
        <v>365000</v>
      </c>
      <c r="R623" s="301">
        <v>365000</v>
      </c>
      <c r="S623" s="301">
        <v>0</v>
      </c>
    </row>
    <row r="624" spans="1:19" ht="16.5" customHeight="1" x14ac:dyDescent="0.3">
      <c r="A624" s="297">
        <v>622</v>
      </c>
      <c r="B624" s="298" t="s">
        <v>1764</v>
      </c>
      <c r="C624" s="298" t="s">
        <v>3355</v>
      </c>
      <c r="D624" s="299" t="s">
        <v>3356</v>
      </c>
      <c r="E624" s="299" t="s">
        <v>1133</v>
      </c>
      <c r="F624" s="300" t="s">
        <v>81</v>
      </c>
      <c r="G624" s="300" t="s">
        <v>4522</v>
      </c>
      <c r="H624" s="301">
        <v>0</v>
      </c>
      <c r="I624" s="301">
        <v>0</v>
      </c>
      <c r="J624" s="301">
        <v>0</v>
      </c>
      <c r="K624" s="308">
        <v>0</v>
      </c>
      <c r="L624" s="301">
        <v>0</v>
      </c>
      <c r="M624" s="301">
        <v>0</v>
      </c>
      <c r="N624" s="301">
        <v>0</v>
      </c>
      <c r="O624" s="301">
        <v>0</v>
      </c>
      <c r="P624" s="301">
        <v>0</v>
      </c>
      <c r="Q624" s="301">
        <v>0</v>
      </c>
      <c r="R624" s="301">
        <v>0</v>
      </c>
      <c r="S624" s="301">
        <v>0</v>
      </c>
    </row>
    <row r="625" spans="1:19" ht="16.5" customHeight="1" x14ac:dyDescent="0.3">
      <c r="A625" s="302">
        <v>623</v>
      </c>
      <c r="B625" s="298" t="s">
        <v>1764</v>
      </c>
      <c r="C625" s="298" t="s">
        <v>3357</v>
      </c>
      <c r="D625" s="299" t="s">
        <v>3358</v>
      </c>
      <c r="E625" s="299" t="s">
        <v>1196</v>
      </c>
      <c r="F625" s="298" t="s">
        <v>81</v>
      </c>
      <c r="G625" s="298" t="s">
        <v>4522</v>
      </c>
      <c r="H625" s="301">
        <v>0</v>
      </c>
      <c r="I625" s="301">
        <v>0</v>
      </c>
      <c r="J625" s="301">
        <v>0</v>
      </c>
      <c r="K625" s="308">
        <v>0</v>
      </c>
      <c r="L625" s="301">
        <v>0</v>
      </c>
      <c r="M625" s="301">
        <v>0</v>
      </c>
      <c r="N625" s="301">
        <v>0</v>
      </c>
      <c r="O625" s="301">
        <v>0</v>
      </c>
      <c r="P625" s="301">
        <v>0</v>
      </c>
      <c r="Q625" s="301">
        <v>0</v>
      </c>
      <c r="R625" s="301">
        <v>0</v>
      </c>
      <c r="S625" s="301">
        <v>0</v>
      </c>
    </row>
    <row r="626" spans="1:19" ht="16.5" customHeight="1" x14ac:dyDescent="0.3">
      <c r="A626" s="297">
        <v>624</v>
      </c>
      <c r="B626" s="298" t="s">
        <v>1764</v>
      </c>
      <c r="C626" s="298" t="s">
        <v>1785</v>
      </c>
      <c r="D626" s="299" t="s">
        <v>1786</v>
      </c>
      <c r="E626" s="299" t="s">
        <v>1787</v>
      </c>
      <c r="F626" s="300" t="s">
        <v>81</v>
      </c>
      <c r="G626" s="300" t="s">
        <v>4522</v>
      </c>
      <c r="H626" s="301">
        <v>365000</v>
      </c>
      <c r="I626" s="301">
        <v>365000</v>
      </c>
      <c r="J626" s="301">
        <v>365000</v>
      </c>
      <c r="K626" s="308">
        <v>365000</v>
      </c>
      <c r="L626" s="301">
        <v>365000</v>
      </c>
      <c r="M626" s="301">
        <v>365000</v>
      </c>
      <c r="N626" s="301">
        <v>365000</v>
      </c>
      <c r="O626" s="301">
        <v>365000</v>
      </c>
      <c r="P626" s="301">
        <v>365000</v>
      </c>
      <c r="Q626" s="301">
        <v>0</v>
      </c>
      <c r="R626" s="301">
        <v>0</v>
      </c>
      <c r="S626" s="301">
        <v>0</v>
      </c>
    </row>
    <row r="627" spans="1:19" ht="16.5" customHeight="1" x14ac:dyDescent="0.3">
      <c r="A627" s="293">
        <v>625</v>
      </c>
      <c r="B627" s="298" t="s">
        <v>1764</v>
      </c>
      <c r="C627" s="298" t="s">
        <v>1788</v>
      </c>
      <c r="D627" s="299" t="s">
        <v>1789</v>
      </c>
      <c r="E627" s="299" t="s">
        <v>1151</v>
      </c>
      <c r="F627" s="298" t="s">
        <v>81</v>
      </c>
      <c r="G627" s="298" t="s">
        <v>4522</v>
      </c>
      <c r="H627" s="301">
        <v>315000</v>
      </c>
      <c r="I627" s="301">
        <v>315000</v>
      </c>
      <c r="J627" s="301">
        <v>315000</v>
      </c>
      <c r="K627" s="308">
        <v>315000</v>
      </c>
      <c r="L627" s="301">
        <v>0</v>
      </c>
      <c r="M627" s="301">
        <v>0</v>
      </c>
      <c r="N627" s="301">
        <v>0</v>
      </c>
      <c r="O627" s="301">
        <v>0</v>
      </c>
      <c r="P627" s="301">
        <v>0</v>
      </c>
      <c r="Q627" s="301">
        <v>0</v>
      </c>
      <c r="R627" s="301">
        <v>0</v>
      </c>
      <c r="S627" s="301">
        <v>0</v>
      </c>
    </row>
    <row r="628" spans="1:19" ht="16.5" customHeight="1" x14ac:dyDescent="0.3">
      <c r="A628" s="297">
        <v>626</v>
      </c>
      <c r="B628" s="298" t="s">
        <v>1764</v>
      </c>
      <c r="C628" s="298" t="s">
        <v>1790</v>
      </c>
      <c r="D628" s="299" t="s">
        <v>1791</v>
      </c>
      <c r="E628" s="299" t="s">
        <v>1792</v>
      </c>
      <c r="F628" s="300" t="s">
        <v>81</v>
      </c>
      <c r="G628" s="300" t="s">
        <v>4522</v>
      </c>
      <c r="H628" s="301">
        <v>275000</v>
      </c>
      <c r="I628" s="301">
        <v>275000</v>
      </c>
      <c r="J628" s="301">
        <v>275000</v>
      </c>
      <c r="K628" s="308">
        <v>275000</v>
      </c>
      <c r="L628" s="301">
        <v>275000</v>
      </c>
      <c r="M628" s="301">
        <v>275000</v>
      </c>
      <c r="N628" s="301">
        <v>275000</v>
      </c>
      <c r="O628" s="301">
        <v>275000</v>
      </c>
      <c r="P628" s="301">
        <v>275000</v>
      </c>
      <c r="Q628" s="301">
        <v>0</v>
      </c>
      <c r="R628" s="301">
        <v>0</v>
      </c>
      <c r="S628" s="301">
        <v>0</v>
      </c>
    </row>
    <row r="629" spans="1:19" ht="16.5" customHeight="1" x14ac:dyDescent="0.3">
      <c r="A629" s="302">
        <v>627</v>
      </c>
      <c r="B629" s="298" t="s">
        <v>1764</v>
      </c>
      <c r="C629" s="298" t="s">
        <v>1793</v>
      </c>
      <c r="D629" s="299" t="s">
        <v>1794</v>
      </c>
      <c r="E629" s="299" t="s">
        <v>1295</v>
      </c>
      <c r="F629" s="298" t="s">
        <v>81</v>
      </c>
      <c r="G629" s="298" t="s">
        <v>4522</v>
      </c>
      <c r="H629" s="301">
        <v>335000</v>
      </c>
      <c r="I629" s="301">
        <v>335000</v>
      </c>
      <c r="J629" s="301">
        <v>335000</v>
      </c>
      <c r="K629" s="308">
        <v>335000</v>
      </c>
      <c r="L629" s="301">
        <v>335000</v>
      </c>
      <c r="M629" s="301">
        <v>335000</v>
      </c>
      <c r="N629" s="301">
        <v>335000</v>
      </c>
      <c r="O629" s="301">
        <v>335000</v>
      </c>
      <c r="P629" s="301">
        <v>335000</v>
      </c>
      <c r="Q629" s="301">
        <v>335000</v>
      </c>
      <c r="R629" s="301">
        <v>335000</v>
      </c>
      <c r="S629" s="301">
        <v>335000</v>
      </c>
    </row>
    <row r="630" spans="1:19" ht="16.5" customHeight="1" x14ac:dyDescent="0.3">
      <c r="A630" s="297">
        <v>628</v>
      </c>
      <c r="B630" s="298" t="s">
        <v>1764</v>
      </c>
      <c r="C630" s="298" t="s">
        <v>3359</v>
      </c>
      <c r="D630" s="299" t="s">
        <v>3360</v>
      </c>
      <c r="E630" s="299" t="s">
        <v>1113</v>
      </c>
      <c r="F630" s="300" t="s">
        <v>81</v>
      </c>
      <c r="G630" s="300" t="s">
        <v>4522</v>
      </c>
      <c r="H630" s="301">
        <v>0</v>
      </c>
      <c r="I630" s="301">
        <v>0</v>
      </c>
      <c r="J630" s="301">
        <v>0</v>
      </c>
      <c r="K630" s="308">
        <v>0</v>
      </c>
      <c r="L630" s="301">
        <v>0</v>
      </c>
      <c r="M630" s="301">
        <v>0</v>
      </c>
      <c r="N630" s="301">
        <v>0</v>
      </c>
      <c r="O630" s="301">
        <v>0</v>
      </c>
      <c r="P630" s="301">
        <v>0</v>
      </c>
      <c r="Q630" s="301">
        <v>0</v>
      </c>
      <c r="R630" s="301">
        <v>0</v>
      </c>
      <c r="S630" s="301">
        <v>0</v>
      </c>
    </row>
    <row r="631" spans="1:19" ht="16.5" customHeight="1" x14ac:dyDescent="0.3">
      <c r="A631" s="302">
        <v>629</v>
      </c>
      <c r="B631" s="298" t="s">
        <v>1764</v>
      </c>
      <c r="C631" s="298" t="s">
        <v>3361</v>
      </c>
      <c r="D631" s="299" t="s">
        <v>3362</v>
      </c>
      <c r="E631" s="299" t="s">
        <v>1133</v>
      </c>
      <c r="F631" s="298" t="s">
        <v>81</v>
      </c>
      <c r="G631" s="298" t="s">
        <v>4522</v>
      </c>
      <c r="H631" s="301">
        <v>0</v>
      </c>
      <c r="I631" s="301">
        <v>0</v>
      </c>
      <c r="J631" s="301">
        <v>0</v>
      </c>
      <c r="K631" s="308">
        <v>0</v>
      </c>
      <c r="L631" s="301">
        <v>0</v>
      </c>
      <c r="M631" s="301">
        <v>0</v>
      </c>
      <c r="N631" s="301">
        <v>0</v>
      </c>
      <c r="O631" s="301">
        <v>0</v>
      </c>
      <c r="P631" s="301">
        <v>0</v>
      </c>
      <c r="Q631" s="301">
        <v>0</v>
      </c>
      <c r="R631" s="301">
        <v>0</v>
      </c>
      <c r="S631" s="301">
        <v>0</v>
      </c>
    </row>
    <row r="632" spans="1:19" ht="16.5" customHeight="1" x14ac:dyDescent="0.3">
      <c r="A632" s="297">
        <v>630</v>
      </c>
      <c r="B632" s="298" t="s">
        <v>1764</v>
      </c>
      <c r="C632" s="298" t="s">
        <v>3917</v>
      </c>
      <c r="D632" s="299" t="s">
        <v>4108</v>
      </c>
      <c r="E632" s="299" t="s">
        <v>4008</v>
      </c>
      <c r="F632" s="300" t="s">
        <v>81</v>
      </c>
      <c r="G632" s="300" t="s">
        <v>4522</v>
      </c>
      <c r="H632" s="301">
        <v>0</v>
      </c>
      <c r="I632" s="301">
        <v>0</v>
      </c>
      <c r="J632" s="301">
        <v>305000</v>
      </c>
      <c r="K632" s="308">
        <v>305000</v>
      </c>
      <c r="L632" s="301">
        <v>305000</v>
      </c>
      <c r="M632" s="301">
        <v>305000</v>
      </c>
      <c r="N632" s="301">
        <v>305000</v>
      </c>
      <c r="O632" s="301">
        <v>305000</v>
      </c>
      <c r="P632" s="301">
        <v>305000</v>
      </c>
      <c r="Q632" s="301">
        <v>305000</v>
      </c>
      <c r="R632" s="301">
        <v>305000</v>
      </c>
      <c r="S632" s="301">
        <v>305000</v>
      </c>
    </row>
    <row r="633" spans="1:19" ht="16.5" customHeight="1" x14ac:dyDescent="0.3">
      <c r="A633" s="302">
        <v>631</v>
      </c>
      <c r="B633" s="298" t="s">
        <v>1764</v>
      </c>
      <c r="C633" s="298" t="s">
        <v>1795</v>
      </c>
      <c r="D633" s="299" t="s">
        <v>1796</v>
      </c>
      <c r="E633" s="299" t="s">
        <v>1142</v>
      </c>
      <c r="F633" s="298" t="s">
        <v>81</v>
      </c>
      <c r="G633" s="298" t="s">
        <v>4522</v>
      </c>
      <c r="H633" s="301">
        <v>315000</v>
      </c>
      <c r="I633" s="301">
        <v>315000</v>
      </c>
      <c r="J633" s="301">
        <v>315000</v>
      </c>
      <c r="K633" s="308">
        <v>315000</v>
      </c>
      <c r="L633" s="301">
        <v>315000</v>
      </c>
      <c r="M633" s="301">
        <v>315000</v>
      </c>
      <c r="N633" s="301">
        <v>315000</v>
      </c>
      <c r="O633" s="301">
        <v>315000</v>
      </c>
      <c r="P633" s="301">
        <v>0</v>
      </c>
      <c r="Q633" s="301">
        <v>0</v>
      </c>
      <c r="R633" s="301">
        <v>0</v>
      </c>
      <c r="S633" s="301">
        <v>0</v>
      </c>
    </row>
    <row r="634" spans="1:19" ht="16.5" customHeight="1" x14ac:dyDescent="0.3">
      <c r="A634" s="297">
        <v>632</v>
      </c>
      <c r="B634" s="298" t="s">
        <v>1764</v>
      </c>
      <c r="C634" s="298" t="s">
        <v>1797</v>
      </c>
      <c r="D634" s="299" t="s">
        <v>1798</v>
      </c>
      <c r="E634" s="299" t="s">
        <v>1295</v>
      </c>
      <c r="F634" s="300" t="s">
        <v>81</v>
      </c>
      <c r="G634" s="300" t="s">
        <v>4522</v>
      </c>
      <c r="H634" s="301">
        <v>365000</v>
      </c>
      <c r="I634" s="301">
        <v>365000</v>
      </c>
      <c r="J634" s="301">
        <v>365000</v>
      </c>
      <c r="K634" s="308">
        <v>365000</v>
      </c>
      <c r="L634" s="301">
        <v>365000</v>
      </c>
      <c r="M634" s="301">
        <v>365000</v>
      </c>
      <c r="N634" s="301">
        <v>365000</v>
      </c>
      <c r="O634" s="301">
        <v>365000</v>
      </c>
      <c r="P634" s="301">
        <v>365000</v>
      </c>
      <c r="Q634" s="301">
        <v>365000</v>
      </c>
      <c r="R634" s="301">
        <v>365000</v>
      </c>
      <c r="S634" s="301">
        <v>365000</v>
      </c>
    </row>
    <row r="635" spans="1:19" ht="16.5" customHeight="1" x14ac:dyDescent="0.3">
      <c r="A635" s="293">
        <v>633</v>
      </c>
      <c r="B635" s="298" t="s">
        <v>1764</v>
      </c>
      <c r="C635" s="298" t="s">
        <v>1799</v>
      </c>
      <c r="D635" s="299" t="s">
        <v>1800</v>
      </c>
      <c r="E635" s="299" t="s">
        <v>1113</v>
      </c>
      <c r="F635" s="298" t="s">
        <v>81</v>
      </c>
      <c r="G635" s="298" t="s">
        <v>4522</v>
      </c>
      <c r="H635" s="301">
        <v>305000</v>
      </c>
      <c r="I635" s="301">
        <v>305000</v>
      </c>
      <c r="J635" s="301">
        <v>305000</v>
      </c>
      <c r="K635" s="308">
        <v>305000</v>
      </c>
      <c r="L635" s="301">
        <v>305000</v>
      </c>
      <c r="M635" s="301">
        <v>305000</v>
      </c>
      <c r="N635" s="301">
        <v>305000</v>
      </c>
      <c r="O635" s="301">
        <v>305000</v>
      </c>
      <c r="P635" s="301">
        <v>305000</v>
      </c>
      <c r="Q635" s="301">
        <v>305000</v>
      </c>
      <c r="R635" s="301">
        <v>305000</v>
      </c>
      <c r="S635" s="301">
        <v>0</v>
      </c>
    </row>
    <row r="636" spans="1:19" ht="16.5" customHeight="1" x14ac:dyDescent="0.3">
      <c r="A636" s="297">
        <v>634</v>
      </c>
      <c r="B636" s="298" t="s">
        <v>1801</v>
      </c>
      <c r="C636" s="298" t="s">
        <v>1801</v>
      </c>
      <c r="D636" s="299" t="s">
        <v>1802</v>
      </c>
      <c r="E636" s="299" t="s">
        <v>1113</v>
      </c>
      <c r="F636" s="300" t="s">
        <v>81</v>
      </c>
      <c r="G636" s="300" t="s">
        <v>4522</v>
      </c>
      <c r="H636" s="301">
        <v>80000</v>
      </c>
      <c r="I636" s="301">
        <v>80000</v>
      </c>
      <c r="J636" s="301">
        <v>80000</v>
      </c>
      <c r="K636" s="308">
        <v>80000</v>
      </c>
      <c r="L636" s="301">
        <v>80000</v>
      </c>
      <c r="M636" s="301">
        <v>80000</v>
      </c>
      <c r="N636" s="301">
        <v>80000</v>
      </c>
      <c r="O636" s="301">
        <v>80000</v>
      </c>
      <c r="P636" s="301">
        <v>80000</v>
      </c>
      <c r="Q636" s="301">
        <v>80000</v>
      </c>
      <c r="R636" s="301">
        <v>0</v>
      </c>
      <c r="S636" s="301">
        <v>0</v>
      </c>
    </row>
    <row r="637" spans="1:19" ht="16.5" customHeight="1" x14ac:dyDescent="0.3">
      <c r="A637" s="302">
        <v>635</v>
      </c>
      <c r="B637" s="298" t="s">
        <v>1803</v>
      </c>
      <c r="C637" s="298" t="s">
        <v>1803</v>
      </c>
      <c r="D637" s="299" t="s">
        <v>1804</v>
      </c>
      <c r="E637" s="299" t="s">
        <v>1805</v>
      </c>
      <c r="F637" s="298" t="s">
        <v>81</v>
      </c>
      <c r="G637" s="298" t="s">
        <v>4522</v>
      </c>
      <c r="H637" s="301">
        <v>80000</v>
      </c>
      <c r="I637" s="301">
        <v>80000</v>
      </c>
      <c r="J637" s="301">
        <v>80000</v>
      </c>
      <c r="K637" s="308">
        <v>80000</v>
      </c>
      <c r="L637" s="301">
        <v>80000</v>
      </c>
      <c r="M637" s="301">
        <v>80000</v>
      </c>
      <c r="N637" s="301">
        <v>80000</v>
      </c>
      <c r="O637" s="301">
        <v>80000</v>
      </c>
      <c r="P637" s="301">
        <v>80000</v>
      </c>
      <c r="Q637" s="301">
        <v>80000</v>
      </c>
      <c r="R637" s="301">
        <v>80000</v>
      </c>
      <c r="S637" s="301">
        <v>0</v>
      </c>
    </row>
    <row r="638" spans="1:19" ht="16.5" customHeight="1" x14ac:dyDescent="0.3">
      <c r="A638" s="297">
        <v>636</v>
      </c>
      <c r="B638" s="298" t="s">
        <v>1806</v>
      </c>
      <c r="C638" s="298" t="s">
        <v>1807</v>
      </c>
      <c r="D638" s="299" t="s">
        <v>1808</v>
      </c>
      <c r="E638" s="299" t="s">
        <v>1295</v>
      </c>
      <c r="F638" s="300" t="s">
        <v>81</v>
      </c>
      <c r="G638" s="300" t="s">
        <v>4522</v>
      </c>
      <c r="H638" s="301">
        <v>355000</v>
      </c>
      <c r="I638" s="301">
        <v>355000</v>
      </c>
      <c r="J638" s="301">
        <v>355000</v>
      </c>
      <c r="K638" s="308">
        <v>355000</v>
      </c>
      <c r="L638" s="301">
        <v>355000</v>
      </c>
      <c r="M638" s="301">
        <v>355000</v>
      </c>
      <c r="N638" s="301">
        <v>355000</v>
      </c>
      <c r="O638" s="301">
        <v>355000</v>
      </c>
      <c r="P638" s="301">
        <v>355000</v>
      </c>
      <c r="Q638" s="301">
        <v>355000</v>
      </c>
      <c r="R638" s="301">
        <v>355000</v>
      </c>
      <c r="S638" s="301">
        <v>355000</v>
      </c>
    </row>
    <row r="639" spans="1:19" ht="16.5" customHeight="1" x14ac:dyDescent="0.3">
      <c r="A639" s="302">
        <v>637</v>
      </c>
      <c r="B639" s="298" t="s">
        <v>1806</v>
      </c>
      <c r="C639" s="298" t="s">
        <v>1809</v>
      </c>
      <c r="D639" s="299" t="s">
        <v>1810</v>
      </c>
      <c r="E639" s="299" t="s">
        <v>1105</v>
      </c>
      <c r="F639" s="298" t="s">
        <v>81</v>
      </c>
      <c r="G639" s="298" t="s">
        <v>4522</v>
      </c>
      <c r="H639" s="301">
        <v>180000</v>
      </c>
      <c r="I639" s="301">
        <v>180000</v>
      </c>
      <c r="J639" s="301">
        <v>180000</v>
      </c>
      <c r="K639" s="308">
        <v>180000</v>
      </c>
      <c r="L639" s="301">
        <v>180000</v>
      </c>
      <c r="M639" s="301">
        <v>180000</v>
      </c>
      <c r="N639" s="301">
        <v>180000</v>
      </c>
      <c r="O639" s="301">
        <v>180000</v>
      </c>
      <c r="P639" s="301">
        <v>180000</v>
      </c>
      <c r="Q639" s="301">
        <v>180000</v>
      </c>
      <c r="R639" s="301">
        <v>180000</v>
      </c>
      <c r="S639" s="301">
        <v>0</v>
      </c>
    </row>
    <row r="640" spans="1:19" ht="16.5" customHeight="1" x14ac:dyDescent="0.3">
      <c r="A640" s="297">
        <v>638</v>
      </c>
      <c r="B640" s="298" t="s">
        <v>1806</v>
      </c>
      <c r="C640" s="298" t="s">
        <v>1811</v>
      </c>
      <c r="D640" s="299" t="s">
        <v>1812</v>
      </c>
      <c r="E640" s="299" t="s">
        <v>1813</v>
      </c>
      <c r="F640" s="300" t="s">
        <v>81</v>
      </c>
      <c r="G640" s="300" t="s">
        <v>4522</v>
      </c>
      <c r="H640" s="301">
        <v>230000</v>
      </c>
      <c r="I640" s="301">
        <v>230000</v>
      </c>
      <c r="J640" s="301">
        <v>230000</v>
      </c>
      <c r="K640" s="308">
        <v>230000</v>
      </c>
      <c r="L640" s="301">
        <v>230000</v>
      </c>
      <c r="M640" s="301">
        <v>230000</v>
      </c>
      <c r="N640" s="301">
        <v>230000</v>
      </c>
      <c r="O640" s="301">
        <v>230000</v>
      </c>
      <c r="P640" s="301">
        <v>230000</v>
      </c>
      <c r="Q640" s="301">
        <v>230000</v>
      </c>
      <c r="R640" s="301">
        <v>0</v>
      </c>
      <c r="S640" s="301">
        <v>0</v>
      </c>
    </row>
    <row r="641" spans="1:19" ht="16.5" customHeight="1" x14ac:dyDescent="0.3">
      <c r="A641" s="302">
        <v>639</v>
      </c>
      <c r="B641" s="298" t="s">
        <v>1806</v>
      </c>
      <c r="C641" s="298" t="s">
        <v>1814</v>
      </c>
      <c r="D641" s="299" t="s">
        <v>1815</v>
      </c>
      <c r="E641" s="299" t="s">
        <v>1133</v>
      </c>
      <c r="F641" s="298" t="s">
        <v>81</v>
      </c>
      <c r="G641" s="298" t="s">
        <v>4522</v>
      </c>
      <c r="H641" s="301">
        <v>375000</v>
      </c>
      <c r="I641" s="301">
        <v>375000</v>
      </c>
      <c r="J641" s="301">
        <v>375000</v>
      </c>
      <c r="K641" s="308">
        <v>375000</v>
      </c>
      <c r="L641" s="301">
        <v>375000</v>
      </c>
      <c r="M641" s="301">
        <v>375000</v>
      </c>
      <c r="N641" s="301">
        <v>0</v>
      </c>
      <c r="O641" s="301">
        <v>0</v>
      </c>
      <c r="P641" s="301">
        <v>0</v>
      </c>
      <c r="Q641" s="301">
        <v>0</v>
      </c>
      <c r="R641" s="301">
        <v>0</v>
      </c>
      <c r="S641" s="301">
        <v>0</v>
      </c>
    </row>
    <row r="642" spans="1:19" ht="16.5" customHeight="1" x14ac:dyDescent="0.3">
      <c r="A642" s="297">
        <v>640</v>
      </c>
      <c r="B642" s="298" t="s">
        <v>1806</v>
      </c>
      <c r="C642" s="298" t="s">
        <v>4507</v>
      </c>
      <c r="D642" s="299" t="s">
        <v>4535</v>
      </c>
      <c r="E642" s="299" t="s">
        <v>3534</v>
      </c>
      <c r="F642" s="300" t="s">
        <v>81</v>
      </c>
      <c r="G642" s="300" t="s">
        <v>4522</v>
      </c>
      <c r="H642" s="301">
        <v>0</v>
      </c>
      <c r="I642" s="301">
        <v>0</v>
      </c>
      <c r="J642" s="301">
        <v>0</v>
      </c>
      <c r="K642" s="308">
        <v>0</v>
      </c>
      <c r="L642" s="301">
        <v>475000</v>
      </c>
      <c r="M642" s="301">
        <v>475000</v>
      </c>
      <c r="N642" s="301">
        <v>475000</v>
      </c>
      <c r="O642" s="301">
        <v>475000</v>
      </c>
      <c r="P642" s="301">
        <v>475000</v>
      </c>
      <c r="Q642" s="301">
        <v>475000</v>
      </c>
      <c r="R642" s="301">
        <v>475000</v>
      </c>
      <c r="S642" s="301">
        <v>475000</v>
      </c>
    </row>
    <row r="643" spans="1:19" ht="16.5" customHeight="1" x14ac:dyDescent="0.3">
      <c r="A643" s="293">
        <v>641</v>
      </c>
      <c r="B643" s="298" t="s">
        <v>20</v>
      </c>
      <c r="C643" s="298" t="s">
        <v>1816</v>
      </c>
      <c r="D643" s="299" t="s">
        <v>1817</v>
      </c>
      <c r="E643" s="299" t="s">
        <v>1295</v>
      </c>
      <c r="F643" s="298" t="s">
        <v>81</v>
      </c>
      <c r="G643" s="298" t="s">
        <v>4522</v>
      </c>
      <c r="H643" s="301">
        <v>425000</v>
      </c>
      <c r="I643" s="301">
        <v>425000</v>
      </c>
      <c r="J643" s="301">
        <v>425000</v>
      </c>
      <c r="K643" s="308">
        <v>425000</v>
      </c>
      <c r="L643" s="301">
        <v>425000</v>
      </c>
      <c r="M643" s="301">
        <v>425000</v>
      </c>
      <c r="N643" s="301">
        <v>425000</v>
      </c>
      <c r="O643" s="301">
        <v>425000</v>
      </c>
      <c r="P643" s="301">
        <v>425000</v>
      </c>
      <c r="Q643" s="301">
        <v>425000</v>
      </c>
      <c r="R643" s="301">
        <v>425000</v>
      </c>
      <c r="S643" s="301">
        <v>425000</v>
      </c>
    </row>
    <row r="644" spans="1:19" ht="16.5" customHeight="1" x14ac:dyDescent="0.3">
      <c r="A644" s="297">
        <v>642</v>
      </c>
      <c r="B644" s="298" t="s">
        <v>20</v>
      </c>
      <c r="C644" s="298" t="s">
        <v>1818</v>
      </c>
      <c r="D644" s="299" t="s">
        <v>1819</v>
      </c>
      <c r="E644" s="299" t="s">
        <v>1295</v>
      </c>
      <c r="F644" s="300" t="s">
        <v>81</v>
      </c>
      <c r="G644" s="300" t="s">
        <v>4522</v>
      </c>
      <c r="H644" s="301">
        <v>455000</v>
      </c>
      <c r="I644" s="301">
        <v>455000</v>
      </c>
      <c r="J644" s="301">
        <v>455000</v>
      </c>
      <c r="K644" s="308">
        <v>455000</v>
      </c>
      <c r="L644" s="301">
        <v>455000</v>
      </c>
      <c r="M644" s="301">
        <v>455000</v>
      </c>
      <c r="N644" s="301">
        <v>455000</v>
      </c>
      <c r="O644" s="301">
        <v>455000</v>
      </c>
      <c r="P644" s="301">
        <v>455000</v>
      </c>
      <c r="Q644" s="301">
        <v>455000</v>
      </c>
      <c r="R644" s="301">
        <v>455000</v>
      </c>
      <c r="S644" s="301">
        <v>455000</v>
      </c>
    </row>
    <row r="645" spans="1:19" ht="16.5" customHeight="1" x14ac:dyDescent="0.3">
      <c r="A645" s="302">
        <v>643</v>
      </c>
      <c r="B645" s="298" t="s">
        <v>20</v>
      </c>
      <c r="C645" s="298" t="s">
        <v>1820</v>
      </c>
      <c r="D645" s="299" t="s">
        <v>1821</v>
      </c>
      <c r="E645" s="299" t="s">
        <v>1196</v>
      </c>
      <c r="F645" s="298" t="s">
        <v>81</v>
      </c>
      <c r="G645" s="298" t="s">
        <v>4522</v>
      </c>
      <c r="H645" s="301">
        <v>365000</v>
      </c>
      <c r="I645" s="301">
        <v>365000</v>
      </c>
      <c r="J645" s="301">
        <v>365000</v>
      </c>
      <c r="K645" s="308">
        <v>365000</v>
      </c>
      <c r="L645" s="301">
        <v>365000</v>
      </c>
      <c r="M645" s="301">
        <v>365000</v>
      </c>
      <c r="N645" s="301">
        <v>365000</v>
      </c>
      <c r="O645" s="301">
        <v>365000</v>
      </c>
      <c r="P645" s="301">
        <v>365000</v>
      </c>
      <c r="Q645" s="301">
        <v>365000</v>
      </c>
      <c r="R645" s="301">
        <v>365000</v>
      </c>
      <c r="S645" s="301">
        <v>0</v>
      </c>
    </row>
    <row r="646" spans="1:19" ht="16.5" customHeight="1" x14ac:dyDescent="0.3">
      <c r="A646" s="297">
        <v>644</v>
      </c>
      <c r="B646" s="298" t="s">
        <v>20</v>
      </c>
      <c r="C646" s="298" t="s">
        <v>1822</v>
      </c>
      <c r="D646" s="299" t="s">
        <v>1823</v>
      </c>
      <c r="E646" s="299" t="s">
        <v>1824</v>
      </c>
      <c r="F646" s="300" t="s">
        <v>81</v>
      </c>
      <c r="G646" s="300" t="s">
        <v>4522</v>
      </c>
      <c r="H646" s="301">
        <v>325000</v>
      </c>
      <c r="I646" s="301">
        <v>325000</v>
      </c>
      <c r="J646" s="301">
        <v>325000</v>
      </c>
      <c r="K646" s="308">
        <v>325000</v>
      </c>
      <c r="L646" s="301">
        <v>325000</v>
      </c>
      <c r="M646" s="301">
        <v>325000</v>
      </c>
      <c r="N646" s="301">
        <v>325000</v>
      </c>
      <c r="O646" s="301">
        <v>325000</v>
      </c>
      <c r="P646" s="301">
        <v>325000</v>
      </c>
      <c r="Q646" s="301">
        <v>325000</v>
      </c>
      <c r="R646" s="301">
        <v>325000</v>
      </c>
      <c r="S646" s="301">
        <v>325000</v>
      </c>
    </row>
    <row r="647" spans="1:19" ht="16.5" customHeight="1" x14ac:dyDescent="0.3">
      <c r="A647" s="302">
        <v>645</v>
      </c>
      <c r="B647" s="298" t="s">
        <v>20</v>
      </c>
      <c r="C647" s="298" t="s">
        <v>3363</v>
      </c>
      <c r="D647" s="299" t="s">
        <v>3364</v>
      </c>
      <c r="E647" s="299" t="s">
        <v>1113</v>
      </c>
      <c r="F647" s="298" t="s">
        <v>81</v>
      </c>
      <c r="G647" s="298" t="s">
        <v>4522</v>
      </c>
      <c r="H647" s="301">
        <v>0</v>
      </c>
      <c r="I647" s="301">
        <v>0</v>
      </c>
      <c r="J647" s="301">
        <v>0</v>
      </c>
      <c r="K647" s="308">
        <v>0</v>
      </c>
      <c r="L647" s="301">
        <v>0</v>
      </c>
      <c r="M647" s="301">
        <v>0</v>
      </c>
      <c r="N647" s="301">
        <v>0</v>
      </c>
      <c r="O647" s="301">
        <v>0</v>
      </c>
      <c r="P647" s="301">
        <v>0</v>
      </c>
      <c r="Q647" s="301">
        <v>0</v>
      </c>
      <c r="R647" s="301">
        <v>0</v>
      </c>
      <c r="S647" s="301">
        <v>0</v>
      </c>
    </row>
    <row r="648" spans="1:19" ht="16.5" customHeight="1" x14ac:dyDescent="0.3">
      <c r="A648" s="297">
        <v>646</v>
      </c>
      <c r="B648" s="298" t="s">
        <v>20</v>
      </c>
      <c r="C648" s="298" t="s">
        <v>3365</v>
      </c>
      <c r="D648" s="299" t="s">
        <v>3366</v>
      </c>
      <c r="E648" s="299" t="s">
        <v>3367</v>
      </c>
      <c r="F648" s="300" t="s">
        <v>81</v>
      </c>
      <c r="G648" s="300" t="s">
        <v>4522</v>
      </c>
      <c r="H648" s="301">
        <v>0</v>
      </c>
      <c r="I648" s="301">
        <v>0</v>
      </c>
      <c r="J648" s="301">
        <v>0</v>
      </c>
      <c r="K648" s="308">
        <v>0</v>
      </c>
      <c r="L648" s="301">
        <v>0</v>
      </c>
      <c r="M648" s="301">
        <v>0</v>
      </c>
      <c r="N648" s="301">
        <v>0</v>
      </c>
      <c r="O648" s="301">
        <v>0</v>
      </c>
      <c r="P648" s="301">
        <v>0</v>
      </c>
      <c r="Q648" s="301">
        <v>0</v>
      </c>
      <c r="R648" s="301">
        <v>0</v>
      </c>
      <c r="S648" s="301">
        <v>0</v>
      </c>
    </row>
    <row r="649" spans="1:19" ht="16.5" customHeight="1" x14ac:dyDescent="0.3">
      <c r="A649" s="302">
        <v>647</v>
      </c>
      <c r="B649" s="298" t="s">
        <v>20</v>
      </c>
      <c r="C649" s="298" t="s">
        <v>1825</v>
      </c>
      <c r="D649" s="299" t="s">
        <v>1826</v>
      </c>
      <c r="E649" s="299" t="s">
        <v>1273</v>
      </c>
      <c r="F649" s="298" t="s">
        <v>81</v>
      </c>
      <c r="G649" s="298" t="s">
        <v>4522</v>
      </c>
      <c r="H649" s="301">
        <v>250000</v>
      </c>
      <c r="I649" s="301">
        <v>250000</v>
      </c>
      <c r="J649" s="301">
        <v>250000</v>
      </c>
      <c r="K649" s="308">
        <v>250000</v>
      </c>
      <c r="L649" s="301">
        <v>250000</v>
      </c>
      <c r="M649" s="301">
        <v>250000</v>
      </c>
      <c r="N649" s="301">
        <v>250000</v>
      </c>
      <c r="O649" s="301">
        <v>250000</v>
      </c>
      <c r="P649" s="301">
        <v>250000</v>
      </c>
      <c r="Q649" s="301">
        <v>250000</v>
      </c>
      <c r="R649" s="301">
        <v>0</v>
      </c>
      <c r="S649" s="301">
        <v>0</v>
      </c>
    </row>
    <row r="650" spans="1:19" ht="16.5" customHeight="1" x14ac:dyDescent="0.3">
      <c r="A650" s="297">
        <v>648</v>
      </c>
      <c r="B650" s="298" t="s">
        <v>20</v>
      </c>
      <c r="C650" s="298" t="s">
        <v>1827</v>
      </c>
      <c r="D650" s="299" t="s">
        <v>1828</v>
      </c>
      <c r="E650" s="299" t="s">
        <v>1060</v>
      </c>
      <c r="F650" s="300" t="s">
        <v>81</v>
      </c>
      <c r="G650" s="300" t="s">
        <v>4522</v>
      </c>
      <c r="H650" s="301">
        <v>288000</v>
      </c>
      <c r="I650" s="301">
        <v>288000</v>
      </c>
      <c r="J650" s="301">
        <v>288000</v>
      </c>
      <c r="K650" s="308">
        <v>288000</v>
      </c>
      <c r="L650" s="301">
        <v>288000</v>
      </c>
      <c r="M650" s="301">
        <v>288000</v>
      </c>
      <c r="N650" s="301">
        <v>288000</v>
      </c>
      <c r="O650" s="301">
        <v>0</v>
      </c>
      <c r="P650" s="301">
        <v>0</v>
      </c>
      <c r="Q650" s="301">
        <v>0</v>
      </c>
      <c r="R650" s="301">
        <v>0</v>
      </c>
      <c r="S650" s="301">
        <v>0</v>
      </c>
    </row>
    <row r="651" spans="1:19" ht="16.5" customHeight="1" x14ac:dyDescent="0.3">
      <c r="A651" s="293">
        <v>649</v>
      </c>
      <c r="B651" s="298" t="s">
        <v>20</v>
      </c>
      <c r="C651" s="298" t="s">
        <v>2939</v>
      </c>
      <c r="D651" s="299" t="s">
        <v>3762</v>
      </c>
      <c r="E651" s="299" t="s">
        <v>3117</v>
      </c>
      <c r="F651" s="298" t="s">
        <v>81</v>
      </c>
      <c r="G651" s="298" t="s">
        <v>4522</v>
      </c>
      <c r="H651" s="301">
        <v>0</v>
      </c>
      <c r="I651" s="301">
        <v>0</v>
      </c>
      <c r="J651" s="301">
        <v>422000</v>
      </c>
      <c r="K651" s="308">
        <v>422000</v>
      </c>
      <c r="L651" s="301">
        <v>422000</v>
      </c>
      <c r="M651" s="301">
        <v>422000</v>
      </c>
      <c r="N651" s="301">
        <v>422000</v>
      </c>
      <c r="O651" s="301">
        <v>422000</v>
      </c>
      <c r="P651" s="301">
        <v>422000</v>
      </c>
      <c r="Q651" s="301">
        <v>422000</v>
      </c>
      <c r="R651" s="301">
        <v>422000</v>
      </c>
      <c r="S651" s="301">
        <v>422000</v>
      </c>
    </row>
    <row r="652" spans="1:19" ht="16.5" customHeight="1" x14ac:dyDescent="0.3">
      <c r="A652" s="297">
        <v>650</v>
      </c>
      <c r="B652" s="298" t="s">
        <v>20</v>
      </c>
      <c r="C652" s="298" t="s">
        <v>3368</v>
      </c>
      <c r="D652" s="299" t="s">
        <v>3369</v>
      </c>
      <c r="E652" s="299" t="s">
        <v>1196</v>
      </c>
      <c r="F652" s="300" t="s">
        <v>81</v>
      </c>
      <c r="G652" s="300" t="s">
        <v>4522</v>
      </c>
      <c r="H652" s="301">
        <v>0</v>
      </c>
      <c r="I652" s="301">
        <v>0</v>
      </c>
      <c r="J652" s="301">
        <v>0</v>
      </c>
      <c r="K652" s="308">
        <v>0</v>
      </c>
      <c r="L652" s="301">
        <v>0</v>
      </c>
      <c r="M652" s="301">
        <v>0</v>
      </c>
      <c r="N652" s="301">
        <v>0</v>
      </c>
      <c r="O652" s="301">
        <v>0</v>
      </c>
      <c r="P652" s="301">
        <v>0</v>
      </c>
      <c r="Q652" s="301">
        <v>0</v>
      </c>
      <c r="R652" s="301">
        <v>0</v>
      </c>
      <c r="S652" s="301">
        <v>0</v>
      </c>
    </row>
    <row r="653" spans="1:19" ht="16.5" customHeight="1" x14ac:dyDescent="0.3">
      <c r="A653" s="302">
        <v>651</v>
      </c>
      <c r="B653" s="298" t="s">
        <v>20</v>
      </c>
      <c r="C653" s="298" t="s">
        <v>1829</v>
      </c>
      <c r="D653" s="299" t="s">
        <v>1830</v>
      </c>
      <c r="E653" s="299" t="s">
        <v>1694</v>
      </c>
      <c r="F653" s="298" t="s">
        <v>81</v>
      </c>
      <c r="G653" s="298" t="s">
        <v>4522</v>
      </c>
      <c r="H653" s="301">
        <v>305000</v>
      </c>
      <c r="I653" s="301">
        <v>305000</v>
      </c>
      <c r="J653" s="301">
        <v>305000</v>
      </c>
      <c r="K653" s="308">
        <v>305000</v>
      </c>
      <c r="L653" s="301">
        <v>305000</v>
      </c>
      <c r="M653" s="301">
        <v>305000</v>
      </c>
      <c r="N653" s="301">
        <v>305000</v>
      </c>
      <c r="O653" s="301">
        <v>305000</v>
      </c>
      <c r="P653" s="301">
        <v>305000</v>
      </c>
      <c r="Q653" s="301">
        <v>305000</v>
      </c>
      <c r="R653" s="301">
        <v>0</v>
      </c>
      <c r="S653" s="301">
        <v>0</v>
      </c>
    </row>
    <row r="654" spans="1:19" ht="16.5" customHeight="1" x14ac:dyDescent="0.3">
      <c r="A654" s="297">
        <v>652</v>
      </c>
      <c r="B654" s="298" t="s">
        <v>20</v>
      </c>
      <c r="C654" s="298" t="s">
        <v>1831</v>
      </c>
      <c r="D654" s="299" t="s">
        <v>1832</v>
      </c>
      <c r="E654" s="299" t="s">
        <v>1145</v>
      </c>
      <c r="F654" s="300" t="s">
        <v>81</v>
      </c>
      <c r="G654" s="300" t="s">
        <v>4522</v>
      </c>
      <c r="H654" s="301">
        <v>455000</v>
      </c>
      <c r="I654" s="301">
        <v>455000</v>
      </c>
      <c r="J654" s="301">
        <v>455000</v>
      </c>
      <c r="K654" s="308">
        <v>455000</v>
      </c>
      <c r="L654" s="301">
        <v>455000</v>
      </c>
      <c r="M654" s="301">
        <v>455000</v>
      </c>
      <c r="N654" s="301">
        <v>455000</v>
      </c>
      <c r="O654" s="301">
        <v>455000</v>
      </c>
      <c r="P654" s="301">
        <v>455000</v>
      </c>
      <c r="Q654" s="301">
        <v>455000</v>
      </c>
      <c r="R654" s="301">
        <v>455000</v>
      </c>
      <c r="S654" s="301">
        <v>455000</v>
      </c>
    </row>
    <row r="655" spans="1:19" ht="16.5" customHeight="1" x14ac:dyDescent="0.3">
      <c r="A655" s="302">
        <v>653</v>
      </c>
      <c r="B655" s="298" t="s">
        <v>20</v>
      </c>
      <c r="C655" s="298" t="s">
        <v>3370</v>
      </c>
      <c r="D655" s="299" t="s">
        <v>3371</v>
      </c>
      <c r="E655" s="299" t="s">
        <v>3372</v>
      </c>
      <c r="F655" s="298" t="s">
        <v>81</v>
      </c>
      <c r="G655" s="298" t="s">
        <v>4522</v>
      </c>
      <c r="H655" s="301">
        <v>0</v>
      </c>
      <c r="I655" s="301">
        <v>0</v>
      </c>
      <c r="J655" s="301">
        <v>0</v>
      </c>
      <c r="K655" s="308">
        <v>3720000</v>
      </c>
      <c r="L655" s="301">
        <v>0</v>
      </c>
      <c r="M655" s="301">
        <v>0</v>
      </c>
      <c r="N655" s="301">
        <v>0</v>
      </c>
      <c r="O655" s="301">
        <v>0</v>
      </c>
      <c r="P655" s="301">
        <v>0</v>
      </c>
      <c r="Q655" s="301">
        <v>0</v>
      </c>
      <c r="R655" s="301">
        <v>0</v>
      </c>
      <c r="S655" s="301">
        <v>0</v>
      </c>
    </row>
    <row r="656" spans="1:19" ht="16.5" customHeight="1" x14ac:dyDescent="0.3">
      <c r="A656" s="297">
        <v>654</v>
      </c>
      <c r="B656" s="298" t="s">
        <v>20</v>
      </c>
      <c r="C656" s="298" t="s">
        <v>3373</v>
      </c>
      <c r="D656" s="299" t="s">
        <v>3374</v>
      </c>
      <c r="E656" s="299" t="s">
        <v>1028</v>
      </c>
      <c r="F656" s="300" t="s">
        <v>81</v>
      </c>
      <c r="G656" s="300" t="s">
        <v>4522</v>
      </c>
      <c r="H656" s="301">
        <v>0</v>
      </c>
      <c r="I656" s="301">
        <v>0</v>
      </c>
      <c r="J656" s="301">
        <v>0</v>
      </c>
      <c r="K656" s="308">
        <v>0</v>
      </c>
      <c r="L656" s="301">
        <v>0</v>
      </c>
      <c r="M656" s="301">
        <v>0</v>
      </c>
      <c r="N656" s="301">
        <v>0</v>
      </c>
      <c r="O656" s="301">
        <v>0</v>
      </c>
      <c r="P656" s="301">
        <v>0</v>
      </c>
      <c r="Q656" s="301">
        <v>0</v>
      </c>
      <c r="R656" s="301">
        <v>0</v>
      </c>
      <c r="S656" s="301">
        <v>0</v>
      </c>
    </row>
    <row r="657" spans="1:19" ht="16.5" customHeight="1" x14ac:dyDescent="0.3">
      <c r="A657" s="302">
        <v>655</v>
      </c>
      <c r="B657" s="298" t="s">
        <v>20</v>
      </c>
      <c r="C657" s="298" t="s">
        <v>3375</v>
      </c>
      <c r="D657" s="299" t="s">
        <v>3376</v>
      </c>
      <c r="E657" s="299" t="s">
        <v>3377</v>
      </c>
      <c r="F657" s="298" t="s">
        <v>81</v>
      </c>
      <c r="G657" s="298" t="s">
        <v>4522</v>
      </c>
      <c r="H657" s="301">
        <v>0</v>
      </c>
      <c r="I657" s="301">
        <v>0</v>
      </c>
      <c r="J657" s="301">
        <v>0</v>
      </c>
      <c r="K657" s="308">
        <v>0</v>
      </c>
      <c r="L657" s="301">
        <v>0</v>
      </c>
      <c r="M657" s="301">
        <v>0</v>
      </c>
      <c r="N657" s="301">
        <v>0</v>
      </c>
      <c r="O657" s="301">
        <v>0</v>
      </c>
      <c r="P657" s="301">
        <v>0</v>
      </c>
      <c r="Q657" s="301">
        <v>0</v>
      </c>
      <c r="R657" s="301">
        <v>0</v>
      </c>
      <c r="S657" s="301">
        <v>0</v>
      </c>
    </row>
    <row r="658" spans="1:19" ht="16.5" customHeight="1" x14ac:dyDescent="0.3">
      <c r="A658" s="297">
        <v>656</v>
      </c>
      <c r="B658" s="298" t="s">
        <v>20</v>
      </c>
      <c r="C658" s="298" t="s">
        <v>1833</v>
      </c>
      <c r="D658" s="299" t="s">
        <v>1834</v>
      </c>
      <c r="E658" s="299" t="s">
        <v>1824</v>
      </c>
      <c r="F658" s="300" t="s">
        <v>81</v>
      </c>
      <c r="G658" s="300" t="s">
        <v>4522</v>
      </c>
      <c r="H658" s="301">
        <v>305000</v>
      </c>
      <c r="I658" s="301">
        <v>305000</v>
      </c>
      <c r="J658" s="301">
        <v>305000</v>
      </c>
      <c r="K658" s="308">
        <v>305000</v>
      </c>
      <c r="L658" s="301">
        <v>305000</v>
      </c>
      <c r="M658" s="301">
        <v>305000</v>
      </c>
      <c r="N658" s="301">
        <v>305000</v>
      </c>
      <c r="O658" s="301">
        <v>305000</v>
      </c>
      <c r="P658" s="301">
        <v>305000</v>
      </c>
      <c r="Q658" s="301">
        <v>305000</v>
      </c>
      <c r="R658" s="301">
        <v>305000</v>
      </c>
      <c r="S658" s="301">
        <v>305000</v>
      </c>
    </row>
    <row r="659" spans="1:19" ht="16.5" customHeight="1" x14ac:dyDescent="0.3">
      <c r="A659" s="293">
        <v>657</v>
      </c>
      <c r="B659" s="298" t="s">
        <v>20</v>
      </c>
      <c r="C659" s="298" t="s">
        <v>3378</v>
      </c>
      <c r="D659" s="299" t="s">
        <v>3379</v>
      </c>
      <c r="E659" s="299" t="s">
        <v>3380</v>
      </c>
      <c r="F659" s="298" t="s">
        <v>81</v>
      </c>
      <c r="G659" s="298" t="s">
        <v>4522</v>
      </c>
      <c r="H659" s="301">
        <v>0</v>
      </c>
      <c r="I659" s="301">
        <v>0</v>
      </c>
      <c r="J659" s="301">
        <v>0</v>
      </c>
      <c r="K659" s="308">
        <v>0</v>
      </c>
      <c r="L659" s="301">
        <v>0</v>
      </c>
      <c r="M659" s="301">
        <v>0</v>
      </c>
      <c r="N659" s="301">
        <v>0</v>
      </c>
      <c r="O659" s="301">
        <v>0</v>
      </c>
      <c r="P659" s="301">
        <v>0</v>
      </c>
      <c r="Q659" s="301">
        <v>0</v>
      </c>
      <c r="R659" s="301">
        <v>0</v>
      </c>
      <c r="S659" s="301">
        <v>0</v>
      </c>
    </row>
    <row r="660" spans="1:19" ht="16.5" customHeight="1" x14ac:dyDescent="0.3">
      <c r="A660" s="297">
        <v>658</v>
      </c>
      <c r="B660" s="298" t="s">
        <v>20</v>
      </c>
      <c r="C660" s="298" t="s">
        <v>1835</v>
      </c>
      <c r="D660" s="299" t="s">
        <v>1836</v>
      </c>
      <c r="E660" s="299" t="s">
        <v>1060</v>
      </c>
      <c r="F660" s="300" t="s">
        <v>81</v>
      </c>
      <c r="G660" s="300" t="s">
        <v>4522</v>
      </c>
      <c r="H660" s="301">
        <v>355000</v>
      </c>
      <c r="I660" s="301">
        <v>355000</v>
      </c>
      <c r="J660" s="301">
        <v>355000</v>
      </c>
      <c r="K660" s="308">
        <v>355000</v>
      </c>
      <c r="L660" s="301">
        <v>355000</v>
      </c>
      <c r="M660" s="301">
        <v>355000</v>
      </c>
      <c r="N660" s="301">
        <v>355000</v>
      </c>
      <c r="O660" s="301">
        <v>0</v>
      </c>
      <c r="P660" s="301">
        <v>0</v>
      </c>
      <c r="Q660" s="301">
        <v>0</v>
      </c>
      <c r="R660" s="301">
        <v>0</v>
      </c>
      <c r="S660" s="301">
        <v>0</v>
      </c>
    </row>
    <row r="661" spans="1:19" ht="16.5" customHeight="1" x14ac:dyDescent="0.3">
      <c r="A661" s="302">
        <v>659</v>
      </c>
      <c r="B661" s="298" t="s">
        <v>20</v>
      </c>
      <c r="C661" s="298" t="s">
        <v>1837</v>
      </c>
      <c r="D661" s="299" t="s">
        <v>1838</v>
      </c>
      <c r="E661" s="299" t="s">
        <v>1178</v>
      </c>
      <c r="F661" s="298" t="s">
        <v>81</v>
      </c>
      <c r="G661" s="298" t="s">
        <v>4522</v>
      </c>
      <c r="H661" s="301">
        <v>3180000</v>
      </c>
      <c r="I661" s="301">
        <v>0</v>
      </c>
      <c r="J661" s="301">
        <v>0</v>
      </c>
      <c r="K661" s="308">
        <v>0</v>
      </c>
      <c r="L661" s="301">
        <v>0</v>
      </c>
      <c r="M661" s="301">
        <v>0</v>
      </c>
      <c r="N661" s="301">
        <v>0</v>
      </c>
      <c r="O661" s="301">
        <v>0</v>
      </c>
      <c r="P661" s="301">
        <v>0</v>
      </c>
      <c r="Q661" s="301">
        <v>0</v>
      </c>
      <c r="R661" s="301">
        <v>0</v>
      </c>
      <c r="S661" s="301">
        <v>0</v>
      </c>
    </row>
    <row r="662" spans="1:19" ht="16.5" customHeight="1" x14ac:dyDescent="0.3">
      <c r="A662" s="297">
        <v>660</v>
      </c>
      <c r="B662" s="298" t="s">
        <v>20</v>
      </c>
      <c r="C662" s="298" t="s">
        <v>1839</v>
      </c>
      <c r="D662" s="299" t="s">
        <v>1840</v>
      </c>
      <c r="E662" s="299" t="s">
        <v>1145</v>
      </c>
      <c r="F662" s="300" t="s">
        <v>81</v>
      </c>
      <c r="G662" s="300" t="s">
        <v>4522</v>
      </c>
      <c r="H662" s="301">
        <v>275000</v>
      </c>
      <c r="I662" s="301">
        <v>275000</v>
      </c>
      <c r="J662" s="301">
        <v>275000</v>
      </c>
      <c r="K662" s="308">
        <v>275000</v>
      </c>
      <c r="L662" s="301">
        <v>275000</v>
      </c>
      <c r="M662" s="301">
        <v>275000</v>
      </c>
      <c r="N662" s="301">
        <v>275000</v>
      </c>
      <c r="O662" s="301">
        <v>275000</v>
      </c>
      <c r="P662" s="301">
        <v>275000</v>
      </c>
      <c r="Q662" s="301">
        <v>275000</v>
      </c>
      <c r="R662" s="301">
        <v>275000</v>
      </c>
      <c r="S662" s="301">
        <v>275000</v>
      </c>
    </row>
    <row r="663" spans="1:19" ht="16.5" customHeight="1" x14ac:dyDescent="0.3">
      <c r="A663" s="302">
        <v>661</v>
      </c>
      <c r="B663" s="298" t="s">
        <v>20</v>
      </c>
      <c r="C663" s="298" t="s">
        <v>1841</v>
      </c>
      <c r="D663" s="299" t="s">
        <v>1842</v>
      </c>
      <c r="E663" s="299" t="s">
        <v>1178</v>
      </c>
      <c r="F663" s="298" t="s">
        <v>81</v>
      </c>
      <c r="G663" s="298" t="s">
        <v>4522</v>
      </c>
      <c r="H663" s="301">
        <v>435000</v>
      </c>
      <c r="I663" s="301">
        <v>435000</v>
      </c>
      <c r="J663" s="301">
        <v>435000</v>
      </c>
      <c r="K663" s="308">
        <v>435000</v>
      </c>
      <c r="L663" s="301">
        <v>435000</v>
      </c>
      <c r="M663" s="301">
        <v>435000</v>
      </c>
      <c r="N663" s="301">
        <v>435000</v>
      </c>
      <c r="O663" s="301">
        <v>435000</v>
      </c>
      <c r="P663" s="301">
        <v>435000</v>
      </c>
      <c r="Q663" s="301">
        <v>435000</v>
      </c>
      <c r="R663" s="301">
        <v>435000</v>
      </c>
      <c r="S663" s="301">
        <v>435000</v>
      </c>
    </row>
    <row r="664" spans="1:19" ht="16.5" customHeight="1" x14ac:dyDescent="0.3">
      <c r="A664" s="297">
        <v>662</v>
      </c>
      <c r="B664" s="298" t="s">
        <v>1062</v>
      </c>
      <c r="C664" s="298" t="s">
        <v>3808</v>
      </c>
      <c r="D664" s="299" t="s">
        <v>3855</v>
      </c>
      <c r="E664" s="299" t="s">
        <v>3856</v>
      </c>
      <c r="F664" s="300" t="s">
        <v>81</v>
      </c>
      <c r="G664" s="300" t="s">
        <v>4522</v>
      </c>
      <c r="H664" s="301">
        <v>0</v>
      </c>
      <c r="I664" s="301">
        <v>0</v>
      </c>
      <c r="J664" s="301">
        <v>3432000</v>
      </c>
      <c r="K664" s="308">
        <v>0</v>
      </c>
      <c r="L664" s="301">
        <v>0</v>
      </c>
      <c r="M664" s="301">
        <v>0</v>
      </c>
      <c r="N664" s="301">
        <v>0</v>
      </c>
      <c r="O664" s="301">
        <v>0</v>
      </c>
      <c r="P664" s="301">
        <v>0</v>
      </c>
      <c r="Q664" s="301">
        <v>0</v>
      </c>
      <c r="R664" s="301">
        <v>0</v>
      </c>
      <c r="S664" s="301">
        <v>0</v>
      </c>
    </row>
    <row r="665" spans="1:19" ht="16.5" customHeight="1" x14ac:dyDescent="0.3">
      <c r="A665" s="302">
        <v>663</v>
      </c>
      <c r="B665" s="298" t="s">
        <v>1062</v>
      </c>
      <c r="C665" s="298" t="s">
        <v>4517</v>
      </c>
      <c r="D665" s="299" t="s">
        <v>4536</v>
      </c>
      <c r="E665" s="299" t="s">
        <v>4537</v>
      </c>
      <c r="F665" s="298" t="s">
        <v>81</v>
      </c>
      <c r="G665" s="298" t="s">
        <v>4522</v>
      </c>
      <c r="H665" s="301">
        <v>0</v>
      </c>
      <c r="I665" s="301">
        <v>0</v>
      </c>
      <c r="J665" s="301">
        <v>0</v>
      </c>
      <c r="K665" s="308">
        <v>2640000</v>
      </c>
      <c r="L665" s="301">
        <v>0</v>
      </c>
      <c r="M665" s="301">
        <v>0</v>
      </c>
      <c r="N665" s="301">
        <v>0</v>
      </c>
      <c r="O665" s="301">
        <v>0</v>
      </c>
      <c r="P665" s="301">
        <v>0</v>
      </c>
      <c r="Q665" s="301">
        <v>0</v>
      </c>
      <c r="R665" s="301">
        <v>0</v>
      </c>
      <c r="S665" s="301">
        <v>0</v>
      </c>
    </row>
    <row r="666" spans="1:19" ht="16.5" customHeight="1" x14ac:dyDescent="0.3">
      <c r="A666" s="297">
        <v>664</v>
      </c>
      <c r="B666" s="298" t="s">
        <v>1062</v>
      </c>
      <c r="C666" s="298" t="s">
        <v>3919</v>
      </c>
      <c r="D666" s="299" t="s">
        <v>4007</v>
      </c>
      <c r="E666" s="299" t="s">
        <v>4008</v>
      </c>
      <c r="F666" s="300" t="s">
        <v>81</v>
      </c>
      <c r="G666" s="300" t="s">
        <v>4522</v>
      </c>
      <c r="H666" s="301">
        <v>0</v>
      </c>
      <c r="I666" s="301">
        <v>0</v>
      </c>
      <c r="J666" s="301">
        <v>3000000</v>
      </c>
      <c r="K666" s="308">
        <v>0</v>
      </c>
      <c r="L666" s="301">
        <v>0</v>
      </c>
      <c r="M666" s="301">
        <v>0</v>
      </c>
      <c r="N666" s="301">
        <v>0</v>
      </c>
      <c r="O666" s="301">
        <v>0</v>
      </c>
      <c r="P666" s="301">
        <v>0</v>
      </c>
      <c r="Q666" s="301">
        <v>0</v>
      </c>
      <c r="R666" s="301">
        <v>0</v>
      </c>
      <c r="S666" s="301">
        <v>0</v>
      </c>
    </row>
    <row r="667" spans="1:19" ht="16.5" customHeight="1" x14ac:dyDescent="0.3">
      <c r="A667" s="293">
        <v>665</v>
      </c>
      <c r="B667" s="298" t="s">
        <v>1069</v>
      </c>
      <c r="C667" s="298" t="s">
        <v>1070</v>
      </c>
      <c r="D667" s="299" t="s">
        <v>1071</v>
      </c>
      <c r="E667" s="299" t="s">
        <v>4109</v>
      </c>
      <c r="F667" s="298" t="s">
        <v>81</v>
      </c>
      <c r="G667" s="298" t="s">
        <v>4522</v>
      </c>
      <c r="H667" s="301">
        <v>0</v>
      </c>
      <c r="I667" s="301">
        <v>0</v>
      </c>
      <c r="J667" s="301">
        <v>627500</v>
      </c>
      <c r="K667" s="308">
        <v>627500</v>
      </c>
      <c r="L667" s="301">
        <v>627500</v>
      </c>
      <c r="M667" s="301">
        <v>627500</v>
      </c>
      <c r="N667" s="301">
        <v>627500</v>
      </c>
      <c r="O667" s="301">
        <v>627500</v>
      </c>
      <c r="P667" s="301">
        <v>627500</v>
      </c>
      <c r="Q667" s="301">
        <v>627500</v>
      </c>
      <c r="R667" s="301">
        <v>627500</v>
      </c>
      <c r="S667" s="301">
        <v>627500</v>
      </c>
    </row>
    <row r="668" spans="1:19" ht="16.5" customHeight="1" x14ac:dyDescent="0.3">
      <c r="A668" s="297">
        <v>666</v>
      </c>
      <c r="B668" s="298" t="s">
        <v>1069</v>
      </c>
      <c r="C668" s="298" t="s">
        <v>4491</v>
      </c>
      <c r="D668" s="299" t="s">
        <v>4538</v>
      </c>
      <c r="E668" s="299" t="s">
        <v>1133</v>
      </c>
      <c r="F668" s="300" t="s">
        <v>81</v>
      </c>
      <c r="G668" s="300" t="s">
        <v>4522</v>
      </c>
      <c r="H668" s="301">
        <v>365000</v>
      </c>
      <c r="I668" s="301">
        <v>365000</v>
      </c>
      <c r="J668" s="301">
        <v>365000</v>
      </c>
      <c r="K668" s="308">
        <v>365000</v>
      </c>
      <c r="L668" s="301">
        <v>365000</v>
      </c>
      <c r="M668" s="301">
        <v>365000</v>
      </c>
      <c r="N668" s="301">
        <v>0</v>
      </c>
      <c r="O668" s="301">
        <v>0</v>
      </c>
      <c r="P668" s="301">
        <v>0</v>
      </c>
      <c r="Q668" s="301">
        <v>0</v>
      </c>
      <c r="R668" s="301">
        <v>0</v>
      </c>
      <c r="S668" s="301">
        <v>0</v>
      </c>
    </row>
    <row r="669" spans="1:19" ht="16.5" customHeight="1" x14ac:dyDescent="0.3">
      <c r="A669" s="302">
        <v>667</v>
      </c>
      <c r="B669" s="298" t="s">
        <v>1069</v>
      </c>
      <c r="C669" s="298" t="s">
        <v>3381</v>
      </c>
      <c r="D669" s="299" t="s">
        <v>3382</v>
      </c>
      <c r="E669" s="299" t="s">
        <v>1113</v>
      </c>
      <c r="F669" s="298" t="s">
        <v>81</v>
      </c>
      <c r="G669" s="298" t="s">
        <v>4522</v>
      </c>
      <c r="H669" s="301">
        <v>0</v>
      </c>
      <c r="I669" s="301">
        <v>0</v>
      </c>
      <c r="J669" s="301">
        <v>0</v>
      </c>
      <c r="K669" s="308">
        <v>0</v>
      </c>
      <c r="L669" s="301">
        <v>0</v>
      </c>
      <c r="M669" s="301">
        <v>0</v>
      </c>
      <c r="N669" s="301">
        <v>0</v>
      </c>
      <c r="O669" s="301">
        <v>0</v>
      </c>
      <c r="P669" s="301">
        <v>0</v>
      </c>
      <c r="Q669" s="301">
        <v>0</v>
      </c>
      <c r="R669" s="301">
        <v>0</v>
      </c>
      <c r="S669" s="301">
        <v>0</v>
      </c>
    </row>
    <row r="670" spans="1:19" ht="16.5" customHeight="1" x14ac:dyDescent="0.3">
      <c r="A670" s="297">
        <v>668</v>
      </c>
      <c r="B670" s="298" t="s">
        <v>1069</v>
      </c>
      <c r="C670" s="298" t="s">
        <v>1076</v>
      </c>
      <c r="D670" s="299" t="s">
        <v>1077</v>
      </c>
      <c r="E670" s="299" t="s">
        <v>3854</v>
      </c>
      <c r="F670" s="300" t="s">
        <v>81</v>
      </c>
      <c r="G670" s="300" t="s">
        <v>4522</v>
      </c>
      <c r="H670" s="301">
        <v>0</v>
      </c>
      <c r="I670" s="301">
        <v>0</v>
      </c>
      <c r="J670" s="301">
        <v>338000</v>
      </c>
      <c r="K670" s="308">
        <v>338000</v>
      </c>
      <c r="L670" s="301">
        <v>338000</v>
      </c>
      <c r="M670" s="301">
        <v>338000</v>
      </c>
      <c r="N670" s="301">
        <v>338000</v>
      </c>
      <c r="O670" s="301">
        <v>338000</v>
      </c>
      <c r="P670" s="301">
        <v>338000</v>
      </c>
      <c r="Q670" s="301">
        <v>338000</v>
      </c>
      <c r="R670" s="301">
        <v>338000</v>
      </c>
      <c r="S670" s="301">
        <v>338000</v>
      </c>
    </row>
    <row r="671" spans="1:19" ht="16.5" customHeight="1" x14ac:dyDescent="0.3">
      <c r="A671" s="302">
        <v>669</v>
      </c>
      <c r="B671" s="298" t="s">
        <v>1069</v>
      </c>
      <c r="C671" s="298" t="s">
        <v>1843</v>
      </c>
      <c r="D671" s="299" t="s">
        <v>1844</v>
      </c>
      <c r="E671" s="299" t="s">
        <v>1824</v>
      </c>
      <c r="F671" s="298" t="s">
        <v>81</v>
      </c>
      <c r="G671" s="298" t="s">
        <v>4522</v>
      </c>
      <c r="H671" s="301">
        <v>315000</v>
      </c>
      <c r="I671" s="301">
        <v>315000</v>
      </c>
      <c r="J671" s="301">
        <v>315000</v>
      </c>
      <c r="K671" s="308">
        <v>315000</v>
      </c>
      <c r="L671" s="301">
        <v>315000</v>
      </c>
      <c r="M671" s="301">
        <v>315000</v>
      </c>
      <c r="N671" s="301">
        <v>315000</v>
      </c>
      <c r="O671" s="301">
        <v>315000</v>
      </c>
      <c r="P671" s="301">
        <v>315000</v>
      </c>
      <c r="Q671" s="301">
        <v>315000</v>
      </c>
      <c r="R671" s="301">
        <v>315000</v>
      </c>
      <c r="S671" s="301">
        <v>315000</v>
      </c>
    </row>
    <row r="672" spans="1:19" ht="16.5" customHeight="1" x14ac:dyDescent="0.3">
      <c r="A672" s="297">
        <v>670</v>
      </c>
      <c r="B672" s="298" t="s">
        <v>1069</v>
      </c>
      <c r="C672" s="298" t="s">
        <v>2768</v>
      </c>
      <c r="D672" s="299" t="s">
        <v>2769</v>
      </c>
      <c r="E672" s="299" t="s">
        <v>1178</v>
      </c>
      <c r="F672" s="300" t="s">
        <v>81</v>
      </c>
      <c r="G672" s="300" t="s">
        <v>4522</v>
      </c>
      <c r="H672" s="301">
        <v>3720000</v>
      </c>
      <c r="I672" s="301">
        <v>0</v>
      </c>
      <c r="J672" s="301">
        <v>0</v>
      </c>
      <c r="K672" s="308">
        <v>0</v>
      </c>
      <c r="L672" s="301">
        <v>0</v>
      </c>
      <c r="M672" s="301">
        <v>0</v>
      </c>
      <c r="N672" s="301">
        <v>0</v>
      </c>
      <c r="O672" s="301">
        <v>0</v>
      </c>
      <c r="P672" s="301">
        <v>0</v>
      </c>
      <c r="Q672" s="301">
        <v>0</v>
      </c>
      <c r="R672" s="301">
        <v>0</v>
      </c>
      <c r="S672" s="301">
        <v>0</v>
      </c>
    </row>
    <row r="673" spans="1:19" ht="16.5" customHeight="1" x14ac:dyDescent="0.3">
      <c r="A673" s="302">
        <v>671</v>
      </c>
      <c r="B673" s="298" t="s">
        <v>1069</v>
      </c>
      <c r="C673" s="298" t="s">
        <v>2081</v>
      </c>
      <c r="D673" s="299" t="s">
        <v>2082</v>
      </c>
      <c r="E673" s="299" t="s">
        <v>3534</v>
      </c>
      <c r="F673" s="298" t="s">
        <v>81</v>
      </c>
      <c r="G673" s="298" t="s">
        <v>4522</v>
      </c>
      <c r="H673" s="301">
        <v>0</v>
      </c>
      <c r="I673" s="301">
        <v>0</v>
      </c>
      <c r="J673" s="301">
        <v>0</v>
      </c>
      <c r="K673" s="308">
        <v>0</v>
      </c>
      <c r="L673" s="301">
        <v>3180000</v>
      </c>
      <c r="M673" s="301">
        <v>0</v>
      </c>
      <c r="N673" s="301">
        <v>0</v>
      </c>
      <c r="O673" s="301">
        <v>0</v>
      </c>
      <c r="P673" s="301">
        <v>0</v>
      </c>
      <c r="Q673" s="301">
        <v>0</v>
      </c>
      <c r="R673" s="301">
        <v>0</v>
      </c>
      <c r="S673" s="301">
        <v>0</v>
      </c>
    </row>
    <row r="674" spans="1:19" ht="16.5" customHeight="1" x14ac:dyDescent="0.3">
      <c r="A674" s="297">
        <v>672</v>
      </c>
      <c r="B674" s="298" t="s">
        <v>1069</v>
      </c>
      <c r="C674" s="298" t="s">
        <v>3967</v>
      </c>
      <c r="D674" s="299" t="s">
        <v>4110</v>
      </c>
      <c r="E674" s="299" t="s">
        <v>3215</v>
      </c>
      <c r="F674" s="300" t="s">
        <v>81</v>
      </c>
      <c r="G674" s="300" t="s">
        <v>4522</v>
      </c>
      <c r="H674" s="301">
        <v>0</v>
      </c>
      <c r="I674" s="301">
        <v>0</v>
      </c>
      <c r="J674" s="301">
        <v>0</v>
      </c>
      <c r="K674" s="308">
        <v>305000</v>
      </c>
      <c r="L674" s="301">
        <v>305000</v>
      </c>
      <c r="M674" s="301">
        <v>305000</v>
      </c>
      <c r="N674" s="301">
        <v>305000</v>
      </c>
      <c r="O674" s="301">
        <v>305000</v>
      </c>
      <c r="P674" s="301">
        <v>305000</v>
      </c>
      <c r="Q674" s="301">
        <v>305000</v>
      </c>
      <c r="R674" s="301">
        <v>305000</v>
      </c>
      <c r="S674" s="301">
        <v>305000</v>
      </c>
    </row>
    <row r="675" spans="1:19" ht="16.5" customHeight="1" x14ac:dyDescent="0.3">
      <c r="A675" s="293">
        <v>673</v>
      </c>
      <c r="B675" s="298" t="s">
        <v>1845</v>
      </c>
      <c r="C675" s="298" t="s">
        <v>1846</v>
      </c>
      <c r="D675" s="299" t="s">
        <v>1847</v>
      </c>
      <c r="E675" s="299" t="s">
        <v>1848</v>
      </c>
      <c r="F675" s="298" t="s">
        <v>81</v>
      </c>
      <c r="G675" s="298" t="s">
        <v>4522</v>
      </c>
      <c r="H675" s="301">
        <v>380000</v>
      </c>
      <c r="I675" s="301">
        <v>380000</v>
      </c>
      <c r="J675" s="301">
        <v>380000</v>
      </c>
      <c r="K675" s="308">
        <v>380000</v>
      </c>
      <c r="L675" s="301">
        <v>380000</v>
      </c>
      <c r="M675" s="301">
        <v>380000</v>
      </c>
      <c r="N675" s="301">
        <v>380000</v>
      </c>
      <c r="O675" s="301">
        <v>380000</v>
      </c>
      <c r="P675" s="301">
        <v>380000</v>
      </c>
      <c r="Q675" s="301">
        <v>380000</v>
      </c>
      <c r="R675" s="301">
        <v>0</v>
      </c>
      <c r="S675" s="301">
        <v>0</v>
      </c>
    </row>
    <row r="676" spans="1:19" ht="16.5" customHeight="1" x14ac:dyDescent="0.3">
      <c r="A676" s="297">
        <v>674</v>
      </c>
      <c r="B676" s="298" t="s">
        <v>1845</v>
      </c>
      <c r="C676" s="298" t="s">
        <v>3383</v>
      </c>
      <c r="D676" s="299" t="s">
        <v>3384</v>
      </c>
      <c r="E676" s="299" t="s">
        <v>3117</v>
      </c>
      <c r="F676" s="300" t="s">
        <v>81</v>
      </c>
      <c r="G676" s="300" t="s">
        <v>4522</v>
      </c>
      <c r="H676" s="301">
        <v>0</v>
      </c>
      <c r="I676" s="301">
        <v>0</v>
      </c>
      <c r="J676" s="301">
        <v>265000</v>
      </c>
      <c r="K676" s="308">
        <v>265000</v>
      </c>
      <c r="L676" s="301">
        <v>265000</v>
      </c>
      <c r="M676" s="301">
        <v>265000</v>
      </c>
      <c r="N676" s="301">
        <v>265000</v>
      </c>
      <c r="O676" s="301">
        <v>265000</v>
      </c>
      <c r="P676" s="301">
        <v>265000</v>
      </c>
      <c r="Q676" s="301">
        <v>265000</v>
      </c>
      <c r="R676" s="301">
        <v>265000</v>
      </c>
      <c r="S676" s="301">
        <v>265000</v>
      </c>
    </row>
    <row r="677" spans="1:19" ht="16.5" customHeight="1" x14ac:dyDescent="0.3">
      <c r="A677" s="302">
        <v>675</v>
      </c>
      <c r="B677" s="298" t="s">
        <v>1845</v>
      </c>
      <c r="C677" s="298" t="s">
        <v>4252</v>
      </c>
      <c r="D677" s="299" t="s">
        <v>4305</v>
      </c>
      <c r="E677" s="299" t="s">
        <v>3215</v>
      </c>
      <c r="F677" s="298" t="s">
        <v>81</v>
      </c>
      <c r="G677" s="298" t="s">
        <v>4522</v>
      </c>
      <c r="H677" s="301">
        <v>0</v>
      </c>
      <c r="I677" s="301">
        <v>0</v>
      </c>
      <c r="J677" s="301">
        <v>0</v>
      </c>
      <c r="K677" s="308">
        <v>301000</v>
      </c>
      <c r="L677" s="301">
        <v>301000</v>
      </c>
      <c r="M677" s="301">
        <v>301000</v>
      </c>
      <c r="N677" s="301">
        <v>301000</v>
      </c>
      <c r="O677" s="301">
        <v>301000</v>
      </c>
      <c r="P677" s="301">
        <v>301000</v>
      </c>
      <c r="Q677" s="301">
        <v>301000</v>
      </c>
      <c r="R677" s="301">
        <v>301000</v>
      </c>
      <c r="S677" s="301">
        <v>301000</v>
      </c>
    </row>
    <row r="678" spans="1:19" ht="16.5" customHeight="1" x14ac:dyDescent="0.3">
      <c r="A678" s="297">
        <v>676</v>
      </c>
      <c r="B678" s="298" t="s">
        <v>1849</v>
      </c>
      <c r="C678" s="298" t="s">
        <v>2810</v>
      </c>
      <c r="D678" s="299" t="s">
        <v>3385</v>
      </c>
      <c r="E678" s="299" t="s">
        <v>3386</v>
      </c>
      <c r="F678" s="300" t="s">
        <v>81</v>
      </c>
      <c r="G678" s="300" t="s">
        <v>4522</v>
      </c>
      <c r="H678" s="301">
        <v>0</v>
      </c>
      <c r="I678" s="301">
        <v>275000</v>
      </c>
      <c r="J678" s="301">
        <v>275000</v>
      </c>
      <c r="K678" s="308">
        <v>275000</v>
      </c>
      <c r="L678" s="301">
        <v>275000</v>
      </c>
      <c r="M678" s="301">
        <v>275000</v>
      </c>
      <c r="N678" s="301">
        <v>275000</v>
      </c>
      <c r="O678" s="301">
        <v>275000</v>
      </c>
      <c r="P678" s="301">
        <v>275000</v>
      </c>
      <c r="Q678" s="301">
        <v>275000</v>
      </c>
      <c r="R678" s="301">
        <v>275000</v>
      </c>
      <c r="S678" s="301">
        <v>275000</v>
      </c>
    </row>
    <row r="679" spans="1:19" ht="16.5" customHeight="1" x14ac:dyDescent="0.3">
      <c r="A679" s="302">
        <v>677</v>
      </c>
      <c r="B679" s="298" t="s">
        <v>1849</v>
      </c>
      <c r="C679" s="298" t="s">
        <v>1850</v>
      </c>
      <c r="D679" s="299" t="s">
        <v>1851</v>
      </c>
      <c r="E679" s="299" t="s">
        <v>4434</v>
      </c>
      <c r="F679" s="298" t="s">
        <v>81</v>
      </c>
      <c r="G679" s="298" t="s">
        <v>4522</v>
      </c>
      <c r="H679" s="301">
        <v>230000</v>
      </c>
      <c r="I679" s="301">
        <v>230000</v>
      </c>
      <c r="J679" s="301">
        <v>230000</v>
      </c>
      <c r="K679" s="308">
        <v>5210000</v>
      </c>
      <c r="L679" s="301">
        <v>230000</v>
      </c>
      <c r="M679" s="301">
        <v>230000</v>
      </c>
      <c r="N679" s="301">
        <v>230000</v>
      </c>
      <c r="O679" s="301">
        <v>230000</v>
      </c>
      <c r="P679" s="301">
        <v>230000</v>
      </c>
      <c r="Q679" s="301">
        <v>230000</v>
      </c>
      <c r="R679" s="301">
        <v>230000</v>
      </c>
      <c r="S679" s="301">
        <v>230000</v>
      </c>
    </row>
    <row r="680" spans="1:19" ht="16.5" customHeight="1" x14ac:dyDescent="0.3">
      <c r="A680" s="297">
        <v>678</v>
      </c>
      <c r="B680" s="298" t="s">
        <v>1849</v>
      </c>
      <c r="C680" s="298" t="s">
        <v>1852</v>
      </c>
      <c r="D680" s="299" t="s">
        <v>1853</v>
      </c>
      <c r="E680" s="299" t="s">
        <v>3372</v>
      </c>
      <c r="F680" s="300" t="s">
        <v>81</v>
      </c>
      <c r="G680" s="300" t="s">
        <v>4522</v>
      </c>
      <c r="H680" s="301">
        <v>230000</v>
      </c>
      <c r="I680" s="301">
        <v>230000</v>
      </c>
      <c r="J680" s="301">
        <v>230000</v>
      </c>
      <c r="K680" s="308">
        <v>230000</v>
      </c>
      <c r="L680" s="301">
        <v>230000</v>
      </c>
      <c r="M680" s="301">
        <v>230000</v>
      </c>
      <c r="N680" s="301">
        <v>230000</v>
      </c>
      <c r="O680" s="301">
        <v>230000</v>
      </c>
      <c r="P680" s="301">
        <v>230000</v>
      </c>
      <c r="Q680" s="301">
        <v>230000</v>
      </c>
      <c r="R680" s="301">
        <v>230000</v>
      </c>
      <c r="S680" s="301">
        <v>230000</v>
      </c>
    </row>
    <row r="681" spans="1:19" ht="16.5" customHeight="1" x14ac:dyDescent="0.3">
      <c r="A681" s="302">
        <v>679</v>
      </c>
      <c r="B681" s="298" t="s">
        <v>1849</v>
      </c>
      <c r="C681" s="298" t="s">
        <v>3387</v>
      </c>
      <c r="D681" s="299" t="s">
        <v>3388</v>
      </c>
      <c r="E681" s="299" t="s">
        <v>3389</v>
      </c>
      <c r="F681" s="298" t="s">
        <v>81</v>
      </c>
      <c r="G681" s="298" t="s">
        <v>4522</v>
      </c>
      <c r="H681" s="301">
        <v>0</v>
      </c>
      <c r="I681" s="301">
        <v>0</v>
      </c>
      <c r="J681" s="301">
        <v>0</v>
      </c>
      <c r="K681" s="308">
        <v>0</v>
      </c>
      <c r="L681" s="301">
        <v>0</v>
      </c>
      <c r="M681" s="301">
        <v>0</v>
      </c>
      <c r="N681" s="301">
        <v>0</v>
      </c>
      <c r="O681" s="301">
        <v>0</v>
      </c>
      <c r="P681" s="301">
        <v>0</v>
      </c>
      <c r="Q681" s="301">
        <v>0</v>
      </c>
      <c r="R681" s="301">
        <v>0</v>
      </c>
      <c r="S681" s="301">
        <v>0</v>
      </c>
    </row>
    <row r="682" spans="1:19" ht="16.5" customHeight="1" x14ac:dyDescent="0.3">
      <c r="A682" s="297">
        <v>680</v>
      </c>
      <c r="B682" s="298" t="s">
        <v>1849</v>
      </c>
      <c r="C682" s="298" t="s">
        <v>1854</v>
      </c>
      <c r="D682" s="299" t="s">
        <v>1855</v>
      </c>
      <c r="E682" s="299" t="s">
        <v>1142</v>
      </c>
      <c r="F682" s="300" t="s">
        <v>81</v>
      </c>
      <c r="G682" s="300" t="s">
        <v>4522</v>
      </c>
      <c r="H682" s="301">
        <v>230000</v>
      </c>
      <c r="I682" s="301">
        <v>230000</v>
      </c>
      <c r="J682" s="301">
        <v>230000</v>
      </c>
      <c r="K682" s="308">
        <v>230000</v>
      </c>
      <c r="L682" s="301">
        <v>230000</v>
      </c>
      <c r="M682" s="301">
        <v>230000</v>
      </c>
      <c r="N682" s="301">
        <v>230000</v>
      </c>
      <c r="O682" s="301">
        <v>230000</v>
      </c>
      <c r="P682" s="301">
        <v>0</v>
      </c>
      <c r="Q682" s="301">
        <v>0</v>
      </c>
      <c r="R682" s="301">
        <v>0</v>
      </c>
      <c r="S682" s="301">
        <v>0</v>
      </c>
    </row>
    <row r="683" spans="1:19" ht="16.5" customHeight="1" x14ac:dyDescent="0.3">
      <c r="A683" s="293">
        <v>681</v>
      </c>
      <c r="B683" s="298" t="s">
        <v>1849</v>
      </c>
      <c r="C683" s="298" t="s">
        <v>3390</v>
      </c>
      <c r="D683" s="299" t="s">
        <v>3391</v>
      </c>
      <c r="E683" s="299" t="s">
        <v>4111</v>
      </c>
      <c r="F683" s="298" t="s">
        <v>81</v>
      </c>
      <c r="G683" s="298" t="s">
        <v>4522</v>
      </c>
      <c r="H683" s="301">
        <v>0</v>
      </c>
      <c r="I683" s="301">
        <v>0</v>
      </c>
      <c r="J683" s="301">
        <v>3360000</v>
      </c>
      <c r="K683" s="308">
        <v>0</v>
      </c>
      <c r="L683" s="301">
        <v>0</v>
      </c>
      <c r="M683" s="301">
        <v>0</v>
      </c>
      <c r="N683" s="301">
        <v>0</v>
      </c>
      <c r="O683" s="301">
        <v>0</v>
      </c>
      <c r="P683" s="301">
        <v>0</v>
      </c>
      <c r="Q683" s="301">
        <v>0</v>
      </c>
      <c r="R683" s="301">
        <v>0</v>
      </c>
      <c r="S683" s="301">
        <v>0</v>
      </c>
    </row>
    <row r="684" spans="1:19" ht="16.5" customHeight="1" x14ac:dyDescent="0.3">
      <c r="A684" s="297">
        <v>682</v>
      </c>
      <c r="B684" s="298" t="s">
        <v>1849</v>
      </c>
      <c r="C684" s="298" t="s">
        <v>3392</v>
      </c>
      <c r="D684" s="299" t="s">
        <v>3393</v>
      </c>
      <c r="E684" s="299" t="s">
        <v>4009</v>
      </c>
      <c r="F684" s="300" t="s">
        <v>81</v>
      </c>
      <c r="G684" s="300" t="s">
        <v>4522</v>
      </c>
      <c r="H684" s="301">
        <v>0</v>
      </c>
      <c r="I684" s="301">
        <v>0</v>
      </c>
      <c r="J684" s="301">
        <v>3360000</v>
      </c>
      <c r="K684" s="308">
        <v>0</v>
      </c>
      <c r="L684" s="301">
        <v>0</v>
      </c>
      <c r="M684" s="301">
        <v>0</v>
      </c>
      <c r="N684" s="301">
        <v>0</v>
      </c>
      <c r="O684" s="301">
        <v>0</v>
      </c>
      <c r="P684" s="301">
        <v>0</v>
      </c>
      <c r="Q684" s="301">
        <v>0</v>
      </c>
      <c r="R684" s="301">
        <v>0</v>
      </c>
      <c r="S684" s="301">
        <v>0</v>
      </c>
    </row>
    <row r="685" spans="1:19" ht="16.5" customHeight="1" x14ac:dyDescent="0.3">
      <c r="A685" s="302">
        <v>683</v>
      </c>
      <c r="B685" s="298" t="s">
        <v>1849</v>
      </c>
      <c r="C685" s="298" t="s">
        <v>3394</v>
      </c>
      <c r="D685" s="299" t="s">
        <v>3395</v>
      </c>
      <c r="E685" s="299" t="s">
        <v>1060</v>
      </c>
      <c r="F685" s="298" t="s">
        <v>81</v>
      </c>
      <c r="G685" s="298" t="s">
        <v>4522</v>
      </c>
      <c r="H685" s="301">
        <v>0</v>
      </c>
      <c r="I685" s="301">
        <v>0</v>
      </c>
      <c r="J685" s="301">
        <v>0</v>
      </c>
      <c r="K685" s="308">
        <v>0</v>
      </c>
      <c r="L685" s="301">
        <v>0</v>
      </c>
      <c r="M685" s="301">
        <v>0</v>
      </c>
      <c r="N685" s="301">
        <v>0</v>
      </c>
      <c r="O685" s="301">
        <v>0</v>
      </c>
      <c r="P685" s="301">
        <v>0</v>
      </c>
      <c r="Q685" s="301">
        <v>0</v>
      </c>
      <c r="R685" s="301">
        <v>0</v>
      </c>
      <c r="S685" s="301">
        <v>0</v>
      </c>
    </row>
    <row r="686" spans="1:19" ht="16.5" customHeight="1" x14ac:dyDescent="0.3">
      <c r="A686" s="297">
        <v>684</v>
      </c>
      <c r="B686" s="298" t="s">
        <v>1849</v>
      </c>
      <c r="C686" s="298" t="s">
        <v>3396</v>
      </c>
      <c r="D686" s="299" t="s">
        <v>3397</v>
      </c>
      <c r="E686" s="299" t="s">
        <v>1273</v>
      </c>
      <c r="F686" s="300" t="s">
        <v>81</v>
      </c>
      <c r="G686" s="300" t="s">
        <v>4522</v>
      </c>
      <c r="H686" s="301">
        <v>0</v>
      </c>
      <c r="I686" s="301">
        <v>0</v>
      </c>
      <c r="J686" s="301">
        <v>0</v>
      </c>
      <c r="K686" s="308">
        <v>0</v>
      </c>
      <c r="L686" s="301">
        <v>0</v>
      </c>
      <c r="M686" s="301">
        <v>0</v>
      </c>
      <c r="N686" s="301">
        <v>0</v>
      </c>
      <c r="O686" s="301">
        <v>0</v>
      </c>
      <c r="P686" s="301">
        <v>0</v>
      </c>
      <c r="Q686" s="301">
        <v>0</v>
      </c>
      <c r="R686" s="301">
        <v>0</v>
      </c>
      <c r="S686" s="301">
        <v>0</v>
      </c>
    </row>
    <row r="687" spans="1:19" ht="16.5" customHeight="1" x14ac:dyDescent="0.3">
      <c r="A687" s="302">
        <v>685</v>
      </c>
      <c r="B687" s="298" t="s">
        <v>1849</v>
      </c>
      <c r="C687" s="298" t="s">
        <v>1856</v>
      </c>
      <c r="D687" s="299" t="s">
        <v>1857</v>
      </c>
      <c r="E687" s="299" t="s">
        <v>1133</v>
      </c>
      <c r="F687" s="298" t="s">
        <v>81</v>
      </c>
      <c r="G687" s="298" t="s">
        <v>4522</v>
      </c>
      <c r="H687" s="301">
        <v>270750</v>
      </c>
      <c r="I687" s="301">
        <v>270750</v>
      </c>
      <c r="J687" s="301">
        <v>270750</v>
      </c>
      <c r="K687" s="308">
        <v>270750</v>
      </c>
      <c r="L687" s="301">
        <v>270750</v>
      </c>
      <c r="M687" s="301">
        <v>270750</v>
      </c>
      <c r="N687" s="301">
        <v>0</v>
      </c>
      <c r="O687" s="301">
        <v>0</v>
      </c>
      <c r="P687" s="301">
        <v>0</v>
      </c>
      <c r="Q687" s="301">
        <v>0</v>
      </c>
      <c r="R687" s="301">
        <v>0</v>
      </c>
      <c r="S687" s="301">
        <v>0</v>
      </c>
    </row>
    <row r="688" spans="1:19" ht="16.5" customHeight="1" x14ac:dyDescent="0.3">
      <c r="A688" s="297">
        <v>686</v>
      </c>
      <c r="B688" s="298" t="s">
        <v>1849</v>
      </c>
      <c r="C688" s="298" t="s">
        <v>1858</v>
      </c>
      <c r="D688" s="299" t="s">
        <v>1859</v>
      </c>
      <c r="E688" s="299" t="s">
        <v>4283</v>
      </c>
      <c r="F688" s="300" t="s">
        <v>81</v>
      </c>
      <c r="G688" s="300" t="s">
        <v>4522</v>
      </c>
      <c r="H688" s="301">
        <v>230000</v>
      </c>
      <c r="I688" s="301">
        <v>230000</v>
      </c>
      <c r="J688" s="301">
        <v>230000</v>
      </c>
      <c r="K688" s="308">
        <v>950000</v>
      </c>
      <c r="L688" s="301">
        <v>230000</v>
      </c>
      <c r="M688" s="301">
        <v>230000</v>
      </c>
      <c r="N688" s="301">
        <v>230000</v>
      </c>
      <c r="O688" s="301">
        <v>230000</v>
      </c>
      <c r="P688" s="301">
        <v>230000</v>
      </c>
      <c r="Q688" s="301">
        <v>230000</v>
      </c>
      <c r="R688" s="301">
        <v>230000</v>
      </c>
      <c r="S688" s="301">
        <v>230000</v>
      </c>
    </row>
    <row r="689" spans="1:19" ht="16.5" customHeight="1" x14ac:dyDescent="0.3">
      <c r="A689" s="302">
        <v>687</v>
      </c>
      <c r="B689" s="298" t="s">
        <v>1860</v>
      </c>
      <c r="C689" s="298" t="s">
        <v>3398</v>
      </c>
      <c r="D689" s="299" t="s">
        <v>3399</v>
      </c>
      <c r="E689" s="299" t="s">
        <v>3400</v>
      </c>
      <c r="F689" s="298" t="s">
        <v>81</v>
      </c>
      <c r="G689" s="298" t="s">
        <v>4522</v>
      </c>
      <c r="H689" s="301">
        <v>0</v>
      </c>
      <c r="I689" s="301">
        <v>0</v>
      </c>
      <c r="J689" s="301">
        <v>0</v>
      </c>
      <c r="K689" s="308">
        <v>0</v>
      </c>
      <c r="L689" s="301">
        <v>0</v>
      </c>
      <c r="M689" s="301">
        <v>0</v>
      </c>
      <c r="N689" s="301">
        <v>0</v>
      </c>
      <c r="O689" s="301">
        <v>0</v>
      </c>
      <c r="P689" s="301">
        <v>0</v>
      </c>
      <c r="Q689" s="301">
        <v>0</v>
      </c>
      <c r="R689" s="301">
        <v>0</v>
      </c>
      <c r="S689" s="301">
        <v>0</v>
      </c>
    </row>
    <row r="690" spans="1:19" ht="16.5" customHeight="1" x14ac:dyDescent="0.3">
      <c r="A690" s="297">
        <v>688</v>
      </c>
      <c r="B690" s="298" t="s">
        <v>1861</v>
      </c>
      <c r="C690" s="298" t="s">
        <v>4400</v>
      </c>
      <c r="D690" s="299" t="s">
        <v>4539</v>
      </c>
      <c r="E690" s="299" t="s">
        <v>3215</v>
      </c>
      <c r="F690" s="300" t="s">
        <v>81</v>
      </c>
      <c r="G690" s="300" t="s">
        <v>4522</v>
      </c>
      <c r="H690" s="301">
        <v>0</v>
      </c>
      <c r="I690" s="301">
        <v>0</v>
      </c>
      <c r="J690" s="301">
        <v>0</v>
      </c>
      <c r="K690" s="308">
        <v>305000</v>
      </c>
      <c r="L690" s="301">
        <v>305000</v>
      </c>
      <c r="M690" s="301">
        <v>305000</v>
      </c>
      <c r="N690" s="301">
        <v>305000</v>
      </c>
      <c r="O690" s="301">
        <v>305000</v>
      </c>
      <c r="P690" s="301">
        <v>305000</v>
      </c>
      <c r="Q690" s="301">
        <v>305000</v>
      </c>
      <c r="R690" s="301">
        <v>305000</v>
      </c>
      <c r="S690" s="301">
        <v>305000</v>
      </c>
    </row>
    <row r="691" spans="1:19" ht="16.5" customHeight="1" x14ac:dyDescent="0.3">
      <c r="A691" s="293">
        <v>689</v>
      </c>
      <c r="B691" s="298" t="s">
        <v>1861</v>
      </c>
      <c r="C691" s="298" t="s">
        <v>3401</v>
      </c>
      <c r="D691" s="299" t="s">
        <v>3402</v>
      </c>
      <c r="E691" s="299" t="s">
        <v>1130</v>
      </c>
      <c r="F691" s="298" t="s">
        <v>81</v>
      </c>
      <c r="G691" s="298" t="s">
        <v>4522</v>
      </c>
      <c r="H691" s="301">
        <v>0</v>
      </c>
      <c r="I691" s="301">
        <v>0</v>
      </c>
      <c r="J691" s="301">
        <v>0</v>
      </c>
      <c r="K691" s="308">
        <v>0</v>
      </c>
      <c r="L691" s="301">
        <v>0</v>
      </c>
      <c r="M691" s="301">
        <v>0</v>
      </c>
      <c r="N691" s="301">
        <v>0</v>
      </c>
      <c r="O691" s="301">
        <v>0</v>
      </c>
      <c r="P691" s="301">
        <v>0</v>
      </c>
      <c r="Q691" s="301">
        <v>0</v>
      </c>
      <c r="R691" s="301">
        <v>0</v>
      </c>
      <c r="S691" s="301">
        <v>0</v>
      </c>
    </row>
    <row r="692" spans="1:19" ht="16.5" customHeight="1" x14ac:dyDescent="0.3">
      <c r="A692" s="297">
        <v>690</v>
      </c>
      <c r="B692" s="298" t="s">
        <v>1861</v>
      </c>
      <c r="C692" s="298" t="s">
        <v>3403</v>
      </c>
      <c r="D692" s="299" t="s">
        <v>3404</v>
      </c>
      <c r="E692" s="299" t="s">
        <v>3405</v>
      </c>
      <c r="F692" s="300" t="s">
        <v>81</v>
      </c>
      <c r="G692" s="300" t="s">
        <v>4522</v>
      </c>
      <c r="H692" s="301">
        <v>0</v>
      </c>
      <c r="I692" s="301">
        <v>0</v>
      </c>
      <c r="J692" s="301">
        <v>0</v>
      </c>
      <c r="K692" s="308">
        <v>0</v>
      </c>
      <c r="L692" s="301">
        <v>0</v>
      </c>
      <c r="M692" s="301">
        <v>0</v>
      </c>
      <c r="N692" s="301">
        <v>0</v>
      </c>
      <c r="O692" s="301">
        <v>0</v>
      </c>
      <c r="P692" s="301">
        <v>0</v>
      </c>
      <c r="Q692" s="301">
        <v>0</v>
      </c>
      <c r="R692" s="301">
        <v>0</v>
      </c>
      <c r="S692" s="301">
        <v>0</v>
      </c>
    </row>
    <row r="693" spans="1:19" ht="16.5" customHeight="1" x14ac:dyDescent="0.3">
      <c r="A693" s="302">
        <v>691</v>
      </c>
      <c r="B693" s="298" t="s">
        <v>1861</v>
      </c>
      <c r="C693" s="298" t="s">
        <v>1861</v>
      </c>
      <c r="D693" s="299" t="s">
        <v>1862</v>
      </c>
      <c r="E693" s="299" t="s">
        <v>1113</v>
      </c>
      <c r="F693" s="298" t="s">
        <v>81</v>
      </c>
      <c r="G693" s="298" t="s">
        <v>4522</v>
      </c>
      <c r="H693" s="301">
        <v>80000</v>
      </c>
      <c r="I693" s="301">
        <v>80000</v>
      </c>
      <c r="J693" s="301">
        <v>80000</v>
      </c>
      <c r="K693" s="308">
        <v>80000</v>
      </c>
      <c r="L693" s="301">
        <v>80000</v>
      </c>
      <c r="M693" s="301">
        <v>80000</v>
      </c>
      <c r="N693" s="301">
        <v>80000</v>
      </c>
      <c r="O693" s="301">
        <v>80000</v>
      </c>
      <c r="P693" s="301">
        <v>80000</v>
      </c>
      <c r="Q693" s="301">
        <v>80000</v>
      </c>
      <c r="R693" s="301">
        <v>80000</v>
      </c>
      <c r="S693" s="301">
        <v>0</v>
      </c>
    </row>
    <row r="694" spans="1:19" ht="16.5" customHeight="1" x14ac:dyDescent="0.3">
      <c r="A694" s="297">
        <v>692</v>
      </c>
      <c r="B694" s="298" t="s">
        <v>1863</v>
      </c>
      <c r="C694" s="298" t="s">
        <v>1864</v>
      </c>
      <c r="D694" s="299" t="s">
        <v>1865</v>
      </c>
      <c r="E694" s="299" t="s">
        <v>1196</v>
      </c>
      <c r="F694" s="300" t="s">
        <v>81</v>
      </c>
      <c r="G694" s="300" t="s">
        <v>4522</v>
      </c>
      <c r="H694" s="301">
        <v>280000</v>
      </c>
      <c r="I694" s="301">
        <v>280000</v>
      </c>
      <c r="J694" s="301">
        <v>280000</v>
      </c>
      <c r="K694" s="308">
        <v>280000</v>
      </c>
      <c r="L694" s="301">
        <v>280000</v>
      </c>
      <c r="M694" s="301">
        <v>280000</v>
      </c>
      <c r="N694" s="301">
        <v>280000</v>
      </c>
      <c r="O694" s="301">
        <v>280000</v>
      </c>
      <c r="P694" s="301">
        <v>280000</v>
      </c>
      <c r="Q694" s="301">
        <v>280000</v>
      </c>
      <c r="R694" s="301">
        <v>280000</v>
      </c>
      <c r="S694" s="301">
        <v>0</v>
      </c>
    </row>
    <row r="695" spans="1:19" ht="16.5" customHeight="1" x14ac:dyDescent="0.3">
      <c r="A695" s="302">
        <v>693</v>
      </c>
      <c r="B695" s="298" t="s">
        <v>1863</v>
      </c>
      <c r="C695" s="298" t="s">
        <v>1866</v>
      </c>
      <c r="D695" s="299" t="s">
        <v>1867</v>
      </c>
      <c r="E695" s="299" t="s">
        <v>1028</v>
      </c>
      <c r="F695" s="298" t="s">
        <v>81</v>
      </c>
      <c r="G695" s="298" t="s">
        <v>4522</v>
      </c>
      <c r="H695" s="301">
        <v>365000</v>
      </c>
      <c r="I695" s="301">
        <v>365000</v>
      </c>
      <c r="J695" s="301">
        <v>365000</v>
      </c>
      <c r="K695" s="308">
        <v>365000</v>
      </c>
      <c r="L695" s="301">
        <v>365000</v>
      </c>
      <c r="M695" s="301">
        <v>0</v>
      </c>
      <c r="N695" s="301">
        <v>0</v>
      </c>
      <c r="O695" s="301">
        <v>0</v>
      </c>
      <c r="P695" s="301">
        <v>0</v>
      </c>
      <c r="Q695" s="301">
        <v>0</v>
      </c>
      <c r="R695" s="301">
        <v>0</v>
      </c>
      <c r="S695" s="301">
        <v>0</v>
      </c>
    </row>
    <row r="696" spans="1:19" ht="16.5" customHeight="1" x14ac:dyDescent="0.3">
      <c r="A696" s="297">
        <v>694</v>
      </c>
      <c r="B696" s="298" t="s">
        <v>1863</v>
      </c>
      <c r="C696" s="298" t="s">
        <v>1868</v>
      </c>
      <c r="D696" s="299" t="s">
        <v>1869</v>
      </c>
      <c r="E696" s="299" t="s">
        <v>1273</v>
      </c>
      <c r="F696" s="300" t="s">
        <v>81</v>
      </c>
      <c r="G696" s="300" t="s">
        <v>4522</v>
      </c>
      <c r="H696" s="301">
        <v>455000</v>
      </c>
      <c r="I696" s="301">
        <v>455000</v>
      </c>
      <c r="J696" s="301">
        <v>455000</v>
      </c>
      <c r="K696" s="308">
        <v>455000</v>
      </c>
      <c r="L696" s="301">
        <v>455000</v>
      </c>
      <c r="M696" s="301">
        <v>455000</v>
      </c>
      <c r="N696" s="301">
        <v>455000</v>
      </c>
      <c r="O696" s="301">
        <v>455000</v>
      </c>
      <c r="P696" s="301">
        <v>455000</v>
      </c>
      <c r="Q696" s="301">
        <v>455000</v>
      </c>
      <c r="R696" s="301">
        <v>0</v>
      </c>
      <c r="S696" s="301">
        <v>0</v>
      </c>
    </row>
    <row r="697" spans="1:19" ht="16.5" customHeight="1" x14ac:dyDescent="0.3">
      <c r="A697" s="302">
        <v>695</v>
      </c>
      <c r="B697" s="298" t="s">
        <v>1863</v>
      </c>
      <c r="C697" s="298" t="s">
        <v>2713</v>
      </c>
      <c r="D697" s="299" t="s">
        <v>2714</v>
      </c>
      <c r="E697" s="299" t="s">
        <v>1145</v>
      </c>
      <c r="F697" s="298" t="s">
        <v>81</v>
      </c>
      <c r="G697" s="298" t="s">
        <v>4522</v>
      </c>
      <c r="H697" s="301">
        <v>275000</v>
      </c>
      <c r="I697" s="301">
        <v>275000</v>
      </c>
      <c r="J697" s="301">
        <v>275000</v>
      </c>
      <c r="K697" s="308">
        <v>275000</v>
      </c>
      <c r="L697" s="301">
        <v>275000</v>
      </c>
      <c r="M697" s="301">
        <v>275000</v>
      </c>
      <c r="N697" s="301">
        <v>275000</v>
      </c>
      <c r="O697" s="301">
        <v>275000</v>
      </c>
      <c r="P697" s="301">
        <v>275000</v>
      </c>
      <c r="Q697" s="301">
        <v>275000</v>
      </c>
      <c r="R697" s="301">
        <v>275000</v>
      </c>
      <c r="S697" s="301">
        <v>275000</v>
      </c>
    </row>
    <row r="698" spans="1:19" ht="16.5" customHeight="1" x14ac:dyDescent="0.3">
      <c r="A698" s="297">
        <v>696</v>
      </c>
      <c r="B698" s="298" t="s">
        <v>1863</v>
      </c>
      <c r="C698" s="298" t="s">
        <v>1870</v>
      </c>
      <c r="D698" s="299" t="s">
        <v>1871</v>
      </c>
      <c r="E698" s="299" t="s">
        <v>1273</v>
      </c>
      <c r="F698" s="300" t="s">
        <v>81</v>
      </c>
      <c r="G698" s="300" t="s">
        <v>4522</v>
      </c>
      <c r="H698" s="301">
        <v>305000</v>
      </c>
      <c r="I698" s="301">
        <v>305000</v>
      </c>
      <c r="J698" s="301">
        <v>305000</v>
      </c>
      <c r="K698" s="308">
        <v>305000</v>
      </c>
      <c r="L698" s="301">
        <v>305000</v>
      </c>
      <c r="M698" s="301">
        <v>305000</v>
      </c>
      <c r="N698" s="301">
        <v>305000</v>
      </c>
      <c r="O698" s="301">
        <v>305000</v>
      </c>
      <c r="P698" s="301">
        <v>305000</v>
      </c>
      <c r="Q698" s="301">
        <v>0</v>
      </c>
      <c r="R698" s="301">
        <v>0</v>
      </c>
      <c r="S698" s="301">
        <v>0</v>
      </c>
    </row>
    <row r="699" spans="1:19" ht="16.5" customHeight="1" x14ac:dyDescent="0.3">
      <c r="A699" s="293">
        <v>697</v>
      </c>
      <c r="B699" s="298" t="s">
        <v>1863</v>
      </c>
      <c r="C699" s="298" t="s">
        <v>1872</v>
      </c>
      <c r="D699" s="299" t="s">
        <v>1873</v>
      </c>
      <c r="E699" s="299" t="s">
        <v>1113</v>
      </c>
      <c r="F699" s="298" t="s">
        <v>81</v>
      </c>
      <c r="G699" s="298" t="s">
        <v>4522</v>
      </c>
      <c r="H699" s="301">
        <v>305000</v>
      </c>
      <c r="I699" s="301">
        <v>305000</v>
      </c>
      <c r="J699" s="301">
        <v>305000</v>
      </c>
      <c r="K699" s="308">
        <v>305000</v>
      </c>
      <c r="L699" s="301">
        <v>305000</v>
      </c>
      <c r="M699" s="301">
        <v>305000</v>
      </c>
      <c r="N699" s="301">
        <v>305000</v>
      </c>
      <c r="O699" s="301">
        <v>305000</v>
      </c>
      <c r="P699" s="301">
        <v>305000</v>
      </c>
      <c r="Q699" s="301">
        <v>305000</v>
      </c>
      <c r="R699" s="301">
        <v>305000</v>
      </c>
      <c r="S699" s="301">
        <v>0</v>
      </c>
    </row>
    <row r="700" spans="1:19" ht="16.5" customHeight="1" x14ac:dyDescent="0.3">
      <c r="A700" s="297">
        <v>698</v>
      </c>
      <c r="B700" s="298" t="s">
        <v>1863</v>
      </c>
      <c r="C700" s="298" t="s">
        <v>3406</v>
      </c>
      <c r="D700" s="299" t="s">
        <v>3407</v>
      </c>
      <c r="E700" s="299" t="s">
        <v>1065</v>
      </c>
      <c r="F700" s="300" t="s">
        <v>81</v>
      </c>
      <c r="G700" s="300" t="s">
        <v>4522</v>
      </c>
      <c r="H700" s="301">
        <v>0</v>
      </c>
      <c r="I700" s="301">
        <v>0</v>
      </c>
      <c r="J700" s="301">
        <v>0</v>
      </c>
      <c r="K700" s="308">
        <v>0</v>
      </c>
      <c r="L700" s="301">
        <v>0</v>
      </c>
      <c r="M700" s="301">
        <v>0</v>
      </c>
      <c r="N700" s="301">
        <v>0</v>
      </c>
      <c r="O700" s="301">
        <v>0</v>
      </c>
      <c r="P700" s="301">
        <v>0</v>
      </c>
      <c r="Q700" s="301">
        <v>0</v>
      </c>
      <c r="R700" s="301">
        <v>0</v>
      </c>
      <c r="S700" s="301">
        <v>0</v>
      </c>
    </row>
    <row r="701" spans="1:19" ht="16.5" customHeight="1" x14ac:dyDescent="0.3">
      <c r="A701" s="302">
        <v>699</v>
      </c>
      <c r="B701" s="298" t="s">
        <v>1863</v>
      </c>
      <c r="C701" s="298" t="s">
        <v>1874</v>
      </c>
      <c r="D701" s="299" t="s">
        <v>1875</v>
      </c>
      <c r="E701" s="299" t="s">
        <v>1028</v>
      </c>
      <c r="F701" s="298" t="s">
        <v>81</v>
      </c>
      <c r="G701" s="298" t="s">
        <v>4522</v>
      </c>
      <c r="H701" s="301">
        <v>275000</v>
      </c>
      <c r="I701" s="301">
        <v>275000</v>
      </c>
      <c r="J701" s="301">
        <v>275000</v>
      </c>
      <c r="K701" s="308">
        <v>275000</v>
      </c>
      <c r="L701" s="301">
        <v>275000</v>
      </c>
      <c r="M701" s="301">
        <v>0</v>
      </c>
      <c r="N701" s="301">
        <v>0</v>
      </c>
      <c r="O701" s="301">
        <v>0</v>
      </c>
      <c r="P701" s="301">
        <v>0</v>
      </c>
      <c r="Q701" s="301">
        <v>0</v>
      </c>
      <c r="R701" s="301">
        <v>0</v>
      </c>
      <c r="S701" s="301">
        <v>0</v>
      </c>
    </row>
    <row r="702" spans="1:19" ht="16.5" customHeight="1" x14ac:dyDescent="0.3">
      <c r="A702" s="297">
        <v>700</v>
      </c>
      <c r="B702" s="298" t="s">
        <v>1863</v>
      </c>
      <c r="C702" s="298" t="s">
        <v>3408</v>
      </c>
      <c r="D702" s="299" t="s">
        <v>3409</v>
      </c>
      <c r="E702" s="299" t="s">
        <v>1295</v>
      </c>
      <c r="F702" s="300" t="s">
        <v>81</v>
      </c>
      <c r="G702" s="300" t="s">
        <v>4522</v>
      </c>
      <c r="H702" s="301">
        <v>0</v>
      </c>
      <c r="I702" s="301">
        <v>2640000</v>
      </c>
      <c r="J702" s="301">
        <v>0</v>
      </c>
      <c r="K702" s="308">
        <v>0</v>
      </c>
      <c r="L702" s="301">
        <v>0</v>
      </c>
      <c r="M702" s="301">
        <v>0</v>
      </c>
      <c r="N702" s="301">
        <v>0</v>
      </c>
      <c r="O702" s="301">
        <v>0</v>
      </c>
      <c r="P702" s="301">
        <v>0</v>
      </c>
      <c r="Q702" s="301">
        <v>0</v>
      </c>
      <c r="R702" s="301">
        <v>0</v>
      </c>
      <c r="S702" s="301">
        <v>0</v>
      </c>
    </row>
    <row r="703" spans="1:19" ht="16.5" customHeight="1" x14ac:dyDescent="0.3">
      <c r="A703" s="302">
        <v>701</v>
      </c>
      <c r="B703" s="298" t="s">
        <v>1863</v>
      </c>
      <c r="C703" s="298" t="s">
        <v>1876</v>
      </c>
      <c r="D703" s="299" t="s">
        <v>4112</v>
      </c>
      <c r="E703" s="299" t="s">
        <v>1196</v>
      </c>
      <c r="F703" s="298" t="s">
        <v>81</v>
      </c>
      <c r="G703" s="298" t="s">
        <v>4522</v>
      </c>
      <c r="H703" s="301">
        <v>325000</v>
      </c>
      <c r="I703" s="301">
        <v>325000</v>
      </c>
      <c r="J703" s="301">
        <v>325000</v>
      </c>
      <c r="K703" s="308">
        <v>325000</v>
      </c>
      <c r="L703" s="301">
        <v>325000</v>
      </c>
      <c r="M703" s="301">
        <v>325000</v>
      </c>
      <c r="N703" s="301">
        <v>325000</v>
      </c>
      <c r="O703" s="301">
        <v>325000</v>
      </c>
      <c r="P703" s="301">
        <v>325000</v>
      </c>
      <c r="Q703" s="301">
        <v>325000</v>
      </c>
      <c r="R703" s="301">
        <v>325000</v>
      </c>
      <c r="S703" s="301">
        <v>0</v>
      </c>
    </row>
    <row r="704" spans="1:19" ht="16.5" customHeight="1" x14ac:dyDescent="0.3">
      <c r="A704" s="297">
        <v>702</v>
      </c>
      <c r="B704" s="298" t="s">
        <v>1863</v>
      </c>
      <c r="C704" s="298" t="s">
        <v>1877</v>
      </c>
      <c r="D704" s="299" t="s">
        <v>1878</v>
      </c>
      <c r="E704" s="299" t="s">
        <v>1488</v>
      </c>
      <c r="F704" s="300" t="s">
        <v>81</v>
      </c>
      <c r="G704" s="300" t="s">
        <v>4522</v>
      </c>
      <c r="H704" s="301">
        <v>305000</v>
      </c>
      <c r="I704" s="301">
        <v>305000</v>
      </c>
      <c r="J704" s="301">
        <v>305000</v>
      </c>
      <c r="K704" s="308">
        <v>305000</v>
      </c>
      <c r="L704" s="301">
        <v>305000</v>
      </c>
      <c r="M704" s="301">
        <v>305000</v>
      </c>
      <c r="N704" s="301">
        <v>305000</v>
      </c>
      <c r="O704" s="301">
        <v>305000</v>
      </c>
      <c r="P704" s="301">
        <v>305000</v>
      </c>
      <c r="Q704" s="301">
        <v>305000</v>
      </c>
      <c r="R704" s="301">
        <v>305000</v>
      </c>
      <c r="S704" s="301">
        <v>305000</v>
      </c>
    </row>
    <row r="705" spans="1:19" ht="16.5" customHeight="1" x14ac:dyDescent="0.3">
      <c r="A705" s="302">
        <v>703</v>
      </c>
      <c r="B705" s="298" t="s">
        <v>1863</v>
      </c>
      <c r="C705" s="298" t="s">
        <v>1879</v>
      </c>
      <c r="D705" s="299" t="s">
        <v>1880</v>
      </c>
      <c r="E705" s="299" t="s">
        <v>1295</v>
      </c>
      <c r="F705" s="298" t="s">
        <v>81</v>
      </c>
      <c r="G705" s="298" t="s">
        <v>4522</v>
      </c>
      <c r="H705" s="301">
        <v>275000</v>
      </c>
      <c r="I705" s="301">
        <v>275000</v>
      </c>
      <c r="J705" s="301">
        <v>275000</v>
      </c>
      <c r="K705" s="308">
        <v>275000</v>
      </c>
      <c r="L705" s="301">
        <v>275000</v>
      </c>
      <c r="M705" s="301">
        <v>275000</v>
      </c>
      <c r="N705" s="301">
        <v>275000</v>
      </c>
      <c r="O705" s="301">
        <v>275000</v>
      </c>
      <c r="P705" s="301">
        <v>275000</v>
      </c>
      <c r="Q705" s="301">
        <v>275000</v>
      </c>
      <c r="R705" s="301">
        <v>275000</v>
      </c>
      <c r="S705" s="301">
        <v>275000</v>
      </c>
    </row>
    <row r="706" spans="1:19" ht="16.5" customHeight="1" x14ac:dyDescent="0.3">
      <c r="A706" s="297">
        <v>704</v>
      </c>
      <c r="B706" s="298" t="s">
        <v>1863</v>
      </c>
      <c r="C706" s="298" t="s">
        <v>3410</v>
      </c>
      <c r="D706" s="299" t="s">
        <v>3411</v>
      </c>
      <c r="E706" s="299" t="s">
        <v>1273</v>
      </c>
      <c r="F706" s="300" t="s">
        <v>81</v>
      </c>
      <c r="G706" s="300" t="s">
        <v>4522</v>
      </c>
      <c r="H706" s="301">
        <v>0</v>
      </c>
      <c r="I706" s="301">
        <v>0</v>
      </c>
      <c r="J706" s="301">
        <v>0</v>
      </c>
      <c r="K706" s="308">
        <v>0</v>
      </c>
      <c r="L706" s="301">
        <v>0</v>
      </c>
      <c r="M706" s="301">
        <v>0</v>
      </c>
      <c r="N706" s="301">
        <v>0</v>
      </c>
      <c r="O706" s="301">
        <v>0</v>
      </c>
      <c r="P706" s="301">
        <v>0</v>
      </c>
      <c r="Q706" s="301">
        <v>0</v>
      </c>
      <c r="R706" s="301">
        <v>0</v>
      </c>
      <c r="S706" s="301">
        <v>0</v>
      </c>
    </row>
    <row r="707" spans="1:19" ht="16.5" customHeight="1" x14ac:dyDescent="0.3">
      <c r="A707" s="293">
        <v>705</v>
      </c>
      <c r="B707" s="298" t="s">
        <v>1881</v>
      </c>
      <c r="C707" s="298" t="s">
        <v>1881</v>
      </c>
      <c r="D707" s="299" t="s">
        <v>1882</v>
      </c>
      <c r="E707" s="299" t="s">
        <v>1113</v>
      </c>
      <c r="F707" s="298" t="s">
        <v>81</v>
      </c>
      <c r="G707" s="298" t="s">
        <v>4522</v>
      </c>
      <c r="H707" s="301">
        <v>80000</v>
      </c>
      <c r="I707" s="301">
        <v>80000</v>
      </c>
      <c r="J707" s="301">
        <v>80000</v>
      </c>
      <c r="K707" s="308">
        <v>80000</v>
      </c>
      <c r="L707" s="301">
        <v>80000</v>
      </c>
      <c r="M707" s="301">
        <v>80000</v>
      </c>
      <c r="N707" s="301">
        <v>80000</v>
      </c>
      <c r="O707" s="301">
        <v>80000</v>
      </c>
      <c r="P707" s="301">
        <v>80000</v>
      </c>
      <c r="Q707" s="301">
        <v>80000</v>
      </c>
      <c r="R707" s="301">
        <v>0</v>
      </c>
      <c r="S707" s="301">
        <v>0</v>
      </c>
    </row>
    <row r="708" spans="1:19" ht="16.5" customHeight="1" x14ac:dyDescent="0.3">
      <c r="A708" s="297">
        <v>706</v>
      </c>
      <c r="B708" s="298" t="s">
        <v>1883</v>
      </c>
      <c r="C708" s="298" t="s">
        <v>3412</v>
      </c>
      <c r="D708" s="299" t="s">
        <v>3413</v>
      </c>
      <c r="E708" s="299" t="s">
        <v>1121</v>
      </c>
      <c r="F708" s="300" t="s">
        <v>81</v>
      </c>
      <c r="G708" s="300" t="s">
        <v>4522</v>
      </c>
      <c r="H708" s="301">
        <v>0</v>
      </c>
      <c r="I708" s="301">
        <v>0</v>
      </c>
      <c r="J708" s="301">
        <v>0</v>
      </c>
      <c r="K708" s="308">
        <v>0</v>
      </c>
      <c r="L708" s="301">
        <v>0</v>
      </c>
      <c r="M708" s="301">
        <v>0</v>
      </c>
      <c r="N708" s="301">
        <v>0</v>
      </c>
      <c r="O708" s="301">
        <v>0</v>
      </c>
      <c r="P708" s="301">
        <v>0</v>
      </c>
      <c r="Q708" s="301">
        <v>0</v>
      </c>
      <c r="R708" s="301">
        <v>0</v>
      </c>
      <c r="S708" s="301">
        <v>0</v>
      </c>
    </row>
    <row r="709" spans="1:19" ht="16.5" customHeight="1" x14ac:dyDescent="0.3">
      <c r="A709" s="302">
        <v>707</v>
      </c>
      <c r="B709" s="298" t="s">
        <v>1883</v>
      </c>
      <c r="C709" s="298" t="s">
        <v>1884</v>
      </c>
      <c r="D709" s="299" t="s">
        <v>1885</v>
      </c>
      <c r="E709" s="299" t="s">
        <v>1886</v>
      </c>
      <c r="F709" s="298" t="s">
        <v>81</v>
      </c>
      <c r="G709" s="298" t="s">
        <v>4522</v>
      </c>
      <c r="H709" s="301">
        <v>230000</v>
      </c>
      <c r="I709" s="301">
        <v>230000</v>
      </c>
      <c r="J709" s="301">
        <v>230000</v>
      </c>
      <c r="K709" s="308">
        <v>230000</v>
      </c>
      <c r="L709" s="301">
        <v>230000</v>
      </c>
      <c r="M709" s="301">
        <v>230000</v>
      </c>
      <c r="N709" s="301">
        <v>230000</v>
      </c>
      <c r="O709" s="301">
        <v>230000</v>
      </c>
      <c r="P709" s="301">
        <v>230000</v>
      </c>
      <c r="Q709" s="301">
        <v>230000</v>
      </c>
      <c r="R709" s="301">
        <v>230000</v>
      </c>
      <c r="S709" s="301">
        <v>230000</v>
      </c>
    </row>
    <row r="710" spans="1:19" ht="16.5" customHeight="1" x14ac:dyDescent="0.3">
      <c r="A710" s="297">
        <v>708</v>
      </c>
      <c r="B710" s="298" t="s">
        <v>1883</v>
      </c>
      <c r="C710" s="298" t="s">
        <v>4010</v>
      </c>
      <c r="D710" s="299" t="s">
        <v>2715</v>
      </c>
      <c r="E710" s="299" t="s">
        <v>1145</v>
      </c>
      <c r="F710" s="300" t="s">
        <v>81</v>
      </c>
      <c r="G710" s="300" t="s">
        <v>4522</v>
      </c>
      <c r="H710" s="301">
        <v>275000</v>
      </c>
      <c r="I710" s="301">
        <v>275000</v>
      </c>
      <c r="J710" s="301">
        <v>275000</v>
      </c>
      <c r="K710" s="308">
        <v>275000</v>
      </c>
      <c r="L710" s="301">
        <v>275000</v>
      </c>
      <c r="M710" s="301">
        <v>275000</v>
      </c>
      <c r="N710" s="301">
        <v>275000</v>
      </c>
      <c r="O710" s="301">
        <v>275000</v>
      </c>
      <c r="P710" s="301">
        <v>275000</v>
      </c>
      <c r="Q710" s="301">
        <v>275000</v>
      </c>
      <c r="R710" s="301">
        <v>275000</v>
      </c>
      <c r="S710" s="301">
        <v>275000</v>
      </c>
    </row>
    <row r="711" spans="1:19" ht="16.5" customHeight="1" x14ac:dyDescent="0.3">
      <c r="A711" s="302">
        <v>709</v>
      </c>
      <c r="B711" s="298" t="s">
        <v>1883</v>
      </c>
      <c r="C711" s="298" t="s">
        <v>3414</v>
      </c>
      <c r="D711" s="299" t="s">
        <v>3415</v>
      </c>
      <c r="E711" s="299" t="s">
        <v>1113</v>
      </c>
      <c r="F711" s="298" t="s">
        <v>81</v>
      </c>
      <c r="G711" s="298" t="s">
        <v>4522</v>
      </c>
      <c r="H711" s="301">
        <v>0</v>
      </c>
      <c r="I711" s="301">
        <v>0</v>
      </c>
      <c r="J711" s="301">
        <v>0</v>
      </c>
      <c r="K711" s="308">
        <v>0</v>
      </c>
      <c r="L711" s="301">
        <v>0</v>
      </c>
      <c r="M711" s="301">
        <v>0</v>
      </c>
      <c r="N711" s="301">
        <v>0</v>
      </c>
      <c r="O711" s="301">
        <v>0</v>
      </c>
      <c r="P711" s="301">
        <v>0</v>
      </c>
      <c r="Q711" s="301">
        <v>0</v>
      </c>
      <c r="R711" s="301">
        <v>0</v>
      </c>
      <c r="S711" s="301">
        <v>0</v>
      </c>
    </row>
    <row r="712" spans="1:19" ht="16.5" customHeight="1" x14ac:dyDescent="0.3">
      <c r="A712" s="297">
        <v>710</v>
      </c>
      <c r="B712" s="298" t="s">
        <v>1883</v>
      </c>
      <c r="C712" s="298" t="s">
        <v>3416</v>
      </c>
      <c r="D712" s="299" t="s">
        <v>3417</v>
      </c>
      <c r="E712" s="299" t="s">
        <v>1028</v>
      </c>
      <c r="F712" s="300" t="s">
        <v>81</v>
      </c>
      <c r="G712" s="300" t="s">
        <v>4522</v>
      </c>
      <c r="H712" s="301">
        <v>0</v>
      </c>
      <c r="I712" s="301">
        <v>0</v>
      </c>
      <c r="J712" s="301">
        <v>0</v>
      </c>
      <c r="K712" s="308">
        <v>0</v>
      </c>
      <c r="L712" s="301">
        <v>0</v>
      </c>
      <c r="M712" s="301">
        <v>0</v>
      </c>
      <c r="N712" s="301">
        <v>0</v>
      </c>
      <c r="O712" s="301">
        <v>0</v>
      </c>
      <c r="P712" s="301">
        <v>0</v>
      </c>
      <c r="Q712" s="301">
        <v>0</v>
      </c>
      <c r="R712" s="301">
        <v>0</v>
      </c>
      <c r="S712" s="301">
        <v>0</v>
      </c>
    </row>
    <row r="713" spans="1:19" ht="16.5" customHeight="1" x14ac:dyDescent="0.3">
      <c r="A713" s="302">
        <v>711</v>
      </c>
      <c r="B713" s="298" t="s">
        <v>1883</v>
      </c>
      <c r="C713" s="298" t="s">
        <v>3418</v>
      </c>
      <c r="D713" s="299" t="s">
        <v>3419</v>
      </c>
      <c r="E713" s="299" t="s">
        <v>1142</v>
      </c>
      <c r="F713" s="298" t="s">
        <v>81</v>
      </c>
      <c r="G713" s="298" t="s">
        <v>4522</v>
      </c>
      <c r="H713" s="301">
        <v>0</v>
      </c>
      <c r="I713" s="301">
        <v>0</v>
      </c>
      <c r="J713" s="301">
        <v>0</v>
      </c>
      <c r="K713" s="308">
        <v>0</v>
      </c>
      <c r="L713" s="301">
        <v>0</v>
      </c>
      <c r="M713" s="301">
        <v>0</v>
      </c>
      <c r="N713" s="301">
        <v>0</v>
      </c>
      <c r="O713" s="301">
        <v>0</v>
      </c>
      <c r="P713" s="301">
        <v>0</v>
      </c>
      <c r="Q713" s="301">
        <v>0</v>
      </c>
      <c r="R713" s="301">
        <v>0</v>
      </c>
      <c r="S713" s="301">
        <v>0</v>
      </c>
    </row>
    <row r="714" spans="1:19" ht="16.5" customHeight="1" x14ac:dyDescent="0.3">
      <c r="A714" s="297">
        <v>712</v>
      </c>
      <c r="B714" s="298" t="s">
        <v>1883</v>
      </c>
      <c r="C714" s="298" t="s">
        <v>1887</v>
      </c>
      <c r="D714" s="299" t="s">
        <v>1888</v>
      </c>
      <c r="E714" s="299" t="s">
        <v>1041</v>
      </c>
      <c r="F714" s="300" t="s">
        <v>81</v>
      </c>
      <c r="G714" s="300" t="s">
        <v>4522</v>
      </c>
      <c r="H714" s="301">
        <v>355000</v>
      </c>
      <c r="I714" s="301">
        <v>0</v>
      </c>
      <c r="J714" s="301">
        <v>0</v>
      </c>
      <c r="K714" s="308">
        <v>0</v>
      </c>
      <c r="L714" s="301">
        <v>0</v>
      </c>
      <c r="M714" s="301">
        <v>0</v>
      </c>
      <c r="N714" s="301">
        <v>0</v>
      </c>
      <c r="O714" s="301">
        <v>0</v>
      </c>
      <c r="P714" s="301">
        <v>0</v>
      </c>
      <c r="Q714" s="301">
        <v>0</v>
      </c>
      <c r="R714" s="301">
        <v>0</v>
      </c>
      <c r="S714" s="301">
        <v>0</v>
      </c>
    </row>
    <row r="715" spans="1:19" ht="16.5" customHeight="1" x14ac:dyDescent="0.3">
      <c r="A715" s="293">
        <v>713</v>
      </c>
      <c r="B715" s="298" t="s">
        <v>1883</v>
      </c>
      <c r="C715" s="298" t="s">
        <v>4435</v>
      </c>
      <c r="D715" s="299" t="s">
        <v>4436</v>
      </c>
      <c r="E715" s="299" t="s">
        <v>4487</v>
      </c>
      <c r="F715" s="298" t="s">
        <v>81</v>
      </c>
      <c r="G715" s="298" t="s">
        <v>4522</v>
      </c>
      <c r="H715" s="301">
        <v>0</v>
      </c>
      <c r="I715" s="301">
        <v>0</v>
      </c>
      <c r="J715" s="301">
        <v>0</v>
      </c>
      <c r="K715" s="308">
        <v>3612000</v>
      </c>
      <c r="L715" s="301">
        <v>0</v>
      </c>
      <c r="M715" s="301">
        <v>0</v>
      </c>
      <c r="N715" s="301">
        <v>0</v>
      </c>
      <c r="O715" s="301">
        <v>0</v>
      </c>
      <c r="P715" s="301">
        <v>0</v>
      </c>
      <c r="Q715" s="301">
        <v>0</v>
      </c>
      <c r="R715" s="301">
        <v>0</v>
      </c>
      <c r="S715" s="301">
        <v>0</v>
      </c>
    </row>
    <row r="716" spans="1:19" ht="16.5" customHeight="1" x14ac:dyDescent="0.3">
      <c r="A716" s="297">
        <v>714</v>
      </c>
      <c r="B716" s="298" t="s">
        <v>1883</v>
      </c>
      <c r="C716" s="298" t="s">
        <v>1889</v>
      </c>
      <c r="D716" s="299" t="s">
        <v>1890</v>
      </c>
      <c r="E716" s="299" t="s">
        <v>1184</v>
      </c>
      <c r="F716" s="300" t="s">
        <v>81</v>
      </c>
      <c r="G716" s="300" t="s">
        <v>4522</v>
      </c>
      <c r="H716" s="301">
        <v>275000</v>
      </c>
      <c r="I716" s="301">
        <v>275000</v>
      </c>
      <c r="J716" s="301">
        <v>275000</v>
      </c>
      <c r="K716" s="308">
        <v>275000</v>
      </c>
      <c r="L716" s="301">
        <v>275000</v>
      </c>
      <c r="M716" s="301">
        <v>275000</v>
      </c>
      <c r="N716" s="301">
        <v>275000</v>
      </c>
      <c r="O716" s="301">
        <v>275000</v>
      </c>
      <c r="P716" s="301">
        <v>275000</v>
      </c>
      <c r="Q716" s="301">
        <v>275000</v>
      </c>
      <c r="R716" s="301">
        <v>275000</v>
      </c>
      <c r="S716" s="301">
        <v>0</v>
      </c>
    </row>
    <row r="717" spans="1:19" ht="16.5" customHeight="1" x14ac:dyDescent="0.3">
      <c r="A717" s="302">
        <v>715</v>
      </c>
      <c r="B717" s="298" t="s">
        <v>1883</v>
      </c>
      <c r="C717" s="298" t="s">
        <v>2843</v>
      </c>
      <c r="D717" s="299" t="s">
        <v>2872</v>
      </c>
      <c r="E717" s="299" t="s">
        <v>1145</v>
      </c>
      <c r="F717" s="298" t="s">
        <v>81</v>
      </c>
      <c r="G717" s="298" t="s">
        <v>4522</v>
      </c>
      <c r="H717" s="301">
        <v>4806000</v>
      </c>
      <c r="I717" s="301">
        <v>0</v>
      </c>
      <c r="J717" s="301">
        <v>0</v>
      </c>
      <c r="K717" s="308">
        <v>0</v>
      </c>
      <c r="L717" s="301">
        <v>0</v>
      </c>
      <c r="M717" s="301">
        <v>0</v>
      </c>
      <c r="N717" s="301">
        <v>0</v>
      </c>
      <c r="O717" s="301">
        <v>0</v>
      </c>
      <c r="P717" s="301">
        <v>0</v>
      </c>
      <c r="Q717" s="301">
        <v>0</v>
      </c>
      <c r="R717" s="301">
        <v>0</v>
      </c>
      <c r="S717" s="301">
        <v>0</v>
      </c>
    </row>
    <row r="718" spans="1:19" ht="16.5" customHeight="1" x14ac:dyDescent="0.3">
      <c r="A718" s="297">
        <v>716</v>
      </c>
      <c r="B718" s="298" t="s">
        <v>1883</v>
      </c>
      <c r="C718" s="298" t="s">
        <v>3420</v>
      </c>
      <c r="D718" s="299" t="s">
        <v>3421</v>
      </c>
      <c r="E718" s="299" t="s">
        <v>3422</v>
      </c>
      <c r="F718" s="300" t="s">
        <v>81</v>
      </c>
      <c r="G718" s="300" t="s">
        <v>4522</v>
      </c>
      <c r="H718" s="301">
        <v>0</v>
      </c>
      <c r="I718" s="301">
        <v>0</v>
      </c>
      <c r="J718" s="301">
        <v>0</v>
      </c>
      <c r="K718" s="308">
        <v>0</v>
      </c>
      <c r="L718" s="301">
        <v>0</v>
      </c>
      <c r="M718" s="301">
        <v>0</v>
      </c>
      <c r="N718" s="301">
        <v>0</v>
      </c>
      <c r="O718" s="301">
        <v>0</v>
      </c>
      <c r="P718" s="301">
        <v>0</v>
      </c>
      <c r="Q718" s="301">
        <v>0</v>
      </c>
      <c r="R718" s="301">
        <v>0</v>
      </c>
      <c r="S718" s="301">
        <v>0</v>
      </c>
    </row>
    <row r="719" spans="1:19" ht="16.5" customHeight="1" x14ac:dyDescent="0.3">
      <c r="A719" s="302">
        <v>717</v>
      </c>
      <c r="B719" s="298" t="s">
        <v>1883</v>
      </c>
      <c r="C719" s="298" t="s">
        <v>3423</v>
      </c>
      <c r="D719" s="299" t="s">
        <v>3424</v>
      </c>
      <c r="E719" s="299" t="s">
        <v>3422</v>
      </c>
      <c r="F719" s="298" t="s">
        <v>81</v>
      </c>
      <c r="G719" s="298" t="s">
        <v>4522</v>
      </c>
      <c r="H719" s="301">
        <v>0</v>
      </c>
      <c r="I719" s="301">
        <v>0</v>
      </c>
      <c r="J719" s="301">
        <v>0</v>
      </c>
      <c r="K719" s="308">
        <v>0</v>
      </c>
      <c r="L719" s="301">
        <v>0</v>
      </c>
      <c r="M719" s="301">
        <v>0</v>
      </c>
      <c r="N719" s="301">
        <v>0</v>
      </c>
      <c r="O719" s="301">
        <v>0</v>
      </c>
      <c r="P719" s="301">
        <v>0</v>
      </c>
      <c r="Q719" s="301">
        <v>0</v>
      </c>
      <c r="R719" s="301">
        <v>0</v>
      </c>
      <c r="S719" s="301">
        <v>0</v>
      </c>
    </row>
    <row r="720" spans="1:19" ht="16.5" customHeight="1" x14ac:dyDescent="0.3">
      <c r="A720" s="297">
        <v>718</v>
      </c>
      <c r="B720" s="298" t="s">
        <v>1883</v>
      </c>
      <c r="C720" s="298" t="s">
        <v>3425</v>
      </c>
      <c r="D720" s="299" t="s">
        <v>3426</v>
      </c>
      <c r="E720" s="299" t="s">
        <v>1060</v>
      </c>
      <c r="F720" s="300" t="s">
        <v>81</v>
      </c>
      <c r="G720" s="300" t="s">
        <v>4522</v>
      </c>
      <c r="H720" s="301">
        <v>0</v>
      </c>
      <c r="I720" s="301">
        <v>0</v>
      </c>
      <c r="J720" s="301">
        <v>0</v>
      </c>
      <c r="K720" s="308">
        <v>0</v>
      </c>
      <c r="L720" s="301">
        <v>0</v>
      </c>
      <c r="M720" s="301">
        <v>0</v>
      </c>
      <c r="N720" s="301">
        <v>0</v>
      </c>
      <c r="O720" s="301">
        <v>0</v>
      </c>
      <c r="P720" s="301">
        <v>0</v>
      </c>
      <c r="Q720" s="301">
        <v>0</v>
      </c>
      <c r="R720" s="301">
        <v>0</v>
      </c>
      <c r="S720" s="301">
        <v>0</v>
      </c>
    </row>
    <row r="721" spans="1:19" ht="16.5" customHeight="1" x14ac:dyDescent="0.3">
      <c r="A721" s="302">
        <v>719</v>
      </c>
      <c r="B721" s="298" t="s">
        <v>1883</v>
      </c>
      <c r="C721" s="298" t="s">
        <v>3427</v>
      </c>
      <c r="D721" s="299" t="s">
        <v>3428</v>
      </c>
      <c r="E721" s="299" t="s">
        <v>1113</v>
      </c>
      <c r="F721" s="298" t="s">
        <v>81</v>
      </c>
      <c r="G721" s="298" t="s">
        <v>4522</v>
      </c>
      <c r="H721" s="301">
        <v>0</v>
      </c>
      <c r="I721" s="301">
        <v>0</v>
      </c>
      <c r="J721" s="301">
        <v>0</v>
      </c>
      <c r="K721" s="308">
        <v>0</v>
      </c>
      <c r="L721" s="301">
        <v>0</v>
      </c>
      <c r="M721" s="301">
        <v>0</v>
      </c>
      <c r="N721" s="301">
        <v>0</v>
      </c>
      <c r="O721" s="301">
        <v>0</v>
      </c>
      <c r="P721" s="301">
        <v>0</v>
      </c>
      <c r="Q721" s="301">
        <v>0</v>
      </c>
      <c r="R721" s="301">
        <v>0</v>
      </c>
      <c r="S721" s="301">
        <v>0</v>
      </c>
    </row>
    <row r="722" spans="1:19" ht="16.5" customHeight="1" x14ac:dyDescent="0.3">
      <c r="A722" s="297">
        <v>720</v>
      </c>
      <c r="B722" s="298" t="s">
        <v>1883</v>
      </c>
      <c r="C722" s="298" t="s">
        <v>3429</v>
      </c>
      <c r="D722" s="299" t="s">
        <v>3430</v>
      </c>
      <c r="E722" s="299" t="s">
        <v>1028</v>
      </c>
      <c r="F722" s="300" t="s">
        <v>81</v>
      </c>
      <c r="G722" s="300" t="s">
        <v>4522</v>
      </c>
      <c r="H722" s="301">
        <v>0</v>
      </c>
      <c r="I722" s="301">
        <v>0</v>
      </c>
      <c r="J722" s="301">
        <v>0</v>
      </c>
      <c r="K722" s="308">
        <v>0</v>
      </c>
      <c r="L722" s="301">
        <v>0</v>
      </c>
      <c r="M722" s="301">
        <v>0</v>
      </c>
      <c r="N722" s="301">
        <v>0</v>
      </c>
      <c r="O722" s="301">
        <v>0</v>
      </c>
      <c r="P722" s="301">
        <v>0</v>
      </c>
      <c r="Q722" s="301">
        <v>0</v>
      </c>
      <c r="R722" s="301">
        <v>0</v>
      </c>
      <c r="S722" s="301">
        <v>0</v>
      </c>
    </row>
    <row r="723" spans="1:19" ht="16.5" customHeight="1" x14ac:dyDescent="0.3">
      <c r="A723" s="293">
        <v>721</v>
      </c>
      <c r="B723" s="298" t="s">
        <v>1883</v>
      </c>
      <c r="C723" s="298" t="s">
        <v>1891</v>
      </c>
      <c r="D723" s="299" t="s">
        <v>1892</v>
      </c>
      <c r="E723" s="299" t="s">
        <v>1113</v>
      </c>
      <c r="F723" s="298" t="s">
        <v>81</v>
      </c>
      <c r="G723" s="298" t="s">
        <v>4522</v>
      </c>
      <c r="H723" s="301">
        <v>315000</v>
      </c>
      <c r="I723" s="301">
        <v>315000</v>
      </c>
      <c r="J723" s="301">
        <v>315000</v>
      </c>
      <c r="K723" s="308">
        <v>315000</v>
      </c>
      <c r="L723" s="301">
        <v>315000</v>
      </c>
      <c r="M723" s="301">
        <v>315000</v>
      </c>
      <c r="N723" s="301">
        <v>315000</v>
      </c>
      <c r="O723" s="301">
        <v>315000</v>
      </c>
      <c r="P723" s="301">
        <v>315000</v>
      </c>
      <c r="Q723" s="301">
        <v>315000</v>
      </c>
      <c r="R723" s="301">
        <v>315000</v>
      </c>
      <c r="S723" s="301">
        <v>0</v>
      </c>
    </row>
    <row r="724" spans="1:19" ht="16.5" customHeight="1" x14ac:dyDescent="0.3">
      <c r="A724" s="297">
        <v>722</v>
      </c>
      <c r="B724" s="298" t="s">
        <v>1893</v>
      </c>
      <c r="C724" s="298" t="s">
        <v>1894</v>
      </c>
      <c r="D724" s="299" t="s">
        <v>1895</v>
      </c>
      <c r="E724" s="299" t="s">
        <v>3454</v>
      </c>
      <c r="F724" s="300" t="s">
        <v>81</v>
      </c>
      <c r="G724" s="300" t="s">
        <v>4522</v>
      </c>
      <c r="H724" s="301">
        <v>275000</v>
      </c>
      <c r="I724" s="301">
        <v>275000</v>
      </c>
      <c r="J724" s="301">
        <v>275000</v>
      </c>
      <c r="K724" s="308">
        <v>0</v>
      </c>
      <c r="L724" s="301">
        <v>0</v>
      </c>
      <c r="M724" s="301">
        <v>0</v>
      </c>
      <c r="N724" s="301">
        <v>0</v>
      </c>
      <c r="O724" s="301">
        <v>0</v>
      </c>
      <c r="P724" s="301">
        <v>0</v>
      </c>
      <c r="Q724" s="301">
        <v>0</v>
      </c>
      <c r="R724" s="301">
        <v>0</v>
      </c>
      <c r="S724" s="301">
        <v>0</v>
      </c>
    </row>
    <row r="725" spans="1:19" ht="16.5" customHeight="1" x14ac:dyDescent="0.3">
      <c r="A725" s="302">
        <v>723</v>
      </c>
      <c r="B725" s="298" t="s">
        <v>1893</v>
      </c>
      <c r="C725" s="298" t="s">
        <v>1896</v>
      </c>
      <c r="D725" s="299" t="s">
        <v>1897</v>
      </c>
      <c r="E725" s="299" t="s">
        <v>1133</v>
      </c>
      <c r="F725" s="298" t="s">
        <v>81</v>
      </c>
      <c r="G725" s="298" t="s">
        <v>4522</v>
      </c>
      <c r="H725" s="301">
        <v>320000</v>
      </c>
      <c r="I725" s="301">
        <v>320000</v>
      </c>
      <c r="J725" s="301">
        <v>320000</v>
      </c>
      <c r="K725" s="308">
        <v>320000</v>
      </c>
      <c r="L725" s="301">
        <v>320000</v>
      </c>
      <c r="M725" s="301">
        <v>320000</v>
      </c>
      <c r="N725" s="301">
        <v>0</v>
      </c>
      <c r="O725" s="301">
        <v>0</v>
      </c>
      <c r="P725" s="301">
        <v>0</v>
      </c>
      <c r="Q725" s="301">
        <v>0</v>
      </c>
      <c r="R725" s="301">
        <v>0</v>
      </c>
      <c r="S725" s="301">
        <v>0</v>
      </c>
    </row>
    <row r="726" spans="1:19" ht="16.5" customHeight="1" x14ac:dyDescent="0.3">
      <c r="A726" s="297">
        <v>724</v>
      </c>
      <c r="B726" s="298" t="s">
        <v>1893</v>
      </c>
      <c r="C726" s="298" t="s">
        <v>1898</v>
      </c>
      <c r="D726" s="299" t="s">
        <v>1899</v>
      </c>
      <c r="E726" s="299" t="s">
        <v>1133</v>
      </c>
      <c r="F726" s="300" t="s">
        <v>81</v>
      </c>
      <c r="G726" s="300" t="s">
        <v>4522</v>
      </c>
      <c r="H726" s="301">
        <v>440000</v>
      </c>
      <c r="I726" s="301">
        <v>440000</v>
      </c>
      <c r="J726" s="301">
        <v>440000</v>
      </c>
      <c r="K726" s="308">
        <v>440000</v>
      </c>
      <c r="L726" s="301">
        <v>440000</v>
      </c>
      <c r="M726" s="301">
        <v>440000</v>
      </c>
      <c r="N726" s="301">
        <v>0</v>
      </c>
      <c r="O726" s="301">
        <v>0</v>
      </c>
      <c r="P726" s="301">
        <v>0</v>
      </c>
      <c r="Q726" s="301">
        <v>0</v>
      </c>
      <c r="R726" s="301">
        <v>0</v>
      </c>
      <c r="S726" s="301">
        <v>0</v>
      </c>
    </row>
    <row r="727" spans="1:19" ht="16.5" customHeight="1" x14ac:dyDescent="0.3">
      <c r="A727" s="302">
        <v>725</v>
      </c>
      <c r="B727" s="298" t="s">
        <v>1893</v>
      </c>
      <c r="C727" s="298" t="s">
        <v>3549</v>
      </c>
      <c r="D727" s="299" t="s">
        <v>3550</v>
      </c>
      <c r="E727" s="299" t="s">
        <v>4437</v>
      </c>
      <c r="F727" s="298" t="s">
        <v>81</v>
      </c>
      <c r="G727" s="298" t="s">
        <v>4522</v>
      </c>
      <c r="H727" s="301">
        <v>0</v>
      </c>
      <c r="I727" s="301">
        <v>0</v>
      </c>
      <c r="J727" s="301">
        <v>0</v>
      </c>
      <c r="K727" s="308">
        <v>3105000</v>
      </c>
      <c r="L727" s="301">
        <v>0</v>
      </c>
      <c r="M727" s="301">
        <v>0</v>
      </c>
      <c r="N727" s="301">
        <v>0</v>
      </c>
      <c r="O727" s="301">
        <v>0</v>
      </c>
      <c r="P727" s="301">
        <v>0</v>
      </c>
      <c r="Q727" s="301">
        <v>0</v>
      </c>
      <c r="R727" s="301">
        <v>0</v>
      </c>
      <c r="S727" s="301">
        <v>0</v>
      </c>
    </row>
    <row r="728" spans="1:19" ht="16.5" customHeight="1" x14ac:dyDescent="0.3">
      <c r="A728" s="297">
        <v>726</v>
      </c>
      <c r="B728" s="298" t="s">
        <v>1893</v>
      </c>
      <c r="C728" s="298" t="s">
        <v>3935</v>
      </c>
      <c r="D728" s="299" t="s">
        <v>4011</v>
      </c>
      <c r="E728" s="299" t="s">
        <v>4012</v>
      </c>
      <c r="F728" s="300" t="s">
        <v>81</v>
      </c>
      <c r="G728" s="300" t="s">
        <v>4522</v>
      </c>
      <c r="H728" s="301">
        <v>0</v>
      </c>
      <c r="I728" s="301">
        <v>0</v>
      </c>
      <c r="J728" s="301">
        <v>3540000</v>
      </c>
      <c r="K728" s="308">
        <v>0</v>
      </c>
      <c r="L728" s="301">
        <v>0</v>
      </c>
      <c r="M728" s="301">
        <v>0</v>
      </c>
      <c r="N728" s="301">
        <v>0</v>
      </c>
      <c r="O728" s="301">
        <v>0</v>
      </c>
      <c r="P728" s="301">
        <v>0</v>
      </c>
      <c r="Q728" s="301">
        <v>0</v>
      </c>
      <c r="R728" s="301">
        <v>0</v>
      </c>
      <c r="S728" s="301">
        <v>0</v>
      </c>
    </row>
    <row r="729" spans="1:19" ht="16.5" customHeight="1" x14ac:dyDescent="0.3">
      <c r="A729" s="302">
        <v>727</v>
      </c>
      <c r="B729" s="298" t="s">
        <v>1900</v>
      </c>
      <c r="C729" s="298" t="s">
        <v>1901</v>
      </c>
      <c r="D729" s="299" t="s">
        <v>1902</v>
      </c>
      <c r="E729" s="299" t="s">
        <v>1113</v>
      </c>
      <c r="F729" s="298" t="s">
        <v>81</v>
      </c>
      <c r="G729" s="298" t="s">
        <v>4522</v>
      </c>
      <c r="H729" s="301">
        <v>80000</v>
      </c>
      <c r="I729" s="301">
        <v>80000</v>
      </c>
      <c r="J729" s="301">
        <v>80000</v>
      </c>
      <c r="K729" s="308">
        <v>80000</v>
      </c>
      <c r="L729" s="301">
        <v>80000</v>
      </c>
      <c r="M729" s="301">
        <v>80000</v>
      </c>
      <c r="N729" s="301">
        <v>80000</v>
      </c>
      <c r="O729" s="301">
        <v>80000</v>
      </c>
      <c r="P729" s="301">
        <v>80000</v>
      </c>
      <c r="Q729" s="301">
        <v>80000</v>
      </c>
      <c r="R729" s="301">
        <v>80000</v>
      </c>
      <c r="S729" s="301">
        <v>0</v>
      </c>
    </row>
    <row r="730" spans="1:19" ht="16.5" customHeight="1" x14ac:dyDescent="0.3">
      <c r="A730" s="297">
        <v>728</v>
      </c>
      <c r="B730" s="294" t="s">
        <v>1101</v>
      </c>
      <c r="C730" s="294" t="s">
        <v>3431</v>
      </c>
      <c r="D730" s="295" t="s">
        <v>3432</v>
      </c>
      <c r="E730" s="295" t="s">
        <v>3433</v>
      </c>
      <c r="F730" s="294" t="s">
        <v>82</v>
      </c>
      <c r="G730" s="294" t="s">
        <v>4522</v>
      </c>
      <c r="H730" s="296">
        <v>0</v>
      </c>
      <c r="I730" s="296">
        <v>0</v>
      </c>
      <c r="J730" s="296">
        <v>0</v>
      </c>
      <c r="K730" s="307">
        <v>0</v>
      </c>
      <c r="L730" s="296">
        <v>0</v>
      </c>
      <c r="M730" s="296">
        <v>0</v>
      </c>
      <c r="N730" s="296">
        <v>0</v>
      </c>
      <c r="O730" s="296">
        <v>0</v>
      </c>
      <c r="P730" s="296">
        <v>0</v>
      </c>
      <c r="Q730" s="296">
        <v>0</v>
      </c>
      <c r="R730" s="296">
        <v>0</v>
      </c>
      <c r="S730" s="296">
        <v>0</v>
      </c>
    </row>
    <row r="731" spans="1:19" ht="16.5" customHeight="1" x14ac:dyDescent="0.3">
      <c r="A731" s="293">
        <v>729</v>
      </c>
      <c r="B731" s="298" t="s">
        <v>1101</v>
      </c>
      <c r="C731" s="298" t="s">
        <v>3434</v>
      </c>
      <c r="D731" s="299" t="s">
        <v>3435</v>
      </c>
      <c r="E731" s="299" t="s">
        <v>3213</v>
      </c>
      <c r="F731" s="300" t="s">
        <v>82</v>
      </c>
      <c r="G731" s="300" t="s">
        <v>4522</v>
      </c>
      <c r="H731" s="301">
        <v>0</v>
      </c>
      <c r="I731" s="301">
        <v>470000</v>
      </c>
      <c r="J731" s="301">
        <v>470000</v>
      </c>
      <c r="K731" s="308">
        <v>470000</v>
      </c>
      <c r="L731" s="301">
        <v>470000</v>
      </c>
      <c r="M731" s="301">
        <v>470000</v>
      </c>
      <c r="N731" s="301">
        <v>470000</v>
      </c>
      <c r="O731" s="301">
        <v>470000</v>
      </c>
      <c r="P731" s="301">
        <v>470000</v>
      </c>
      <c r="Q731" s="301">
        <v>470000</v>
      </c>
      <c r="R731" s="301">
        <v>470000</v>
      </c>
      <c r="S731" s="301">
        <v>470000</v>
      </c>
    </row>
    <row r="732" spans="1:19" ht="16.5" customHeight="1" x14ac:dyDescent="0.3">
      <c r="A732" s="297">
        <v>730</v>
      </c>
      <c r="B732" s="298" t="s">
        <v>1101</v>
      </c>
      <c r="C732" s="298" t="s">
        <v>2936</v>
      </c>
      <c r="D732" s="299" t="s">
        <v>3436</v>
      </c>
      <c r="E732" s="299" t="s">
        <v>3437</v>
      </c>
      <c r="F732" s="298" t="s">
        <v>82</v>
      </c>
      <c r="G732" s="298" t="s">
        <v>4522</v>
      </c>
      <c r="H732" s="301">
        <v>0</v>
      </c>
      <c r="I732" s="301">
        <v>1191000</v>
      </c>
      <c r="J732" s="301">
        <v>1191000</v>
      </c>
      <c r="K732" s="308">
        <v>1191000</v>
      </c>
      <c r="L732" s="301">
        <v>1191000</v>
      </c>
      <c r="M732" s="301">
        <v>1191000</v>
      </c>
      <c r="N732" s="301">
        <v>1191000</v>
      </c>
      <c r="O732" s="301">
        <v>1191000</v>
      </c>
      <c r="P732" s="301">
        <v>1191000</v>
      </c>
      <c r="Q732" s="301">
        <v>1191000</v>
      </c>
      <c r="R732" s="301">
        <v>1191000</v>
      </c>
      <c r="S732" s="301">
        <v>1191000</v>
      </c>
    </row>
    <row r="733" spans="1:19" ht="16.5" customHeight="1" x14ac:dyDescent="0.3">
      <c r="A733" s="302">
        <v>731</v>
      </c>
      <c r="B733" s="298" t="s">
        <v>1029</v>
      </c>
      <c r="C733" s="298" t="s">
        <v>3438</v>
      </c>
      <c r="D733" s="299" t="s">
        <v>3439</v>
      </c>
      <c r="E733" s="299" t="s">
        <v>4622</v>
      </c>
      <c r="F733" s="300" t="s">
        <v>82</v>
      </c>
      <c r="G733" s="300" t="s">
        <v>4522</v>
      </c>
      <c r="H733" s="301">
        <v>0</v>
      </c>
      <c r="I733" s="301">
        <v>0</v>
      </c>
      <c r="J733" s="301">
        <v>0</v>
      </c>
      <c r="K733" s="308">
        <v>4000000</v>
      </c>
      <c r="L733" s="301">
        <v>0</v>
      </c>
      <c r="M733" s="301">
        <v>0</v>
      </c>
      <c r="N733" s="301">
        <v>0</v>
      </c>
      <c r="O733" s="301">
        <v>0</v>
      </c>
      <c r="P733" s="301">
        <v>0</v>
      </c>
      <c r="Q733" s="301">
        <v>0</v>
      </c>
      <c r="R733" s="301">
        <v>0</v>
      </c>
      <c r="S733" s="301">
        <v>0</v>
      </c>
    </row>
    <row r="734" spans="1:19" ht="16.5" customHeight="1" x14ac:dyDescent="0.3">
      <c r="A734" s="297">
        <v>732</v>
      </c>
      <c r="B734" s="298" t="s">
        <v>1029</v>
      </c>
      <c r="C734" s="298" t="s">
        <v>3440</v>
      </c>
      <c r="D734" s="299" t="s">
        <v>3441</v>
      </c>
      <c r="E734" s="299" t="s">
        <v>3766</v>
      </c>
      <c r="F734" s="298" t="s">
        <v>82</v>
      </c>
      <c r="G734" s="298" t="s">
        <v>4522</v>
      </c>
      <c r="H734" s="301">
        <v>0</v>
      </c>
      <c r="I734" s="301">
        <v>0</v>
      </c>
      <c r="J734" s="301">
        <v>15447000</v>
      </c>
      <c r="K734" s="308">
        <v>0</v>
      </c>
      <c r="L734" s="301">
        <v>0</v>
      </c>
      <c r="M734" s="301">
        <v>0</v>
      </c>
      <c r="N734" s="301">
        <v>0</v>
      </c>
      <c r="O734" s="301">
        <v>0</v>
      </c>
      <c r="P734" s="301">
        <v>0</v>
      </c>
      <c r="Q734" s="301">
        <v>0</v>
      </c>
      <c r="R734" s="301">
        <v>0</v>
      </c>
      <c r="S734" s="301">
        <v>0</v>
      </c>
    </row>
    <row r="735" spans="1:19" ht="16.5" customHeight="1" x14ac:dyDescent="0.3">
      <c r="A735" s="302">
        <v>733</v>
      </c>
      <c r="B735" s="298" t="s">
        <v>1029</v>
      </c>
      <c r="C735" s="298" t="s">
        <v>1903</v>
      </c>
      <c r="D735" s="299" t="s">
        <v>1904</v>
      </c>
      <c r="E735" s="299" t="s">
        <v>1142</v>
      </c>
      <c r="F735" s="300" t="s">
        <v>82</v>
      </c>
      <c r="G735" s="300" t="s">
        <v>4522</v>
      </c>
      <c r="H735" s="301">
        <v>370000</v>
      </c>
      <c r="I735" s="301">
        <v>370000</v>
      </c>
      <c r="J735" s="301">
        <v>370000</v>
      </c>
      <c r="K735" s="308">
        <v>370000</v>
      </c>
      <c r="L735" s="301">
        <v>370000</v>
      </c>
      <c r="M735" s="301">
        <v>370000</v>
      </c>
      <c r="N735" s="301">
        <v>370000</v>
      </c>
      <c r="O735" s="301">
        <v>370000</v>
      </c>
      <c r="P735" s="301">
        <v>0</v>
      </c>
      <c r="Q735" s="301">
        <v>0</v>
      </c>
      <c r="R735" s="301">
        <v>0</v>
      </c>
      <c r="S735" s="301">
        <v>0</v>
      </c>
    </row>
    <row r="736" spans="1:19" ht="16.5" customHeight="1" x14ac:dyDescent="0.3">
      <c r="A736" s="297">
        <v>734</v>
      </c>
      <c r="B736" s="298" t="s">
        <v>1030</v>
      </c>
      <c r="C736" s="298" t="s">
        <v>1907</v>
      </c>
      <c r="D736" s="299" t="s">
        <v>1908</v>
      </c>
      <c r="E736" s="299" t="s">
        <v>1273</v>
      </c>
      <c r="F736" s="298" t="s">
        <v>82</v>
      </c>
      <c r="G736" s="298" t="s">
        <v>4522</v>
      </c>
      <c r="H736" s="301">
        <v>1315000</v>
      </c>
      <c r="I736" s="301">
        <v>1315000</v>
      </c>
      <c r="J736" s="301">
        <v>1315000</v>
      </c>
      <c r="K736" s="308">
        <v>1315000</v>
      </c>
      <c r="L736" s="301">
        <v>1315000</v>
      </c>
      <c r="M736" s="301">
        <v>1315000</v>
      </c>
      <c r="N736" s="301">
        <v>1315000</v>
      </c>
      <c r="O736" s="301">
        <v>1315000</v>
      </c>
      <c r="P736" s="301">
        <v>1315000</v>
      </c>
      <c r="Q736" s="301">
        <v>1315000</v>
      </c>
      <c r="R736" s="301">
        <v>0</v>
      </c>
      <c r="S736" s="301">
        <v>0</v>
      </c>
    </row>
    <row r="737" spans="1:19" ht="16.5" customHeight="1" x14ac:dyDescent="0.3">
      <c r="A737" s="302">
        <v>735</v>
      </c>
      <c r="B737" s="298" t="s">
        <v>36</v>
      </c>
      <c r="C737" s="298" t="s">
        <v>2760</v>
      </c>
      <c r="D737" s="299" t="s">
        <v>2770</v>
      </c>
      <c r="E737" s="299" t="s">
        <v>2771</v>
      </c>
      <c r="F737" s="300" t="s">
        <v>82</v>
      </c>
      <c r="G737" s="300" t="s">
        <v>4522</v>
      </c>
      <c r="H737" s="301">
        <v>1275000</v>
      </c>
      <c r="I737" s="301">
        <v>0</v>
      </c>
      <c r="J737" s="301">
        <v>0</v>
      </c>
      <c r="K737" s="308">
        <v>0</v>
      </c>
      <c r="L737" s="301">
        <v>0</v>
      </c>
      <c r="M737" s="301">
        <v>0</v>
      </c>
      <c r="N737" s="301">
        <v>0</v>
      </c>
      <c r="O737" s="301">
        <v>0</v>
      </c>
      <c r="P737" s="301">
        <v>0</v>
      </c>
      <c r="Q737" s="301">
        <v>0</v>
      </c>
      <c r="R737" s="301">
        <v>0</v>
      </c>
      <c r="S737" s="301">
        <v>0</v>
      </c>
    </row>
    <row r="738" spans="1:19" ht="16.5" customHeight="1" x14ac:dyDescent="0.3">
      <c r="A738" s="297">
        <v>736</v>
      </c>
      <c r="B738" s="298" t="s">
        <v>36</v>
      </c>
      <c r="C738" s="298" t="s">
        <v>1909</v>
      </c>
      <c r="D738" s="299" t="s">
        <v>1910</v>
      </c>
      <c r="E738" s="299" t="s">
        <v>1060</v>
      </c>
      <c r="F738" s="298" t="s">
        <v>82</v>
      </c>
      <c r="G738" s="298" t="s">
        <v>4522</v>
      </c>
      <c r="H738" s="301">
        <v>515000</v>
      </c>
      <c r="I738" s="301">
        <v>515000</v>
      </c>
      <c r="J738" s="301">
        <v>515000</v>
      </c>
      <c r="K738" s="308">
        <v>515000</v>
      </c>
      <c r="L738" s="301">
        <v>515000</v>
      </c>
      <c r="M738" s="301">
        <v>515000</v>
      </c>
      <c r="N738" s="301">
        <v>515000</v>
      </c>
      <c r="O738" s="301">
        <v>0</v>
      </c>
      <c r="P738" s="301">
        <v>0</v>
      </c>
      <c r="Q738" s="301">
        <v>0</v>
      </c>
      <c r="R738" s="301">
        <v>0</v>
      </c>
      <c r="S738" s="301">
        <v>0</v>
      </c>
    </row>
    <row r="739" spans="1:19" ht="16.5" customHeight="1" x14ac:dyDescent="0.3">
      <c r="A739" s="293">
        <v>737</v>
      </c>
      <c r="B739" s="298" t="s">
        <v>36</v>
      </c>
      <c r="C739" s="298" t="s">
        <v>1911</v>
      </c>
      <c r="D739" s="299" t="s">
        <v>1912</v>
      </c>
      <c r="E739" s="299" t="s">
        <v>1913</v>
      </c>
      <c r="F739" s="300" t="s">
        <v>82</v>
      </c>
      <c r="G739" s="300" t="s">
        <v>4522</v>
      </c>
      <c r="H739" s="301">
        <v>886000</v>
      </c>
      <c r="I739" s="301">
        <v>886000</v>
      </c>
      <c r="J739" s="301">
        <v>886000</v>
      </c>
      <c r="K739" s="308">
        <v>886000</v>
      </c>
      <c r="L739" s="301">
        <v>886000</v>
      </c>
      <c r="M739" s="301">
        <v>886000</v>
      </c>
      <c r="N739" s="301">
        <v>560000</v>
      </c>
      <c r="O739" s="301">
        <v>560000</v>
      </c>
      <c r="P739" s="301">
        <v>0</v>
      </c>
      <c r="Q739" s="301">
        <v>0</v>
      </c>
      <c r="R739" s="301">
        <v>0</v>
      </c>
      <c r="S739" s="301">
        <v>0</v>
      </c>
    </row>
    <row r="740" spans="1:19" ht="16.5" customHeight="1" x14ac:dyDescent="0.3">
      <c r="A740" s="297">
        <v>738</v>
      </c>
      <c r="B740" s="298" t="s">
        <v>36</v>
      </c>
      <c r="C740" s="298" t="s">
        <v>3442</v>
      </c>
      <c r="D740" s="299" t="s">
        <v>3443</v>
      </c>
      <c r="E740" s="299" t="s">
        <v>3799</v>
      </c>
      <c r="F740" s="298" t="s">
        <v>82</v>
      </c>
      <c r="G740" s="298" t="s">
        <v>4522</v>
      </c>
      <c r="H740" s="301">
        <v>0</v>
      </c>
      <c r="I740" s="301">
        <v>0</v>
      </c>
      <c r="J740" s="301">
        <v>0</v>
      </c>
      <c r="K740" s="308">
        <v>0</v>
      </c>
      <c r="L740" s="301">
        <v>15900000</v>
      </c>
      <c r="M740" s="301">
        <v>0</v>
      </c>
      <c r="N740" s="301">
        <v>0</v>
      </c>
      <c r="O740" s="301">
        <v>0</v>
      </c>
      <c r="P740" s="301">
        <v>0</v>
      </c>
      <c r="Q740" s="301">
        <v>0</v>
      </c>
      <c r="R740" s="301">
        <v>0</v>
      </c>
      <c r="S740" s="301">
        <v>0</v>
      </c>
    </row>
    <row r="741" spans="1:19" ht="16.5" customHeight="1" x14ac:dyDescent="0.3">
      <c r="A741" s="302">
        <v>739</v>
      </c>
      <c r="B741" s="298" t="s">
        <v>36</v>
      </c>
      <c r="C741" s="298" t="s">
        <v>1914</v>
      </c>
      <c r="D741" s="299" t="s">
        <v>1915</v>
      </c>
      <c r="E741" s="299" t="s">
        <v>1142</v>
      </c>
      <c r="F741" s="300" t="s">
        <v>82</v>
      </c>
      <c r="G741" s="300" t="s">
        <v>4522</v>
      </c>
      <c r="H741" s="301">
        <v>380000</v>
      </c>
      <c r="I741" s="301">
        <v>380000</v>
      </c>
      <c r="J741" s="301">
        <v>380000</v>
      </c>
      <c r="K741" s="308">
        <v>380000</v>
      </c>
      <c r="L741" s="301">
        <v>380000</v>
      </c>
      <c r="M741" s="301">
        <v>380000</v>
      </c>
      <c r="N741" s="301">
        <v>380000</v>
      </c>
      <c r="O741" s="301">
        <v>380000</v>
      </c>
      <c r="P741" s="301">
        <v>0</v>
      </c>
      <c r="Q741" s="301">
        <v>0</v>
      </c>
      <c r="R741" s="301">
        <v>0</v>
      </c>
      <c r="S741" s="301">
        <v>0</v>
      </c>
    </row>
    <row r="742" spans="1:19" ht="16.5" customHeight="1" x14ac:dyDescent="0.3">
      <c r="A742" s="297">
        <v>740</v>
      </c>
      <c r="B742" s="298" t="s">
        <v>36</v>
      </c>
      <c r="C742" s="298" t="s">
        <v>1916</v>
      </c>
      <c r="D742" s="299" t="s">
        <v>1917</v>
      </c>
      <c r="E742" s="299" t="s">
        <v>3118</v>
      </c>
      <c r="F742" s="298" t="s">
        <v>82</v>
      </c>
      <c r="G742" s="298" t="s">
        <v>4522</v>
      </c>
      <c r="H742" s="301">
        <v>545000</v>
      </c>
      <c r="I742" s="301">
        <v>545000</v>
      </c>
      <c r="J742" s="301">
        <v>545000</v>
      </c>
      <c r="K742" s="308">
        <v>545000</v>
      </c>
      <c r="L742" s="301">
        <v>545000</v>
      </c>
      <c r="M742" s="301">
        <v>545000</v>
      </c>
      <c r="N742" s="301">
        <v>545000</v>
      </c>
      <c r="O742" s="301">
        <v>545000</v>
      </c>
      <c r="P742" s="301">
        <v>545000</v>
      </c>
      <c r="Q742" s="301">
        <v>545000</v>
      </c>
      <c r="R742" s="301">
        <v>545000</v>
      </c>
      <c r="S742" s="301">
        <v>545000</v>
      </c>
    </row>
    <row r="743" spans="1:19" ht="16.5" customHeight="1" x14ac:dyDescent="0.3">
      <c r="A743" s="302">
        <v>741</v>
      </c>
      <c r="B743" s="298" t="s">
        <v>36</v>
      </c>
      <c r="C743" s="298" t="s">
        <v>1918</v>
      </c>
      <c r="D743" s="299" t="s">
        <v>1919</v>
      </c>
      <c r="E743" s="299" t="s">
        <v>1178</v>
      </c>
      <c r="F743" s="300" t="s">
        <v>82</v>
      </c>
      <c r="G743" s="300" t="s">
        <v>4522</v>
      </c>
      <c r="H743" s="301">
        <v>727000</v>
      </c>
      <c r="I743" s="301">
        <v>727000</v>
      </c>
      <c r="J743" s="301">
        <v>727000</v>
      </c>
      <c r="K743" s="308">
        <v>727000</v>
      </c>
      <c r="L743" s="301">
        <v>727000</v>
      </c>
      <c r="M743" s="301">
        <v>727000</v>
      </c>
      <c r="N743" s="301">
        <v>727000</v>
      </c>
      <c r="O743" s="301">
        <v>727000</v>
      </c>
      <c r="P743" s="301">
        <v>727000</v>
      </c>
      <c r="Q743" s="301">
        <v>727000</v>
      </c>
      <c r="R743" s="301">
        <v>727000</v>
      </c>
      <c r="S743" s="301">
        <v>727000</v>
      </c>
    </row>
    <row r="744" spans="1:19" ht="16.5" customHeight="1" x14ac:dyDescent="0.3">
      <c r="A744" s="297">
        <v>742</v>
      </c>
      <c r="B744" s="298" t="s">
        <v>36</v>
      </c>
      <c r="C744" s="298" t="s">
        <v>3445</v>
      </c>
      <c r="D744" s="299" t="s">
        <v>3446</v>
      </c>
      <c r="E744" s="299" t="s">
        <v>1113</v>
      </c>
      <c r="F744" s="298" t="s">
        <v>82</v>
      </c>
      <c r="G744" s="298" t="s">
        <v>4522</v>
      </c>
      <c r="H744" s="301">
        <v>0</v>
      </c>
      <c r="I744" s="301">
        <v>0</v>
      </c>
      <c r="J744" s="301">
        <v>0</v>
      </c>
      <c r="K744" s="308">
        <v>0</v>
      </c>
      <c r="L744" s="301">
        <v>0</v>
      </c>
      <c r="M744" s="301">
        <v>0</v>
      </c>
      <c r="N744" s="301">
        <v>0</v>
      </c>
      <c r="O744" s="301">
        <v>0</v>
      </c>
      <c r="P744" s="301">
        <v>0</v>
      </c>
      <c r="Q744" s="301">
        <v>0</v>
      </c>
      <c r="R744" s="301">
        <v>0</v>
      </c>
      <c r="S744" s="301">
        <v>0</v>
      </c>
    </row>
    <row r="745" spans="1:19" ht="16.5" customHeight="1" x14ac:dyDescent="0.3">
      <c r="A745" s="302">
        <v>743</v>
      </c>
      <c r="B745" s="298" t="s">
        <v>36</v>
      </c>
      <c r="C745" s="298" t="s">
        <v>2674</v>
      </c>
      <c r="D745" s="299" t="s">
        <v>2716</v>
      </c>
      <c r="E745" s="299" t="s">
        <v>2717</v>
      </c>
      <c r="F745" s="300" t="s">
        <v>82</v>
      </c>
      <c r="G745" s="300" t="s">
        <v>4522</v>
      </c>
      <c r="H745" s="301">
        <v>7300000</v>
      </c>
      <c r="I745" s="301">
        <v>0</v>
      </c>
      <c r="J745" s="301">
        <v>0</v>
      </c>
      <c r="K745" s="308">
        <v>0</v>
      </c>
      <c r="L745" s="301">
        <v>0</v>
      </c>
      <c r="M745" s="301">
        <v>0</v>
      </c>
      <c r="N745" s="301">
        <v>0</v>
      </c>
      <c r="O745" s="301">
        <v>0</v>
      </c>
      <c r="P745" s="301">
        <v>0</v>
      </c>
      <c r="Q745" s="301">
        <v>0</v>
      </c>
      <c r="R745" s="301">
        <v>0</v>
      </c>
      <c r="S745" s="301">
        <v>0</v>
      </c>
    </row>
    <row r="746" spans="1:19" ht="16.5" customHeight="1" x14ac:dyDescent="0.3">
      <c r="A746" s="297">
        <v>744</v>
      </c>
      <c r="B746" s="298" t="s">
        <v>36</v>
      </c>
      <c r="C746" s="298" t="s">
        <v>1920</v>
      </c>
      <c r="D746" s="299" t="s">
        <v>1921</v>
      </c>
      <c r="E746" s="299" t="s">
        <v>1418</v>
      </c>
      <c r="F746" s="298" t="s">
        <v>82</v>
      </c>
      <c r="G746" s="298" t="s">
        <v>4522</v>
      </c>
      <c r="H746" s="301">
        <v>830000</v>
      </c>
      <c r="I746" s="301">
        <v>830000</v>
      </c>
      <c r="J746" s="301">
        <v>830000</v>
      </c>
      <c r="K746" s="308">
        <v>830000</v>
      </c>
      <c r="L746" s="301">
        <v>830000</v>
      </c>
      <c r="M746" s="301">
        <v>830000</v>
      </c>
      <c r="N746" s="301">
        <v>830000</v>
      </c>
      <c r="O746" s="301">
        <v>830000</v>
      </c>
      <c r="P746" s="301">
        <v>830000</v>
      </c>
      <c r="Q746" s="301">
        <v>830000</v>
      </c>
      <c r="R746" s="301">
        <v>0</v>
      </c>
      <c r="S746" s="301">
        <v>0</v>
      </c>
    </row>
    <row r="747" spans="1:19" ht="16.5" customHeight="1" x14ac:dyDescent="0.3">
      <c r="A747" s="293">
        <v>745</v>
      </c>
      <c r="B747" s="298" t="s">
        <v>36</v>
      </c>
      <c r="C747" s="298" t="s">
        <v>1922</v>
      </c>
      <c r="D747" s="299" t="s">
        <v>1923</v>
      </c>
      <c r="E747" s="299" t="s">
        <v>1113</v>
      </c>
      <c r="F747" s="300" t="s">
        <v>82</v>
      </c>
      <c r="G747" s="300" t="s">
        <v>4522</v>
      </c>
      <c r="H747" s="301">
        <v>513000</v>
      </c>
      <c r="I747" s="301">
        <v>513000</v>
      </c>
      <c r="J747" s="301">
        <v>513000</v>
      </c>
      <c r="K747" s="308">
        <v>513000</v>
      </c>
      <c r="L747" s="301">
        <v>513000</v>
      </c>
      <c r="M747" s="301">
        <v>513000</v>
      </c>
      <c r="N747" s="301">
        <v>513000</v>
      </c>
      <c r="O747" s="301">
        <v>513000</v>
      </c>
      <c r="P747" s="301">
        <v>513000</v>
      </c>
      <c r="Q747" s="301">
        <v>513000</v>
      </c>
      <c r="R747" s="301">
        <v>513000</v>
      </c>
      <c r="S747" s="301">
        <v>0</v>
      </c>
    </row>
    <row r="748" spans="1:19" ht="16.5" customHeight="1" x14ac:dyDescent="0.3">
      <c r="A748" s="297">
        <v>746</v>
      </c>
      <c r="B748" s="298" t="s">
        <v>36</v>
      </c>
      <c r="C748" s="298" t="s">
        <v>1924</v>
      </c>
      <c r="D748" s="299" t="s">
        <v>1925</v>
      </c>
      <c r="E748" s="299" t="s">
        <v>1060</v>
      </c>
      <c r="F748" s="298" t="s">
        <v>82</v>
      </c>
      <c r="G748" s="298" t="s">
        <v>4522</v>
      </c>
      <c r="H748" s="301">
        <v>296000</v>
      </c>
      <c r="I748" s="301">
        <v>296000</v>
      </c>
      <c r="J748" s="301">
        <v>296000</v>
      </c>
      <c r="K748" s="308">
        <v>296000</v>
      </c>
      <c r="L748" s="301">
        <v>296000</v>
      </c>
      <c r="M748" s="301">
        <v>296000</v>
      </c>
      <c r="N748" s="301">
        <v>296000</v>
      </c>
      <c r="O748" s="301">
        <v>0</v>
      </c>
      <c r="P748" s="301">
        <v>0</v>
      </c>
      <c r="Q748" s="301">
        <v>0</v>
      </c>
      <c r="R748" s="301">
        <v>0</v>
      </c>
      <c r="S748" s="301">
        <v>0</v>
      </c>
    </row>
    <row r="749" spans="1:19" ht="16.5" customHeight="1" x14ac:dyDescent="0.3">
      <c r="A749" s="302">
        <v>747</v>
      </c>
      <c r="B749" s="298" t="s">
        <v>36</v>
      </c>
      <c r="C749" s="298" t="s">
        <v>2718</v>
      </c>
      <c r="D749" s="299" t="s">
        <v>2719</v>
      </c>
      <c r="E749" s="299" t="s">
        <v>1145</v>
      </c>
      <c r="F749" s="300" t="s">
        <v>82</v>
      </c>
      <c r="G749" s="300" t="s">
        <v>4522</v>
      </c>
      <c r="H749" s="301">
        <v>350000</v>
      </c>
      <c r="I749" s="301">
        <v>350000</v>
      </c>
      <c r="J749" s="301">
        <v>350000</v>
      </c>
      <c r="K749" s="308">
        <v>350000</v>
      </c>
      <c r="L749" s="301">
        <v>350000</v>
      </c>
      <c r="M749" s="301">
        <v>350000</v>
      </c>
      <c r="N749" s="301">
        <v>350000</v>
      </c>
      <c r="O749" s="301">
        <v>350000</v>
      </c>
      <c r="P749" s="301">
        <v>350000</v>
      </c>
      <c r="Q749" s="301">
        <v>350000</v>
      </c>
      <c r="R749" s="301">
        <v>350000</v>
      </c>
      <c r="S749" s="301">
        <v>350000</v>
      </c>
    </row>
    <row r="750" spans="1:19" ht="16.5" customHeight="1" x14ac:dyDescent="0.3">
      <c r="A750" s="297">
        <v>748</v>
      </c>
      <c r="B750" s="298" t="s">
        <v>36</v>
      </c>
      <c r="C750" s="298" t="s">
        <v>2756</v>
      </c>
      <c r="D750" s="299" t="s">
        <v>2772</v>
      </c>
      <c r="E750" s="299" t="s">
        <v>2301</v>
      </c>
      <c r="F750" s="298" t="s">
        <v>82</v>
      </c>
      <c r="G750" s="298" t="s">
        <v>4522</v>
      </c>
      <c r="H750" s="301">
        <v>4476000</v>
      </c>
      <c r="I750" s="301">
        <v>0</v>
      </c>
      <c r="J750" s="301">
        <v>0</v>
      </c>
      <c r="K750" s="308">
        <v>0</v>
      </c>
      <c r="L750" s="301">
        <v>0</v>
      </c>
      <c r="M750" s="301">
        <v>0</v>
      </c>
      <c r="N750" s="301">
        <v>0</v>
      </c>
      <c r="O750" s="301">
        <v>0</v>
      </c>
      <c r="P750" s="301">
        <v>0</v>
      </c>
      <c r="Q750" s="301">
        <v>0</v>
      </c>
      <c r="R750" s="301">
        <v>0</v>
      </c>
      <c r="S750" s="301">
        <v>0</v>
      </c>
    </row>
    <row r="751" spans="1:19" ht="16.5" customHeight="1" x14ac:dyDescent="0.3">
      <c r="A751" s="302">
        <v>749</v>
      </c>
      <c r="B751" s="298" t="s">
        <v>36</v>
      </c>
      <c r="C751" s="298" t="s">
        <v>3447</v>
      </c>
      <c r="D751" s="299" t="s">
        <v>3448</v>
      </c>
      <c r="E751" s="299" t="s">
        <v>1142</v>
      </c>
      <c r="F751" s="300" t="s">
        <v>82</v>
      </c>
      <c r="G751" s="300" t="s">
        <v>4522</v>
      </c>
      <c r="H751" s="301">
        <v>0</v>
      </c>
      <c r="I751" s="301">
        <v>0</v>
      </c>
      <c r="J751" s="301">
        <v>0</v>
      </c>
      <c r="K751" s="308">
        <v>0</v>
      </c>
      <c r="L751" s="301">
        <v>0</v>
      </c>
      <c r="M751" s="301">
        <v>0</v>
      </c>
      <c r="N751" s="301">
        <v>0</v>
      </c>
      <c r="O751" s="301">
        <v>0</v>
      </c>
      <c r="P751" s="301">
        <v>0</v>
      </c>
      <c r="Q751" s="301">
        <v>0</v>
      </c>
      <c r="R751" s="301">
        <v>0</v>
      </c>
      <c r="S751" s="301">
        <v>0</v>
      </c>
    </row>
    <row r="752" spans="1:19" ht="16.5" customHeight="1" x14ac:dyDescent="0.3">
      <c r="A752" s="297">
        <v>750</v>
      </c>
      <c r="B752" s="298" t="s">
        <v>88</v>
      </c>
      <c r="C752" s="298" t="s">
        <v>4438</v>
      </c>
      <c r="D752" s="299" t="s">
        <v>4439</v>
      </c>
      <c r="E752" s="299" t="s">
        <v>3215</v>
      </c>
      <c r="F752" s="298" t="s">
        <v>82</v>
      </c>
      <c r="G752" s="298" t="s">
        <v>4522</v>
      </c>
      <c r="H752" s="301">
        <v>0</v>
      </c>
      <c r="I752" s="301">
        <v>0</v>
      </c>
      <c r="J752" s="301">
        <v>0</v>
      </c>
      <c r="K752" s="308">
        <v>770000</v>
      </c>
      <c r="L752" s="301">
        <v>770000</v>
      </c>
      <c r="M752" s="301">
        <v>770000</v>
      </c>
      <c r="N752" s="301">
        <v>770000</v>
      </c>
      <c r="O752" s="301">
        <v>770000</v>
      </c>
      <c r="P752" s="301">
        <v>770000</v>
      </c>
      <c r="Q752" s="301">
        <v>770000</v>
      </c>
      <c r="R752" s="301">
        <v>770000</v>
      </c>
      <c r="S752" s="301">
        <v>770000</v>
      </c>
    </row>
    <row r="753" spans="1:19" ht="16.5" customHeight="1" x14ac:dyDescent="0.3">
      <c r="A753" s="302">
        <v>751</v>
      </c>
      <c r="B753" s="298" t="s">
        <v>88</v>
      </c>
      <c r="C753" s="298" t="s">
        <v>1926</v>
      </c>
      <c r="D753" s="299" t="s">
        <v>1927</v>
      </c>
      <c r="E753" s="299" t="s">
        <v>1060</v>
      </c>
      <c r="F753" s="300" t="s">
        <v>82</v>
      </c>
      <c r="G753" s="300" t="s">
        <v>4522</v>
      </c>
      <c r="H753" s="301">
        <v>760400</v>
      </c>
      <c r="I753" s="301">
        <v>760400</v>
      </c>
      <c r="J753" s="301">
        <v>760400</v>
      </c>
      <c r="K753" s="308">
        <v>760400</v>
      </c>
      <c r="L753" s="301">
        <v>760400</v>
      </c>
      <c r="M753" s="301">
        <v>760400</v>
      </c>
      <c r="N753" s="301">
        <v>760400</v>
      </c>
      <c r="O753" s="301">
        <v>0</v>
      </c>
      <c r="P753" s="301">
        <v>0</v>
      </c>
      <c r="Q753" s="301">
        <v>0</v>
      </c>
      <c r="R753" s="301">
        <v>0</v>
      </c>
      <c r="S753" s="301">
        <v>0</v>
      </c>
    </row>
    <row r="754" spans="1:19" ht="16.5" customHeight="1" x14ac:dyDescent="0.3">
      <c r="A754" s="297">
        <v>752</v>
      </c>
      <c r="B754" s="298" t="s">
        <v>88</v>
      </c>
      <c r="C754" s="298" t="s">
        <v>1928</v>
      </c>
      <c r="D754" s="299" t="s">
        <v>1929</v>
      </c>
      <c r="E754" s="299" t="s">
        <v>1824</v>
      </c>
      <c r="F754" s="298" t="s">
        <v>82</v>
      </c>
      <c r="G754" s="298" t="s">
        <v>4522</v>
      </c>
      <c r="H754" s="301">
        <v>700000</v>
      </c>
      <c r="I754" s="301">
        <v>700000</v>
      </c>
      <c r="J754" s="301">
        <v>700000</v>
      </c>
      <c r="K754" s="308">
        <v>700000</v>
      </c>
      <c r="L754" s="301">
        <v>700000</v>
      </c>
      <c r="M754" s="301">
        <v>700000</v>
      </c>
      <c r="N754" s="301">
        <v>700000</v>
      </c>
      <c r="O754" s="301">
        <v>700000</v>
      </c>
      <c r="P754" s="301">
        <v>700000</v>
      </c>
      <c r="Q754" s="301">
        <v>700000</v>
      </c>
      <c r="R754" s="301">
        <v>700000</v>
      </c>
      <c r="S754" s="301">
        <v>700000</v>
      </c>
    </row>
    <row r="755" spans="1:19" ht="16.5" customHeight="1" x14ac:dyDescent="0.3">
      <c r="A755" s="293">
        <v>753</v>
      </c>
      <c r="B755" s="298" t="s">
        <v>88</v>
      </c>
      <c r="C755" s="298" t="s">
        <v>89</v>
      </c>
      <c r="D755" s="299" t="s">
        <v>1930</v>
      </c>
      <c r="E755" s="299" t="s">
        <v>1931</v>
      </c>
      <c r="F755" s="300" t="s">
        <v>82</v>
      </c>
      <c r="G755" s="300" t="s">
        <v>4522</v>
      </c>
      <c r="H755" s="301">
        <v>7764000</v>
      </c>
      <c r="I755" s="301">
        <v>0</v>
      </c>
      <c r="J755" s="301">
        <v>0</v>
      </c>
      <c r="K755" s="308">
        <v>0</v>
      </c>
      <c r="L755" s="301">
        <v>0</v>
      </c>
      <c r="M755" s="301">
        <v>0</v>
      </c>
      <c r="N755" s="301">
        <v>0</v>
      </c>
      <c r="O755" s="301">
        <v>0</v>
      </c>
      <c r="P755" s="301">
        <v>0</v>
      </c>
      <c r="Q755" s="301">
        <v>0</v>
      </c>
      <c r="R755" s="301">
        <v>0</v>
      </c>
      <c r="S755" s="301">
        <v>0</v>
      </c>
    </row>
    <row r="756" spans="1:19" ht="16.5" customHeight="1" x14ac:dyDescent="0.3">
      <c r="A756" s="297">
        <v>754</v>
      </c>
      <c r="B756" s="298" t="s">
        <v>88</v>
      </c>
      <c r="C756" s="298" t="s">
        <v>3452</v>
      </c>
      <c r="D756" s="299" t="s">
        <v>3453</v>
      </c>
      <c r="E756" s="299" t="s">
        <v>3454</v>
      </c>
      <c r="F756" s="298" t="s">
        <v>82</v>
      </c>
      <c r="G756" s="298" t="s">
        <v>4522</v>
      </c>
      <c r="H756" s="301">
        <v>0</v>
      </c>
      <c r="I756" s="301">
        <v>0</v>
      </c>
      <c r="J756" s="301">
        <v>0</v>
      </c>
      <c r="K756" s="308">
        <v>0</v>
      </c>
      <c r="L756" s="301">
        <v>0</v>
      </c>
      <c r="M756" s="301">
        <v>0</v>
      </c>
      <c r="N756" s="301">
        <v>0</v>
      </c>
      <c r="O756" s="301">
        <v>0</v>
      </c>
      <c r="P756" s="301">
        <v>0</v>
      </c>
      <c r="Q756" s="301">
        <v>0</v>
      </c>
      <c r="R756" s="301">
        <v>0</v>
      </c>
      <c r="S756" s="301">
        <v>0</v>
      </c>
    </row>
    <row r="757" spans="1:19" ht="16.5" customHeight="1" x14ac:dyDescent="0.3">
      <c r="A757" s="302">
        <v>755</v>
      </c>
      <c r="B757" s="298" t="s">
        <v>88</v>
      </c>
      <c r="C757" s="298" t="s">
        <v>4058</v>
      </c>
      <c r="D757" s="299" t="s">
        <v>4440</v>
      </c>
      <c r="E757" s="299" t="s">
        <v>3215</v>
      </c>
      <c r="F757" s="300" t="s">
        <v>82</v>
      </c>
      <c r="G757" s="300" t="s">
        <v>4522</v>
      </c>
      <c r="H757" s="301">
        <v>0</v>
      </c>
      <c r="I757" s="301">
        <v>0</v>
      </c>
      <c r="J757" s="301">
        <v>0</v>
      </c>
      <c r="K757" s="308">
        <v>685000</v>
      </c>
      <c r="L757" s="301">
        <v>685000</v>
      </c>
      <c r="M757" s="301">
        <v>685000</v>
      </c>
      <c r="N757" s="301">
        <v>685000</v>
      </c>
      <c r="O757" s="301">
        <v>685000</v>
      </c>
      <c r="P757" s="301">
        <v>685000</v>
      </c>
      <c r="Q757" s="301">
        <v>685000</v>
      </c>
      <c r="R757" s="301">
        <v>685000</v>
      </c>
      <c r="S757" s="301">
        <v>685000</v>
      </c>
    </row>
    <row r="758" spans="1:19" ht="16.5" customHeight="1" x14ac:dyDescent="0.3">
      <c r="A758" s="297">
        <v>756</v>
      </c>
      <c r="B758" s="298" t="s">
        <v>88</v>
      </c>
      <c r="C758" s="298" t="s">
        <v>4540</v>
      </c>
      <c r="D758" s="299" t="s">
        <v>3450</v>
      </c>
      <c r="E758" s="299" t="s">
        <v>3451</v>
      </c>
      <c r="F758" s="298" t="s">
        <v>82</v>
      </c>
      <c r="G758" s="298" t="s">
        <v>4522</v>
      </c>
      <c r="H758" s="301">
        <v>0</v>
      </c>
      <c r="I758" s="301">
        <v>0</v>
      </c>
      <c r="J758" s="301">
        <v>0</v>
      </c>
      <c r="K758" s="308">
        <v>0</v>
      </c>
      <c r="L758" s="301">
        <v>0</v>
      </c>
      <c r="M758" s="301">
        <v>0</v>
      </c>
      <c r="N758" s="301">
        <v>0</v>
      </c>
      <c r="O758" s="301">
        <v>0</v>
      </c>
      <c r="P758" s="301">
        <v>0</v>
      </c>
      <c r="Q758" s="301">
        <v>0</v>
      </c>
      <c r="R758" s="301">
        <v>0</v>
      </c>
      <c r="S758" s="301">
        <v>0</v>
      </c>
    </row>
    <row r="759" spans="1:19" ht="16.5" customHeight="1" x14ac:dyDescent="0.3">
      <c r="A759" s="302">
        <v>757</v>
      </c>
      <c r="B759" s="298" t="s">
        <v>88</v>
      </c>
      <c r="C759" s="298" t="s">
        <v>3455</v>
      </c>
      <c r="D759" s="299" t="s">
        <v>3456</v>
      </c>
      <c r="E759" s="299" t="s">
        <v>1060</v>
      </c>
      <c r="F759" s="300" t="s">
        <v>82</v>
      </c>
      <c r="G759" s="300" t="s">
        <v>4522</v>
      </c>
      <c r="H759" s="301">
        <v>0</v>
      </c>
      <c r="I759" s="301">
        <v>0</v>
      </c>
      <c r="J759" s="301">
        <v>0</v>
      </c>
      <c r="K759" s="308">
        <v>0</v>
      </c>
      <c r="L759" s="301">
        <v>0</v>
      </c>
      <c r="M759" s="301">
        <v>0</v>
      </c>
      <c r="N759" s="301">
        <v>0</v>
      </c>
      <c r="O759" s="301">
        <v>0</v>
      </c>
      <c r="P759" s="301">
        <v>0</v>
      </c>
      <c r="Q759" s="301">
        <v>0</v>
      </c>
      <c r="R759" s="301">
        <v>0</v>
      </c>
      <c r="S759" s="301">
        <v>0</v>
      </c>
    </row>
    <row r="760" spans="1:19" ht="16.5" customHeight="1" x14ac:dyDescent="0.3">
      <c r="A760" s="297">
        <v>758</v>
      </c>
      <c r="B760" s="298" t="s">
        <v>88</v>
      </c>
      <c r="C760" s="298" t="s">
        <v>3457</v>
      </c>
      <c r="D760" s="299" t="s">
        <v>3458</v>
      </c>
      <c r="E760" s="299" t="s">
        <v>1142</v>
      </c>
      <c r="F760" s="298" t="s">
        <v>82</v>
      </c>
      <c r="G760" s="298" t="s">
        <v>4522</v>
      </c>
      <c r="H760" s="301">
        <v>0</v>
      </c>
      <c r="I760" s="301">
        <v>0</v>
      </c>
      <c r="J760" s="301">
        <v>0</v>
      </c>
      <c r="K760" s="308">
        <v>0</v>
      </c>
      <c r="L760" s="301">
        <v>0</v>
      </c>
      <c r="M760" s="301">
        <v>0</v>
      </c>
      <c r="N760" s="301">
        <v>0</v>
      </c>
      <c r="O760" s="301">
        <v>0</v>
      </c>
      <c r="P760" s="301">
        <v>0</v>
      </c>
      <c r="Q760" s="301">
        <v>0</v>
      </c>
      <c r="R760" s="301">
        <v>0</v>
      </c>
      <c r="S760" s="301">
        <v>0</v>
      </c>
    </row>
    <row r="761" spans="1:19" ht="16.5" customHeight="1" x14ac:dyDescent="0.3">
      <c r="A761" s="302">
        <v>759</v>
      </c>
      <c r="B761" s="298" t="s">
        <v>88</v>
      </c>
      <c r="C761" s="298" t="s">
        <v>1932</v>
      </c>
      <c r="D761" s="299" t="s">
        <v>1933</v>
      </c>
      <c r="E761" s="299" t="s">
        <v>1028</v>
      </c>
      <c r="F761" s="300" t="s">
        <v>82</v>
      </c>
      <c r="G761" s="300" t="s">
        <v>4522</v>
      </c>
      <c r="H761" s="301">
        <v>570000</v>
      </c>
      <c r="I761" s="301">
        <v>570000</v>
      </c>
      <c r="J761" s="301">
        <v>570000</v>
      </c>
      <c r="K761" s="308">
        <v>570000</v>
      </c>
      <c r="L761" s="301">
        <v>570000</v>
      </c>
      <c r="M761" s="301">
        <v>0</v>
      </c>
      <c r="N761" s="301">
        <v>0</v>
      </c>
      <c r="O761" s="301">
        <v>0</v>
      </c>
      <c r="P761" s="301">
        <v>0</v>
      </c>
      <c r="Q761" s="301">
        <v>0</v>
      </c>
      <c r="R761" s="301">
        <v>0</v>
      </c>
      <c r="S761" s="301">
        <v>0</v>
      </c>
    </row>
    <row r="762" spans="1:19" ht="16.5" customHeight="1" x14ac:dyDescent="0.3">
      <c r="A762" s="297">
        <v>760</v>
      </c>
      <c r="B762" s="298" t="s">
        <v>998</v>
      </c>
      <c r="C762" s="298" t="s">
        <v>1934</v>
      </c>
      <c r="D762" s="299" t="s">
        <v>1935</v>
      </c>
      <c r="E762" s="299" t="s">
        <v>3118</v>
      </c>
      <c r="F762" s="298" t="s">
        <v>82</v>
      </c>
      <c r="G762" s="298" t="s">
        <v>4522</v>
      </c>
      <c r="H762" s="301">
        <v>400000</v>
      </c>
      <c r="I762" s="301">
        <v>400000</v>
      </c>
      <c r="J762" s="301">
        <v>400000</v>
      </c>
      <c r="K762" s="308">
        <v>400000</v>
      </c>
      <c r="L762" s="301">
        <v>400000</v>
      </c>
      <c r="M762" s="301">
        <v>400000</v>
      </c>
      <c r="N762" s="301">
        <v>400000</v>
      </c>
      <c r="O762" s="301">
        <v>400000</v>
      </c>
      <c r="P762" s="301">
        <v>400000</v>
      </c>
      <c r="Q762" s="301">
        <v>400000</v>
      </c>
      <c r="R762" s="301">
        <v>400000</v>
      </c>
      <c r="S762" s="301">
        <v>400000</v>
      </c>
    </row>
    <row r="763" spans="1:19" ht="16.5" customHeight="1" x14ac:dyDescent="0.3">
      <c r="A763" s="293">
        <v>761</v>
      </c>
      <c r="B763" s="298" t="s">
        <v>998</v>
      </c>
      <c r="C763" s="298" t="s">
        <v>3459</v>
      </c>
      <c r="D763" s="299" t="s">
        <v>3460</v>
      </c>
      <c r="E763" s="299" t="s">
        <v>3461</v>
      </c>
      <c r="F763" s="300" t="s">
        <v>82</v>
      </c>
      <c r="G763" s="300" t="s">
        <v>4522</v>
      </c>
      <c r="H763" s="301">
        <v>0</v>
      </c>
      <c r="I763" s="301">
        <v>0</v>
      </c>
      <c r="J763" s="301">
        <v>0</v>
      </c>
      <c r="K763" s="308">
        <v>0</v>
      </c>
      <c r="L763" s="301">
        <v>0</v>
      </c>
      <c r="M763" s="301">
        <v>0</v>
      </c>
      <c r="N763" s="301">
        <v>0</v>
      </c>
      <c r="O763" s="301">
        <v>0</v>
      </c>
      <c r="P763" s="301">
        <v>0</v>
      </c>
      <c r="Q763" s="301">
        <v>0</v>
      </c>
      <c r="R763" s="301">
        <v>0</v>
      </c>
      <c r="S763" s="301">
        <v>0</v>
      </c>
    </row>
    <row r="764" spans="1:19" ht="16.5" customHeight="1" x14ac:dyDescent="0.3">
      <c r="A764" s="297">
        <v>762</v>
      </c>
      <c r="B764" s="298" t="s">
        <v>998</v>
      </c>
      <c r="C764" s="298" t="s">
        <v>1905</v>
      </c>
      <c r="D764" s="299" t="s">
        <v>1906</v>
      </c>
      <c r="E764" s="299" t="s">
        <v>1145</v>
      </c>
      <c r="F764" s="298" t="s">
        <v>82</v>
      </c>
      <c r="G764" s="298" t="s">
        <v>4522</v>
      </c>
      <c r="H764" s="301">
        <v>1340000</v>
      </c>
      <c r="I764" s="301">
        <v>1340000</v>
      </c>
      <c r="J764" s="301">
        <v>1340000</v>
      </c>
      <c r="K764" s="308">
        <v>1340000</v>
      </c>
      <c r="L764" s="301">
        <v>1340000</v>
      </c>
      <c r="M764" s="301">
        <v>1340000</v>
      </c>
      <c r="N764" s="301">
        <v>1340000</v>
      </c>
      <c r="O764" s="301">
        <v>1340000</v>
      </c>
      <c r="P764" s="301">
        <v>1340000</v>
      </c>
      <c r="Q764" s="301">
        <v>1340000</v>
      </c>
      <c r="R764" s="301">
        <v>1340000</v>
      </c>
      <c r="S764" s="301">
        <v>1340000</v>
      </c>
    </row>
    <row r="765" spans="1:19" ht="16.5" customHeight="1" x14ac:dyDescent="0.3">
      <c r="A765" s="302">
        <v>763</v>
      </c>
      <c r="B765" s="298" t="s">
        <v>998</v>
      </c>
      <c r="C765" s="298" t="s">
        <v>2819</v>
      </c>
      <c r="D765" s="299" t="s">
        <v>2863</v>
      </c>
      <c r="E765" s="299" t="s">
        <v>1145</v>
      </c>
      <c r="F765" s="300" t="s">
        <v>82</v>
      </c>
      <c r="G765" s="300" t="s">
        <v>4522</v>
      </c>
      <c r="H765" s="301">
        <v>875000</v>
      </c>
      <c r="I765" s="301">
        <v>875000</v>
      </c>
      <c r="J765" s="301">
        <v>875000</v>
      </c>
      <c r="K765" s="308">
        <v>875000</v>
      </c>
      <c r="L765" s="301">
        <v>875000</v>
      </c>
      <c r="M765" s="301">
        <v>875000</v>
      </c>
      <c r="N765" s="301">
        <v>875000</v>
      </c>
      <c r="O765" s="301">
        <v>875000</v>
      </c>
      <c r="P765" s="301">
        <v>875000</v>
      </c>
      <c r="Q765" s="301">
        <v>875000</v>
      </c>
      <c r="R765" s="301">
        <v>875000</v>
      </c>
      <c r="S765" s="301">
        <v>875000</v>
      </c>
    </row>
    <row r="766" spans="1:19" ht="16.5" customHeight="1" x14ac:dyDescent="0.3">
      <c r="A766" s="297">
        <v>764</v>
      </c>
      <c r="B766" s="298" t="s">
        <v>998</v>
      </c>
      <c r="C766" s="298" t="s">
        <v>3462</v>
      </c>
      <c r="D766" s="299" t="s">
        <v>3463</v>
      </c>
      <c r="E766" s="299" t="s">
        <v>3851</v>
      </c>
      <c r="F766" s="298" t="s">
        <v>82</v>
      </c>
      <c r="G766" s="298" t="s">
        <v>4522</v>
      </c>
      <c r="H766" s="301">
        <v>0</v>
      </c>
      <c r="I766" s="301">
        <v>0</v>
      </c>
      <c r="J766" s="301">
        <v>855000</v>
      </c>
      <c r="K766" s="308">
        <v>855000</v>
      </c>
      <c r="L766" s="301">
        <v>855000</v>
      </c>
      <c r="M766" s="301">
        <v>855000</v>
      </c>
      <c r="N766" s="301">
        <v>855000</v>
      </c>
      <c r="O766" s="301">
        <v>855000</v>
      </c>
      <c r="P766" s="301">
        <v>855000</v>
      </c>
      <c r="Q766" s="301">
        <v>855000</v>
      </c>
      <c r="R766" s="301">
        <v>855000</v>
      </c>
      <c r="S766" s="301">
        <v>855000</v>
      </c>
    </row>
    <row r="767" spans="1:19" ht="16.5" customHeight="1" x14ac:dyDescent="0.3">
      <c r="A767" s="302">
        <v>765</v>
      </c>
      <c r="B767" s="298" t="s">
        <v>998</v>
      </c>
      <c r="C767" s="298" t="s">
        <v>1936</v>
      </c>
      <c r="D767" s="299" t="s">
        <v>1937</v>
      </c>
      <c r="E767" s="299" t="s">
        <v>1065</v>
      </c>
      <c r="F767" s="300" t="s">
        <v>82</v>
      </c>
      <c r="G767" s="300" t="s">
        <v>4522</v>
      </c>
      <c r="H767" s="301">
        <v>391000</v>
      </c>
      <c r="I767" s="301">
        <v>391000</v>
      </c>
      <c r="J767" s="301">
        <v>391000</v>
      </c>
      <c r="K767" s="308">
        <v>391000</v>
      </c>
      <c r="L767" s="301">
        <v>391000</v>
      </c>
      <c r="M767" s="301">
        <v>391000</v>
      </c>
      <c r="N767" s="301">
        <v>391000</v>
      </c>
      <c r="O767" s="301">
        <v>391000</v>
      </c>
      <c r="P767" s="301">
        <v>391000</v>
      </c>
      <c r="Q767" s="301">
        <v>0</v>
      </c>
      <c r="R767" s="301">
        <v>0</v>
      </c>
      <c r="S767" s="301">
        <v>0</v>
      </c>
    </row>
    <row r="768" spans="1:19" ht="16.5" customHeight="1" x14ac:dyDescent="0.3">
      <c r="A768" s="297">
        <v>766</v>
      </c>
      <c r="B768" s="298" t="s">
        <v>998</v>
      </c>
      <c r="C768" s="298" t="s">
        <v>1938</v>
      </c>
      <c r="D768" s="299" t="s">
        <v>1939</v>
      </c>
      <c r="E768" s="299" t="s">
        <v>3857</v>
      </c>
      <c r="F768" s="298" t="s">
        <v>82</v>
      </c>
      <c r="G768" s="298" t="s">
        <v>4522</v>
      </c>
      <c r="H768" s="301">
        <v>480000</v>
      </c>
      <c r="I768" s="301">
        <v>0</v>
      </c>
      <c r="J768" s="301">
        <v>0</v>
      </c>
      <c r="K768" s="308">
        <v>0</v>
      </c>
      <c r="L768" s="301">
        <v>0</v>
      </c>
      <c r="M768" s="301">
        <v>0</v>
      </c>
      <c r="N768" s="301">
        <v>0</v>
      </c>
      <c r="O768" s="301">
        <v>0</v>
      </c>
      <c r="P768" s="301">
        <v>0</v>
      </c>
      <c r="Q768" s="301">
        <v>0</v>
      </c>
      <c r="R768" s="301">
        <v>0</v>
      </c>
      <c r="S768" s="301">
        <v>0</v>
      </c>
    </row>
    <row r="769" spans="1:19" ht="16.5" customHeight="1" x14ac:dyDescent="0.3">
      <c r="A769" s="302">
        <v>767</v>
      </c>
      <c r="B769" s="298" t="s">
        <v>998</v>
      </c>
      <c r="C769" s="298" t="s">
        <v>2893</v>
      </c>
      <c r="D769" s="299" t="s">
        <v>3464</v>
      </c>
      <c r="E769" s="299" t="s">
        <v>3117</v>
      </c>
      <c r="F769" s="300" t="s">
        <v>82</v>
      </c>
      <c r="G769" s="300" t="s">
        <v>4522</v>
      </c>
      <c r="H769" s="301">
        <v>0</v>
      </c>
      <c r="I769" s="301">
        <v>0</v>
      </c>
      <c r="J769" s="301">
        <v>150000</v>
      </c>
      <c r="K769" s="308">
        <v>150000</v>
      </c>
      <c r="L769" s="301">
        <v>150000</v>
      </c>
      <c r="M769" s="301">
        <v>150000</v>
      </c>
      <c r="N769" s="301">
        <v>150000</v>
      </c>
      <c r="O769" s="301">
        <v>150000</v>
      </c>
      <c r="P769" s="301">
        <v>150000</v>
      </c>
      <c r="Q769" s="301">
        <v>150000</v>
      </c>
      <c r="R769" s="301">
        <v>150000</v>
      </c>
      <c r="S769" s="301">
        <v>150000</v>
      </c>
    </row>
    <row r="770" spans="1:19" ht="16.5" customHeight="1" x14ac:dyDescent="0.3">
      <c r="A770" s="297">
        <v>768</v>
      </c>
      <c r="B770" s="298" t="s">
        <v>998</v>
      </c>
      <c r="C770" s="298" t="s">
        <v>1940</v>
      </c>
      <c r="D770" s="299" t="s">
        <v>1941</v>
      </c>
      <c r="E770" s="299" t="s">
        <v>1108</v>
      </c>
      <c r="F770" s="298" t="s">
        <v>82</v>
      </c>
      <c r="G770" s="298" t="s">
        <v>4522</v>
      </c>
      <c r="H770" s="301">
        <v>420000</v>
      </c>
      <c r="I770" s="301">
        <v>420000</v>
      </c>
      <c r="J770" s="301">
        <v>420000</v>
      </c>
      <c r="K770" s="308">
        <v>420000</v>
      </c>
      <c r="L770" s="301">
        <v>420000</v>
      </c>
      <c r="M770" s="301">
        <v>420000</v>
      </c>
      <c r="N770" s="301">
        <v>420000</v>
      </c>
      <c r="O770" s="301">
        <v>420000</v>
      </c>
      <c r="P770" s="301">
        <v>420000</v>
      </c>
      <c r="Q770" s="301">
        <v>0</v>
      </c>
      <c r="R770" s="301">
        <v>0</v>
      </c>
      <c r="S770" s="301">
        <v>0</v>
      </c>
    </row>
    <row r="771" spans="1:19" ht="16.5" customHeight="1" x14ac:dyDescent="0.3">
      <c r="A771" s="293">
        <v>769</v>
      </c>
      <c r="B771" s="298" t="s">
        <v>998</v>
      </c>
      <c r="C771" s="298" t="s">
        <v>3465</v>
      </c>
      <c r="D771" s="299" t="s">
        <v>3466</v>
      </c>
      <c r="E771" s="299" t="s">
        <v>3467</v>
      </c>
      <c r="F771" s="300" t="s">
        <v>82</v>
      </c>
      <c r="G771" s="300" t="s">
        <v>4522</v>
      </c>
      <c r="H771" s="301">
        <v>0</v>
      </c>
      <c r="I771" s="301">
        <v>0</v>
      </c>
      <c r="J771" s="301">
        <v>0</v>
      </c>
      <c r="K771" s="308">
        <v>0</v>
      </c>
      <c r="L771" s="301">
        <v>0</v>
      </c>
      <c r="M771" s="301">
        <v>0</v>
      </c>
      <c r="N771" s="301">
        <v>0</v>
      </c>
      <c r="O771" s="301">
        <v>0</v>
      </c>
      <c r="P771" s="301">
        <v>0</v>
      </c>
      <c r="Q771" s="301">
        <v>0</v>
      </c>
      <c r="R771" s="301">
        <v>0</v>
      </c>
      <c r="S771" s="301">
        <v>0</v>
      </c>
    </row>
    <row r="772" spans="1:19" ht="16.5" customHeight="1" x14ac:dyDescent="0.3">
      <c r="A772" s="297">
        <v>770</v>
      </c>
      <c r="B772" s="298" t="s">
        <v>998</v>
      </c>
      <c r="C772" s="298" t="s">
        <v>1942</v>
      </c>
      <c r="D772" s="299" t="s">
        <v>1943</v>
      </c>
      <c r="E772" s="299" t="s">
        <v>1944</v>
      </c>
      <c r="F772" s="298" t="s">
        <v>82</v>
      </c>
      <c r="G772" s="298" t="s">
        <v>4522</v>
      </c>
      <c r="H772" s="301">
        <v>690000</v>
      </c>
      <c r="I772" s="301">
        <v>690000</v>
      </c>
      <c r="J772" s="301">
        <v>690000</v>
      </c>
      <c r="K772" s="308">
        <v>690000</v>
      </c>
      <c r="L772" s="301">
        <v>690000</v>
      </c>
      <c r="M772" s="301">
        <v>690000</v>
      </c>
      <c r="N772" s="301">
        <v>690000</v>
      </c>
      <c r="O772" s="301">
        <v>0</v>
      </c>
      <c r="P772" s="301">
        <v>0</v>
      </c>
      <c r="Q772" s="301">
        <v>0</v>
      </c>
      <c r="R772" s="301">
        <v>0</v>
      </c>
      <c r="S772" s="301">
        <v>0</v>
      </c>
    </row>
    <row r="773" spans="1:19" ht="16.5" customHeight="1" x14ac:dyDescent="0.3">
      <c r="A773" s="302">
        <v>771</v>
      </c>
      <c r="B773" s="298" t="s">
        <v>37</v>
      </c>
      <c r="C773" s="298" t="s">
        <v>1945</v>
      </c>
      <c r="D773" s="299" t="s">
        <v>1946</v>
      </c>
      <c r="E773" s="299" t="s">
        <v>1142</v>
      </c>
      <c r="F773" s="300" t="s">
        <v>82</v>
      </c>
      <c r="G773" s="300" t="s">
        <v>4522</v>
      </c>
      <c r="H773" s="301">
        <v>934000</v>
      </c>
      <c r="I773" s="301">
        <v>934000</v>
      </c>
      <c r="J773" s="301">
        <v>934000</v>
      </c>
      <c r="K773" s="308">
        <v>934000</v>
      </c>
      <c r="L773" s="301">
        <v>934000</v>
      </c>
      <c r="M773" s="301">
        <v>934000</v>
      </c>
      <c r="N773" s="301">
        <v>934000</v>
      </c>
      <c r="O773" s="301">
        <v>934000</v>
      </c>
      <c r="P773" s="301">
        <v>0</v>
      </c>
      <c r="Q773" s="301">
        <v>0</v>
      </c>
      <c r="R773" s="301">
        <v>0</v>
      </c>
      <c r="S773" s="301">
        <v>0</v>
      </c>
    </row>
    <row r="774" spans="1:19" ht="16.5" customHeight="1" x14ac:dyDescent="0.3">
      <c r="A774" s="297">
        <v>772</v>
      </c>
      <c r="B774" s="298" t="s">
        <v>37</v>
      </c>
      <c r="C774" s="298" t="s">
        <v>1466</v>
      </c>
      <c r="D774" s="299" t="s">
        <v>1467</v>
      </c>
      <c r="E774" s="299" t="s">
        <v>1295</v>
      </c>
      <c r="F774" s="298" t="s">
        <v>82</v>
      </c>
      <c r="G774" s="298" t="s">
        <v>4522</v>
      </c>
      <c r="H774" s="301">
        <v>715000</v>
      </c>
      <c r="I774" s="301">
        <v>715000</v>
      </c>
      <c r="J774" s="301">
        <v>715000</v>
      </c>
      <c r="K774" s="308">
        <v>715000</v>
      </c>
      <c r="L774" s="301">
        <v>715000</v>
      </c>
      <c r="M774" s="301">
        <v>715000</v>
      </c>
      <c r="N774" s="301">
        <v>715000</v>
      </c>
      <c r="O774" s="301">
        <v>715000</v>
      </c>
      <c r="P774" s="301">
        <v>715000</v>
      </c>
      <c r="Q774" s="301">
        <v>715000</v>
      </c>
      <c r="R774" s="301">
        <v>715000</v>
      </c>
      <c r="S774" s="301">
        <v>715000</v>
      </c>
    </row>
    <row r="775" spans="1:19" ht="16.5" customHeight="1" x14ac:dyDescent="0.3">
      <c r="A775" s="302">
        <v>773</v>
      </c>
      <c r="B775" s="298" t="s">
        <v>976</v>
      </c>
      <c r="C775" s="298" t="s">
        <v>1947</v>
      </c>
      <c r="D775" s="299" t="s">
        <v>1948</v>
      </c>
      <c r="E775" s="299" t="s">
        <v>1060</v>
      </c>
      <c r="F775" s="300" t="s">
        <v>82</v>
      </c>
      <c r="G775" s="300" t="s">
        <v>4522</v>
      </c>
      <c r="H775" s="301">
        <v>680000</v>
      </c>
      <c r="I775" s="301">
        <v>680000</v>
      </c>
      <c r="J775" s="301">
        <v>680000</v>
      </c>
      <c r="K775" s="308">
        <v>680000</v>
      </c>
      <c r="L775" s="301">
        <v>680000</v>
      </c>
      <c r="M775" s="301">
        <v>680000</v>
      </c>
      <c r="N775" s="301">
        <v>680000</v>
      </c>
      <c r="O775" s="301">
        <v>0</v>
      </c>
      <c r="P775" s="301">
        <v>0</v>
      </c>
      <c r="Q775" s="301">
        <v>0</v>
      </c>
      <c r="R775" s="301">
        <v>0</v>
      </c>
      <c r="S775" s="301">
        <v>0</v>
      </c>
    </row>
    <row r="776" spans="1:19" ht="16.5" customHeight="1" x14ac:dyDescent="0.3">
      <c r="A776" s="297">
        <v>774</v>
      </c>
      <c r="B776" s="298" t="s">
        <v>976</v>
      </c>
      <c r="C776" s="298" t="s">
        <v>3468</v>
      </c>
      <c r="D776" s="299" t="s">
        <v>3469</v>
      </c>
      <c r="E776" s="299" t="s">
        <v>1142</v>
      </c>
      <c r="F776" s="298" t="s">
        <v>82</v>
      </c>
      <c r="G776" s="298" t="s">
        <v>4522</v>
      </c>
      <c r="H776" s="301">
        <v>0</v>
      </c>
      <c r="I776" s="301">
        <v>0</v>
      </c>
      <c r="J776" s="301">
        <v>0</v>
      </c>
      <c r="K776" s="308">
        <v>0</v>
      </c>
      <c r="L776" s="301">
        <v>0</v>
      </c>
      <c r="M776" s="301">
        <v>0</v>
      </c>
      <c r="N776" s="301">
        <v>0</v>
      </c>
      <c r="O776" s="301">
        <v>0</v>
      </c>
      <c r="P776" s="301">
        <v>0</v>
      </c>
      <c r="Q776" s="301">
        <v>0</v>
      </c>
      <c r="R776" s="301">
        <v>0</v>
      </c>
      <c r="S776" s="301">
        <v>0</v>
      </c>
    </row>
    <row r="777" spans="1:19" ht="16.5" customHeight="1" x14ac:dyDescent="0.3">
      <c r="A777" s="302">
        <v>775</v>
      </c>
      <c r="B777" s="298" t="s">
        <v>1008</v>
      </c>
      <c r="C777" s="298" t="s">
        <v>1949</v>
      </c>
      <c r="D777" s="299" t="s">
        <v>1950</v>
      </c>
      <c r="E777" s="299" t="s">
        <v>1065</v>
      </c>
      <c r="F777" s="300" t="s">
        <v>82</v>
      </c>
      <c r="G777" s="300" t="s">
        <v>4522</v>
      </c>
      <c r="H777" s="301">
        <v>1031000</v>
      </c>
      <c r="I777" s="301">
        <v>1031000</v>
      </c>
      <c r="J777" s="301">
        <v>1031000</v>
      </c>
      <c r="K777" s="308">
        <v>1031000</v>
      </c>
      <c r="L777" s="301">
        <v>1031000</v>
      </c>
      <c r="M777" s="301">
        <v>1031000</v>
      </c>
      <c r="N777" s="301">
        <v>1031000</v>
      </c>
      <c r="O777" s="301">
        <v>1031000</v>
      </c>
      <c r="P777" s="301">
        <v>1031000</v>
      </c>
      <c r="Q777" s="301">
        <v>0</v>
      </c>
      <c r="R777" s="301">
        <v>0</v>
      </c>
      <c r="S777" s="301">
        <v>0</v>
      </c>
    </row>
    <row r="778" spans="1:19" ht="16.5" customHeight="1" x14ac:dyDescent="0.3">
      <c r="A778" s="297">
        <v>776</v>
      </c>
      <c r="B778" s="298" t="s">
        <v>1008</v>
      </c>
      <c r="C778" s="298" t="s">
        <v>1951</v>
      </c>
      <c r="D778" s="299" t="s">
        <v>1952</v>
      </c>
      <c r="E778" s="299" t="s">
        <v>1151</v>
      </c>
      <c r="F778" s="298" t="s">
        <v>82</v>
      </c>
      <c r="G778" s="298" t="s">
        <v>4522</v>
      </c>
      <c r="H778" s="301">
        <v>1115000</v>
      </c>
      <c r="I778" s="301">
        <v>1115000</v>
      </c>
      <c r="J778" s="301">
        <v>1115000</v>
      </c>
      <c r="K778" s="308">
        <v>1115000</v>
      </c>
      <c r="L778" s="301">
        <v>0</v>
      </c>
      <c r="M778" s="301">
        <v>0</v>
      </c>
      <c r="N778" s="301">
        <v>0</v>
      </c>
      <c r="O778" s="301">
        <v>0</v>
      </c>
      <c r="P778" s="301">
        <v>0</v>
      </c>
      <c r="Q778" s="301">
        <v>0</v>
      </c>
      <c r="R778" s="301">
        <v>0</v>
      </c>
      <c r="S778" s="301">
        <v>0</v>
      </c>
    </row>
    <row r="779" spans="1:19" ht="16.5" customHeight="1" x14ac:dyDescent="0.3">
      <c r="A779" s="293">
        <v>777</v>
      </c>
      <c r="B779" s="298" t="s">
        <v>1008</v>
      </c>
      <c r="C779" s="298" t="s">
        <v>2841</v>
      </c>
      <c r="D779" s="299" t="s">
        <v>3470</v>
      </c>
      <c r="E779" s="299" t="s">
        <v>4441</v>
      </c>
      <c r="F779" s="300" t="s">
        <v>82</v>
      </c>
      <c r="G779" s="300" t="s">
        <v>4522</v>
      </c>
      <c r="H779" s="301">
        <v>0</v>
      </c>
      <c r="I779" s="301">
        <v>0</v>
      </c>
      <c r="J779" s="301">
        <v>0</v>
      </c>
      <c r="K779" s="308">
        <v>0</v>
      </c>
      <c r="L779" s="301">
        <v>545000</v>
      </c>
      <c r="M779" s="301">
        <v>545000</v>
      </c>
      <c r="N779" s="301">
        <v>545000</v>
      </c>
      <c r="O779" s="301">
        <v>545000</v>
      </c>
      <c r="P779" s="301">
        <v>545000</v>
      </c>
      <c r="Q779" s="301">
        <v>545000</v>
      </c>
      <c r="R779" s="301">
        <v>545000</v>
      </c>
      <c r="S779" s="301">
        <v>545000</v>
      </c>
    </row>
    <row r="780" spans="1:19" ht="16.5" customHeight="1" x14ac:dyDescent="0.3">
      <c r="A780" s="297">
        <v>778</v>
      </c>
      <c r="B780" s="298" t="s">
        <v>1008</v>
      </c>
      <c r="C780" s="298" t="s">
        <v>2842</v>
      </c>
      <c r="D780" s="299" t="s">
        <v>3472</v>
      </c>
      <c r="E780" s="299" t="s">
        <v>4441</v>
      </c>
      <c r="F780" s="298" t="s">
        <v>82</v>
      </c>
      <c r="G780" s="298" t="s">
        <v>4522</v>
      </c>
      <c r="H780" s="301">
        <v>0</v>
      </c>
      <c r="I780" s="301">
        <v>0</v>
      </c>
      <c r="J780" s="301">
        <v>0</v>
      </c>
      <c r="K780" s="308">
        <v>0</v>
      </c>
      <c r="L780" s="301">
        <v>545000</v>
      </c>
      <c r="M780" s="301">
        <v>545000</v>
      </c>
      <c r="N780" s="301">
        <v>545000</v>
      </c>
      <c r="O780" s="301">
        <v>545000</v>
      </c>
      <c r="P780" s="301">
        <v>545000</v>
      </c>
      <c r="Q780" s="301">
        <v>545000</v>
      </c>
      <c r="R780" s="301">
        <v>545000</v>
      </c>
      <c r="S780" s="301">
        <v>545000</v>
      </c>
    </row>
    <row r="781" spans="1:19" ht="16.5" customHeight="1" x14ac:dyDescent="0.3">
      <c r="A781" s="302">
        <v>779</v>
      </c>
      <c r="B781" s="298" t="s">
        <v>1008</v>
      </c>
      <c r="C781" s="298" t="s">
        <v>1953</v>
      </c>
      <c r="D781" s="299" t="s">
        <v>1954</v>
      </c>
      <c r="E781" s="299" t="s">
        <v>1178</v>
      </c>
      <c r="F781" s="300" t="s">
        <v>82</v>
      </c>
      <c r="G781" s="300" t="s">
        <v>4522</v>
      </c>
      <c r="H781" s="301">
        <v>545000</v>
      </c>
      <c r="I781" s="301">
        <v>545000</v>
      </c>
      <c r="J781" s="301">
        <v>545000</v>
      </c>
      <c r="K781" s="308">
        <v>545000</v>
      </c>
      <c r="L781" s="301">
        <v>545000</v>
      </c>
      <c r="M781" s="301">
        <v>545000</v>
      </c>
      <c r="N781" s="301">
        <v>545000</v>
      </c>
      <c r="O781" s="301">
        <v>545000</v>
      </c>
      <c r="P781" s="301">
        <v>545000</v>
      </c>
      <c r="Q781" s="301">
        <v>545000</v>
      </c>
      <c r="R781" s="301">
        <v>545000</v>
      </c>
      <c r="S781" s="301">
        <v>545000</v>
      </c>
    </row>
    <row r="782" spans="1:19" ht="16.5" customHeight="1" x14ac:dyDescent="0.3">
      <c r="A782" s="297">
        <v>780</v>
      </c>
      <c r="B782" s="298" t="s">
        <v>982</v>
      </c>
      <c r="C782" s="298" t="s">
        <v>1955</v>
      </c>
      <c r="D782" s="299" t="s">
        <v>1956</v>
      </c>
      <c r="E782" s="299" t="s">
        <v>1142</v>
      </c>
      <c r="F782" s="298" t="s">
        <v>82</v>
      </c>
      <c r="G782" s="298" t="s">
        <v>4522</v>
      </c>
      <c r="H782" s="301">
        <v>680000</v>
      </c>
      <c r="I782" s="301">
        <v>680000</v>
      </c>
      <c r="J782" s="301">
        <v>680000</v>
      </c>
      <c r="K782" s="308">
        <v>680000</v>
      </c>
      <c r="L782" s="301">
        <v>680000</v>
      </c>
      <c r="M782" s="301">
        <v>680000</v>
      </c>
      <c r="N782" s="301">
        <v>680000</v>
      </c>
      <c r="O782" s="301">
        <v>680000</v>
      </c>
      <c r="P782" s="301">
        <v>0</v>
      </c>
      <c r="Q782" s="301">
        <v>0</v>
      </c>
      <c r="R782" s="301">
        <v>0</v>
      </c>
      <c r="S782" s="301">
        <v>0</v>
      </c>
    </row>
    <row r="783" spans="1:19" ht="16.5" customHeight="1" x14ac:dyDescent="0.3">
      <c r="A783" s="302">
        <v>781</v>
      </c>
      <c r="B783" s="298" t="s">
        <v>90</v>
      </c>
      <c r="C783" s="298" t="s">
        <v>1957</v>
      </c>
      <c r="D783" s="299" t="s">
        <v>1958</v>
      </c>
      <c r="E783" s="299" t="s">
        <v>1196</v>
      </c>
      <c r="F783" s="300" t="s">
        <v>82</v>
      </c>
      <c r="G783" s="300" t="s">
        <v>4522</v>
      </c>
      <c r="H783" s="301">
        <v>465000</v>
      </c>
      <c r="I783" s="301">
        <v>465000</v>
      </c>
      <c r="J783" s="301">
        <v>465000</v>
      </c>
      <c r="K783" s="308">
        <v>465000</v>
      </c>
      <c r="L783" s="301">
        <v>465000</v>
      </c>
      <c r="M783" s="301">
        <v>465000</v>
      </c>
      <c r="N783" s="301">
        <v>465000</v>
      </c>
      <c r="O783" s="301">
        <v>465000</v>
      </c>
      <c r="P783" s="301">
        <v>465000</v>
      </c>
      <c r="Q783" s="301">
        <v>465000</v>
      </c>
      <c r="R783" s="301">
        <v>465000</v>
      </c>
      <c r="S783" s="301">
        <v>0</v>
      </c>
    </row>
    <row r="784" spans="1:19" ht="16.5" customHeight="1" x14ac:dyDescent="0.3">
      <c r="A784" s="297">
        <v>782</v>
      </c>
      <c r="B784" s="298" t="s">
        <v>1628</v>
      </c>
      <c r="C784" s="298" t="s">
        <v>1959</v>
      </c>
      <c r="D784" s="299" t="s">
        <v>1960</v>
      </c>
      <c r="E784" s="299" t="s">
        <v>1295</v>
      </c>
      <c r="F784" s="298" t="s">
        <v>82</v>
      </c>
      <c r="G784" s="298" t="s">
        <v>4522</v>
      </c>
      <c r="H784" s="301">
        <v>1200000</v>
      </c>
      <c r="I784" s="301">
        <v>1200000</v>
      </c>
      <c r="J784" s="301">
        <v>1200000</v>
      </c>
      <c r="K784" s="308">
        <v>1200000</v>
      </c>
      <c r="L784" s="301">
        <v>1200000</v>
      </c>
      <c r="M784" s="301">
        <v>1200000</v>
      </c>
      <c r="N784" s="301">
        <v>1200000</v>
      </c>
      <c r="O784" s="301">
        <v>1200000</v>
      </c>
      <c r="P784" s="301">
        <v>1200000</v>
      </c>
      <c r="Q784" s="301">
        <v>1200000</v>
      </c>
      <c r="R784" s="301">
        <v>1200000</v>
      </c>
      <c r="S784" s="301">
        <v>1200000</v>
      </c>
    </row>
    <row r="785" spans="1:19" ht="16.5" customHeight="1" x14ac:dyDescent="0.3">
      <c r="A785" s="302">
        <v>783</v>
      </c>
      <c r="B785" s="298" t="s">
        <v>1628</v>
      </c>
      <c r="C785" s="298" t="s">
        <v>1961</v>
      </c>
      <c r="D785" s="299" t="s">
        <v>1962</v>
      </c>
      <c r="E785" s="299" t="s">
        <v>1028</v>
      </c>
      <c r="F785" s="300" t="s">
        <v>82</v>
      </c>
      <c r="G785" s="300" t="s">
        <v>4522</v>
      </c>
      <c r="H785" s="301">
        <v>400000</v>
      </c>
      <c r="I785" s="301">
        <v>400000</v>
      </c>
      <c r="J785" s="301">
        <v>400000</v>
      </c>
      <c r="K785" s="308">
        <v>400000</v>
      </c>
      <c r="L785" s="301">
        <v>400000</v>
      </c>
      <c r="M785" s="301">
        <v>0</v>
      </c>
      <c r="N785" s="301">
        <v>0</v>
      </c>
      <c r="O785" s="301">
        <v>0</v>
      </c>
      <c r="P785" s="301">
        <v>0</v>
      </c>
      <c r="Q785" s="301">
        <v>0</v>
      </c>
      <c r="R785" s="301">
        <v>0</v>
      </c>
      <c r="S785" s="301">
        <v>0</v>
      </c>
    </row>
    <row r="786" spans="1:19" ht="16.5" customHeight="1" x14ac:dyDescent="0.3">
      <c r="A786" s="297">
        <v>784</v>
      </c>
      <c r="B786" s="298" t="s">
        <v>1628</v>
      </c>
      <c r="C786" s="298" t="s">
        <v>3473</v>
      </c>
      <c r="D786" s="299" t="s">
        <v>3474</v>
      </c>
      <c r="E786" s="299" t="s">
        <v>4541</v>
      </c>
      <c r="F786" s="298" t="s">
        <v>82</v>
      </c>
      <c r="G786" s="298" t="s">
        <v>4522</v>
      </c>
      <c r="H786" s="301">
        <v>0</v>
      </c>
      <c r="I786" s="301">
        <v>0</v>
      </c>
      <c r="J786" s="301">
        <v>0</v>
      </c>
      <c r="K786" s="308">
        <v>6300000</v>
      </c>
      <c r="L786" s="301">
        <v>0</v>
      </c>
      <c r="M786" s="301">
        <v>0</v>
      </c>
      <c r="N786" s="301">
        <v>0</v>
      </c>
      <c r="O786" s="301">
        <v>0</v>
      </c>
      <c r="P786" s="301">
        <v>0</v>
      </c>
      <c r="Q786" s="301">
        <v>0</v>
      </c>
      <c r="R786" s="301">
        <v>0</v>
      </c>
      <c r="S786" s="301">
        <v>0</v>
      </c>
    </row>
    <row r="787" spans="1:19" ht="16.5" customHeight="1" x14ac:dyDescent="0.3">
      <c r="A787" s="293">
        <v>785</v>
      </c>
      <c r="B787" s="298" t="s">
        <v>91</v>
      </c>
      <c r="C787" s="298" t="s">
        <v>1963</v>
      </c>
      <c r="D787" s="299" t="s">
        <v>1964</v>
      </c>
      <c r="E787" s="299" t="s">
        <v>1295</v>
      </c>
      <c r="F787" s="300" t="s">
        <v>82</v>
      </c>
      <c r="G787" s="300" t="s">
        <v>4522</v>
      </c>
      <c r="H787" s="301">
        <v>725000</v>
      </c>
      <c r="I787" s="301">
        <v>725000</v>
      </c>
      <c r="J787" s="301">
        <v>725000</v>
      </c>
      <c r="K787" s="308">
        <v>725000</v>
      </c>
      <c r="L787" s="301">
        <v>725000</v>
      </c>
      <c r="M787" s="301">
        <v>725000</v>
      </c>
      <c r="N787" s="301">
        <v>725000</v>
      </c>
      <c r="O787" s="301">
        <v>725000</v>
      </c>
      <c r="P787" s="301">
        <v>725000</v>
      </c>
      <c r="Q787" s="301">
        <v>725000</v>
      </c>
      <c r="R787" s="301">
        <v>725000</v>
      </c>
      <c r="S787" s="301">
        <v>725000</v>
      </c>
    </row>
    <row r="788" spans="1:19" ht="16.5" customHeight="1" x14ac:dyDescent="0.3">
      <c r="A788" s="297">
        <v>786</v>
      </c>
      <c r="B788" s="298" t="s">
        <v>1753</v>
      </c>
      <c r="C788" s="298" t="s">
        <v>3475</v>
      </c>
      <c r="D788" s="299" t="s">
        <v>3476</v>
      </c>
      <c r="E788" s="299" t="s">
        <v>1113</v>
      </c>
      <c r="F788" s="298" t="s">
        <v>82</v>
      </c>
      <c r="G788" s="298" t="s">
        <v>4522</v>
      </c>
      <c r="H788" s="301">
        <v>0</v>
      </c>
      <c r="I788" s="301">
        <v>0</v>
      </c>
      <c r="J788" s="301">
        <v>0</v>
      </c>
      <c r="K788" s="308">
        <v>0</v>
      </c>
      <c r="L788" s="301">
        <v>0</v>
      </c>
      <c r="M788" s="301">
        <v>0</v>
      </c>
      <c r="N788" s="301">
        <v>0</v>
      </c>
      <c r="O788" s="301">
        <v>0</v>
      </c>
      <c r="P788" s="301">
        <v>0</v>
      </c>
      <c r="Q788" s="301">
        <v>0</v>
      </c>
      <c r="R788" s="301">
        <v>0</v>
      </c>
      <c r="S788" s="301">
        <v>0</v>
      </c>
    </row>
    <row r="789" spans="1:19" ht="16.5" customHeight="1" x14ac:dyDescent="0.3">
      <c r="A789" s="302">
        <v>787</v>
      </c>
      <c r="B789" s="298" t="s">
        <v>1753</v>
      </c>
      <c r="C789" s="298" t="s">
        <v>1965</v>
      </c>
      <c r="D789" s="299" t="s">
        <v>1966</v>
      </c>
      <c r="E789" s="299" t="s">
        <v>1295</v>
      </c>
      <c r="F789" s="300" t="s">
        <v>82</v>
      </c>
      <c r="G789" s="300" t="s">
        <v>4522</v>
      </c>
      <c r="H789" s="301">
        <v>710000</v>
      </c>
      <c r="I789" s="301">
        <v>710000</v>
      </c>
      <c r="J789" s="301">
        <v>710000</v>
      </c>
      <c r="K789" s="308">
        <v>710000</v>
      </c>
      <c r="L789" s="301">
        <v>710000</v>
      </c>
      <c r="M789" s="301">
        <v>710000</v>
      </c>
      <c r="N789" s="301">
        <v>710000</v>
      </c>
      <c r="O789" s="301">
        <v>710000</v>
      </c>
      <c r="P789" s="301">
        <v>710000</v>
      </c>
      <c r="Q789" s="301">
        <v>710000</v>
      </c>
      <c r="R789" s="301">
        <v>710000</v>
      </c>
      <c r="S789" s="301">
        <v>710000</v>
      </c>
    </row>
    <row r="790" spans="1:19" ht="16.5" customHeight="1" x14ac:dyDescent="0.3">
      <c r="A790" s="297">
        <v>788</v>
      </c>
      <c r="B790" s="298" t="s">
        <v>1764</v>
      </c>
      <c r="C790" s="298" t="s">
        <v>1967</v>
      </c>
      <c r="D790" s="299" t="s">
        <v>1968</v>
      </c>
      <c r="E790" s="299" t="s">
        <v>1060</v>
      </c>
      <c r="F790" s="298" t="s">
        <v>82</v>
      </c>
      <c r="G790" s="298" t="s">
        <v>4522</v>
      </c>
      <c r="H790" s="301">
        <v>975000</v>
      </c>
      <c r="I790" s="301">
        <v>975000</v>
      </c>
      <c r="J790" s="301">
        <v>975000</v>
      </c>
      <c r="K790" s="308">
        <v>975000</v>
      </c>
      <c r="L790" s="301">
        <v>975000</v>
      </c>
      <c r="M790" s="301">
        <v>975000</v>
      </c>
      <c r="N790" s="301">
        <v>975000</v>
      </c>
      <c r="O790" s="301">
        <v>0</v>
      </c>
      <c r="P790" s="301">
        <v>0</v>
      </c>
      <c r="Q790" s="301">
        <v>0</v>
      </c>
      <c r="R790" s="301">
        <v>0</v>
      </c>
      <c r="S790" s="301">
        <v>0</v>
      </c>
    </row>
    <row r="791" spans="1:19" ht="16.5" customHeight="1" x14ac:dyDescent="0.3">
      <c r="A791" s="302">
        <v>789</v>
      </c>
      <c r="B791" s="298" t="s">
        <v>1764</v>
      </c>
      <c r="C791" s="298" t="s">
        <v>1969</v>
      </c>
      <c r="D791" s="299" t="s">
        <v>1970</v>
      </c>
      <c r="E791" s="299" t="s">
        <v>3996</v>
      </c>
      <c r="F791" s="300" t="s">
        <v>82</v>
      </c>
      <c r="G791" s="300" t="s">
        <v>4522</v>
      </c>
      <c r="H791" s="301">
        <v>1345000</v>
      </c>
      <c r="I791" s="301">
        <v>1345000</v>
      </c>
      <c r="J791" s="301">
        <v>1345000</v>
      </c>
      <c r="K791" s="308">
        <v>1345000</v>
      </c>
      <c r="L791" s="301">
        <v>1345000</v>
      </c>
      <c r="M791" s="301">
        <v>1345000</v>
      </c>
      <c r="N791" s="301">
        <v>1345000</v>
      </c>
      <c r="O791" s="301">
        <v>1345000</v>
      </c>
      <c r="P791" s="301">
        <v>1345000</v>
      </c>
      <c r="Q791" s="301">
        <v>1345000</v>
      </c>
      <c r="R791" s="301">
        <v>1345000</v>
      </c>
      <c r="S791" s="301">
        <v>1345000</v>
      </c>
    </row>
    <row r="792" spans="1:19" ht="16.5" customHeight="1" x14ac:dyDescent="0.3">
      <c r="A792" s="297">
        <v>790</v>
      </c>
      <c r="B792" s="298" t="s">
        <v>1806</v>
      </c>
      <c r="C792" s="298" t="s">
        <v>1971</v>
      </c>
      <c r="D792" s="299" t="s">
        <v>1972</v>
      </c>
      <c r="E792" s="299" t="s">
        <v>3477</v>
      </c>
      <c r="F792" s="298" t="s">
        <v>82</v>
      </c>
      <c r="G792" s="298" t="s">
        <v>4522</v>
      </c>
      <c r="H792" s="301">
        <v>0</v>
      </c>
      <c r="I792" s="301">
        <v>1090000</v>
      </c>
      <c r="J792" s="301">
        <v>545000</v>
      </c>
      <c r="K792" s="308">
        <v>545000</v>
      </c>
      <c r="L792" s="301">
        <v>0</v>
      </c>
      <c r="M792" s="301">
        <v>0</v>
      </c>
      <c r="N792" s="301">
        <v>0</v>
      </c>
      <c r="O792" s="301">
        <v>0</v>
      </c>
      <c r="P792" s="301">
        <v>0</v>
      </c>
      <c r="Q792" s="301">
        <v>0</v>
      </c>
      <c r="R792" s="301">
        <v>0</v>
      </c>
      <c r="S792" s="301">
        <v>0</v>
      </c>
    </row>
    <row r="793" spans="1:19" ht="16.5" customHeight="1" x14ac:dyDescent="0.3">
      <c r="A793" s="302">
        <v>791</v>
      </c>
      <c r="B793" s="298" t="s">
        <v>20</v>
      </c>
      <c r="C793" s="298" t="s">
        <v>3478</v>
      </c>
      <c r="D793" s="299" t="s">
        <v>3479</v>
      </c>
      <c r="E793" s="299" t="s">
        <v>3003</v>
      </c>
      <c r="F793" s="300" t="s">
        <v>82</v>
      </c>
      <c r="G793" s="300" t="s">
        <v>4522</v>
      </c>
      <c r="H793" s="301">
        <v>0</v>
      </c>
      <c r="I793" s="301">
        <v>565000</v>
      </c>
      <c r="J793" s="301">
        <v>565000</v>
      </c>
      <c r="K793" s="308">
        <v>565000</v>
      </c>
      <c r="L793" s="301">
        <v>565000</v>
      </c>
      <c r="M793" s="301">
        <v>565000</v>
      </c>
      <c r="N793" s="301">
        <v>565000</v>
      </c>
      <c r="O793" s="301">
        <v>565000</v>
      </c>
      <c r="P793" s="301">
        <v>565000</v>
      </c>
      <c r="Q793" s="301">
        <v>565000</v>
      </c>
      <c r="R793" s="301">
        <v>565000</v>
      </c>
      <c r="S793" s="301">
        <v>565000</v>
      </c>
    </row>
    <row r="794" spans="1:19" ht="16.5" customHeight="1" x14ac:dyDescent="0.3">
      <c r="A794" s="297">
        <v>792</v>
      </c>
      <c r="B794" s="298" t="s">
        <v>20</v>
      </c>
      <c r="C794" s="298" t="s">
        <v>1973</v>
      </c>
      <c r="D794" s="299" t="s">
        <v>1974</v>
      </c>
      <c r="E794" s="299" t="s">
        <v>1145</v>
      </c>
      <c r="F794" s="298" t="s">
        <v>82</v>
      </c>
      <c r="G794" s="298" t="s">
        <v>4522</v>
      </c>
      <c r="H794" s="301">
        <v>1040000</v>
      </c>
      <c r="I794" s="301">
        <v>1040000</v>
      </c>
      <c r="J794" s="301">
        <v>1040000</v>
      </c>
      <c r="K794" s="308">
        <v>1040000</v>
      </c>
      <c r="L794" s="301">
        <v>1040000</v>
      </c>
      <c r="M794" s="301">
        <v>1040000</v>
      </c>
      <c r="N794" s="301">
        <v>1040000</v>
      </c>
      <c r="O794" s="301">
        <v>1040000</v>
      </c>
      <c r="P794" s="301">
        <v>1040000</v>
      </c>
      <c r="Q794" s="301">
        <v>1040000</v>
      </c>
      <c r="R794" s="301">
        <v>1040000</v>
      </c>
      <c r="S794" s="301">
        <v>1040000</v>
      </c>
    </row>
    <row r="795" spans="1:19" ht="16.5" customHeight="1" x14ac:dyDescent="0.3">
      <c r="A795" s="293">
        <v>793</v>
      </c>
      <c r="B795" s="298" t="s">
        <v>20</v>
      </c>
      <c r="C795" s="298" t="s">
        <v>4251</v>
      </c>
      <c r="D795" s="299" t="s">
        <v>4442</v>
      </c>
      <c r="E795" s="299" t="s">
        <v>3534</v>
      </c>
      <c r="F795" s="300" t="s">
        <v>82</v>
      </c>
      <c r="G795" s="300" t="s">
        <v>4522</v>
      </c>
      <c r="H795" s="301">
        <v>0</v>
      </c>
      <c r="I795" s="301">
        <v>0</v>
      </c>
      <c r="J795" s="301">
        <v>0</v>
      </c>
      <c r="K795" s="308">
        <v>0</v>
      </c>
      <c r="L795" s="301">
        <v>4792800</v>
      </c>
      <c r="M795" s="301">
        <v>0</v>
      </c>
      <c r="N795" s="301">
        <v>0</v>
      </c>
      <c r="O795" s="301">
        <v>0</v>
      </c>
      <c r="P795" s="301">
        <v>0</v>
      </c>
      <c r="Q795" s="301">
        <v>0</v>
      </c>
      <c r="R795" s="301">
        <v>0</v>
      </c>
      <c r="S795" s="301">
        <v>0</v>
      </c>
    </row>
    <row r="796" spans="1:19" ht="16.5" customHeight="1" x14ac:dyDescent="0.3">
      <c r="A796" s="297">
        <v>794</v>
      </c>
      <c r="B796" s="298" t="s">
        <v>1845</v>
      </c>
      <c r="C796" s="298" t="s">
        <v>1975</v>
      </c>
      <c r="D796" s="299" t="s">
        <v>1976</v>
      </c>
      <c r="E796" s="299" t="s">
        <v>1196</v>
      </c>
      <c r="F796" s="298" t="s">
        <v>82</v>
      </c>
      <c r="G796" s="298" t="s">
        <v>4522</v>
      </c>
      <c r="H796" s="301">
        <v>698000</v>
      </c>
      <c r="I796" s="301">
        <v>698000</v>
      </c>
      <c r="J796" s="301">
        <v>698000</v>
      </c>
      <c r="K796" s="308">
        <v>698000</v>
      </c>
      <c r="L796" s="301">
        <v>698000</v>
      </c>
      <c r="M796" s="301">
        <v>698000</v>
      </c>
      <c r="N796" s="301">
        <v>698000</v>
      </c>
      <c r="O796" s="301">
        <v>698000</v>
      </c>
      <c r="P796" s="301">
        <v>698000</v>
      </c>
      <c r="Q796" s="301">
        <v>698000</v>
      </c>
      <c r="R796" s="301">
        <v>698000</v>
      </c>
      <c r="S796" s="301">
        <v>0</v>
      </c>
    </row>
    <row r="797" spans="1:19" ht="16.5" customHeight="1" x14ac:dyDescent="0.3">
      <c r="A797" s="302">
        <v>795</v>
      </c>
      <c r="B797" s="298" t="s">
        <v>1863</v>
      </c>
      <c r="C797" s="298" t="s">
        <v>1977</v>
      </c>
      <c r="D797" s="299" t="s">
        <v>1978</v>
      </c>
      <c r="E797" s="299" t="s">
        <v>1133</v>
      </c>
      <c r="F797" s="300" t="s">
        <v>82</v>
      </c>
      <c r="G797" s="300" t="s">
        <v>4522</v>
      </c>
      <c r="H797" s="301">
        <v>385000</v>
      </c>
      <c r="I797" s="301">
        <v>385000</v>
      </c>
      <c r="J797" s="301">
        <v>385000</v>
      </c>
      <c r="K797" s="308">
        <v>385000</v>
      </c>
      <c r="L797" s="301">
        <v>385000</v>
      </c>
      <c r="M797" s="301">
        <v>385000</v>
      </c>
      <c r="N797" s="301">
        <v>0</v>
      </c>
      <c r="O797" s="301">
        <v>0</v>
      </c>
      <c r="P797" s="301">
        <v>0</v>
      </c>
      <c r="Q797" s="301">
        <v>0</v>
      </c>
      <c r="R797" s="301">
        <v>0</v>
      </c>
      <c r="S797" s="301">
        <v>0</v>
      </c>
    </row>
    <row r="798" spans="1:19" ht="16.5" customHeight="1" x14ac:dyDescent="0.3">
      <c r="A798" s="297">
        <v>796</v>
      </c>
      <c r="B798" s="298" t="s">
        <v>1863</v>
      </c>
      <c r="C798" s="298" t="s">
        <v>3480</v>
      </c>
      <c r="D798" s="299" t="s">
        <v>3481</v>
      </c>
      <c r="E798" s="299" t="s">
        <v>3003</v>
      </c>
      <c r="F798" s="298" t="s">
        <v>82</v>
      </c>
      <c r="G798" s="298" t="s">
        <v>4522</v>
      </c>
      <c r="H798" s="301">
        <v>0</v>
      </c>
      <c r="I798" s="301">
        <v>685000</v>
      </c>
      <c r="J798" s="301">
        <v>685000</v>
      </c>
      <c r="K798" s="308">
        <v>685000</v>
      </c>
      <c r="L798" s="301">
        <v>685000</v>
      </c>
      <c r="M798" s="301">
        <v>685000</v>
      </c>
      <c r="N798" s="301">
        <v>685000</v>
      </c>
      <c r="O798" s="301">
        <v>685000</v>
      </c>
      <c r="P798" s="301">
        <v>685000</v>
      </c>
      <c r="Q798" s="301">
        <v>685000</v>
      </c>
      <c r="R798" s="301">
        <v>685000</v>
      </c>
      <c r="S798" s="301">
        <v>685000</v>
      </c>
    </row>
    <row r="799" spans="1:19" ht="16.5" customHeight="1" x14ac:dyDescent="0.3">
      <c r="A799" s="302">
        <v>797</v>
      </c>
      <c r="B799" s="298" t="s">
        <v>1863</v>
      </c>
      <c r="C799" s="298" t="s">
        <v>1979</v>
      </c>
      <c r="D799" s="299" t="s">
        <v>1980</v>
      </c>
      <c r="E799" s="299" t="s">
        <v>3118</v>
      </c>
      <c r="F799" s="300" t="s">
        <v>82</v>
      </c>
      <c r="G799" s="300" t="s">
        <v>4522</v>
      </c>
      <c r="H799" s="301">
        <v>545000</v>
      </c>
      <c r="I799" s="301">
        <v>545000</v>
      </c>
      <c r="J799" s="301">
        <v>545000</v>
      </c>
      <c r="K799" s="308">
        <v>545000</v>
      </c>
      <c r="L799" s="301">
        <v>545000</v>
      </c>
      <c r="M799" s="301">
        <v>545000</v>
      </c>
      <c r="N799" s="301">
        <v>545000</v>
      </c>
      <c r="O799" s="301">
        <v>545000</v>
      </c>
      <c r="P799" s="301">
        <v>545000</v>
      </c>
      <c r="Q799" s="301">
        <v>545000</v>
      </c>
      <c r="R799" s="301">
        <v>545000</v>
      </c>
      <c r="S799" s="301">
        <v>545000</v>
      </c>
    </row>
    <row r="800" spans="1:19" ht="16.5" customHeight="1" x14ac:dyDescent="0.3">
      <c r="A800" s="297">
        <v>798</v>
      </c>
      <c r="B800" s="294" t="s">
        <v>1101</v>
      </c>
      <c r="C800" s="294" t="s">
        <v>1111</v>
      </c>
      <c r="D800" s="295" t="s">
        <v>1112</v>
      </c>
      <c r="E800" s="295" t="s">
        <v>1273</v>
      </c>
      <c r="F800" s="294" t="s">
        <v>80</v>
      </c>
      <c r="G800" s="294" t="s">
        <v>4522</v>
      </c>
      <c r="H800" s="296">
        <v>454000</v>
      </c>
      <c r="I800" s="296">
        <v>454000</v>
      </c>
      <c r="J800" s="296">
        <v>454000</v>
      </c>
      <c r="K800" s="307">
        <v>454000</v>
      </c>
      <c r="L800" s="296">
        <v>454000</v>
      </c>
      <c r="M800" s="296">
        <v>454000</v>
      </c>
      <c r="N800" s="296">
        <v>454000</v>
      </c>
      <c r="O800" s="296">
        <v>454000</v>
      </c>
      <c r="P800" s="296">
        <v>454000</v>
      </c>
      <c r="Q800" s="296">
        <v>454000</v>
      </c>
      <c r="R800" s="296">
        <v>0</v>
      </c>
      <c r="S800" s="296">
        <v>0</v>
      </c>
    </row>
    <row r="801" spans="1:19" ht="16.5" customHeight="1" x14ac:dyDescent="0.3">
      <c r="A801" s="302">
        <v>799</v>
      </c>
      <c r="B801" s="298" t="s">
        <v>1101</v>
      </c>
      <c r="C801" s="298" t="s">
        <v>1981</v>
      </c>
      <c r="D801" s="299" t="s">
        <v>1982</v>
      </c>
      <c r="E801" s="299" t="s">
        <v>1824</v>
      </c>
      <c r="F801" s="300" t="s">
        <v>80</v>
      </c>
      <c r="G801" s="300" t="s">
        <v>4522</v>
      </c>
      <c r="H801" s="301">
        <v>421000</v>
      </c>
      <c r="I801" s="301">
        <v>421000</v>
      </c>
      <c r="J801" s="301">
        <v>581000</v>
      </c>
      <c r="K801" s="308">
        <v>581000</v>
      </c>
      <c r="L801" s="301">
        <v>581000</v>
      </c>
      <c r="M801" s="301">
        <v>581000</v>
      </c>
      <c r="N801" s="301">
        <v>581000</v>
      </c>
      <c r="O801" s="301">
        <v>581000</v>
      </c>
      <c r="P801" s="301">
        <v>581000</v>
      </c>
      <c r="Q801" s="301">
        <v>581000</v>
      </c>
      <c r="R801" s="301">
        <v>581000</v>
      </c>
      <c r="S801" s="301">
        <v>581000</v>
      </c>
    </row>
    <row r="802" spans="1:19" ht="16.5" customHeight="1" x14ac:dyDescent="0.3">
      <c r="A802" s="297">
        <v>800</v>
      </c>
      <c r="B802" s="298" t="s">
        <v>1101</v>
      </c>
      <c r="C802" s="298" t="s">
        <v>3482</v>
      </c>
      <c r="D802" s="299" t="s">
        <v>3483</v>
      </c>
      <c r="E802" s="299" t="s">
        <v>3484</v>
      </c>
      <c r="F802" s="298" t="s">
        <v>80</v>
      </c>
      <c r="G802" s="298" t="s">
        <v>4522</v>
      </c>
      <c r="H802" s="301">
        <v>0</v>
      </c>
      <c r="I802" s="301">
        <v>0</v>
      </c>
      <c r="J802" s="301">
        <v>0</v>
      </c>
      <c r="K802" s="308">
        <v>0</v>
      </c>
      <c r="L802" s="301">
        <v>0</v>
      </c>
      <c r="M802" s="301">
        <v>0</v>
      </c>
      <c r="N802" s="301">
        <v>0</v>
      </c>
      <c r="O802" s="301">
        <v>0</v>
      </c>
      <c r="P802" s="301">
        <v>0</v>
      </c>
      <c r="Q802" s="301">
        <v>0</v>
      </c>
      <c r="R802" s="301">
        <v>0</v>
      </c>
      <c r="S802" s="301">
        <v>0</v>
      </c>
    </row>
    <row r="803" spans="1:19" ht="16.5" customHeight="1" x14ac:dyDescent="0.3">
      <c r="A803" s="293">
        <v>801</v>
      </c>
      <c r="B803" s="298" t="s">
        <v>1027</v>
      </c>
      <c r="C803" s="298" t="s">
        <v>3485</v>
      </c>
      <c r="D803" s="299" t="s">
        <v>3486</v>
      </c>
      <c r="E803" s="299" t="s">
        <v>3164</v>
      </c>
      <c r="F803" s="300" t="s">
        <v>80</v>
      </c>
      <c r="G803" s="300" t="s">
        <v>4522</v>
      </c>
      <c r="H803" s="301">
        <v>0</v>
      </c>
      <c r="I803" s="301">
        <v>0</v>
      </c>
      <c r="J803" s="301">
        <v>0</v>
      </c>
      <c r="K803" s="308">
        <v>0</v>
      </c>
      <c r="L803" s="301">
        <v>0</v>
      </c>
      <c r="M803" s="301">
        <v>0</v>
      </c>
      <c r="N803" s="301">
        <v>0</v>
      </c>
      <c r="O803" s="301">
        <v>0</v>
      </c>
      <c r="P803" s="301">
        <v>0</v>
      </c>
      <c r="Q803" s="301">
        <v>0</v>
      </c>
      <c r="R803" s="301">
        <v>0</v>
      </c>
      <c r="S803" s="301">
        <v>0</v>
      </c>
    </row>
    <row r="804" spans="1:19" ht="16.5" customHeight="1" x14ac:dyDescent="0.3">
      <c r="A804" s="297">
        <v>802</v>
      </c>
      <c r="B804" s="298" t="s">
        <v>1027</v>
      </c>
      <c r="C804" s="298" t="s">
        <v>3016</v>
      </c>
      <c r="D804" s="299" t="s">
        <v>3017</v>
      </c>
      <c r="E804" s="299" t="s">
        <v>3164</v>
      </c>
      <c r="F804" s="298" t="s">
        <v>80</v>
      </c>
      <c r="G804" s="298" t="s">
        <v>4522</v>
      </c>
      <c r="H804" s="301">
        <v>0</v>
      </c>
      <c r="I804" s="301">
        <v>0</v>
      </c>
      <c r="J804" s="301">
        <v>0</v>
      </c>
      <c r="K804" s="308">
        <v>0</v>
      </c>
      <c r="L804" s="301">
        <v>0</v>
      </c>
      <c r="M804" s="301">
        <v>0</v>
      </c>
      <c r="N804" s="301">
        <v>0</v>
      </c>
      <c r="O804" s="301">
        <v>0</v>
      </c>
      <c r="P804" s="301">
        <v>0</v>
      </c>
      <c r="Q804" s="301">
        <v>0</v>
      </c>
      <c r="R804" s="301">
        <v>0</v>
      </c>
      <c r="S804" s="301">
        <v>0</v>
      </c>
    </row>
    <row r="805" spans="1:19" ht="16.5" customHeight="1" x14ac:dyDescent="0.3">
      <c r="A805" s="302">
        <v>803</v>
      </c>
      <c r="B805" s="298" t="s">
        <v>1029</v>
      </c>
      <c r="C805" s="298" t="s">
        <v>3487</v>
      </c>
      <c r="D805" s="299" t="s">
        <v>3488</v>
      </c>
      <c r="E805" s="299" t="s">
        <v>3489</v>
      </c>
      <c r="F805" s="300" t="s">
        <v>80</v>
      </c>
      <c r="G805" s="300" t="s">
        <v>4522</v>
      </c>
      <c r="H805" s="301">
        <v>0</v>
      </c>
      <c r="I805" s="301">
        <v>0</v>
      </c>
      <c r="J805" s="301">
        <v>0</v>
      </c>
      <c r="K805" s="308">
        <v>0</v>
      </c>
      <c r="L805" s="301">
        <v>0</v>
      </c>
      <c r="M805" s="301">
        <v>0</v>
      </c>
      <c r="N805" s="301">
        <v>0</v>
      </c>
      <c r="O805" s="301">
        <v>0</v>
      </c>
      <c r="P805" s="301">
        <v>0</v>
      </c>
      <c r="Q805" s="301">
        <v>0</v>
      </c>
      <c r="R805" s="301">
        <v>0</v>
      </c>
      <c r="S805" s="301">
        <v>0</v>
      </c>
    </row>
    <row r="806" spans="1:19" ht="16.5" customHeight="1" x14ac:dyDescent="0.3">
      <c r="A806" s="297">
        <v>804</v>
      </c>
      <c r="B806" s="298" t="s">
        <v>1029</v>
      </c>
      <c r="C806" s="298" t="s">
        <v>1983</v>
      </c>
      <c r="D806" s="299" t="s">
        <v>1984</v>
      </c>
      <c r="E806" s="299" t="s">
        <v>1113</v>
      </c>
      <c r="F806" s="298" t="s">
        <v>80</v>
      </c>
      <c r="G806" s="298" t="s">
        <v>4522</v>
      </c>
      <c r="H806" s="301">
        <v>350000</v>
      </c>
      <c r="I806" s="301">
        <v>350000</v>
      </c>
      <c r="J806" s="301">
        <v>350000</v>
      </c>
      <c r="K806" s="308">
        <v>350000</v>
      </c>
      <c r="L806" s="301">
        <v>350000</v>
      </c>
      <c r="M806" s="301">
        <v>350000</v>
      </c>
      <c r="N806" s="301">
        <v>350000</v>
      </c>
      <c r="O806" s="301">
        <v>350000</v>
      </c>
      <c r="P806" s="301">
        <v>350000</v>
      </c>
      <c r="Q806" s="301">
        <v>350000</v>
      </c>
      <c r="R806" s="301">
        <v>350000</v>
      </c>
      <c r="S806" s="301">
        <v>0</v>
      </c>
    </row>
    <row r="807" spans="1:19" ht="16.5" customHeight="1" x14ac:dyDescent="0.3">
      <c r="A807" s="302">
        <v>805</v>
      </c>
      <c r="B807" s="298" t="s">
        <v>1029</v>
      </c>
      <c r="C807" s="298" t="s">
        <v>1985</v>
      </c>
      <c r="D807" s="299" t="s">
        <v>1986</v>
      </c>
      <c r="E807" s="299" t="s">
        <v>1065</v>
      </c>
      <c r="F807" s="300" t="s">
        <v>80</v>
      </c>
      <c r="G807" s="300" t="s">
        <v>4522</v>
      </c>
      <c r="H807" s="301">
        <v>300000</v>
      </c>
      <c r="I807" s="301">
        <v>300000</v>
      </c>
      <c r="J807" s="301">
        <v>300000</v>
      </c>
      <c r="K807" s="308">
        <v>300000</v>
      </c>
      <c r="L807" s="301">
        <v>300000</v>
      </c>
      <c r="M807" s="301">
        <v>300000</v>
      </c>
      <c r="N807" s="301">
        <v>300000</v>
      </c>
      <c r="O807" s="301">
        <v>300000</v>
      </c>
      <c r="P807" s="301">
        <v>300000</v>
      </c>
      <c r="Q807" s="301">
        <v>0</v>
      </c>
      <c r="R807" s="301">
        <v>0</v>
      </c>
      <c r="S807" s="301">
        <v>0</v>
      </c>
    </row>
    <row r="808" spans="1:19" ht="16.5" customHeight="1" x14ac:dyDescent="0.3">
      <c r="A808" s="297">
        <v>806</v>
      </c>
      <c r="B808" s="298" t="s">
        <v>1029</v>
      </c>
      <c r="C808" s="298" t="s">
        <v>1987</v>
      </c>
      <c r="D808" s="299" t="s">
        <v>3044</v>
      </c>
      <c r="E808" s="299" t="s">
        <v>3489</v>
      </c>
      <c r="F808" s="298" t="s">
        <v>80</v>
      </c>
      <c r="G808" s="298" t="s">
        <v>4522</v>
      </c>
      <c r="H808" s="301">
        <v>0</v>
      </c>
      <c r="I808" s="301">
        <v>0</v>
      </c>
      <c r="J808" s="301">
        <v>0</v>
      </c>
      <c r="K808" s="308">
        <v>0</v>
      </c>
      <c r="L808" s="301">
        <v>0</v>
      </c>
      <c r="M808" s="301">
        <v>0</v>
      </c>
      <c r="N808" s="301">
        <v>0</v>
      </c>
      <c r="O808" s="301">
        <v>0</v>
      </c>
      <c r="P808" s="301">
        <v>0</v>
      </c>
      <c r="Q808" s="301">
        <v>0</v>
      </c>
      <c r="R808" s="301">
        <v>0</v>
      </c>
      <c r="S808" s="301">
        <v>0</v>
      </c>
    </row>
    <row r="809" spans="1:19" ht="16.5" customHeight="1" x14ac:dyDescent="0.3">
      <c r="A809" s="302">
        <v>807</v>
      </c>
      <c r="B809" s="298" t="s">
        <v>1029</v>
      </c>
      <c r="C809" s="298" t="s">
        <v>1988</v>
      </c>
      <c r="D809" s="299" t="s">
        <v>1989</v>
      </c>
      <c r="E809" s="299" t="s">
        <v>1133</v>
      </c>
      <c r="F809" s="300" t="s">
        <v>80</v>
      </c>
      <c r="G809" s="300" t="s">
        <v>4522</v>
      </c>
      <c r="H809" s="301">
        <v>510000</v>
      </c>
      <c r="I809" s="301">
        <v>510000</v>
      </c>
      <c r="J809" s="301">
        <v>510000</v>
      </c>
      <c r="K809" s="308">
        <v>510000</v>
      </c>
      <c r="L809" s="301">
        <v>510000</v>
      </c>
      <c r="M809" s="301">
        <v>510000</v>
      </c>
      <c r="N809" s="301">
        <v>0</v>
      </c>
      <c r="O809" s="301">
        <v>0</v>
      </c>
      <c r="P809" s="301">
        <v>0</v>
      </c>
      <c r="Q809" s="301">
        <v>0</v>
      </c>
      <c r="R809" s="301">
        <v>0</v>
      </c>
      <c r="S809" s="301">
        <v>0</v>
      </c>
    </row>
    <row r="810" spans="1:19" ht="16.5" customHeight="1" x14ac:dyDescent="0.3">
      <c r="A810" s="297">
        <v>808</v>
      </c>
      <c r="B810" s="298" t="s">
        <v>1029</v>
      </c>
      <c r="C810" s="298" t="s">
        <v>1990</v>
      </c>
      <c r="D810" s="299" t="s">
        <v>1991</v>
      </c>
      <c r="E810" s="299" t="s">
        <v>1151</v>
      </c>
      <c r="F810" s="298" t="s">
        <v>80</v>
      </c>
      <c r="G810" s="298" t="s">
        <v>4522</v>
      </c>
      <c r="H810" s="301">
        <v>435000</v>
      </c>
      <c r="I810" s="301">
        <v>435000</v>
      </c>
      <c r="J810" s="301">
        <v>435000</v>
      </c>
      <c r="K810" s="308">
        <v>435000</v>
      </c>
      <c r="L810" s="301">
        <v>0</v>
      </c>
      <c r="M810" s="301">
        <v>0</v>
      </c>
      <c r="N810" s="301">
        <v>0</v>
      </c>
      <c r="O810" s="301">
        <v>0</v>
      </c>
      <c r="P810" s="301">
        <v>0</v>
      </c>
      <c r="Q810" s="301">
        <v>0</v>
      </c>
      <c r="R810" s="301">
        <v>0</v>
      </c>
      <c r="S810" s="301">
        <v>0</v>
      </c>
    </row>
    <row r="811" spans="1:19" ht="16.5" customHeight="1" x14ac:dyDescent="0.3">
      <c r="A811" s="293">
        <v>809</v>
      </c>
      <c r="B811" s="298" t="s">
        <v>1029</v>
      </c>
      <c r="C811" s="298" t="s">
        <v>1992</v>
      </c>
      <c r="D811" s="299" t="s">
        <v>1993</v>
      </c>
      <c r="E811" s="299" t="s">
        <v>1295</v>
      </c>
      <c r="F811" s="300" t="s">
        <v>80</v>
      </c>
      <c r="G811" s="300" t="s">
        <v>4522</v>
      </c>
      <c r="H811" s="301">
        <v>440000</v>
      </c>
      <c r="I811" s="301">
        <v>440000</v>
      </c>
      <c r="J811" s="301">
        <v>440000</v>
      </c>
      <c r="K811" s="308">
        <v>440000</v>
      </c>
      <c r="L811" s="301">
        <v>440000</v>
      </c>
      <c r="M811" s="301">
        <v>440000</v>
      </c>
      <c r="N811" s="301">
        <v>440000</v>
      </c>
      <c r="O811" s="301">
        <v>440000</v>
      </c>
      <c r="P811" s="301">
        <v>440000</v>
      </c>
      <c r="Q811" s="301">
        <v>440000</v>
      </c>
      <c r="R811" s="301">
        <v>440000</v>
      </c>
      <c r="S811" s="301">
        <v>440000</v>
      </c>
    </row>
    <row r="812" spans="1:19" ht="16.5" customHeight="1" x14ac:dyDescent="0.3">
      <c r="A812" s="297">
        <v>810</v>
      </c>
      <c r="B812" s="298" t="s">
        <v>1029</v>
      </c>
      <c r="C812" s="298" t="s">
        <v>1994</v>
      </c>
      <c r="D812" s="299" t="s">
        <v>1995</v>
      </c>
      <c r="E812" s="299" t="s">
        <v>1187</v>
      </c>
      <c r="F812" s="298" t="s">
        <v>80</v>
      </c>
      <c r="G812" s="298" t="s">
        <v>4522</v>
      </c>
      <c r="H812" s="301">
        <v>390000</v>
      </c>
      <c r="I812" s="301">
        <v>390000</v>
      </c>
      <c r="J812" s="301">
        <v>390000</v>
      </c>
      <c r="K812" s="308">
        <v>390000</v>
      </c>
      <c r="L812" s="301">
        <v>0</v>
      </c>
      <c r="M812" s="301">
        <v>0</v>
      </c>
      <c r="N812" s="301">
        <v>0</v>
      </c>
      <c r="O812" s="301">
        <v>0</v>
      </c>
      <c r="P812" s="301">
        <v>0</v>
      </c>
      <c r="Q812" s="301">
        <v>0</v>
      </c>
      <c r="R812" s="301">
        <v>0</v>
      </c>
      <c r="S812" s="301">
        <v>0</v>
      </c>
    </row>
    <row r="813" spans="1:19" ht="16.5" customHeight="1" x14ac:dyDescent="0.3">
      <c r="A813" s="302">
        <v>811</v>
      </c>
      <c r="B813" s="298" t="s">
        <v>1029</v>
      </c>
      <c r="C813" s="298" t="s">
        <v>4013</v>
      </c>
      <c r="D813" s="299" t="s">
        <v>4014</v>
      </c>
      <c r="E813" s="299" t="s">
        <v>3534</v>
      </c>
      <c r="F813" s="300" t="s">
        <v>80</v>
      </c>
      <c r="G813" s="300" t="s">
        <v>4522</v>
      </c>
      <c r="H813" s="301">
        <v>0</v>
      </c>
      <c r="I813" s="301">
        <v>0</v>
      </c>
      <c r="J813" s="301">
        <v>0</v>
      </c>
      <c r="K813" s="308">
        <v>0</v>
      </c>
      <c r="L813" s="301">
        <v>304000</v>
      </c>
      <c r="M813" s="301">
        <v>304000</v>
      </c>
      <c r="N813" s="301">
        <v>304000</v>
      </c>
      <c r="O813" s="301">
        <v>304000</v>
      </c>
      <c r="P813" s="301">
        <v>304000</v>
      </c>
      <c r="Q813" s="301">
        <v>304000</v>
      </c>
      <c r="R813" s="301">
        <v>304000</v>
      </c>
      <c r="S813" s="301">
        <v>304000</v>
      </c>
    </row>
    <row r="814" spans="1:19" ht="16.5" customHeight="1" x14ac:dyDescent="0.3">
      <c r="A814" s="297">
        <v>812</v>
      </c>
      <c r="B814" s="298" t="s">
        <v>1029</v>
      </c>
      <c r="C814" s="298" t="s">
        <v>1903</v>
      </c>
      <c r="D814" s="299" t="s">
        <v>1904</v>
      </c>
      <c r="E814" s="299" t="s">
        <v>1113</v>
      </c>
      <c r="F814" s="298" t="s">
        <v>80</v>
      </c>
      <c r="G814" s="298" t="s">
        <v>4522</v>
      </c>
      <c r="H814" s="301">
        <v>510000</v>
      </c>
      <c r="I814" s="301">
        <v>510000</v>
      </c>
      <c r="J814" s="301">
        <v>510000</v>
      </c>
      <c r="K814" s="308">
        <v>510000</v>
      </c>
      <c r="L814" s="301">
        <v>510000</v>
      </c>
      <c r="M814" s="301">
        <v>510000</v>
      </c>
      <c r="N814" s="301">
        <v>510000</v>
      </c>
      <c r="O814" s="301">
        <v>510000</v>
      </c>
      <c r="P814" s="301">
        <v>510000</v>
      </c>
      <c r="Q814" s="301">
        <v>510000</v>
      </c>
      <c r="R814" s="301">
        <v>510000</v>
      </c>
      <c r="S814" s="301">
        <v>0</v>
      </c>
    </row>
    <row r="815" spans="1:19" ht="16.5" customHeight="1" x14ac:dyDescent="0.3">
      <c r="A815" s="302">
        <v>813</v>
      </c>
      <c r="B815" s="298" t="s">
        <v>1030</v>
      </c>
      <c r="C815" s="298" t="s">
        <v>1996</v>
      </c>
      <c r="D815" s="299" t="s">
        <v>1997</v>
      </c>
      <c r="E815" s="299" t="s">
        <v>1196</v>
      </c>
      <c r="F815" s="300" t="s">
        <v>80</v>
      </c>
      <c r="G815" s="300" t="s">
        <v>4522</v>
      </c>
      <c r="H815" s="301">
        <v>1000000</v>
      </c>
      <c r="I815" s="301">
        <v>1000000</v>
      </c>
      <c r="J815" s="301">
        <v>1000000</v>
      </c>
      <c r="K815" s="308">
        <v>1000000</v>
      </c>
      <c r="L815" s="301">
        <v>1000000</v>
      </c>
      <c r="M815" s="301">
        <v>1000000</v>
      </c>
      <c r="N815" s="301">
        <v>1000000</v>
      </c>
      <c r="O815" s="301">
        <v>1000000</v>
      </c>
      <c r="P815" s="301">
        <v>1000000</v>
      </c>
      <c r="Q815" s="301">
        <v>1000000</v>
      </c>
      <c r="R815" s="301">
        <v>1000000</v>
      </c>
      <c r="S815" s="301">
        <v>0</v>
      </c>
    </row>
    <row r="816" spans="1:19" ht="16.5" customHeight="1" x14ac:dyDescent="0.3">
      <c r="A816" s="297">
        <v>814</v>
      </c>
      <c r="B816" s="298" t="s">
        <v>1030</v>
      </c>
      <c r="C816" s="298" t="s">
        <v>1998</v>
      </c>
      <c r="D816" s="299" t="s">
        <v>1999</v>
      </c>
      <c r="E816" s="299" t="s">
        <v>1065</v>
      </c>
      <c r="F816" s="298" t="s">
        <v>80</v>
      </c>
      <c r="G816" s="298" t="s">
        <v>4522</v>
      </c>
      <c r="H816" s="301">
        <v>340000</v>
      </c>
      <c r="I816" s="301">
        <v>340000</v>
      </c>
      <c r="J816" s="301">
        <v>340000</v>
      </c>
      <c r="K816" s="308">
        <v>340000</v>
      </c>
      <c r="L816" s="301">
        <v>340000</v>
      </c>
      <c r="M816" s="301">
        <v>340000</v>
      </c>
      <c r="N816" s="301">
        <v>340000</v>
      </c>
      <c r="O816" s="301">
        <v>340000</v>
      </c>
      <c r="P816" s="301">
        <v>340000</v>
      </c>
      <c r="Q816" s="301">
        <v>0</v>
      </c>
      <c r="R816" s="301">
        <v>0</v>
      </c>
      <c r="S816" s="301">
        <v>0</v>
      </c>
    </row>
    <row r="817" spans="1:19" ht="16.5" customHeight="1" x14ac:dyDescent="0.3">
      <c r="A817" s="302">
        <v>815</v>
      </c>
      <c r="B817" s="298" t="s">
        <v>1030</v>
      </c>
      <c r="C817" s="298" t="s">
        <v>2000</v>
      </c>
      <c r="D817" s="299" t="s">
        <v>2001</v>
      </c>
      <c r="E817" s="299" t="s">
        <v>2002</v>
      </c>
      <c r="F817" s="300" t="s">
        <v>80</v>
      </c>
      <c r="G817" s="300" t="s">
        <v>4522</v>
      </c>
      <c r="H817" s="301">
        <v>425000</v>
      </c>
      <c r="I817" s="301">
        <v>425000</v>
      </c>
      <c r="J817" s="301">
        <v>425000</v>
      </c>
      <c r="K817" s="308">
        <v>425000</v>
      </c>
      <c r="L817" s="301">
        <v>425000</v>
      </c>
      <c r="M817" s="301">
        <v>425000</v>
      </c>
      <c r="N817" s="301">
        <v>425000</v>
      </c>
      <c r="O817" s="301">
        <v>425000</v>
      </c>
      <c r="P817" s="301">
        <v>425000</v>
      </c>
      <c r="Q817" s="301">
        <v>425000</v>
      </c>
      <c r="R817" s="301">
        <v>425000</v>
      </c>
      <c r="S817" s="301">
        <v>425000</v>
      </c>
    </row>
    <row r="818" spans="1:19" ht="16.5" customHeight="1" x14ac:dyDescent="0.3">
      <c r="A818" s="297">
        <v>816</v>
      </c>
      <c r="B818" s="298" t="s">
        <v>36</v>
      </c>
      <c r="C818" s="298" t="s">
        <v>2937</v>
      </c>
      <c r="D818" s="299" t="s">
        <v>3490</v>
      </c>
      <c r="E818" s="299" t="s">
        <v>3491</v>
      </c>
      <c r="F818" s="298" t="s">
        <v>80</v>
      </c>
      <c r="G818" s="298" t="s">
        <v>4522</v>
      </c>
      <c r="H818" s="301">
        <v>0</v>
      </c>
      <c r="I818" s="301">
        <v>3062400</v>
      </c>
      <c r="J818" s="301">
        <v>0</v>
      </c>
      <c r="K818" s="308">
        <v>0</v>
      </c>
      <c r="L818" s="301">
        <v>0</v>
      </c>
      <c r="M818" s="301">
        <v>0</v>
      </c>
      <c r="N818" s="301">
        <v>0</v>
      </c>
      <c r="O818" s="301">
        <v>0</v>
      </c>
      <c r="P818" s="301">
        <v>0</v>
      </c>
      <c r="Q818" s="301">
        <v>0</v>
      </c>
      <c r="R818" s="301">
        <v>0</v>
      </c>
      <c r="S818" s="301">
        <v>0</v>
      </c>
    </row>
    <row r="819" spans="1:19" ht="16.5" customHeight="1" x14ac:dyDescent="0.3">
      <c r="A819" s="293">
        <v>817</v>
      </c>
      <c r="B819" s="298" t="s">
        <v>36</v>
      </c>
      <c r="C819" s="298" t="s">
        <v>2003</v>
      </c>
      <c r="D819" s="299" t="s">
        <v>2004</v>
      </c>
      <c r="E819" s="299" t="s">
        <v>1196</v>
      </c>
      <c r="F819" s="300" t="s">
        <v>80</v>
      </c>
      <c r="G819" s="300" t="s">
        <v>4522</v>
      </c>
      <c r="H819" s="301">
        <v>340000</v>
      </c>
      <c r="I819" s="301">
        <v>340000</v>
      </c>
      <c r="J819" s="301">
        <v>340000</v>
      </c>
      <c r="K819" s="308">
        <v>340000</v>
      </c>
      <c r="L819" s="301">
        <v>340000</v>
      </c>
      <c r="M819" s="301">
        <v>340000</v>
      </c>
      <c r="N819" s="301">
        <v>340000</v>
      </c>
      <c r="O819" s="301">
        <v>340000</v>
      </c>
      <c r="P819" s="301">
        <v>340000</v>
      </c>
      <c r="Q819" s="301">
        <v>340000</v>
      </c>
      <c r="R819" s="301">
        <v>340000</v>
      </c>
      <c r="S819" s="301">
        <v>0</v>
      </c>
    </row>
    <row r="820" spans="1:19" ht="16.5" customHeight="1" x14ac:dyDescent="0.3">
      <c r="A820" s="297">
        <v>818</v>
      </c>
      <c r="B820" s="298" t="s">
        <v>88</v>
      </c>
      <c r="C820" s="298" t="s">
        <v>2005</v>
      </c>
      <c r="D820" s="299" t="s">
        <v>2006</v>
      </c>
      <c r="E820" s="299" t="s">
        <v>1028</v>
      </c>
      <c r="F820" s="298" t="s">
        <v>80</v>
      </c>
      <c r="G820" s="298" t="s">
        <v>4522</v>
      </c>
      <c r="H820" s="301">
        <v>310000</v>
      </c>
      <c r="I820" s="301">
        <v>310000</v>
      </c>
      <c r="J820" s="301">
        <v>310000</v>
      </c>
      <c r="K820" s="308">
        <v>310000</v>
      </c>
      <c r="L820" s="301">
        <v>310000</v>
      </c>
      <c r="M820" s="301">
        <v>0</v>
      </c>
      <c r="N820" s="301">
        <v>0</v>
      </c>
      <c r="O820" s="301">
        <v>0</v>
      </c>
      <c r="P820" s="301">
        <v>0</v>
      </c>
      <c r="Q820" s="301">
        <v>0</v>
      </c>
      <c r="R820" s="301">
        <v>0</v>
      </c>
      <c r="S820" s="301">
        <v>0</v>
      </c>
    </row>
    <row r="821" spans="1:19" ht="16.5" customHeight="1" x14ac:dyDescent="0.3">
      <c r="A821" s="302">
        <v>819</v>
      </c>
      <c r="B821" s="298" t="s">
        <v>88</v>
      </c>
      <c r="C821" s="298" t="s">
        <v>2007</v>
      </c>
      <c r="D821" s="299" t="s">
        <v>2008</v>
      </c>
      <c r="E821" s="299" t="s">
        <v>1178</v>
      </c>
      <c r="F821" s="300" t="s">
        <v>80</v>
      </c>
      <c r="G821" s="300" t="s">
        <v>4522</v>
      </c>
      <c r="H821" s="301">
        <v>3420000</v>
      </c>
      <c r="I821" s="301">
        <v>0</v>
      </c>
      <c r="J821" s="301">
        <v>0</v>
      </c>
      <c r="K821" s="308">
        <v>0</v>
      </c>
      <c r="L821" s="301">
        <v>0</v>
      </c>
      <c r="M821" s="301">
        <v>0</v>
      </c>
      <c r="N821" s="301">
        <v>0</v>
      </c>
      <c r="O821" s="301">
        <v>0</v>
      </c>
      <c r="P821" s="301">
        <v>0</v>
      </c>
      <c r="Q821" s="301">
        <v>0</v>
      </c>
      <c r="R821" s="301">
        <v>0</v>
      </c>
      <c r="S821" s="301">
        <v>0</v>
      </c>
    </row>
    <row r="822" spans="1:19" ht="16.5" customHeight="1" x14ac:dyDescent="0.3">
      <c r="A822" s="297">
        <v>820</v>
      </c>
      <c r="B822" s="298" t="s">
        <v>88</v>
      </c>
      <c r="C822" s="298" t="s">
        <v>2009</v>
      </c>
      <c r="D822" s="299" t="s">
        <v>2010</v>
      </c>
      <c r="E822" s="299" t="s">
        <v>1028</v>
      </c>
      <c r="F822" s="298" t="s">
        <v>80</v>
      </c>
      <c r="G822" s="298" t="s">
        <v>4522</v>
      </c>
      <c r="H822" s="301">
        <v>1180000</v>
      </c>
      <c r="I822" s="301">
        <v>1180000</v>
      </c>
      <c r="J822" s="301">
        <v>1180000</v>
      </c>
      <c r="K822" s="308">
        <v>1180000</v>
      </c>
      <c r="L822" s="301">
        <v>1180000</v>
      </c>
      <c r="M822" s="301">
        <v>0</v>
      </c>
      <c r="N822" s="301">
        <v>0</v>
      </c>
      <c r="O822" s="301">
        <v>0</v>
      </c>
      <c r="P822" s="301">
        <v>0</v>
      </c>
      <c r="Q822" s="301">
        <v>0</v>
      </c>
      <c r="R822" s="301">
        <v>0</v>
      </c>
      <c r="S822" s="301">
        <v>0</v>
      </c>
    </row>
    <row r="823" spans="1:19" ht="16.5" customHeight="1" x14ac:dyDescent="0.3">
      <c r="A823" s="302">
        <v>821</v>
      </c>
      <c r="B823" s="298" t="s">
        <v>88</v>
      </c>
      <c r="C823" s="298" t="s">
        <v>2011</v>
      </c>
      <c r="D823" s="299" t="s">
        <v>2012</v>
      </c>
      <c r="E823" s="299" t="s">
        <v>1178</v>
      </c>
      <c r="F823" s="300" t="s">
        <v>80</v>
      </c>
      <c r="G823" s="300" t="s">
        <v>4522</v>
      </c>
      <c r="H823" s="301">
        <v>414000</v>
      </c>
      <c r="I823" s="301">
        <v>414000</v>
      </c>
      <c r="J823" s="301">
        <v>414000</v>
      </c>
      <c r="K823" s="308">
        <v>414000</v>
      </c>
      <c r="L823" s="301">
        <v>414000</v>
      </c>
      <c r="M823" s="301">
        <v>414000</v>
      </c>
      <c r="N823" s="301">
        <v>414000</v>
      </c>
      <c r="O823" s="301">
        <v>414000</v>
      </c>
      <c r="P823" s="301">
        <v>414000</v>
      </c>
      <c r="Q823" s="301">
        <v>414000</v>
      </c>
      <c r="R823" s="301">
        <v>414000</v>
      </c>
      <c r="S823" s="301">
        <v>414000</v>
      </c>
    </row>
    <row r="824" spans="1:19" ht="16.5" customHeight="1" x14ac:dyDescent="0.3">
      <c r="A824" s="297">
        <v>822</v>
      </c>
      <c r="B824" s="298" t="s">
        <v>88</v>
      </c>
      <c r="C824" s="298" t="s">
        <v>2013</v>
      </c>
      <c r="D824" s="299" t="s">
        <v>2014</v>
      </c>
      <c r="E824" s="299" t="s">
        <v>1295</v>
      </c>
      <c r="F824" s="298" t="s">
        <v>80</v>
      </c>
      <c r="G824" s="298" t="s">
        <v>4522</v>
      </c>
      <c r="H824" s="301">
        <v>370000</v>
      </c>
      <c r="I824" s="301">
        <v>370000</v>
      </c>
      <c r="J824" s="301">
        <v>4070000</v>
      </c>
      <c r="K824" s="308">
        <v>0</v>
      </c>
      <c r="L824" s="301">
        <v>0</v>
      </c>
      <c r="M824" s="301">
        <v>0</v>
      </c>
      <c r="N824" s="301">
        <v>0</v>
      </c>
      <c r="O824" s="301">
        <v>0</v>
      </c>
      <c r="P824" s="301">
        <v>0</v>
      </c>
      <c r="Q824" s="301">
        <v>0</v>
      </c>
      <c r="R824" s="301">
        <v>0</v>
      </c>
      <c r="S824" s="301">
        <v>0</v>
      </c>
    </row>
    <row r="825" spans="1:19" ht="16.5" customHeight="1" x14ac:dyDescent="0.3">
      <c r="A825" s="302">
        <v>823</v>
      </c>
      <c r="B825" s="298" t="s">
        <v>88</v>
      </c>
      <c r="C825" s="298" t="s">
        <v>2015</v>
      </c>
      <c r="D825" s="299" t="s">
        <v>2016</v>
      </c>
      <c r="E825" s="299" t="s">
        <v>1178</v>
      </c>
      <c r="F825" s="300" t="s">
        <v>80</v>
      </c>
      <c r="G825" s="300" t="s">
        <v>4522</v>
      </c>
      <c r="H825" s="301">
        <v>308000</v>
      </c>
      <c r="I825" s="301">
        <v>308000</v>
      </c>
      <c r="J825" s="301">
        <v>308000</v>
      </c>
      <c r="K825" s="308">
        <v>308000</v>
      </c>
      <c r="L825" s="301">
        <v>308000</v>
      </c>
      <c r="M825" s="301">
        <v>308000</v>
      </c>
      <c r="N825" s="301">
        <v>308000</v>
      </c>
      <c r="O825" s="301">
        <v>308000</v>
      </c>
      <c r="P825" s="301">
        <v>308000</v>
      </c>
      <c r="Q825" s="301">
        <v>308000</v>
      </c>
      <c r="R825" s="301">
        <v>308000</v>
      </c>
      <c r="S825" s="301">
        <v>308000</v>
      </c>
    </row>
    <row r="826" spans="1:19" ht="16.5" customHeight="1" x14ac:dyDescent="0.3">
      <c r="A826" s="297">
        <v>824</v>
      </c>
      <c r="B826" s="298" t="s">
        <v>88</v>
      </c>
      <c r="C826" s="298" t="s">
        <v>3492</v>
      </c>
      <c r="D826" s="299" t="s">
        <v>3493</v>
      </c>
      <c r="E826" s="299" t="s">
        <v>1173</v>
      </c>
      <c r="F826" s="298" t="s">
        <v>80</v>
      </c>
      <c r="G826" s="298" t="s">
        <v>4522</v>
      </c>
      <c r="H826" s="301">
        <v>0</v>
      </c>
      <c r="I826" s="301">
        <v>0</v>
      </c>
      <c r="J826" s="301">
        <v>0</v>
      </c>
      <c r="K826" s="308">
        <v>0</v>
      </c>
      <c r="L826" s="301">
        <v>0</v>
      </c>
      <c r="M826" s="301">
        <v>0</v>
      </c>
      <c r="N826" s="301">
        <v>0</v>
      </c>
      <c r="O826" s="301">
        <v>0</v>
      </c>
      <c r="P826" s="301">
        <v>0</v>
      </c>
      <c r="Q826" s="301">
        <v>0</v>
      </c>
      <c r="R826" s="301">
        <v>0</v>
      </c>
      <c r="S826" s="301">
        <v>0</v>
      </c>
    </row>
    <row r="827" spans="1:19" ht="16.5" customHeight="1" x14ac:dyDescent="0.3">
      <c r="A827" s="293">
        <v>825</v>
      </c>
      <c r="B827" s="298" t="s">
        <v>88</v>
      </c>
      <c r="C827" s="298" t="s">
        <v>3494</v>
      </c>
      <c r="D827" s="299" t="s">
        <v>3495</v>
      </c>
      <c r="E827" s="299" t="s">
        <v>4306</v>
      </c>
      <c r="F827" s="300" t="s">
        <v>80</v>
      </c>
      <c r="G827" s="300" t="s">
        <v>4522</v>
      </c>
      <c r="H827" s="301">
        <v>0</v>
      </c>
      <c r="I827" s="301">
        <v>0</v>
      </c>
      <c r="J827" s="301">
        <v>0</v>
      </c>
      <c r="K827" s="308">
        <v>0</v>
      </c>
      <c r="L827" s="301">
        <v>0</v>
      </c>
      <c r="M827" s="301">
        <v>0</v>
      </c>
      <c r="N827" s="301">
        <v>0</v>
      </c>
      <c r="O827" s="301">
        <v>0</v>
      </c>
      <c r="P827" s="301">
        <v>0</v>
      </c>
      <c r="Q827" s="301">
        <v>0</v>
      </c>
      <c r="R827" s="301">
        <v>0</v>
      </c>
      <c r="S827" s="301">
        <v>0</v>
      </c>
    </row>
    <row r="828" spans="1:19" ht="16.5" customHeight="1" x14ac:dyDescent="0.3">
      <c r="A828" s="297">
        <v>826</v>
      </c>
      <c r="B828" s="298" t="s">
        <v>998</v>
      </c>
      <c r="C828" s="298" t="s">
        <v>2017</v>
      </c>
      <c r="D828" s="299" t="s">
        <v>2018</v>
      </c>
      <c r="E828" s="299" t="s">
        <v>2019</v>
      </c>
      <c r="F828" s="298" t="s">
        <v>80</v>
      </c>
      <c r="G828" s="298" t="s">
        <v>4522</v>
      </c>
      <c r="H828" s="301">
        <v>310000</v>
      </c>
      <c r="I828" s="301">
        <v>310000</v>
      </c>
      <c r="J828" s="301">
        <v>310000</v>
      </c>
      <c r="K828" s="308">
        <v>0</v>
      </c>
      <c r="L828" s="301">
        <v>0</v>
      </c>
      <c r="M828" s="301">
        <v>0</v>
      </c>
      <c r="N828" s="301">
        <v>0</v>
      </c>
      <c r="O828" s="301">
        <v>0</v>
      </c>
      <c r="P828" s="301">
        <v>0</v>
      </c>
      <c r="Q828" s="301">
        <v>0</v>
      </c>
      <c r="R828" s="301">
        <v>0</v>
      </c>
      <c r="S828" s="301">
        <v>0</v>
      </c>
    </row>
    <row r="829" spans="1:19" ht="16.5" customHeight="1" x14ac:dyDescent="0.3">
      <c r="A829" s="302">
        <v>827</v>
      </c>
      <c r="B829" s="298" t="s">
        <v>998</v>
      </c>
      <c r="C829" s="298" t="s">
        <v>2812</v>
      </c>
      <c r="D829" s="299" t="s">
        <v>2813</v>
      </c>
      <c r="E829" s="299" t="s">
        <v>1145</v>
      </c>
      <c r="F829" s="300" t="s">
        <v>80</v>
      </c>
      <c r="G829" s="300" t="s">
        <v>4522</v>
      </c>
      <c r="H829" s="301">
        <v>340000</v>
      </c>
      <c r="I829" s="301">
        <v>440000</v>
      </c>
      <c r="J829" s="301">
        <v>390000</v>
      </c>
      <c r="K829" s="308">
        <v>390000</v>
      </c>
      <c r="L829" s="301">
        <v>390000</v>
      </c>
      <c r="M829" s="301">
        <v>390000</v>
      </c>
      <c r="N829" s="301">
        <v>390000</v>
      </c>
      <c r="O829" s="301">
        <v>390000</v>
      </c>
      <c r="P829" s="301">
        <v>390000</v>
      </c>
      <c r="Q829" s="301">
        <v>390000</v>
      </c>
      <c r="R829" s="301">
        <v>390000</v>
      </c>
      <c r="S829" s="301">
        <v>390000</v>
      </c>
    </row>
    <row r="830" spans="1:19" ht="16.5" customHeight="1" x14ac:dyDescent="0.3">
      <c r="A830" s="297">
        <v>828</v>
      </c>
      <c r="B830" s="298" t="s">
        <v>998</v>
      </c>
      <c r="C830" s="298" t="s">
        <v>2020</v>
      </c>
      <c r="D830" s="299" t="s">
        <v>2021</v>
      </c>
      <c r="E830" s="299" t="s">
        <v>2022</v>
      </c>
      <c r="F830" s="298" t="s">
        <v>80</v>
      </c>
      <c r="G830" s="298" t="s">
        <v>4522</v>
      </c>
      <c r="H830" s="301">
        <v>523000</v>
      </c>
      <c r="I830" s="301">
        <v>523000</v>
      </c>
      <c r="J830" s="301">
        <v>523000</v>
      </c>
      <c r="K830" s="308">
        <v>523000</v>
      </c>
      <c r="L830" s="301">
        <v>523000</v>
      </c>
      <c r="M830" s="301">
        <v>523000</v>
      </c>
      <c r="N830" s="301">
        <v>523000</v>
      </c>
      <c r="O830" s="301">
        <v>523000</v>
      </c>
      <c r="P830" s="301">
        <v>523000</v>
      </c>
      <c r="Q830" s="301">
        <v>523000</v>
      </c>
      <c r="R830" s="301">
        <v>523000</v>
      </c>
      <c r="S830" s="301">
        <v>0</v>
      </c>
    </row>
    <row r="831" spans="1:19" ht="16.5" customHeight="1" x14ac:dyDescent="0.3">
      <c r="A831" s="302">
        <v>829</v>
      </c>
      <c r="B831" s="298" t="s">
        <v>998</v>
      </c>
      <c r="C831" s="298" t="s">
        <v>2023</v>
      </c>
      <c r="D831" s="299" t="s">
        <v>2024</v>
      </c>
      <c r="E831" s="299" t="s">
        <v>2025</v>
      </c>
      <c r="F831" s="300" t="s">
        <v>80</v>
      </c>
      <c r="G831" s="300" t="s">
        <v>4522</v>
      </c>
      <c r="H831" s="301">
        <v>850000</v>
      </c>
      <c r="I831" s="301">
        <v>850000</v>
      </c>
      <c r="J831" s="301">
        <v>850000</v>
      </c>
      <c r="K831" s="308">
        <v>0</v>
      </c>
      <c r="L831" s="301">
        <v>0</v>
      </c>
      <c r="M831" s="301">
        <v>0</v>
      </c>
      <c r="N831" s="301">
        <v>0</v>
      </c>
      <c r="O831" s="301">
        <v>0</v>
      </c>
      <c r="P831" s="301">
        <v>0</v>
      </c>
      <c r="Q831" s="301">
        <v>0</v>
      </c>
      <c r="R831" s="301">
        <v>0</v>
      </c>
      <c r="S831" s="301">
        <v>0</v>
      </c>
    </row>
    <row r="832" spans="1:19" ht="16.5" customHeight="1" x14ac:dyDescent="0.3">
      <c r="A832" s="297">
        <v>830</v>
      </c>
      <c r="B832" s="298" t="s">
        <v>998</v>
      </c>
      <c r="C832" s="298" t="s">
        <v>2681</v>
      </c>
      <c r="D832" s="299" t="s">
        <v>2720</v>
      </c>
      <c r="E832" s="299" t="s">
        <v>2721</v>
      </c>
      <c r="F832" s="298" t="s">
        <v>80</v>
      </c>
      <c r="G832" s="298" t="s">
        <v>4522</v>
      </c>
      <c r="H832" s="301">
        <v>19224000</v>
      </c>
      <c r="I832" s="301">
        <v>0</v>
      </c>
      <c r="J832" s="301">
        <v>0</v>
      </c>
      <c r="K832" s="308">
        <v>0</v>
      </c>
      <c r="L832" s="301">
        <v>0</v>
      </c>
      <c r="M832" s="301">
        <v>0</v>
      </c>
      <c r="N832" s="301">
        <v>0</v>
      </c>
      <c r="O832" s="301">
        <v>0</v>
      </c>
      <c r="P832" s="301">
        <v>0</v>
      </c>
      <c r="Q832" s="301">
        <v>0</v>
      </c>
      <c r="R832" s="301">
        <v>0</v>
      </c>
      <c r="S832" s="301">
        <v>0</v>
      </c>
    </row>
    <row r="833" spans="1:19" ht="16.5" customHeight="1" x14ac:dyDescent="0.3">
      <c r="A833" s="302">
        <v>831</v>
      </c>
      <c r="B833" s="298" t="s">
        <v>998</v>
      </c>
      <c r="C833" s="298" t="s">
        <v>1419</v>
      </c>
      <c r="D833" s="299" t="s">
        <v>1420</v>
      </c>
      <c r="E833" s="299" t="s">
        <v>1196</v>
      </c>
      <c r="F833" s="300" t="s">
        <v>80</v>
      </c>
      <c r="G833" s="300" t="s">
        <v>4522</v>
      </c>
      <c r="H833" s="301">
        <v>400000</v>
      </c>
      <c r="I833" s="301">
        <v>400000</v>
      </c>
      <c r="J833" s="301">
        <v>400000</v>
      </c>
      <c r="K833" s="308">
        <v>400000</v>
      </c>
      <c r="L833" s="301">
        <v>400000</v>
      </c>
      <c r="M833" s="301">
        <v>400000</v>
      </c>
      <c r="N833" s="301">
        <v>400000</v>
      </c>
      <c r="O833" s="301">
        <v>400000</v>
      </c>
      <c r="P833" s="301">
        <v>400000</v>
      </c>
      <c r="Q833" s="301">
        <v>400000</v>
      </c>
      <c r="R833" s="301">
        <v>400000</v>
      </c>
      <c r="S833" s="301">
        <v>0</v>
      </c>
    </row>
    <row r="834" spans="1:19" ht="16.5" customHeight="1" x14ac:dyDescent="0.3">
      <c r="A834" s="297">
        <v>832</v>
      </c>
      <c r="B834" s="298" t="s">
        <v>37</v>
      </c>
      <c r="C834" s="298" t="s">
        <v>3177</v>
      </c>
      <c r="D834" s="299" t="s">
        <v>3178</v>
      </c>
      <c r="E834" s="299" t="s">
        <v>3496</v>
      </c>
      <c r="F834" s="298" t="s">
        <v>80</v>
      </c>
      <c r="G834" s="298" t="s">
        <v>4522</v>
      </c>
      <c r="H834" s="301">
        <v>0</v>
      </c>
      <c r="I834" s="301">
        <v>0</v>
      </c>
      <c r="J834" s="301">
        <v>0</v>
      </c>
      <c r="K834" s="308">
        <v>0</v>
      </c>
      <c r="L834" s="301">
        <v>0</v>
      </c>
      <c r="M834" s="301">
        <v>0</v>
      </c>
      <c r="N834" s="301">
        <v>0</v>
      </c>
      <c r="O834" s="301">
        <v>0</v>
      </c>
      <c r="P834" s="301">
        <v>0</v>
      </c>
      <c r="Q834" s="301">
        <v>0</v>
      </c>
      <c r="R834" s="301">
        <v>0</v>
      </c>
      <c r="S834" s="301">
        <v>0</v>
      </c>
    </row>
    <row r="835" spans="1:19" ht="16.5" customHeight="1" x14ac:dyDescent="0.3">
      <c r="A835" s="293">
        <v>833</v>
      </c>
      <c r="B835" s="298" t="s">
        <v>37</v>
      </c>
      <c r="C835" s="298" t="s">
        <v>3497</v>
      </c>
      <c r="D835" s="299" t="s">
        <v>3498</v>
      </c>
      <c r="E835" s="299" t="s">
        <v>1142</v>
      </c>
      <c r="F835" s="300" t="s">
        <v>80</v>
      </c>
      <c r="G835" s="300" t="s">
        <v>4522</v>
      </c>
      <c r="H835" s="301">
        <v>0</v>
      </c>
      <c r="I835" s="301">
        <v>0</v>
      </c>
      <c r="J835" s="301">
        <v>825000</v>
      </c>
      <c r="K835" s="308">
        <v>0</v>
      </c>
      <c r="L835" s="301">
        <v>0</v>
      </c>
      <c r="M835" s="301">
        <v>825000</v>
      </c>
      <c r="N835" s="301">
        <v>0</v>
      </c>
      <c r="O835" s="301">
        <v>0</v>
      </c>
      <c r="P835" s="301">
        <v>0</v>
      </c>
      <c r="Q835" s="301">
        <v>0</v>
      </c>
      <c r="R835" s="301">
        <v>0</v>
      </c>
      <c r="S835" s="301">
        <v>0</v>
      </c>
    </row>
    <row r="836" spans="1:19" ht="16.5" customHeight="1" x14ac:dyDescent="0.3">
      <c r="A836" s="297">
        <v>834</v>
      </c>
      <c r="B836" s="298" t="s">
        <v>37</v>
      </c>
      <c r="C836" s="298" t="s">
        <v>1478</v>
      </c>
      <c r="D836" s="299" t="s">
        <v>1479</v>
      </c>
      <c r="E836" s="299" t="s">
        <v>2026</v>
      </c>
      <c r="F836" s="298" t="s">
        <v>80</v>
      </c>
      <c r="G836" s="298" t="s">
        <v>4522</v>
      </c>
      <c r="H836" s="301">
        <v>480000</v>
      </c>
      <c r="I836" s="301">
        <v>480000</v>
      </c>
      <c r="J836" s="301">
        <v>480000</v>
      </c>
      <c r="K836" s="308">
        <v>480000</v>
      </c>
      <c r="L836" s="301">
        <v>480000</v>
      </c>
      <c r="M836" s="301">
        <v>480000</v>
      </c>
      <c r="N836" s="301">
        <v>480000</v>
      </c>
      <c r="O836" s="301">
        <v>480000</v>
      </c>
      <c r="P836" s="301">
        <v>480000</v>
      </c>
      <c r="Q836" s="301">
        <v>480000</v>
      </c>
      <c r="R836" s="301">
        <v>480000</v>
      </c>
      <c r="S836" s="301">
        <v>480000</v>
      </c>
    </row>
    <row r="837" spans="1:19" ht="16.5" customHeight="1" x14ac:dyDescent="0.3">
      <c r="A837" s="302">
        <v>835</v>
      </c>
      <c r="B837" s="298" t="s">
        <v>37</v>
      </c>
      <c r="C837" s="298" t="s">
        <v>3200</v>
      </c>
      <c r="D837" s="299" t="s">
        <v>3201</v>
      </c>
      <c r="E837" s="299" t="s">
        <v>1060</v>
      </c>
      <c r="F837" s="300" t="s">
        <v>80</v>
      </c>
      <c r="G837" s="300" t="s">
        <v>4522</v>
      </c>
      <c r="H837" s="301">
        <v>0</v>
      </c>
      <c r="I837" s="301">
        <v>0</v>
      </c>
      <c r="J837" s="301">
        <v>0</v>
      </c>
      <c r="K837" s="308">
        <v>50000</v>
      </c>
      <c r="L837" s="301">
        <v>0</v>
      </c>
      <c r="M837" s="301">
        <v>0</v>
      </c>
      <c r="N837" s="301">
        <v>0</v>
      </c>
      <c r="O837" s="301">
        <v>0</v>
      </c>
      <c r="P837" s="301">
        <v>0</v>
      </c>
      <c r="Q837" s="301">
        <v>0</v>
      </c>
      <c r="R837" s="301">
        <v>0</v>
      </c>
      <c r="S837" s="301">
        <v>0</v>
      </c>
    </row>
    <row r="838" spans="1:19" ht="16.5" customHeight="1" x14ac:dyDescent="0.3">
      <c r="A838" s="297">
        <v>836</v>
      </c>
      <c r="B838" s="298" t="s">
        <v>37</v>
      </c>
      <c r="C838" s="298" t="s">
        <v>2027</v>
      </c>
      <c r="D838" s="299" t="s">
        <v>2028</v>
      </c>
      <c r="E838" s="299" t="s">
        <v>1113</v>
      </c>
      <c r="F838" s="298" t="s">
        <v>80</v>
      </c>
      <c r="G838" s="298" t="s">
        <v>4522</v>
      </c>
      <c r="H838" s="301">
        <v>398000</v>
      </c>
      <c r="I838" s="301">
        <v>398000</v>
      </c>
      <c r="J838" s="301">
        <v>398000</v>
      </c>
      <c r="K838" s="308">
        <v>398000</v>
      </c>
      <c r="L838" s="301">
        <v>398000</v>
      </c>
      <c r="M838" s="301">
        <v>398000</v>
      </c>
      <c r="N838" s="301">
        <v>398000</v>
      </c>
      <c r="O838" s="301">
        <v>398000</v>
      </c>
      <c r="P838" s="301">
        <v>398000</v>
      </c>
      <c r="Q838" s="301">
        <v>398000</v>
      </c>
      <c r="R838" s="301">
        <v>398000</v>
      </c>
      <c r="S838" s="301">
        <v>0</v>
      </c>
    </row>
    <row r="839" spans="1:19" ht="16.5" customHeight="1" x14ac:dyDescent="0.3">
      <c r="A839" s="302">
        <v>837</v>
      </c>
      <c r="B839" s="298" t="s">
        <v>37</v>
      </c>
      <c r="C839" s="298" t="s">
        <v>2029</v>
      </c>
      <c r="D839" s="299" t="s">
        <v>2030</v>
      </c>
      <c r="E839" s="299" t="s">
        <v>1133</v>
      </c>
      <c r="F839" s="300" t="s">
        <v>80</v>
      </c>
      <c r="G839" s="300" t="s">
        <v>4522</v>
      </c>
      <c r="H839" s="301">
        <v>506000</v>
      </c>
      <c r="I839" s="301">
        <v>506000</v>
      </c>
      <c r="J839" s="301">
        <v>506000</v>
      </c>
      <c r="K839" s="308">
        <v>506000</v>
      </c>
      <c r="L839" s="301">
        <v>506000</v>
      </c>
      <c r="M839" s="301">
        <v>506000</v>
      </c>
      <c r="N839" s="301">
        <v>0</v>
      </c>
      <c r="O839" s="301">
        <v>0</v>
      </c>
      <c r="P839" s="301">
        <v>0</v>
      </c>
      <c r="Q839" s="301">
        <v>0</v>
      </c>
      <c r="R839" s="301">
        <v>0</v>
      </c>
      <c r="S839" s="301">
        <v>0</v>
      </c>
    </row>
    <row r="840" spans="1:19" ht="16.5" customHeight="1" x14ac:dyDescent="0.3">
      <c r="A840" s="297">
        <v>838</v>
      </c>
      <c r="B840" s="298" t="s">
        <v>37</v>
      </c>
      <c r="C840" s="298" t="s">
        <v>4443</v>
      </c>
      <c r="D840" s="299" t="s">
        <v>4444</v>
      </c>
      <c r="E840" s="299" t="s">
        <v>4290</v>
      </c>
      <c r="F840" s="298" t="s">
        <v>80</v>
      </c>
      <c r="G840" s="298" t="s">
        <v>4522</v>
      </c>
      <c r="H840" s="301">
        <v>0</v>
      </c>
      <c r="I840" s="301">
        <v>0</v>
      </c>
      <c r="J840" s="301">
        <v>0</v>
      </c>
      <c r="K840" s="308">
        <v>0</v>
      </c>
      <c r="L840" s="301">
        <v>0</v>
      </c>
      <c r="M840" s="301">
        <v>809000</v>
      </c>
      <c r="N840" s="301">
        <v>809000</v>
      </c>
      <c r="O840" s="301">
        <v>809000</v>
      </c>
      <c r="P840" s="301">
        <v>809000</v>
      </c>
      <c r="Q840" s="301">
        <v>809000</v>
      </c>
      <c r="R840" s="301">
        <v>809000</v>
      </c>
      <c r="S840" s="301">
        <v>809000</v>
      </c>
    </row>
    <row r="841" spans="1:19" ht="16.5" customHeight="1" x14ac:dyDescent="0.3">
      <c r="A841" s="302">
        <v>839</v>
      </c>
      <c r="B841" s="298" t="s">
        <v>37</v>
      </c>
      <c r="C841" s="298" t="s">
        <v>39</v>
      </c>
      <c r="D841" s="299" t="s">
        <v>3499</v>
      </c>
      <c r="E841" s="299" t="s">
        <v>3500</v>
      </c>
      <c r="F841" s="300" t="s">
        <v>80</v>
      </c>
      <c r="G841" s="300" t="s">
        <v>4522</v>
      </c>
      <c r="H841" s="301">
        <v>0</v>
      </c>
      <c r="I841" s="301">
        <v>0</v>
      </c>
      <c r="J841" s="301">
        <v>0</v>
      </c>
      <c r="K841" s="308">
        <v>0</v>
      </c>
      <c r="L841" s="301">
        <v>0</v>
      </c>
      <c r="M841" s="301">
        <v>0</v>
      </c>
      <c r="N841" s="301">
        <v>0</v>
      </c>
      <c r="O841" s="301">
        <v>0</v>
      </c>
      <c r="P841" s="301">
        <v>0</v>
      </c>
      <c r="Q841" s="301">
        <v>0</v>
      </c>
      <c r="R841" s="301">
        <v>0</v>
      </c>
      <c r="S841" s="301">
        <v>0</v>
      </c>
    </row>
    <row r="842" spans="1:19" ht="16.5" customHeight="1" x14ac:dyDescent="0.3">
      <c r="A842" s="297">
        <v>840</v>
      </c>
      <c r="B842" s="298" t="s">
        <v>976</v>
      </c>
      <c r="C842" s="298" t="s">
        <v>1947</v>
      </c>
      <c r="D842" s="299" t="s">
        <v>1948</v>
      </c>
      <c r="E842" s="299" t="s">
        <v>1824</v>
      </c>
      <c r="F842" s="298" t="s">
        <v>80</v>
      </c>
      <c r="G842" s="298" t="s">
        <v>4522</v>
      </c>
      <c r="H842" s="301">
        <v>314000</v>
      </c>
      <c r="I842" s="301">
        <v>314000</v>
      </c>
      <c r="J842" s="301">
        <v>314000</v>
      </c>
      <c r="K842" s="308">
        <v>314000</v>
      </c>
      <c r="L842" s="301">
        <v>314000</v>
      </c>
      <c r="M842" s="301">
        <v>314000</v>
      </c>
      <c r="N842" s="301">
        <v>314000</v>
      </c>
      <c r="O842" s="301">
        <v>314000</v>
      </c>
      <c r="P842" s="301">
        <v>314000</v>
      </c>
      <c r="Q842" s="301">
        <v>314000</v>
      </c>
      <c r="R842" s="301">
        <v>314000</v>
      </c>
      <c r="S842" s="301">
        <v>314000</v>
      </c>
    </row>
    <row r="843" spans="1:19" ht="16.5" customHeight="1" x14ac:dyDescent="0.3">
      <c r="A843" s="293">
        <v>841</v>
      </c>
      <c r="B843" s="298" t="s">
        <v>976</v>
      </c>
      <c r="C843" s="298" t="s">
        <v>3501</v>
      </c>
      <c r="D843" s="299" t="s">
        <v>3502</v>
      </c>
      <c r="E843" s="299" t="s">
        <v>3503</v>
      </c>
      <c r="F843" s="300" t="s">
        <v>80</v>
      </c>
      <c r="G843" s="300" t="s">
        <v>4522</v>
      </c>
      <c r="H843" s="301">
        <v>0</v>
      </c>
      <c r="I843" s="301">
        <v>0</v>
      </c>
      <c r="J843" s="301">
        <v>0</v>
      </c>
      <c r="K843" s="308">
        <v>0</v>
      </c>
      <c r="L843" s="301">
        <v>0</v>
      </c>
      <c r="M843" s="301">
        <v>0</v>
      </c>
      <c r="N843" s="301">
        <v>0</v>
      </c>
      <c r="O843" s="301">
        <v>0</v>
      </c>
      <c r="P843" s="301">
        <v>0</v>
      </c>
      <c r="Q843" s="301">
        <v>0</v>
      </c>
      <c r="R843" s="301">
        <v>0</v>
      </c>
      <c r="S843" s="301">
        <v>0</v>
      </c>
    </row>
    <row r="844" spans="1:19" ht="16.5" customHeight="1" x14ac:dyDescent="0.3">
      <c r="A844" s="297">
        <v>842</v>
      </c>
      <c r="B844" s="298" t="s">
        <v>976</v>
      </c>
      <c r="C844" s="298" t="s">
        <v>2031</v>
      </c>
      <c r="D844" s="299" t="s">
        <v>2032</v>
      </c>
      <c r="E844" s="299" t="s">
        <v>1295</v>
      </c>
      <c r="F844" s="298" t="s">
        <v>80</v>
      </c>
      <c r="G844" s="298" t="s">
        <v>4522</v>
      </c>
      <c r="H844" s="301">
        <v>320000</v>
      </c>
      <c r="I844" s="301">
        <v>320000</v>
      </c>
      <c r="J844" s="301">
        <v>320000</v>
      </c>
      <c r="K844" s="308">
        <v>320000</v>
      </c>
      <c r="L844" s="301">
        <v>320000</v>
      </c>
      <c r="M844" s="301">
        <v>320000</v>
      </c>
      <c r="N844" s="301">
        <v>320000</v>
      </c>
      <c r="O844" s="301">
        <v>320000</v>
      </c>
      <c r="P844" s="301">
        <v>320000</v>
      </c>
      <c r="Q844" s="301">
        <v>320000</v>
      </c>
      <c r="R844" s="301">
        <v>320000</v>
      </c>
      <c r="S844" s="301">
        <v>320000</v>
      </c>
    </row>
    <row r="845" spans="1:19" ht="16.5" customHeight="1" x14ac:dyDescent="0.3">
      <c r="A845" s="302">
        <v>843</v>
      </c>
      <c r="B845" s="298" t="s">
        <v>976</v>
      </c>
      <c r="C845" s="298" t="s">
        <v>2316</v>
      </c>
      <c r="D845" s="299" t="s">
        <v>2317</v>
      </c>
      <c r="E845" s="299" t="s">
        <v>3534</v>
      </c>
      <c r="F845" s="300" t="s">
        <v>80</v>
      </c>
      <c r="G845" s="300" t="s">
        <v>4522</v>
      </c>
      <c r="H845" s="301">
        <v>0</v>
      </c>
      <c r="I845" s="301">
        <v>0</v>
      </c>
      <c r="J845" s="301">
        <v>0</v>
      </c>
      <c r="K845" s="308">
        <v>0</v>
      </c>
      <c r="L845" s="301">
        <v>11160000</v>
      </c>
      <c r="M845" s="301">
        <v>0</v>
      </c>
      <c r="N845" s="301">
        <v>0</v>
      </c>
      <c r="O845" s="301">
        <v>0</v>
      </c>
      <c r="P845" s="301">
        <v>0</v>
      </c>
      <c r="Q845" s="301">
        <v>0</v>
      </c>
      <c r="R845" s="301">
        <v>0</v>
      </c>
      <c r="S845" s="301">
        <v>0</v>
      </c>
    </row>
    <row r="846" spans="1:19" ht="16.5" customHeight="1" x14ac:dyDescent="0.3">
      <c r="A846" s="297">
        <v>844</v>
      </c>
      <c r="B846" s="298" t="s">
        <v>1008</v>
      </c>
      <c r="C846" s="298" t="s">
        <v>2033</v>
      </c>
      <c r="D846" s="299" t="s">
        <v>2034</v>
      </c>
      <c r="E846" s="299" t="s">
        <v>1121</v>
      </c>
      <c r="F846" s="298" t="s">
        <v>80</v>
      </c>
      <c r="G846" s="298" t="s">
        <v>4522</v>
      </c>
      <c r="H846" s="301">
        <v>821000</v>
      </c>
      <c r="I846" s="301">
        <v>821000</v>
      </c>
      <c r="J846" s="301">
        <v>821000</v>
      </c>
      <c r="K846" s="308">
        <v>821000</v>
      </c>
      <c r="L846" s="301">
        <v>821000</v>
      </c>
      <c r="M846" s="301">
        <v>821000</v>
      </c>
      <c r="N846" s="301">
        <v>821000</v>
      </c>
      <c r="O846" s="301">
        <v>821000</v>
      </c>
      <c r="P846" s="301">
        <v>821000</v>
      </c>
      <c r="Q846" s="301">
        <v>821000</v>
      </c>
      <c r="R846" s="301">
        <v>0</v>
      </c>
      <c r="S846" s="301">
        <v>0</v>
      </c>
    </row>
    <row r="847" spans="1:19" ht="16.5" customHeight="1" x14ac:dyDescent="0.3">
      <c r="A847" s="302">
        <v>845</v>
      </c>
      <c r="B847" s="298" t="s">
        <v>1008</v>
      </c>
      <c r="C847" s="298" t="s">
        <v>2035</v>
      </c>
      <c r="D847" s="299" t="s">
        <v>2036</v>
      </c>
      <c r="E847" s="299" t="s">
        <v>3118</v>
      </c>
      <c r="F847" s="300" t="s">
        <v>80</v>
      </c>
      <c r="G847" s="300" t="s">
        <v>4522</v>
      </c>
      <c r="H847" s="301">
        <v>351000</v>
      </c>
      <c r="I847" s="301">
        <v>351000</v>
      </c>
      <c r="J847" s="301">
        <v>351000</v>
      </c>
      <c r="K847" s="308">
        <v>351000</v>
      </c>
      <c r="L847" s="301">
        <v>351000</v>
      </c>
      <c r="M847" s="301">
        <v>351000</v>
      </c>
      <c r="N847" s="301">
        <v>351000</v>
      </c>
      <c r="O847" s="301">
        <v>351000</v>
      </c>
      <c r="P847" s="301">
        <v>351000</v>
      </c>
      <c r="Q847" s="301">
        <v>351000</v>
      </c>
      <c r="R847" s="301">
        <v>351000</v>
      </c>
      <c r="S847" s="301">
        <v>351000</v>
      </c>
    </row>
    <row r="848" spans="1:19" ht="16.5" customHeight="1" x14ac:dyDescent="0.3">
      <c r="A848" s="297">
        <v>846</v>
      </c>
      <c r="B848" s="298" t="s">
        <v>1008</v>
      </c>
      <c r="C848" s="298" t="s">
        <v>1951</v>
      </c>
      <c r="D848" s="299" t="s">
        <v>1952</v>
      </c>
      <c r="E848" s="299" t="s">
        <v>1133</v>
      </c>
      <c r="F848" s="298" t="s">
        <v>80</v>
      </c>
      <c r="G848" s="298" t="s">
        <v>4522</v>
      </c>
      <c r="H848" s="301">
        <v>1000000</v>
      </c>
      <c r="I848" s="301">
        <v>1000000</v>
      </c>
      <c r="J848" s="301">
        <v>1000000</v>
      </c>
      <c r="K848" s="308">
        <v>1000000</v>
      </c>
      <c r="L848" s="301">
        <v>1000000</v>
      </c>
      <c r="M848" s="301">
        <v>1000000</v>
      </c>
      <c r="N848" s="301">
        <v>0</v>
      </c>
      <c r="O848" s="301">
        <v>0</v>
      </c>
      <c r="P848" s="301">
        <v>0</v>
      </c>
      <c r="Q848" s="301">
        <v>0</v>
      </c>
      <c r="R848" s="301">
        <v>0</v>
      </c>
      <c r="S848" s="301">
        <v>0</v>
      </c>
    </row>
    <row r="849" spans="1:19" ht="16.5" customHeight="1" x14ac:dyDescent="0.3">
      <c r="A849" s="302">
        <v>847</v>
      </c>
      <c r="B849" s="298" t="s">
        <v>1008</v>
      </c>
      <c r="C849" s="298" t="s">
        <v>2037</v>
      </c>
      <c r="D849" s="299" t="s">
        <v>2038</v>
      </c>
      <c r="E849" s="299" t="s">
        <v>1065</v>
      </c>
      <c r="F849" s="300" t="s">
        <v>80</v>
      </c>
      <c r="G849" s="300" t="s">
        <v>4522</v>
      </c>
      <c r="H849" s="301">
        <v>350000</v>
      </c>
      <c r="I849" s="301">
        <v>350000</v>
      </c>
      <c r="J849" s="301">
        <v>350000</v>
      </c>
      <c r="K849" s="308">
        <v>350000</v>
      </c>
      <c r="L849" s="301">
        <v>350000</v>
      </c>
      <c r="M849" s="301">
        <v>350000</v>
      </c>
      <c r="N849" s="301">
        <v>350000</v>
      </c>
      <c r="O849" s="301">
        <v>350000</v>
      </c>
      <c r="P849" s="301">
        <v>350000</v>
      </c>
      <c r="Q849" s="301">
        <v>0</v>
      </c>
      <c r="R849" s="301">
        <v>0</v>
      </c>
      <c r="S849" s="301">
        <v>0</v>
      </c>
    </row>
    <row r="850" spans="1:19" ht="16.5" customHeight="1" x14ac:dyDescent="0.3">
      <c r="A850" s="297">
        <v>848</v>
      </c>
      <c r="B850" s="298" t="s">
        <v>1008</v>
      </c>
      <c r="C850" s="298" t="s">
        <v>3504</v>
      </c>
      <c r="D850" s="299" t="s">
        <v>3505</v>
      </c>
      <c r="E850" s="299" t="s">
        <v>3003</v>
      </c>
      <c r="F850" s="298" t="s">
        <v>80</v>
      </c>
      <c r="G850" s="298" t="s">
        <v>4522</v>
      </c>
      <c r="H850" s="301">
        <v>0</v>
      </c>
      <c r="I850" s="301">
        <v>1052000</v>
      </c>
      <c r="J850" s="301">
        <v>1052000</v>
      </c>
      <c r="K850" s="308">
        <v>1052000</v>
      </c>
      <c r="L850" s="301">
        <v>1052000</v>
      </c>
      <c r="M850" s="301">
        <v>1052000</v>
      </c>
      <c r="N850" s="301">
        <v>1052000</v>
      </c>
      <c r="O850" s="301">
        <v>1052000</v>
      </c>
      <c r="P850" s="301">
        <v>1052000</v>
      </c>
      <c r="Q850" s="301">
        <v>1052000</v>
      </c>
      <c r="R850" s="301">
        <v>1052000</v>
      </c>
      <c r="S850" s="301">
        <v>1052000</v>
      </c>
    </row>
    <row r="851" spans="1:19" ht="16.5" customHeight="1" x14ac:dyDescent="0.3">
      <c r="A851" s="293">
        <v>849</v>
      </c>
      <c r="B851" s="298" t="s">
        <v>982</v>
      </c>
      <c r="C851" s="298" t="s">
        <v>2039</v>
      </c>
      <c r="D851" s="299" t="s">
        <v>2040</v>
      </c>
      <c r="E851" s="299" t="s">
        <v>1065</v>
      </c>
      <c r="F851" s="300" t="s">
        <v>80</v>
      </c>
      <c r="G851" s="300" t="s">
        <v>4522</v>
      </c>
      <c r="H851" s="301">
        <v>440000</v>
      </c>
      <c r="I851" s="301">
        <v>460000</v>
      </c>
      <c r="J851" s="301">
        <v>460000</v>
      </c>
      <c r="K851" s="308">
        <v>460000</v>
      </c>
      <c r="L851" s="301">
        <v>460000</v>
      </c>
      <c r="M851" s="301">
        <v>460000</v>
      </c>
      <c r="N851" s="301">
        <v>460000</v>
      </c>
      <c r="O851" s="301">
        <v>460000</v>
      </c>
      <c r="P851" s="301">
        <v>460000</v>
      </c>
      <c r="Q851" s="301">
        <v>0</v>
      </c>
      <c r="R851" s="301">
        <v>0</v>
      </c>
      <c r="S851" s="301">
        <v>0</v>
      </c>
    </row>
    <row r="852" spans="1:19" ht="16.5" customHeight="1" x14ac:dyDescent="0.3">
      <c r="A852" s="297">
        <v>850</v>
      </c>
      <c r="B852" s="298" t="s">
        <v>982</v>
      </c>
      <c r="C852" s="298" t="s">
        <v>2041</v>
      </c>
      <c r="D852" s="299" t="s">
        <v>2042</v>
      </c>
      <c r="E852" s="299" t="s">
        <v>1151</v>
      </c>
      <c r="F852" s="298" t="s">
        <v>80</v>
      </c>
      <c r="G852" s="298" t="s">
        <v>4522</v>
      </c>
      <c r="H852" s="301">
        <v>300000</v>
      </c>
      <c r="I852" s="301">
        <v>300000</v>
      </c>
      <c r="J852" s="301">
        <v>300000</v>
      </c>
      <c r="K852" s="308">
        <v>300000</v>
      </c>
      <c r="L852" s="301">
        <v>0</v>
      </c>
      <c r="M852" s="301">
        <v>0</v>
      </c>
      <c r="N852" s="301">
        <v>0</v>
      </c>
      <c r="O852" s="301">
        <v>0</v>
      </c>
      <c r="P852" s="301">
        <v>0</v>
      </c>
      <c r="Q852" s="301">
        <v>0</v>
      </c>
      <c r="R852" s="301">
        <v>0</v>
      </c>
      <c r="S852" s="301">
        <v>0</v>
      </c>
    </row>
    <row r="853" spans="1:19" ht="16.5" customHeight="1" x14ac:dyDescent="0.3">
      <c r="A853" s="302">
        <v>851</v>
      </c>
      <c r="B853" s="298" t="s">
        <v>982</v>
      </c>
      <c r="C853" s="298" t="s">
        <v>2043</v>
      </c>
      <c r="D853" s="299" t="s">
        <v>2044</v>
      </c>
      <c r="E853" s="299" t="s">
        <v>3118</v>
      </c>
      <c r="F853" s="300" t="s">
        <v>80</v>
      </c>
      <c r="G853" s="300" t="s">
        <v>4522</v>
      </c>
      <c r="H853" s="301">
        <v>300000</v>
      </c>
      <c r="I853" s="301">
        <v>300000</v>
      </c>
      <c r="J853" s="301">
        <v>300000</v>
      </c>
      <c r="K853" s="308">
        <v>300000</v>
      </c>
      <c r="L853" s="301">
        <v>300000</v>
      </c>
      <c r="M853" s="301">
        <v>300000</v>
      </c>
      <c r="N853" s="301">
        <v>300000</v>
      </c>
      <c r="O853" s="301">
        <v>300000</v>
      </c>
      <c r="P853" s="301">
        <v>300000</v>
      </c>
      <c r="Q853" s="301">
        <v>300000</v>
      </c>
      <c r="R853" s="301">
        <v>300000</v>
      </c>
      <c r="S853" s="301">
        <v>300000</v>
      </c>
    </row>
    <row r="854" spans="1:19" ht="16.5" customHeight="1" x14ac:dyDescent="0.3">
      <c r="A854" s="297">
        <v>852</v>
      </c>
      <c r="B854" s="298" t="s">
        <v>982</v>
      </c>
      <c r="C854" s="298" t="s">
        <v>3809</v>
      </c>
      <c r="D854" s="299" t="s">
        <v>3858</v>
      </c>
      <c r="E854" s="299" t="s">
        <v>3215</v>
      </c>
      <c r="F854" s="298" t="s">
        <v>80</v>
      </c>
      <c r="G854" s="298" t="s">
        <v>4522</v>
      </c>
      <c r="H854" s="301">
        <v>0</v>
      </c>
      <c r="I854" s="301">
        <v>0</v>
      </c>
      <c r="J854" s="301">
        <v>0</v>
      </c>
      <c r="K854" s="308">
        <v>5088000</v>
      </c>
      <c r="L854" s="301">
        <v>0</v>
      </c>
      <c r="M854" s="301">
        <v>0</v>
      </c>
      <c r="N854" s="301">
        <v>0</v>
      </c>
      <c r="O854" s="301">
        <v>0</v>
      </c>
      <c r="P854" s="301">
        <v>0</v>
      </c>
      <c r="Q854" s="301">
        <v>0</v>
      </c>
      <c r="R854" s="301">
        <v>0</v>
      </c>
      <c r="S854" s="301">
        <v>0</v>
      </c>
    </row>
    <row r="855" spans="1:19" ht="16.5" customHeight="1" x14ac:dyDescent="0.3">
      <c r="A855" s="302">
        <v>853</v>
      </c>
      <c r="B855" s="298" t="s">
        <v>982</v>
      </c>
      <c r="C855" s="298" t="s">
        <v>2045</v>
      </c>
      <c r="D855" s="299" t="s">
        <v>2046</v>
      </c>
      <c r="E855" s="299" t="s">
        <v>2737</v>
      </c>
      <c r="F855" s="300" t="s">
        <v>80</v>
      </c>
      <c r="G855" s="300" t="s">
        <v>4522</v>
      </c>
      <c r="H855" s="301">
        <v>300000</v>
      </c>
      <c r="I855" s="301">
        <v>0</v>
      </c>
      <c r="J855" s="301">
        <v>0</v>
      </c>
      <c r="K855" s="308">
        <v>0</v>
      </c>
      <c r="L855" s="301">
        <v>300000</v>
      </c>
      <c r="M855" s="301">
        <v>300000</v>
      </c>
      <c r="N855" s="301">
        <v>300000</v>
      </c>
      <c r="O855" s="301">
        <v>300000</v>
      </c>
      <c r="P855" s="301">
        <v>300000</v>
      </c>
      <c r="Q855" s="301">
        <v>300000</v>
      </c>
      <c r="R855" s="301">
        <v>300000</v>
      </c>
      <c r="S855" s="301">
        <v>300000</v>
      </c>
    </row>
    <row r="856" spans="1:19" ht="16.5" customHeight="1" x14ac:dyDescent="0.3">
      <c r="A856" s="297">
        <v>854</v>
      </c>
      <c r="B856" s="298" t="s">
        <v>982</v>
      </c>
      <c r="C856" s="298" t="s">
        <v>3506</v>
      </c>
      <c r="D856" s="299" t="s">
        <v>3507</v>
      </c>
      <c r="E856" s="299" t="s">
        <v>3508</v>
      </c>
      <c r="F856" s="298" t="s">
        <v>80</v>
      </c>
      <c r="G856" s="298" t="s">
        <v>4522</v>
      </c>
      <c r="H856" s="301">
        <v>0</v>
      </c>
      <c r="I856" s="301">
        <v>300000</v>
      </c>
      <c r="J856" s="301">
        <v>300000</v>
      </c>
      <c r="K856" s="308">
        <v>300000</v>
      </c>
      <c r="L856" s="301">
        <v>3240000</v>
      </c>
      <c r="M856" s="301">
        <v>0</v>
      </c>
      <c r="N856" s="301">
        <v>0</v>
      </c>
      <c r="O856" s="301">
        <v>0</v>
      </c>
      <c r="P856" s="301">
        <v>0</v>
      </c>
      <c r="Q856" s="301">
        <v>0</v>
      </c>
      <c r="R856" s="301">
        <v>0</v>
      </c>
      <c r="S856" s="301">
        <v>0</v>
      </c>
    </row>
    <row r="857" spans="1:19" ht="16.5" customHeight="1" x14ac:dyDescent="0.3">
      <c r="A857" s="302">
        <v>855</v>
      </c>
      <c r="B857" s="298" t="s">
        <v>982</v>
      </c>
      <c r="C857" s="298" t="s">
        <v>3509</v>
      </c>
      <c r="D857" s="299" t="s">
        <v>3510</v>
      </c>
      <c r="E857" s="299" t="s">
        <v>3215</v>
      </c>
      <c r="F857" s="300" t="s">
        <v>80</v>
      </c>
      <c r="G857" s="300" t="s">
        <v>4522</v>
      </c>
      <c r="H857" s="301">
        <v>0</v>
      </c>
      <c r="I857" s="301">
        <v>0</v>
      </c>
      <c r="J857" s="301">
        <v>0</v>
      </c>
      <c r="K857" s="308">
        <v>253000</v>
      </c>
      <c r="L857" s="301">
        <v>253000</v>
      </c>
      <c r="M857" s="301">
        <v>253000</v>
      </c>
      <c r="N857" s="301">
        <v>253000</v>
      </c>
      <c r="O857" s="301">
        <v>253000</v>
      </c>
      <c r="P857" s="301">
        <v>253000</v>
      </c>
      <c r="Q857" s="301">
        <v>253000</v>
      </c>
      <c r="R857" s="301">
        <v>253000</v>
      </c>
      <c r="S857" s="301">
        <v>253000</v>
      </c>
    </row>
    <row r="858" spans="1:19" ht="16.5" customHeight="1" x14ac:dyDescent="0.3">
      <c r="A858" s="297">
        <v>856</v>
      </c>
      <c r="B858" s="298" t="s">
        <v>90</v>
      </c>
      <c r="C858" s="298" t="s">
        <v>2722</v>
      </c>
      <c r="D858" s="299" t="s">
        <v>2723</v>
      </c>
      <c r="E858" s="299" t="s">
        <v>1190</v>
      </c>
      <c r="F858" s="298" t="s">
        <v>80</v>
      </c>
      <c r="G858" s="298" t="s">
        <v>4522</v>
      </c>
      <c r="H858" s="301">
        <v>3480000</v>
      </c>
      <c r="I858" s="301">
        <v>0</v>
      </c>
      <c r="J858" s="301">
        <v>0</v>
      </c>
      <c r="K858" s="308">
        <v>0</v>
      </c>
      <c r="L858" s="301">
        <v>0</v>
      </c>
      <c r="M858" s="301">
        <v>0</v>
      </c>
      <c r="N858" s="301">
        <v>0</v>
      </c>
      <c r="O858" s="301">
        <v>0</v>
      </c>
      <c r="P858" s="301">
        <v>0</v>
      </c>
      <c r="Q858" s="301">
        <v>0</v>
      </c>
      <c r="R858" s="301">
        <v>0</v>
      </c>
      <c r="S858" s="301">
        <v>0</v>
      </c>
    </row>
    <row r="859" spans="1:19" ht="16.5" customHeight="1" x14ac:dyDescent="0.3">
      <c r="A859" s="293">
        <v>857</v>
      </c>
      <c r="B859" s="298" t="s">
        <v>90</v>
      </c>
      <c r="C859" s="298" t="s">
        <v>3511</v>
      </c>
      <c r="D859" s="299" t="s">
        <v>3512</v>
      </c>
      <c r="E859" s="299" t="s">
        <v>1065</v>
      </c>
      <c r="F859" s="300" t="s">
        <v>80</v>
      </c>
      <c r="G859" s="300" t="s">
        <v>4522</v>
      </c>
      <c r="H859" s="301">
        <v>0</v>
      </c>
      <c r="I859" s="301">
        <v>0</v>
      </c>
      <c r="J859" s="301">
        <v>0</v>
      </c>
      <c r="K859" s="308">
        <v>0</v>
      </c>
      <c r="L859" s="301">
        <v>0</v>
      </c>
      <c r="M859" s="301">
        <v>0</v>
      </c>
      <c r="N859" s="301">
        <v>0</v>
      </c>
      <c r="O859" s="301">
        <v>0</v>
      </c>
      <c r="P859" s="301">
        <v>0</v>
      </c>
      <c r="Q859" s="301">
        <v>0</v>
      </c>
      <c r="R859" s="301">
        <v>0</v>
      </c>
      <c r="S859" s="301">
        <v>0</v>
      </c>
    </row>
    <row r="860" spans="1:19" ht="16.5" customHeight="1" x14ac:dyDescent="0.3">
      <c r="A860" s="297">
        <v>858</v>
      </c>
      <c r="B860" s="298" t="s">
        <v>90</v>
      </c>
      <c r="C860" s="298" t="s">
        <v>2047</v>
      </c>
      <c r="D860" s="299" t="s">
        <v>2048</v>
      </c>
      <c r="E860" s="299" t="s">
        <v>1028</v>
      </c>
      <c r="F860" s="298" t="s">
        <v>80</v>
      </c>
      <c r="G860" s="298" t="s">
        <v>4522</v>
      </c>
      <c r="H860" s="301">
        <v>364280</v>
      </c>
      <c r="I860" s="301">
        <v>364280</v>
      </c>
      <c r="J860" s="301">
        <v>364280</v>
      </c>
      <c r="K860" s="308">
        <v>364280</v>
      </c>
      <c r="L860" s="301">
        <v>364280</v>
      </c>
      <c r="M860" s="301">
        <v>0</v>
      </c>
      <c r="N860" s="301">
        <v>0</v>
      </c>
      <c r="O860" s="301">
        <v>0</v>
      </c>
      <c r="P860" s="301">
        <v>0</v>
      </c>
      <c r="Q860" s="301">
        <v>0</v>
      </c>
      <c r="R860" s="301">
        <v>0</v>
      </c>
      <c r="S860" s="301">
        <v>0</v>
      </c>
    </row>
    <row r="861" spans="1:19" ht="16.5" customHeight="1" x14ac:dyDescent="0.3">
      <c r="A861" s="302">
        <v>859</v>
      </c>
      <c r="B861" s="298" t="s">
        <v>90</v>
      </c>
      <c r="C861" s="298" t="s">
        <v>4623</v>
      </c>
      <c r="D861" s="299" t="s">
        <v>4624</v>
      </c>
      <c r="E861" s="299" t="s">
        <v>3534</v>
      </c>
      <c r="F861" s="300" t="s">
        <v>80</v>
      </c>
      <c r="G861" s="300" t="s">
        <v>4522</v>
      </c>
      <c r="H861" s="301">
        <v>0</v>
      </c>
      <c r="I861" s="301">
        <v>0</v>
      </c>
      <c r="J861" s="301">
        <v>0</v>
      </c>
      <c r="K861" s="308">
        <v>0</v>
      </c>
      <c r="L861" s="301">
        <v>387000</v>
      </c>
      <c r="M861" s="301">
        <v>387000</v>
      </c>
      <c r="N861" s="301">
        <v>387000</v>
      </c>
      <c r="O861" s="301">
        <v>387000</v>
      </c>
      <c r="P861" s="301">
        <v>387000</v>
      </c>
      <c r="Q861" s="301">
        <v>387000</v>
      </c>
      <c r="R861" s="301">
        <v>387000</v>
      </c>
      <c r="S861" s="301">
        <v>387000</v>
      </c>
    </row>
    <row r="862" spans="1:19" ht="16.5" customHeight="1" x14ac:dyDescent="0.3">
      <c r="A862" s="297">
        <v>860</v>
      </c>
      <c r="B862" s="298" t="s">
        <v>1628</v>
      </c>
      <c r="C862" s="298" t="s">
        <v>3763</v>
      </c>
      <c r="D862" s="299" t="s">
        <v>3764</v>
      </c>
      <c r="E862" s="299" t="s">
        <v>3117</v>
      </c>
      <c r="F862" s="298" t="s">
        <v>80</v>
      </c>
      <c r="G862" s="298" t="s">
        <v>4522</v>
      </c>
      <c r="H862" s="301">
        <v>0</v>
      </c>
      <c r="I862" s="301">
        <v>0</v>
      </c>
      <c r="J862" s="301">
        <v>534000</v>
      </c>
      <c r="K862" s="308">
        <v>534000</v>
      </c>
      <c r="L862" s="301">
        <v>534000</v>
      </c>
      <c r="M862" s="301">
        <v>534000</v>
      </c>
      <c r="N862" s="301">
        <v>534000</v>
      </c>
      <c r="O862" s="301">
        <v>534000</v>
      </c>
      <c r="P862" s="301">
        <v>534000</v>
      </c>
      <c r="Q862" s="301">
        <v>534000</v>
      </c>
      <c r="R862" s="301">
        <v>534000</v>
      </c>
      <c r="S862" s="301">
        <v>534000</v>
      </c>
    </row>
    <row r="863" spans="1:19" ht="16.5" customHeight="1" x14ac:dyDescent="0.3">
      <c r="A863" s="302">
        <v>861</v>
      </c>
      <c r="B863" s="298" t="s">
        <v>1628</v>
      </c>
      <c r="C863" s="298" t="s">
        <v>2049</v>
      </c>
      <c r="D863" s="299" t="s">
        <v>2050</v>
      </c>
      <c r="E863" s="299" t="s">
        <v>1065</v>
      </c>
      <c r="F863" s="300" t="s">
        <v>80</v>
      </c>
      <c r="G863" s="300" t="s">
        <v>4522</v>
      </c>
      <c r="H863" s="301">
        <v>396000</v>
      </c>
      <c r="I863" s="301">
        <v>396000</v>
      </c>
      <c r="J863" s="301">
        <v>396000</v>
      </c>
      <c r="K863" s="308">
        <v>396000</v>
      </c>
      <c r="L863" s="301">
        <v>396000</v>
      </c>
      <c r="M863" s="301">
        <v>396000</v>
      </c>
      <c r="N863" s="301">
        <v>396000</v>
      </c>
      <c r="O863" s="301">
        <v>396000</v>
      </c>
      <c r="P863" s="301">
        <v>396000</v>
      </c>
      <c r="Q863" s="301">
        <v>0</v>
      </c>
      <c r="R863" s="301">
        <v>0</v>
      </c>
      <c r="S863" s="301">
        <v>0</v>
      </c>
    </row>
    <row r="864" spans="1:19" ht="16.5" customHeight="1" x14ac:dyDescent="0.3">
      <c r="A864" s="297">
        <v>862</v>
      </c>
      <c r="B864" s="298" t="s">
        <v>1628</v>
      </c>
      <c r="C864" s="298" t="s">
        <v>4471</v>
      </c>
      <c r="D864" s="299" t="s">
        <v>4542</v>
      </c>
      <c r="E864" s="299" t="s">
        <v>4490</v>
      </c>
      <c r="F864" s="298" t="s">
        <v>80</v>
      </c>
      <c r="G864" s="298" t="s">
        <v>4522</v>
      </c>
      <c r="H864" s="301">
        <v>0</v>
      </c>
      <c r="I864" s="301">
        <v>0</v>
      </c>
      <c r="J864" s="301">
        <v>0</v>
      </c>
      <c r="K864" s="308">
        <v>0</v>
      </c>
      <c r="L864" s="301">
        <v>0</v>
      </c>
      <c r="M864" s="301">
        <v>398000</v>
      </c>
      <c r="N864" s="301">
        <v>398000</v>
      </c>
      <c r="O864" s="301">
        <v>398000</v>
      </c>
      <c r="P864" s="301">
        <v>398000</v>
      </c>
      <c r="Q864" s="301">
        <v>398000</v>
      </c>
      <c r="R864" s="301">
        <v>398000</v>
      </c>
      <c r="S864" s="301">
        <v>398000</v>
      </c>
    </row>
    <row r="865" spans="1:19" ht="16.5" customHeight="1" x14ac:dyDescent="0.3">
      <c r="A865" s="302">
        <v>863</v>
      </c>
      <c r="B865" s="298" t="s">
        <v>1628</v>
      </c>
      <c r="C865" s="298" t="s">
        <v>2051</v>
      </c>
      <c r="D865" s="299" t="s">
        <v>2052</v>
      </c>
      <c r="E865" s="299" t="s">
        <v>1065</v>
      </c>
      <c r="F865" s="300" t="s">
        <v>80</v>
      </c>
      <c r="G865" s="300" t="s">
        <v>4522</v>
      </c>
      <c r="H865" s="301">
        <v>520000</v>
      </c>
      <c r="I865" s="301">
        <v>520000</v>
      </c>
      <c r="J865" s="301">
        <v>520000</v>
      </c>
      <c r="K865" s="308">
        <v>520000</v>
      </c>
      <c r="L865" s="301">
        <v>520000</v>
      </c>
      <c r="M865" s="301">
        <v>520000</v>
      </c>
      <c r="N865" s="301">
        <v>520000</v>
      </c>
      <c r="O865" s="301">
        <v>520000</v>
      </c>
      <c r="P865" s="301">
        <v>520000</v>
      </c>
      <c r="Q865" s="301">
        <v>0</v>
      </c>
      <c r="R865" s="301">
        <v>0</v>
      </c>
      <c r="S865" s="301">
        <v>0</v>
      </c>
    </row>
    <row r="866" spans="1:19" ht="16.5" customHeight="1" x14ac:dyDescent="0.3">
      <c r="A866" s="297">
        <v>864</v>
      </c>
      <c r="B866" s="298" t="s">
        <v>1628</v>
      </c>
      <c r="C866" s="298" t="s">
        <v>2053</v>
      </c>
      <c r="D866" s="299" t="s">
        <v>2054</v>
      </c>
      <c r="E866" s="299" t="s">
        <v>1178</v>
      </c>
      <c r="F866" s="298" t="s">
        <v>80</v>
      </c>
      <c r="G866" s="298" t="s">
        <v>4522</v>
      </c>
      <c r="H866" s="301">
        <v>411000</v>
      </c>
      <c r="I866" s="301">
        <v>411000</v>
      </c>
      <c r="J866" s="301">
        <v>411000</v>
      </c>
      <c r="K866" s="308">
        <v>411000</v>
      </c>
      <c r="L866" s="301">
        <v>411000</v>
      </c>
      <c r="M866" s="301">
        <v>411000</v>
      </c>
      <c r="N866" s="301">
        <v>411000</v>
      </c>
      <c r="O866" s="301">
        <v>411000</v>
      </c>
      <c r="P866" s="301">
        <v>411000</v>
      </c>
      <c r="Q866" s="301">
        <v>411000</v>
      </c>
      <c r="R866" s="301">
        <v>411000</v>
      </c>
      <c r="S866" s="301">
        <v>411000</v>
      </c>
    </row>
    <row r="867" spans="1:19" ht="16.5" customHeight="1" x14ac:dyDescent="0.3">
      <c r="A867" s="293">
        <v>865</v>
      </c>
      <c r="B867" s="298" t="s">
        <v>1628</v>
      </c>
      <c r="C867" s="298" t="s">
        <v>2784</v>
      </c>
      <c r="D867" s="299" t="s">
        <v>3513</v>
      </c>
      <c r="E867" s="299" t="s">
        <v>3514</v>
      </c>
      <c r="F867" s="300" t="s">
        <v>80</v>
      </c>
      <c r="G867" s="300" t="s">
        <v>4522</v>
      </c>
      <c r="H867" s="301">
        <v>0</v>
      </c>
      <c r="I867" s="301">
        <v>0</v>
      </c>
      <c r="J867" s="301">
        <v>0</v>
      </c>
      <c r="K867" s="308">
        <v>1260000</v>
      </c>
      <c r="L867" s="301">
        <v>0</v>
      </c>
      <c r="M867" s="301">
        <v>1260000</v>
      </c>
      <c r="N867" s="301">
        <v>0</v>
      </c>
      <c r="O867" s="301">
        <v>0</v>
      </c>
      <c r="P867" s="301">
        <v>1260000</v>
      </c>
      <c r="Q867" s="301">
        <v>0</v>
      </c>
      <c r="R867" s="301">
        <v>0</v>
      </c>
      <c r="S867" s="301">
        <v>1260000</v>
      </c>
    </row>
    <row r="868" spans="1:19" ht="16.5" customHeight="1" x14ac:dyDescent="0.3">
      <c r="A868" s="297">
        <v>866</v>
      </c>
      <c r="B868" s="298" t="s">
        <v>1628</v>
      </c>
      <c r="C868" s="298" t="s">
        <v>2055</v>
      </c>
      <c r="D868" s="299" t="s">
        <v>2056</v>
      </c>
      <c r="E868" s="299" t="s">
        <v>1196</v>
      </c>
      <c r="F868" s="298" t="s">
        <v>80</v>
      </c>
      <c r="G868" s="298" t="s">
        <v>4522</v>
      </c>
      <c r="H868" s="301">
        <v>340000</v>
      </c>
      <c r="I868" s="301">
        <v>340000</v>
      </c>
      <c r="J868" s="301">
        <v>340000</v>
      </c>
      <c r="K868" s="308">
        <v>340000</v>
      </c>
      <c r="L868" s="301">
        <v>340000</v>
      </c>
      <c r="M868" s="301">
        <v>340000</v>
      </c>
      <c r="N868" s="301">
        <v>340000</v>
      </c>
      <c r="O868" s="301">
        <v>340000</v>
      </c>
      <c r="P868" s="301">
        <v>340000</v>
      </c>
      <c r="Q868" s="301">
        <v>340000</v>
      </c>
      <c r="R868" s="301">
        <v>340000</v>
      </c>
      <c r="S868" s="301">
        <v>0</v>
      </c>
    </row>
    <row r="869" spans="1:19" ht="16.5" customHeight="1" x14ac:dyDescent="0.3">
      <c r="A869" s="302">
        <v>867</v>
      </c>
      <c r="B869" s="298" t="s">
        <v>91</v>
      </c>
      <c r="C869" s="298" t="s">
        <v>2057</v>
      </c>
      <c r="D869" s="299" t="s">
        <v>2058</v>
      </c>
      <c r="E869" s="299" t="s">
        <v>1065</v>
      </c>
      <c r="F869" s="300" t="s">
        <v>80</v>
      </c>
      <c r="G869" s="300" t="s">
        <v>4522</v>
      </c>
      <c r="H869" s="301">
        <v>329000</v>
      </c>
      <c r="I869" s="301">
        <v>329000</v>
      </c>
      <c r="J869" s="301">
        <v>329000</v>
      </c>
      <c r="K869" s="308">
        <v>329000</v>
      </c>
      <c r="L869" s="301">
        <v>329000</v>
      </c>
      <c r="M869" s="301">
        <v>329000</v>
      </c>
      <c r="N869" s="301">
        <v>329000</v>
      </c>
      <c r="O869" s="301">
        <v>329000</v>
      </c>
      <c r="P869" s="301">
        <v>329000</v>
      </c>
      <c r="Q869" s="301">
        <v>0</v>
      </c>
      <c r="R869" s="301">
        <v>0</v>
      </c>
      <c r="S869" s="301">
        <v>0</v>
      </c>
    </row>
    <row r="870" spans="1:19" ht="16.5" customHeight="1" x14ac:dyDescent="0.3">
      <c r="A870" s="297">
        <v>868</v>
      </c>
      <c r="B870" s="298" t="s">
        <v>91</v>
      </c>
      <c r="C870" s="298" t="s">
        <v>2059</v>
      </c>
      <c r="D870" s="299" t="s">
        <v>2060</v>
      </c>
      <c r="E870" s="299" t="s">
        <v>4445</v>
      </c>
      <c r="F870" s="298" t="s">
        <v>80</v>
      </c>
      <c r="G870" s="298" t="s">
        <v>4522</v>
      </c>
      <c r="H870" s="301">
        <v>0</v>
      </c>
      <c r="I870" s="301">
        <v>0</v>
      </c>
      <c r="J870" s="301">
        <v>0</v>
      </c>
      <c r="K870" s="308">
        <v>0</v>
      </c>
      <c r="L870" s="301">
        <v>0</v>
      </c>
      <c r="M870" s="301">
        <v>0</v>
      </c>
      <c r="N870" s="301">
        <v>0</v>
      </c>
      <c r="O870" s="301">
        <v>0</v>
      </c>
      <c r="P870" s="301">
        <v>0</v>
      </c>
      <c r="Q870" s="301">
        <v>0</v>
      </c>
      <c r="R870" s="301">
        <v>0</v>
      </c>
      <c r="S870" s="301">
        <v>0</v>
      </c>
    </row>
    <row r="871" spans="1:19" ht="16.5" customHeight="1" x14ac:dyDescent="0.3">
      <c r="A871" s="302">
        <v>869</v>
      </c>
      <c r="B871" s="298" t="s">
        <v>19</v>
      </c>
      <c r="C871" s="298" t="s">
        <v>2377</v>
      </c>
      <c r="D871" s="299" t="s">
        <v>2378</v>
      </c>
      <c r="E871" s="299" t="s">
        <v>3095</v>
      </c>
      <c r="F871" s="300" t="s">
        <v>80</v>
      </c>
      <c r="G871" s="300" t="s">
        <v>4522</v>
      </c>
      <c r="H871" s="301">
        <v>0</v>
      </c>
      <c r="I871" s="301">
        <v>0</v>
      </c>
      <c r="J871" s="301">
        <v>290000</v>
      </c>
      <c r="K871" s="308">
        <v>290000</v>
      </c>
      <c r="L871" s="301">
        <v>290000</v>
      </c>
      <c r="M871" s="301">
        <v>290000</v>
      </c>
      <c r="N871" s="301">
        <v>290000</v>
      </c>
      <c r="O871" s="301">
        <v>290000</v>
      </c>
      <c r="P871" s="301">
        <v>290000</v>
      </c>
      <c r="Q871" s="301">
        <v>290000</v>
      </c>
      <c r="R871" s="301">
        <v>290000</v>
      </c>
      <c r="S871" s="301">
        <v>290000</v>
      </c>
    </row>
    <row r="872" spans="1:19" ht="16.5" customHeight="1" x14ac:dyDescent="0.3">
      <c r="A872" s="297">
        <v>870</v>
      </c>
      <c r="B872" s="298" t="s">
        <v>19</v>
      </c>
      <c r="C872" s="298" t="s">
        <v>3515</v>
      </c>
      <c r="D872" s="299" t="s">
        <v>3516</v>
      </c>
      <c r="E872" s="299" t="s">
        <v>1060</v>
      </c>
      <c r="F872" s="298" t="s">
        <v>80</v>
      </c>
      <c r="G872" s="298" t="s">
        <v>4522</v>
      </c>
      <c r="H872" s="301">
        <v>0</v>
      </c>
      <c r="I872" s="301">
        <v>480000</v>
      </c>
      <c r="J872" s="301">
        <v>0</v>
      </c>
      <c r="K872" s="308">
        <v>0</v>
      </c>
      <c r="L872" s="301">
        <v>0</v>
      </c>
      <c r="M872" s="301">
        <v>0</v>
      </c>
      <c r="N872" s="301">
        <v>0</v>
      </c>
      <c r="O872" s="301">
        <v>0</v>
      </c>
      <c r="P872" s="301">
        <v>0</v>
      </c>
      <c r="Q872" s="301">
        <v>0</v>
      </c>
      <c r="R872" s="301">
        <v>0</v>
      </c>
      <c r="S872" s="301">
        <v>0</v>
      </c>
    </row>
    <row r="873" spans="1:19" ht="16.5" customHeight="1" x14ac:dyDescent="0.3">
      <c r="A873" s="302">
        <v>871</v>
      </c>
      <c r="B873" s="298" t="s">
        <v>19</v>
      </c>
      <c r="C873" s="298" t="s">
        <v>2061</v>
      </c>
      <c r="D873" s="299" t="s">
        <v>2062</v>
      </c>
      <c r="E873" s="299" t="s">
        <v>1178</v>
      </c>
      <c r="F873" s="300" t="s">
        <v>80</v>
      </c>
      <c r="G873" s="300" t="s">
        <v>4522</v>
      </c>
      <c r="H873" s="301">
        <v>340000</v>
      </c>
      <c r="I873" s="301">
        <v>340000</v>
      </c>
      <c r="J873" s="301">
        <v>340000</v>
      </c>
      <c r="K873" s="308">
        <v>340000</v>
      </c>
      <c r="L873" s="301">
        <v>340000</v>
      </c>
      <c r="M873" s="301">
        <v>340000</v>
      </c>
      <c r="N873" s="301">
        <v>340000</v>
      </c>
      <c r="O873" s="301">
        <v>340000</v>
      </c>
      <c r="P873" s="301">
        <v>340000</v>
      </c>
      <c r="Q873" s="301">
        <v>340000</v>
      </c>
      <c r="R873" s="301">
        <v>340000</v>
      </c>
      <c r="S873" s="301">
        <v>340000</v>
      </c>
    </row>
    <row r="874" spans="1:19" ht="16.5" customHeight="1" x14ac:dyDescent="0.3">
      <c r="A874" s="297">
        <v>872</v>
      </c>
      <c r="B874" s="298" t="s">
        <v>19</v>
      </c>
      <c r="C874" s="298" t="s">
        <v>2838</v>
      </c>
      <c r="D874" s="299" t="s">
        <v>3765</v>
      </c>
      <c r="E874" s="299" t="s">
        <v>3766</v>
      </c>
      <c r="F874" s="298" t="s">
        <v>80</v>
      </c>
      <c r="G874" s="298" t="s">
        <v>4522</v>
      </c>
      <c r="H874" s="301">
        <v>0</v>
      </c>
      <c r="I874" s="301">
        <v>0</v>
      </c>
      <c r="J874" s="301">
        <v>6391000</v>
      </c>
      <c r="K874" s="308">
        <v>0</v>
      </c>
      <c r="L874" s="301">
        <v>0</v>
      </c>
      <c r="M874" s="301">
        <v>0</v>
      </c>
      <c r="N874" s="301">
        <v>0</v>
      </c>
      <c r="O874" s="301">
        <v>0</v>
      </c>
      <c r="P874" s="301">
        <v>0</v>
      </c>
      <c r="Q874" s="301">
        <v>0</v>
      </c>
      <c r="R874" s="301">
        <v>0</v>
      </c>
      <c r="S874" s="301">
        <v>0</v>
      </c>
    </row>
    <row r="875" spans="1:19" ht="16.5" customHeight="1" x14ac:dyDescent="0.3">
      <c r="A875" s="293">
        <v>873</v>
      </c>
      <c r="B875" s="298" t="s">
        <v>19</v>
      </c>
      <c r="C875" s="298" t="s">
        <v>3517</v>
      </c>
      <c r="D875" s="299" t="s">
        <v>3518</v>
      </c>
      <c r="E875" s="299" t="s">
        <v>3519</v>
      </c>
      <c r="F875" s="300" t="s">
        <v>80</v>
      </c>
      <c r="G875" s="300" t="s">
        <v>4522</v>
      </c>
      <c r="H875" s="301">
        <v>0</v>
      </c>
      <c r="I875" s="301">
        <v>0</v>
      </c>
      <c r="J875" s="301">
        <v>0</v>
      </c>
      <c r="K875" s="308">
        <v>0</v>
      </c>
      <c r="L875" s="301">
        <v>0</v>
      </c>
      <c r="M875" s="301">
        <v>0</v>
      </c>
      <c r="N875" s="301">
        <v>0</v>
      </c>
      <c r="O875" s="301">
        <v>0</v>
      </c>
      <c r="P875" s="301">
        <v>0</v>
      </c>
      <c r="Q875" s="301">
        <v>0</v>
      </c>
      <c r="R875" s="301">
        <v>0</v>
      </c>
      <c r="S875" s="301">
        <v>0</v>
      </c>
    </row>
    <row r="876" spans="1:19" ht="16.5" customHeight="1" x14ac:dyDescent="0.3">
      <c r="A876" s="297">
        <v>874</v>
      </c>
      <c r="B876" s="298" t="s">
        <v>19</v>
      </c>
      <c r="C876" s="298" t="s">
        <v>3318</v>
      </c>
      <c r="D876" s="299" t="s">
        <v>3319</v>
      </c>
      <c r="E876" s="299" t="s">
        <v>3520</v>
      </c>
      <c r="F876" s="298" t="s">
        <v>80</v>
      </c>
      <c r="G876" s="298" t="s">
        <v>4522</v>
      </c>
      <c r="H876" s="301">
        <v>0</v>
      </c>
      <c r="I876" s="301">
        <v>0</v>
      </c>
      <c r="J876" s="301">
        <v>0</v>
      </c>
      <c r="K876" s="308">
        <v>0</v>
      </c>
      <c r="L876" s="301">
        <v>0</v>
      </c>
      <c r="M876" s="301">
        <v>0</v>
      </c>
      <c r="N876" s="301">
        <v>0</v>
      </c>
      <c r="O876" s="301">
        <v>0</v>
      </c>
      <c r="P876" s="301">
        <v>0</v>
      </c>
      <c r="Q876" s="301">
        <v>0</v>
      </c>
      <c r="R876" s="301">
        <v>0</v>
      </c>
      <c r="S876" s="301">
        <v>0</v>
      </c>
    </row>
    <row r="877" spans="1:19" ht="16.5" customHeight="1" x14ac:dyDescent="0.3">
      <c r="A877" s="302">
        <v>875</v>
      </c>
      <c r="B877" s="298" t="s">
        <v>19</v>
      </c>
      <c r="C877" s="298" t="s">
        <v>2063</v>
      </c>
      <c r="D877" s="299" t="s">
        <v>2064</v>
      </c>
      <c r="E877" s="299" t="s">
        <v>2065</v>
      </c>
      <c r="F877" s="300" t="s">
        <v>80</v>
      </c>
      <c r="G877" s="300" t="s">
        <v>4522</v>
      </c>
      <c r="H877" s="301">
        <v>4800000</v>
      </c>
      <c r="I877" s="301">
        <v>0</v>
      </c>
      <c r="J877" s="301">
        <v>0</v>
      </c>
      <c r="K877" s="308">
        <v>0</v>
      </c>
      <c r="L877" s="301">
        <v>0</v>
      </c>
      <c r="M877" s="301">
        <v>0</v>
      </c>
      <c r="N877" s="301">
        <v>0</v>
      </c>
      <c r="O877" s="301">
        <v>0</v>
      </c>
      <c r="P877" s="301">
        <v>0</v>
      </c>
      <c r="Q877" s="301">
        <v>0</v>
      </c>
      <c r="R877" s="301">
        <v>0</v>
      </c>
      <c r="S877" s="301">
        <v>0</v>
      </c>
    </row>
    <row r="878" spans="1:19" ht="16.5" customHeight="1" x14ac:dyDescent="0.3">
      <c r="A878" s="297">
        <v>876</v>
      </c>
      <c r="B878" s="298" t="s">
        <v>19</v>
      </c>
      <c r="C878" s="298" t="s">
        <v>2066</v>
      </c>
      <c r="D878" s="299" t="s">
        <v>2067</v>
      </c>
      <c r="E878" s="299" t="s">
        <v>1196</v>
      </c>
      <c r="F878" s="298" t="s">
        <v>80</v>
      </c>
      <c r="G878" s="298" t="s">
        <v>4522</v>
      </c>
      <c r="H878" s="301">
        <v>380000</v>
      </c>
      <c r="I878" s="301">
        <v>380000</v>
      </c>
      <c r="J878" s="301">
        <v>380000</v>
      </c>
      <c r="K878" s="308">
        <v>380000</v>
      </c>
      <c r="L878" s="301">
        <v>380000</v>
      </c>
      <c r="M878" s="301">
        <v>380000</v>
      </c>
      <c r="N878" s="301">
        <v>380000</v>
      </c>
      <c r="O878" s="301">
        <v>380000</v>
      </c>
      <c r="P878" s="301">
        <v>380000</v>
      </c>
      <c r="Q878" s="301">
        <v>380000</v>
      </c>
      <c r="R878" s="301">
        <v>3570000</v>
      </c>
      <c r="S878" s="301">
        <v>0</v>
      </c>
    </row>
    <row r="879" spans="1:19" ht="16.5" customHeight="1" x14ac:dyDescent="0.3">
      <c r="A879" s="302">
        <v>877</v>
      </c>
      <c r="B879" s="298" t="s">
        <v>1045</v>
      </c>
      <c r="C879" s="298" t="s">
        <v>3521</v>
      </c>
      <c r="D879" s="299" t="s">
        <v>3522</v>
      </c>
      <c r="E879" s="299" t="s">
        <v>1146</v>
      </c>
      <c r="F879" s="300" t="s">
        <v>80</v>
      </c>
      <c r="G879" s="300" t="s">
        <v>4522</v>
      </c>
      <c r="H879" s="301">
        <v>0</v>
      </c>
      <c r="I879" s="301">
        <v>0</v>
      </c>
      <c r="J879" s="301">
        <v>0</v>
      </c>
      <c r="K879" s="308">
        <v>0</v>
      </c>
      <c r="L879" s="301">
        <v>0</v>
      </c>
      <c r="M879" s="301">
        <v>0</v>
      </c>
      <c r="N879" s="301">
        <v>0</v>
      </c>
      <c r="O879" s="301">
        <v>0</v>
      </c>
      <c r="P879" s="301">
        <v>0</v>
      </c>
      <c r="Q879" s="301">
        <v>0</v>
      </c>
      <c r="R879" s="301">
        <v>0</v>
      </c>
      <c r="S879" s="301">
        <v>0</v>
      </c>
    </row>
    <row r="880" spans="1:19" ht="16.5" customHeight="1" x14ac:dyDescent="0.3">
      <c r="A880" s="297">
        <v>878</v>
      </c>
      <c r="B880" s="298" t="s">
        <v>1045</v>
      </c>
      <c r="C880" s="298" t="s">
        <v>2068</v>
      </c>
      <c r="D880" s="299" t="s">
        <v>2069</v>
      </c>
      <c r="E880" s="299" t="s">
        <v>2943</v>
      </c>
      <c r="F880" s="298" t="s">
        <v>80</v>
      </c>
      <c r="G880" s="298" t="s">
        <v>4522</v>
      </c>
      <c r="H880" s="301">
        <v>354000</v>
      </c>
      <c r="I880" s="301">
        <v>354000</v>
      </c>
      <c r="J880" s="301">
        <v>0</v>
      </c>
      <c r="K880" s="308">
        <v>0</v>
      </c>
      <c r="L880" s="301">
        <v>0</v>
      </c>
      <c r="M880" s="301">
        <v>0</v>
      </c>
      <c r="N880" s="301">
        <v>0</v>
      </c>
      <c r="O880" s="301">
        <v>0</v>
      </c>
      <c r="P880" s="301">
        <v>0</v>
      </c>
      <c r="Q880" s="301">
        <v>0</v>
      </c>
      <c r="R880" s="301">
        <v>0</v>
      </c>
      <c r="S880" s="301">
        <v>0</v>
      </c>
    </row>
    <row r="881" spans="1:19" ht="16.5" customHeight="1" x14ac:dyDescent="0.3">
      <c r="A881" s="302">
        <v>879</v>
      </c>
      <c r="B881" s="298" t="s">
        <v>1051</v>
      </c>
      <c r="C881" s="298" t="s">
        <v>3796</v>
      </c>
      <c r="D881" s="299" t="s">
        <v>1725</v>
      </c>
      <c r="E881" s="299" t="s">
        <v>3523</v>
      </c>
      <c r="F881" s="300" t="s">
        <v>80</v>
      </c>
      <c r="G881" s="300" t="s">
        <v>4522</v>
      </c>
      <c r="H881" s="301">
        <v>0</v>
      </c>
      <c r="I881" s="301">
        <v>0</v>
      </c>
      <c r="J881" s="301">
        <v>0</v>
      </c>
      <c r="K881" s="308">
        <v>8481600</v>
      </c>
      <c r="L881" s="301">
        <v>0</v>
      </c>
      <c r="M881" s="301">
        <v>0</v>
      </c>
      <c r="N881" s="301">
        <v>0</v>
      </c>
      <c r="O881" s="301">
        <v>0</v>
      </c>
      <c r="P881" s="301">
        <v>0</v>
      </c>
      <c r="Q881" s="301">
        <v>0</v>
      </c>
      <c r="R881" s="301">
        <v>0</v>
      </c>
      <c r="S881" s="301">
        <v>0</v>
      </c>
    </row>
    <row r="882" spans="1:19" ht="16.5" customHeight="1" x14ac:dyDescent="0.3">
      <c r="A882" s="297">
        <v>880</v>
      </c>
      <c r="B882" s="298" t="s">
        <v>1051</v>
      </c>
      <c r="C882" s="298" t="s">
        <v>4467</v>
      </c>
      <c r="D882" s="299" t="s">
        <v>4543</v>
      </c>
      <c r="E882" s="299" t="s">
        <v>4290</v>
      </c>
      <c r="F882" s="298" t="s">
        <v>80</v>
      </c>
      <c r="G882" s="298" t="s">
        <v>4522</v>
      </c>
      <c r="H882" s="301">
        <v>0</v>
      </c>
      <c r="I882" s="301">
        <v>0</v>
      </c>
      <c r="J882" s="301">
        <v>0</v>
      </c>
      <c r="K882" s="308">
        <v>0</v>
      </c>
      <c r="L882" s="301">
        <v>0</v>
      </c>
      <c r="M882" s="301">
        <v>867000</v>
      </c>
      <c r="N882" s="301">
        <v>867000</v>
      </c>
      <c r="O882" s="301">
        <v>867000</v>
      </c>
      <c r="P882" s="301">
        <v>867000</v>
      </c>
      <c r="Q882" s="301">
        <v>867000</v>
      </c>
      <c r="R882" s="301">
        <v>867000</v>
      </c>
      <c r="S882" s="301">
        <v>867000</v>
      </c>
    </row>
    <row r="883" spans="1:19" ht="16.5" customHeight="1" x14ac:dyDescent="0.3">
      <c r="A883" s="293">
        <v>881</v>
      </c>
      <c r="B883" s="298" t="s">
        <v>1051</v>
      </c>
      <c r="C883" s="298" t="s">
        <v>3528</v>
      </c>
      <c r="D883" s="299" t="s">
        <v>3529</v>
      </c>
      <c r="E883" s="299" t="s">
        <v>3530</v>
      </c>
      <c r="F883" s="300" t="s">
        <v>80</v>
      </c>
      <c r="G883" s="300" t="s">
        <v>4522</v>
      </c>
      <c r="H883" s="301">
        <v>0</v>
      </c>
      <c r="I883" s="301">
        <v>0</v>
      </c>
      <c r="J883" s="301">
        <v>0</v>
      </c>
      <c r="K883" s="308">
        <v>0</v>
      </c>
      <c r="L883" s="301">
        <v>0</v>
      </c>
      <c r="M883" s="301">
        <v>0</v>
      </c>
      <c r="N883" s="301">
        <v>0</v>
      </c>
      <c r="O883" s="301">
        <v>0</v>
      </c>
      <c r="P883" s="301">
        <v>0</v>
      </c>
      <c r="Q883" s="301">
        <v>0</v>
      </c>
      <c r="R883" s="301">
        <v>0</v>
      </c>
      <c r="S883" s="301">
        <v>0</v>
      </c>
    </row>
    <row r="884" spans="1:19" ht="16.5" customHeight="1" x14ac:dyDescent="0.3">
      <c r="A884" s="297">
        <v>882</v>
      </c>
      <c r="B884" s="298" t="s">
        <v>1051</v>
      </c>
      <c r="C884" s="298" t="s">
        <v>3915</v>
      </c>
      <c r="D884" s="299" t="s">
        <v>4015</v>
      </c>
      <c r="E884" s="299" t="s">
        <v>3471</v>
      </c>
      <c r="F884" s="298" t="s">
        <v>80</v>
      </c>
      <c r="G884" s="298" t="s">
        <v>4522</v>
      </c>
      <c r="H884" s="301">
        <v>0</v>
      </c>
      <c r="I884" s="301">
        <v>0</v>
      </c>
      <c r="J884" s="301">
        <v>3240000</v>
      </c>
      <c r="K884" s="308">
        <v>0</v>
      </c>
      <c r="L884" s="301">
        <v>0</v>
      </c>
      <c r="M884" s="301">
        <v>0</v>
      </c>
      <c r="N884" s="301">
        <v>0</v>
      </c>
      <c r="O884" s="301">
        <v>0</v>
      </c>
      <c r="P884" s="301">
        <v>0</v>
      </c>
      <c r="Q884" s="301">
        <v>0</v>
      </c>
      <c r="R884" s="301">
        <v>0</v>
      </c>
      <c r="S884" s="301">
        <v>0</v>
      </c>
    </row>
    <row r="885" spans="1:19" ht="16.5" customHeight="1" x14ac:dyDescent="0.3">
      <c r="A885" s="302">
        <v>883</v>
      </c>
      <c r="B885" s="298" t="s">
        <v>1051</v>
      </c>
      <c r="C885" s="298" t="s">
        <v>2070</v>
      </c>
      <c r="D885" s="299" t="s">
        <v>2071</v>
      </c>
      <c r="E885" s="299" t="s">
        <v>1273</v>
      </c>
      <c r="F885" s="300" t="s">
        <v>80</v>
      </c>
      <c r="G885" s="300" t="s">
        <v>4522</v>
      </c>
      <c r="H885" s="301">
        <v>432000</v>
      </c>
      <c r="I885" s="301">
        <v>432000</v>
      </c>
      <c r="J885" s="301">
        <v>432000</v>
      </c>
      <c r="K885" s="308">
        <v>432000</v>
      </c>
      <c r="L885" s="301">
        <v>432000</v>
      </c>
      <c r="M885" s="301">
        <v>432000</v>
      </c>
      <c r="N885" s="301">
        <v>432000</v>
      </c>
      <c r="O885" s="301">
        <v>432000</v>
      </c>
      <c r="P885" s="301">
        <v>432000</v>
      </c>
      <c r="Q885" s="301">
        <v>0</v>
      </c>
      <c r="R885" s="301">
        <v>0</v>
      </c>
      <c r="S885" s="301">
        <v>0</v>
      </c>
    </row>
    <row r="886" spans="1:19" ht="16.5" customHeight="1" x14ac:dyDescent="0.3">
      <c r="A886" s="297">
        <v>884</v>
      </c>
      <c r="B886" s="298" t="s">
        <v>1055</v>
      </c>
      <c r="C886" s="298" t="s">
        <v>3524</v>
      </c>
      <c r="D886" s="299" t="s">
        <v>3525</v>
      </c>
      <c r="E886" s="299" t="s">
        <v>1113</v>
      </c>
      <c r="F886" s="298" t="s">
        <v>80</v>
      </c>
      <c r="G886" s="298" t="s">
        <v>4522</v>
      </c>
      <c r="H886" s="301">
        <v>0</v>
      </c>
      <c r="I886" s="301">
        <v>0</v>
      </c>
      <c r="J886" s="301">
        <v>0</v>
      </c>
      <c r="K886" s="308">
        <v>0</v>
      </c>
      <c r="L886" s="301">
        <v>0</v>
      </c>
      <c r="M886" s="301">
        <v>0</v>
      </c>
      <c r="N886" s="301">
        <v>0</v>
      </c>
      <c r="O886" s="301">
        <v>0</v>
      </c>
      <c r="P886" s="301">
        <v>0</v>
      </c>
      <c r="Q886" s="301">
        <v>0</v>
      </c>
      <c r="R886" s="301">
        <v>0</v>
      </c>
      <c r="S886" s="301">
        <v>0</v>
      </c>
    </row>
    <row r="887" spans="1:19" ht="16.5" customHeight="1" x14ac:dyDescent="0.3">
      <c r="A887" s="303">
        <v>885</v>
      </c>
      <c r="B887" s="304" t="s">
        <v>1055</v>
      </c>
      <c r="C887" s="304" t="s">
        <v>2097</v>
      </c>
      <c r="D887" s="305" t="s">
        <v>2098</v>
      </c>
      <c r="E887" s="305" t="s">
        <v>1178</v>
      </c>
      <c r="F887" s="304" t="s">
        <v>80</v>
      </c>
      <c r="G887" s="304" t="s">
        <v>4522</v>
      </c>
      <c r="H887" s="306">
        <v>0</v>
      </c>
      <c r="I887" s="306">
        <v>0</v>
      </c>
      <c r="J887" s="306">
        <v>0</v>
      </c>
      <c r="K887" s="309">
        <v>4380000</v>
      </c>
      <c r="L887" s="306">
        <v>0</v>
      </c>
      <c r="M887" s="306">
        <v>0</v>
      </c>
      <c r="N887" s="306">
        <v>0</v>
      </c>
      <c r="O887" s="306">
        <v>0</v>
      </c>
      <c r="P887" s="306">
        <v>0</v>
      </c>
      <c r="Q887" s="306">
        <v>0</v>
      </c>
      <c r="R887" s="306">
        <v>0</v>
      </c>
      <c r="S887" s="306">
        <v>0</v>
      </c>
    </row>
    <row r="888" spans="1:19" ht="16.5" customHeight="1" x14ac:dyDescent="0.3">
      <c r="A888" s="297">
        <v>886</v>
      </c>
      <c r="B888" s="298" t="s">
        <v>1059</v>
      </c>
      <c r="C888" s="298" t="s">
        <v>2072</v>
      </c>
      <c r="D888" s="299" t="s">
        <v>2073</v>
      </c>
      <c r="E888" s="299" t="s">
        <v>1178</v>
      </c>
      <c r="F888" s="298" t="s">
        <v>80</v>
      </c>
      <c r="G888" s="298" t="s">
        <v>4522</v>
      </c>
      <c r="H888" s="301">
        <v>564000</v>
      </c>
      <c r="I888" s="301">
        <v>564000</v>
      </c>
      <c r="J888" s="301">
        <v>564000</v>
      </c>
      <c r="K888" s="308">
        <v>564000</v>
      </c>
      <c r="L888" s="301">
        <v>564000</v>
      </c>
      <c r="M888" s="301">
        <v>564000</v>
      </c>
      <c r="N888" s="301">
        <v>564000</v>
      </c>
      <c r="O888" s="301">
        <v>564000</v>
      </c>
      <c r="P888" s="301">
        <v>564000</v>
      </c>
      <c r="Q888" s="301">
        <v>564000</v>
      </c>
      <c r="R888" s="301">
        <v>564000</v>
      </c>
      <c r="S888" s="301">
        <v>564000</v>
      </c>
    </row>
    <row r="889" spans="1:19" ht="16.5" customHeight="1" x14ac:dyDescent="0.3">
      <c r="A889" s="302">
        <v>887</v>
      </c>
      <c r="B889" s="298" t="s">
        <v>1059</v>
      </c>
      <c r="C889" s="298" t="s">
        <v>3526</v>
      </c>
      <c r="D889" s="299" t="s">
        <v>3527</v>
      </c>
      <c r="E889" s="299" t="s">
        <v>3215</v>
      </c>
      <c r="F889" s="300" t="s">
        <v>80</v>
      </c>
      <c r="G889" s="300" t="s">
        <v>4522</v>
      </c>
      <c r="H889" s="301">
        <v>0</v>
      </c>
      <c r="I889" s="301">
        <v>0</v>
      </c>
      <c r="J889" s="301">
        <v>0</v>
      </c>
      <c r="K889" s="308">
        <v>1668000</v>
      </c>
      <c r="L889" s="301">
        <v>1668000</v>
      </c>
      <c r="M889" s="301">
        <v>1668000</v>
      </c>
      <c r="N889" s="301">
        <v>1668000</v>
      </c>
      <c r="O889" s="301">
        <v>1668000</v>
      </c>
      <c r="P889" s="301">
        <v>1668000</v>
      </c>
      <c r="Q889" s="301">
        <v>1668000</v>
      </c>
      <c r="R889" s="301">
        <v>1668000</v>
      </c>
      <c r="S889" s="301">
        <v>1668000</v>
      </c>
    </row>
    <row r="890" spans="1:19" ht="16.5" customHeight="1" x14ac:dyDescent="0.3">
      <c r="A890" s="297">
        <v>888</v>
      </c>
      <c r="B890" s="298" t="s">
        <v>1059</v>
      </c>
      <c r="C890" s="298" t="s">
        <v>3531</v>
      </c>
      <c r="D890" s="299" t="s">
        <v>3532</v>
      </c>
      <c r="E890" s="299" t="s">
        <v>1151</v>
      </c>
      <c r="F890" s="298" t="s">
        <v>80</v>
      </c>
      <c r="G890" s="298" t="s">
        <v>4522</v>
      </c>
      <c r="H890" s="301">
        <v>0</v>
      </c>
      <c r="I890" s="301">
        <v>0</v>
      </c>
      <c r="J890" s="301">
        <v>0</v>
      </c>
      <c r="K890" s="308">
        <v>0</v>
      </c>
      <c r="L890" s="301">
        <v>0</v>
      </c>
      <c r="M890" s="301">
        <v>0</v>
      </c>
      <c r="N890" s="301">
        <v>0</v>
      </c>
      <c r="O890" s="301">
        <v>0</v>
      </c>
      <c r="P890" s="301">
        <v>0</v>
      </c>
      <c r="Q890" s="301">
        <v>0</v>
      </c>
      <c r="R890" s="301">
        <v>0</v>
      </c>
      <c r="S890" s="301">
        <v>0</v>
      </c>
    </row>
    <row r="891" spans="1:19" ht="16.5" customHeight="1" x14ac:dyDescent="0.3">
      <c r="A891" s="293">
        <v>889</v>
      </c>
      <c r="B891" s="298" t="s">
        <v>1753</v>
      </c>
      <c r="C891" s="298" t="s">
        <v>2839</v>
      </c>
      <c r="D891" s="299" t="s">
        <v>3533</v>
      </c>
      <c r="E891" s="299" t="s">
        <v>3534</v>
      </c>
      <c r="F891" s="300" t="s">
        <v>80</v>
      </c>
      <c r="G891" s="300" t="s">
        <v>4522</v>
      </c>
      <c r="H891" s="301">
        <v>0</v>
      </c>
      <c r="I891" s="301">
        <v>0</v>
      </c>
      <c r="J891" s="301">
        <v>0</v>
      </c>
      <c r="K891" s="308">
        <v>0</v>
      </c>
      <c r="L891" s="301">
        <v>9393600</v>
      </c>
      <c r="M891" s="301">
        <v>0</v>
      </c>
      <c r="N891" s="301">
        <v>0</v>
      </c>
      <c r="O891" s="301">
        <v>0</v>
      </c>
      <c r="P891" s="301">
        <v>0</v>
      </c>
      <c r="Q891" s="301">
        <v>0</v>
      </c>
      <c r="R891" s="301">
        <v>0</v>
      </c>
      <c r="S891" s="301">
        <v>0</v>
      </c>
    </row>
    <row r="892" spans="1:19" ht="16.5" customHeight="1" x14ac:dyDescent="0.3">
      <c r="A892" s="297">
        <v>890</v>
      </c>
      <c r="B892" s="298" t="s">
        <v>1753</v>
      </c>
      <c r="C892" s="298" t="s">
        <v>2935</v>
      </c>
      <c r="D892" s="299" t="s">
        <v>3767</v>
      </c>
      <c r="E892" s="299" t="s">
        <v>3215</v>
      </c>
      <c r="F892" s="298" t="s">
        <v>80</v>
      </c>
      <c r="G892" s="298" t="s">
        <v>4522</v>
      </c>
      <c r="H892" s="301">
        <v>0</v>
      </c>
      <c r="I892" s="301">
        <v>0</v>
      </c>
      <c r="J892" s="301">
        <v>0</v>
      </c>
      <c r="K892" s="308">
        <v>517500</v>
      </c>
      <c r="L892" s="301">
        <v>517500</v>
      </c>
      <c r="M892" s="301">
        <v>517500</v>
      </c>
      <c r="N892" s="301">
        <v>517500</v>
      </c>
      <c r="O892" s="301">
        <v>517500</v>
      </c>
      <c r="P892" s="301">
        <v>517500</v>
      </c>
      <c r="Q892" s="301">
        <v>517500</v>
      </c>
      <c r="R892" s="301">
        <v>517500</v>
      </c>
      <c r="S892" s="301">
        <v>517500</v>
      </c>
    </row>
    <row r="893" spans="1:19" ht="16.5" customHeight="1" x14ac:dyDescent="0.3">
      <c r="A893" s="302">
        <v>891</v>
      </c>
      <c r="B893" s="298" t="s">
        <v>1764</v>
      </c>
      <c r="C893" s="298" t="s">
        <v>2074</v>
      </c>
      <c r="D893" s="299" t="s">
        <v>2075</v>
      </c>
      <c r="E893" s="299" t="s">
        <v>1273</v>
      </c>
      <c r="F893" s="300" t="s">
        <v>80</v>
      </c>
      <c r="G893" s="300" t="s">
        <v>4522</v>
      </c>
      <c r="H893" s="301">
        <v>722000</v>
      </c>
      <c r="I893" s="301">
        <v>722000</v>
      </c>
      <c r="J893" s="301">
        <v>722000</v>
      </c>
      <c r="K893" s="308">
        <v>722000</v>
      </c>
      <c r="L893" s="301">
        <v>722000</v>
      </c>
      <c r="M893" s="301">
        <v>722000</v>
      </c>
      <c r="N893" s="301">
        <v>722000</v>
      </c>
      <c r="O893" s="301">
        <v>722000</v>
      </c>
      <c r="P893" s="301">
        <v>722000</v>
      </c>
      <c r="Q893" s="301">
        <v>722000</v>
      </c>
      <c r="R893" s="301">
        <v>0</v>
      </c>
      <c r="S893" s="301">
        <v>0</v>
      </c>
    </row>
    <row r="894" spans="1:19" ht="16.5" customHeight="1" x14ac:dyDescent="0.3">
      <c r="A894" s="297">
        <v>892</v>
      </c>
      <c r="B894" s="298" t="s">
        <v>1764</v>
      </c>
      <c r="C894" s="298" t="s">
        <v>3535</v>
      </c>
      <c r="D894" s="299" t="s">
        <v>3536</v>
      </c>
      <c r="E894" s="299" t="s">
        <v>1273</v>
      </c>
      <c r="F894" s="298" t="s">
        <v>80</v>
      </c>
      <c r="G894" s="298" t="s">
        <v>4522</v>
      </c>
      <c r="H894" s="301">
        <v>0</v>
      </c>
      <c r="I894" s="301">
        <v>0</v>
      </c>
      <c r="J894" s="301">
        <v>0</v>
      </c>
      <c r="K894" s="308">
        <v>0</v>
      </c>
      <c r="L894" s="301">
        <v>0</v>
      </c>
      <c r="M894" s="301">
        <v>0</v>
      </c>
      <c r="N894" s="301">
        <v>0</v>
      </c>
      <c r="O894" s="301">
        <v>0</v>
      </c>
      <c r="P894" s="301">
        <v>0</v>
      </c>
      <c r="Q894" s="301">
        <v>0</v>
      </c>
      <c r="R894" s="301">
        <v>0</v>
      </c>
      <c r="S894" s="301">
        <v>0</v>
      </c>
    </row>
    <row r="895" spans="1:19" ht="16.5" customHeight="1" x14ac:dyDescent="0.3">
      <c r="A895" s="302">
        <v>893</v>
      </c>
      <c r="B895" s="298" t="s">
        <v>1806</v>
      </c>
      <c r="C895" s="298" t="s">
        <v>1971</v>
      </c>
      <c r="D895" s="299" t="s">
        <v>1972</v>
      </c>
      <c r="E895" s="299" t="s">
        <v>1295</v>
      </c>
      <c r="F895" s="300" t="s">
        <v>80</v>
      </c>
      <c r="G895" s="300" t="s">
        <v>4522</v>
      </c>
      <c r="H895" s="301">
        <v>390000</v>
      </c>
      <c r="I895" s="301">
        <v>390000</v>
      </c>
      <c r="J895" s="301">
        <v>390000</v>
      </c>
      <c r="K895" s="308">
        <v>390000</v>
      </c>
      <c r="L895" s="301">
        <v>390000</v>
      </c>
      <c r="M895" s="301">
        <v>390000</v>
      </c>
      <c r="N895" s="301">
        <v>390000</v>
      </c>
      <c r="O895" s="301">
        <v>390000</v>
      </c>
      <c r="P895" s="301">
        <v>390000</v>
      </c>
      <c r="Q895" s="301">
        <v>390000</v>
      </c>
      <c r="R895" s="301">
        <v>390000</v>
      </c>
      <c r="S895" s="301">
        <v>390000</v>
      </c>
    </row>
    <row r="896" spans="1:19" ht="16.5" customHeight="1" x14ac:dyDescent="0.3">
      <c r="A896" s="297">
        <v>894</v>
      </c>
      <c r="B896" s="298" t="s">
        <v>1806</v>
      </c>
      <c r="C896" s="298" t="s">
        <v>2759</v>
      </c>
      <c r="D896" s="299" t="s">
        <v>2773</v>
      </c>
      <c r="E896" s="299" t="s">
        <v>2737</v>
      </c>
      <c r="F896" s="298" t="s">
        <v>80</v>
      </c>
      <c r="G896" s="298" t="s">
        <v>4522</v>
      </c>
      <c r="H896" s="301">
        <v>0</v>
      </c>
      <c r="I896" s="301">
        <v>5325000</v>
      </c>
      <c r="J896" s="301">
        <v>0</v>
      </c>
      <c r="K896" s="308">
        <v>0</v>
      </c>
      <c r="L896" s="301">
        <v>0</v>
      </c>
      <c r="M896" s="301">
        <v>0</v>
      </c>
      <c r="N896" s="301">
        <v>0</v>
      </c>
      <c r="O896" s="301">
        <v>0</v>
      </c>
      <c r="P896" s="301">
        <v>0</v>
      </c>
      <c r="Q896" s="301">
        <v>0</v>
      </c>
      <c r="R896" s="301">
        <v>0</v>
      </c>
      <c r="S896" s="301">
        <v>0</v>
      </c>
    </row>
    <row r="897" spans="1:19" ht="16.5" customHeight="1" x14ac:dyDescent="0.3">
      <c r="A897" s="302">
        <v>895</v>
      </c>
      <c r="B897" s="298" t="s">
        <v>1806</v>
      </c>
      <c r="C897" s="298" t="s">
        <v>4067</v>
      </c>
      <c r="D897" s="299" t="s">
        <v>4307</v>
      </c>
      <c r="E897" s="299" t="s">
        <v>3215</v>
      </c>
      <c r="F897" s="300" t="s">
        <v>80</v>
      </c>
      <c r="G897" s="300" t="s">
        <v>4522</v>
      </c>
      <c r="H897" s="301">
        <v>0</v>
      </c>
      <c r="I897" s="301">
        <v>0</v>
      </c>
      <c r="J897" s="301">
        <v>0</v>
      </c>
      <c r="K897" s="308">
        <v>838000</v>
      </c>
      <c r="L897" s="301">
        <v>838000</v>
      </c>
      <c r="M897" s="301">
        <v>838000</v>
      </c>
      <c r="N897" s="301">
        <v>838000</v>
      </c>
      <c r="O897" s="301">
        <v>838000</v>
      </c>
      <c r="P897" s="301">
        <v>838000</v>
      </c>
      <c r="Q897" s="301">
        <v>838000</v>
      </c>
      <c r="R897" s="301">
        <v>838000</v>
      </c>
      <c r="S897" s="301">
        <v>838000</v>
      </c>
    </row>
    <row r="898" spans="1:19" ht="16.5" customHeight="1" x14ac:dyDescent="0.3">
      <c r="A898" s="297">
        <v>896</v>
      </c>
      <c r="B898" s="298" t="s">
        <v>20</v>
      </c>
      <c r="C898" s="298" t="s">
        <v>1827</v>
      </c>
      <c r="D898" s="299" t="s">
        <v>1828</v>
      </c>
      <c r="E898" s="299" t="s">
        <v>1065</v>
      </c>
      <c r="F898" s="298" t="s">
        <v>80</v>
      </c>
      <c r="G898" s="298" t="s">
        <v>4522</v>
      </c>
      <c r="H898" s="301">
        <v>399000</v>
      </c>
      <c r="I898" s="301">
        <v>399000</v>
      </c>
      <c r="J898" s="301">
        <v>399000</v>
      </c>
      <c r="K898" s="308">
        <v>399000</v>
      </c>
      <c r="L898" s="301">
        <v>399000</v>
      </c>
      <c r="M898" s="301">
        <v>399000</v>
      </c>
      <c r="N898" s="301">
        <v>399000</v>
      </c>
      <c r="O898" s="301">
        <v>399000</v>
      </c>
      <c r="P898" s="301">
        <v>399000</v>
      </c>
      <c r="Q898" s="301">
        <v>0</v>
      </c>
      <c r="R898" s="301">
        <v>0</v>
      </c>
      <c r="S898" s="301">
        <v>0</v>
      </c>
    </row>
    <row r="899" spans="1:19" ht="16.5" customHeight="1" x14ac:dyDescent="0.3">
      <c r="A899" s="293">
        <v>897</v>
      </c>
      <c r="B899" s="298" t="s">
        <v>20</v>
      </c>
      <c r="C899" s="298" t="s">
        <v>3537</v>
      </c>
      <c r="D899" s="299" t="s">
        <v>3538</v>
      </c>
      <c r="E899" s="299" t="s">
        <v>3003</v>
      </c>
      <c r="F899" s="300" t="s">
        <v>80</v>
      </c>
      <c r="G899" s="300" t="s">
        <v>4522</v>
      </c>
      <c r="H899" s="301">
        <v>0</v>
      </c>
      <c r="I899" s="301">
        <v>6184800</v>
      </c>
      <c r="J899" s="301">
        <v>0</v>
      </c>
      <c r="K899" s="308">
        <v>0</v>
      </c>
      <c r="L899" s="301">
        <v>0</v>
      </c>
      <c r="M899" s="301">
        <v>0</v>
      </c>
      <c r="N899" s="301">
        <v>0</v>
      </c>
      <c r="O899" s="301">
        <v>0</v>
      </c>
      <c r="P899" s="301">
        <v>0</v>
      </c>
      <c r="Q899" s="301">
        <v>0</v>
      </c>
      <c r="R899" s="301">
        <v>0</v>
      </c>
      <c r="S899" s="301">
        <v>0</v>
      </c>
    </row>
    <row r="900" spans="1:19" ht="16.5" customHeight="1" x14ac:dyDescent="0.3">
      <c r="A900" s="297">
        <v>898</v>
      </c>
      <c r="B900" s="298" t="s">
        <v>20</v>
      </c>
      <c r="C900" s="298" t="s">
        <v>3539</v>
      </c>
      <c r="D900" s="299" t="s">
        <v>3540</v>
      </c>
      <c r="E900" s="299" t="s">
        <v>3003</v>
      </c>
      <c r="F900" s="298" t="s">
        <v>80</v>
      </c>
      <c r="G900" s="298" t="s">
        <v>4522</v>
      </c>
      <c r="H900" s="301">
        <v>0</v>
      </c>
      <c r="I900" s="301">
        <v>365000</v>
      </c>
      <c r="J900" s="301">
        <v>365000</v>
      </c>
      <c r="K900" s="308">
        <v>365000</v>
      </c>
      <c r="L900" s="301">
        <v>365000</v>
      </c>
      <c r="M900" s="301">
        <v>365000</v>
      </c>
      <c r="N900" s="301">
        <v>365000</v>
      </c>
      <c r="O900" s="301">
        <v>365000</v>
      </c>
      <c r="P900" s="301">
        <v>365000</v>
      </c>
      <c r="Q900" s="301">
        <v>365000</v>
      </c>
      <c r="R900" s="301">
        <v>365000</v>
      </c>
      <c r="S900" s="301">
        <v>365000</v>
      </c>
    </row>
    <row r="901" spans="1:19" ht="16.5" customHeight="1" x14ac:dyDescent="0.3">
      <c r="A901" s="302">
        <v>899</v>
      </c>
      <c r="B901" s="298" t="s">
        <v>20</v>
      </c>
      <c r="C901" s="298" t="s">
        <v>1833</v>
      </c>
      <c r="D901" s="299" t="s">
        <v>1834</v>
      </c>
      <c r="E901" s="299" t="s">
        <v>1295</v>
      </c>
      <c r="F901" s="300" t="s">
        <v>80</v>
      </c>
      <c r="G901" s="300" t="s">
        <v>4522</v>
      </c>
      <c r="H901" s="301">
        <v>320000</v>
      </c>
      <c r="I901" s="301">
        <v>320000</v>
      </c>
      <c r="J901" s="301">
        <v>320000</v>
      </c>
      <c r="K901" s="308">
        <v>320000</v>
      </c>
      <c r="L901" s="301">
        <v>320000</v>
      </c>
      <c r="M901" s="301">
        <v>320000</v>
      </c>
      <c r="N901" s="301">
        <v>320000</v>
      </c>
      <c r="O901" s="301">
        <v>320000</v>
      </c>
      <c r="P901" s="301">
        <v>320000</v>
      </c>
      <c r="Q901" s="301">
        <v>320000</v>
      </c>
      <c r="R901" s="301">
        <v>320000</v>
      </c>
      <c r="S901" s="301">
        <v>320000</v>
      </c>
    </row>
    <row r="902" spans="1:19" ht="16.5" customHeight="1" x14ac:dyDescent="0.3">
      <c r="A902" s="297">
        <v>900</v>
      </c>
      <c r="B902" s="298" t="s">
        <v>20</v>
      </c>
      <c r="C902" s="298" t="s">
        <v>1835</v>
      </c>
      <c r="D902" s="299" t="s">
        <v>1836</v>
      </c>
      <c r="E902" s="299" t="s">
        <v>1060</v>
      </c>
      <c r="F902" s="298" t="s">
        <v>80</v>
      </c>
      <c r="G902" s="298" t="s">
        <v>4522</v>
      </c>
      <c r="H902" s="301">
        <v>420000</v>
      </c>
      <c r="I902" s="301">
        <v>420000</v>
      </c>
      <c r="J902" s="301">
        <v>420000</v>
      </c>
      <c r="K902" s="308">
        <v>420000</v>
      </c>
      <c r="L902" s="301">
        <v>420000</v>
      </c>
      <c r="M902" s="301">
        <v>420000</v>
      </c>
      <c r="N902" s="301">
        <v>420000</v>
      </c>
      <c r="O902" s="301">
        <v>0</v>
      </c>
      <c r="P902" s="301">
        <v>0</v>
      </c>
      <c r="Q902" s="301">
        <v>0</v>
      </c>
      <c r="R902" s="301">
        <v>0</v>
      </c>
      <c r="S902" s="301">
        <v>0</v>
      </c>
    </row>
    <row r="903" spans="1:19" ht="16.5" customHeight="1" x14ac:dyDescent="0.3">
      <c r="A903" s="302">
        <v>901</v>
      </c>
      <c r="B903" s="298" t="s">
        <v>1062</v>
      </c>
      <c r="C903" s="298" t="s">
        <v>2076</v>
      </c>
      <c r="D903" s="299" t="s">
        <v>2077</v>
      </c>
      <c r="E903" s="299" t="s">
        <v>2078</v>
      </c>
      <c r="F903" s="300" t="s">
        <v>80</v>
      </c>
      <c r="G903" s="300" t="s">
        <v>4522</v>
      </c>
      <c r="H903" s="301">
        <v>400000</v>
      </c>
      <c r="I903" s="301">
        <v>400000</v>
      </c>
      <c r="J903" s="301">
        <v>400000</v>
      </c>
      <c r="K903" s="308">
        <v>400000</v>
      </c>
      <c r="L903" s="301">
        <v>400000</v>
      </c>
      <c r="M903" s="301">
        <v>400000</v>
      </c>
      <c r="N903" s="301">
        <v>400000</v>
      </c>
      <c r="O903" s="301">
        <v>0</v>
      </c>
      <c r="P903" s="301">
        <v>0</v>
      </c>
      <c r="Q903" s="301">
        <v>0</v>
      </c>
      <c r="R903" s="301">
        <v>0</v>
      </c>
      <c r="S903" s="301">
        <v>0</v>
      </c>
    </row>
    <row r="904" spans="1:19" ht="16.5" customHeight="1" x14ac:dyDescent="0.3">
      <c r="A904" s="297">
        <v>902</v>
      </c>
      <c r="B904" s="298" t="s">
        <v>1062</v>
      </c>
      <c r="C904" s="298" t="s">
        <v>3541</v>
      </c>
      <c r="D904" s="299" t="s">
        <v>3542</v>
      </c>
      <c r="E904" s="299" t="s">
        <v>1273</v>
      </c>
      <c r="F904" s="298" t="s">
        <v>80</v>
      </c>
      <c r="G904" s="298" t="s">
        <v>4522</v>
      </c>
      <c r="H904" s="301">
        <v>0</v>
      </c>
      <c r="I904" s="301">
        <v>0</v>
      </c>
      <c r="J904" s="301">
        <v>0</v>
      </c>
      <c r="K904" s="308">
        <v>0</v>
      </c>
      <c r="L904" s="301">
        <v>0</v>
      </c>
      <c r="M904" s="301">
        <v>0</v>
      </c>
      <c r="N904" s="301">
        <v>0</v>
      </c>
      <c r="O904" s="301">
        <v>0</v>
      </c>
      <c r="P904" s="301">
        <v>0</v>
      </c>
      <c r="Q904" s="301">
        <v>0</v>
      </c>
      <c r="R904" s="301">
        <v>0</v>
      </c>
      <c r="S904" s="301">
        <v>0</v>
      </c>
    </row>
    <row r="905" spans="1:19" ht="16.5" customHeight="1" x14ac:dyDescent="0.3">
      <c r="A905" s="302">
        <v>903</v>
      </c>
      <c r="B905" s="298" t="s">
        <v>1069</v>
      </c>
      <c r="C905" s="298" t="s">
        <v>2079</v>
      </c>
      <c r="D905" s="299" t="s">
        <v>2080</v>
      </c>
      <c r="E905" s="299" t="s">
        <v>4446</v>
      </c>
      <c r="F905" s="300" t="s">
        <v>80</v>
      </c>
      <c r="G905" s="300" t="s">
        <v>4522</v>
      </c>
      <c r="H905" s="301">
        <v>402000</v>
      </c>
      <c r="I905" s="301">
        <v>402000</v>
      </c>
      <c r="J905" s="301">
        <v>402000</v>
      </c>
      <c r="K905" s="308">
        <v>592000</v>
      </c>
      <c r="L905" s="301">
        <v>592000</v>
      </c>
      <c r="M905" s="301">
        <v>592000</v>
      </c>
      <c r="N905" s="301">
        <v>592000</v>
      </c>
      <c r="O905" s="301">
        <v>592000</v>
      </c>
      <c r="P905" s="301">
        <v>592000</v>
      </c>
      <c r="Q905" s="301">
        <v>592000</v>
      </c>
      <c r="R905" s="301">
        <v>592000</v>
      </c>
      <c r="S905" s="301">
        <v>592000</v>
      </c>
    </row>
    <row r="906" spans="1:19" ht="16.5" customHeight="1" x14ac:dyDescent="0.3">
      <c r="A906" s="297">
        <v>904</v>
      </c>
      <c r="B906" s="298" t="s">
        <v>1069</v>
      </c>
      <c r="C906" s="298" t="s">
        <v>3543</v>
      </c>
      <c r="D906" s="299" t="s">
        <v>3544</v>
      </c>
      <c r="E906" s="299" t="s">
        <v>3003</v>
      </c>
      <c r="F906" s="298" t="s">
        <v>80</v>
      </c>
      <c r="G906" s="298" t="s">
        <v>4522</v>
      </c>
      <c r="H906" s="301">
        <v>0</v>
      </c>
      <c r="I906" s="301">
        <v>472000</v>
      </c>
      <c r="J906" s="301">
        <v>472000</v>
      </c>
      <c r="K906" s="308">
        <v>472000</v>
      </c>
      <c r="L906" s="301">
        <v>472000</v>
      </c>
      <c r="M906" s="301">
        <v>472000</v>
      </c>
      <c r="N906" s="301">
        <v>472000</v>
      </c>
      <c r="O906" s="301">
        <v>472000</v>
      </c>
      <c r="P906" s="301">
        <v>472000</v>
      </c>
      <c r="Q906" s="301">
        <v>472000</v>
      </c>
      <c r="R906" s="301">
        <v>472000</v>
      </c>
      <c r="S906" s="301">
        <v>472000</v>
      </c>
    </row>
    <row r="907" spans="1:19" ht="16.5" customHeight="1" x14ac:dyDescent="0.3">
      <c r="A907" s="293">
        <v>905</v>
      </c>
      <c r="B907" s="298" t="s">
        <v>1069</v>
      </c>
      <c r="C907" s="298" t="s">
        <v>3381</v>
      </c>
      <c r="D907" s="299" t="s">
        <v>3382</v>
      </c>
      <c r="E907" s="299" t="s">
        <v>1142</v>
      </c>
      <c r="F907" s="300" t="s">
        <v>80</v>
      </c>
      <c r="G907" s="300" t="s">
        <v>4522</v>
      </c>
      <c r="H907" s="301">
        <v>0</v>
      </c>
      <c r="I907" s="301">
        <v>0</v>
      </c>
      <c r="J907" s="301">
        <v>0</v>
      </c>
      <c r="K907" s="308">
        <v>0</v>
      </c>
      <c r="L907" s="301">
        <v>0</v>
      </c>
      <c r="M907" s="301">
        <v>0</v>
      </c>
      <c r="N907" s="301">
        <v>0</v>
      </c>
      <c r="O907" s="301">
        <v>0</v>
      </c>
      <c r="P907" s="301">
        <v>0</v>
      </c>
      <c r="Q907" s="301">
        <v>0</v>
      </c>
      <c r="R907" s="301">
        <v>0</v>
      </c>
      <c r="S907" s="301">
        <v>0</v>
      </c>
    </row>
    <row r="908" spans="1:19" ht="16.5" customHeight="1" x14ac:dyDescent="0.3">
      <c r="A908" s="297">
        <v>906</v>
      </c>
      <c r="B908" s="298" t="s">
        <v>1069</v>
      </c>
      <c r="C908" s="298" t="s">
        <v>3545</v>
      </c>
      <c r="D908" s="299" t="s">
        <v>3546</v>
      </c>
      <c r="E908" s="299" t="s">
        <v>4458</v>
      </c>
      <c r="F908" s="298" t="s">
        <v>80</v>
      </c>
      <c r="G908" s="298" t="s">
        <v>4522</v>
      </c>
      <c r="H908" s="301">
        <v>0</v>
      </c>
      <c r="I908" s="301">
        <v>0</v>
      </c>
      <c r="J908" s="301">
        <v>642000</v>
      </c>
      <c r="K908" s="308">
        <v>0</v>
      </c>
      <c r="L908" s="301">
        <v>642000</v>
      </c>
      <c r="M908" s="301">
        <v>642000</v>
      </c>
      <c r="N908" s="301">
        <v>642000</v>
      </c>
      <c r="O908" s="301">
        <v>642000</v>
      </c>
      <c r="P908" s="301">
        <v>642000</v>
      </c>
      <c r="Q908" s="301">
        <v>642000</v>
      </c>
      <c r="R908" s="301">
        <v>642000</v>
      </c>
      <c r="S908" s="301">
        <v>642000</v>
      </c>
    </row>
    <row r="909" spans="1:19" ht="16.5" customHeight="1" x14ac:dyDescent="0.3">
      <c r="A909" s="302">
        <v>907</v>
      </c>
      <c r="B909" s="298" t="s">
        <v>1069</v>
      </c>
      <c r="C909" s="298" t="s">
        <v>1076</v>
      </c>
      <c r="D909" s="299" t="s">
        <v>1077</v>
      </c>
      <c r="E909" s="299" t="s">
        <v>1028</v>
      </c>
      <c r="F909" s="300" t="s">
        <v>80</v>
      </c>
      <c r="G909" s="300" t="s">
        <v>4522</v>
      </c>
      <c r="H909" s="301">
        <v>410000</v>
      </c>
      <c r="I909" s="301">
        <v>410000</v>
      </c>
      <c r="J909" s="301">
        <v>410000</v>
      </c>
      <c r="K909" s="308">
        <v>410000</v>
      </c>
      <c r="L909" s="301">
        <v>410000</v>
      </c>
      <c r="M909" s="301">
        <v>0</v>
      </c>
      <c r="N909" s="301">
        <v>0</v>
      </c>
      <c r="O909" s="301">
        <v>0</v>
      </c>
      <c r="P909" s="301">
        <v>0</v>
      </c>
      <c r="Q909" s="301">
        <v>0</v>
      </c>
      <c r="R909" s="301">
        <v>0</v>
      </c>
      <c r="S909" s="301">
        <v>0</v>
      </c>
    </row>
    <row r="910" spans="1:19" ht="16.5" customHeight="1" x14ac:dyDescent="0.3">
      <c r="A910" s="297">
        <v>908</v>
      </c>
      <c r="B910" s="298" t="s">
        <v>1069</v>
      </c>
      <c r="C910" s="298" t="s">
        <v>2081</v>
      </c>
      <c r="D910" s="299" t="s">
        <v>2082</v>
      </c>
      <c r="E910" s="299" t="s">
        <v>4544</v>
      </c>
      <c r="F910" s="298" t="s">
        <v>80</v>
      </c>
      <c r="G910" s="298" t="s">
        <v>4522</v>
      </c>
      <c r="H910" s="301">
        <v>0</v>
      </c>
      <c r="I910" s="301">
        <v>0</v>
      </c>
      <c r="J910" s="301">
        <v>0</v>
      </c>
      <c r="K910" s="308">
        <v>6724000</v>
      </c>
      <c r="L910" s="301">
        <v>0</v>
      </c>
      <c r="M910" s="301">
        <v>0</v>
      </c>
      <c r="N910" s="301">
        <v>0</v>
      </c>
      <c r="O910" s="301">
        <v>0</v>
      </c>
      <c r="P910" s="301">
        <v>0</v>
      </c>
      <c r="Q910" s="301">
        <v>0</v>
      </c>
      <c r="R910" s="301">
        <v>0</v>
      </c>
      <c r="S910" s="301">
        <v>0</v>
      </c>
    </row>
    <row r="911" spans="1:19" ht="16.5" customHeight="1" x14ac:dyDescent="0.3">
      <c r="A911" s="302">
        <v>909</v>
      </c>
      <c r="B911" s="298" t="s">
        <v>1845</v>
      </c>
      <c r="C911" s="298" t="s">
        <v>2083</v>
      </c>
      <c r="D911" s="299" t="s">
        <v>2084</v>
      </c>
      <c r="E911" s="299" t="s">
        <v>1824</v>
      </c>
      <c r="F911" s="300" t="s">
        <v>80</v>
      </c>
      <c r="G911" s="300" t="s">
        <v>4522</v>
      </c>
      <c r="H911" s="301">
        <v>540000</v>
      </c>
      <c r="I911" s="301">
        <v>540000</v>
      </c>
      <c r="J911" s="301">
        <v>540000</v>
      </c>
      <c r="K911" s="308">
        <v>540000</v>
      </c>
      <c r="L911" s="301">
        <v>540000</v>
      </c>
      <c r="M911" s="301">
        <v>540000</v>
      </c>
      <c r="N911" s="301">
        <v>540000</v>
      </c>
      <c r="O911" s="301">
        <v>540000</v>
      </c>
      <c r="P911" s="301">
        <v>540000</v>
      </c>
      <c r="Q911" s="301">
        <v>540000</v>
      </c>
      <c r="R911" s="301">
        <v>538000</v>
      </c>
      <c r="S911" s="301">
        <v>538000</v>
      </c>
    </row>
    <row r="912" spans="1:19" ht="16.5" customHeight="1" x14ac:dyDescent="0.3">
      <c r="A912" s="297">
        <v>910</v>
      </c>
      <c r="B912" s="298" t="s">
        <v>1849</v>
      </c>
      <c r="C912" s="298" t="s">
        <v>2085</v>
      </c>
      <c r="D912" s="299" t="s">
        <v>2086</v>
      </c>
      <c r="E912" s="299" t="s">
        <v>1133</v>
      </c>
      <c r="F912" s="298" t="s">
        <v>80</v>
      </c>
      <c r="G912" s="298" t="s">
        <v>4522</v>
      </c>
      <c r="H912" s="301">
        <v>242000</v>
      </c>
      <c r="I912" s="301">
        <v>242000</v>
      </c>
      <c r="J912" s="301">
        <v>242000</v>
      </c>
      <c r="K912" s="308">
        <v>242000</v>
      </c>
      <c r="L912" s="301">
        <v>242000</v>
      </c>
      <c r="M912" s="301">
        <v>242000</v>
      </c>
      <c r="N912" s="301">
        <v>0</v>
      </c>
      <c r="O912" s="301">
        <v>0</v>
      </c>
      <c r="P912" s="301">
        <v>0</v>
      </c>
      <c r="Q912" s="301">
        <v>0</v>
      </c>
      <c r="R912" s="301">
        <v>0</v>
      </c>
      <c r="S912" s="301">
        <v>0</v>
      </c>
    </row>
    <row r="913" spans="1:19" ht="16.5" customHeight="1" x14ac:dyDescent="0.3">
      <c r="A913" s="302">
        <v>911</v>
      </c>
      <c r="B913" s="298" t="s">
        <v>1849</v>
      </c>
      <c r="C913" s="298" t="s">
        <v>2087</v>
      </c>
      <c r="D913" s="299" t="s">
        <v>2088</v>
      </c>
      <c r="E913" s="299" t="s">
        <v>1133</v>
      </c>
      <c r="F913" s="300" t="s">
        <v>80</v>
      </c>
      <c r="G913" s="300" t="s">
        <v>4522</v>
      </c>
      <c r="H913" s="301">
        <v>340000</v>
      </c>
      <c r="I913" s="301">
        <v>340000</v>
      </c>
      <c r="J913" s="301">
        <v>340000</v>
      </c>
      <c r="K913" s="308">
        <v>340000</v>
      </c>
      <c r="L913" s="301">
        <v>340000</v>
      </c>
      <c r="M913" s="301">
        <v>340000</v>
      </c>
      <c r="N913" s="301">
        <v>0</v>
      </c>
      <c r="O913" s="301">
        <v>0</v>
      </c>
      <c r="P913" s="301">
        <v>0</v>
      </c>
      <c r="Q913" s="301">
        <v>0</v>
      </c>
      <c r="R913" s="301">
        <v>0</v>
      </c>
      <c r="S913" s="301">
        <v>0</v>
      </c>
    </row>
    <row r="914" spans="1:19" ht="16.5" customHeight="1" x14ac:dyDescent="0.3">
      <c r="A914" s="297">
        <v>912</v>
      </c>
      <c r="B914" s="298" t="s">
        <v>1849</v>
      </c>
      <c r="C914" s="298" t="s">
        <v>3390</v>
      </c>
      <c r="D914" s="299" t="s">
        <v>3391</v>
      </c>
      <c r="E914" s="299" t="s">
        <v>1113</v>
      </c>
      <c r="F914" s="298" t="s">
        <v>80</v>
      </c>
      <c r="G914" s="298" t="s">
        <v>4522</v>
      </c>
      <c r="H914" s="301">
        <v>0</v>
      </c>
      <c r="I914" s="301">
        <v>0</v>
      </c>
      <c r="J914" s="301">
        <v>0</v>
      </c>
      <c r="K914" s="308">
        <v>0</v>
      </c>
      <c r="L914" s="301">
        <v>0</v>
      </c>
      <c r="M914" s="301">
        <v>0</v>
      </c>
      <c r="N914" s="301">
        <v>0</v>
      </c>
      <c r="O914" s="301">
        <v>0</v>
      </c>
      <c r="P914" s="301">
        <v>0</v>
      </c>
      <c r="Q914" s="301">
        <v>0</v>
      </c>
      <c r="R914" s="301">
        <v>0</v>
      </c>
      <c r="S914" s="301">
        <v>0</v>
      </c>
    </row>
    <row r="915" spans="1:19" ht="16.5" customHeight="1" x14ac:dyDescent="0.3">
      <c r="A915" s="293">
        <v>913</v>
      </c>
      <c r="B915" s="298" t="s">
        <v>1849</v>
      </c>
      <c r="C915" s="298" t="s">
        <v>3394</v>
      </c>
      <c r="D915" s="299" t="s">
        <v>3395</v>
      </c>
      <c r="E915" s="299" t="s">
        <v>1060</v>
      </c>
      <c r="F915" s="300" t="s">
        <v>80</v>
      </c>
      <c r="G915" s="300" t="s">
        <v>4522</v>
      </c>
      <c r="H915" s="301">
        <v>0</v>
      </c>
      <c r="I915" s="301">
        <v>0</v>
      </c>
      <c r="J915" s="301">
        <v>0</v>
      </c>
      <c r="K915" s="308">
        <v>0</v>
      </c>
      <c r="L915" s="301">
        <v>0</v>
      </c>
      <c r="M915" s="301">
        <v>0</v>
      </c>
      <c r="N915" s="301">
        <v>0</v>
      </c>
      <c r="O915" s="301">
        <v>0</v>
      </c>
      <c r="P915" s="301">
        <v>0</v>
      </c>
      <c r="Q915" s="301">
        <v>0</v>
      </c>
      <c r="R915" s="301">
        <v>0</v>
      </c>
      <c r="S915" s="301">
        <v>0</v>
      </c>
    </row>
    <row r="916" spans="1:19" ht="16.5" customHeight="1" x14ac:dyDescent="0.3">
      <c r="A916" s="297">
        <v>914</v>
      </c>
      <c r="B916" s="298" t="s">
        <v>1849</v>
      </c>
      <c r="C916" s="298" t="s">
        <v>2089</v>
      </c>
      <c r="D916" s="299" t="s">
        <v>2090</v>
      </c>
      <c r="E916" s="299" t="s">
        <v>2724</v>
      </c>
      <c r="F916" s="298" t="s">
        <v>80</v>
      </c>
      <c r="G916" s="298" t="s">
        <v>4522</v>
      </c>
      <c r="H916" s="301">
        <v>394000</v>
      </c>
      <c r="I916" s="301">
        <v>394000</v>
      </c>
      <c r="J916" s="301">
        <v>394000</v>
      </c>
      <c r="K916" s="308">
        <v>394000</v>
      </c>
      <c r="L916" s="301">
        <v>394000</v>
      </c>
      <c r="M916" s="301">
        <v>394000</v>
      </c>
      <c r="N916" s="301">
        <v>394000</v>
      </c>
      <c r="O916" s="301">
        <v>394000</v>
      </c>
      <c r="P916" s="301">
        <v>394000</v>
      </c>
      <c r="Q916" s="301">
        <v>394000</v>
      </c>
      <c r="R916" s="301">
        <v>394000</v>
      </c>
      <c r="S916" s="301">
        <v>0</v>
      </c>
    </row>
    <row r="917" spans="1:19" ht="16.5" customHeight="1" x14ac:dyDescent="0.3">
      <c r="A917" s="302">
        <v>915</v>
      </c>
      <c r="B917" s="298" t="s">
        <v>1849</v>
      </c>
      <c r="C917" s="298" t="s">
        <v>3396</v>
      </c>
      <c r="D917" s="299" t="s">
        <v>3397</v>
      </c>
      <c r="E917" s="299" t="s">
        <v>1273</v>
      </c>
      <c r="F917" s="300" t="s">
        <v>80</v>
      </c>
      <c r="G917" s="300" t="s">
        <v>4522</v>
      </c>
      <c r="H917" s="301">
        <v>0</v>
      </c>
      <c r="I917" s="301">
        <v>0</v>
      </c>
      <c r="J917" s="301">
        <v>0</v>
      </c>
      <c r="K917" s="308">
        <v>0</v>
      </c>
      <c r="L917" s="301">
        <v>0</v>
      </c>
      <c r="M917" s="301">
        <v>0</v>
      </c>
      <c r="N917" s="301">
        <v>0</v>
      </c>
      <c r="O917" s="301">
        <v>0</v>
      </c>
      <c r="P917" s="301">
        <v>0</v>
      </c>
      <c r="Q917" s="301">
        <v>0</v>
      </c>
      <c r="R917" s="301">
        <v>0</v>
      </c>
      <c r="S917" s="301">
        <v>0</v>
      </c>
    </row>
    <row r="918" spans="1:19" ht="16.5" customHeight="1" x14ac:dyDescent="0.3">
      <c r="A918" s="297">
        <v>916</v>
      </c>
      <c r="B918" s="298" t="s">
        <v>1863</v>
      </c>
      <c r="C918" s="298" t="s">
        <v>2091</v>
      </c>
      <c r="D918" s="299" t="s">
        <v>2092</v>
      </c>
      <c r="E918" s="299" t="s">
        <v>1028</v>
      </c>
      <c r="F918" s="298" t="s">
        <v>80</v>
      </c>
      <c r="G918" s="298" t="s">
        <v>4522</v>
      </c>
      <c r="H918" s="301">
        <v>275000</v>
      </c>
      <c r="I918" s="301">
        <v>275000</v>
      </c>
      <c r="J918" s="301">
        <v>275000</v>
      </c>
      <c r="K918" s="308">
        <v>275000</v>
      </c>
      <c r="L918" s="301">
        <v>275000</v>
      </c>
      <c r="M918" s="301">
        <v>0</v>
      </c>
      <c r="N918" s="301">
        <v>0</v>
      </c>
      <c r="O918" s="301">
        <v>0</v>
      </c>
      <c r="P918" s="301">
        <v>0</v>
      </c>
      <c r="Q918" s="301">
        <v>0</v>
      </c>
      <c r="R918" s="301">
        <v>0</v>
      </c>
      <c r="S918" s="301">
        <v>0</v>
      </c>
    </row>
    <row r="919" spans="1:19" ht="16.5" customHeight="1" x14ac:dyDescent="0.3">
      <c r="A919" s="302">
        <v>917</v>
      </c>
      <c r="B919" s="298" t="s">
        <v>1863</v>
      </c>
      <c r="C919" s="298" t="s">
        <v>3547</v>
      </c>
      <c r="D919" s="299" t="s">
        <v>3548</v>
      </c>
      <c r="E919" s="299" t="s">
        <v>3534</v>
      </c>
      <c r="F919" s="300" t="s">
        <v>80</v>
      </c>
      <c r="G919" s="300" t="s">
        <v>4522</v>
      </c>
      <c r="H919" s="301">
        <v>0</v>
      </c>
      <c r="I919" s="301">
        <v>0</v>
      </c>
      <c r="J919" s="301">
        <v>0</v>
      </c>
      <c r="K919" s="308">
        <v>0</v>
      </c>
      <c r="L919" s="301">
        <v>4813200</v>
      </c>
      <c r="M919" s="301">
        <v>0</v>
      </c>
      <c r="N919" s="301">
        <v>0</v>
      </c>
      <c r="O919" s="301">
        <v>0</v>
      </c>
      <c r="P919" s="301">
        <v>0</v>
      </c>
      <c r="Q919" s="301">
        <v>0</v>
      </c>
      <c r="R919" s="301">
        <v>0</v>
      </c>
      <c r="S919" s="301">
        <v>0</v>
      </c>
    </row>
    <row r="920" spans="1:19" ht="16.5" customHeight="1" x14ac:dyDescent="0.3">
      <c r="A920" s="297">
        <v>918</v>
      </c>
      <c r="B920" s="298" t="s">
        <v>1863</v>
      </c>
      <c r="C920" s="298" t="s">
        <v>2093</v>
      </c>
      <c r="D920" s="299" t="s">
        <v>2094</v>
      </c>
      <c r="E920" s="299" t="s">
        <v>2095</v>
      </c>
      <c r="F920" s="298" t="s">
        <v>80</v>
      </c>
      <c r="G920" s="298" t="s">
        <v>4522</v>
      </c>
      <c r="H920" s="301">
        <v>1005000</v>
      </c>
      <c r="I920" s="301">
        <v>1005000</v>
      </c>
      <c r="J920" s="301">
        <v>1005000</v>
      </c>
      <c r="K920" s="308">
        <v>1005000</v>
      </c>
      <c r="L920" s="301">
        <v>1005000</v>
      </c>
      <c r="M920" s="301">
        <v>680000</v>
      </c>
      <c r="N920" s="301">
        <v>680000</v>
      </c>
      <c r="O920" s="301">
        <v>680000</v>
      </c>
      <c r="P920" s="301">
        <v>680000</v>
      </c>
      <c r="Q920" s="301">
        <v>0</v>
      </c>
      <c r="R920" s="301">
        <v>0</v>
      </c>
      <c r="S920" s="301">
        <v>0</v>
      </c>
    </row>
    <row r="921" spans="1:19" ht="16.5" customHeight="1" x14ac:dyDescent="0.3">
      <c r="A921" s="302">
        <v>919</v>
      </c>
      <c r="B921" s="298" t="s">
        <v>1893</v>
      </c>
      <c r="C921" s="298" t="s">
        <v>1894</v>
      </c>
      <c r="D921" s="299" t="s">
        <v>1895</v>
      </c>
      <c r="E921" s="299" t="s">
        <v>2096</v>
      </c>
      <c r="F921" s="300" t="s">
        <v>80</v>
      </c>
      <c r="G921" s="300" t="s">
        <v>4522</v>
      </c>
      <c r="H921" s="301">
        <v>175000</v>
      </c>
      <c r="I921" s="301">
        <v>175000</v>
      </c>
      <c r="J921" s="301">
        <v>175000</v>
      </c>
      <c r="K921" s="308">
        <v>0</v>
      </c>
      <c r="L921" s="301">
        <v>0</v>
      </c>
      <c r="M921" s="301">
        <v>0</v>
      </c>
      <c r="N921" s="301">
        <v>0</v>
      </c>
      <c r="O921" s="301">
        <v>0</v>
      </c>
      <c r="P921" s="301">
        <v>0</v>
      </c>
      <c r="Q921" s="301">
        <v>0</v>
      </c>
      <c r="R921" s="301">
        <v>0</v>
      </c>
      <c r="S921" s="301">
        <v>0</v>
      </c>
    </row>
    <row r="922" spans="1:19" ht="16.5" customHeight="1" x14ac:dyDescent="0.3">
      <c r="A922" s="297">
        <v>920</v>
      </c>
      <c r="B922" s="298" t="s">
        <v>1893</v>
      </c>
      <c r="C922" s="298" t="s">
        <v>3549</v>
      </c>
      <c r="D922" s="299" t="s">
        <v>3550</v>
      </c>
      <c r="E922" s="299" t="s">
        <v>4017</v>
      </c>
      <c r="F922" s="298" t="s">
        <v>80</v>
      </c>
      <c r="G922" s="298" t="s">
        <v>4522</v>
      </c>
      <c r="H922" s="301">
        <v>0</v>
      </c>
      <c r="I922" s="301">
        <v>304000</v>
      </c>
      <c r="J922" s="301">
        <v>0</v>
      </c>
      <c r="K922" s="308">
        <v>3040000</v>
      </c>
      <c r="L922" s="301">
        <v>0</v>
      </c>
      <c r="M922" s="301">
        <v>0</v>
      </c>
      <c r="N922" s="301">
        <v>0</v>
      </c>
      <c r="O922" s="301">
        <v>0</v>
      </c>
      <c r="P922" s="301">
        <v>0</v>
      </c>
      <c r="Q922" s="301">
        <v>0</v>
      </c>
      <c r="R922" s="301">
        <v>0</v>
      </c>
      <c r="S922" s="301">
        <v>0</v>
      </c>
    </row>
    <row r="923" spans="1:19" ht="16.5" customHeight="1" x14ac:dyDescent="0.3">
      <c r="A923" s="293">
        <v>921</v>
      </c>
      <c r="B923" s="298" t="s">
        <v>1893</v>
      </c>
      <c r="C923" s="298" t="s">
        <v>4387</v>
      </c>
      <c r="D923" s="299" t="s">
        <v>4447</v>
      </c>
      <c r="E923" s="299" t="s">
        <v>4448</v>
      </c>
      <c r="F923" s="300" t="s">
        <v>80</v>
      </c>
      <c r="G923" s="300" t="s">
        <v>4522</v>
      </c>
      <c r="H923" s="301">
        <v>0</v>
      </c>
      <c r="I923" s="301">
        <v>0</v>
      </c>
      <c r="J923" s="301">
        <v>0</v>
      </c>
      <c r="K923" s="308">
        <v>0</v>
      </c>
      <c r="L923" s="301">
        <v>0</v>
      </c>
      <c r="M923" s="301">
        <v>0</v>
      </c>
      <c r="N923" s="301">
        <v>472000</v>
      </c>
      <c r="O923" s="301">
        <v>472000</v>
      </c>
      <c r="P923" s="301">
        <v>472000</v>
      </c>
      <c r="Q923" s="301">
        <v>472000</v>
      </c>
      <c r="R923" s="301">
        <v>472000</v>
      </c>
      <c r="S923" s="301">
        <v>472000</v>
      </c>
    </row>
    <row r="924" spans="1:19" ht="16.5" customHeight="1" x14ac:dyDescent="0.3">
      <c r="A924" s="297">
        <v>922</v>
      </c>
      <c r="B924" s="294" t="s">
        <v>2099</v>
      </c>
      <c r="C924" s="294" t="s">
        <v>3786</v>
      </c>
      <c r="D924" s="295" t="s">
        <v>3800</v>
      </c>
      <c r="E924" s="295" t="s">
        <v>3215</v>
      </c>
      <c r="F924" s="294" t="s">
        <v>2103</v>
      </c>
      <c r="G924" s="294" t="s">
        <v>4522</v>
      </c>
      <c r="H924" s="296">
        <v>0</v>
      </c>
      <c r="I924" s="296">
        <v>0</v>
      </c>
      <c r="J924" s="296">
        <v>0</v>
      </c>
      <c r="K924" s="307">
        <v>784000</v>
      </c>
      <c r="L924" s="296">
        <v>784000</v>
      </c>
      <c r="M924" s="296">
        <v>784000</v>
      </c>
      <c r="N924" s="296">
        <v>784000</v>
      </c>
      <c r="O924" s="296">
        <v>784000</v>
      </c>
      <c r="P924" s="296">
        <v>784000</v>
      </c>
      <c r="Q924" s="296">
        <v>784000</v>
      </c>
      <c r="R924" s="296">
        <v>784000</v>
      </c>
      <c r="S924" s="296">
        <v>784000</v>
      </c>
    </row>
    <row r="925" spans="1:19" ht="16.5" customHeight="1" x14ac:dyDescent="0.3">
      <c r="A925" s="302">
        <v>923</v>
      </c>
      <c r="B925" s="298" t="s">
        <v>2099</v>
      </c>
      <c r="C925" s="298" t="s">
        <v>2100</v>
      </c>
      <c r="D925" s="299" t="s">
        <v>2101</v>
      </c>
      <c r="E925" s="299" t="s">
        <v>2102</v>
      </c>
      <c r="F925" s="300" t="s">
        <v>2103</v>
      </c>
      <c r="G925" s="300" t="s">
        <v>4522</v>
      </c>
      <c r="H925" s="301">
        <v>449000</v>
      </c>
      <c r="I925" s="301">
        <v>449000</v>
      </c>
      <c r="J925" s="301">
        <v>449000</v>
      </c>
      <c r="K925" s="308">
        <v>449000</v>
      </c>
      <c r="L925" s="301">
        <v>449000</v>
      </c>
      <c r="M925" s="301">
        <v>449000</v>
      </c>
      <c r="N925" s="301">
        <v>0</v>
      </c>
      <c r="O925" s="301">
        <v>0</v>
      </c>
      <c r="P925" s="301">
        <v>0</v>
      </c>
      <c r="Q925" s="301">
        <v>0</v>
      </c>
      <c r="R925" s="301">
        <v>0</v>
      </c>
      <c r="S925" s="301">
        <v>0</v>
      </c>
    </row>
    <row r="926" spans="1:19" ht="16.5" customHeight="1" x14ac:dyDescent="0.3">
      <c r="A926" s="297">
        <v>924</v>
      </c>
      <c r="B926" s="298" t="s">
        <v>1101</v>
      </c>
      <c r="C926" s="298" t="s">
        <v>2104</v>
      </c>
      <c r="D926" s="299" t="s">
        <v>2105</v>
      </c>
      <c r="E926" s="299" t="s">
        <v>1598</v>
      </c>
      <c r="F926" s="298" t="s">
        <v>2103</v>
      </c>
      <c r="G926" s="298" t="s">
        <v>4522</v>
      </c>
      <c r="H926" s="301">
        <v>410000</v>
      </c>
      <c r="I926" s="301">
        <v>410000</v>
      </c>
      <c r="J926" s="301">
        <v>410000</v>
      </c>
      <c r="K926" s="308">
        <v>410000</v>
      </c>
      <c r="L926" s="301">
        <v>410000</v>
      </c>
      <c r="M926" s="301">
        <v>410000</v>
      </c>
      <c r="N926" s="301">
        <v>410000</v>
      </c>
      <c r="O926" s="301">
        <v>410000</v>
      </c>
      <c r="P926" s="301">
        <v>410000</v>
      </c>
      <c r="Q926" s="301">
        <v>0</v>
      </c>
      <c r="R926" s="301">
        <v>0</v>
      </c>
      <c r="S926" s="301">
        <v>0</v>
      </c>
    </row>
    <row r="927" spans="1:19" ht="16.5" customHeight="1" x14ac:dyDescent="0.3">
      <c r="A927" s="302">
        <v>925</v>
      </c>
      <c r="B927" s="298" t="s">
        <v>1101</v>
      </c>
      <c r="C927" s="298" t="s">
        <v>2106</v>
      </c>
      <c r="D927" s="299" t="s">
        <v>2107</v>
      </c>
      <c r="E927" s="299" t="s">
        <v>1196</v>
      </c>
      <c r="F927" s="300" t="s">
        <v>2103</v>
      </c>
      <c r="G927" s="300" t="s">
        <v>4522</v>
      </c>
      <c r="H927" s="301">
        <v>526000</v>
      </c>
      <c r="I927" s="301">
        <v>526000</v>
      </c>
      <c r="J927" s="301">
        <v>526000</v>
      </c>
      <c r="K927" s="308">
        <v>526000</v>
      </c>
      <c r="L927" s="301">
        <v>526000</v>
      </c>
      <c r="M927" s="301">
        <v>526000</v>
      </c>
      <c r="N927" s="301">
        <v>526000</v>
      </c>
      <c r="O927" s="301">
        <v>526000</v>
      </c>
      <c r="P927" s="301">
        <v>526000</v>
      </c>
      <c r="Q927" s="301">
        <v>526000</v>
      </c>
      <c r="R927" s="301">
        <v>526000</v>
      </c>
      <c r="S927" s="301">
        <v>0</v>
      </c>
    </row>
    <row r="928" spans="1:19" ht="16.5" customHeight="1" x14ac:dyDescent="0.3">
      <c r="A928" s="297">
        <v>926</v>
      </c>
      <c r="B928" s="298" t="s">
        <v>1101</v>
      </c>
      <c r="C928" s="298" t="s">
        <v>3551</v>
      </c>
      <c r="D928" s="299" t="s">
        <v>3552</v>
      </c>
      <c r="E928" s="299" t="s">
        <v>1142</v>
      </c>
      <c r="F928" s="298" t="s">
        <v>2103</v>
      </c>
      <c r="G928" s="298" t="s">
        <v>4522</v>
      </c>
      <c r="H928" s="301">
        <v>0</v>
      </c>
      <c r="I928" s="301">
        <v>0</v>
      </c>
      <c r="J928" s="301">
        <v>0</v>
      </c>
      <c r="K928" s="308">
        <v>0</v>
      </c>
      <c r="L928" s="301">
        <v>0</v>
      </c>
      <c r="M928" s="301">
        <v>0</v>
      </c>
      <c r="N928" s="301">
        <v>0</v>
      </c>
      <c r="O928" s="301">
        <v>0</v>
      </c>
      <c r="P928" s="301">
        <v>0</v>
      </c>
      <c r="Q928" s="301">
        <v>0</v>
      </c>
      <c r="R928" s="301">
        <v>0</v>
      </c>
      <c r="S928" s="301">
        <v>0</v>
      </c>
    </row>
    <row r="929" spans="1:19" ht="16.5" customHeight="1" x14ac:dyDescent="0.3">
      <c r="A929" s="302">
        <v>927</v>
      </c>
      <c r="B929" s="298" t="s">
        <v>1027</v>
      </c>
      <c r="C929" s="298" t="s">
        <v>2108</v>
      </c>
      <c r="D929" s="299" t="s">
        <v>2109</v>
      </c>
      <c r="E929" s="299" t="s">
        <v>1805</v>
      </c>
      <c r="F929" s="300" t="s">
        <v>2103</v>
      </c>
      <c r="G929" s="300" t="s">
        <v>4522</v>
      </c>
      <c r="H929" s="301">
        <v>882000</v>
      </c>
      <c r="I929" s="301">
        <v>882000</v>
      </c>
      <c r="J929" s="301">
        <v>882000</v>
      </c>
      <c r="K929" s="308">
        <v>882000</v>
      </c>
      <c r="L929" s="301">
        <v>882000</v>
      </c>
      <c r="M929" s="301">
        <v>882000</v>
      </c>
      <c r="N929" s="301">
        <v>882000</v>
      </c>
      <c r="O929" s="301">
        <v>882000</v>
      </c>
      <c r="P929" s="301">
        <v>882000</v>
      </c>
      <c r="Q929" s="301">
        <v>882000</v>
      </c>
      <c r="R929" s="301">
        <v>882000</v>
      </c>
      <c r="S929" s="301">
        <v>231000</v>
      </c>
    </row>
    <row r="930" spans="1:19" ht="16.5" customHeight="1" x14ac:dyDescent="0.3">
      <c r="A930" s="297">
        <v>928</v>
      </c>
      <c r="B930" s="298" t="s">
        <v>1027</v>
      </c>
      <c r="C930" s="298" t="s">
        <v>2110</v>
      </c>
      <c r="D930" s="299" t="s">
        <v>2111</v>
      </c>
      <c r="E930" s="299" t="s">
        <v>4018</v>
      </c>
      <c r="F930" s="298" t="s">
        <v>2103</v>
      </c>
      <c r="G930" s="298" t="s">
        <v>4522</v>
      </c>
      <c r="H930" s="301">
        <v>752000</v>
      </c>
      <c r="I930" s="301">
        <v>752000</v>
      </c>
      <c r="J930" s="301">
        <v>752000</v>
      </c>
      <c r="K930" s="308">
        <v>752000</v>
      </c>
      <c r="L930" s="301">
        <v>6152000</v>
      </c>
      <c r="M930" s="301">
        <v>752000</v>
      </c>
      <c r="N930" s="301">
        <v>752000</v>
      </c>
      <c r="O930" s="301">
        <v>752000</v>
      </c>
      <c r="P930" s="301">
        <v>0</v>
      </c>
      <c r="Q930" s="301">
        <v>0</v>
      </c>
      <c r="R930" s="301">
        <v>0</v>
      </c>
      <c r="S930" s="301">
        <v>0</v>
      </c>
    </row>
    <row r="931" spans="1:19" ht="16.5" customHeight="1" x14ac:dyDescent="0.3">
      <c r="A931" s="293">
        <v>929</v>
      </c>
      <c r="B931" s="298" t="s">
        <v>1027</v>
      </c>
      <c r="C931" s="298" t="s">
        <v>3553</v>
      </c>
      <c r="D931" s="299" t="s">
        <v>3554</v>
      </c>
      <c r="E931" s="299" t="s">
        <v>3555</v>
      </c>
      <c r="F931" s="300" t="s">
        <v>2103</v>
      </c>
      <c r="G931" s="300" t="s">
        <v>4522</v>
      </c>
      <c r="H931" s="301">
        <v>0</v>
      </c>
      <c r="I931" s="301">
        <v>0</v>
      </c>
      <c r="J931" s="301">
        <v>0</v>
      </c>
      <c r="K931" s="308">
        <v>0</v>
      </c>
      <c r="L931" s="301">
        <v>0</v>
      </c>
      <c r="M931" s="301">
        <v>0</v>
      </c>
      <c r="N931" s="301">
        <v>0</v>
      </c>
      <c r="O931" s="301">
        <v>0</v>
      </c>
      <c r="P931" s="301">
        <v>0</v>
      </c>
      <c r="Q931" s="301">
        <v>8263200</v>
      </c>
      <c r="R931" s="301">
        <v>0</v>
      </c>
      <c r="S931" s="301">
        <v>0</v>
      </c>
    </row>
    <row r="932" spans="1:19" ht="16.5" customHeight="1" x14ac:dyDescent="0.3">
      <c r="A932" s="297">
        <v>930</v>
      </c>
      <c r="B932" s="298" t="s">
        <v>1027</v>
      </c>
      <c r="C932" s="298" t="s">
        <v>2112</v>
      </c>
      <c r="D932" s="299" t="s">
        <v>2113</v>
      </c>
      <c r="E932" s="299" t="s">
        <v>4019</v>
      </c>
      <c r="F932" s="298" t="s">
        <v>2103</v>
      </c>
      <c r="G932" s="298" t="s">
        <v>4522</v>
      </c>
      <c r="H932" s="301">
        <v>455400</v>
      </c>
      <c r="I932" s="301">
        <v>455400</v>
      </c>
      <c r="J932" s="301">
        <v>455400</v>
      </c>
      <c r="K932" s="308">
        <v>455400</v>
      </c>
      <c r="L932" s="301">
        <v>455400</v>
      </c>
      <c r="M932" s="301">
        <v>455400</v>
      </c>
      <c r="N932" s="301">
        <v>455400</v>
      </c>
      <c r="O932" s="301">
        <v>455400</v>
      </c>
      <c r="P932" s="301">
        <v>455400</v>
      </c>
      <c r="Q932" s="301">
        <v>455400</v>
      </c>
      <c r="R932" s="301">
        <v>455400</v>
      </c>
      <c r="S932" s="301">
        <v>455400</v>
      </c>
    </row>
    <row r="933" spans="1:19" ht="16.5" customHeight="1" x14ac:dyDescent="0.3">
      <c r="A933" s="302">
        <v>931</v>
      </c>
      <c r="B933" s="298" t="s">
        <v>1027</v>
      </c>
      <c r="C933" s="298" t="s">
        <v>4402</v>
      </c>
      <c r="D933" s="299" t="s">
        <v>4488</v>
      </c>
      <c r="E933" s="299" t="s">
        <v>4303</v>
      </c>
      <c r="F933" s="300" t="s">
        <v>2103</v>
      </c>
      <c r="G933" s="300" t="s">
        <v>4522</v>
      </c>
      <c r="H933" s="301">
        <v>0</v>
      </c>
      <c r="I933" s="301">
        <v>0</v>
      </c>
      <c r="J933" s="301">
        <v>0</v>
      </c>
      <c r="K933" s="308">
        <v>6700000</v>
      </c>
      <c r="L933" s="301">
        <v>0</v>
      </c>
      <c r="M933" s="301">
        <v>0</v>
      </c>
      <c r="N933" s="301">
        <v>0</v>
      </c>
      <c r="O933" s="301">
        <v>0</v>
      </c>
      <c r="P933" s="301">
        <v>0</v>
      </c>
      <c r="Q933" s="301">
        <v>0</v>
      </c>
      <c r="R933" s="301">
        <v>0</v>
      </c>
      <c r="S933" s="301">
        <v>0</v>
      </c>
    </row>
    <row r="934" spans="1:19" ht="16.5" customHeight="1" x14ac:dyDescent="0.3">
      <c r="A934" s="297">
        <v>932</v>
      </c>
      <c r="B934" s="298" t="s">
        <v>1027</v>
      </c>
      <c r="C934" s="298" t="s">
        <v>3556</v>
      </c>
      <c r="D934" s="299" t="s">
        <v>3557</v>
      </c>
      <c r="E934" s="299" t="s">
        <v>3558</v>
      </c>
      <c r="F934" s="298" t="s">
        <v>2103</v>
      </c>
      <c r="G934" s="298" t="s">
        <v>4522</v>
      </c>
      <c r="H934" s="301">
        <v>0</v>
      </c>
      <c r="I934" s="301">
        <v>0</v>
      </c>
      <c r="J934" s="301">
        <v>0</v>
      </c>
      <c r="K934" s="308">
        <v>0</v>
      </c>
      <c r="L934" s="301">
        <v>0</v>
      </c>
      <c r="M934" s="301">
        <v>0</v>
      </c>
      <c r="N934" s="301">
        <v>0</v>
      </c>
      <c r="O934" s="301">
        <v>0</v>
      </c>
      <c r="P934" s="301">
        <v>0</v>
      </c>
      <c r="Q934" s="301">
        <v>0</v>
      </c>
      <c r="R934" s="301">
        <v>0</v>
      </c>
      <c r="S934" s="301">
        <v>0</v>
      </c>
    </row>
    <row r="935" spans="1:19" ht="16.5" customHeight="1" x14ac:dyDescent="0.3">
      <c r="A935" s="302">
        <v>933</v>
      </c>
      <c r="B935" s="298" t="s">
        <v>1027</v>
      </c>
      <c r="C935" s="298" t="s">
        <v>2114</v>
      </c>
      <c r="D935" s="299" t="s">
        <v>2115</v>
      </c>
      <c r="E935" s="299" t="s">
        <v>1133</v>
      </c>
      <c r="F935" s="300" t="s">
        <v>2103</v>
      </c>
      <c r="G935" s="300" t="s">
        <v>4522</v>
      </c>
      <c r="H935" s="301">
        <v>625000</v>
      </c>
      <c r="I935" s="301">
        <v>625000</v>
      </c>
      <c r="J935" s="301">
        <v>625000</v>
      </c>
      <c r="K935" s="308">
        <v>625000</v>
      </c>
      <c r="L935" s="301">
        <v>625000</v>
      </c>
      <c r="M935" s="301">
        <v>625000</v>
      </c>
      <c r="N935" s="301">
        <v>0</v>
      </c>
      <c r="O935" s="301">
        <v>0</v>
      </c>
      <c r="P935" s="301">
        <v>0</v>
      </c>
      <c r="Q935" s="301">
        <v>0</v>
      </c>
      <c r="R935" s="301">
        <v>0</v>
      </c>
      <c r="S935" s="301">
        <v>0</v>
      </c>
    </row>
    <row r="936" spans="1:19" ht="16.5" customHeight="1" x14ac:dyDescent="0.3">
      <c r="A936" s="297">
        <v>934</v>
      </c>
      <c r="B936" s="298" t="s">
        <v>1027</v>
      </c>
      <c r="C936" s="298" t="s">
        <v>2116</v>
      </c>
      <c r="D936" s="299" t="s">
        <v>2117</v>
      </c>
      <c r="E936" s="299" t="s">
        <v>1060</v>
      </c>
      <c r="F936" s="298" t="s">
        <v>2103</v>
      </c>
      <c r="G936" s="298" t="s">
        <v>4522</v>
      </c>
      <c r="H936" s="301">
        <v>869000</v>
      </c>
      <c r="I936" s="301">
        <v>869000</v>
      </c>
      <c r="J936" s="301">
        <v>869000</v>
      </c>
      <c r="K936" s="308">
        <v>869000</v>
      </c>
      <c r="L936" s="301">
        <v>869000</v>
      </c>
      <c r="M936" s="301">
        <v>869000</v>
      </c>
      <c r="N936" s="301">
        <v>869000</v>
      </c>
      <c r="O936" s="301">
        <v>0</v>
      </c>
      <c r="P936" s="301">
        <v>0</v>
      </c>
      <c r="Q936" s="301">
        <v>0</v>
      </c>
      <c r="R936" s="301">
        <v>0</v>
      </c>
      <c r="S936" s="301">
        <v>0</v>
      </c>
    </row>
    <row r="937" spans="1:19" ht="16.5" customHeight="1" x14ac:dyDescent="0.3">
      <c r="A937" s="302">
        <v>935</v>
      </c>
      <c r="B937" s="298" t="s">
        <v>1027</v>
      </c>
      <c r="C937" s="298" t="s">
        <v>2118</v>
      </c>
      <c r="D937" s="299" t="s">
        <v>2119</v>
      </c>
      <c r="E937" s="299" t="s">
        <v>1060</v>
      </c>
      <c r="F937" s="300" t="s">
        <v>2103</v>
      </c>
      <c r="G937" s="300" t="s">
        <v>4522</v>
      </c>
      <c r="H937" s="301">
        <v>675000</v>
      </c>
      <c r="I937" s="301">
        <v>675000</v>
      </c>
      <c r="J937" s="301">
        <v>675000</v>
      </c>
      <c r="K937" s="308">
        <v>675000</v>
      </c>
      <c r="L937" s="301">
        <v>675000</v>
      </c>
      <c r="M937" s="301">
        <v>675000</v>
      </c>
      <c r="N937" s="301">
        <v>675000</v>
      </c>
      <c r="O937" s="301">
        <v>0</v>
      </c>
      <c r="P937" s="301">
        <v>0</v>
      </c>
      <c r="Q937" s="301">
        <v>0</v>
      </c>
      <c r="R937" s="301">
        <v>0</v>
      </c>
      <c r="S937" s="301">
        <v>0</v>
      </c>
    </row>
    <row r="938" spans="1:19" ht="16.5" customHeight="1" x14ac:dyDescent="0.3">
      <c r="A938" s="297">
        <v>936</v>
      </c>
      <c r="B938" s="298" t="s">
        <v>1027</v>
      </c>
      <c r="C938" s="298" t="s">
        <v>2120</v>
      </c>
      <c r="D938" s="299" t="s">
        <v>2121</v>
      </c>
      <c r="E938" s="299" t="s">
        <v>3118</v>
      </c>
      <c r="F938" s="298" t="s">
        <v>2103</v>
      </c>
      <c r="G938" s="298" t="s">
        <v>4522</v>
      </c>
      <c r="H938" s="301">
        <v>505000</v>
      </c>
      <c r="I938" s="301">
        <v>505000</v>
      </c>
      <c r="J938" s="301">
        <v>5748000</v>
      </c>
      <c r="K938" s="308">
        <v>0</v>
      </c>
      <c r="L938" s="301">
        <v>0</v>
      </c>
      <c r="M938" s="301">
        <v>0</v>
      </c>
      <c r="N938" s="301">
        <v>0</v>
      </c>
      <c r="O938" s="301">
        <v>0</v>
      </c>
      <c r="P938" s="301">
        <v>0</v>
      </c>
      <c r="Q938" s="301">
        <v>0</v>
      </c>
      <c r="R938" s="301">
        <v>0</v>
      </c>
      <c r="S938" s="301">
        <v>0</v>
      </c>
    </row>
    <row r="939" spans="1:19" ht="16.5" customHeight="1" x14ac:dyDescent="0.3">
      <c r="A939" s="293">
        <v>937</v>
      </c>
      <c r="B939" s="298" t="s">
        <v>1029</v>
      </c>
      <c r="C939" s="298" t="s">
        <v>2122</v>
      </c>
      <c r="D939" s="299" t="s">
        <v>2123</v>
      </c>
      <c r="E939" s="299" t="s">
        <v>3118</v>
      </c>
      <c r="F939" s="300" t="s">
        <v>2103</v>
      </c>
      <c r="G939" s="300" t="s">
        <v>4522</v>
      </c>
      <c r="H939" s="301">
        <v>755000</v>
      </c>
      <c r="I939" s="301">
        <v>755000</v>
      </c>
      <c r="J939" s="301">
        <v>755000</v>
      </c>
      <c r="K939" s="308">
        <v>755000</v>
      </c>
      <c r="L939" s="301">
        <v>755000</v>
      </c>
      <c r="M939" s="301">
        <v>755000</v>
      </c>
      <c r="N939" s="301">
        <v>755000</v>
      </c>
      <c r="O939" s="301">
        <v>755000</v>
      </c>
      <c r="P939" s="301">
        <v>755000</v>
      </c>
      <c r="Q939" s="301">
        <v>755000</v>
      </c>
      <c r="R939" s="301">
        <v>755000</v>
      </c>
      <c r="S939" s="301">
        <v>755000</v>
      </c>
    </row>
    <row r="940" spans="1:19" ht="16.5" customHeight="1" x14ac:dyDescent="0.3">
      <c r="A940" s="297">
        <v>938</v>
      </c>
      <c r="B940" s="298" t="s">
        <v>1029</v>
      </c>
      <c r="C940" s="298" t="s">
        <v>2725</v>
      </c>
      <c r="D940" s="299" t="s">
        <v>2726</v>
      </c>
      <c r="E940" s="299" t="s">
        <v>2727</v>
      </c>
      <c r="F940" s="298" t="s">
        <v>2103</v>
      </c>
      <c r="G940" s="298" t="s">
        <v>4522</v>
      </c>
      <c r="H940" s="301">
        <v>816364</v>
      </c>
      <c r="I940" s="301">
        <v>816364</v>
      </c>
      <c r="J940" s="301">
        <v>816364</v>
      </c>
      <c r="K940" s="308">
        <v>816364</v>
      </c>
      <c r="L940" s="301">
        <v>816364</v>
      </c>
      <c r="M940" s="301">
        <v>816364</v>
      </c>
      <c r="N940" s="301">
        <v>816364</v>
      </c>
      <c r="O940" s="301">
        <v>816364</v>
      </c>
      <c r="P940" s="301">
        <v>816364</v>
      </c>
      <c r="Q940" s="301">
        <v>816364</v>
      </c>
      <c r="R940" s="301">
        <v>816364</v>
      </c>
      <c r="S940" s="301">
        <v>816364</v>
      </c>
    </row>
    <row r="941" spans="1:19" ht="16.5" customHeight="1" x14ac:dyDescent="0.3">
      <c r="A941" s="302">
        <v>939</v>
      </c>
      <c r="B941" s="298" t="s">
        <v>1029</v>
      </c>
      <c r="C941" s="298" t="s">
        <v>3559</v>
      </c>
      <c r="D941" s="299" t="s">
        <v>3560</v>
      </c>
      <c r="E941" s="299" t="s">
        <v>3561</v>
      </c>
      <c r="F941" s="300" t="s">
        <v>2103</v>
      </c>
      <c r="G941" s="300" t="s">
        <v>4522</v>
      </c>
      <c r="H941" s="301">
        <v>0</v>
      </c>
      <c r="I941" s="301">
        <v>0</v>
      </c>
      <c r="J941" s="301">
        <v>0</v>
      </c>
      <c r="K941" s="308">
        <v>0</v>
      </c>
      <c r="L941" s="301">
        <v>0</v>
      </c>
      <c r="M941" s="301">
        <v>0</v>
      </c>
      <c r="N941" s="301">
        <v>0</v>
      </c>
      <c r="O941" s="301">
        <v>0</v>
      </c>
      <c r="P941" s="301">
        <v>0</v>
      </c>
      <c r="Q941" s="301">
        <v>0</v>
      </c>
      <c r="R941" s="301">
        <v>0</v>
      </c>
      <c r="S941" s="301">
        <v>0</v>
      </c>
    </row>
    <row r="942" spans="1:19" ht="16.5" customHeight="1" x14ac:dyDescent="0.3">
      <c r="A942" s="297">
        <v>940</v>
      </c>
      <c r="B942" s="298" t="s">
        <v>1029</v>
      </c>
      <c r="C942" s="298" t="s">
        <v>3562</v>
      </c>
      <c r="D942" s="299" t="s">
        <v>3563</v>
      </c>
      <c r="E942" s="299" t="s">
        <v>2301</v>
      </c>
      <c r="F942" s="298" t="s">
        <v>2103</v>
      </c>
      <c r="G942" s="298" t="s">
        <v>4522</v>
      </c>
      <c r="H942" s="301">
        <v>0</v>
      </c>
      <c r="I942" s="301">
        <v>0</v>
      </c>
      <c r="J942" s="301">
        <v>0</v>
      </c>
      <c r="K942" s="308">
        <v>0</v>
      </c>
      <c r="L942" s="301">
        <v>0</v>
      </c>
      <c r="M942" s="301">
        <v>3960000</v>
      </c>
      <c r="N942" s="301">
        <v>0</v>
      </c>
      <c r="O942" s="301">
        <v>0</v>
      </c>
      <c r="P942" s="301">
        <v>0</v>
      </c>
      <c r="Q942" s="301">
        <v>0</v>
      </c>
      <c r="R942" s="301">
        <v>0</v>
      </c>
      <c r="S942" s="301">
        <v>3960000</v>
      </c>
    </row>
    <row r="943" spans="1:19" ht="16.5" customHeight="1" x14ac:dyDescent="0.3">
      <c r="A943" s="302">
        <v>941</v>
      </c>
      <c r="B943" s="298" t="s">
        <v>1029</v>
      </c>
      <c r="C943" s="298" t="s">
        <v>2124</v>
      </c>
      <c r="D943" s="299" t="s">
        <v>2125</v>
      </c>
      <c r="E943" s="299" t="s">
        <v>2126</v>
      </c>
      <c r="F943" s="300" t="s">
        <v>2103</v>
      </c>
      <c r="G943" s="300" t="s">
        <v>4522</v>
      </c>
      <c r="H943" s="301">
        <v>437000</v>
      </c>
      <c r="I943" s="301">
        <v>437000</v>
      </c>
      <c r="J943" s="301">
        <v>437000</v>
      </c>
      <c r="K943" s="308">
        <v>437000</v>
      </c>
      <c r="L943" s="301">
        <v>0</v>
      </c>
      <c r="M943" s="301">
        <v>0</v>
      </c>
      <c r="N943" s="301">
        <v>0</v>
      </c>
      <c r="O943" s="301">
        <v>0</v>
      </c>
      <c r="P943" s="301">
        <v>0</v>
      </c>
      <c r="Q943" s="301">
        <v>0</v>
      </c>
      <c r="R943" s="301">
        <v>0</v>
      </c>
      <c r="S943" s="301">
        <v>0</v>
      </c>
    </row>
    <row r="944" spans="1:19" ht="16.5" customHeight="1" x14ac:dyDescent="0.3">
      <c r="A944" s="297">
        <v>942</v>
      </c>
      <c r="B944" s="298" t="s">
        <v>1029</v>
      </c>
      <c r="C944" s="298" t="s">
        <v>2127</v>
      </c>
      <c r="D944" s="299" t="s">
        <v>2128</v>
      </c>
      <c r="E944" s="299" t="s">
        <v>2129</v>
      </c>
      <c r="F944" s="298" t="s">
        <v>2103</v>
      </c>
      <c r="G944" s="298" t="s">
        <v>4522</v>
      </c>
      <c r="H944" s="301">
        <v>635000</v>
      </c>
      <c r="I944" s="301">
        <v>635000</v>
      </c>
      <c r="J944" s="301">
        <v>635000</v>
      </c>
      <c r="K944" s="308">
        <v>635000</v>
      </c>
      <c r="L944" s="301">
        <v>635000</v>
      </c>
      <c r="M944" s="301">
        <v>635000</v>
      </c>
      <c r="N944" s="301">
        <v>635000</v>
      </c>
      <c r="O944" s="301">
        <v>635000</v>
      </c>
      <c r="P944" s="301">
        <v>635000</v>
      </c>
      <c r="Q944" s="301">
        <v>635000</v>
      </c>
      <c r="R944" s="301">
        <v>0</v>
      </c>
      <c r="S944" s="301">
        <v>0</v>
      </c>
    </row>
    <row r="945" spans="1:19" ht="16.5" customHeight="1" x14ac:dyDescent="0.3">
      <c r="A945" s="302">
        <v>943</v>
      </c>
      <c r="B945" s="298" t="s">
        <v>1029</v>
      </c>
      <c r="C945" s="298" t="s">
        <v>3564</v>
      </c>
      <c r="D945" s="299" t="s">
        <v>3565</v>
      </c>
      <c r="E945" s="299" t="s">
        <v>3164</v>
      </c>
      <c r="F945" s="300" t="s">
        <v>2103</v>
      </c>
      <c r="G945" s="300" t="s">
        <v>4522</v>
      </c>
      <c r="H945" s="301">
        <v>0</v>
      </c>
      <c r="I945" s="301">
        <v>0</v>
      </c>
      <c r="J945" s="301">
        <v>0</v>
      </c>
      <c r="K945" s="308">
        <v>0</v>
      </c>
      <c r="L945" s="301">
        <v>0</v>
      </c>
      <c r="M945" s="301">
        <v>0</v>
      </c>
      <c r="N945" s="301">
        <v>0</v>
      </c>
      <c r="O945" s="301">
        <v>0</v>
      </c>
      <c r="P945" s="301">
        <v>0</v>
      </c>
      <c r="Q945" s="301">
        <v>0</v>
      </c>
      <c r="R945" s="301">
        <v>0</v>
      </c>
      <c r="S945" s="301">
        <v>0</v>
      </c>
    </row>
    <row r="946" spans="1:19" ht="16.5" customHeight="1" x14ac:dyDescent="0.3">
      <c r="A946" s="297">
        <v>944</v>
      </c>
      <c r="B946" s="298" t="s">
        <v>1029</v>
      </c>
      <c r="C946" s="298" t="s">
        <v>2130</v>
      </c>
      <c r="D946" s="299" t="s">
        <v>2131</v>
      </c>
      <c r="E946" s="299" t="s">
        <v>2132</v>
      </c>
      <c r="F946" s="298" t="s">
        <v>2103</v>
      </c>
      <c r="G946" s="298" t="s">
        <v>4522</v>
      </c>
      <c r="H946" s="301">
        <v>582500</v>
      </c>
      <c r="I946" s="301">
        <v>582500</v>
      </c>
      <c r="J946" s="301">
        <v>582500</v>
      </c>
      <c r="K946" s="308">
        <v>582500</v>
      </c>
      <c r="L946" s="301">
        <v>282500</v>
      </c>
      <c r="M946" s="301">
        <v>282500</v>
      </c>
      <c r="N946" s="301">
        <v>0</v>
      </c>
      <c r="O946" s="301">
        <v>0</v>
      </c>
      <c r="P946" s="301">
        <v>0</v>
      </c>
      <c r="Q946" s="301">
        <v>0</v>
      </c>
      <c r="R946" s="301">
        <v>0</v>
      </c>
      <c r="S946" s="301">
        <v>0</v>
      </c>
    </row>
    <row r="947" spans="1:19" ht="16.5" customHeight="1" x14ac:dyDescent="0.3">
      <c r="A947" s="293">
        <v>945</v>
      </c>
      <c r="B947" s="298" t="s">
        <v>1029</v>
      </c>
      <c r="C947" s="298" t="s">
        <v>3566</v>
      </c>
      <c r="D947" s="299" t="s">
        <v>3567</v>
      </c>
      <c r="E947" s="299" t="s">
        <v>3062</v>
      </c>
      <c r="F947" s="300" t="s">
        <v>2103</v>
      </c>
      <c r="G947" s="300" t="s">
        <v>4522</v>
      </c>
      <c r="H947" s="301">
        <v>0</v>
      </c>
      <c r="I947" s="301">
        <v>0</v>
      </c>
      <c r="J947" s="301">
        <v>0</v>
      </c>
      <c r="K947" s="308">
        <v>0</v>
      </c>
      <c r="L947" s="301">
        <v>0</v>
      </c>
      <c r="M947" s="301">
        <v>0</v>
      </c>
      <c r="N947" s="301">
        <v>0</v>
      </c>
      <c r="O947" s="301">
        <v>0</v>
      </c>
      <c r="P947" s="301">
        <v>0</v>
      </c>
      <c r="Q947" s="301">
        <v>0</v>
      </c>
      <c r="R947" s="301">
        <v>0</v>
      </c>
      <c r="S947" s="301">
        <v>0</v>
      </c>
    </row>
    <row r="948" spans="1:19" ht="16.5" customHeight="1" x14ac:dyDescent="0.3">
      <c r="A948" s="297">
        <v>946</v>
      </c>
      <c r="B948" s="298" t="s">
        <v>1029</v>
      </c>
      <c r="C948" s="298" t="s">
        <v>2133</v>
      </c>
      <c r="D948" s="299" t="s">
        <v>2134</v>
      </c>
      <c r="E948" s="299" t="s">
        <v>1145</v>
      </c>
      <c r="F948" s="298" t="s">
        <v>2103</v>
      </c>
      <c r="G948" s="298" t="s">
        <v>4522</v>
      </c>
      <c r="H948" s="301">
        <v>475000</v>
      </c>
      <c r="I948" s="301">
        <v>475000</v>
      </c>
      <c r="J948" s="301">
        <v>475000</v>
      </c>
      <c r="K948" s="308">
        <v>475000</v>
      </c>
      <c r="L948" s="301">
        <v>475000</v>
      </c>
      <c r="M948" s="301">
        <v>475000</v>
      </c>
      <c r="N948" s="301">
        <v>475000</v>
      </c>
      <c r="O948" s="301">
        <v>475000</v>
      </c>
      <c r="P948" s="301">
        <v>475000</v>
      </c>
      <c r="Q948" s="301">
        <v>475000</v>
      </c>
      <c r="R948" s="301">
        <v>475000</v>
      </c>
      <c r="S948" s="301">
        <v>475000</v>
      </c>
    </row>
    <row r="949" spans="1:19" ht="16.5" customHeight="1" x14ac:dyDescent="0.3">
      <c r="A949" s="302">
        <v>947</v>
      </c>
      <c r="B949" s="298" t="s">
        <v>1029</v>
      </c>
      <c r="C949" s="298" t="s">
        <v>3568</v>
      </c>
      <c r="D949" s="299" t="s">
        <v>3569</v>
      </c>
      <c r="E949" s="299" t="s">
        <v>3570</v>
      </c>
      <c r="F949" s="300" t="s">
        <v>2103</v>
      </c>
      <c r="G949" s="300" t="s">
        <v>4522</v>
      </c>
      <c r="H949" s="301">
        <v>0</v>
      </c>
      <c r="I949" s="301">
        <v>0</v>
      </c>
      <c r="J949" s="301">
        <v>0</v>
      </c>
      <c r="K949" s="308">
        <v>0</v>
      </c>
      <c r="L949" s="301">
        <v>0</v>
      </c>
      <c r="M949" s="301">
        <v>0</v>
      </c>
      <c r="N949" s="301">
        <v>0</v>
      </c>
      <c r="O949" s="301">
        <v>0</v>
      </c>
      <c r="P949" s="301">
        <v>0</v>
      </c>
      <c r="Q949" s="301">
        <v>0</v>
      </c>
      <c r="R949" s="301">
        <v>0</v>
      </c>
      <c r="S949" s="301">
        <v>0</v>
      </c>
    </row>
    <row r="950" spans="1:19" ht="16.5" customHeight="1" x14ac:dyDescent="0.3">
      <c r="A950" s="297">
        <v>948</v>
      </c>
      <c r="B950" s="298" t="s">
        <v>1029</v>
      </c>
      <c r="C950" s="298" t="s">
        <v>2135</v>
      </c>
      <c r="D950" s="299" t="s">
        <v>2136</v>
      </c>
      <c r="E950" s="299" t="s">
        <v>1151</v>
      </c>
      <c r="F950" s="298" t="s">
        <v>2103</v>
      </c>
      <c r="G950" s="298" t="s">
        <v>4522</v>
      </c>
      <c r="H950" s="301">
        <v>566000</v>
      </c>
      <c r="I950" s="301">
        <v>566000</v>
      </c>
      <c r="J950" s="301">
        <v>566000</v>
      </c>
      <c r="K950" s="308">
        <v>566000</v>
      </c>
      <c r="L950" s="301">
        <v>0</v>
      </c>
      <c r="M950" s="301">
        <v>0</v>
      </c>
      <c r="N950" s="301">
        <v>0</v>
      </c>
      <c r="O950" s="301">
        <v>0</v>
      </c>
      <c r="P950" s="301">
        <v>0</v>
      </c>
      <c r="Q950" s="301">
        <v>0</v>
      </c>
      <c r="R950" s="301">
        <v>0</v>
      </c>
      <c r="S950" s="301">
        <v>0</v>
      </c>
    </row>
    <row r="951" spans="1:19" ht="16.5" customHeight="1" x14ac:dyDescent="0.3">
      <c r="A951" s="302">
        <v>949</v>
      </c>
      <c r="B951" s="298" t="s">
        <v>1029</v>
      </c>
      <c r="C951" s="298" t="s">
        <v>2137</v>
      </c>
      <c r="D951" s="299" t="s">
        <v>2138</v>
      </c>
      <c r="E951" s="299" t="s">
        <v>1273</v>
      </c>
      <c r="F951" s="300" t="s">
        <v>2103</v>
      </c>
      <c r="G951" s="300" t="s">
        <v>4522</v>
      </c>
      <c r="H951" s="301">
        <v>530000</v>
      </c>
      <c r="I951" s="301">
        <v>530000</v>
      </c>
      <c r="J951" s="301">
        <v>530000</v>
      </c>
      <c r="K951" s="308">
        <v>530000</v>
      </c>
      <c r="L951" s="301">
        <v>530000</v>
      </c>
      <c r="M951" s="301">
        <v>530000</v>
      </c>
      <c r="N951" s="301">
        <v>530000</v>
      </c>
      <c r="O951" s="301">
        <v>530000</v>
      </c>
      <c r="P951" s="301">
        <v>530000</v>
      </c>
      <c r="Q951" s="301">
        <v>530000</v>
      </c>
      <c r="R951" s="301">
        <v>0</v>
      </c>
      <c r="S951" s="301">
        <v>0</v>
      </c>
    </row>
    <row r="952" spans="1:19" ht="16.5" customHeight="1" x14ac:dyDescent="0.3">
      <c r="A952" s="297">
        <v>950</v>
      </c>
      <c r="B952" s="298" t="s">
        <v>1029</v>
      </c>
      <c r="C952" s="298" t="s">
        <v>2139</v>
      </c>
      <c r="D952" s="299" t="s">
        <v>2140</v>
      </c>
      <c r="E952" s="299" t="s">
        <v>2141</v>
      </c>
      <c r="F952" s="298" t="s">
        <v>2103</v>
      </c>
      <c r="G952" s="298" t="s">
        <v>4522</v>
      </c>
      <c r="H952" s="301">
        <v>600000</v>
      </c>
      <c r="I952" s="301">
        <v>600000</v>
      </c>
      <c r="J952" s="301">
        <v>600000</v>
      </c>
      <c r="K952" s="308">
        <v>600000</v>
      </c>
      <c r="L952" s="301">
        <v>600000</v>
      </c>
      <c r="M952" s="301">
        <v>600000</v>
      </c>
      <c r="N952" s="301">
        <v>600000</v>
      </c>
      <c r="O952" s="301">
        <v>600000</v>
      </c>
      <c r="P952" s="301">
        <v>0</v>
      </c>
      <c r="Q952" s="301">
        <v>0</v>
      </c>
      <c r="R952" s="301">
        <v>0</v>
      </c>
      <c r="S952" s="301">
        <v>0</v>
      </c>
    </row>
    <row r="953" spans="1:19" ht="16.5" customHeight="1" x14ac:dyDescent="0.3">
      <c r="A953" s="302">
        <v>951</v>
      </c>
      <c r="B953" s="298" t="s">
        <v>1029</v>
      </c>
      <c r="C953" s="298" t="s">
        <v>3787</v>
      </c>
      <c r="D953" s="299" t="s">
        <v>3801</v>
      </c>
      <c r="E953" s="299" t="s">
        <v>3215</v>
      </c>
      <c r="F953" s="300" t="s">
        <v>2103</v>
      </c>
      <c r="G953" s="300" t="s">
        <v>4522</v>
      </c>
      <c r="H953" s="301">
        <v>0</v>
      </c>
      <c r="I953" s="301">
        <v>0</v>
      </c>
      <c r="J953" s="301">
        <v>0</v>
      </c>
      <c r="K953" s="308">
        <v>1039000</v>
      </c>
      <c r="L953" s="301">
        <v>1039000</v>
      </c>
      <c r="M953" s="301">
        <v>1039000</v>
      </c>
      <c r="N953" s="301">
        <v>1039000</v>
      </c>
      <c r="O953" s="301">
        <v>1039000</v>
      </c>
      <c r="P953" s="301">
        <v>1039000</v>
      </c>
      <c r="Q953" s="301">
        <v>1039000</v>
      </c>
      <c r="R953" s="301">
        <v>1039000</v>
      </c>
      <c r="S953" s="301">
        <v>1039000</v>
      </c>
    </row>
    <row r="954" spans="1:19" ht="16.5" customHeight="1" x14ac:dyDescent="0.3">
      <c r="A954" s="297">
        <v>952</v>
      </c>
      <c r="B954" s="298" t="s">
        <v>1029</v>
      </c>
      <c r="C954" s="298" t="s">
        <v>3571</v>
      </c>
      <c r="D954" s="299" t="s">
        <v>3572</v>
      </c>
      <c r="E954" s="299" t="s">
        <v>4449</v>
      </c>
      <c r="F954" s="298" t="s">
        <v>2103</v>
      </c>
      <c r="G954" s="298" t="s">
        <v>4522</v>
      </c>
      <c r="H954" s="301">
        <v>9648000</v>
      </c>
      <c r="I954" s="301">
        <v>0</v>
      </c>
      <c r="J954" s="301">
        <v>0</v>
      </c>
      <c r="K954" s="308">
        <v>0</v>
      </c>
      <c r="L954" s="301">
        <v>0</v>
      </c>
      <c r="M954" s="301">
        <v>0</v>
      </c>
      <c r="N954" s="301">
        <v>0</v>
      </c>
      <c r="O954" s="301">
        <v>0</v>
      </c>
      <c r="P954" s="301">
        <v>0</v>
      </c>
      <c r="Q954" s="301">
        <v>0</v>
      </c>
      <c r="R954" s="301">
        <v>0</v>
      </c>
      <c r="S954" s="301">
        <v>0</v>
      </c>
    </row>
    <row r="955" spans="1:19" ht="16.5" customHeight="1" x14ac:dyDescent="0.3">
      <c r="A955" s="293">
        <v>953</v>
      </c>
      <c r="B955" s="298" t="s">
        <v>1029</v>
      </c>
      <c r="C955" s="298" t="s">
        <v>3573</v>
      </c>
      <c r="D955" s="299" t="s">
        <v>3574</v>
      </c>
      <c r="E955" s="299" t="s">
        <v>3575</v>
      </c>
      <c r="F955" s="300" t="s">
        <v>2103</v>
      </c>
      <c r="G955" s="300" t="s">
        <v>4522</v>
      </c>
      <c r="H955" s="301">
        <v>0</v>
      </c>
      <c r="I955" s="301">
        <v>0</v>
      </c>
      <c r="J955" s="301">
        <v>0</v>
      </c>
      <c r="K955" s="308">
        <v>0</v>
      </c>
      <c r="L955" s="301">
        <v>0</v>
      </c>
      <c r="M955" s="301">
        <v>0</v>
      </c>
      <c r="N955" s="301">
        <v>0</v>
      </c>
      <c r="O955" s="301">
        <v>0</v>
      </c>
      <c r="P955" s="301">
        <v>0</v>
      </c>
      <c r="Q955" s="301">
        <v>0</v>
      </c>
      <c r="R955" s="301">
        <v>0</v>
      </c>
      <c r="S955" s="301">
        <v>0</v>
      </c>
    </row>
    <row r="956" spans="1:19" ht="16.5" customHeight="1" x14ac:dyDescent="0.3">
      <c r="A956" s="297">
        <v>954</v>
      </c>
      <c r="B956" s="298" t="s">
        <v>1029</v>
      </c>
      <c r="C956" s="298" t="s">
        <v>2142</v>
      </c>
      <c r="D956" s="299" t="s">
        <v>2143</v>
      </c>
      <c r="E956" s="299" t="s">
        <v>1145</v>
      </c>
      <c r="F956" s="298" t="s">
        <v>2103</v>
      </c>
      <c r="G956" s="298" t="s">
        <v>4522</v>
      </c>
      <c r="H956" s="301">
        <v>4680000</v>
      </c>
      <c r="I956" s="301">
        <v>0</v>
      </c>
      <c r="J956" s="301">
        <v>0</v>
      </c>
      <c r="K956" s="308">
        <v>0</v>
      </c>
      <c r="L956" s="301">
        <v>0</v>
      </c>
      <c r="M956" s="301">
        <v>0</v>
      </c>
      <c r="N956" s="301">
        <v>0</v>
      </c>
      <c r="O956" s="301">
        <v>0</v>
      </c>
      <c r="P956" s="301">
        <v>0</v>
      </c>
      <c r="Q956" s="301">
        <v>0</v>
      </c>
      <c r="R956" s="301">
        <v>0</v>
      </c>
      <c r="S956" s="301">
        <v>0</v>
      </c>
    </row>
    <row r="957" spans="1:19" ht="16.5" customHeight="1" x14ac:dyDescent="0.3">
      <c r="A957" s="302">
        <v>955</v>
      </c>
      <c r="B957" s="298" t="s">
        <v>1029</v>
      </c>
      <c r="C957" s="298" t="s">
        <v>2144</v>
      </c>
      <c r="D957" s="299" t="s">
        <v>2145</v>
      </c>
      <c r="E957" s="299" t="s">
        <v>1028</v>
      </c>
      <c r="F957" s="300" t="s">
        <v>2103</v>
      </c>
      <c r="G957" s="300" t="s">
        <v>4522</v>
      </c>
      <c r="H957" s="301">
        <v>564000</v>
      </c>
      <c r="I957" s="301">
        <v>564000</v>
      </c>
      <c r="J957" s="301">
        <v>564000</v>
      </c>
      <c r="K957" s="308">
        <v>564000</v>
      </c>
      <c r="L957" s="301">
        <v>564000</v>
      </c>
      <c r="M957" s="301">
        <v>0</v>
      </c>
      <c r="N957" s="301">
        <v>0</v>
      </c>
      <c r="O957" s="301">
        <v>0</v>
      </c>
      <c r="P957" s="301">
        <v>0</v>
      </c>
      <c r="Q957" s="301">
        <v>0</v>
      </c>
      <c r="R957" s="301">
        <v>0</v>
      </c>
      <c r="S957" s="301">
        <v>0</v>
      </c>
    </row>
    <row r="958" spans="1:19" ht="16.5" customHeight="1" x14ac:dyDescent="0.3">
      <c r="A958" s="297">
        <v>956</v>
      </c>
      <c r="B958" s="298" t="s">
        <v>1030</v>
      </c>
      <c r="C958" s="298" t="s">
        <v>2146</v>
      </c>
      <c r="D958" s="299" t="s">
        <v>2147</v>
      </c>
      <c r="E958" s="299" t="s">
        <v>1173</v>
      </c>
      <c r="F958" s="298" t="s">
        <v>2103</v>
      </c>
      <c r="G958" s="298" t="s">
        <v>4522</v>
      </c>
      <c r="H958" s="301">
        <v>600000</v>
      </c>
      <c r="I958" s="301">
        <v>600000</v>
      </c>
      <c r="J958" s="301">
        <v>600000</v>
      </c>
      <c r="K958" s="308">
        <v>0</v>
      </c>
      <c r="L958" s="301">
        <v>0</v>
      </c>
      <c r="M958" s="301">
        <v>0</v>
      </c>
      <c r="N958" s="301">
        <v>0</v>
      </c>
      <c r="O958" s="301">
        <v>0</v>
      </c>
      <c r="P958" s="301">
        <v>0</v>
      </c>
      <c r="Q958" s="301">
        <v>0</v>
      </c>
      <c r="R958" s="301">
        <v>0</v>
      </c>
      <c r="S958" s="301">
        <v>0</v>
      </c>
    </row>
    <row r="959" spans="1:19" ht="16.5" customHeight="1" x14ac:dyDescent="0.3">
      <c r="A959" s="302">
        <v>957</v>
      </c>
      <c r="B959" s="298" t="s">
        <v>1030</v>
      </c>
      <c r="C959" s="298" t="s">
        <v>2728</v>
      </c>
      <c r="D959" s="299" t="s">
        <v>2729</v>
      </c>
      <c r="E959" s="299" t="s">
        <v>1145</v>
      </c>
      <c r="F959" s="300" t="s">
        <v>2103</v>
      </c>
      <c r="G959" s="300" t="s">
        <v>4522</v>
      </c>
      <c r="H959" s="301">
        <v>600000</v>
      </c>
      <c r="I959" s="301">
        <v>600000</v>
      </c>
      <c r="J959" s="301">
        <v>600000</v>
      </c>
      <c r="K959" s="308">
        <v>600000</v>
      </c>
      <c r="L959" s="301">
        <v>600000</v>
      </c>
      <c r="M959" s="301">
        <v>600000</v>
      </c>
      <c r="N959" s="301">
        <v>600000</v>
      </c>
      <c r="O959" s="301">
        <v>600000</v>
      </c>
      <c r="P959" s="301">
        <v>600000</v>
      </c>
      <c r="Q959" s="301">
        <v>600000</v>
      </c>
      <c r="R959" s="301">
        <v>600000</v>
      </c>
      <c r="S959" s="301">
        <v>600000</v>
      </c>
    </row>
    <row r="960" spans="1:19" ht="16.5" customHeight="1" x14ac:dyDescent="0.3">
      <c r="A960" s="297">
        <v>958</v>
      </c>
      <c r="B960" s="298" t="s">
        <v>1030</v>
      </c>
      <c r="C960" s="298" t="s">
        <v>3576</v>
      </c>
      <c r="D960" s="299" t="s">
        <v>3577</v>
      </c>
      <c r="E960" s="299" t="s">
        <v>3322</v>
      </c>
      <c r="F960" s="298" t="s">
        <v>2103</v>
      </c>
      <c r="G960" s="298" t="s">
        <v>4522</v>
      </c>
      <c r="H960" s="301">
        <v>0</v>
      </c>
      <c r="I960" s="301">
        <v>0</v>
      </c>
      <c r="J960" s="301">
        <v>0</v>
      </c>
      <c r="K960" s="308">
        <v>0</v>
      </c>
      <c r="L960" s="301">
        <v>0</v>
      </c>
      <c r="M960" s="301">
        <v>0</v>
      </c>
      <c r="N960" s="301">
        <v>0</v>
      </c>
      <c r="O960" s="301">
        <v>0</v>
      </c>
      <c r="P960" s="301">
        <v>0</v>
      </c>
      <c r="Q960" s="301">
        <v>0</v>
      </c>
      <c r="R960" s="301">
        <v>0</v>
      </c>
      <c r="S960" s="301">
        <v>0</v>
      </c>
    </row>
    <row r="961" spans="1:19" ht="16.5" customHeight="1" x14ac:dyDescent="0.3">
      <c r="A961" s="302">
        <v>959</v>
      </c>
      <c r="B961" s="298" t="s">
        <v>1030</v>
      </c>
      <c r="C961" s="298" t="s">
        <v>2148</v>
      </c>
      <c r="D961" s="299" t="s">
        <v>2149</v>
      </c>
      <c r="E961" s="299" t="s">
        <v>1173</v>
      </c>
      <c r="F961" s="300" t="s">
        <v>2103</v>
      </c>
      <c r="G961" s="300" t="s">
        <v>4522</v>
      </c>
      <c r="H961" s="301">
        <v>1290000</v>
      </c>
      <c r="I961" s="301">
        <v>1290000</v>
      </c>
      <c r="J961" s="301">
        <v>1290000</v>
      </c>
      <c r="K961" s="308">
        <v>0</v>
      </c>
      <c r="L961" s="301">
        <v>0</v>
      </c>
      <c r="M961" s="301">
        <v>0</v>
      </c>
      <c r="N961" s="301">
        <v>0</v>
      </c>
      <c r="O961" s="301">
        <v>0</v>
      </c>
      <c r="P961" s="301">
        <v>0</v>
      </c>
      <c r="Q961" s="301">
        <v>0</v>
      </c>
      <c r="R961" s="301">
        <v>0</v>
      </c>
      <c r="S961" s="301">
        <v>0</v>
      </c>
    </row>
    <row r="962" spans="1:19" ht="16.5" customHeight="1" x14ac:dyDescent="0.3">
      <c r="A962" s="297">
        <v>960</v>
      </c>
      <c r="B962" s="298" t="s">
        <v>1030</v>
      </c>
      <c r="C962" s="298" t="s">
        <v>3578</v>
      </c>
      <c r="D962" s="299" t="s">
        <v>3579</v>
      </c>
      <c r="E962" s="299" t="s">
        <v>3580</v>
      </c>
      <c r="F962" s="298" t="s">
        <v>2103</v>
      </c>
      <c r="G962" s="298" t="s">
        <v>4522</v>
      </c>
      <c r="H962" s="301">
        <v>0</v>
      </c>
      <c r="I962" s="301">
        <v>0</v>
      </c>
      <c r="J962" s="301">
        <v>0</v>
      </c>
      <c r="K962" s="308">
        <v>0</v>
      </c>
      <c r="L962" s="301">
        <v>0</v>
      </c>
      <c r="M962" s="301">
        <v>0</v>
      </c>
      <c r="N962" s="301">
        <v>0</v>
      </c>
      <c r="O962" s="301">
        <v>0</v>
      </c>
      <c r="P962" s="301">
        <v>0</v>
      </c>
      <c r="Q962" s="301">
        <v>0</v>
      </c>
      <c r="R962" s="301">
        <v>0</v>
      </c>
      <c r="S962" s="301">
        <v>0</v>
      </c>
    </row>
    <row r="963" spans="1:19" ht="16.5" customHeight="1" x14ac:dyDescent="0.3">
      <c r="A963" s="293">
        <v>961</v>
      </c>
      <c r="B963" s="298" t="s">
        <v>1030</v>
      </c>
      <c r="C963" s="298" t="s">
        <v>3581</v>
      </c>
      <c r="D963" s="299" t="s">
        <v>3582</v>
      </c>
      <c r="E963" s="299" t="s">
        <v>3583</v>
      </c>
      <c r="F963" s="300" t="s">
        <v>2103</v>
      </c>
      <c r="G963" s="300" t="s">
        <v>4522</v>
      </c>
      <c r="H963" s="301">
        <v>0</v>
      </c>
      <c r="I963" s="301">
        <v>0</v>
      </c>
      <c r="J963" s="301">
        <v>0</v>
      </c>
      <c r="K963" s="308">
        <v>0</v>
      </c>
      <c r="L963" s="301">
        <v>0</v>
      </c>
      <c r="M963" s="301">
        <v>0</v>
      </c>
      <c r="N963" s="301">
        <v>0</v>
      </c>
      <c r="O963" s="301">
        <v>0</v>
      </c>
      <c r="P963" s="301">
        <v>0</v>
      </c>
      <c r="Q963" s="301">
        <v>0</v>
      </c>
      <c r="R963" s="301">
        <v>0</v>
      </c>
      <c r="S963" s="301">
        <v>0</v>
      </c>
    </row>
    <row r="964" spans="1:19" ht="16.5" customHeight="1" x14ac:dyDescent="0.3">
      <c r="A964" s="297">
        <v>962</v>
      </c>
      <c r="B964" s="298" t="s">
        <v>1030</v>
      </c>
      <c r="C964" s="298" t="s">
        <v>2150</v>
      </c>
      <c r="D964" s="299" t="s">
        <v>2151</v>
      </c>
      <c r="E964" s="299" t="s">
        <v>1065</v>
      </c>
      <c r="F964" s="298" t="s">
        <v>2103</v>
      </c>
      <c r="G964" s="298" t="s">
        <v>4522</v>
      </c>
      <c r="H964" s="301">
        <v>697000</v>
      </c>
      <c r="I964" s="301">
        <v>697000</v>
      </c>
      <c r="J964" s="301">
        <v>697000</v>
      </c>
      <c r="K964" s="308">
        <v>697000</v>
      </c>
      <c r="L964" s="301">
        <v>697000</v>
      </c>
      <c r="M964" s="301">
        <v>697000</v>
      </c>
      <c r="N964" s="301">
        <v>697000</v>
      </c>
      <c r="O964" s="301">
        <v>697000</v>
      </c>
      <c r="P964" s="301">
        <v>697000</v>
      </c>
      <c r="Q964" s="301">
        <v>0</v>
      </c>
      <c r="R964" s="301">
        <v>0</v>
      </c>
      <c r="S964" s="301">
        <v>0</v>
      </c>
    </row>
    <row r="965" spans="1:19" ht="16.5" customHeight="1" x14ac:dyDescent="0.3">
      <c r="A965" s="302">
        <v>963</v>
      </c>
      <c r="B965" s="298" t="s">
        <v>1030</v>
      </c>
      <c r="C965" s="298" t="s">
        <v>2152</v>
      </c>
      <c r="D965" s="299" t="s">
        <v>2153</v>
      </c>
      <c r="E965" s="299" t="s">
        <v>1295</v>
      </c>
      <c r="F965" s="300" t="s">
        <v>2103</v>
      </c>
      <c r="G965" s="300" t="s">
        <v>4522</v>
      </c>
      <c r="H965" s="301">
        <v>390000</v>
      </c>
      <c r="I965" s="301">
        <v>390000</v>
      </c>
      <c r="J965" s="301">
        <v>390000</v>
      </c>
      <c r="K965" s="308">
        <v>390000</v>
      </c>
      <c r="L965" s="301">
        <v>390000</v>
      </c>
      <c r="M965" s="301">
        <v>390000</v>
      </c>
      <c r="N965" s="301">
        <v>390000</v>
      </c>
      <c r="O965" s="301">
        <v>390000</v>
      </c>
      <c r="P965" s="301">
        <v>390000</v>
      </c>
      <c r="Q965" s="301">
        <v>390000</v>
      </c>
      <c r="R965" s="301">
        <v>390000</v>
      </c>
      <c r="S965" s="301">
        <v>390000</v>
      </c>
    </row>
    <row r="966" spans="1:19" ht="16.5" customHeight="1" x14ac:dyDescent="0.3">
      <c r="A966" s="297">
        <v>964</v>
      </c>
      <c r="B966" s="298" t="s">
        <v>1030</v>
      </c>
      <c r="C966" s="298" t="s">
        <v>2154</v>
      </c>
      <c r="D966" s="299" t="s">
        <v>2155</v>
      </c>
      <c r="E966" s="299" t="s">
        <v>2156</v>
      </c>
      <c r="F966" s="298" t="s">
        <v>2103</v>
      </c>
      <c r="G966" s="298" t="s">
        <v>4522</v>
      </c>
      <c r="H966" s="301">
        <v>325000</v>
      </c>
      <c r="I966" s="301">
        <v>325000</v>
      </c>
      <c r="J966" s="301">
        <v>325000</v>
      </c>
      <c r="K966" s="308">
        <v>325000</v>
      </c>
      <c r="L966" s="301">
        <v>325000</v>
      </c>
      <c r="M966" s="301">
        <v>325000</v>
      </c>
      <c r="N966" s="301">
        <v>325000</v>
      </c>
      <c r="O966" s="301">
        <v>325000</v>
      </c>
      <c r="P966" s="301">
        <v>0</v>
      </c>
      <c r="Q966" s="301">
        <v>0</v>
      </c>
      <c r="R966" s="301">
        <v>0</v>
      </c>
      <c r="S966" s="301">
        <v>0</v>
      </c>
    </row>
    <row r="967" spans="1:19" ht="16.5" customHeight="1" x14ac:dyDescent="0.3">
      <c r="A967" s="302">
        <v>965</v>
      </c>
      <c r="B967" s="298" t="s">
        <v>1030</v>
      </c>
      <c r="C967" s="298" t="s">
        <v>3584</v>
      </c>
      <c r="D967" s="299" t="s">
        <v>3585</v>
      </c>
      <c r="E967" s="299" t="s">
        <v>3586</v>
      </c>
      <c r="F967" s="300" t="s">
        <v>2103</v>
      </c>
      <c r="G967" s="300" t="s">
        <v>4522</v>
      </c>
      <c r="H967" s="301">
        <v>0</v>
      </c>
      <c r="I967" s="301">
        <v>0</v>
      </c>
      <c r="J967" s="301">
        <v>0</v>
      </c>
      <c r="K967" s="308">
        <v>0</v>
      </c>
      <c r="L967" s="301">
        <v>0</v>
      </c>
      <c r="M967" s="301">
        <v>0</v>
      </c>
      <c r="N967" s="301">
        <v>0</v>
      </c>
      <c r="O967" s="301">
        <v>0</v>
      </c>
      <c r="P967" s="301">
        <v>0</v>
      </c>
      <c r="Q967" s="301">
        <v>0</v>
      </c>
      <c r="R967" s="301">
        <v>0</v>
      </c>
      <c r="S967" s="301">
        <v>0</v>
      </c>
    </row>
    <row r="968" spans="1:19" ht="16.5" customHeight="1" x14ac:dyDescent="0.3">
      <c r="A968" s="297">
        <v>966</v>
      </c>
      <c r="B968" s="298" t="s">
        <v>1030</v>
      </c>
      <c r="C968" s="298" t="s">
        <v>3587</v>
      </c>
      <c r="D968" s="299" t="s">
        <v>3588</v>
      </c>
      <c r="E968" s="299" t="s">
        <v>3589</v>
      </c>
      <c r="F968" s="298" t="s">
        <v>2103</v>
      </c>
      <c r="G968" s="298" t="s">
        <v>4522</v>
      </c>
      <c r="H968" s="301">
        <v>0</v>
      </c>
      <c r="I968" s="301">
        <v>0</v>
      </c>
      <c r="J968" s="301">
        <v>0</v>
      </c>
      <c r="K968" s="308">
        <v>0</v>
      </c>
      <c r="L968" s="301">
        <v>0</v>
      </c>
      <c r="M968" s="301">
        <v>0</v>
      </c>
      <c r="N968" s="301">
        <v>0</v>
      </c>
      <c r="O968" s="301">
        <v>0</v>
      </c>
      <c r="P968" s="301">
        <v>0</v>
      </c>
      <c r="Q968" s="301">
        <v>0</v>
      </c>
      <c r="R968" s="301">
        <v>0</v>
      </c>
      <c r="S968" s="301">
        <v>0</v>
      </c>
    </row>
    <row r="969" spans="1:19" ht="16.5" customHeight="1" x14ac:dyDescent="0.3">
      <c r="A969" s="302">
        <v>967</v>
      </c>
      <c r="B969" s="298" t="s">
        <v>1030</v>
      </c>
      <c r="C969" s="298" t="s">
        <v>2157</v>
      </c>
      <c r="D969" s="299" t="s">
        <v>2158</v>
      </c>
      <c r="E969" s="299" t="s">
        <v>1133</v>
      </c>
      <c r="F969" s="300" t="s">
        <v>2103</v>
      </c>
      <c r="G969" s="300" t="s">
        <v>4522</v>
      </c>
      <c r="H969" s="301">
        <v>645000</v>
      </c>
      <c r="I969" s="301">
        <v>645000</v>
      </c>
      <c r="J969" s="301">
        <v>645000</v>
      </c>
      <c r="K969" s="308">
        <v>645000</v>
      </c>
      <c r="L969" s="301">
        <v>645000</v>
      </c>
      <c r="M969" s="301">
        <v>645000</v>
      </c>
      <c r="N969" s="301">
        <v>0</v>
      </c>
      <c r="O969" s="301">
        <v>0</v>
      </c>
      <c r="P969" s="301">
        <v>0</v>
      </c>
      <c r="Q969" s="301">
        <v>0</v>
      </c>
      <c r="R969" s="301">
        <v>0</v>
      </c>
      <c r="S969" s="301">
        <v>0</v>
      </c>
    </row>
    <row r="970" spans="1:19" ht="16.5" customHeight="1" x14ac:dyDescent="0.3">
      <c r="A970" s="297">
        <v>968</v>
      </c>
      <c r="B970" s="298" t="s">
        <v>1030</v>
      </c>
      <c r="C970" s="298" t="s">
        <v>2159</v>
      </c>
      <c r="D970" s="299" t="s">
        <v>2160</v>
      </c>
      <c r="E970" s="299" t="s">
        <v>1133</v>
      </c>
      <c r="F970" s="298" t="s">
        <v>2103</v>
      </c>
      <c r="G970" s="298" t="s">
        <v>4522</v>
      </c>
      <c r="H970" s="301">
        <v>275000</v>
      </c>
      <c r="I970" s="301">
        <v>275000</v>
      </c>
      <c r="J970" s="301">
        <v>275000</v>
      </c>
      <c r="K970" s="308">
        <v>275000</v>
      </c>
      <c r="L970" s="301">
        <v>275000</v>
      </c>
      <c r="M970" s="301">
        <v>275000</v>
      </c>
      <c r="N970" s="301">
        <v>0</v>
      </c>
      <c r="O970" s="301">
        <v>0</v>
      </c>
      <c r="P970" s="301">
        <v>0</v>
      </c>
      <c r="Q970" s="301">
        <v>0</v>
      </c>
      <c r="R970" s="301">
        <v>0</v>
      </c>
      <c r="S970" s="301">
        <v>0</v>
      </c>
    </row>
    <row r="971" spans="1:19" ht="16.5" customHeight="1" x14ac:dyDescent="0.3">
      <c r="A971" s="293">
        <v>969</v>
      </c>
      <c r="B971" s="298" t="s">
        <v>1030</v>
      </c>
      <c r="C971" s="298" t="s">
        <v>985</v>
      </c>
      <c r="D971" s="299" t="s">
        <v>3590</v>
      </c>
      <c r="E971" s="299" t="s">
        <v>3591</v>
      </c>
      <c r="F971" s="300" t="s">
        <v>2103</v>
      </c>
      <c r="G971" s="300" t="s">
        <v>4522</v>
      </c>
      <c r="H971" s="301">
        <v>0</v>
      </c>
      <c r="I971" s="301">
        <v>0</v>
      </c>
      <c r="J971" s="301">
        <v>0</v>
      </c>
      <c r="K971" s="308">
        <v>0</v>
      </c>
      <c r="L971" s="301">
        <v>0</v>
      </c>
      <c r="M971" s="301">
        <v>0</v>
      </c>
      <c r="N971" s="301">
        <v>0</v>
      </c>
      <c r="O971" s="301">
        <v>0</v>
      </c>
      <c r="P971" s="301">
        <v>0</v>
      </c>
      <c r="Q971" s="301">
        <v>0</v>
      </c>
      <c r="R971" s="301">
        <v>0</v>
      </c>
      <c r="S971" s="301">
        <v>0</v>
      </c>
    </row>
    <row r="972" spans="1:19" ht="16.5" customHeight="1" x14ac:dyDescent="0.3">
      <c r="A972" s="297">
        <v>970</v>
      </c>
      <c r="B972" s="298" t="s">
        <v>1030</v>
      </c>
      <c r="C972" s="298" t="s">
        <v>2161</v>
      </c>
      <c r="D972" s="299" t="s">
        <v>2162</v>
      </c>
      <c r="E972" s="299" t="s">
        <v>3859</v>
      </c>
      <c r="F972" s="298" t="s">
        <v>2103</v>
      </c>
      <c r="G972" s="298" t="s">
        <v>4522</v>
      </c>
      <c r="H972" s="301">
        <v>940000</v>
      </c>
      <c r="I972" s="301">
        <v>940000</v>
      </c>
      <c r="J972" s="301">
        <v>34780000</v>
      </c>
      <c r="K972" s="308">
        <v>940000</v>
      </c>
      <c r="L972" s="301">
        <v>940000</v>
      </c>
      <c r="M972" s="301">
        <v>940000</v>
      </c>
      <c r="N972" s="301">
        <v>0</v>
      </c>
      <c r="O972" s="301">
        <v>0</v>
      </c>
      <c r="P972" s="301">
        <v>0</v>
      </c>
      <c r="Q972" s="301">
        <v>0</v>
      </c>
      <c r="R972" s="301">
        <v>0</v>
      </c>
      <c r="S972" s="301">
        <v>0</v>
      </c>
    </row>
    <row r="973" spans="1:19" ht="16.5" customHeight="1" x14ac:dyDescent="0.3">
      <c r="A973" s="302">
        <v>971</v>
      </c>
      <c r="B973" s="298" t="s">
        <v>1030</v>
      </c>
      <c r="C973" s="298" t="s">
        <v>2163</v>
      </c>
      <c r="D973" s="299" t="s">
        <v>2164</v>
      </c>
      <c r="E973" s="299" t="s">
        <v>1178</v>
      </c>
      <c r="F973" s="300" t="s">
        <v>2103</v>
      </c>
      <c r="G973" s="300" t="s">
        <v>4522</v>
      </c>
      <c r="H973" s="301">
        <v>573000</v>
      </c>
      <c r="I973" s="301">
        <v>573000</v>
      </c>
      <c r="J973" s="301">
        <v>573000</v>
      </c>
      <c r="K973" s="308">
        <v>573000</v>
      </c>
      <c r="L973" s="301">
        <v>573000</v>
      </c>
      <c r="M973" s="301">
        <v>573000</v>
      </c>
      <c r="N973" s="301">
        <v>573000</v>
      </c>
      <c r="O973" s="301">
        <v>573000</v>
      </c>
      <c r="P973" s="301">
        <v>573000</v>
      </c>
      <c r="Q973" s="301">
        <v>573000</v>
      </c>
      <c r="R973" s="301">
        <v>573000</v>
      </c>
      <c r="S973" s="301">
        <v>619000</v>
      </c>
    </row>
    <row r="974" spans="1:19" ht="16.5" customHeight="1" x14ac:dyDescent="0.3">
      <c r="A974" s="297">
        <v>972</v>
      </c>
      <c r="B974" s="298" t="s">
        <v>36</v>
      </c>
      <c r="C974" s="298" t="s">
        <v>2165</v>
      </c>
      <c r="D974" s="299" t="s">
        <v>2166</v>
      </c>
      <c r="E974" s="299" t="s">
        <v>2167</v>
      </c>
      <c r="F974" s="298" t="s">
        <v>2103</v>
      </c>
      <c r="G974" s="298" t="s">
        <v>4522</v>
      </c>
      <c r="H974" s="301">
        <v>275000</v>
      </c>
      <c r="I974" s="301">
        <v>275000</v>
      </c>
      <c r="J974" s="301">
        <v>275000</v>
      </c>
      <c r="K974" s="308">
        <v>275000</v>
      </c>
      <c r="L974" s="301">
        <v>0</v>
      </c>
      <c r="M974" s="301">
        <v>0</v>
      </c>
      <c r="N974" s="301">
        <v>0</v>
      </c>
      <c r="O974" s="301">
        <v>0</v>
      </c>
      <c r="P974" s="301">
        <v>0</v>
      </c>
      <c r="Q974" s="301">
        <v>0</v>
      </c>
      <c r="R974" s="301">
        <v>0</v>
      </c>
      <c r="S974" s="301">
        <v>0</v>
      </c>
    </row>
    <row r="975" spans="1:19" ht="16.5" customHeight="1" x14ac:dyDescent="0.3">
      <c r="A975" s="302">
        <v>973</v>
      </c>
      <c r="B975" s="298" t="s">
        <v>36</v>
      </c>
      <c r="C975" s="298" t="s">
        <v>2168</v>
      </c>
      <c r="D975" s="299" t="s">
        <v>2169</v>
      </c>
      <c r="E975" s="299" t="s">
        <v>1178</v>
      </c>
      <c r="F975" s="300" t="s">
        <v>2103</v>
      </c>
      <c r="G975" s="300" t="s">
        <v>4522</v>
      </c>
      <c r="H975" s="301">
        <v>304000</v>
      </c>
      <c r="I975" s="301">
        <v>304000</v>
      </c>
      <c r="J975" s="301">
        <v>304000</v>
      </c>
      <c r="K975" s="308">
        <v>304000</v>
      </c>
      <c r="L975" s="301">
        <v>304000</v>
      </c>
      <c r="M975" s="301">
        <v>304000</v>
      </c>
      <c r="N975" s="301">
        <v>304000</v>
      </c>
      <c r="O975" s="301">
        <v>304000</v>
      </c>
      <c r="P975" s="301">
        <v>304000</v>
      </c>
      <c r="Q975" s="301">
        <v>304000</v>
      </c>
      <c r="R975" s="301">
        <v>304000</v>
      </c>
      <c r="S975" s="301">
        <v>304000</v>
      </c>
    </row>
    <row r="976" spans="1:19" ht="16.5" customHeight="1" x14ac:dyDescent="0.3">
      <c r="A976" s="297">
        <v>974</v>
      </c>
      <c r="B976" s="298" t="s">
        <v>36</v>
      </c>
      <c r="C976" s="298" t="s">
        <v>2170</v>
      </c>
      <c r="D976" s="299" t="s">
        <v>2171</v>
      </c>
      <c r="E976" s="299" t="s">
        <v>1121</v>
      </c>
      <c r="F976" s="298" t="s">
        <v>2103</v>
      </c>
      <c r="G976" s="298" t="s">
        <v>4522</v>
      </c>
      <c r="H976" s="301">
        <v>645000</v>
      </c>
      <c r="I976" s="301">
        <v>645000</v>
      </c>
      <c r="J976" s="301">
        <v>645000</v>
      </c>
      <c r="K976" s="308">
        <v>645000</v>
      </c>
      <c r="L976" s="301">
        <v>645000</v>
      </c>
      <c r="M976" s="301">
        <v>645000</v>
      </c>
      <c r="N976" s="301">
        <v>645000</v>
      </c>
      <c r="O976" s="301">
        <v>645000</v>
      </c>
      <c r="P976" s="301">
        <v>645000</v>
      </c>
      <c r="Q976" s="301">
        <v>645000</v>
      </c>
      <c r="R976" s="301">
        <v>0</v>
      </c>
      <c r="S976" s="301">
        <v>0</v>
      </c>
    </row>
    <row r="977" spans="1:19" ht="16.5" customHeight="1" x14ac:dyDescent="0.3">
      <c r="A977" s="302">
        <v>975</v>
      </c>
      <c r="B977" s="298" t="s">
        <v>36</v>
      </c>
      <c r="C977" s="298" t="s">
        <v>2926</v>
      </c>
      <c r="D977" s="299" t="s">
        <v>3592</v>
      </c>
      <c r="E977" s="299" t="s">
        <v>3095</v>
      </c>
      <c r="F977" s="300" t="s">
        <v>2103</v>
      </c>
      <c r="G977" s="300" t="s">
        <v>4522</v>
      </c>
      <c r="H977" s="301">
        <v>0</v>
      </c>
      <c r="I977" s="301">
        <v>0</v>
      </c>
      <c r="J977" s="301">
        <v>2760000</v>
      </c>
      <c r="K977" s="308">
        <v>0</v>
      </c>
      <c r="L977" s="301">
        <v>0</v>
      </c>
      <c r="M977" s="301">
        <v>0</v>
      </c>
      <c r="N977" s="301">
        <v>0</v>
      </c>
      <c r="O977" s="301">
        <v>0</v>
      </c>
      <c r="P977" s="301">
        <v>0</v>
      </c>
      <c r="Q977" s="301">
        <v>0</v>
      </c>
      <c r="R977" s="301">
        <v>0</v>
      </c>
      <c r="S977" s="301">
        <v>0</v>
      </c>
    </row>
    <row r="978" spans="1:19" ht="16.5" customHeight="1" x14ac:dyDescent="0.3">
      <c r="A978" s="297">
        <v>976</v>
      </c>
      <c r="B978" s="298" t="s">
        <v>36</v>
      </c>
      <c r="C978" s="298" t="s">
        <v>2172</v>
      </c>
      <c r="D978" s="299" t="s">
        <v>2173</v>
      </c>
      <c r="E978" s="299" t="s">
        <v>1824</v>
      </c>
      <c r="F978" s="298" t="s">
        <v>2103</v>
      </c>
      <c r="G978" s="298" t="s">
        <v>4522</v>
      </c>
      <c r="H978" s="301">
        <v>854000</v>
      </c>
      <c r="I978" s="301">
        <v>854000</v>
      </c>
      <c r="J978" s="301">
        <v>854000</v>
      </c>
      <c r="K978" s="308">
        <v>854000</v>
      </c>
      <c r="L978" s="301">
        <v>854000</v>
      </c>
      <c r="M978" s="301">
        <v>854000</v>
      </c>
      <c r="N978" s="301">
        <v>854000</v>
      </c>
      <c r="O978" s="301">
        <v>854000</v>
      </c>
      <c r="P978" s="301">
        <v>854000</v>
      </c>
      <c r="Q978" s="301">
        <v>854000</v>
      </c>
      <c r="R978" s="301">
        <v>854000</v>
      </c>
      <c r="S978" s="301">
        <v>854000</v>
      </c>
    </row>
    <row r="979" spans="1:19" ht="16.5" customHeight="1" x14ac:dyDescent="0.3">
      <c r="A979" s="293">
        <v>977</v>
      </c>
      <c r="B979" s="298" t="s">
        <v>36</v>
      </c>
      <c r="C979" s="298" t="s">
        <v>3593</v>
      </c>
      <c r="D979" s="299" t="s">
        <v>3594</v>
      </c>
      <c r="E979" s="299" t="s">
        <v>3595</v>
      </c>
      <c r="F979" s="300" t="s">
        <v>2103</v>
      </c>
      <c r="G979" s="300" t="s">
        <v>4522</v>
      </c>
      <c r="H979" s="301">
        <v>0</v>
      </c>
      <c r="I979" s="301">
        <v>0</v>
      </c>
      <c r="J979" s="301">
        <v>0</v>
      </c>
      <c r="K979" s="308">
        <v>0</v>
      </c>
      <c r="L979" s="301">
        <v>0</v>
      </c>
      <c r="M979" s="301">
        <v>0</v>
      </c>
      <c r="N979" s="301">
        <v>0</v>
      </c>
      <c r="O979" s="301">
        <v>0</v>
      </c>
      <c r="P979" s="301">
        <v>0</v>
      </c>
      <c r="Q979" s="301">
        <v>0</v>
      </c>
      <c r="R979" s="301">
        <v>0</v>
      </c>
      <c r="S979" s="301">
        <v>0</v>
      </c>
    </row>
    <row r="980" spans="1:19" ht="16.5" customHeight="1" x14ac:dyDescent="0.3">
      <c r="A980" s="297">
        <v>978</v>
      </c>
      <c r="B980" s="298" t="s">
        <v>36</v>
      </c>
      <c r="C980" s="298" t="s">
        <v>2174</v>
      </c>
      <c r="D980" s="299" t="s">
        <v>2175</v>
      </c>
      <c r="E980" s="299" t="s">
        <v>3996</v>
      </c>
      <c r="F980" s="298" t="s">
        <v>2103</v>
      </c>
      <c r="G980" s="298" t="s">
        <v>4522</v>
      </c>
      <c r="H980" s="301">
        <v>905000</v>
      </c>
      <c r="I980" s="301">
        <v>905000</v>
      </c>
      <c r="J980" s="301">
        <v>905000</v>
      </c>
      <c r="K980" s="308">
        <v>905000</v>
      </c>
      <c r="L980" s="301">
        <v>905000</v>
      </c>
      <c r="M980" s="301">
        <v>905000</v>
      </c>
      <c r="N980" s="301">
        <v>905000</v>
      </c>
      <c r="O980" s="301">
        <v>905000</v>
      </c>
      <c r="P980" s="301">
        <v>905000</v>
      </c>
      <c r="Q980" s="301">
        <v>905000</v>
      </c>
      <c r="R980" s="301">
        <v>905000</v>
      </c>
      <c r="S980" s="301">
        <v>905000</v>
      </c>
    </row>
    <row r="981" spans="1:19" ht="16.5" customHeight="1" x14ac:dyDescent="0.3">
      <c r="A981" s="302">
        <v>979</v>
      </c>
      <c r="B981" s="298" t="s">
        <v>36</v>
      </c>
      <c r="C981" s="298" t="s">
        <v>2176</v>
      </c>
      <c r="D981" s="299" t="s">
        <v>2177</v>
      </c>
      <c r="E981" s="299" t="s">
        <v>1028</v>
      </c>
      <c r="F981" s="300" t="s">
        <v>2103</v>
      </c>
      <c r="G981" s="300" t="s">
        <v>4522</v>
      </c>
      <c r="H981" s="301">
        <v>820000</v>
      </c>
      <c r="I981" s="301">
        <v>820000</v>
      </c>
      <c r="J981" s="301">
        <v>820000</v>
      </c>
      <c r="K981" s="308">
        <v>820000</v>
      </c>
      <c r="L981" s="301">
        <v>820000</v>
      </c>
      <c r="M981" s="301">
        <v>0</v>
      </c>
      <c r="N981" s="301">
        <v>0</v>
      </c>
      <c r="O981" s="301">
        <v>0</v>
      </c>
      <c r="P981" s="301">
        <v>0</v>
      </c>
      <c r="Q981" s="301">
        <v>0</v>
      </c>
      <c r="R981" s="301">
        <v>0</v>
      </c>
      <c r="S981" s="301">
        <v>0</v>
      </c>
    </row>
    <row r="982" spans="1:19" ht="16.5" customHeight="1" x14ac:dyDescent="0.3">
      <c r="A982" s="297">
        <v>980</v>
      </c>
      <c r="B982" s="298" t="s">
        <v>36</v>
      </c>
      <c r="C982" s="298" t="s">
        <v>1034</v>
      </c>
      <c r="D982" s="299" t="s">
        <v>1035</v>
      </c>
      <c r="E982" s="299" t="s">
        <v>1488</v>
      </c>
      <c r="F982" s="298" t="s">
        <v>2103</v>
      </c>
      <c r="G982" s="298" t="s">
        <v>4522</v>
      </c>
      <c r="H982" s="301">
        <v>3672000</v>
      </c>
      <c r="I982" s="301">
        <v>0</v>
      </c>
      <c r="J982" s="301">
        <v>0</v>
      </c>
      <c r="K982" s="308">
        <v>0</v>
      </c>
      <c r="L982" s="301">
        <v>0</v>
      </c>
      <c r="M982" s="301">
        <v>0</v>
      </c>
      <c r="N982" s="301">
        <v>0</v>
      </c>
      <c r="O982" s="301">
        <v>0</v>
      </c>
      <c r="P982" s="301">
        <v>0</v>
      </c>
      <c r="Q982" s="301">
        <v>0</v>
      </c>
      <c r="R982" s="301">
        <v>0</v>
      </c>
      <c r="S982" s="301">
        <v>0</v>
      </c>
    </row>
    <row r="983" spans="1:19" ht="16.5" customHeight="1" x14ac:dyDescent="0.3">
      <c r="A983" s="302">
        <v>981</v>
      </c>
      <c r="B983" s="298" t="s">
        <v>36</v>
      </c>
      <c r="C983" s="298" t="s">
        <v>2178</v>
      </c>
      <c r="D983" s="299" t="s">
        <v>2179</v>
      </c>
      <c r="E983" s="299" t="s">
        <v>1625</v>
      </c>
      <c r="F983" s="300" t="s">
        <v>2103</v>
      </c>
      <c r="G983" s="300" t="s">
        <v>4522</v>
      </c>
      <c r="H983" s="301">
        <v>645000</v>
      </c>
      <c r="I983" s="301">
        <v>645000</v>
      </c>
      <c r="J983" s="301">
        <v>645000</v>
      </c>
      <c r="K983" s="308">
        <v>645000</v>
      </c>
      <c r="L983" s="301">
        <v>645000</v>
      </c>
      <c r="M983" s="301">
        <v>645000</v>
      </c>
      <c r="N983" s="301">
        <v>645000</v>
      </c>
      <c r="O983" s="301">
        <v>645000</v>
      </c>
      <c r="P983" s="301">
        <v>645000</v>
      </c>
      <c r="Q983" s="301">
        <v>645000</v>
      </c>
      <c r="R983" s="301">
        <v>645000</v>
      </c>
      <c r="S983" s="301">
        <v>645000</v>
      </c>
    </row>
    <row r="984" spans="1:19" ht="16.5" customHeight="1" x14ac:dyDescent="0.3">
      <c r="A984" s="297">
        <v>982</v>
      </c>
      <c r="B984" s="298" t="s">
        <v>36</v>
      </c>
      <c r="C984" s="298" t="s">
        <v>2180</v>
      </c>
      <c r="D984" s="299" t="s">
        <v>2181</v>
      </c>
      <c r="E984" s="299" t="s">
        <v>1113</v>
      </c>
      <c r="F984" s="298" t="s">
        <v>2103</v>
      </c>
      <c r="G984" s="298" t="s">
        <v>4522</v>
      </c>
      <c r="H984" s="301">
        <v>1119000</v>
      </c>
      <c r="I984" s="301">
        <v>1119000</v>
      </c>
      <c r="J984" s="301">
        <v>1119000</v>
      </c>
      <c r="K984" s="308">
        <v>1119000</v>
      </c>
      <c r="L984" s="301">
        <v>1119000</v>
      </c>
      <c r="M984" s="301">
        <v>1119000</v>
      </c>
      <c r="N984" s="301">
        <v>1119000</v>
      </c>
      <c r="O984" s="301">
        <v>1119000</v>
      </c>
      <c r="P984" s="301">
        <v>1119000</v>
      </c>
      <c r="Q984" s="301">
        <v>1119000</v>
      </c>
      <c r="R984" s="301">
        <v>1119000</v>
      </c>
      <c r="S984" s="301">
        <v>0</v>
      </c>
    </row>
    <row r="985" spans="1:19" ht="16.5" customHeight="1" x14ac:dyDescent="0.3">
      <c r="A985" s="302">
        <v>983</v>
      </c>
      <c r="B985" s="298" t="s">
        <v>36</v>
      </c>
      <c r="C985" s="298" t="s">
        <v>2182</v>
      </c>
      <c r="D985" s="299" t="s">
        <v>2183</v>
      </c>
      <c r="E985" s="299" t="s">
        <v>1273</v>
      </c>
      <c r="F985" s="300" t="s">
        <v>2103</v>
      </c>
      <c r="G985" s="300" t="s">
        <v>4522</v>
      </c>
      <c r="H985" s="301">
        <v>628000</v>
      </c>
      <c r="I985" s="301">
        <v>628000</v>
      </c>
      <c r="J985" s="301">
        <v>628000</v>
      </c>
      <c r="K985" s="308">
        <v>628000</v>
      </c>
      <c r="L985" s="301">
        <v>628000</v>
      </c>
      <c r="M985" s="301">
        <v>628000</v>
      </c>
      <c r="N985" s="301">
        <v>628000</v>
      </c>
      <c r="O985" s="301">
        <v>628000</v>
      </c>
      <c r="P985" s="301">
        <v>628000</v>
      </c>
      <c r="Q985" s="301">
        <v>628000</v>
      </c>
      <c r="R985" s="301">
        <v>0</v>
      </c>
      <c r="S985" s="301">
        <v>0</v>
      </c>
    </row>
    <row r="986" spans="1:19" ht="16.5" customHeight="1" x14ac:dyDescent="0.3">
      <c r="A986" s="297">
        <v>984</v>
      </c>
      <c r="B986" s="298" t="s">
        <v>36</v>
      </c>
      <c r="C986" s="298" t="s">
        <v>2184</v>
      </c>
      <c r="D986" s="299" t="s">
        <v>2185</v>
      </c>
      <c r="E986" s="299" t="s">
        <v>3117</v>
      </c>
      <c r="F986" s="298" t="s">
        <v>2103</v>
      </c>
      <c r="G986" s="298" t="s">
        <v>4522</v>
      </c>
      <c r="H986" s="301">
        <v>0</v>
      </c>
      <c r="I986" s="301">
        <v>0</v>
      </c>
      <c r="J986" s="301">
        <v>404000</v>
      </c>
      <c r="K986" s="308">
        <v>404000</v>
      </c>
      <c r="L986" s="301">
        <v>404000</v>
      </c>
      <c r="M986" s="301">
        <v>404000</v>
      </c>
      <c r="N986" s="301">
        <v>404000</v>
      </c>
      <c r="O986" s="301">
        <v>404000</v>
      </c>
      <c r="P986" s="301">
        <v>404000</v>
      </c>
      <c r="Q986" s="301">
        <v>404000</v>
      </c>
      <c r="R986" s="301">
        <v>404000</v>
      </c>
      <c r="S986" s="301">
        <v>404000</v>
      </c>
    </row>
    <row r="987" spans="1:19" ht="16.5" customHeight="1" x14ac:dyDescent="0.3">
      <c r="A987" s="293">
        <v>985</v>
      </c>
      <c r="B987" s="298" t="s">
        <v>36</v>
      </c>
      <c r="C987" s="298" t="s">
        <v>2186</v>
      </c>
      <c r="D987" s="299" t="s">
        <v>2187</v>
      </c>
      <c r="E987" s="299" t="s">
        <v>1133</v>
      </c>
      <c r="F987" s="300" t="s">
        <v>2103</v>
      </c>
      <c r="G987" s="300" t="s">
        <v>4522</v>
      </c>
      <c r="H987" s="301">
        <v>330000</v>
      </c>
      <c r="I987" s="301">
        <v>330000</v>
      </c>
      <c r="J987" s="301">
        <v>330000</v>
      </c>
      <c r="K987" s="308">
        <v>330000</v>
      </c>
      <c r="L987" s="301">
        <v>330000</v>
      </c>
      <c r="M987" s="301">
        <v>330000</v>
      </c>
      <c r="N987" s="301">
        <v>0</v>
      </c>
      <c r="O987" s="301">
        <v>0</v>
      </c>
      <c r="P987" s="301">
        <v>0</v>
      </c>
      <c r="Q987" s="301">
        <v>0</v>
      </c>
      <c r="R987" s="301">
        <v>0</v>
      </c>
      <c r="S987" s="301">
        <v>0</v>
      </c>
    </row>
    <row r="988" spans="1:19" ht="16.5" customHeight="1" x14ac:dyDescent="0.3">
      <c r="A988" s="297">
        <v>986</v>
      </c>
      <c r="B988" s="298" t="s">
        <v>36</v>
      </c>
      <c r="C988" s="298" t="s">
        <v>2188</v>
      </c>
      <c r="D988" s="299" t="s">
        <v>2189</v>
      </c>
      <c r="E988" s="299" t="s">
        <v>1178</v>
      </c>
      <c r="F988" s="298" t="s">
        <v>2103</v>
      </c>
      <c r="G988" s="298" t="s">
        <v>4522</v>
      </c>
      <c r="H988" s="301">
        <v>15816000</v>
      </c>
      <c r="I988" s="301">
        <v>0</v>
      </c>
      <c r="J988" s="301">
        <v>0</v>
      </c>
      <c r="K988" s="308">
        <v>0</v>
      </c>
      <c r="L988" s="301">
        <v>0</v>
      </c>
      <c r="M988" s="301">
        <v>0</v>
      </c>
      <c r="N988" s="301">
        <v>0</v>
      </c>
      <c r="O988" s="301">
        <v>0</v>
      </c>
      <c r="P988" s="301">
        <v>0</v>
      </c>
      <c r="Q988" s="301">
        <v>0</v>
      </c>
      <c r="R988" s="301">
        <v>0</v>
      </c>
      <c r="S988" s="301">
        <v>0</v>
      </c>
    </row>
    <row r="989" spans="1:19" ht="16.5" customHeight="1" x14ac:dyDescent="0.3">
      <c r="A989" s="302">
        <v>987</v>
      </c>
      <c r="B989" s="298" t="s">
        <v>36</v>
      </c>
      <c r="C989" s="298" t="s">
        <v>2190</v>
      </c>
      <c r="D989" s="299" t="s">
        <v>2191</v>
      </c>
      <c r="E989" s="299" t="s">
        <v>1060</v>
      </c>
      <c r="F989" s="300" t="s">
        <v>2103</v>
      </c>
      <c r="G989" s="300" t="s">
        <v>4522</v>
      </c>
      <c r="H989" s="301">
        <v>280000</v>
      </c>
      <c r="I989" s="301">
        <v>280000</v>
      </c>
      <c r="J989" s="301">
        <v>280000</v>
      </c>
      <c r="K989" s="308">
        <v>280000</v>
      </c>
      <c r="L989" s="301">
        <v>280000</v>
      </c>
      <c r="M989" s="301">
        <v>280000</v>
      </c>
      <c r="N989" s="301">
        <v>280000</v>
      </c>
      <c r="O989" s="301">
        <v>0</v>
      </c>
      <c r="P989" s="301">
        <v>0</v>
      </c>
      <c r="Q989" s="301">
        <v>0</v>
      </c>
      <c r="R989" s="301">
        <v>0</v>
      </c>
      <c r="S989" s="301">
        <v>0</v>
      </c>
    </row>
    <row r="990" spans="1:19" ht="16.5" customHeight="1" x14ac:dyDescent="0.3">
      <c r="A990" s="297">
        <v>988</v>
      </c>
      <c r="B990" s="298" t="s">
        <v>36</v>
      </c>
      <c r="C990" s="298" t="s">
        <v>2192</v>
      </c>
      <c r="D990" s="299" t="s">
        <v>2193</v>
      </c>
      <c r="E990" s="299" t="s">
        <v>1273</v>
      </c>
      <c r="F990" s="298" t="s">
        <v>2103</v>
      </c>
      <c r="G990" s="298" t="s">
        <v>4522</v>
      </c>
      <c r="H990" s="301">
        <v>310000</v>
      </c>
      <c r="I990" s="301">
        <v>310000</v>
      </c>
      <c r="J990" s="301">
        <v>310000</v>
      </c>
      <c r="K990" s="308">
        <v>310000</v>
      </c>
      <c r="L990" s="301">
        <v>310000</v>
      </c>
      <c r="M990" s="301">
        <v>310000</v>
      </c>
      <c r="N990" s="301">
        <v>310000</v>
      </c>
      <c r="O990" s="301">
        <v>310000</v>
      </c>
      <c r="P990" s="301">
        <v>310000</v>
      </c>
      <c r="Q990" s="301">
        <v>310000</v>
      </c>
      <c r="R990" s="301">
        <v>0</v>
      </c>
      <c r="S990" s="301">
        <v>0</v>
      </c>
    </row>
    <row r="991" spans="1:19" ht="16.5" customHeight="1" x14ac:dyDescent="0.3">
      <c r="A991" s="302">
        <v>989</v>
      </c>
      <c r="B991" s="298" t="s">
        <v>36</v>
      </c>
      <c r="C991" s="298" t="s">
        <v>3596</v>
      </c>
      <c r="D991" s="299" t="s">
        <v>3597</v>
      </c>
      <c r="E991" s="299" t="s">
        <v>1805</v>
      </c>
      <c r="F991" s="300" t="s">
        <v>2103</v>
      </c>
      <c r="G991" s="300" t="s">
        <v>4522</v>
      </c>
      <c r="H991" s="301">
        <v>0</v>
      </c>
      <c r="I991" s="301">
        <v>0</v>
      </c>
      <c r="J991" s="301">
        <v>0</v>
      </c>
      <c r="K991" s="308">
        <v>0</v>
      </c>
      <c r="L991" s="301">
        <v>0</v>
      </c>
      <c r="M991" s="301">
        <v>0</v>
      </c>
      <c r="N991" s="301">
        <v>0</v>
      </c>
      <c r="O991" s="301">
        <v>0</v>
      </c>
      <c r="P991" s="301">
        <v>0</v>
      </c>
      <c r="Q991" s="301">
        <v>0</v>
      </c>
      <c r="R991" s="301">
        <v>0</v>
      </c>
      <c r="S991" s="301">
        <v>0</v>
      </c>
    </row>
    <row r="992" spans="1:19" ht="16.5" customHeight="1" x14ac:dyDescent="0.3">
      <c r="A992" s="297">
        <v>990</v>
      </c>
      <c r="B992" s="298" t="s">
        <v>36</v>
      </c>
      <c r="C992" s="298" t="s">
        <v>2194</v>
      </c>
      <c r="D992" s="299" t="s">
        <v>2195</v>
      </c>
      <c r="E992" s="299" t="s">
        <v>1824</v>
      </c>
      <c r="F992" s="298" t="s">
        <v>2103</v>
      </c>
      <c r="G992" s="298" t="s">
        <v>4522</v>
      </c>
      <c r="H992" s="301">
        <v>645000</v>
      </c>
      <c r="I992" s="301">
        <v>645000</v>
      </c>
      <c r="J992" s="301">
        <v>645000</v>
      </c>
      <c r="K992" s="308">
        <v>645000</v>
      </c>
      <c r="L992" s="301">
        <v>645000</v>
      </c>
      <c r="M992" s="301">
        <v>645000</v>
      </c>
      <c r="N992" s="301">
        <v>645000</v>
      </c>
      <c r="O992" s="301">
        <v>645000</v>
      </c>
      <c r="P992" s="301">
        <v>645000</v>
      </c>
      <c r="Q992" s="301">
        <v>645000</v>
      </c>
      <c r="R992" s="301">
        <v>645000</v>
      </c>
      <c r="S992" s="301">
        <v>645000</v>
      </c>
    </row>
    <row r="993" spans="1:19" ht="16.5" customHeight="1" x14ac:dyDescent="0.3">
      <c r="A993" s="302">
        <v>991</v>
      </c>
      <c r="B993" s="298" t="s">
        <v>36</v>
      </c>
      <c r="C993" s="298" t="s">
        <v>2196</v>
      </c>
      <c r="D993" s="299" t="s">
        <v>2197</v>
      </c>
      <c r="E993" s="299" t="s">
        <v>1824</v>
      </c>
      <c r="F993" s="300" t="s">
        <v>2103</v>
      </c>
      <c r="G993" s="300" t="s">
        <v>4522</v>
      </c>
      <c r="H993" s="301">
        <v>845000</v>
      </c>
      <c r="I993" s="301">
        <v>845000</v>
      </c>
      <c r="J993" s="301">
        <v>845000</v>
      </c>
      <c r="K993" s="308">
        <v>845000</v>
      </c>
      <c r="L993" s="301">
        <v>845000</v>
      </c>
      <c r="M993" s="301">
        <v>845000</v>
      </c>
      <c r="N993" s="301">
        <v>845000</v>
      </c>
      <c r="O993" s="301">
        <v>845000</v>
      </c>
      <c r="P993" s="301">
        <v>845000</v>
      </c>
      <c r="Q993" s="301">
        <v>845000</v>
      </c>
      <c r="R993" s="301">
        <v>845000</v>
      </c>
      <c r="S993" s="301">
        <v>845000</v>
      </c>
    </row>
    <row r="994" spans="1:19" ht="16.5" customHeight="1" x14ac:dyDescent="0.3">
      <c r="A994" s="297">
        <v>992</v>
      </c>
      <c r="B994" s="298" t="s">
        <v>36</v>
      </c>
      <c r="C994" s="298" t="s">
        <v>2198</v>
      </c>
      <c r="D994" s="299" t="s">
        <v>2199</v>
      </c>
      <c r="E994" s="299" t="s">
        <v>2200</v>
      </c>
      <c r="F994" s="298" t="s">
        <v>2103</v>
      </c>
      <c r="G994" s="298" t="s">
        <v>4522</v>
      </c>
      <c r="H994" s="301">
        <v>600000</v>
      </c>
      <c r="I994" s="301">
        <v>600000</v>
      </c>
      <c r="J994" s="301">
        <v>600000</v>
      </c>
      <c r="K994" s="308">
        <v>600000</v>
      </c>
      <c r="L994" s="301">
        <v>600000</v>
      </c>
      <c r="M994" s="301">
        <v>600000</v>
      </c>
      <c r="N994" s="301">
        <v>600000</v>
      </c>
      <c r="O994" s="301">
        <v>600000</v>
      </c>
      <c r="P994" s="301">
        <v>600000</v>
      </c>
      <c r="Q994" s="301">
        <v>600000</v>
      </c>
      <c r="R994" s="301">
        <v>600000</v>
      </c>
      <c r="S994" s="301">
        <v>0</v>
      </c>
    </row>
    <row r="995" spans="1:19" ht="16.5" customHeight="1" x14ac:dyDescent="0.3">
      <c r="A995" s="293">
        <v>993</v>
      </c>
      <c r="B995" s="298" t="s">
        <v>36</v>
      </c>
      <c r="C995" s="298" t="s">
        <v>3918</v>
      </c>
      <c r="D995" s="299" t="s">
        <v>4020</v>
      </c>
      <c r="E995" s="299" t="s">
        <v>3215</v>
      </c>
      <c r="F995" s="300" t="s">
        <v>2103</v>
      </c>
      <c r="G995" s="300" t="s">
        <v>4522</v>
      </c>
      <c r="H995" s="301">
        <v>0</v>
      </c>
      <c r="I995" s="301">
        <v>0</v>
      </c>
      <c r="J995" s="301">
        <v>0</v>
      </c>
      <c r="K995" s="308">
        <v>379000</v>
      </c>
      <c r="L995" s="301">
        <v>379000</v>
      </c>
      <c r="M995" s="301">
        <v>379000</v>
      </c>
      <c r="N995" s="301">
        <v>379000</v>
      </c>
      <c r="O995" s="301">
        <v>379000</v>
      </c>
      <c r="P995" s="301">
        <v>379000</v>
      </c>
      <c r="Q995" s="301">
        <v>379000</v>
      </c>
      <c r="R995" s="301">
        <v>379000</v>
      </c>
      <c r="S995" s="301">
        <v>379000</v>
      </c>
    </row>
    <row r="996" spans="1:19" ht="16.5" customHeight="1" x14ac:dyDescent="0.3">
      <c r="A996" s="297">
        <v>994</v>
      </c>
      <c r="B996" s="298" t="s">
        <v>36</v>
      </c>
      <c r="C996" s="298" t="s">
        <v>2201</v>
      </c>
      <c r="D996" s="299" t="s">
        <v>2202</v>
      </c>
      <c r="E996" s="299" t="s">
        <v>1060</v>
      </c>
      <c r="F996" s="298" t="s">
        <v>2103</v>
      </c>
      <c r="G996" s="298" t="s">
        <v>4522</v>
      </c>
      <c r="H996" s="301">
        <v>705000</v>
      </c>
      <c r="I996" s="301">
        <v>705000</v>
      </c>
      <c r="J996" s="301">
        <v>705000</v>
      </c>
      <c r="K996" s="308">
        <v>705000</v>
      </c>
      <c r="L996" s="301">
        <v>705000</v>
      </c>
      <c r="M996" s="301">
        <v>705000</v>
      </c>
      <c r="N996" s="301">
        <v>705000</v>
      </c>
      <c r="O996" s="301">
        <v>0</v>
      </c>
      <c r="P996" s="301">
        <v>0</v>
      </c>
      <c r="Q996" s="301">
        <v>0</v>
      </c>
      <c r="R996" s="301">
        <v>0</v>
      </c>
      <c r="S996" s="301">
        <v>0</v>
      </c>
    </row>
    <row r="997" spans="1:19" ht="16.5" customHeight="1" x14ac:dyDescent="0.3">
      <c r="A997" s="302">
        <v>995</v>
      </c>
      <c r="B997" s="298" t="s">
        <v>36</v>
      </c>
      <c r="C997" s="298" t="s">
        <v>2003</v>
      </c>
      <c r="D997" s="299" t="s">
        <v>2004</v>
      </c>
      <c r="E997" s="299" t="s">
        <v>1196</v>
      </c>
      <c r="F997" s="300" t="s">
        <v>2103</v>
      </c>
      <c r="G997" s="300" t="s">
        <v>4522</v>
      </c>
      <c r="H997" s="301">
        <v>275000</v>
      </c>
      <c r="I997" s="301">
        <v>275000</v>
      </c>
      <c r="J997" s="301">
        <v>275000</v>
      </c>
      <c r="K997" s="308">
        <v>275000</v>
      </c>
      <c r="L997" s="301">
        <v>275000</v>
      </c>
      <c r="M997" s="301">
        <v>275000</v>
      </c>
      <c r="N997" s="301">
        <v>275000</v>
      </c>
      <c r="O997" s="301">
        <v>275000</v>
      </c>
      <c r="P997" s="301">
        <v>275000</v>
      </c>
      <c r="Q997" s="301">
        <v>275000</v>
      </c>
      <c r="R997" s="301">
        <v>275000</v>
      </c>
      <c r="S997" s="301">
        <v>0</v>
      </c>
    </row>
    <row r="998" spans="1:19" ht="16.5" customHeight="1" x14ac:dyDescent="0.3">
      <c r="A998" s="297">
        <v>996</v>
      </c>
      <c r="B998" s="298" t="s">
        <v>36</v>
      </c>
      <c r="C998" s="298" t="s">
        <v>2203</v>
      </c>
      <c r="D998" s="299" t="s">
        <v>2204</v>
      </c>
      <c r="E998" s="299" t="s">
        <v>1065</v>
      </c>
      <c r="F998" s="298" t="s">
        <v>2103</v>
      </c>
      <c r="G998" s="298" t="s">
        <v>4522</v>
      </c>
      <c r="H998" s="301">
        <v>295000</v>
      </c>
      <c r="I998" s="301">
        <v>295000</v>
      </c>
      <c r="J998" s="301">
        <v>295000</v>
      </c>
      <c r="K998" s="308">
        <v>295000</v>
      </c>
      <c r="L998" s="301">
        <v>295000</v>
      </c>
      <c r="M998" s="301">
        <v>295000</v>
      </c>
      <c r="N998" s="301">
        <v>295000</v>
      </c>
      <c r="O998" s="301">
        <v>295000</v>
      </c>
      <c r="P998" s="301">
        <v>295000</v>
      </c>
      <c r="Q998" s="301">
        <v>0</v>
      </c>
      <c r="R998" s="301">
        <v>0</v>
      </c>
      <c r="S998" s="301">
        <v>0</v>
      </c>
    </row>
    <row r="999" spans="1:19" ht="16.5" customHeight="1" x14ac:dyDescent="0.3">
      <c r="A999" s="302">
        <v>997</v>
      </c>
      <c r="B999" s="298" t="s">
        <v>36</v>
      </c>
      <c r="C999" s="298" t="s">
        <v>3598</v>
      </c>
      <c r="D999" s="299" t="s">
        <v>3599</v>
      </c>
      <c r="E999" s="299" t="s">
        <v>4308</v>
      </c>
      <c r="F999" s="300" t="s">
        <v>2103</v>
      </c>
      <c r="G999" s="300" t="s">
        <v>4522</v>
      </c>
      <c r="H999" s="301">
        <v>0</v>
      </c>
      <c r="I999" s="301">
        <v>0</v>
      </c>
      <c r="J999" s="301">
        <v>8620800</v>
      </c>
      <c r="K999" s="308">
        <v>0</v>
      </c>
      <c r="L999" s="301">
        <v>0</v>
      </c>
      <c r="M999" s="301">
        <v>0</v>
      </c>
      <c r="N999" s="301">
        <v>0</v>
      </c>
      <c r="O999" s="301">
        <v>0</v>
      </c>
      <c r="P999" s="301">
        <v>0</v>
      </c>
      <c r="Q999" s="301">
        <v>0</v>
      </c>
      <c r="R999" s="301">
        <v>0</v>
      </c>
      <c r="S999" s="301">
        <v>0</v>
      </c>
    </row>
    <row r="1000" spans="1:19" ht="16.5" customHeight="1" x14ac:dyDescent="0.3">
      <c r="A1000" s="297">
        <v>998</v>
      </c>
      <c r="B1000" s="298" t="s">
        <v>36</v>
      </c>
      <c r="C1000" s="298" t="s">
        <v>4250</v>
      </c>
      <c r="D1000" s="299" t="s">
        <v>4309</v>
      </c>
      <c r="E1000" s="299" t="s">
        <v>3534</v>
      </c>
      <c r="F1000" s="298" t="s">
        <v>2103</v>
      </c>
      <c r="G1000" s="298" t="s">
        <v>4522</v>
      </c>
      <c r="H1000" s="301">
        <v>0</v>
      </c>
      <c r="I1000" s="301">
        <v>0</v>
      </c>
      <c r="J1000" s="301">
        <v>0</v>
      </c>
      <c r="K1000" s="308">
        <v>0</v>
      </c>
      <c r="L1000" s="301">
        <v>275000</v>
      </c>
      <c r="M1000" s="301">
        <v>275000</v>
      </c>
      <c r="N1000" s="301">
        <v>275000</v>
      </c>
      <c r="O1000" s="301">
        <v>275000</v>
      </c>
      <c r="P1000" s="301">
        <v>275000</v>
      </c>
      <c r="Q1000" s="301">
        <v>275000</v>
      </c>
      <c r="R1000" s="301">
        <v>275000</v>
      </c>
      <c r="S1000" s="301">
        <v>275000</v>
      </c>
    </row>
    <row r="1001" spans="1:19" ht="16.5" customHeight="1" x14ac:dyDescent="0.3">
      <c r="A1001" s="302">
        <v>999</v>
      </c>
      <c r="B1001" s="298" t="s">
        <v>36</v>
      </c>
      <c r="C1001" s="298" t="s">
        <v>2205</v>
      </c>
      <c r="D1001" s="299" t="s">
        <v>2206</v>
      </c>
      <c r="E1001" s="299" t="s">
        <v>1139</v>
      </c>
      <c r="F1001" s="300" t="s">
        <v>2103</v>
      </c>
      <c r="G1001" s="300" t="s">
        <v>4522</v>
      </c>
      <c r="H1001" s="301">
        <v>555000</v>
      </c>
      <c r="I1001" s="301">
        <v>555000</v>
      </c>
      <c r="J1001" s="301">
        <v>555000</v>
      </c>
      <c r="K1001" s="308">
        <v>555000</v>
      </c>
      <c r="L1001" s="301">
        <v>555000</v>
      </c>
      <c r="M1001" s="301">
        <v>555000</v>
      </c>
      <c r="N1001" s="301">
        <v>555000</v>
      </c>
      <c r="O1001" s="301">
        <v>555000</v>
      </c>
      <c r="P1001" s="301">
        <v>555000</v>
      </c>
      <c r="Q1001" s="301">
        <v>0</v>
      </c>
      <c r="R1001" s="301">
        <v>0</v>
      </c>
      <c r="S1001" s="301">
        <v>0</v>
      </c>
    </row>
    <row r="1002" spans="1:19" ht="16.5" customHeight="1" x14ac:dyDescent="0.3">
      <c r="A1002" s="297">
        <v>1000</v>
      </c>
      <c r="B1002" s="298" t="s">
        <v>36</v>
      </c>
      <c r="C1002" s="298" t="s">
        <v>2207</v>
      </c>
      <c r="D1002" s="299" t="s">
        <v>2208</v>
      </c>
      <c r="E1002" s="299" t="s">
        <v>1121</v>
      </c>
      <c r="F1002" s="298" t="s">
        <v>2103</v>
      </c>
      <c r="G1002" s="298" t="s">
        <v>4522</v>
      </c>
      <c r="H1002" s="301">
        <v>470000</v>
      </c>
      <c r="I1002" s="301">
        <v>470000</v>
      </c>
      <c r="J1002" s="301">
        <v>470000</v>
      </c>
      <c r="K1002" s="308">
        <v>470000</v>
      </c>
      <c r="L1002" s="301">
        <v>470000</v>
      </c>
      <c r="M1002" s="301">
        <v>470000</v>
      </c>
      <c r="N1002" s="301">
        <v>470000</v>
      </c>
      <c r="O1002" s="301">
        <v>470000</v>
      </c>
      <c r="P1002" s="301">
        <v>470000</v>
      </c>
      <c r="Q1002" s="301">
        <v>470000</v>
      </c>
      <c r="R1002" s="301">
        <v>0</v>
      </c>
      <c r="S1002" s="301">
        <v>0</v>
      </c>
    </row>
    <row r="1003" spans="1:19" ht="16.5" customHeight="1" x14ac:dyDescent="0.3">
      <c r="A1003" s="293">
        <v>1001</v>
      </c>
      <c r="B1003" s="298" t="s">
        <v>36</v>
      </c>
      <c r="C1003" s="298" t="s">
        <v>2209</v>
      </c>
      <c r="D1003" s="299" t="s">
        <v>2210</v>
      </c>
      <c r="E1003" s="299" t="s">
        <v>1121</v>
      </c>
      <c r="F1003" s="300" t="s">
        <v>2103</v>
      </c>
      <c r="G1003" s="300" t="s">
        <v>4522</v>
      </c>
      <c r="H1003" s="301">
        <v>375000</v>
      </c>
      <c r="I1003" s="301">
        <v>375000</v>
      </c>
      <c r="J1003" s="301">
        <v>375000</v>
      </c>
      <c r="K1003" s="308">
        <v>375000</v>
      </c>
      <c r="L1003" s="301">
        <v>375000</v>
      </c>
      <c r="M1003" s="301">
        <v>375000</v>
      </c>
      <c r="N1003" s="301">
        <v>375000</v>
      </c>
      <c r="O1003" s="301">
        <v>375000</v>
      </c>
      <c r="P1003" s="301">
        <v>375000</v>
      </c>
      <c r="Q1003" s="301">
        <v>375000</v>
      </c>
      <c r="R1003" s="301">
        <v>0</v>
      </c>
      <c r="S1003" s="301">
        <v>0</v>
      </c>
    </row>
    <row r="1004" spans="1:19" ht="16.5" customHeight="1" x14ac:dyDescent="0.3">
      <c r="A1004" s="297">
        <v>1002</v>
      </c>
      <c r="B1004" s="298" t="s">
        <v>36</v>
      </c>
      <c r="C1004" s="298" t="s">
        <v>2211</v>
      </c>
      <c r="D1004" s="299" t="s">
        <v>2212</v>
      </c>
      <c r="E1004" s="299" t="s">
        <v>1295</v>
      </c>
      <c r="F1004" s="298" t="s">
        <v>2103</v>
      </c>
      <c r="G1004" s="298" t="s">
        <v>4522</v>
      </c>
      <c r="H1004" s="301">
        <v>865000</v>
      </c>
      <c r="I1004" s="301">
        <v>865000</v>
      </c>
      <c r="J1004" s="301">
        <v>865000</v>
      </c>
      <c r="K1004" s="308">
        <v>865000</v>
      </c>
      <c r="L1004" s="301">
        <v>865000</v>
      </c>
      <c r="M1004" s="301">
        <v>865000</v>
      </c>
      <c r="N1004" s="301">
        <v>865000</v>
      </c>
      <c r="O1004" s="301">
        <v>865000</v>
      </c>
      <c r="P1004" s="301">
        <v>865000</v>
      </c>
      <c r="Q1004" s="301">
        <v>865000</v>
      </c>
      <c r="R1004" s="301">
        <v>865000</v>
      </c>
      <c r="S1004" s="301">
        <v>865000</v>
      </c>
    </row>
    <row r="1005" spans="1:19" ht="16.5" customHeight="1" x14ac:dyDescent="0.3">
      <c r="A1005" s="302">
        <v>1003</v>
      </c>
      <c r="B1005" s="298" t="s">
        <v>88</v>
      </c>
      <c r="C1005" s="298" t="s">
        <v>2213</v>
      </c>
      <c r="D1005" s="299" t="s">
        <v>2214</v>
      </c>
      <c r="E1005" s="299" t="s">
        <v>1178</v>
      </c>
      <c r="F1005" s="300" t="s">
        <v>2103</v>
      </c>
      <c r="G1005" s="300" t="s">
        <v>4522</v>
      </c>
      <c r="H1005" s="301">
        <v>635000</v>
      </c>
      <c r="I1005" s="301">
        <v>635000</v>
      </c>
      <c r="J1005" s="301">
        <v>635000</v>
      </c>
      <c r="K1005" s="308">
        <v>635000</v>
      </c>
      <c r="L1005" s="301">
        <v>635000</v>
      </c>
      <c r="M1005" s="301">
        <v>635000</v>
      </c>
      <c r="N1005" s="301">
        <v>635000</v>
      </c>
      <c r="O1005" s="301">
        <v>635000</v>
      </c>
      <c r="P1005" s="301">
        <v>635000</v>
      </c>
      <c r="Q1005" s="301">
        <v>635000</v>
      </c>
      <c r="R1005" s="301">
        <v>635000</v>
      </c>
      <c r="S1005" s="301">
        <v>635000</v>
      </c>
    </row>
    <row r="1006" spans="1:19" ht="16.5" customHeight="1" x14ac:dyDescent="0.3">
      <c r="A1006" s="297">
        <v>1004</v>
      </c>
      <c r="B1006" s="298" t="s">
        <v>88</v>
      </c>
      <c r="C1006" s="298" t="s">
        <v>2215</v>
      </c>
      <c r="D1006" s="299" t="s">
        <v>2216</v>
      </c>
      <c r="E1006" s="299" t="s">
        <v>1145</v>
      </c>
      <c r="F1006" s="298" t="s">
        <v>2103</v>
      </c>
      <c r="G1006" s="298" t="s">
        <v>4522</v>
      </c>
      <c r="H1006" s="301">
        <v>855000</v>
      </c>
      <c r="I1006" s="301">
        <v>855000</v>
      </c>
      <c r="J1006" s="301">
        <v>855000</v>
      </c>
      <c r="K1006" s="308">
        <v>855000</v>
      </c>
      <c r="L1006" s="301">
        <v>855000</v>
      </c>
      <c r="M1006" s="301">
        <v>855000</v>
      </c>
      <c r="N1006" s="301">
        <v>855000</v>
      </c>
      <c r="O1006" s="301">
        <v>855000</v>
      </c>
      <c r="P1006" s="301">
        <v>855000</v>
      </c>
      <c r="Q1006" s="301">
        <v>855000</v>
      </c>
      <c r="R1006" s="301">
        <v>855000</v>
      </c>
      <c r="S1006" s="301">
        <v>855000</v>
      </c>
    </row>
    <row r="1007" spans="1:19" ht="16.5" customHeight="1" x14ac:dyDescent="0.3">
      <c r="A1007" s="302">
        <v>1005</v>
      </c>
      <c r="B1007" s="298" t="s">
        <v>88</v>
      </c>
      <c r="C1007" s="298" t="s">
        <v>2730</v>
      </c>
      <c r="D1007" s="299" t="s">
        <v>2237</v>
      </c>
      <c r="E1007" s="299" t="s">
        <v>1133</v>
      </c>
      <c r="F1007" s="300" t="s">
        <v>2103</v>
      </c>
      <c r="G1007" s="300" t="s">
        <v>4522</v>
      </c>
      <c r="H1007" s="301">
        <v>705000</v>
      </c>
      <c r="I1007" s="301">
        <v>705000</v>
      </c>
      <c r="J1007" s="301">
        <v>705000</v>
      </c>
      <c r="K1007" s="308">
        <v>705000</v>
      </c>
      <c r="L1007" s="301">
        <v>705000</v>
      </c>
      <c r="M1007" s="301">
        <v>705000</v>
      </c>
      <c r="N1007" s="301">
        <v>0</v>
      </c>
      <c r="O1007" s="301">
        <v>0</v>
      </c>
      <c r="P1007" s="301">
        <v>0</v>
      </c>
      <c r="Q1007" s="301">
        <v>0</v>
      </c>
      <c r="R1007" s="301">
        <v>0</v>
      </c>
      <c r="S1007" s="301">
        <v>0</v>
      </c>
    </row>
    <row r="1008" spans="1:19" ht="16.5" customHeight="1" x14ac:dyDescent="0.3">
      <c r="A1008" s="297">
        <v>1006</v>
      </c>
      <c r="B1008" s="298" t="s">
        <v>88</v>
      </c>
      <c r="C1008" s="298" t="s">
        <v>3600</v>
      </c>
      <c r="D1008" s="299" t="s">
        <v>3601</v>
      </c>
      <c r="E1008" s="299" t="s">
        <v>3602</v>
      </c>
      <c r="F1008" s="298" t="s">
        <v>2103</v>
      </c>
      <c r="G1008" s="298" t="s">
        <v>4522</v>
      </c>
      <c r="H1008" s="301">
        <v>0</v>
      </c>
      <c r="I1008" s="301">
        <v>0</v>
      </c>
      <c r="J1008" s="301">
        <v>0</v>
      </c>
      <c r="K1008" s="308">
        <v>0</v>
      </c>
      <c r="L1008" s="301">
        <v>0</v>
      </c>
      <c r="M1008" s="301">
        <v>0</v>
      </c>
      <c r="N1008" s="301">
        <v>0</v>
      </c>
      <c r="O1008" s="301">
        <v>0</v>
      </c>
      <c r="P1008" s="301">
        <v>0</v>
      </c>
      <c r="Q1008" s="301">
        <v>0</v>
      </c>
      <c r="R1008" s="301">
        <v>0</v>
      </c>
      <c r="S1008" s="301">
        <v>0</v>
      </c>
    </row>
    <row r="1009" spans="1:19" ht="16.5" customHeight="1" x14ac:dyDescent="0.3">
      <c r="A1009" s="302">
        <v>1007</v>
      </c>
      <c r="B1009" s="298" t="s">
        <v>88</v>
      </c>
      <c r="C1009" s="298" t="s">
        <v>2217</v>
      </c>
      <c r="D1009" s="299" t="s">
        <v>2218</v>
      </c>
      <c r="E1009" s="299" t="s">
        <v>1139</v>
      </c>
      <c r="F1009" s="300" t="s">
        <v>2103</v>
      </c>
      <c r="G1009" s="300" t="s">
        <v>4522</v>
      </c>
      <c r="H1009" s="301">
        <v>436000</v>
      </c>
      <c r="I1009" s="301">
        <v>436000</v>
      </c>
      <c r="J1009" s="301">
        <v>436000</v>
      </c>
      <c r="K1009" s="308">
        <v>436000</v>
      </c>
      <c r="L1009" s="301">
        <v>436000</v>
      </c>
      <c r="M1009" s="301">
        <v>436000</v>
      </c>
      <c r="N1009" s="301">
        <v>436000</v>
      </c>
      <c r="O1009" s="301">
        <v>436000</v>
      </c>
      <c r="P1009" s="301">
        <v>436000</v>
      </c>
      <c r="Q1009" s="301">
        <v>0</v>
      </c>
      <c r="R1009" s="301">
        <v>0</v>
      </c>
      <c r="S1009" s="301">
        <v>0</v>
      </c>
    </row>
    <row r="1010" spans="1:19" ht="16.5" customHeight="1" x14ac:dyDescent="0.3">
      <c r="A1010" s="297">
        <v>1008</v>
      </c>
      <c r="B1010" s="298" t="s">
        <v>88</v>
      </c>
      <c r="C1010" s="298" t="s">
        <v>2219</v>
      </c>
      <c r="D1010" s="299" t="s">
        <v>2220</v>
      </c>
      <c r="E1010" s="299" t="s">
        <v>1060</v>
      </c>
      <c r="F1010" s="298" t="s">
        <v>2103</v>
      </c>
      <c r="G1010" s="298" t="s">
        <v>4522</v>
      </c>
      <c r="H1010" s="301">
        <v>540000</v>
      </c>
      <c r="I1010" s="301">
        <v>540000</v>
      </c>
      <c r="J1010" s="301">
        <v>540000</v>
      </c>
      <c r="K1010" s="308">
        <v>540000</v>
      </c>
      <c r="L1010" s="301">
        <v>540000</v>
      </c>
      <c r="M1010" s="301">
        <v>540000</v>
      </c>
      <c r="N1010" s="301">
        <v>540000</v>
      </c>
      <c r="O1010" s="301">
        <v>0</v>
      </c>
      <c r="P1010" s="301">
        <v>0</v>
      </c>
      <c r="Q1010" s="301">
        <v>0</v>
      </c>
      <c r="R1010" s="301">
        <v>0</v>
      </c>
      <c r="S1010" s="301">
        <v>0</v>
      </c>
    </row>
    <row r="1011" spans="1:19" ht="16.5" customHeight="1" x14ac:dyDescent="0.3">
      <c r="A1011" s="293">
        <v>1009</v>
      </c>
      <c r="B1011" s="298" t="s">
        <v>88</v>
      </c>
      <c r="C1011" s="298" t="s">
        <v>2221</v>
      </c>
      <c r="D1011" s="299" t="s">
        <v>2222</v>
      </c>
      <c r="E1011" s="299" t="s">
        <v>1295</v>
      </c>
      <c r="F1011" s="300" t="s">
        <v>2103</v>
      </c>
      <c r="G1011" s="300" t="s">
        <v>4522</v>
      </c>
      <c r="H1011" s="301">
        <v>343000</v>
      </c>
      <c r="I1011" s="301">
        <v>343000</v>
      </c>
      <c r="J1011" s="301">
        <v>343000</v>
      </c>
      <c r="K1011" s="308">
        <v>343000</v>
      </c>
      <c r="L1011" s="301">
        <v>343000</v>
      </c>
      <c r="M1011" s="301">
        <v>343000</v>
      </c>
      <c r="N1011" s="301">
        <v>343000</v>
      </c>
      <c r="O1011" s="301">
        <v>343000</v>
      </c>
      <c r="P1011" s="301">
        <v>343000</v>
      </c>
      <c r="Q1011" s="301">
        <v>343000</v>
      </c>
      <c r="R1011" s="301">
        <v>343000</v>
      </c>
      <c r="S1011" s="301">
        <v>343000</v>
      </c>
    </row>
    <row r="1012" spans="1:19" ht="16.5" customHeight="1" x14ac:dyDescent="0.3">
      <c r="A1012" s="297">
        <v>1010</v>
      </c>
      <c r="B1012" s="298" t="s">
        <v>88</v>
      </c>
      <c r="C1012" s="298" t="s">
        <v>2223</v>
      </c>
      <c r="D1012" s="299" t="s">
        <v>2224</v>
      </c>
      <c r="E1012" s="299" t="s">
        <v>1133</v>
      </c>
      <c r="F1012" s="298" t="s">
        <v>2103</v>
      </c>
      <c r="G1012" s="298" t="s">
        <v>4522</v>
      </c>
      <c r="H1012" s="301">
        <v>560000</v>
      </c>
      <c r="I1012" s="301">
        <v>560000</v>
      </c>
      <c r="J1012" s="301">
        <v>560000</v>
      </c>
      <c r="K1012" s="308">
        <v>560000</v>
      </c>
      <c r="L1012" s="301">
        <v>560000</v>
      </c>
      <c r="M1012" s="301">
        <v>560000</v>
      </c>
      <c r="N1012" s="301">
        <v>0</v>
      </c>
      <c r="O1012" s="301">
        <v>0</v>
      </c>
      <c r="P1012" s="301">
        <v>0</v>
      </c>
      <c r="Q1012" s="301">
        <v>0</v>
      </c>
      <c r="R1012" s="301">
        <v>0</v>
      </c>
      <c r="S1012" s="301">
        <v>0</v>
      </c>
    </row>
    <row r="1013" spans="1:19" ht="16.5" customHeight="1" x14ac:dyDescent="0.3">
      <c r="A1013" s="302">
        <v>1011</v>
      </c>
      <c r="B1013" s="298" t="s">
        <v>88</v>
      </c>
      <c r="C1013" s="298" t="s">
        <v>2225</v>
      </c>
      <c r="D1013" s="299" t="s">
        <v>2226</v>
      </c>
      <c r="E1013" s="299" t="s">
        <v>4312</v>
      </c>
      <c r="F1013" s="300" t="s">
        <v>2103</v>
      </c>
      <c r="G1013" s="300" t="s">
        <v>4522</v>
      </c>
      <c r="H1013" s="301">
        <v>708000</v>
      </c>
      <c r="I1013" s="301">
        <v>708000</v>
      </c>
      <c r="J1013" s="301">
        <v>708000</v>
      </c>
      <c r="K1013" s="308">
        <v>708000</v>
      </c>
      <c r="L1013" s="301">
        <v>708000</v>
      </c>
      <c r="M1013" s="301">
        <v>708000</v>
      </c>
      <c r="N1013" s="301">
        <v>708000</v>
      </c>
      <c r="O1013" s="301">
        <v>708000</v>
      </c>
      <c r="P1013" s="301">
        <v>708000</v>
      </c>
      <c r="Q1013" s="301">
        <v>708000</v>
      </c>
      <c r="R1013" s="301">
        <v>708000</v>
      </c>
      <c r="S1013" s="301">
        <v>708000</v>
      </c>
    </row>
    <row r="1014" spans="1:19" ht="16.5" customHeight="1" x14ac:dyDescent="0.3">
      <c r="A1014" s="297">
        <v>1012</v>
      </c>
      <c r="B1014" s="298" t="s">
        <v>88</v>
      </c>
      <c r="C1014" s="298" t="s">
        <v>2227</v>
      </c>
      <c r="D1014" s="299" t="s">
        <v>2228</v>
      </c>
      <c r="E1014" s="299" t="s">
        <v>1028</v>
      </c>
      <c r="F1014" s="298" t="s">
        <v>2103</v>
      </c>
      <c r="G1014" s="298" t="s">
        <v>4522</v>
      </c>
      <c r="H1014" s="301">
        <v>750000</v>
      </c>
      <c r="I1014" s="301">
        <v>750000</v>
      </c>
      <c r="J1014" s="301">
        <v>750000</v>
      </c>
      <c r="K1014" s="308">
        <v>750000</v>
      </c>
      <c r="L1014" s="301">
        <v>750000</v>
      </c>
      <c r="M1014" s="301">
        <v>0</v>
      </c>
      <c r="N1014" s="301">
        <v>0</v>
      </c>
      <c r="O1014" s="301">
        <v>0</v>
      </c>
      <c r="P1014" s="301">
        <v>0</v>
      </c>
      <c r="Q1014" s="301">
        <v>0</v>
      </c>
      <c r="R1014" s="301">
        <v>0</v>
      </c>
      <c r="S1014" s="301">
        <v>0</v>
      </c>
    </row>
    <row r="1015" spans="1:19" ht="16.5" customHeight="1" x14ac:dyDescent="0.3">
      <c r="A1015" s="302">
        <v>1013</v>
      </c>
      <c r="B1015" s="298" t="s">
        <v>88</v>
      </c>
      <c r="C1015" s="298" t="s">
        <v>2229</v>
      </c>
      <c r="D1015" s="299" t="s">
        <v>2230</v>
      </c>
      <c r="E1015" s="299" t="s">
        <v>3118</v>
      </c>
      <c r="F1015" s="300" t="s">
        <v>2103</v>
      </c>
      <c r="G1015" s="300" t="s">
        <v>4522</v>
      </c>
      <c r="H1015" s="301">
        <v>975000</v>
      </c>
      <c r="I1015" s="301">
        <v>975000</v>
      </c>
      <c r="J1015" s="301">
        <v>975000</v>
      </c>
      <c r="K1015" s="308">
        <v>975000</v>
      </c>
      <c r="L1015" s="301">
        <v>975000</v>
      </c>
      <c r="M1015" s="301">
        <v>975000</v>
      </c>
      <c r="N1015" s="301">
        <v>975000</v>
      </c>
      <c r="O1015" s="301">
        <v>975000</v>
      </c>
      <c r="P1015" s="301">
        <v>975000</v>
      </c>
      <c r="Q1015" s="301">
        <v>975000</v>
      </c>
      <c r="R1015" s="301">
        <v>975000</v>
      </c>
      <c r="S1015" s="301">
        <v>975000</v>
      </c>
    </row>
    <row r="1016" spans="1:19" ht="16.5" customHeight="1" x14ac:dyDescent="0.3">
      <c r="A1016" s="297">
        <v>1014</v>
      </c>
      <c r="B1016" s="298" t="s">
        <v>88</v>
      </c>
      <c r="C1016" s="298" t="s">
        <v>3603</v>
      </c>
      <c r="D1016" s="299" t="s">
        <v>3604</v>
      </c>
      <c r="E1016" s="299" t="s">
        <v>3003</v>
      </c>
      <c r="F1016" s="298" t="s">
        <v>2103</v>
      </c>
      <c r="G1016" s="298" t="s">
        <v>4522</v>
      </c>
      <c r="H1016" s="301">
        <v>0</v>
      </c>
      <c r="I1016" s="301">
        <v>798636</v>
      </c>
      <c r="J1016" s="301">
        <v>798636</v>
      </c>
      <c r="K1016" s="308">
        <v>798636</v>
      </c>
      <c r="L1016" s="301">
        <v>798636</v>
      </c>
      <c r="M1016" s="301">
        <v>798636</v>
      </c>
      <c r="N1016" s="301">
        <v>798636</v>
      </c>
      <c r="O1016" s="301">
        <v>798636</v>
      </c>
      <c r="P1016" s="301">
        <v>798636</v>
      </c>
      <c r="Q1016" s="301">
        <v>798636</v>
      </c>
      <c r="R1016" s="301">
        <v>798636</v>
      </c>
      <c r="S1016" s="301">
        <v>798636</v>
      </c>
    </row>
    <row r="1017" spans="1:19" ht="16.5" customHeight="1" x14ac:dyDescent="0.3">
      <c r="A1017" s="302">
        <v>1015</v>
      </c>
      <c r="B1017" s="298" t="s">
        <v>88</v>
      </c>
      <c r="C1017" s="298" t="s">
        <v>2231</v>
      </c>
      <c r="D1017" s="299" t="s">
        <v>2232</v>
      </c>
      <c r="E1017" s="299" t="s">
        <v>1133</v>
      </c>
      <c r="F1017" s="300" t="s">
        <v>2103</v>
      </c>
      <c r="G1017" s="300" t="s">
        <v>4522</v>
      </c>
      <c r="H1017" s="301">
        <v>660000</v>
      </c>
      <c r="I1017" s="301">
        <v>660000</v>
      </c>
      <c r="J1017" s="301">
        <v>660000</v>
      </c>
      <c r="K1017" s="308">
        <v>660000</v>
      </c>
      <c r="L1017" s="301">
        <v>660000</v>
      </c>
      <c r="M1017" s="301">
        <v>660000</v>
      </c>
      <c r="N1017" s="301">
        <v>0</v>
      </c>
      <c r="O1017" s="301">
        <v>0</v>
      </c>
      <c r="P1017" s="301">
        <v>0</v>
      </c>
      <c r="Q1017" s="301">
        <v>0</v>
      </c>
      <c r="R1017" s="301">
        <v>0</v>
      </c>
      <c r="S1017" s="301">
        <v>0</v>
      </c>
    </row>
    <row r="1018" spans="1:19" ht="16.5" customHeight="1" x14ac:dyDescent="0.3">
      <c r="A1018" s="297">
        <v>1016</v>
      </c>
      <c r="B1018" s="298" t="s">
        <v>88</v>
      </c>
      <c r="C1018" s="298" t="s">
        <v>2233</v>
      </c>
      <c r="D1018" s="299" t="s">
        <v>2234</v>
      </c>
      <c r="E1018" s="299" t="s">
        <v>1273</v>
      </c>
      <c r="F1018" s="298" t="s">
        <v>2103</v>
      </c>
      <c r="G1018" s="298" t="s">
        <v>4522</v>
      </c>
      <c r="H1018" s="301">
        <v>508000</v>
      </c>
      <c r="I1018" s="301">
        <v>508000</v>
      </c>
      <c r="J1018" s="301">
        <v>508000</v>
      </c>
      <c r="K1018" s="308">
        <v>748000</v>
      </c>
      <c r="L1018" s="301">
        <v>748000</v>
      </c>
      <c r="M1018" s="301">
        <v>748000</v>
      </c>
      <c r="N1018" s="301">
        <v>748000</v>
      </c>
      <c r="O1018" s="301">
        <v>748000</v>
      </c>
      <c r="P1018" s="301">
        <v>748000</v>
      </c>
      <c r="Q1018" s="301">
        <v>748000</v>
      </c>
      <c r="R1018" s="301">
        <v>0</v>
      </c>
      <c r="S1018" s="301">
        <v>0</v>
      </c>
    </row>
    <row r="1019" spans="1:19" ht="16.5" customHeight="1" x14ac:dyDescent="0.3">
      <c r="A1019" s="293">
        <v>1017</v>
      </c>
      <c r="B1019" s="298" t="s">
        <v>88</v>
      </c>
      <c r="C1019" s="298" t="s">
        <v>2235</v>
      </c>
      <c r="D1019" s="299" t="s">
        <v>2236</v>
      </c>
      <c r="E1019" s="299" t="s">
        <v>4312</v>
      </c>
      <c r="F1019" s="300" t="s">
        <v>2103</v>
      </c>
      <c r="G1019" s="300" t="s">
        <v>4522</v>
      </c>
      <c r="H1019" s="301">
        <v>460000</v>
      </c>
      <c r="I1019" s="301">
        <v>460000</v>
      </c>
      <c r="J1019" s="301">
        <v>460000</v>
      </c>
      <c r="K1019" s="308">
        <v>460000</v>
      </c>
      <c r="L1019" s="301">
        <v>460000</v>
      </c>
      <c r="M1019" s="301">
        <v>460000</v>
      </c>
      <c r="N1019" s="301">
        <v>460000</v>
      </c>
      <c r="O1019" s="301">
        <v>460000</v>
      </c>
      <c r="P1019" s="301">
        <v>460000</v>
      </c>
      <c r="Q1019" s="301">
        <v>460000</v>
      </c>
      <c r="R1019" s="301">
        <v>460000</v>
      </c>
      <c r="S1019" s="301">
        <v>460000</v>
      </c>
    </row>
    <row r="1020" spans="1:19" ht="16.5" customHeight="1" x14ac:dyDescent="0.3">
      <c r="A1020" s="297">
        <v>1018</v>
      </c>
      <c r="B1020" s="298" t="s">
        <v>88</v>
      </c>
      <c r="C1020" s="298" t="s">
        <v>3605</v>
      </c>
      <c r="D1020" s="299" t="s">
        <v>3606</v>
      </c>
      <c r="E1020" s="299" t="s">
        <v>1133</v>
      </c>
      <c r="F1020" s="298" t="s">
        <v>2103</v>
      </c>
      <c r="G1020" s="298" t="s">
        <v>4522</v>
      </c>
      <c r="H1020" s="301">
        <v>0</v>
      </c>
      <c r="I1020" s="301">
        <v>0</v>
      </c>
      <c r="J1020" s="301">
        <v>0</v>
      </c>
      <c r="K1020" s="308">
        <v>0</v>
      </c>
      <c r="L1020" s="301">
        <v>0</v>
      </c>
      <c r="M1020" s="301">
        <v>0</v>
      </c>
      <c r="N1020" s="301">
        <v>0</v>
      </c>
      <c r="O1020" s="301">
        <v>0</v>
      </c>
      <c r="P1020" s="301">
        <v>0</v>
      </c>
      <c r="Q1020" s="301">
        <v>0</v>
      </c>
      <c r="R1020" s="301">
        <v>0</v>
      </c>
      <c r="S1020" s="301">
        <v>0</v>
      </c>
    </row>
    <row r="1021" spans="1:19" ht="16.5" customHeight="1" x14ac:dyDescent="0.3">
      <c r="A1021" s="302">
        <v>1019</v>
      </c>
      <c r="B1021" s="298" t="s">
        <v>88</v>
      </c>
      <c r="C1021" s="298" t="s">
        <v>3838</v>
      </c>
      <c r="D1021" s="299" t="s">
        <v>3860</v>
      </c>
      <c r="E1021" s="299" t="s">
        <v>3215</v>
      </c>
      <c r="F1021" s="300" t="s">
        <v>2103</v>
      </c>
      <c r="G1021" s="300" t="s">
        <v>4522</v>
      </c>
      <c r="H1021" s="301">
        <v>0</v>
      </c>
      <c r="I1021" s="301">
        <v>0</v>
      </c>
      <c r="J1021" s="301">
        <v>0</v>
      </c>
      <c r="K1021" s="308">
        <v>648000</v>
      </c>
      <c r="L1021" s="301">
        <v>648000</v>
      </c>
      <c r="M1021" s="301">
        <v>648000</v>
      </c>
      <c r="N1021" s="301">
        <v>648000</v>
      </c>
      <c r="O1021" s="301">
        <v>648000</v>
      </c>
      <c r="P1021" s="301">
        <v>648000</v>
      </c>
      <c r="Q1021" s="301">
        <v>648000</v>
      </c>
      <c r="R1021" s="301">
        <v>648000</v>
      </c>
      <c r="S1021" s="301">
        <v>648000</v>
      </c>
    </row>
    <row r="1022" spans="1:19" ht="16.5" customHeight="1" x14ac:dyDescent="0.3">
      <c r="A1022" s="297">
        <v>1020</v>
      </c>
      <c r="B1022" s="298" t="s">
        <v>88</v>
      </c>
      <c r="C1022" s="298" t="s">
        <v>3607</v>
      </c>
      <c r="D1022" s="299" t="s">
        <v>3608</v>
      </c>
      <c r="E1022" s="299" t="s">
        <v>3003</v>
      </c>
      <c r="F1022" s="298" t="s">
        <v>2103</v>
      </c>
      <c r="G1022" s="298" t="s">
        <v>4522</v>
      </c>
      <c r="H1022" s="301">
        <v>0</v>
      </c>
      <c r="I1022" s="301">
        <v>605000</v>
      </c>
      <c r="J1022" s="301">
        <v>605000</v>
      </c>
      <c r="K1022" s="308">
        <v>605000</v>
      </c>
      <c r="L1022" s="301">
        <v>605000</v>
      </c>
      <c r="M1022" s="301">
        <v>605000</v>
      </c>
      <c r="N1022" s="301">
        <v>605000</v>
      </c>
      <c r="O1022" s="301">
        <v>605000</v>
      </c>
      <c r="P1022" s="301">
        <v>605000</v>
      </c>
      <c r="Q1022" s="301">
        <v>605000</v>
      </c>
      <c r="R1022" s="301">
        <v>605000</v>
      </c>
      <c r="S1022" s="301">
        <v>605000</v>
      </c>
    </row>
    <row r="1023" spans="1:19" ht="16.5" customHeight="1" x14ac:dyDescent="0.3">
      <c r="A1023" s="302">
        <v>1021</v>
      </c>
      <c r="B1023" s="298" t="s">
        <v>88</v>
      </c>
      <c r="C1023" s="298" t="s">
        <v>2238</v>
      </c>
      <c r="D1023" s="299" t="s">
        <v>2239</v>
      </c>
      <c r="E1023" s="299" t="s">
        <v>1121</v>
      </c>
      <c r="F1023" s="300" t="s">
        <v>2103</v>
      </c>
      <c r="G1023" s="300" t="s">
        <v>4522</v>
      </c>
      <c r="H1023" s="301">
        <v>386000</v>
      </c>
      <c r="I1023" s="301">
        <v>386000</v>
      </c>
      <c r="J1023" s="301">
        <v>386000</v>
      </c>
      <c r="K1023" s="308">
        <v>386000</v>
      </c>
      <c r="L1023" s="301">
        <v>386000</v>
      </c>
      <c r="M1023" s="301">
        <v>386000</v>
      </c>
      <c r="N1023" s="301">
        <v>386000</v>
      </c>
      <c r="O1023" s="301">
        <v>386000</v>
      </c>
      <c r="P1023" s="301">
        <v>386000</v>
      </c>
      <c r="Q1023" s="301">
        <v>386000</v>
      </c>
      <c r="R1023" s="301">
        <v>0</v>
      </c>
      <c r="S1023" s="301">
        <v>0</v>
      </c>
    </row>
    <row r="1024" spans="1:19" ht="16.5" customHeight="1" x14ac:dyDescent="0.3">
      <c r="A1024" s="297">
        <v>1022</v>
      </c>
      <c r="B1024" s="298" t="s">
        <v>88</v>
      </c>
      <c r="C1024" s="298" t="s">
        <v>2240</v>
      </c>
      <c r="D1024" s="299" t="s">
        <v>2241</v>
      </c>
      <c r="E1024" s="299" t="s">
        <v>1113</v>
      </c>
      <c r="F1024" s="298" t="s">
        <v>2103</v>
      </c>
      <c r="G1024" s="298" t="s">
        <v>4522</v>
      </c>
      <c r="H1024" s="301">
        <v>780000</v>
      </c>
      <c r="I1024" s="301">
        <v>780000</v>
      </c>
      <c r="J1024" s="301">
        <v>780000</v>
      </c>
      <c r="K1024" s="308">
        <v>780000</v>
      </c>
      <c r="L1024" s="301">
        <v>780000</v>
      </c>
      <c r="M1024" s="301">
        <v>780000</v>
      </c>
      <c r="N1024" s="301">
        <v>780000</v>
      </c>
      <c r="O1024" s="301">
        <v>780000</v>
      </c>
      <c r="P1024" s="301">
        <v>780000</v>
      </c>
      <c r="Q1024" s="301">
        <v>780000</v>
      </c>
      <c r="R1024" s="301">
        <v>780000</v>
      </c>
      <c r="S1024" s="301">
        <v>0</v>
      </c>
    </row>
    <row r="1025" spans="1:19" ht="16.5" customHeight="1" x14ac:dyDescent="0.3">
      <c r="A1025" s="302">
        <v>1023</v>
      </c>
      <c r="B1025" s="298" t="s">
        <v>88</v>
      </c>
      <c r="C1025" s="298" t="s">
        <v>2242</v>
      </c>
      <c r="D1025" s="299" t="s">
        <v>2243</v>
      </c>
      <c r="E1025" s="299" t="s">
        <v>1065</v>
      </c>
      <c r="F1025" s="300" t="s">
        <v>2103</v>
      </c>
      <c r="G1025" s="300" t="s">
        <v>4522</v>
      </c>
      <c r="H1025" s="301">
        <v>490000</v>
      </c>
      <c r="I1025" s="301">
        <v>490000</v>
      </c>
      <c r="J1025" s="301">
        <v>490000</v>
      </c>
      <c r="K1025" s="308">
        <v>490000</v>
      </c>
      <c r="L1025" s="301">
        <v>490000</v>
      </c>
      <c r="M1025" s="301">
        <v>490000</v>
      </c>
      <c r="N1025" s="301">
        <v>490000</v>
      </c>
      <c r="O1025" s="301">
        <v>490000</v>
      </c>
      <c r="P1025" s="301">
        <v>490000</v>
      </c>
      <c r="Q1025" s="301">
        <v>0</v>
      </c>
      <c r="R1025" s="301">
        <v>0</v>
      </c>
      <c r="S1025" s="301">
        <v>0</v>
      </c>
    </row>
    <row r="1026" spans="1:19" ht="16.5" customHeight="1" x14ac:dyDescent="0.3">
      <c r="A1026" s="297">
        <v>1024</v>
      </c>
      <c r="B1026" s="298" t="s">
        <v>88</v>
      </c>
      <c r="C1026" s="298" t="s">
        <v>2244</v>
      </c>
      <c r="D1026" s="299" t="s">
        <v>2245</v>
      </c>
      <c r="E1026" s="299" t="s">
        <v>1824</v>
      </c>
      <c r="F1026" s="298" t="s">
        <v>2103</v>
      </c>
      <c r="G1026" s="298" t="s">
        <v>4522</v>
      </c>
      <c r="H1026" s="301">
        <v>710000</v>
      </c>
      <c r="I1026" s="301">
        <v>710000</v>
      </c>
      <c r="J1026" s="301">
        <v>480000</v>
      </c>
      <c r="K1026" s="308">
        <v>480000</v>
      </c>
      <c r="L1026" s="301">
        <v>480000</v>
      </c>
      <c r="M1026" s="301">
        <v>480000</v>
      </c>
      <c r="N1026" s="301">
        <v>480000</v>
      </c>
      <c r="O1026" s="301">
        <v>480000</v>
      </c>
      <c r="P1026" s="301">
        <v>480000</v>
      </c>
      <c r="Q1026" s="301">
        <v>480000</v>
      </c>
      <c r="R1026" s="301">
        <v>480000</v>
      </c>
      <c r="S1026" s="301">
        <v>480000</v>
      </c>
    </row>
    <row r="1027" spans="1:19" ht="16.5" customHeight="1" x14ac:dyDescent="0.3">
      <c r="A1027" s="293">
        <v>1025</v>
      </c>
      <c r="B1027" s="298" t="s">
        <v>88</v>
      </c>
      <c r="C1027" s="298" t="s">
        <v>3871</v>
      </c>
      <c r="D1027" s="299" t="s">
        <v>4021</v>
      </c>
      <c r="E1027" s="299" t="s">
        <v>3215</v>
      </c>
      <c r="F1027" s="300" t="s">
        <v>2103</v>
      </c>
      <c r="G1027" s="300" t="s">
        <v>4522</v>
      </c>
      <c r="H1027" s="301">
        <v>0</v>
      </c>
      <c r="I1027" s="301">
        <v>0</v>
      </c>
      <c r="J1027" s="301">
        <v>0</v>
      </c>
      <c r="K1027" s="308">
        <v>800000</v>
      </c>
      <c r="L1027" s="301">
        <v>800000</v>
      </c>
      <c r="M1027" s="301">
        <v>800000</v>
      </c>
      <c r="N1027" s="301">
        <v>800000</v>
      </c>
      <c r="O1027" s="301">
        <v>800000</v>
      </c>
      <c r="P1027" s="301">
        <v>800000</v>
      </c>
      <c r="Q1027" s="301">
        <v>800000</v>
      </c>
      <c r="R1027" s="301">
        <v>800000</v>
      </c>
      <c r="S1027" s="301">
        <v>800000</v>
      </c>
    </row>
    <row r="1028" spans="1:19" ht="16.5" customHeight="1" x14ac:dyDescent="0.3">
      <c r="A1028" s="297">
        <v>1026</v>
      </c>
      <c r="B1028" s="298" t="s">
        <v>88</v>
      </c>
      <c r="C1028" s="298" t="s">
        <v>2246</v>
      </c>
      <c r="D1028" s="299" t="s">
        <v>2247</v>
      </c>
      <c r="E1028" s="299" t="s">
        <v>1060</v>
      </c>
      <c r="F1028" s="298" t="s">
        <v>2103</v>
      </c>
      <c r="G1028" s="298" t="s">
        <v>4522</v>
      </c>
      <c r="H1028" s="301">
        <v>0</v>
      </c>
      <c r="I1028" s="301">
        <v>1286000</v>
      </c>
      <c r="J1028" s="301">
        <v>643000</v>
      </c>
      <c r="K1028" s="308">
        <v>643000</v>
      </c>
      <c r="L1028" s="301">
        <v>643000</v>
      </c>
      <c r="M1028" s="301">
        <v>643000</v>
      </c>
      <c r="N1028" s="301">
        <v>643000</v>
      </c>
      <c r="O1028" s="301">
        <v>0</v>
      </c>
      <c r="P1028" s="301">
        <v>0</v>
      </c>
      <c r="Q1028" s="301">
        <v>0</v>
      </c>
      <c r="R1028" s="301">
        <v>0</v>
      </c>
      <c r="S1028" s="301">
        <v>0</v>
      </c>
    </row>
    <row r="1029" spans="1:19" ht="16.5" customHeight="1" x14ac:dyDescent="0.3">
      <c r="A1029" s="302">
        <v>1027</v>
      </c>
      <c r="B1029" s="298" t="s">
        <v>88</v>
      </c>
      <c r="C1029" s="298" t="s">
        <v>2248</v>
      </c>
      <c r="D1029" s="299" t="s">
        <v>2249</v>
      </c>
      <c r="E1029" s="299" t="s">
        <v>1142</v>
      </c>
      <c r="F1029" s="300" t="s">
        <v>2103</v>
      </c>
      <c r="G1029" s="300" t="s">
        <v>4522</v>
      </c>
      <c r="H1029" s="301">
        <v>706000</v>
      </c>
      <c r="I1029" s="301">
        <v>706000</v>
      </c>
      <c r="J1029" s="301">
        <v>706000</v>
      </c>
      <c r="K1029" s="308">
        <v>706000</v>
      </c>
      <c r="L1029" s="301">
        <v>706000</v>
      </c>
      <c r="M1029" s="301">
        <v>706000</v>
      </c>
      <c r="N1029" s="301">
        <v>706000</v>
      </c>
      <c r="O1029" s="301">
        <v>706000</v>
      </c>
      <c r="P1029" s="301">
        <v>0</v>
      </c>
      <c r="Q1029" s="301">
        <v>0</v>
      </c>
      <c r="R1029" s="301">
        <v>0</v>
      </c>
      <c r="S1029" s="301">
        <v>0</v>
      </c>
    </row>
    <row r="1030" spans="1:19" ht="16.5" customHeight="1" x14ac:dyDescent="0.3">
      <c r="A1030" s="297">
        <v>1028</v>
      </c>
      <c r="B1030" s="298" t="s">
        <v>88</v>
      </c>
      <c r="C1030" s="298" t="s">
        <v>3609</v>
      </c>
      <c r="D1030" s="299" t="s">
        <v>3610</v>
      </c>
      <c r="E1030" s="299" t="s">
        <v>1142</v>
      </c>
      <c r="F1030" s="298" t="s">
        <v>2103</v>
      </c>
      <c r="G1030" s="298" t="s">
        <v>4522</v>
      </c>
      <c r="H1030" s="301">
        <v>0</v>
      </c>
      <c r="I1030" s="301">
        <v>0</v>
      </c>
      <c r="J1030" s="301">
        <v>0</v>
      </c>
      <c r="K1030" s="308">
        <v>0</v>
      </c>
      <c r="L1030" s="301">
        <v>0</v>
      </c>
      <c r="M1030" s="301">
        <v>0</v>
      </c>
      <c r="N1030" s="301">
        <v>0</v>
      </c>
      <c r="O1030" s="301">
        <v>0</v>
      </c>
      <c r="P1030" s="301">
        <v>0</v>
      </c>
      <c r="Q1030" s="301">
        <v>0</v>
      </c>
      <c r="R1030" s="301">
        <v>0</v>
      </c>
      <c r="S1030" s="301">
        <v>0</v>
      </c>
    </row>
    <row r="1031" spans="1:19" ht="16.5" customHeight="1" x14ac:dyDescent="0.3">
      <c r="A1031" s="302">
        <v>1029</v>
      </c>
      <c r="B1031" s="298" t="s">
        <v>998</v>
      </c>
      <c r="C1031" s="298" t="s">
        <v>3611</v>
      </c>
      <c r="D1031" s="299" t="s">
        <v>3612</v>
      </c>
      <c r="E1031" s="299" t="s">
        <v>1065</v>
      </c>
      <c r="F1031" s="300" t="s">
        <v>2103</v>
      </c>
      <c r="G1031" s="300" t="s">
        <v>4522</v>
      </c>
      <c r="H1031" s="301">
        <v>0</v>
      </c>
      <c r="I1031" s="301">
        <v>0</v>
      </c>
      <c r="J1031" s="301">
        <v>0</v>
      </c>
      <c r="K1031" s="308">
        <v>0</v>
      </c>
      <c r="L1031" s="301">
        <v>0</v>
      </c>
      <c r="M1031" s="301">
        <v>0</v>
      </c>
      <c r="N1031" s="301">
        <v>0</v>
      </c>
      <c r="O1031" s="301">
        <v>0</v>
      </c>
      <c r="P1031" s="301">
        <v>0</v>
      </c>
      <c r="Q1031" s="301">
        <v>0</v>
      </c>
      <c r="R1031" s="301">
        <v>0</v>
      </c>
      <c r="S1031" s="301">
        <v>0</v>
      </c>
    </row>
    <row r="1032" spans="1:19" ht="16.5" customHeight="1" x14ac:dyDescent="0.3">
      <c r="A1032" s="297">
        <v>1030</v>
      </c>
      <c r="B1032" s="298" t="s">
        <v>998</v>
      </c>
      <c r="C1032" s="298" t="s">
        <v>3613</v>
      </c>
      <c r="D1032" s="299" t="s">
        <v>3614</v>
      </c>
      <c r="E1032" s="299" t="s">
        <v>3615</v>
      </c>
      <c r="F1032" s="298" t="s">
        <v>2103</v>
      </c>
      <c r="G1032" s="298" t="s">
        <v>4522</v>
      </c>
      <c r="H1032" s="301">
        <v>0</v>
      </c>
      <c r="I1032" s="301">
        <v>0</v>
      </c>
      <c r="J1032" s="301">
        <v>0</v>
      </c>
      <c r="K1032" s="308">
        <v>0</v>
      </c>
      <c r="L1032" s="301">
        <v>0</v>
      </c>
      <c r="M1032" s="301">
        <v>0</v>
      </c>
      <c r="N1032" s="301">
        <v>0</v>
      </c>
      <c r="O1032" s="301">
        <v>0</v>
      </c>
      <c r="P1032" s="301">
        <v>0</v>
      </c>
      <c r="Q1032" s="301">
        <v>0</v>
      </c>
      <c r="R1032" s="301">
        <v>0</v>
      </c>
      <c r="S1032" s="301">
        <v>0</v>
      </c>
    </row>
    <row r="1033" spans="1:19" ht="16.5" customHeight="1" x14ac:dyDescent="0.3">
      <c r="A1033" s="302">
        <v>1031</v>
      </c>
      <c r="B1033" s="298" t="s">
        <v>998</v>
      </c>
      <c r="C1033" s="298" t="s">
        <v>4022</v>
      </c>
      <c r="D1033" s="299" t="s">
        <v>4023</v>
      </c>
      <c r="E1033" s="299" t="s">
        <v>4024</v>
      </c>
      <c r="F1033" s="300" t="s">
        <v>2103</v>
      </c>
      <c r="G1033" s="300" t="s">
        <v>4522</v>
      </c>
      <c r="H1033" s="301">
        <v>0</v>
      </c>
      <c r="I1033" s="301">
        <v>3930000</v>
      </c>
      <c r="J1033" s="301">
        <v>0</v>
      </c>
      <c r="K1033" s="308">
        <v>0</v>
      </c>
      <c r="L1033" s="301">
        <v>0</v>
      </c>
      <c r="M1033" s="301">
        <v>0</v>
      </c>
      <c r="N1033" s="301">
        <v>0</v>
      </c>
      <c r="O1033" s="301">
        <v>0</v>
      </c>
      <c r="P1033" s="301">
        <v>0</v>
      </c>
      <c r="Q1033" s="301">
        <v>0</v>
      </c>
      <c r="R1033" s="301">
        <v>0</v>
      </c>
      <c r="S1033" s="301">
        <v>0</v>
      </c>
    </row>
    <row r="1034" spans="1:19" ht="16.5" customHeight="1" x14ac:dyDescent="0.3">
      <c r="A1034" s="297">
        <v>1032</v>
      </c>
      <c r="B1034" s="298" t="s">
        <v>998</v>
      </c>
      <c r="C1034" s="298" t="s">
        <v>2731</v>
      </c>
      <c r="D1034" s="299" t="s">
        <v>2732</v>
      </c>
      <c r="E1034" s="299" t="s">
        <v>1145</v>
      </c>
      <c r="F1034" s="298" t="s">
        <v>2103</v>
      </c>
      <c r="G1034" s="298" t="s">
        <v>4522</v>
      </c>
      <c r="H1034" s="301">
        <v>320000</v>
      </c>
      <c r="I1034" s="301">
        <v>320000</v>
      </c>
      <c r="J1034" s="301">
        <v>320000</v>
      </c>
      <c r="K1034" s="308">
        <v>320000</v>
      </c>
      <c r="L1034" s="301">
        <v>320000</v>
      </c>
      <c r="M1034" s="301">
        <v>320000</v>
      </c>
      <c r="N1034" s="301">
        <v>320000</v>
      </c>
      <c r="O1034" s="301">
        <v>320000</v>
      </c>
      <c r="P1034" s="301">
        <v>320000</v>
      </c>
      <c r="Q1034" s="301">
        <v>320000</v>
      </c>
      <c r="R1034" s="301">
        <v>320000</v>
      </c>
      <c r="S1034" s="301">
        <v>320000</v>
      </c>
    </row>
    <row r="1035" spans="1:19" ht="16.5" customHeight="1" x14ac:dyDescent="0.3">
      <c r="A1035" s="293">
        <v>1033</v>
      </c>
      <c r="B1035" s="298" t="s">
        <v>998</v>
      </c>
      <c r="C1035" s="298" t="s">
        <v>2818</v>
      </c>
      <c r="D1035" s="299" t="s">
        <v>2873</v>
      </c>
      <c r="E1035" s="299" t="s">
        <v>2874</v>
      </c>
      <c r="F1035" s="300" t="s">
        <v>2103</v>
      </c>
      <c r="G1035" s="300" t="s">
        <v>4522</v>
      </c>
      <c r="H1035" s="301">
        <v>3792000</v>
      </c>
      <c r="I1035" s="301">
        <v>0</v>
      </c>
      <c r="J1035" s="301">
        <v>0</v>
      </c>
      <c r="K1035" s="308">
        <v>0</v>
      </c>
      <c r="L1035" s="301">
        <v>0</v>
      </c>
      <c r="M1035" s="301">
        <v>0</v>
      </c>
      <c r="N1035" s="301">
        <v>0</v>
      </c>
      <c r="O1035" s="301">
        <v>0</v>
      </c>
      <c r="P1035" s="301">
        <v>0</v>
      </c>
      <c r="Q1035" s="301">
        <v>0</v>
      </c>
      <c r="R1035" s="301">
        <v>0</v>
      </c>
      <c r="S1035" s="301">
        <v>0</v>
      </c>
    </row>
    <row r="1036" spans="1:19" ht="16.5" customHeight="1" x14ac:dyDescent="0.3">
      <c r="A1036" s="297">
        <v>1034</v>
      </c>
      <c r="B1036" s="298" t="s">
        <v>998</v>
      </c>
      <c r="C1036" s="298" t="s">
        <v>2250</v>
      </c>
      <c r="D1036" s="299" t="s">
        <v>2251</v>
      </c>
      <c r="E1036" s="299" t="s">
        <v>1196</v>
      </c>
      <c r="F1036" s="298" t="s">
        <v>2103</v>
      </c>
      <c r="G1036" s="298" t="s">
        <v>4522</v>
      </c>
      <c r="H1036" s="301">
        <v>850000</v>
      </c>
      <c r="I1036" s="301">
        <v>850000</v>
      </c>
      <c r="J1036" s="301">
        <v>850000</v>
      </c>
      <c r="K1036" s="308">
        <v>850000</v>
      </c>
      <c r="L1036" s="301">
        <v>850000</v>
      </c>
      <c r="M1036" s="301">
        <v>850000</v>
      </c>
      <c r="N1036" s="301">
        <v>850000</v>
      </c>
      <c r="O1036" s="301">
        <v>850000</v>
      </c>
      <c r="P1036" s="301">
        <v>850000</v>
      </c>
      <c r="Q1036" s="301">
        <v>850000</v>
      </c>
      <c r="R1036" s="301">
        <v>850000</v>
      </c>
      <c r="S1036" s="301">
        <v>0</v>
      </c>
    </row>
    <row r="1037" spans="1:19" ht="16.5" customHeight="1" x14ac:dyDescent="0.3">
      <c r="A1037" s="302">
        <v>1035</v>
      </c>
      <c r="B1037" s="298" t="s">
        <v>998</v>
      </c>
      <c r="C1037" s="298" t="s">
        <v>2252</v>
      </c>
      <c r="D1037" s="299" t="s">
        <v>2253</v>
      </c>
      <c r="E1037" s="299" t="s">
        <v>1113</v>
      </c>
      <c r="F1037" s="300" t="s">
        <v>2103</v>
      </c>
      <c r="G1037" s="300" t="s">
        <v>4522</v>
      </c>
      <c r="H1037" s="301">
        <v>549000</v>
      </c>
      <c r="I1037" s="301">
        <v>549000</v>
      </c>
      <c r="J1037" s="301">
        <v>549000</v>
      </c>
      <c r="K1037" s="308">
        <v>549000</v>
      </c>
      <c r="L1037" s="301">
        <v>549000</v>
      </c>
      <c r="M1037" s="301">
        <v>549000</v>
      </c>
      <c r="N1037" s="301">
        <v>549000</v>
      </c>
      <c r="O1037" s="301">
        <v>549000</v>
      </c>
      <c r="P1037" s="301">
        <v>549000</v>
      </c>
      <c r="Q1037" s="301">
        <v>549000</v>
      </c>
      <c r="R1037" s="301">
        <v>549000</v>
      </c>
      <c r="S1037" s="301">
        <v>0</v>
      </c>
    </row>
    <row r="1038" spans="1:19" ht="16.5" customHeight="1" x14ac:dyDescent="0.3">
      <c r="A1038" s="297">
        <v>1036</v>
      </c>
      <c r="B1038" s="298" t="s">
        <v>998</v>
      </c>
      <c r="C1038" s="298" t="s">
        <v>2254</v>
      </c>
      <c r="D1038" s="299" t="s">
        <v>2255</v>
      </c>
      <c r="E1038" s="299" t="s">
        <v>1418</v>
      </c>
      <c r="F1038" s="298" t="s">
        <v>2103</v>
      </c>
      <c r="G1038" s="298" t="s">
        <v>4522</v>
      </c>
      <c r="H1038" s="301">
        <v>355000</v>
      </c>
      <c r="I1038" s="301">
        <v>355000</v>
      </c>
      <c r="J1038" s="301">
        <v>355000</v>
      </c>
      <c r="K1038" s="308">
        <v>355000</v>
      </c>
      <c r="L1038" s="301">
        <v>355000</v>
      </c>
      <c r="M1038" s="301">
        <v>355000</v>
      </c>
      <c r="N1038" s="301">
        <v>355000</v>
      </c>
      <c r="O1038" s="301">
        <v>355000</v>
      </c>
      <c r="P1038" s="301">
        <v>355000</v>
      </c>
      <c r="Q1038" s="301">
        <v>355000</v>
      </c>
      <c r="R1038" s="301">
        <v>0</v>
      </c>
      <c r="S1038" s="301">
        <v>0</v>
      </c>
    </row>
    <row r="1039" spans="1:19" ht="16.5" customHeight="1" x14ac:dyDescent="0.3">
      <c r="A1039" s="302">
        <v>1037</v>
      </c>
      <c r="B1039" s="298" t="s">
        <v>998</v>
      </c>
      <c r="C1039" s="298" t="s">
        <v>3616</v>
      </c>
      <c r="D1039" s="299" t="s">
        <v>3617</v>
      </c>
      <c r="E1039" s="299" t="s">
        <v>1142</v>
      </c>
      <c r="F1039" s="300" t="s">
        <v>2103</v>
      </c>
      <c r="G1039" s="300" t="s">
        <v>4522</v>
      </c>
      <c r="H1039" s="301">
        <v>0</v>
      </c>
      <c r="I1039" s="301">
        <v>0</v>
      </c>
      <c r="J1039" s="301">
        <v>0</v>
      </c>
      <c r="K1039" s="308">
        <v>0</v>
      </c>
      <c r="L1039" s="301">
        <v>0</v>
      </c>
      <c r="M1039" s="301">
        <v>0</v>
      </c>
      <c r="N1039" s="301">
        <v>0</v>
      </c>
      <c r="O1039" s="301">
        <v>0</v>
      </c>
      <c r="P1039" s="301">
        <v>0</v>
      </c>
      <c r="Q1039" s="301">
        <v>0</v>
      </c>
      <c r="R1039" s="301">
        <v>0</v>
      </c>
      <c r="S1039" s="301">
        <v>0</v>
      </c>
    </row>
    <row r="1040" spans="1:19" ht="16.5" customHeight="1" x14ac:dyDescent="0.3">
      <c r="A1040" s="297">
        <v>1038</v>
      </c>
      <c r="B1040" s="298" t="s">
        <v>998</v>
      </c>
      <c r="C1040" s="298" t="s">
        <v>2256</v>
      </c>
      <c r="D1040" s="299" t="s">
        <v>2257</v>
      </c>
      <c r="E1040" s="299" t="s">
        <v>1295</v>
      </c>
      <c r="F1040" s="298" t="s">
        <v>2103</v>
      </c>
      <c r="G1040" s="298" t="s">
        <v>4522</v>
      </c>
      <c r="H1040" s="301">
        <v>625000</v>
      </c>
      <c r="I1040" s="301">
        <v>625000</v>
      </c>
      <c r="J1040" s="301">
        <v>625000</v>
      </c>
      <c r="K1040" s="308">
        <v>625000</v>
      </c>
      <c r="L1040" s="301">
        <v>625000</v>
      </c>
      <c r="M1040" s="301">
        <v>625000</v>
      </c>
      <c r="N1040" s="301">
        <v>625000</v>
      </c>
      <c r="O1040" s="301">
        <v>625000</v>
      </c>
      <c r="P1040" s="301">
        <v>625000</v>
      </c>
      <c r="Q1040" s="301">
        <v>625000</v>
      </c>
      <c r="R1040" s="301">
        <v>625000</v>
      </c>
      <c r="S1040" s="301">
        <v>625000</v>
      </c>
    </row>
    <row r="1041" spans="1:19" ht="16.5" customHeight="1" x14ac:dyDescent="0.3">
      <c r="A1041" s="302">
        <v>1039</v>
      </c>
      <c r="B1041" s="298" t="s">
        <v>998</v>
      </c>
      <c r="C1041" s="298" t="s">
        <v>2258</v>
      </c>
      <c r="D1041" s="299" t="s">
        <v>2259</v>
      </c>
      <c r="E1041" s="299" t="s">
        <v>1418</v>
      </c>
      <c r="F1041" s="300" t="s">
        <v>2103</v>
      </c>
      <c r="G1041" s="300" t="s">
        <v>4522</v>
      </c>
      <c r="H1041" s="301">
        <v>260000</v>
      </c>
      <c r="I1041" s="301">
        <v>260000</v>
      </c>
      <c r="J1041" s="301">
        <v>260000</v>
      </c>
      <c r="K1041" s="308">
        <v>260000</v>
      </c>
      <c r="L1041" s="301">
        <v>260000</v>
      </c>
      <c r="M1041" s="301">
        <v>260000</v>
      </c>
      <c r="N1041" s="301">
        <v>260000</v>
      </c>
      <c r="O1041" s="301">
        <v>260000</v>
      </c>
      <c r="P1041" s="301">
        <v>260000</v>
      </c>
      <c r="Q1041" s="301">
        <v>260000</v>
      </c>
      <c r="R1041" s="301">
        <v>0</v>
      </c>
      <c r="S1041" s="301">
        <v>0</v>
      </c>
    </row>
    <row r="1042" spans="1:19" ht="16.5" customHeight="1" x14ac:dyDescent="0.3">
      <c r="A1042" s="297">
        <v>1040</v>
      </c>
      <c r="B1042" s="298" t="s">
        <v>998</v>
      </c>
      <c r="C1042" s="298" t="s">
        <v>2260</v>
      </c>
      <c r="D1042" s="299" t="s">
        <v>2261</v>
      </c>
      <c r="E1042" s="299" t="s">
        <v>1151</v>
      </c>
      <c r="F1042" s="298" t="s">
        <v>2103</v>
      </c>
      <c r="G1042" s="298" t="s">
        <v>4522</v>
      </c>
      <c r="H1042" s="301">
        <v>340000</v>
      </c>
      <c r="I1042" s="301">
        <v>340000</v>
      </c>
      <c r="J1042" s="301">
        <v>340000</v>
      </c>
      <c r="K1042" s="308">
        <v>340000</v>
      </c>
      <c r="L1042" s="301">
        <v>0</v>
      </c>
      <c r="M1042" s="301">
        <v>0</v>
      </c>
      <c r="N1042" s="301">
        <v>0</v>
      </c>
      <c r="O1042" s="301">
        <v>0</v>
      </c>
      <c r="P1042" s="301">
        <v>0</v>
      </c>
      <c r="Q1042" s="301">
        <v>0</v>
      </c>
      <c r="R1042" s="301">
        <v>0</v>
      </c>
      <c r="S1042" s="301">
        <v>0</v>
      </c>
    </row>
    <row r="1043" spans="1:19" ht="16.5" customHeight="1" x14ac:dyDescent="0.3">
      <c r="A1043" s="293">
        <v>1041</v>
      </c>
      <c r="B1043" s="298" t="s">
        <v>998</v>
      </c>
      <c r="C1043" s="298" t="s">
        <v>3829</v>
      </c>
      <c r="D1043" s="299" t="s">
        <v>3861</v>
      </c>
      <c r="E1043" s="299" t="s">
        <v>3862</v>
      </c>
      <c r="F1043" s="300" t="s">
        <v>2103</v>
      </c>
      <c r="G1043" s="300" t="s">
        <v>4522</v>
      </c>
      <c r="H1043" s="301">
        <v>0</v>
      </c>
      <c r="I1043" s="301">
        <v>9144000</v>
      </c>
      <c r="J1043" s="301">
        <v>0</v>
      </c>
      <c r="K1043" s="308">
        <v>0</v>
      </c>
      <c r="L1043" s="301">
        <v>8229600</v>
      </c>
      <c r="M1043" s="301">
        <v>0</v>
      </c>
      <c r="N1043" s="301">
        <v>0</v>
      </c>
      <c r="O1043" s="301">
        <v>0</v>
      </c>
      <c r="P1043" s="301">
        <v>0</v>
      </c>
      <c r="Q1043" s="301">
        <v>0</v>
      </c>
      <c r="R1043" s="301">
        <v>0</v>
      </c>
      <c r="S1043" s="301">
        <v>0</v>
      </c>
    </row>
    <row r="1044" spans="1:19" ht="16.5" customHeight="1" x14ac:dyDescent="0.3">
      <c r="A1044" s="297">
        <v>1042</v>
      </c>
      <c r="B1044" s="298" t="s">
        <v>998</v>
      </c>
      <c r="C1044" s="298" t="s">
        <v>3618</v>
      </c>
      <c r="D1044" s="299" t="s">
        <v>3619</v>
      </c>
      <c r="E1044" s="299" t="s">
        <v>3863</v>
      </c>
      <c r="F1044" s="298" t="s">
        <v>2103</v>
      </c>
      <c r="G1044" s="298" t="s">
        <v>4522</v>
      </c>
      <c r="H1044" s="301">
        <v>0</v>
      </c>
      <c r="I1044" s="301">
        <v>0</v>
      </c>
      <c r="J1044" s="301">
        <v>1506000</v>
      </c>
      <c r="K1044" s="308">
        <v>0</v>
      </c>
      <c r="L1044" s="301">
        <v>0</v>
      </c>
      <c r="M1044" s="301">
        <v>0</v>
      </c>
      <c r="N1044" s="301">
        <v>0</v>
      </c>
      <c r="O1044" s="301">
        <v>0</v>
      </c>
      <c r="P1044" s="301">
        <v>0</v>
      </c>
      <c r="Q1044" s="301">
        <v>0</v>
      </c>
      <c r="R1044" s="301">
        <v>0</v>
      </c>
      <c r="S1044" s="301">
        <v>0</v>
      </c>
    </row>
    <row r="1045" spans="1:19" ht="16.5" customHeight="1" x14ac:dyDescent="0.3">
      <c r="A1045" s="302">
        <v>1043</v>
      </c>
      <c r="B1045" s="298" t="s">
        <v>998</v>
      </c>
      <c r="C1045" s="298" t="s">
        <v>4468</v>
      </c>
      <c r="D1045" s="299" t="s">
        <v>4489</v>
      </c>
      <c r="E1045" s="299" t="s">
        <v>4490</v>
      </c>
      <c r="F1045" s="300" t="s">
        <v>2103</v>
      </c>
      <c r="G1045" s="300" t="s">
        <v>4522</v>
      </c>
      <c r="H1045" s="301">
        <v>0</v>
      </c>
      <c r="I1045" s="301">
        <v>0</v>
      </c>
      <c r="J1045" s="301">
        <v>0</v>
      </c>
      <c r="K1045" s="308">
        <v>0</v>
      </c>
      <c r="L1045" s="301">
        <v>0</v>
      </c>
      <c r="M1045" s="301">
        <v>691000</v>
      </c>
      <c r="N1045" s="301">
        <v>691000</v>
      </c>
      <c r="O1045" s="301">
        <v>691000</v>
      </c>
      <c r="P1045" s="301">
        <v>691000</v>
      </c>
      <c r="Q1045" s="301">
        <v>691000</v>
      </c>
      <c r="R1045" s="301">
        <v>691000</v>
      </c>
      <c r="S1045" s="301">
        <v>691000</v>
      </c>
    </row>
    <row r="1046" spans="1:19" ht="16.5" customHeight="1" x14ac:dyDescent="0.3">
      <c r="A1046" s="297">
        <v>1044</v>
      </c>
      <c r="B1046" s="298" t="s">
        <v>998</v>
      </c>
      <c r="C1046" s="298" t="s">
        <v>2262</v>
      </c>
      <c r="D1046" s="299" t="s">
        <v>2263</v>
      </c>
      <c r="E1046" s="299" t="s">
        <v>2264</v>
      </c>
      <c r="F1046" s="298" t="s">
        <v>2103</v>
      </c>
      <c r="G1046" s="298" t="s">
        <v>4522</v>
      </c>
      <c r="H1046" s="301">
        <v>7562400</v>
      </c>
      <c r="I1046" s="301">
        <v>0</v>
      </c>
      <c r="J1046" s="301">
        <v>0</v>
      </c>
      <c r="K1046" s="308">
        <v>0</v>
      </c>
      <c r="L1046" s="301">
        <v>0</v>
      </c>
      <c r="M1046" s="301">
        <v>0</v>
      </c>
      <c r="N1046" s="301">
        <v>0</v>
      </c>
      <c r="O1046" s="301">
        <v>0</v>
      </c>
      <c r="P1046" s="301">
        <v>0</v>
      </c>
      <c r="Q1046" s="301">
        <v>0</v>
      </c>
      <c r="R1046" s="301">
        <v>0</v>
      </c>
      <c r="S1046" s="301">
        <v>0</v>
      </c>
    </row>
    <row r="1047" spans="1:19" ht="16.5" customHeight="1" x14ac:dyDescent="0.3">
      <c r="A1047" s="302">
        <v>1045</v>
      </c>
      <c r="B1047" s="298" t="s">
        <v>998</v>
      </c>
      <c r="C1047" s="298" t="s">
        <v>4404</v>
      </c>
      <c r="D1047" s="299" t="s">
        <v>4450</v>
      </c>
      <c r="E1047" s="299" t="s">
        <v>3534</v>
      </c>
      <c r="F1047" s="300" t="s">
        <v>2103</v>
      </c>
      <c r="G1047" s="300" t="s">
        <v>4522</v>
      </c>
      <c r="H1047" s="301">
        <v>0</v>
      </c>
      <c r="I1047" s="301">
        <v>0</v>
      </c>
      <c r="J1047" s="301">
        <v>0</v>
      </c>
      <c r="K1047" s="308">
        <v>0</v>
      </c>
      <c r="L1047" s="301">
        <v>323000</v>
      </c>
      <c r="M1047" s="301">
        <v>323000</v>
      </c>
      <c r="N1047" s="301">
        <v>323000</v>
      </c>
      <c r="O1047" s="301">
        <v>323000</v>
      </c>
      <c r="P1047" s="301">
        <v>323000</v>
      </c>
      <c r="Q1047" s="301">
        <v>323000</v>
      </c>
      <c r="R1047" s="301">
        <v>323000</v>
      </c>
      <c r="S1047" s="301">
        <v>323000</v>
      </c>
    </row>
    <row r="1048" spans="1:19" ht="16.5" customHeight="1" x14ac:dyDescent="0.3">
      <c r="A1048" s="297">
        <v>1046</v>
      </c>
      <c r="B1048" s="298" t="s">
        <v>998</v>
      </c>
      <c r="C1048" s="298" t="s">
        <v>2265</v>
      </c>
      <c r="D1048" s="299" t="s">
        <v>2266</v>
      </c>
      <c r="E1048" s="299" t="s">
        <v>2875</v>
      </c>
      <c r="F1048" s="298" t="s">
        <v>2103</v>
      </c>
      <c r="G1048" s="298" t="s">
        <v>4522</v>
      </c>
      <c r="H1048" s="301">
        <v>380000</v>
      </c>
      <c r="I1048" s="301">
        <v>380000</v>
      </c>
      <c r="J1048" s="301">
        <v>380000</v>
      </c>
      <c r="K1048" s="308">
        <v>380000</v>
      </c>
      <c r="L1048" s="301">
        <v>380000</v>
      </c>
      <c r="M1048" s="301">
        <v>380000</v>
      </c>
      <c r="N1048" s="301">
        <v>380000</v>
      </c>
      <c r="O1048" s="301">
        <v>380000</v>
      </c>
      <c r="P1048" s="301">
        <v>380000</v>
      </c>
      <c r="Q1048" s="301">
        <v>380000</v>
      </c>
      <c r="R1048" s="301">
        <v>380000</v>
      </c>
      <c r="S1048" s="301">
        <v>380000</v>
      </c>
    </row>
    <row r="1049" spans="1:19" ht="16.5" customHeight="1" x14ac:dyDescent="0.3">
      <c r="A1049" s="302">
        <v>1047</v>
      </c>
      <c r="B1049" s="298" t="s">
        <v>998</v>
      </c>
      <c r="C1049" s="298" t="s">
        <v>2267</v>
      </c>
      <c r="D1049" s="299" t="s">
        <v>2268</v>
      </c>
      <c r="E1049" s="299" t="s">
        <v>1065</v>
      </c>
      <c r="F1049" s="300" t="s">
        <v>2103</v>
      </c>
      <c r="G1049" s="300" t="s">
        <v>4522</v>
      </c>
      <c r="H1049" s="301">
        <v>544000</v>
      </c>
      <c r="I1049" s="301">
        <v>544000</v>
      </c>
      <c r="J1049" s="301">
        <v>544000</v>
      </c>
      <c r="K1049" s="308">
        <v>544000</v>
      </c>
      <c r="L1049" s="301">
        <v>544000</v>
      </c>
      <c r="M1049" s="301">
        <v>544000</v>
      </c>
      <c r="N1049" s="301">
        <v>544000</v>
      </c>
      <c r="O1049" s="301">
        <v>544000</v>
      </c>
      <c r="P1049" s="301">
        <v>544000</v>
      </c>
      <c r="Q1049" s="301">
        <v>0</v>
      </c>
      <c r="R1049" s="301">
        <v>0</v>
      </c>
      <c r="S1049" s="301">
        <v>0</v>
      </c>
    </row>
    <row r="1050" spans="1:19" ht="16.5" customHeight="1" x14ac:dyDescent="0.3">
      <c r="A1050" s="297">
        <v>1048</v>
      </c>
      <c r="B1050" s="298" t="s">
        <v>998</v>
      </c>
      <c r="C1050" s="298" t="s">
        <v>3621</v>
      </c>
      <c r="D1050" s="299" t="s">
        <v>3622</v>
      </c>
      <c r="E1050" s="299" t="s">
        <v>3623</v>
      </c>
      <c r="F1050" s="298" t="s">
        <v>2103</v>
      </c>
      <c r="G1050" s="298" t="s">
        <v>4522</v>
      </c>
      <c r="H1050" s="301">
        <v>0</v>
      </c>
      <c r="I1050" s="301">
        <v>0</v>
      </c>
      <c r="J1050" s="301">
        <v>0</v>
      </c>
      <c r="K1050" s="308">
        <v>0</v>
      </c>
      <c r="L1050" s="301">
        <v>0</v>
      </c>
      <c r="M1050" s="301">
        <v>0</v>
      </c>
      <c r="N1050" s="301">
        <v>0</v>
      </c>
      <c r="O1050" s="301">
        <v>0</v>
      </c>
      <c r="P1050" s="301">
        <v>0</v>
      </c>
      <c r="Q1050" s="301">
        <v>0</v>
      </c>
      <c r="R1050" s="301">
        <v>0</v>
      </c>
      <c r="S1050" s="301">
        <v>0</v>
      </c>
    </row>
    <row r="1051" spans="1:19" ht="16.5" customHeight="1" x14ac:dyDescent="0.3">
      <c r="A1051" s="293">
        <v>1049</v>
      </c>
      <c r="B1051" s="298" t="s">
        <v>998</v>
      </c>
      <c r="C1051" s="298" t="s">
        <v>3624</v>
      </c>
      <c r="D1051" s="299" t="s">
        <v>3625</v>
      </c>
      <c r="E1051" s="299" t="s">
        <v>3405</v>
      </c>
      <c r="F1051" s="300" t="s">
        <v>2103</v>
      </c>
      <c r="G1051" s="300" t="s">
        <v>4522</v>
      </c>
      <c r="H1051" s="301">
        <v>0</v>
      </c>
      <c r="I1051" s="301">
        <v>0</v>
      </c>
      <c r="J1051" s="301">
        <v>0</v>
      </c>
      <c r="K1051" s="308">
        <v>0</v>
      </c>
      <c r="L1051" s="301">
        <v>0</v>
      </c>
      <c r="M1051" s="301">
        <v>0</v>
      </c>
      <c r="N1051" s="301">
        <v>0</v>
      </c>
      <c r="O1051" s="301">
        <v>0</v>
      </c>
      <c r="P1051" s="301">
        <v>0</v>
      </c>
      <c r="Q1051" s="301">
        <v>0</v>
      </c>
      <c r="R1051" s="301">
        <v>0</v>
      </c>
      <c r="S1051" s="301">
        <v>0</v>
      </c>
    </row>
    <row r="1052" spans="1:19" ht="16.5" customHeight="1" x14ac:dyDescent="0.3">
      <c r="A1052" s="297">
        <v>1050</v>
      </c>
      <c r="B1052" s="298" t="s">
        <v>998</v>
      </c>
      <c r="C1052" s="298" t="s">
        <v>2269</v>
      </c>
      <c r="D1052" s="299" t="s">
        <v>2270</v>
      </c>
      <c r="E1052" s="299" t="s">
        <v>1113</v>
      </c>
      <c r="F1052" s="298" t="s">
        <v>2103</v>
      </c>
      <c r="G1052" s="298" t="s">
        <v>4522</v>
      </c>
      <c r="H1052" s="301">
        <v>608000</v>
      </c>
      <c r="I1052" s="301">
        <v>608000</v>
      </c>
      <c r="J1052" s="301">
        <v>608000</v>
      </c>
      <c r="K1052" s="308">
        <v>608000</v>
      </c>
      <c r="L1052" s="301">
        <v>608000</v>
      </c>
      <c r="M1052" s="301">
        <v>608000</v>
      </c>
      <c r="N1052" s="301">
        <v>608000</v>
      </c>
      <c r="O1052" s="301">
        <v>608000</v>
      </c>
      <c r="P1052" s="301">
        <v>608000</v>
      </c>
      <c r="Q1052" s="301">
        <v>608000</v>
      </c>
      <c r="R1052" s="301">
        <v>608000</v>
      </c>
      <c r="S1052" s="301">
        <v>0</v>
      </c>
    </row>
    <row r="1053" spans="1:19" ht="16.5" customHeight="1" x14ac:dyDescent="0.3">
      <c r="A1053" s="302">
        <v>1051</v>
      </c>
      <c r="B1053" s="298" t="s">
        <v>998</v>
      </c>
      <c r="C1053" s="298" t="s">
        <v>2733</v>
      </c>
      <c r="D1053" s="299" t="s">
        <v>2734</v>
      </c>
      <c r="E1053" s="299" t="s">
        <v>1145</v>
      </c>
      <c r="F1053" s="300" t="s">
        <v>2103</v>
      </c>
      <c r="G1053" s="300" t="s">
        <v>4522</v>
      </c>
      <c r="H1053" s="301">
        <v>490000</v>
      </c>
      <c r="I1053" s="301">
        <v>490000</v>
      </c>
      <c r="J1053" s="301">
        <v>490000</v>
      </c>
      <c r="K1053" s="308">
        <v>490000</v>
      </c>
      <c r="L1053" s="301">
        <v>490000</v>
      </c>
      <c r="M1053" s="301">
        <v>490000</v>
      </c>
      <c r="N1053" s="301">
        <v>490000</v>
      </c>
      <c r="O1053" s="301">
        <v>490000</v>
      </c>
      <c r="P1053" s="301">
        <v>490000</v>
      </c>
      <c r="Q1053" s="301">
        <v>490000</v>
      </c>
      <c r="R1053" s="301">
        <v>490000</v>
      </c>
      <c r="S1053" s="301">
        <v>490000</v>
      </c>
    </row>
    <row r="1054" spans="1:19" ht="16.5" customHeight="1" x14ac:dyDescent="0.3">
      <c r="A1054" s="297">
        <v>1052</v>
      </c>
      <c r="B1054" s="298" t="s">
        <v>998</v>
      </c>
      <c r="C1054" s="298" t="s">
        <v>2271</v>
      </c>
      <c r="D1054" s="299" t="s">
        <v>2272</v>
      </c>
      <c r="E1054" s="299" t="s">
        <v>2273</v>
      </c>
      <c r="F1054" s="298" t="s">
        <v>2103</v>
      </c>
      <c r="G1054" s="298" t="s">
        <v>4522</v>
      </c>
      <c r="H1054" s="301">
        <v>380000</v>
      </c>
      <c r="I1054" s="301">
        <v>380000</v>
      </c>
      <c r="J1054" s="301">
        <v>380000</v>
      </c>
      <c r="K1054" s="308">
        <v>380000</v>
      </c>
      <c r="L1054" s="301">
        <v>380000</v>
      </c>
      <c r="M1054" s="301">
        <v>380000</v>
      </c>
      <c r="N1054" s="301">
        <v>380000</v>
      </c>
      <c r="O1054" s="301">
        <v>380000</v>
      </c>
      <c r="P1054" s="301">
        <v>0</v>
      </c>
      <c r="Q1054" s="301">
        <v>0</v>
      </c>
      <c r="R1054" s="301">
        <v>0</v>
      </c>
      <c r="S1054" s="301">
        <v>0</v>
      </c>
    </row>
    <row r="1055" spans="1:19" ht="16.5" customHeight="1" x14ac:dyDescent="0.3">
      <c r="A1055" s="302">
        <v>1053</v>
      </c>
      <c r="B1055" s="298" t="s">
        <v>37</v>
      </c>
      <c r="C1055" s="298" t="s">
        <v>2274</v>
      </c>
      <c r="D1055" s="299" t="s">
        <v>2275</v>
      </c>
      <c r="E1055" s="299" t="s">
        <v>3444</v>
      </c>
      <c r="F1055" s="300" t="s">
        <v>2103</v>
      </c>
      <c r="G1055" s="300" t="s">
        <v>4522</v>
      </c>
      <c r="H1055" s="301">
        <v>530000</v>
      </c>
      <c r="I1055" s="301">
        <v>530000</v>
      </c>
      <c r="J1055" s="301">
        <v>530000</v>
      </c>
      <c r="K1055" s="308">
        <v>530000</v>
      </c>
      <c r="L1055" s="301">
        <v>530000</v>
      </c>
      <c r="M1055" s="301">
        <v>530000</v>
      </c>
      <c r="N1055" s="301">
        <v>530000</v>
      </c>
      <c r="O1055" s="301">
        <v>530000</v>
      </c>
      <c r="P1055" s="301">
        <v>530000</v>
      </c>
      <c r="Q1055" s="301">
        <v>530000</v>
      </c>
      <c r="R1055" s="301">
        <v>530000</v>
      </c>
      <c r="S1055" s="301">
        <v>530000</v>
      </c>
    </row>
    <row r="1056" spans="1:19" ht="16.5" customHeight="1" x14ac:dyDescent="0.3">
      <c r="A1056" s="297">
        <v>1054</v>
      </c>
      <c r="B1056" s="298" t="s">
        <v>37</v>
      </c>
      <c r="C1056" s="298" t="s">
        <v>2277</v>
      </c>
      <c r="D1056" s="299" t="s">
        <v>2278</v>
      </c>
      <c r="E1056" s="299" t="s">
        <v>1028</v>
      </c>
      <c r="F1056" s="298" t="s">
        <v>2103</v>
      </c>
      <c r="G1056" s="298" t="s">
        <v>4522</v>
      </c>
      <c r="H1056" s="301">
        <v>480000</v>
      </c>
      <c r="I1056" s="301">
        <v>480000</v>
      </c>
      <c r="J1056" s="301">
        <v>480000</v>
      </c>
      <c r="K1056" s="308">
        <v>480000</v>
      </c>
      <c r="L1056" s="301">
        <v>480000</v>
      </c>
      <c r="M1056" s="301">
        <v>0</v>
      </c>
      <c r="N1056" s="301">
        <v>0</v>
      </c>
      <c r="O1056" s="301">
        <v>0</v>
      </c>
      <c r="P1056" s="301">
        <v>0</v>
      </c>
      <c r="Q1056" s="301">
        <v>0</v>
      </c>
      <c r="R1056" s="301">
        <v>0</v>
      </c>
      <c r="S1056" s="301">
        <v>0</v>
      </c>
    </row>
    <row r="1057" spans="1:19" ht="16.5" customHeight="1" x14ac:dyDescent="0.3">
      <c r="A1057" s="302">
        <v>1055</v>
      </c>
      <c r="B1057" s="298" t="s">
        <v>37</v>
      </c>
      <c r="C1057" s="298" t="s">
        <v>1435</v>
      </c>
      <c r="D1057" s="299" t="s">
        <v>1436</v>
      </c>
      <c r="E1057" s="299" t="s">
        <v>2279</v>
      </c>
      <c r="F1057" s="300" t="s">
        <v>2103</v>
      </c>
      <c r="G1057" s="300" t="s">
        <v>4522</v>
      </c>
      <c r="H1057" s="301">
        <v>780000</v>
      </c>
      <c r="I1057" s="301">
        <v>787200</v>
      </c>
      <c r="J1057" s="301">
        <v>787200</v>
      </c>
      <c r="K1057" s="308">
        <v>792000</v>
      </c>
      <c r="L1057" s="301">
        <v>792000</v>
      </c>
      <c r="M1057" s="301">
        <v>792000</v>
      </c>
      <c r="N1057" s="301">
        <v>792000</v>
      </c>
      <c r="O1057" s="301">
        <v>792000</v>
      </c>
      <c r="P1057" s="301">
        <v>792000</v>
      </c>
      <c r="Q1057" s="301">
        <v>792000</v>
      </c>
      <c r="R1057" s="301">
        <v>0</v>
      </c>
      <c r="S1057" s="301">
        <v>0</v>
      </c>
    </row>
    <row r="1058" spans="1:19" ht="16.5" customHeight="1" x14ac:dyDescent="0.3">
      <c r="A1058" s="297">
        <v>1056</v>
      </c>
      <c r="B1058" s="298" t="s">
        <v>37</v>
      </c>
      <c r="C1058" s="298" t="s">
        <v>2280</v>
      </c>
      <c r="D1058" s="299" t="s">
        <v>2281</v>
      </c>
      <c r="E1058" s="299" t="s">
        <v>1151</v>
      </c>
      <c r="F1058" s="298" t="s">
        <v>2103</v>
      </c>
      <c r="G1058" s="298" t="s">
        <v>4522</v>
      </c>
      <c r="H1058" s="301">
        <v>450000</v>
      </c>
      <c r="I1058" s="301">
        <v>450000</v>
      </c>
      <c r="J1058" s="301">
        <v>450000</v>
      </c>
      <c r="K1058" s="308">
        <v>450000</v>
      </c>
      <c r="L1058" s="301">
        <v>0</v>
      </c>
      <c r="M1058" s="301">
        <v>0</v>
      </c>
      <c r="N1058" s="301">
        <v>0</v>
      </c>
      <c r="O1058" s="301">
        <v>0</v>
      </c>
      <c r="P1058" s="301">
        <v>0</v>
      </c>
      <c r="Q1058" s="301">
        <v>0</v>
      </c>
      <c r="R1058" s="301">
        <v>0</v>
      </c>
      <c r="S1058" s="301">
        <v>0</v>
      </c>
    </row>
    <row r="1059" spans="1:19" ht="16.5" customHeight="1" x14ac:dyDescent="0.3">
      <c r="A1059" s="293">
        <v>1057</v>
      </c>
      <c r="B1059" s="298" t="s">
        <v>37</v>
      </c>
      <c r="C1059" s="298" t="s">
        <v>2282</v>
      </c>
      <c r="D1059" s="299" t="s">
        <v>2283</v>
      </c>
      <c r="E1059" s="299" t="s">
        <v>1824</v>
      </c>
      <c r="F1059" s="300" t="s">
        <v>2103</v>
      </c>
      <c r="G1059" s="300" t="s">
        <v>4522</v>
      </c>
      <c r="H1059" s="301">
        <v>620000</v>
      </c>
      <c r="I1059" s="301">
        <v>620000</v>
      </c>
      <c r="J1059" s="301">
        <v>620000</v>
      </c>
      <c r="K1059" s="308">
        <v>620000</v>
      </c>
      <c r="L1059" s="301">
        <v>620000</v>
      </c>
      <c r="M1059" s="301">
        <v>620000</v>
      </c>
      <c r="N1059" s="301">
        <v>620000</v>
      </c>
      <c r="O1059" s="301">
        <v>620000</v>
      </c>
      <c r="P1059" s="301">
        <v>620000</v>
      </c>
      <c r="Q1059" s="301">
        <v>620000</v>
      </c>
      <c r="R1059" s="301">
        <v>620000</v>
      </c>
      <c r="S1059" s="301">
        <v>620000</v>
      </c>
    </row>
    <row r="1060" spans="1:19" ht="16.5" customHeight="1" x14ac:dyDescent="0.3">
      <c r="A1060" s="297">
        <v>1058</v>
      </c>
      <c r="B1060" s="298" t="s">
        <v>37</v>
      </c>
      <c r="C1060" s="298" t="s">
        <v>3626</v>
      </c>
      <c r="D1060" s="299" t="s">
        <v>3627</v>
      </c>
      <c r="E1060" s="299" t="s">
        <v>3193</v>
      </c>
      <c r="F1060" s="298" t="s">
        <v>2103</v>
      </c>
      <c r="G1060" s="298" t="s">
        <v>4522</v>
      </c>
      <c r="H1060" s="301">
        <v>0</v>
      </c>
      <c r="I1060" s="301">
        <v>0</v>
      </c>
      <c r="J1060" s="301">
        <v>0</v>
      </c>
      <c r="K1060" s="308">
        <v>0</v>
      </c>
      <c r="L1060" s="301">
        <v>0</v>
      </c>
      <c r="M1060" s="301">
        <v>0</v>
      </c>
      <c r="N1060" s="301">
        <v>0</v>
      </c>
      <c r="O1060" s="301">
        <v>0</v>
      </c>
      <c r="P1060" s="301">
        <v>0</v>
      </c>
      <c r="Q1060" s="301">
        <v>0</v>
      </c>
      <c r="R1060" s="301">
        <v>0</v>
      </c>
      <c r="S1060" s="301">
        <v>0</v>
      </c>
    </row>
    <row r="1061" spans="1:19" ht="16.5" customHeight="1" x14ac:dyDescent="0.3">
      <c r="A1061" s="302">
        <v>1059</v>
      </c>
      <c r="B1061" s="298" t="s">
        <v>37</v>
      </c>
      <c r="C1061" s="298" t="s">
        <v>3628</v>
      </c>
      <c r="D1061" s="299" t="s">
        <v>3629</v>
      </c>
      <c r="E1061" s="299" t="s">
        <v>1060</v>
      </c>
      <c r="F1061" s="300" t="s">
        <v>2103</v>
      </c>
      <c r="G1061" s="300" t="s">
        <v>4522</v>
      </c>
      <c r="H1061" s="301">
        <v>0</v>
      </c>
      <c r="I1061" s="301">
        <v>0</v>
      </c>
      <c r="J1061" s="301">
        <v>0</v>
      </c>
      <c r="K1061" s="308">
        <v>0</v>
      </c>
      <c r="L1061" s="301">
        <v>0</v>
      </c>
      <c r="M1061" s="301">
        <v>0</v>
      </c>
      <c r="N1061" s="301">
        <v>0</v>
      </c>
      <c r="O1061" s="301">
        <v>0</v>
      </c>
      <c r="P1061" s="301">
        <v>0</v>
      </c>
      <c r="Q1061" s="301">
        <v>0</v>
      </c>
      <c r="R1061" s="301">
        <v>0</v>
      </c>
      <c r="S1061" s="301">
        <v>0</v>
      </c>
    </row>
    <row r="1062" spans="1:19" ht="16.5" customHeight="1" x14ac:dyDescent="0.3">
      <c r="A1062" s="297">
        <v>1060</v>
      </c>
      <c r="B1062" s="298" t="s">
        <v>37</v>
      </c>
      <c r="C1062" s="298" t="s">
        <v>3630</v>
      </c>
      <c r="D1062" s="299" t="s">
        <v>3631</v>
      </c>
      <c r="E1062" s="299" t="s">
        <v>3164</v>
      </c>
      <c r="F1062" s="298" t="s">
        <v>2103</v>
      </c>
      <c r="G1062" s="298" t="s">
        <v>4522</v>
      </c>
      <c r="H1062" s="301">
        <v>0</v>
      </c>
      <c r="I1062" s="301">
        <v>0</v>
      </c>
      <c r="J1062" s="301">
        <v>0</v>
      </c>
      <c r="K1062" s="308">
        <v>0</v>
      </c>
      <c r="L1062" s="301">
        <v>0</v>
      </c>
      <c r="M1062" s="301">
        <v>0</v>
      </c>
      <c r="N1062" s="301">
        <v>0</v>
      </c>
      <c r="O1062" s="301">
        <v>0</v>
      </c>
      <c r="P1062" s="301">
        <v>0</v>
      </c>
      <c r="Q1062" s="301">
        <v>0</v>
      </c>
      <c r="R1062" s="301">
        <v>0</v>
      </c>
      <c r="S1062" s="301">
        <v>0</v>
      </c>
    </row>
    <row r="1063" spans="1:19" ht="16.5" customHeight="1" x14ac:dyDescent="0.3">
      <c r="A1063" s="302">
        <v>1061</v>
      </c>
      <c r="B1063" s="298" t="s">
        <v>37</v>
      </c>
      <c r="C1063" s="298" t="s">
        <v>2284</v>
      </c>
      <c r="D1063" s="299" t="s">
        <v>2285</v>
      </c>
      <c r="E1063" s="299" t="s">
        <v>1065</v>
      </c>
      <c r="F1063" s="300" t="s">
        <v>2103</v>
      </c>
      <c r="G1063" s="300" t="s">
        <v>4522</v>
      </c>
      <c r="H1063" s="301">
        <v>677000</v>
      </c>
      <c r="I1063" s="301">
        <v>677000</v>
      </c>
      <c r="J1063" s="301">
        <v>677000</v>
      </c>
      <c r="K1063" s="308">
        <v>677000</v>
      </c>
      <c r="L1063" s="301">
        <v>677000</v>
      </c>
      <c r="M1063" s="301">
        <v>677000</v>
      </c>
      <c r="N1063" s="301">
        <v>677000</v>
      </c>
      <c r="O1063" s="301">
        <v>677000</v>
      </c>
      <c r="P1063" s="301">
        <v>677000</v>
      </c>
      <c r="Q1063" s="301">
        <v>0</v>
      </c>
      <c r="R1063" s="301">
        <v>0</v>
      </c>
      <c r="S1063" s="301">
        <v>0</v>
      </c>
    </row>
    <row r="1064" spans="1:19" ht="16.5" customHeight="1" x14ac:dyDescent="0.3">
      <c r="A1064" s="297">
        <v>1062</v>
      </c>
      <c r="B1064" s="298" t="s">
        <v>37</v>
      </c>
      <c r="C1064" s="298" t="s">
        <v>2286</v>
      </c>
      <c r="D1064" s="299" t="s">
        <v>2287</v>
      </c>
      <c r="E1064" s="299" t="s">
        <v>1133</v>
      </c>
      <c r="F1064" s="298" t="s">
        <v>2103</v>
      </c>
      <c r="G1064" s="298" t="s">
        <v>4522</v>
      </c>
      <c r="H1064" s="301">
        <v>576000</v>
      </c>
      <c r="I1064" s="301">
        <v>576000</v>
      </c>
      <c r="J1064" s="301">
        <v>816000</v>
      </c>
      <c r="K1064" s="308">
        <v>576000</v>
      </c>
      <c r="L1064" s="301">
        <v>576000</v>
      </c>
      <c r="M1064" s="301">
        <v>576000</v>
      </c>
      <c r="N1064" s="301">
        <v>0</v>
      </c>
      <c r="O1064" s="301">
        <v>0</v>
      </c>
      <c r="P1064" s="301">
        <v>0</v>
      </c>
      <c r="Q1064" s="301">
        <v>0</v>
      </c>
      <c r="R1064" s="301">
        <v>0</v>
      </c>
      <c r="S1064" s="301">
        <v>0</v>
      </c>
    </row>
    <row r="1065" spans="1:19" ht="16.5" customHeight="1" x14ac:dyDescent="0.3">
      <c r="A1065" s="302">
        <v>1063</v>
      </c>
      <c r="B1065" s="298" t="s">
        <v>37</v>
      </c>
      <c r="C1065" s="298" t="s">
        <v>4025</v>
      </c>
      <c r="D1065" s="299" t="s">
        <v>4026</v>
      </c>
      <c r="E1065" s="299" t="s">
        <v>4027</v>
      </c>
      <c r="F1065" s="300" t="s">
        <v>2103</v>
      </c>
      <c r="G1065" s="300" t="s">
        <v>4522</v>
      </c>
      <c r="H1065" s="301">
        <v>0</v>
      </c>
      <c r="I1065" s="301">
        <v>0</v>
      </c>
      <c r="J1065" s="301">
        <v>8508000</v>
      </c>
      <c r="K1065" s="308">
        <v>0</v>
      </c>
      <c r="L1065" s="301">
        <v>0</v>
      </c>
      <c r="M1065" s="301">
        <v>0</v>
      </c>
      <c r="N1065" s="301">
        <v>0</v>
      </c>
      <c r="O1065" s="301">
        <v>0</v>
      </c>
      <c r="P1065" s="301">
        <v>0</v>
      </c>
      <c r="Q1065" s="301">
        <v>0</v>
      </c>
      <c r="R1065" s="301">
        <v>0</v>
      </c>
      <c r="S1065" s="301">
        <v>0</v>
      </c>
    </row>
    <row r="1066" spans="1:19" ht="16.5" customHeight="1" x14ac:dyDescent="0.3">
      <c r="A1066" s="297">
        <v>1064</v>
      </c>
      <c r="B1066" s="298" t="s">
        <v>37</v>
      </c>
      <c r="C1066" s="298" t="s">
        <v>2288</v>
      </c>
      <c r="D1066" s="299" t="s">
        <v>2289</v>
      </c>
      <c r="E1066" s="299" t="s">
        <v>2290</v>
      </c>
      <c r="F1066" s="298" t="s">
        <v>2103</v>
      </c>
      <c r="G1066" s="298" t="s">
        <v>4522</v>
      </c>
      <c r="H1066" s="301">
        <v>360000</v>
      </c>
      <c r="I1066" s="301">
        <v>360000</v>
      </c>
      <c r="J1066" s="301">
        <v>360000</v>
      </c>
      <c r="K1066" s="308">
        <v>360000</v>
      </c>
      <c r="L1066" s="301">
        <v>360000</v>
      </c>
      <c r="M1066" s="301">
        <v>360000</v>
      </c>
      <c r="N1066" s="301">
        <v>360000</v>
      </c>
      <c r="O1066" s="301">
        <v>360000</v>
      </c>
      <c r="P1066" s="301">
        <v>360000</v>
      </c>
      <c r="Q1066" s="301">
        <v>360000</v>
      </c>
      <c r="R1066" s="301">
        <v>360000</v>
      </c>
      <c r="S1066" s="301">
        <v>0</v>
      </c>
    </row>
    <row r="1067" spans="1:19" ht="16.5" customHeight="1" x14ac:dyDescent="0.3">
      <c r="A1067" s="293">
        <v>1065</v>
      </c>
      <c r="B1067" s="298" t="s">
        <v>37</v>
      </c>
      <c r="C1067" s="298" t="s">
        <v>2291</v>
      </c>
      <c r="D1067" s="299" t="s">
        <v>2292</v>
      </c>
      <c r="E1067" s="299" t="s">
        <v>1824</v>
      </c>
      <c r="F1067" s="300" t="s">
        <v>2103</v>
      </c>
      <c r="G1067" s="300" t="s">
        <v>4522</v>
      </c>
      <c r="H1067" s="301">
        <v>340000</v>
      </c>
      <c r="I1067" s="301">
        <v>340000</v>
      </c>
      <c r="J1067" s="301">
        <v>340000</v>
      </c>
      <c r="K1067" s="308">
        <v>340000</v>
      </c>
      <c r="L1067" s="301">
        <v>340000</v>
      </c>
      <c r="M1067" s="301">
        <v>340000</v>
      </c>
      <c r="N1067" s="301">
        <v>340000</v>
      </c>
      <c r="O1067" s="301">
        <v>340000</v>
      </c>
      <c r="P1067" s="301">
        <v>340000</v>
      </c>
      <c r="Q1067" s="301">
        <v>340000</v>
      </c>
      <c r="R1067" s="301">
        <v>340000</v>
      </c>
      <c r="S1067" s="301">
        <v>340000</v>
      </c>
    </row>
    <row r="1068" spans="1:19" ht="16.5" customHeight="1" x14ac:dyDescent="0.3">
      <c r="A1068" s="297">
        <v>1066</v>
      </c>
      <c r="B1068" s="298" t="s">
        <v>37</v>
      </c>
      <c r="C1068" s="298" t="s">
        <v>2293</v>
      </c>
      <c r="D1068" s="299" t="s">
        <v>2294</v>
      </c>
      <c r="E1068" s="299" t="s">
        <v>2295</v>
      </c>
      <c r="F1068" s="298" t="s">
        <v>2103</v>
      </c>
      <c r="G1068" s="298" t="s">
        <v>4522</v>
      </c>
      <c r="H1068" s="301">
        <v>486000</v>
      </c>
      <c r="I1068" s="301">
        <v>486000</v>
      </c>
      <c r="J1068" s="301">
        <v>486000</v>
      </c>
      <c r="K1068" s="308">
        <v>486000</v>
      </c>
      <c r="L1068" s="301">
        <v>486000</v>
      </c>
      <c r="M1068" s="301">
        <v>486000</v>
      </c>
      <c r="N1068" s="301">
        <v>486000</v>
      </c>
      <c r="O1068" s="301">
        <v>486000</v>
      </c>
      <c r="P1068" s="301">
        <v>486000</v>
      </c>
      <c r="Q1068" s="301">
        <v>486000</v>
      </c>
      <c r="R1068" s="301">
        <v>486000</v>
      </c>
      <c r="S1068" s="301">
        <v>486000</v>
      </c>
    </row>
    <row r="1069" spans="1:19" ht="16.5" customHeight="1" x14ac:dyDescent="0.3">
      <c r="A1069" s="302">
        <v>1067</v>
      </c>
      <c r="B1069" s="298" t="s">
        <v>37</v>
      </c>
      <c r="C1069" s="298" t="s">
        <v>2892</v>
      </c>
      <c r="D1069" s="299" t="s">
        <v>3632</v>
      </c>
      <c r="E1069" s="299" t="s">
        <v>4028</v>
      </c>
      <c r="F1069" s="300" t="s">
        <v>2103</v>
      </c>
      <c r="G1069" s="300" t="s">
        <v>4522</v>
      </c>
      <c r="H1069" s="301">
        <v>0</v>
      </c>
      <c r="I1069" s="301">
        <v>2346000</v>
      </c>
      <c r="J1069" s="301">
        <v>0</v>
      </c>
      <c r="K1069" s="308">
        <v>0</v>
      </c>
      <c r="L1069" s="301">
        <v>0</v>
      </c>
      <c r="M1069" s="301">
        <v>0</v>
      </c>
      <c r="N1069" s="301">
        <v>0</v>
      </c>
      <c r="O1069" s="301">
        <v>782000</v>
      </c>
      <c r="P1069" s="301">
        <v>782000</v>
      </c>
      <c r="Q1069" s="301">
        <v>782000</v>
      </c>
      <c r="R1069" s="301">
        <v>782000</v>
      </c>
      <c r="S1069" s="301">
        <v>782000</v>
      </c>
    </row>
    <row r="1070" spans="1:19" ht="16.5" customHeight="1" x14ac:dyDescent="0.3">
      <c r="A1070" s="297">
        <v>1068</v>
      </c>
      <c r="B1070" s="298" t="s">
        <v>37</v>
      </c>
      <c r="C1070" s="298" t="s">
        <v>3633</v>
      </c>
      <c r="D1070" s="299" t="s">
        <v>3634</v>
      </c>
      <c r="E1070" s="299" t="s">
        <v>3635</v>
      </c>
      <c r="F1070" s="298" t="s">
        <v>2103</v>
      </c>
      <c r="G1070" s="298" t="s">
        <v>4522</v>
      </c>
      <c r="H1070" s="301">
        <v>0</v>
      </c>
      <c r="I1070" s="301">
        <v>0</v>
      </c>
      <c r="J1070" s="301">
        <v>0</v>
      </c>
      <c r="K1070" s="308">
        <v>0</v>
      </c>
      <c r="L1070" s="301">
        <v>0</v>
      </c>
      <c r="M1070" s="301">
        <v>0</v>
      </c>
      <c r="N1070" s="301">
        <v>0</v>
      </c>
      <c r="O1070" s="301">
        <v>0</v>
      </c>
      <c r="P1070" s="301">
        <v>0</v>
      </c>
      <c r="Q1070" s="301">
        <v>0</v>
      </c>
      <c r="R1070" s="301">
        <v>0</v>
      </c>
      <c r="S1070" s="301">
        <v>0</v>
      </c>
    </row>
    <row r="1071" spans="1:19" ht="16.5" customHeight="1" x14ac:dyDescent="0.3">
      <c r="A1071" s="302">
        <v>1069</v>
      </c>
      <c r="B1071" s="298" t="s">
        <v>37</v>
      </c>
      <c r="C1071" s="298" t="s">
        <v>2735</v>
      </c>
      <c r="D1071" s="299" t="s">
        <v>2736</v>
      </c>
      <c r="E1071" s="299" t="s">
        <v>2737</v>
      </c>
      <c r="F1071" s="300" t="s">
        <v>2103</v>
      </c>
      <c r="G1071" s="300" t="s">
        <v>4522</v>
      </c>
      <c r="H1071" s="301">
        <v>6660000</v>
      </c>
      <c r="I1071" s="301">
        <v>0</v>
      </c>
      <c r="J1071" s="301">
        <v>0</v>
      </c>
      <c r="K1071" s="308">
        <v>0</v>
      </c>
      <c r="L1071" s="301">
        <v>0</v>
      </c>
      <c r="M1071" s="301">
        <v>0</v>
      </c>
      <c r="N1071" s="301">
        <v>0</v>
      </c>
      <c r="O1071" s="301">
        <v>0</v>
      </c>
      <c r="P1071" s="301">
        <v>0</v>
      </c>
      <c r="Q1071" s="301">
        <v>0</v>
      </c>
      <c r="R1071" s="301">
        <v>0</v>
      </c>
      <c r="S1071" s="301">
        <v>0</v>
      </c>
    </row>
    <row r="1072" spans="1:19" ht="16.5" customHeight="1" x14ac:dyDescent="0.3">
      <c r="A1072" s="297">
        <v>1070</v>
      </c>
      <c r="B1072" s="298" t="s">
        <v>37</v>
      </c>
      <c r="C1072" s="298" t="s">
        <v>3636</v>
      </c>
      <c r="D1072" s="299" t="s">
        <v>3637</v>
      </c>
      <c r="E1072" s="299" t="s">
        <v>3638</v>
      </c>
      <c r="F1072" s="298" t="s">
        <v>2103</v>
      </c>
      <c r="G1072" s="298" t="s">
        <v>4522</v>
      </c>
      <c r="H1072" s="301">
        <v>0</v>
      </c>
      <c r="I1072" s="301">
        <v>0</v>
      </c>
      <c r="J1072" s="301">
        <v>0</v>
      </c>
      <c r="K1072" s="308">
        <v>0</v>
      </c>
      <c r="L1072" s="301">
        <v>0</v>
      </c>
      <c r="M1072" s="301">
        <v>0</v>
      </c>
      <c r="N1072" s="301">
        <v>0</v>
      </c>
      <c r="O1072" s="301">
        <v>0</v>
      </c>
      <c r="P1072" s="301">
        <v>0</v>
      </c>
      <c r="Q1072" s="301">
        <v>0</v>
      </c>
      <c r="R1072" s="301">
        <v>0</v>
      </c>
      <c r="S1072" s="301">
        <v>0</v>
      </c>
    </row>
    <row r="1073" spans="1:19" ht="16.5" customHeight="1" x14ac:dyDescent="0.3">
      <c r="A1073" s="302">
        <v>1071</v>
      </c>
      <c r="B1073" s="298" t="s">
        <v>37</v>
      </c>
      <c r="C1073" s="298" t="s">
        <v>2296</v>
      </c>
      <c r="D1073" s="299" t="s">
        <v>2297</v>
      </c>
      <c r="E1073" s="299" t="s">
        <v>1113</v>
      </c>
      <c r="F1073" s="300" t="s">
        <v>2103</v>
      </c>
      <c r="G1073" s="300" t="s">
        <v>4522</v>
      </c>
      <c r="H1073" s="301">
        <v>586000</v>
      </c>
      <c r="I1073" s="301">
        <v>586000</v>
      </c>
      <c r="J1073" s="301">
        <v>586000</v>
      </c>
      <c r="K1073" s="308">
        <v>586000</v>
      </c>
      <c r="L1073" s="301">
        <v>586000</v>
      </c>
      <c r="M1073" s="301">
        <v>586000</v>
      </c>
      <c r="N1073" s="301">
        <v>586000</v>
      </c>
      <c r="O1073" s="301">
        <v>586000</v>
      </c>
      <c r="P1073" s="301">
        <v>586000</v>
      </c>
      <c r="Q1073" s="301">
        <v>586000</v>
      </c>
      <c r="R1073" s="301">
        <v>586000</v>
      </c>
      <c r="S1073" s="301">
        <v>0</v>
      </c>
    </row>
    <row r="1074" spans="1:19" ht="16.5" customHeight="1" x14ac:dyDescent="0.3">
      <c r="A1074" s="297">
        <v>1072</v>
      </c>
      <c r="B1074" s="298" t="s">
        <v>37</v>
      </c>
      <c r="C1074" s="298" t="s">
        <v>2298</v>
      </c>
      <c r="D1074" s="299" t="s">
        <v>2299</v>
      </c>
      <c r="E1074" s="299" t="s">
        <v>2300</v>
      </c>
      <c r="F1074" s="298" t="s">
        <v>2103</v>
      </c>
      <c r="G1074" s="298" t="s">
        <v>4522</v>
      </c>
      <c r="H1074" s="301">
        <v>1146000</v>
      </c>
      <c r="I1074" s="301">
        <v>1146000</v>
      </c>
      <c r="J1074" s="301">
        <v>1146000</v>
      </c>
      <c r="K1074" s="308">
        <v>1146000</v>
      </c>
      <c r="L1074" s="301">
        <v>1146000</v>
      </c>
      <c r="M1074" s="301">
        <v>1146000</v>
      </c>
      <c r="N1074" s="301">
        <v>1146000</v>
      </c>
      <c r="O1074" s="301">
        <v>1146000</v>
      </c>
      <c r="P1074" s="301">
        <v>1146000</v>
      </c>
      <c r="Q1074" s="301">
        <v>1146000</v>
      </c>
      <c r="R1074" s="301">
        <v>0</v>
      </c>
      <c r="S1074" s="301">
        <v>0</v>
      </c>
    </row>
    <row r="1075" spans="1:19" ht="16.5" customHeight="1" x14ac:dyDescent="0.3">
      <c r="A1075" s="293">
        <v>1073</v>
      </c>
      <c r="B1075" s="298" t="s">
        <v>37</v>
      </c>
      <c r="C1075" s="298" t="s">
        <v>3639</v>
      </c>
      <c r="D1075" s="299" t="s">
        <v>3640</v>
      </c>
      <c r="E1075" s="299" t="s">
        <v>2301</v>
      </c>
      <c r="F1075" s="300" t="s">
        <v>2103</v>
      </c>
      <c r="G1075" s="300" t="s">
        <v>4522</v>
      </c>
      <c r="H1075" s="301">
        <v>0</v>
      </c>
      <c r="I1075" s="301">
        <v>0</v>
      </c>
      <c r="J1075" s="301">
        <v>0</v>
      </c>
      <c r="K1075" s="308">
        <v>0</v>
      </c>
      <c r="L1075" s="301">
        <v>0</v>
      </c>
      <c r="M1075" s="301">
        <v>0</v>
      </c>
      <c r="N1075" s="301">
        <v>0</v>
      </c>
      <c r="O1075" s="301">
        <v>0</v>
      </c>
      <c r="P1075" s="301">
        <v>0</v>
      </c>
      <c r="Q1075" s="301">
        <v>0</v>
      </c>
      <c r="R1075" s="301">
        <v>0</v>
      </c>
      <c r="S1075" s="301">
        <v>0</v>
      </c>
    </row>
    <row r="1076" spans="1:19" ht="16.5" customHeight="1" x14ac:dyDescent="0.3">
      <c r="A1076" s="297">
        <v>1074</v>
      </c>
      <c r="B1076" s="298" t="s">
        <v>37</v>
      </c>
      <c r="C1076" s="298" t="s">
        <v>2302</v>
      </c>
      <c r="D1076" s="299" t="s">
        <v>2303</v>
      </c>
      <c r="E1076" s="299" t="s">
        <v>2304</v>
      </c>
      <c r="F1076" s="298" t="s">
        <v>2103</v>
      </c>
      <c r="G1076" s="298" t="s">
        <v>4522</v>
      </c>
      <c r="H1076" s="301">
        <v>635000</v>
      </c>
      <c r="I1076" s="301">
        <v>635000</v>
      </c>
      <c r="J1076" s="301">
        <v>635000</v>
      </c>
      <c r="K1076" s="308">
        <v>635000</v>
      </c>
      <c r="L1076" s="301">
        <v>0</v>
      </c>
      <c r="M1076" s="301">
        <v>0</v>
      </c>
      <c r="N1076" s="301">
        <v>0</v>
      </c>
      <c r="O1076" s="301">
        <v>0</v>
      </c>
      <c r="P1076" s="301">
        <v>0</v>
      </c>
      <c r="Q1076" s="301">
        <v>0</v>
      </c>
      <c r="R1076" s="301">
        <v>0</v>
      </c>
      <c r="S1076" s="301">
        <v>0</v>
      </c>
    </row>
    <row r="1077" spans="1:19" ht="16.5" customHeight="1" x14ac:dyDescent="0.3">
      <c r="A1077" s="302">
        <v>1075</v>
      </c>
      <c r="B1077" s="298" t="s">
        <v>37</v>
      </c>
      <c r="C1077" s="298" t="s">
        <v>3870</v>
      </c>
      <c r="D1077" s="299" t="s">
        <v>4029</v>
      </c>
      <c r="E1077" s="299" t="s">
        <v>3215</v>
      </c>
      <c r="F1077" s="300" t="s">
        <v>2103</v>
      </c>
      <c r="G1077" s="300" t="s">
        <v>4522</v>
      </c>
      <c r="H1077" s="301">
        <v>0</v>
      </c>
      <c r="I1077" s="301">
        <v>0</v>
      </c>
      <c r="J1077" s="301">
        <v>0</v>
      </c>
      <c r="K1077" s="308">
        <v>473000</v>
      </c>
      <c r="L1077" s="301">
        <v>473000</v>
      </c>
      <c r="M1077" s="301">
        <v>473000</v>
      </c>
      <c r="N1077" s="301">
        <v>473000</v>
      </c>
      <c r="O1077" s="301">
        <v>473000</v>
      </c>
      <c r="P1077" s="301">
        <v>473000</v>
      </c>
      <c r="Q1077" s="301">
        <v>473000</v>
      </c>
      <c r="R1077" s="301">
        <v>473000</v>
      </c>
      <c r="S1077" s="301">
        <v>473000</v>
      </c>
    </row>
    <row r="1078" spans="1:19" ht="16.5" customHeight="1" x14ac:dyDescent="0.3">
      <c r="A1078" s="297">
        <v>1076</v>
      </c>
      <c r="B1078" s="298" t="s">
        <v>37</v>
      </c>
      <c r="C1078" s="298" t="s">
        <v>2305</v>
      </c>
      <c r="D1078" s="299" t="s">
        <v>2306</v>
      </c>
      <c r="E1078" s="299" t="s">
        <v>1196</v>
      </c>
      <c r="F1078" s="298" t="s">
        <v>2103</v>
      </c>
      <c r="G1078" s="298" t="s">
        <v>4522</v>
      </c>
      <c r="H1078" s="301">
        <v>1200000</v>
      </c>
      <c r="I1078" s="301">
        <v>1200000</v>
      </c>
      <c r="J1078" s="301">
        <v>1200000</v>
      </c>
      <c r="K1078" s="308">
        <v>1200000</v>
      </c>
      <c r="L1078" s="301">
        <v>1200000</v>
      </c>
      <c r="M1078" s="301">
        <v>1200000</v>
      </c>
      <c r="N1078" s="301">
        <v>1200000</v>
      </c>
      <c r="O1078" s="301">
        <v>1200000</v>
      </c>
      <c r="P1078" s="301">
        <v>1200000</v>
      </c>
      <c r="Q1078" s="301">
        <v>1200000</v>
      </c>
      <c r="R1078" s="301">
        <v>1200000</v>
      </c>
      <c r="S1078" s="301">
        <v>0</v>
      </c>
    </row>
    <row r="1079" spans="1:19" ht="16.5" customHeight="1" x14ac:dyDescent="0.3">
      <c r="A1079" s="302">
        <v>1077</v>
      </c>
      <c r="B1079" s="298" t="s">
        <v>37</v>
      </c>
      <c r="C1079" s="298" t="s">
        <v>2307</v>
      </c>
      <c r="D1079" s="299" t="s">
        <v>2308</v>
      </c>
      <c r="E1079" s="299" t="s">
        <v>2309</v>
      </c>
      <c r="F1079" s="300" t="s">
        <v>2103</v>
      </c>
      <c r="G1079" s="300" t="s">
        <v>4522</v>
      </c>
      <c r="H1079" s="301">
        <v>384000</v>
      </c>
      <c r="I1079" s="301">
        <v>384000</v>
      </c>
      <c r="J1079" s="301">
        <v>384000</v>
      </c>
      <c r="K1079" s="308">
        <v>384000</v>
      </c>
      <c r="L1079" s="301">
        <v>384000</v>
      </c>
      <c r="M1079" s="301">
        <v>384000</v>
      </c>
      <c r="N1079" s="301">
        <v>384000</v>
      </c>
      <c r="O1079" s="301">
        <v>0</v>
      </c>
      <c r="P1079" s="301">
        <v>0</v>
      </c>
      <c r="Q1079" s="301">
        <v>0</v>
      </c>
      <c r="R1079" s="301">
        <v>0</v>
      </c>
      <c r="S1079" s="301">
        <v>0</v>
      </c>
    </row>
    <row r="1080" spans="1:19" ht="16.5" customHeight="1" x14ac:dyDescent="0.3">
      <c r="A1080" s="297">
        <v>1078</v>
      </c>
      <c r="B1080" s="298" t="s">
        <v>37</v>
      </c>
      <c r="C1080" s="298" t="s">
        <v>2969</v>
      </c>
      <c r="D1080" s="299" t="s">
        <v>2970</v>
      </c>
      <c r="E1080" s="299" t="s">
        <v>3620</v>
      </c>
      <c r="F1080" s="298" t="s">
        <v>2103</v>
      </c>
      <c r="G1080" s="298" t="s">
        <v>4522</v>
      </c>
      <c r="H1080" s="301">
        <v>0</v>
      </c>
      <c r="I1080" s="301">
        <v>0</v>
      </c>
      <c r="J1080" s="301">
        <v>0</v>
      </c>
      <c r="K1080" s="308">
        <v>0</v>
      </c>
      <c r="L1080" s="301">
        <v>0</v>
      </c>
      <c r="M1080" s="301">
        <v>18516000</v>
      </c>
      <c r="N1080" s="301">
        <v>0</v>
      </c>
      <c r="O1080" s="301">
        <v>0</v>
      </c>
      <c r="P1080" s="301">
        <v>0</v>
      </c>
      <c r="Q1080" s="301">
        <v>0</v>
      </c>
      <c r="R1080" s="301">
        <v>0</v>
      </c>
      <c r="S1080" s="301">
        <v>0</v>
      </c>
    </row>
    <row r="1081" spans="1:19" ht="16.5" customHeight="1" x14ac:dyDescent="0.3">
      <c r="A1081" s="302">
        <v>1079</v>
      </c>
      <c r="B1081" s="298" t="s">
        <v>976</v>
      </c>
      <c r="C1081" s="298" t="s">
        <v>2310</v>
      </c>
      <c r="D1081" s="299" t="s">
        <v>2311</v>
      </c>
      <c r="E1081" s="299" t="s">
        <v>1273</v>
      </c>
      <c r="F1081" s="300" t="s">
        <v>2103</v>
      </c>
      <c r="G1081" s="300" t="s">
        <v>4522</v>
      </c>
      <c r="H1081" s="301">
        <v>493000</v>
      </c>
      <c r="I1081" s="301">
        <v>493000</v>
      </c>
      <c r="J1081" s="301">
        <v>493000</v>
      </c>
      <c r="K1081" s="308">
        <v>493000</v>
      </c>
      <c r="L1081" s="301">
        <v>493000</v>
      </c>
      <c r="M1081" s="301">
        <v>493000</v>
      </c>
      <c r="N1081" s="301">
        <v>493000</v>
      </c>
      <c r="O1081" s="301">
        <v>493000</v>
      </c>
      <c r="P1081" s="301">
        <v>493000</v>
      </c>
      <c r="Q1081" s="301">
        <v>493000</v>
      </c>
      <c r="R1081" s="301">
        <v>0</v>
      </c>
      <c r="S1081" s="301">
        <v>0</v>
      </c>
    </row>
    <row r="1082" spans="1:19" ht="16.5" customHeight="1" x14ac:dyDescent="0.3">
      <c r="A1082" s="297">
        <v>1080</v>
      </c>
      <c r="B1082" s="298" t="s">
        <v>976</v>
      </c>
      <c r="C1082" s="298" t="s">
        <v>2906</v>
      </c>
      <c r="D1082" s="299" t="s">
        <v>3864</v>
      </c>
      <c r="E1082" s="299" t="s">
        <v>4310</v>
      </c>
      <c r="F1082" s="298" t="s">
        <v>2103</v>
      </c>
      <c r="G1082" s="298" t="s">
        <v>4522</v>
      </c>
      <c r="H1082" s="301">
        <v>0</v>
      </c>
      <c r="I1082" s="301">
        <v>20516000</v>
      </c>
      <c r="J1082" s="301">
        <v>0</v>
      </c>
      <c r="K1082" s="308">
        <v>0</v>
      </c>
      <c r="L1082" s="301">
        <v>0</v>
      </c>
      <c r="M1082" s="301">
        <v>0</v>
      </c>
      <c r="N1082" s="301">
        <v>0</v>
      </c>
      <c r="O1082" s="301">
        <v>0</v>
      </c>
      <c r="P1082" s="301">
        <v>0</v>
      </c>
      <c r="Q1082" s="301">
        <v>0</v>
      </c>
      <c r="R1082" s="301">
        <v>0</v>
      </c>
      <c r="S1082" s="301">
        <v>0</v>
      </c>
    </row>
    <row r="1083" spans="1:19" ht="16.5" customHeight="1" x14ac:dyDescent="0.3">
      <c r="A1083" s="293">
        <v>1081</v>
      </c>
      <c r="B1083" s="298" t="s">
        <v>976</v>
      </c>
      <c r="C1083" s="298" t="s">
        <v>2312</v>
      </c>
      <c r="D1083" s="299" t="s">
        <v>2313</v>
      </c>
      <c r="E1083" s="299" t="s">
        <v>1196</v>
      </c>
      <c r="F1083" s="300" t="s">
        <v>2103</v>
      </c>
      <c r="G1083" s="300" t="s">
        <v>4522</v>
      </c>
      <c r="H1083" s="301">
        <v>595000</v>
      </c>
      <c r="I1083" s="301">
        <v>595000</v>
      </c>
      <c r="J1083" s="301">
        <v>595000</v>
      </c>
      <c r="K1083" s="308">
        <v>595000</v>
      </c>
      <c r="L1083" s="301">
        <v>595000</v>
      </c>
      <c r="M1083" s="301">
        <v>595000</v>
      </c>
      <c r="N1083" s="301">
        <v>595000</v>
      </c>
      <c r="O1083" s="301">
        <v>595000</v>
      </c>
      <c r="P1083" s="301">
        <v>595000</v>
      </c>
      <c r="Q1083" s="301">
        <v>595000</v>
      </c>
      <c r="R1083" s="301">
        <v>595000</v>
      </c>
      <c r="S1083" s="301">
        <v>0</v>
      </c>
    </row>
    <row r="1084" spans="1:19" ht="16.5" customHeight="1" x14ac:dyDescent="0.3">
      <c r="A1084" s="297">
        <v>1082</v>
      </c>
      <c r="B1084" s="298" t="s">
        <v>976</v>
      </c>
      <c r="C1084" s="298" t="s">
        <v>3641</v>
      </c>
      <c r="D1084" s="299" t="s">
        <v>3642</v>
      </c>
      <c r="E1084" s="299" t="s">
        <v>3003</v>
      </c>
      <c r="F1084" s="298" t="s">
        <v>2103</v>
      </c>
      <c r="G1084" s="298" t="s">
        <v>4522</v>
      </c>
      <c r="H1084" s="301">
        <v>0</v>
      </c>
      <c r="I1084" s="301">
        <v>602500</v>
      </c>
      <c r="J1084" s="301">
        <v>602500</v>
      </c>
      <c r="K1084" s="308">
        <v>602500</v>
      </c>
      <c r="L1084" s="301">
        <v>602500</v>
      </c>
      <c r="M1084" s="301">
        <v>602500</v>
      </c>
      <c r="N1084" s="301">
        <v>602500</v>
      </c>
      <c r="O1084" s="301">
        <v>602500</v>
      </c>
      <c r="P1084" s="301">
        <v>602500</v>
      </c>
      <c r="Q1084" s="301">
        <v>602500</v>
      </c>
      <c r="R1084" s="301">
        <v>602500</v>
      </c>
      <c r="S1084" s="301">
        <v>602500</v>
      </c>
    </row>
    <row r="1085" spans="1:19" ht="16.5" customHeight="1" x14ac:dyDescent="0.3">
      <c r="A1085" s="302">
        <v>1083</v>
      </c>
      <c r="B1085" s="298" t="s">
        <v>976</v>
      </c>
      <c r="C1085" s="298" t="s">
        <v>2314</v>
      </c>
      <c r="D1085" s="299" t="s">
        <v>2315</v>
      </c>
      <c r="E1085" s="299" t="s">
        <v>1488</v>
      </c>
      <c r="F1085" s="300" t="s">
        <v>2103</v>
      </c>
      <c r="G1085" s="300" t="s">
        <v>4522</v>
      </c>
      <c r="H1085" s="301">
        <v>6900000</v>
      </c>
      <c r="I1085" s="301">
        <v>0</v>
      </c>
      <c r="J1085" s="301">
        <v>0</v>
      </c>
      <c r="K1085" s="308">
        <v>0</v>
      </c>
      <c r="L1085" s="301">
        <v>0</v>
      </c>
      <c r="M1085" s="301">
        <v>0</v>
      </c>
      <c r="N1085" s="301">
        <v>0</v>
      </c>
      <c r="O1085" s="301">
        <v>0</v>
      </c>
      <c r="P1085" s="301">
        <v>0</v>
      </c>
      <c r="Q1085" s="301">
        <v>0</v>
      </c>
      <c r="R1085" s="301">
        <v>0</v>
      </c>
      <c r="S1085" s="301">
        <v>0</v>
      </c>
    </row>
    <row r="1086" spans="1:19" ht="16.5" customHeight="1" x14ac:dyDescent="0.3">
      <c r="A1086" s="297">
        <v>1084</v>
      </c>
      <c r="B1086" s="298" t="s">
        <v>976</v>
      </c>
      <c r="C1086" s="298" t="s">
        <v>2316</v>
      </c>
      <c r="D1086" s="299" t="s">
        <v>2317</v>
      </c>
      <c r="E1086" s="299" t="s">
        <v>4451</v>
      </c>
      <c r="F1086" s="298" t="s">
        <v>2103</v>
      </c>
      <c r="G1086" s="298" t="s">
        <v>4522</v>
      </c>
      <c r="H1086" s="301">
        <v>475000</v>
      </c>
      <c r="I1086" s="301">
        <v>475000</v>
      </c>
      <c r="J1086" s="301">
        <v>475000</v>
      </c>
      <c r="K1086" s="308">
        <v>475000</v>
      </c>
      <c r="L1086" s="301">
        <v>0</v>
      </c>
      <c r="M1086" s="301">
        <v>0</v>
      </c>
      <c r="N1086" s="301">
        <v>0</v>
      </c>
      <c r="O1086" s="301">
        <v>0</v>
      </c>
      <c r="P1086" s="301">
        <v>0</v>
      </c>
      <c r="Q1086" s="301">
        <v>0</v>
      </c>
      <c r="R1086" s="301">
        <v>0</v>
      </c>
      <c r="S1086" s="301">
        <v>0</v>
      </c>
    </row>
    <row r="1087" spans="1:19" ht="16.5" customHeight="1" x14ac:dyDescent="0.3">
      <c r="A1087" s="302">
        <v>1085</v>
      </c>
      <c r="B1087" s="298" t="s">
        <v>1008</v>
      </c>
      <c r="C1087" s="298" t="s">
        <v>2318</v>
      </c>
      <c r="D1087" s="299" t="s">
        <v>2319</v>
      </c>
      <c r="E1087" s="299" t="s">
        <v>1151</v>
      </c>
      <c r="F1087" s="300" t="s">
        <v>2103</v>
      </c>
      <c r="G1087" s="300" t="s">
        <v>4522</v>
      </c>
      <c r="H1087" s="301">
        <v>394000</v>
      </c>
      <c r="I1087" s="301">
        <v>394000</v>
      </c>
      <c r="J1087" s="301">
        <v>394000</v>
      </c>
      <c r="K1087" s="308">
        <v>394000</v>
      </c>
      <c r="L1087" s="301">
        <v>0</v>
      </c>
      <c r="M1087" s="301">
        <v>0</v>
      </c>
      <c r="N1087" s="301">
        <v>0</v>
      </c>
      <c r="O1087" s="301">
        <v>0</v>
      </c>
      <c r="P1087" s="301">
        <v>0</v>
      </c>
      <c r="Q1087" s="301">
        <v>0</v>
      </c>
      <c r="R1087" s="301">
        <v>0</v>
      </c>
      <c r="S1087" s="301">
        <v>0</v>
      </c>
    </row>
    <row r="1088" spans="1:19" ht="16.5" customHeight="1" x14ac:dyDescent="0.3">
      <c r="A1088" s="297">
        <v>1086</v>
      </c>
      <c r="B1088" s="298" t="s">
        <v>1008</v>
      </c>
      <c r="C1088" s="298" t="s">
        <v>2035</v>
      </c>
      <c r="D1088" s="299" t="s">
        <v>2036</v>
      </c>
      <c r="E1088" s="299" t="s">
        <v>3118</v>
      </c>
      <c r="F1088" s="298" t="s">
        <v>2103</v>
      </c>
      <c r="G1088" s="298" t="s">
        <v>4522</v>
      </c>
      <c r="H1088" s="301">
        <v>410000</v>
      </c>
      <c r="I1088" s="301">
        <v>410000</v>
      </c>
      <c r="J1088" s="301">
        <v>410000</v>
      </c>
      <c r="K1088" s="308">
        <v>410000</v>
      </c>
      <c r="L1088" s="301">
        <v>410000</v>
      </c>
      <c r="M1088" s="301">
        <v>410000</v>
      </c>
      <c r="N1088" s="301">
        <v>410000</v>
      </c>
      <c r="O1088" s="301">
        <v>410000</v>
      </c>
      <c r="P1088" s="301">
        <v>410000</v>
      </c>
      <c r="Q1088" s="301">
        <v>410000</v>
      </c>
      <c r="R1088" s="301">
        <v>410000</v>
      </c>
      <c r="S1088" s="301">
        <v>410000</v>
      </c>
    </row>
    <row r="1089" spans="1:19" ht="16.5" customHeight="1" x14ac:dyDescent="0.3">
      <c r="A1089" s="302">
        <v>1087</v>
      </c>
      <c r="B1089" s="298" t="s">
        <v>1008</v>
      </c>
      <c r="C1089" s="298" t="s">
        <v>2320</v>
      </c>
      <c r="D1089" s="299" t="s">
        <v>2321</v>
      </c>
      <c r="E1089" s="299" t="s">
        <v>1273</v>
      </c>
      <c r="F1089" s="300" t="s">
        <v>2103</v>
      </c>
      <c r="G1089" s="300" t="s">
        <v>4522</v>
      </c>
      <c r="H1089" s="301">
        <v>805455</v>
      </c>
      <c r="I1089" s="301">
        <v>805455</v>
      </c>
      <c r="J1089" s="301">
        <v>805455</v>
      </c>
      <c r="K1089" s="308">
        <v>805455</v>
      </c>
      <c r="L1089" s="301">
        <v>805455</v>
      </c>
      <c r="M1089" s="301">
        <v>805455</v>
      </c>
      <c r="N1089" s="301">
        <v>805455</v>
      </c>
      <c r="O1089" s="301">
        <v>805455</v>
      </c>
      <c r="P1089" s="301">
        <v>805455</v>
      </c>
      <c r="Q1089" s="301">
        <v>805455</v>
      </c>
      <c r="R1089" s="301">
        <v>0</v>
      </c>
      <c r="S1089" s="301">
        <v>0</v>
      </c>
    </row>
    <row r="1090" spans="1:19" ht="16.5" customHeight="1" x14ac:dyDescent="0.3">
      <c r="A1090" s="297">
        <v>1088</v>
      </c>
      <c r="B1090" s="298" t="s">
        <v>1008</v>
      </c>
      <c r="C1090" s="298" t="s">
        <v>3890</v>
      </c>
      <c r="D1090" s="299" t="s">
        <v>4030</v>
      </c>
      <c r="E1090" s="299" t="s">
        <v>4031</v>
      </c>
      <c r="F1090" s="298" t="s">
        <v>2103</v>
      </c>
      <c r="G1090" s="298" t="s">
        <v>4522</v>
      </c>
      <c r="H1090" s="301">
        <v>0</v>
      </c>
      <c r="I1090" s="301">
        <v>0</v>
      </c>
      <c r="J1090" s="301">
        <v>5983200</v>
      </c>
      <c r="K1090" s="308">
        <v>0</v>
      </c>
      <c r="L1090" s="301">
        <v>0</v>
      </c>
      <c r="M1090" s="301">
        <v>0</v>
      </c>
      <c r="N1090" s="301">
        <v>0</v>
      </c>
      <c r="O1090" s="301">
        <v>0</v>
      </c>
      <c r="P1090" s="301">
        <v>0</v>
      </c>
      <c r="Q1090" s="301">
        <v>0</v>
      </c>
      <c r="R1090" s="301">
        <v>0</v>
      </c>
      <c r="S1090" s="301">
        <v>0</v>
      </c>
    </row>
    <row r="1091" spans="1:19" ht="16.5" customHeight="1" x14ac:dyDescent="0.3">
      <c r="A1091" s="293">
        <v>1089</v>
      </c>
      <c r="B1091" s="298" t="s">
        <v>1008</v>
      </c>
      <c r="C1091" s="298" t="s">
        <v>4038</v>
      </c>
      <c r="D1091" s="299" t="s">
        <v>4113</v>
      </c>
      <c r="E1091" s="299" t="s">
        <v>4016</v>
      </c>
      <c r="F1091" s="300" t="s">
        <v>2103</v>
      </c>
      <c r="G1091" s="300" t="s">
        <v>4522</v>
      </c>
      <c r="H1091" s="301">
        <v>0</v>
      </c>
      <c r="I1091" s="301">
        <v>0</v>
      </c>
      <c r="J1091" s="301">
        <v>0</v>
      </c>
      <c r="K1091" s="308">
        <v>956000</v>
      </c>
      <c r="L1091" s="301">
        <v>956000</v>
      </c>
      <c r="M1091" s="301">
        <v>956000</v>
      </c>
      <c r="N1091" s="301">
        <v>956000</v>
      </c>
      <c r="O1091" s="301">
        <v>956000</v>
      </c>
      <c r="P1091" s="301">
        <v>956000</v>
      </c>
      <c r="Q1091" s="301">
        <v>956000</v>
      </c>
      <c r="R1091" s="301">
        <v>956000</v>
      </c>
      <c r="S1091" s="301">
        <v>956000</v>
      </c>
    </row>
    <row r="1092" spans="1:19" ht="16.5" customHeight="1" x14ac:dyDescent="0.3">
      <c r="A1092" s="297">
        <v>1090</v>
      </c>
      <c r="B1092" s="298" t="s">
        <v>1008</v>
      </c>
      <c r="C1092" s="298" t="s">
        <v>3643</v>
      </c>
      <c r="D1092" s="299" t="s">
        <v>3644</v>
      </c>
      <c r="E1092" s="299" t="s">
        <v>3003</v>
      </c>
      <c r="F1092" s="298" t="s">
        <v>2103</v>
      </c>
      <c r="G1092" s="298" t="s">
        <v>4522</v>
      </c>
      <c r="H1092" s="301">
        <v>0</v>
      </c>
      <c r="I1092" s="301">
        <v>615000</v>
      </c>
      <c r="J1092" s="301">
        <v>615000</v>
      </c>
      <c r="K1092" s="308">
        <v>615000</v>
      </c>
      <c r="L1092" s="301">
        <v>615000</v>
      </c>
      <c r="M1092" s="301">
        <v>615000</v>
      </c>
      <c r="N1092" s="301">
        <v>615000</v>
      </c>
      <c r="O1092" s="301">
        <v>615000</v>
      </c>
      <c r="P1092" s="301">
        <v>615000</v>
      </c>
      <c r="Q1092" s="301">
        <v>615000</v>
      </c>
      <c r="R1092" s="301">
        <v>615000</v>
      </c>
      <c r="S1092" s="301">
        <v>615000</v>
      </c>
    </row>
    <row r="1093" spans="1:19" ht="16.5" customHeight="1" x14ac:dyDescent="0.3">
      <c r="A1093" s="302">
        <v>1091</v>
      </c>
      <c r="B1093" s="298" t="s">
        <v>1008</v>
      </c>
      <c r="C1093" s="298" t="s">
        <v>2322</v>
      </c>
      <c r="D1093" s="299" t="s">
        <v>2323</v>
      </c>
      <c r="E1093" s="299" t="s">
        <v>1060</v>
      </c>
      <c r="F1093" s="300" t="s">
        <v>2103</v>
      </c>
      <c r="G1093" s="300" t="s">
        <v>4522</v>
      </c>
      <c r="H1093" s="301">
        <v>505000</v>
      </c>
      <c r="I1093" s="301">
        <v>505000</v>
      </c>
      <c r="J1093" s="301">
        <v>505000</v>
      </c>
      <c r="K1093" s="308">
        <v>505000</v>
      </c>
      <c r="L1093" s="301">
        <v>505000</v>
      </c>
      <c r="M1093" s="301">
        <v>505000</v>
      </c>
      <c r="N1093" s="301">
        <v>505000</v>
      </c>
      <c r="O1093" s="301">
        <v>0</v>
      </c>
      <c r="P1093" s="301">
        <v>0</v>
      </c>
      <c r="Q1093" s="301">
        <v>0</v>
      </c>
      <c r="R1093" s="301">
        <v>0</v>
      </c>
      <c r="S1093" s="301">
        <v>0</v>
      </c>
    </row>
    <row r="1094" spans="1:19" ht="16.5" customHeight="1" x14ac:dyDescent="0.3">
      <c r="A1094" s="297">
        <v>1092</v>
      </c>
      <c r="B1094" s="298" t="s">
        <v>1008</v>
      </c>
      <c r="C1094" s="298" t="s">
        <v>2625</v>
      </c>
      <c r="D1094" s="299" t="s">
        <v>2738</v>
      </c>
      <c r="E1094" s="299" t="s">
        <v>2739</v>
      </c>
      <c r="F1094" s="298" t="s">
        <v>2103</v>
      </c>
      <c r="G1094" s="298" t="s">
        <v>4522</v>
      </c>
      <c r="H1094" s="301">
        <v>675000</v>
      </c>
      <c r="I1094" s="301">
        <v>675000</v>
      </c>
      <c r="J1094" s="301">
        <v>675000</v>
      </c>
      <c r="K1094" s="308">
        <v>675000</v>
      </c>
      <c r="L1094" s="301">
        <v>675000</v>
      </c>
      <c r="M1094" s="301">
        <v>675000</v>
      </c>
      <c r="N1094" s="301">
        <v>675000</v>
      </c>
      <c r="O1094" s="301">
        <v>675000</v>
      </c>
      <c r="P1094" s="301">
        <v>675000</v>
      </c>
      <c r="Q1094" s="301">
        <v>675000</v>
      </c>
      <c r="R1094" s="301">
        <v>675000</v>
      </c>
      <c r="S1094" s="301">
        <v>675000</v>
      </c>
    </row>
    <row r="1095" spans="1:19" ht="16.5" customHeight="1" x14ac:dyDescent="0.3">
      <c r="A1095" s="302">
        <v>1093</v>
      </c>
      <c r="B1095" s="298" t="s">
        <v>1008</v>
      </c>
      <c r="C1095" s="298" t="s">
        <v>3645</v>
      </c>
      <c r="D1095" s="299" t="s">
        <v>3646</v>
      </c>
      <c r="E1095" s="299" t="s">
        <v>3647</v>
      </c>
      <c r="F1095" s="300" t="s">
        <v>2103</v>
      </c>
      <c r="G1095" s="300" t="s">
        <v>4522</v>
      </c>
      <c r="H1095" s="301">
        <v>0</v>
      </c>
      <c r="I1095" s="301">
        <v>0</v>
      </c>
      <c r="J1095" s="301">
        <v>0</v>
      </c>
      <c r="K1095" s="308">
        <v>0</v>
      </c>
      <c r="L1095" s="301">
        <v>0</v>
      </c>
      <c r="M1095" s="301">
        <v>0</v>
      </c>
      <c r="N1095" s="301">
        <v>0</v>
      </c>
      <c r="O1095" s="301">
        <v>0</v>
      </c>
      <c r="P1095" s="301">
        <v>0</v>
      </c>
      <c r="Q1095" s="301">
        <v>0</v>
      </c>
      <c r="R1095" s="301">
        <v>0</v>
      </c>
      <c r="S1095" s="301">
        <v>0</v>
      </c>
    </row>
    <row r="1096" spans="1:19" ht="16.5" customHeight="1" x14ac:dyDescent="0.3">
      <c r="A1096" s="297">
        <v>1094</v>
      </c>
      <c r="B1096" s="298" t="s">
        <v>1008</v>
      </c>
      <c r="C1096" s="298" t="s">
        <v>3648</v>
      </c>
      <c r="D1096" s="299" t="s">
        <v>3649</v>
      </c>
      <c r="E1096" s="299" t="s">
        <v>3650</v>
      </c>
      <c r="F1096" s="298" t="s">
        <v>2103</v>
      </c>
      <c r="G1096" s="298" t="s">
        <v>4522</v>
      </c>
      <c r="H1096" s="301">
        <v>0</v>
      </c>
      <c r="I1096" s="301">
        <v>0</v>
      </c>
      <c r="J1096" s="301">
        <v>0</v>
      </c>
      <c r="K1096" s="308">
        <v>0</v>
      </c>
      <c r="L1096" s="301">
        <v>0</v>
      </c>
      <c r="M1096" s="301">
        <v>0</v>
      </c>
      <c r="N1096" s="301">
        <v>0</v>
      </c>
      <c r="O1096" s="301">
        <v>0</v>
      </c>
      <c r="P1096" s="301">
        <v>0</v>
      </c>
      <c r="Q1096" s="301">
        <v>0</v>
      </c>
      <c r="R1096" s="301">
        <v>0</v>
      </c>
      <c r="S1096" s="301">
        <v>0</v>
      </c>
    </row>
    <row r="1097" spans="1:19" ht="16.5" customHeight="1" x14ac:dyDescent="0.3">
      <c r="A1097" s="302">
        <v>1095</v>
      </c>
      <c r="B1097" s="298" t="s">
        <v>982</v>
      </c>
      <c r="C1097" s="298" t="s">
        <v>2324</v>
      </c>
      <c r="D1097" s="299" t="s">
        <v>2325</v>
      </c>
      <c r="E1097" s="299" t="s">
        <v>1743</v>
      </c>
      <c r="F1097" s="300" t="s">
        <v>2103</v>
      </c>
      <c r="G1097" s="300" t="s">
        <v>4522</v>
      </c>
      <c r="H1097" s="301">
        <v>680000</v>
      </c>
      <c r="I1097" s="301">
        <v>680000</v>
      </c>
      <c r="J1097" s="301">
        <v>680000</v>
      </c>
      <c r="K1097" s="308">
        <v>680000</v>
      </c>
      <c r="L1097" s="301">
        <v>0</v>
      </c>
      <c r="M1097" s="301">
        <v>0</v>
      </c>
      <c r="N1097" s="301">
        <v>0</v>
      </c>
      <c r="O1097" s="301">
        <v>0</v>
      </c>
      <c r="P1097" s="301">
        <v>0</v>
      </c>
      <c r="Q1097" s="301">
        <v>0</v>
      </c>
      <c r="R1097" s="301">
        <v>0</v>
      </c>
      <c r="S1097" s="301">
        <v>0</v>
      </c>
    </row>
    <row r="1098" spans="1:19" ht="16.5" customHeight="1" x14ac:dyDescent="0.3">
      <c r="A1098" s="297">
        <v>1096</v>
      </c>
      <c r="B1098" s="298" t="s">
        <v>982</v>
      </c>
      <c r="C1098" s="298" t="s">
        <v>2326</v>
      </c>
      <c r="D1098" s="299" t="s">
        <v>2327</v>
      </c>
      <c r="E1098" s="299" t="s">
        <v>1133</v>
      </c>
      <c r="F1098" s="298" t="s">
        <v>2103</v>
      </c>
      <c r="G1098" s="298" t="s">
        <v>4522</v>
      </c>
      <c r="H1098" s="301">
        <v>695000</v>
      </c>
      <c r="I1098" s="301">
        <v>695000</v>
      </c>
      <c r="J1098" s="301">
        <v>695000</v>
      </c>
      <c r="K1098" s="308">
        <v>695000</v>
      </c>
      <c r="L1098" s="301">
        <v>695000</v>
      </c>
      <c r="M1098" s="301">
        <v>695000</v>
      </c>
      <c r="N1098" s="301">
        <v>0</v>
      </c>
      <c r="O1098" s="301">
        <v>0</v>
      </c>
      <c r="P1098" s="301">
        <v>0</v>
      </c>
      <c r="Q1098" s="301">
        <v>0</v>
      </c>
      <c r="R1098" s="301">
        <v>0</v>
      </c>
      <c r="S1098" s="301">
        <v>0</v>
      </c>
    </row>
    <row r="1099" spans="1:19" ht="16.5" customHeight="1" x14ac:dyDescent="0.3">
      <c r="A1099" s="293">
        <v>1097</v>
      </c>
      <c r="B1099" s="298" t="s">
        <v>1603</v>
      </c>
      <c r="C1099" s="298" t="s">
        <v>2328</v>
      </c>
      <c r="D1099" s="299" t="s">
        <v>2329</v>
      </c>
      <c r="E1099" s="299" t="s">
        <v>2330</v>
      </c>
      <c r="F1099" s="300" t="s">
        <v>2103</v>
      </c>
      <c r="G1099" s="300" t="s">
        <v>4522</v>
      </c>
      <c r="H1099" s="301">
        <v>755000</v>
      </c>
      <c r="I1099" s="301">
        <v>755000</v>
      </c>
      <c r="J1099" s="301">
        <v>755000</v>
      </c>
      <c r="K1099" s="308">
        <v>755000</v>
      </c>
      <c r="L1099" s="301">
        <v>755000</v>
      </c>
      <c r="M1099" s="301">
        <v>755000</v>
      </c>
      <c r="N1099" s="301">
        <v>755000</v>
      </c>
      <c r="O1099" s="301">
        <v>755000</v>
      </c>
      <c r="P1099" s="301">
        <v>755000</v>
      </c>
      <c r="Q1099" s="301">
        <v>755000</v>
      </c>
      <c r="R1099" s="301">
        <v>755000</v>
      </c>
      <c r="S1099" s="301">
        <v>755000</v>
      </c>
    </row>
    <row r="1100" spans="1:19" ht="16.5" customHeight="1" x14ac:dyDescent="0.3">
      <c r="A1100" s="297">
        <v>1098</v>
      </c>
      <c r="B1100" s="298" t="s">
        <v>1603</v>
      </c>
      <c r="C1100" s="298" t="s">
        <v>2331</v>
      </c>
      <c r="D1100" s="299" t="s">
        <v>3651</v>
      </c>
      <c r="E1100" s="299" t="s">
        <v>1178</v>
      </c>
      <c r="F1100" s="298" t="s">
        <v>2103</v>
      </c>
      <c r="G1100" s="298" t="s">
        <v>4522</v>
      </c>
      <c r="H1100" s="301">
        <v>851000</v>
      </c>
      <c r="I1100" s="301">
        <v>851000</v>
      </c>
      <c r="J1100" s="301">
        <v>851000</v>
      </c>
      <c r="K1100" s="308">
        <v>851000</v>
      </c>
      <c r="L1100" s="301">
        <v>851000</v>
      </c>
      <c r="M1100" s="301">
        <v>851000</v>
      </c>
      <c r="N1100" s="301">
        <v>851000</v>
      </c>
      <c r="O1100" s="301">
        <v>851000</v>
      </c>
      <c r="P1100" s="301">
        <v>851000</v>
      </c>
      <c r="Q1100" s="301">
        <v>851000</v>
      </c>
      <c r="R1100" s="301">
        <v>851000</v>
      </c>
      <c r="S1100" s="301">
        <v>851000</v>
      </c>
    </row>
    <row r="1101" spans="1:19" ht="16.5" customHeight="1" x14ac:dyDescent="0.3">
      <c r="A1101" s="302">
        <v>1099</v>
      </c>
      <c r="B1101" s="298" t="s">
        <v>1603</v>
      </c>
      <c r="C1101" s="298" t="s">
        <v>2332</v>
      </c>
      <c r="D1101" s="299" t="s">
        <v>2333</v>
      </c>
      <c r="E1101" s="299" t="s">
        <v>4452</v>
      </c>
      <c r="F1101" s="300" t="s">
        <v>2103</v>
      </c>
      <c r="G1101" s="300" t="s">
        <v>4522</v>
      </c>
      <c r="H1101" s="301">
        <v>0</v>
      </c>
      <c r="I1101" s="301">
        <v>0</v>
      </c>
      <c r="J1101" s="301">
        <v>11048000</v>
      </c>
      <c r="K1101" s="308">
        <v>0</v>
      </c>
      <c r="L1101" s="301">
        <v>0</v>
      </c>
      <c r="M1101" s="301">
        <v>0</v>
      </c>
      <c r="N1101" s="301">
        <v>0</v>
      </c>
      <c r="O1101" s="301">
        <v>0</v>
      </c>
      <c r="P1101" s="301">
        <v>0</v>
      </c>
      <c r="Q1101" s="301">
        <v>0</v>
      </c>
      <c r="R1101" s="301">
        <v>0</v>
      </c>
      <c r="S1101" s="301">
        <v>0</v>
      </c>
    </row>
    <row r="1102" spans="1:19" ht="16.5" customHeight="1" x14ac:dyDescent="0.3">
      <c r="A1102" s="297">
        <v>1100</v>
      </c>
      <c r="B1102" s="298" t="s">
        <v>1603</v>
      </c>
      <c r="C1102" s="298" t="s">
        <v>3652</v>
      </c>
      <c r="D1102" s="299" t="s">
        <v>3653</v>
      </c>
      <c r="E1102" s="299" t="s">
        <v>4453</v>
      </c>
      <c r="F1102" s="298" t="s">
        <v>2103</v>
      </c>
      <c r="G1102" s="298" t="s">
        <v>4522</v>
      </c>
      <c r="H1102" s="301">
        <v>0</v>
      </c>
      <c r="I1102" s="301">
        <v>0</v>
      </c>
      <c r="J1102" s="301">
        <v>9372000</v>
      </c>
      <c r="K1102" s="308">
        <v>0</v>
      </c>
      <c r="L1102" s="301">
        <v>0</v>
      </c>
      <c r="M1102" s="301">
        <v>0</v>
      </c>
      <c r="N1102" s="301">
        <v>0</v>
      </c>
      <c r="O1102" s="301">
        <v>0</v>
      </c>
      <c r="P1102" s="301">
        <v>0</v>
      </c>
      <c r="Q1102" s="301">
        <v>0</v>
      </c>
      <c r="R1102" s="301">
        <v>0</v>
      </c>
      <c r="S1102" s="301">
        <v>0</v>
      </c>
    </row>
    <row r="1103" spans="1:19" ht="16.5" customHeight="1" x14ac:dyDescent="0.3">
      <c r="A1103" s="302">
        <v>1101</v>
      </c>
      <c r="B1103" s="298" t="s">
        <v>1603</v>
      </c>
      <c r="C1103" s="298" t="s">
        <v>2334</v>
      </c>
      <c r="D1103" s="299" t="s">
        <v>2335</v>
      </c>
      <c r="E1103" s="299" t="s">
        <v>1606</v>
      </c>
      <c r="F1103" s="300" t="s">
        <v>2103</v>
      </c>
      <c r="G1103" s="300" t="s">
        <v>4522</v>
      </c>
      <c r="H1103" s="301">
        <v>0</v>
      </c>
      <c r="I1103" s="301">
        <v>1164000</v>
      </c>
      <c r="J1103" s="301">
        <v>582000</v>
      </c>
      <c r="K1103" s="308">
        <v>582000</v>
      </c>
      <c r="L1103" s="301">
        <v>582000</v>
      </c>
      <c r="M1103" s="301">
        <v>582000</v>
      </c>
      <c r="N1103" s="301">
        <v>582000</v>
      </c>
      <c r="O1103" s="301">
        <v>582000</v>
      </c>
      <c r="P1103" s="301">
        <v>582000</v>
      </c>
      <c r="Q1103" s="301">
        <v>582000</v>
      </c>
      <c r="R1103" s="301">
        <v>582000</v>
      </c>
      <c r="S1103" s="301">
        <v>582000</v>
      </c>
    </row>
    <row r="1104" spans="1:19" ht="16.5" customHeight="1" x14ac:dyDescent="0.3">
      <c r="A1104" s="297">
        <v>1102</v>
      </c>
      <c r="B1104" s="298" t="s">
        <v>1603</v>
      </c>
      <c r="C1104" s="298" t="s">
        <v>3654</v>
      </c>
      <c r="D1104" s="299" t="s">
        <v>3655</v>
      </c>
      <c r="E1104" s="299" t="s">
        <v>3656</v>
      </c>
      <c r="F1104" s="298" t="s">
        <v>2103</v>
      </c>
      <c r="G1104" s="298" t="s">
        <v>4522</v>
      </c>
      <c r="H1104" s="301">
        <v>0</v>
      </c>
      <c r="I1104" s="301">
        <v>0</v>
      </c>
      <c r="J1104" s="301">
        <v>0</v>
      </c>
      <c r="K1104" s="308">
        <v>0</v>
      </c>
      <c r="L1104" s="301">
        <v>0</v>
      </c>
      <c r="M1104" s="301">
        <v>0</v>
      </c>
      <c r="N1104" s="301">
        <v>8352000</v>
      </c>
      <c r="O1104" s="301">
        <v>0</v>
      </c>
      <c r="P1104" s="301">
        <v>0</v>
      </c>
      <c r="Q1104" s="301">
        <v>0</v>
      </c>
      <c r="R1104" s="301">
        <v>0</v>
      </c>
      <c r="S1104" s="301">
        <v>0</v>
      </c>
    </row>
    <row r="1105" spans="1:19" ht="16.5" customHeight="1" x14ac:dyDescent="0.3">
      <c r="A1105" s="302">
        <v>1103</v>
      </c>
      <c r="B1105" s="298" t="s">
        <v>90</v>
      </c>
      <c r="C1105" s="298" t="s">
        <v>2336</v>
      </c>
      <c r="D1105" s="299" t="s">
        <v>2337</v>
      </c>
      <c r="E1105" s="299" t="s">
        <v>1606</v>
      </c>
      <c r="F1105" s="300" t="s">
        <v>2103</v>
      </c>
      <c r="G1105" s="300" t="s">
        <v>4522</v>
      </c>
      <c r="H1105" s="301">
        <v>540000</v>
      </c>
      <c r="I1105" s="301">
        <v>540000</v>
      </c>
      <c r="J1105" s="301">
        <v>540000</v>
      </c>
      <c r="K1105" s="308">
        <v>540000</v>
      </c>
      <c r="L1105" s="301">
        <v>540000</v>
      </c>
      <c r="M1105" s="301">
        <v>540000</v>
      </c>
      <c r="N1105" s="301">
        <v>540000</v>
      </c>
      <c r="O1105" s="301">
        <v>540000</v>
      </c>
      <c r="P1105" s="301">
        <v>540000</v>
      </c>
      <c r="Q1105" s="301">
        <v>540000</v>
      </c>
      <c r="R1105" s="301">
        <v>540000</v>
      </c>
      <c r="S1105" s="301">
        <v>540000</v>
      </c>
    </row>
    <row r="1106" spans="1:19" ht="16.5" customHeight="1" x14ac:dyDescent="0.3">
      <c r="A1106" s="297">
        <v>1104</v>
      </c>
      <c r="B1106" s="298" t="s">
        <v>90</v>
      </c>
      <c r="C1106" s="298" t="s">
        <v>2338</v>
      </c>
      <c r="D1106" s="299" t="s">
        <v>2339</v>
      </c>
      <c r="E1106" s="299" t="s">
        <v>1295</v>
      </c>
      <c r="F1106" s="298" t="s">
        <v>2103</v>
      </c>
      <c r="G1106" s="298" t="s">
        <v>4522</v>
      </c>
      <c r="H1106" s="301">
        <v>585000</v>
      </c>
      <c r="I1106" s="301">
        <v>6588000</v>
      </c>
      <c r="J1106" s="301">
        <v>0</v>
      </c>
      <c r="K1106" s="308">
        <v>0</v>
      </c>
      <c r="L1106" s="301">
        <v>0</v>
      </c>
      <c r="M1106" s="301">
        <v>0</v>
      </c>
      <c r="N1106" s="301">
        <v>0</v>
      </c>
      <c r="O1106" s="301">
        <v>0</v>
      </c>
      <c r="P1106" s="301">
        <v>0</v>
      </c>
      <c r="Q1106" s="301">
        <v>0</v>
      </c>
      <c r="R1106" s="301">
        <v>0</v>
      </c>
      <c r="S1106" s="301">
        <v>0</v>
      </c>
    </row>
    <row r="1107" spans="1:19" ht="16.5" customHeight="1" x14ac:dyDescent="0.3">
      <c r="A1107" s="293">
        <v>1105</v>
      </c>
      <c r="B1107" s="298" t="s">
        <v>90</v>
      </c>
      <c r="C1107" s="298" t="s">
        <v>2340</v>
      </c>
      <c r="D1107" s="299" t="s">
        <v>2341</v>
      </c>
      <c r="E1107" s="299" t="s">
        <v>1133</v>
      </c>
      <c r="F1107" s="300" t="s">
        <v>2103</v>
      </c>
      <c r="G1107" s="300" t="s">
        <v>4522</v>
      </c>
      <c r="H1107" s="301">
        <v>452000</v>
      </c>
      <c r="I1107" s="301">
        <v>452000</v>
      </c>
      <c r="J1107" s="301">
        <v>452000</v>
      </c>
      <c r="K1107" s="308">
        <v>452000</v>
      </c>
      <c r="L1107" s="301">
        <v>452000</v>
      </c>
      <c r="M1107" s="301">
        <v>452000</v>
      </c>
      <c r="N1107" s="301">
        <v>0</v>
      </c>
      <c r="O1107" s="301">
        <v>0</v>
      </c>
      <c r="P1107" s="301">
        <v>0</v>
      </c>
      <c r="Q1107" s="301">
        <v>0</v>
      </c>
      <c r="R1107" s="301">
        <v>0</v>
      </c>
      <c r="S1107" s="301">
        <v>0</v>
      </c>
    </row>
    <row r="1108" spans="1:19" ht="16.5" customHeight="1" x14ac:dyDescent="0.3">
      <c r="A1108" s="297">
        <v>1106</v>
      </c>
      <c r="B1108" s="298" t="s">
        <v>90</v>
      </c>
      <c r="C1108" s="298" t="s">
        <v>2342</v>
      </c>
      <c r="D1108" s="299" t="s">
        <v>2343</v>
      </c>
      <c r="E1108" s="299" t="s">
        <v>2344</v>
      </c>
      <c r="F1108" s="298" t="s">
        <v>2103</v>
      </c>
      <c r="G1108" s="298" t="s">
        <v>4522</v>
      </c>
      <c r="H1108" s="301">
        <v>715000</v>
      </c>
      <c r="I1108" s="301">
        <v>715000</v>
      </c>
      <c r="J1108" s="301">
        <v>715000</v>
      </c>
      <c r="K1108" s="308">
        <v>715000</v>
      </c>
      <c r="L1108" s="301">
        <v>0</v>
      </c>
      <c r="M1108" s="301">
        <v>0</v>
      </c>
      <c r="N1108" s="301">
        <v>0</v>
      </c>
      <c r="O1108" s="301">
        <v>0</v>
      </c>
      <c r="P1108" s="301">
        <v>0</v>
      </c>
      <c r="Q1108" s="301">
        <v>0</v>
      </c>
      <c r="R1108" s="301">
        <v>0</v>
      </c>
      <c r="S1108" s="301">
        <v>0</v>
      </c>
    </row>
    <row r="1109" spans="1:19" ht="16.5" customHeight="1" x14ac:dyDescent="0.3">
      <c r="A1109" s="302">
        <v>1107</v>
      </c>
      <c r="B1109" s="298" t="s">
        <v>90</v>
      </c>
      <c r="C1109" s="298" t="s">
        <v>2345</v>
      </c>
      <c r="D1109" s="299" t="s">
        <v>2346</v>
      </c>
      <c r="E1109" s="299" t="s">
        <v>2344</v>
      </c>
      <c r="F1109" s="300" t="s">
        <v>2103</v>
      </c>
      <c r="G1109" s="300" t="s">
        <v>4522</v>
      </c>
      <c r="H1109" s="301">
        <v>715000</v>
      </c>
      <c r="I1109" s="301">
        <v>715000</v>
      </c>
      <c r="J1109" s="301">
        <v>715000</v>
      </c>
      <c r="K1109" s="308">
        <v>715000</v>
      </c>
      <c r="L1109" s="301">
        <v>0</v>
      </c>
      <c r="M1109" s="301">
        <v>0</v>
      </c>
      <c r="N1109" s="301">
        <v>0</v>
      </c>
      <c r="O1109" s="301">
        <v>0</v>
      </c>
      <c r="P1109" s="301">
        <v>0</v>
      </c>
      <c r="Q1109" s="301">
        <v>0</v>
      </c>
      <c r="R1109" s="301">
        <v>0</v>
      </c>
      <c r="S1109" s="301">
        <v>0</v>
      </c>
    </row>
    <row r="1110" spans="1:19" ht="16.5" customHeight="1" x14ac:dyDescent="0.3">
      <c r="A1110" s="297">
        <v>1108</v>
      </c>
      <c r="B1110" s="298" t="s">
        <v>90</v>
      </c>
      <c r="C1110" s="298" t="s">
        <v>4592</v>
      </c>
      <c r="D1110" s="299" t="s">
        <v>4625</v>
      </c>
      <c r="E1110" s="299" t="s">
        <v>4626</v>
      </c>
      <c r="F1110" s="298" t="s">
        <v>2103</v>
      </c>
      <c r="G1110" s="298" t="s">
        <v>4522</v>
      </c>
      <c r="H1110" s="301">
        <v>0</v>
      </c>
      <c r="I1110" s="301">
        <v>0</v>
      </c>
      <c r="J1110" s="301">
        <v>0</v>
      </c>
      <c r="K1110" s="308">
        <v>5983200</v>
      </c>
      <c r="L1110" s="301">
        <v>0</v>
      </c>
      <c r="M1110" s="301">
        <v>0</v>
      </c>
      <c r="N1110" s="301">
        <v>0</v>
      </c>
      <c r="O1110" s="301">
        <v>0</v>
      </c>
      <c r="P1110" s="301">
        <v>0</v>
      </c>
      <c r="Q1110" s="301">
        <v>0</v>
      </c>
      <c r="R1110" s="301">
        <v>0</v>
      </c>
      <c r="S1110" s="301">
        <v>0</v>
      </c>
    </row>
    <row r="1111" spans="1:19" ht="16.5" customHeight="1" x14ac:dyDescent="0.3">
      <c r="A1111" s="302">
        <v>1109</v>
      </c>
      <c r="B1111" s="298" t="s">
        <v>90</v>
      </c>
      <c r="C1111" s="298" t="s">
        <v>2347</v>
      </c>
      <c r="D1111" s="299" t="s">
        <v>2348</v>
      </c>
      <c r="E1111" s="299" t="s">
        <v>1824</v>
      </c>
      <c r="F1111" s="300" t="s">
        <v>2103</v>
      </c>
      <c r="G1111" s="300" t="s">
        <v>4522</v>
      </c>
      <c r="H1111" s="301">
        <v>635000</v>
      </c>
      <c r="I1111" s="301">
        <v>635000</v>
      </c>
      <c r="J1111" s="301">
        <v>635000</v>
      </c>
      <c r="K1111" s="308">
        <v>635000</v>
      </c>
      <c r="L1111" s="301">
        <v>635000</v>
      </c>
      <c r="M1111" s="301">
        <v>635000</v>
      </c>
      <c r="N1111" s="301">
        <v>635000</v>
      </c>
      <c r="O1111" s="301">
        <v>635000</v>
      </c>
      <c r="P1111" s="301">
        <v>635000</v>
      </c>
      <c r="Q1111" s="301">
        <v>635000</v>
      </c>
      <c r="R1111" s="301">
        <v>635000</v>
      </c>
      <c r="S1111" s="301">
        <v>635000</v>
      </c>
    </row>
    <row r="1112" spans="1:19" ht="16.5" customHeight="1" x14ac:dyDescent="0.3">
      <c r="A1112" s="297">
        <v>1110</v>
      </c>
      <c r="B1112" s="298" t="s">
        <v>90</v>
      </c>
      <c r="C1112" s="298" t="s">
        <v>2349</v>
      </c>
      <c r="D1112" s="299" t="s">
        <v>2350</v>
      </c>
      <c r="E1112" s="299" t="s">
        <v>1625</v>
      </c>
      <c r="F1112" s="298" t="s">
        <v>2103</v>
      </c>
      <c r="G1112" s="298" t="s">
        <v>4522</v>
      </c>
      <c r="H1112" s="301">
        <v>6960000</v>
      </c>
      <c r="I1112" s="301">
        <v>0</v>
      </c>
      <c r="J1112" s="301">
        <v>0</v>
      </c>
      <c r="K1112" s="308">
        <v>0</v>
      </c>
      <c r="L1112" s="301">
        <v>0</v>
      </c>
      <c r="M1112" s="301">
        <v>0</v>
      </c>
      <c r="N1112" s="301">
        <v>0</v>
      </c>
      <c r="O1112" s="301">
        <v>0</v>
      </c>
      <c r="P1112" s="301">
        <v>0</v>
      </c>
      <c r="Q1112" s="301">
        <v>0</v>
      </c>
      <c r="R1112" s="301">
        <v>0</v>
      </c>
      <c r="S1112" s="301">
        <v>0</v>
      </c>
    </row>
    <row r="1113" spans="1:19" ht="16.5" customHeight="1" x14ac:dyDescent="0.3">
      <c r="A1113" s="302">
        <v>1111</v>
      </c>
      <c r="B1113" s="298" t="s">
        <v>1628</v>
      </c>
      <c r="C1113" s="298" t="s">
        <v>2351</v>
      </c>
      <c r="D1113" s="299" t="s">
        <v>2352</v>
      </c>
      <c r="E1113" s="299" t="s">
        <v>1273</v>
      </c>
      <c r="F1113" s="300" t="s">
        <v>2103</v>
      </c>
      <c r="G1113" s="300" t="s">
        <v>4522</v>
      </c>
      <c r="H1113" s="301">
        <v>638000</v>
      </c>
      <c r="I1113" s="301">
        <v>638000</v>
      </c>
      <c r="J1113" s="301">
        <v>638000</v>
      </c>
      <c r="K1113" s="308">
        <v>638000</v>
      </c>
      <c r="L1113" s="301">
        <v>638000</v>
      </c>
      <c r="M1113" s="301">
        <v>638000</v>
      </c>
      <c r="N1113" s="301">
        <v>638000</v>
      </c>
      <c r="O1113" s="301">
        <v>638000</v>
      </c>
      <c r="P1113" s="301">
        <v>638000</v>
      </c>
      <c r="Q1113" s="301">
        <v>638000</v>
      </c>
      <c r="R1113" s="301">
        <v>0</v>
      </c>
      <c r="S1113" s="301">
        <v>0</v>
      </c>
    </row>
    <row r="1114" spans="1:19" ht="16.5" customHeight="1" x14ac:dyDescent="0.3">
      <c r="A1114" s="297">
        <v>1112</v>
      </c>
      <c r="B1114" s="298" t="s">
        <v>1628</v>
      </c>
      <c r="C1114" s="298" t="s">
        <v>2353</v>
      </c>
      <c r="D1114" s="299" t="s">
        <v>2354</v>
      </c>
      <c r="E1114" s="299" t="s">
        <v>1060</v>
      </c>
      <c r="F1114" s="298" t="s">
        <v>2103</v>
      </c>
      <c r="G1114" s="298" t="s">
        <v>4522</v>
      </c>
      <c r="H1114" s="301">
        <v>582000</v>
      </c>
      <c r="I1114" s="301">
        <v>582000</v>
      </c>
      <c r="J1114" s="301">
        <v>582000</v>
      </c>
      <c r="K1114" s="308">
        <v>582000</v>
      </c>
      <c r="L1114" s="301">
        <v>582000</v>
      </c>
      <c r="M1114" s="301">
        <v>582000</v>
      </c>
      <c r="N1114" s="301">
        <v>582000</v>
      </c>
      <c r="O1114" s="301">
        <v>0</v>
      </c>
      <c r="P1114" s="301">
        <v>0</v>
      </c>
      <c r="Q1114" s="301">
        <v>0</v>
      </c>
      <c r="R1114" s="301">
        <v>0</v>
      </c>
      <c r="S1114" s="301">
        <v>0</v>
      </c>
    </row>
    <row r="1115" spans="1:19" ht="16.5" customHeight="1" x14ac:dyDescent="0.3">
      <c r="A1115" s="293">
        <v>1113</v>
      </c>
      <c r="B1115" s="298" t="s">
        <v>1628</v>
      </c>
      <c r="C1115" s="298" t="s">
        <v>2355</v>
      </c>
      <c r="D1115" s="299" t="s">
        <v>2356</v>
      </c>
      <c r="E1115" s="299" t="s">
        <v>1113</v>
      </c>
      <c r="F1115" s="300" t="s">
        <v>2103</v>
      </c>
      <c r="G1115" s="300" t="s">
        <v>4522</v>
      </c>
      <c r="H1115" s="301">
        <v>450000</v>
      </c>
      <c r="I1115" s="301">
        <v>450000</v>
      </c>
      <c r="J1115" s="301">
        <v>450000</v>
      </c>
      <c r="K1115" s="308">
        <v>450000</v>
      </c>
      <c r="L1115" s="301">
        <v>450000</v>
      </c>
      <c r="M1115" s="301">
        <v>450000</v>
      </c>
      <c r="N1115" s="301">
        <v>450000</v>
      </c>
      <c r="O1115" s="301">
        <v>450000</v>
      </c>
      <c r="P1115" s="301">
        <v>450000</v>
      </c>
      <c r="Q1115" s="301">
        <v>450000</v>
      </c>
      <c r="R1115" s="301">
        <v>450000</v>
      </c>
      <c r="S1115" s="301">
        <v>0</v>
      </c>
    </row>
    <row r="1116" spans="1:19" ht="16.5" customHeight="1" x14ac:dyDescent="0.3">
      <c r="A1116" s="297">
        <v>1114</v>
      </c>
      <c r="B1116" s="298" t="s">
        <v>1628</v>
      </c>
      <c r="C1116" s="298" t="s">
        <v>3657</v>
      </c>
      <c r="D1116" s="299" t="s">
        <v>3658</v>
      </c>
      <c r="E1116" s="299" t="s">
        <v>3130</v>
      </c>
      <c r="F1116" s="298" t="s">
        <v>2103</v>
      </c>
      <c r="G1116" s="298" t="s">
        <v>4522</v>
      </c>
      <c r="H1116" s="301">
        <v>0</v>
      </c>
      <c r="I1116" s="301">
        <v>0</v>
      </c>
      <c r="J1116" s="301">
        <v>0</v>
      </c>
      <c r="K1116" s="308">
        <v>0</v>
      </c>
      <c r="L1116" s="301">
        <v>0</v>
      </c>
      <c r="M1116" s="301">
        <v>0</v>
      </c>
      <c r="N1116" s="301">
        <v>0</v>
      </c>
      <c r="O1116" s="301">
        <v>0</v>
      </c>
      <c r="P1116" s="301">
        <v>0</v>
      </c>
      <c r="Q1116" s="301">
        <v>0</v>
      </c>
      <c r="R1116" s="301">
        <v>0</v>
      </c>
      <c r="S1116" s="301">
        <v>0</v>
      </c>
    </row>
    <row r="1117" spans="1:19" ht="16.5" customHeight="1" x14ac:dyDescent="0.3">
      <c r="A1117" s="302">
        <v>1115</v>
      </c>
      <c r="B1117" s="298" t="s">
        <v>1628</v>
      </c>
      <c r="C1117" s="298" t="s">
        <v>3790</v>
      </c>
      <c r="D1117" s="299" t="s">
        <v>3802</v>
      </c>
      <c r="E1117" s="299" t="s">
        <v>3215</v>
      </c>
      <c r="F1117" s="300" t="s">
        <v>2103</v>
      </c>
      <c r="G1117" s="300" t="s">
        <v>4522</v>
      </c>
      <c r="H1117" s="301">
        <v>0</v>
      </c>
      <c r="I1117" s="301">
        <v>0</v>
      </c>
      <c r="J1117" s="301">
        <v>0</v>
      </c>
      <c r="K1117" s="308">
        <v>639000</v>
      </c>
      <c r="L1117" s="301">
        <v>639000</v>
      </c>
      <c r="M1117" s="301">
        <v>639000</v>
      </c>
      <c r="N1117" s="301">
        <v>639000</v>
      </c>
      <c r="O1117" s="301">
        <v>639000</v>
      </c>
      <c r="P1117" s="301">
        <v>639000</v>
      </c>
      <c r="Q1117" s="301">
        <v>639000</v>
      </c>
      <c r="R1117" s="301">
        <v>639000</v>
      </c>
      <c r="S1117" s="301">
        <v>639000</v>
      </c>
    </row>
    <row r="1118" spans="1:19" ht="16.5" customHeight="1" x14ac:dyDescent="0.3">
      <c r="A1118" s="297">
        <v>1116</v>
      </c>
      <c r="B1118" s="298" t="s">
        <v>1628</v>
      </c>
      <c r="C1118" s="298" t="s">
        <v>4454</v>
      </c>
      <c r="D1118" s="299" t="s">
        <v>2357</v>
      </c>
      <c r="E1118" s="299" t="s">
        <v>3003</v>
      </c>
      <c r="F1118" s="298" t="s">
        <v>2103</v>
      </c>
      <c r="G1118" s="298" t="s">
        <v>4522</v>
      </c>
      <c r="H1118" s="301">
        <v>0</v>
      </c>
      <c r="I1118" s="301">
        <v>549000</v>
      </c>
      <c r="J1118" s="301">
        <v>549000</v>
      </c>
      <c r="K1118" s="308">
        <v>549000</v>
      </c>
      <c r="L1118" s="301">
        <v>549000</v>
      </c>
      <c r="M1118" s="301">
        <v>549000</v>
      </c>
      <c r="N1118" s="301">
        <v>549000</v>
      </c>
      <c r="O1118" s="301">
        <v>549000</v>
      </c>
      <c r="P1118" s="301">
        <v>549000</v>
      </c>
      <c r="Q1118" s="301">
        <v>549000</v>
      </c>
      <c r="R1118" s="301">
        <v>549000</v>
      </c>
      <c r="S1118" s="301">
        <v>549000</v>
      </c>
    </row>
    <row r="1119" spans="1:19" ht="16.5" customHeight="1" x14ac:dyDescent="0.3">
      <c r="A1119" s="302">
        <v>1117</v>
      </c>
      <c r="B1119" s="298" t="s">
        <v>1628</v>
      </c>
      <c r="C1119" s="298" t="s">
        <v>3865</v>
      </c>
      <c r="D1119" s="299" t="s">
        <v>3866</v>
      </c>
      <c r="E1119" s="299" t="s">
        <v>4453</v>
      </c>
      <c r="F1119" s="300" t="s">
        <v>2103</v>
      </c>
      <c r="G1119" s="300" t="s">
        <v>4522</v>
      </c>
      <c r="H1119" s="301">
        <v>0</v>
      </c>
      <c r="I1119" s="301">
        <v>0</v>
      </c>
      <c r="J1119" s="301">
        <v>0</v>
      </c>
      <c r="K1119" s="308">
        <v>5550000</v>
      </c>
      <c r="L1119" s="301">
        <v>0</v>
      </c>
      <c r="M1119" s="301">
        <v>0</v>
      </c>
      <c r="N1119" s="301">
        <v>0</v>
      </c>
      <c r="O1119" s="301">
        <v>0</v>
      </c>
      <c r="P1119" s="301">
        <v>0</v>
      </c>
      <c r="Q1119" s="301">
        <v>0</v>
      </c>
      <c r="R1119" s="301">
        <v>0</v>
      </c>
      <c r="S1119" s="301">
        <v>0</v>
      </c>
    </row>
    <row r="1120" spans="1:19" ht="16.5" customHeight="1" x14ac:dyDescent="0.3">
      <c r="A1120" s="297">
        <v>1118</v>
      </c>
      <c r="B1120" s="298" t="s">
        <v>1628</v>
      </c>
      <c r="C1120" s="298" t="s">
        <v>2823</v>
      </c>
      <c r="D1120" s="299" t="s">
        <v>2836</v>
      </c>
      <c r="E1120" s="299" t="s">
        <v>2837</v>
      </c>
      <c r="F1120" s="298" t="s">
        <v>2103</v>
      </c>
      <c r="G1120" s="298" t="s">
        <v>4522</v>
      </c>
      <c r="H1120" s="301">
        <v>7680000</v>
      </c>
      <c r="I1120" s="301">
        <v>0</v>
      </c>
      <c r="J1120" s="301">
        <v>0</v>
      </c>
      <c r="K1120" s="308">
        <v>0</v>
      </c>
      <c r="L1120" s="301">
        <v>0</v>
      </c>
      <c r="M1120" s="301">
        <v>0</v>
      </c>
      <c r="N1120" s="301">
        <v>0</v>
      </c>
      <c r="O1120" s="301">
        <v>0</v>
      </c>
      <c r="P1120" s="301">
        <v>0</v>
      </c>
      <c r="Q1120" s="301">
        <v>0</v>
      </c>
      <c r="R1120" s="301">
        <v>0</v>
      </c>
      <c r="S1120" s="301">
        <v>0</v>
      </c>
    </row>
    <row r="1121" spans="1:19" ht="16.5" customHeight="1" x14ac:dyDescent="0.3">
      <c r="A1121" s="302">
        <v>1119</v>
      </c>
      <c r="B1121" s="298" t="s">
        <v>1628</v>
      </c>
      <c r="C1121" s="298" t="s">
        <v>3659</v>
      </c>
      <c r="D1121" s="299" t="s">
        <v>3660</v>
      </c>
      <c r="E1121" s="299" t="s">
        <v>3003</v>
      </c>
      <c r="F1121" s="300" t="s">
        <v>2103</v>
      </c>
      <c r="G1121" s="300" t="s">
        <v>4522</v>
      </c>
      <c r="H1121" s="301">
        <v>0</v>
      </c>
      <c r="I1121" s="301">
        <v>914000</v>
      </c>
      <c r="J1121" s="301">
        <v>914000</v>
      </c>
      <c r="K1121" s="308">
        <v>914000</v>
      </c>
      <c r="L1121" s="301">
        <v>914000</v>
      </c>
      <c r="M1121" s="301">
        <v>914000</v>
      </c>
      <c r="N1121" s="301">
        <v>914000</v>
      </c>
      <c r="O1121" s="301">
        <v>914000</v>
      </c>
      <c r="P1121" s="301">
        <v>914000</v>
      </c>
      <c r="Q1121" s="301">
        <v>914000</v>
      </c>
      <c r="R1121" s="301">
        <v>914000</v>
      </c>
      <c r="S1121" s="301">
        <v>914000</v>
      </c>
    </row>
    <row r="1122" spans="1:19" ht="16.5" customHeight="1" x14ac:dyDescent="0.3">
      <c r="A1122" s="297">
        <v>1120</v>
      </c>
      <c r="B1122" s="298" t="s">
        <v>1628</v>
      </c>
      <c r="C1122" s="298" t="s">
        <v>2358</v>
      </c>
      <c r="D1122" s="299" t="s">
        <v>2359</v>
      </c>
      <c r="E1122" s="299" t="s">
        <v>4455</v>
      </c>
      <c r="F1122" s="298" t="s">
        <v>2103</v>
      </c>
      <c r="G1122" s="298" t="s">
        <v>4522</v>
      </c>
      <c r="H1122" s="301">
        <v>460000</v>
      </c>
      <c r="I1122" s="301">
        <v>460000</v>
      </c>
      <c r="J1122" s="301">
        <v>460000</v>
      </c>
      <c r="K1122" s="308">
        <v>460000</v>
      </c>
      <c r="L1122" s="301">
        <v>460000</v>
      </c>
      <c r="M1122" s="301">
        <v>460000</v>
      </c>
      <c r="N1122" s="301">
        <v>460000</v>
      </c>
      <c r="O1122" s="301">
        <v>460000</v>
      </c>
      <c r="P1122" s="301">
        <v>460000</v>
      </c>
      <c r="Q1122" s="301">
        <v>460000</v>
      </c>
      <c r="R1122" s="301">
        <v>460000</v>
      </c>
      <c r="S1122" s="301">
        <v>460000</v>
      </c>
    </row>
    <row r="1123" spans="1:19" ht="16.5" customHeight="1" x14ac:dyDescent="0.3">
      <c r="A1123" s="293">
        <v>1121</v>
      </c>
      <c r="B1123" s="298" t="s">
        <v>1628</v>
      </c>
      <c r="C1123" s="298" t="s">
        <v>2360</v>
      </c>
      <c r="D1123" s="299" t="s">
        <v>2361</v>
      </c>
      <c r="E1123" s="299" t="s">
        <v>1065</v>
      </c>
      <c r="F1123" s="300" t="s">
        <v>2103</v>
      </c>
      <c r="G1123" s="300" t="s">
        <v>4522</v>
      </c>
      <c r="H1123" s="301">
        <v>500000</v>
      </c>
      <c r="I1123" s="301">
        <v>500000</v>
      </c>
      <c r="J1123" s="301">
        <v>500000</v>
      </c>
      <c r="K1123" s="308">
        <v>500000</v>
      </c>
      <c r="L1123" s="301">
        <v>500000</v>
      </c>
      <c r="M1123" s="301">
        <v>500000</v>
      </c>
      <c r="N1123" s="301">
        <v>500000</v>
      </c>
      <c r="O1123" s="301">
        <v>500000</v>
      </c>
      <c r="P1123" s="301">
        <v>500000</v>
      </c>
      <c r="Q1123" s="301">
        <v>0</v>
      </c>
      <c r="R1123" s="301">
        <v>0</v>
      </c>
      <c r="S1123" s="301">
        <v>0</v>
      </c>
    </row>
    <row r="1124" spans="1:19" ht="16.5" customHeight="1" x14ac:dyDescent="0.3">
      <c r="A1124" s="297">
        <v>1122</v>
      </c>
      <c r="B1124" s="298" t="s">
        <v>91</v>
      </c>
      <c r="C1124" s="298" t="s">
        <v>2362</v>
      </c>
      <c r="D1124" s="299" t="s">
        <v>2363</v>
      </c>
      <c r="E1124" s="299" t="s">
        <v>1036</v>
      </c>
      <c r="F1124" s="298" t="s">
        <v>2103</v>
      </c>
      <c r="G1124" s="298" t="s">
        <v>4522</v>
      </c>
      <c r="H1124" s="301">
        <v>408000</v>
      </c>
      <c r="I1124" s="301">
        <v>408000</v>
      </c>
      <c r="J1124" s="301">
        <v>408000</v>
      </c>
      <c r="K1124" s="308">
        <v>408000</v>
      </c>
      <c r="L1124" s="301">
        <v>408000</v>
      </c>
      <c r="M1124" s="301">
        <v>408000</v>
      </c>
      <c r="N1124" s="301">
        <v>408000</v>
      </c>
      <c r="O1124" s="301">
        <v>408000</v>
      </c>
      <c r="P1124" s="301">
        <v>0</v>
      </c>
      <c r="Q1124" s="301">
        <v>0</v>
      </c>
      <c r="R1124" s="301">
        <v>0</v>
      </c>
      <c r="S1124" s="301">
        <v>0</v>
      </c>
    </row>
    <row r="1125" spans="1:19" ht="16.5" customHeight="1" x14ac:dyDescent="0.3">
      <c r="A1125" s="302">
        <v>1123</v>
      </c>
      <c r="B1125" s="298" t="s">
        <v>91</v>
      </c>
      <c r="C1125" s="298" t="s">
        <v>2364</v>
      </c>
      <c r="D1125" s="299" t="s">
        <v>2365</v>
      </c>
      <c r="E1125" s="299" t="s">
        <v>2727</v>
      </c>
      <c r="F1125" s="300" t="s">
        <v>2103</v>
      </c>
      <c r="G1125" s="300" t="s">
        <v>4522</v>
      </c>
      <c r="H1125" s="301">
        <v>11016000</v>
      </c>
      <c r="I1125" s="301">
        <v>0</v>
      </c>
      <c r="J1125" s="301">
        <v>0</v>
      </c>
      <c r="K1125" s="308">
        <v>0</v>
      </c>
      <c r="L1125" s="301">
        <v>0</v>
      </c>
      <c r="M1125" s="301">
        <v>0</v>
      </c>
      <c r="N1125" s="301">
        <v>0</v>
      </c>
      <c r="O1125" s="301">
        <v>0</v>
      </c>
      <c r="P1125" s="301">
        <v>0</v>
      </c>
      <c r="Q1125" s="301">
        <v>0</v>
      </c>
      <c r="R1125" s="301">
        <v>0</v>
      </c>
      <c r="S1125" s="301">
        <v>0</v>
      </c>
    </row>
    <row r="1126" spans="1:19" ht="16.5" customHeight="1" x14ac:dyDescent="0.3">
      <c r="A1126" s="297">
        <v>1124</v>
      </c>
      <c r="B1126" s="298" t="s">
        <v>91</v>
      </c>
      <c r="C1126" s="298" t="s">
        <v>3755</v>
      </c>
      <c r="D1126" s="299" t="s">
        <v>4032</v>
      </c>
      <c r="E1126" s="299" t="s">
        <v>3215</v>
      </c>
      <c r="F1126" s="298" t="s">
        <v>2103</v>
      </c>
      <c r="G1126" s="298" t="s">
        <v>4522</v>
      </c>
      <c r="H1126" s="301">
        <v>0</v>
      </c>
      <c r="I1126" s="301">
        <v>0</v>
      </c>
      <c r="J1126" s="301">
        <v>0</v>
      </c>
      <c r="K1126" s="308">
        <v>704000</v>
      </c>
      <c r="L1126" s="301">
        <v>704000</v>
      </c>
      <c r="M1126" s="301">
        <v>704000</v>
      </c>
      <c r="N1126" s="301">
        <v>704000</v>
      </c>
      <c r="O1126" s="301">
        <v>704000</v>
      </c>
      <c r="P1126" s="301">
        <v>704000</v>
      </c>
      <c r="Q1126" s="301">
        <v>704000</v>
      </c>
      <c r="R1126" s="301">
        <v>704000</v>
      </c>
      <c r="S1126" s="301">
        <v>704000</v>
      </c>
    </row>
    <row r="1127" spans="1:19" ht="16.5" customHeight="1" x14ac:dyDescent="0.3">
      <c r="A1127" s="302">
        <v>1125</v>
      </c>
      <c r="B1127" s="298" t="s">
        <v>91</v>
      </c>
      <c r="C1127" s="298" t="s">
        <v>2366</v>
      </c>
      <c r="D1127" s="299" t="s">
        <v>2367</v>
      </c>
      <c r="E1127" s="299" t="s">
        <v>1133</v>
      </c>
      <c r="F1127" s="300" t="s">
        <v>2103</v>
      </c>
      <c r="G1127" s="300" t="s">
        <v>4522</v>
      </c>
      <c r="H1127" s="301">
        <v>665000</v>
      </c>
      <c r="I1127" s="301">
        <v>665000</v>
      </c>
      <c r="J1127" s="301">
        <v>665000</v>
      </c>
      <c r="K1127" s="308">
        <v>665000</v>
      </c>
      <c r="L1127" s="301">
        <v>665000</v>
      </c>
      <c r="M1127" s="301">
        <v>665000</v>
      </c>
      <c r="N1127" s="301">
        <v>0</v>
      </c>
      <c r="O1127" s="301">
        <v>0</v>
      </c>
      <c r="P1127" s="301">
        <v>0</v>
      </c>
      <c r="Q1127" s="301">
        <v>0</v>
      </c>
      <c r="R1127" s="301">
        <v>0</v>
      </c>
      <c r="S1127" s="301">
        <v>0</v>
      </c>
    </row>
    <row r="1128" spans="1:19" ht="16.5" customHeight="1" x14ac:dyDescent="0.3">
      <c r="A1128" s="297">
        <v>1126</v>
      </c>
      <c r="B1128" s="298" t="s">
        <v>91</v>
      </c>
      <c r="C1128" s="298" t="s">
        <v>2368</v>
      </c>
      <c r="D1128" s="299" t="s">
        <v>2369</v>
      </c>
      <c r="E1128" s="299" t="s">
        <v>2370</v>
      </c>
      <c r="F1128" s="298" t="s">
        <v>2103</v>
      </c>
      <c r="G1128" s="298" t="s">
        <v>4522</v>
      </c>
      <c r="H1128" s="301">
        <v>544000</v>
      </c>
      <c r="I1128" s="301">
        <v>544000</v>
      </c>
      <c r="J1128" s="301">
        <v>544000</v>
      </c>
      <c r="K1128" s="308">
        <v>544000</v>
      </c>
      <c r="L1128" s="301">
        <v>544000</v>
      </c>
      <c r="M1128" s="301">
        <v>544000</v>
      </c>
      <c r="N1128" s="301">
        <v>544000</v>
      </c>
      <c r="O1128" s="301">
        <v>544000</v>
      </c>
      <c r="P1128" s="301">
        <v>544000</v>
      </c>
      <c r="Q1128" s="301">
        <v>544000</v>
      </c>
      <c r="R1128" s="301">
        <v>544000</v>
      </c>
      <c r="S1128" s="301">
        <v>544000</v>
      </c>
    </row>
    <row r="1129" spans="1:19" ht="16.5" customHeight="1" x14ac:dyDescent="0.3">
      <c r="A1129" s="302">
        <v>1127</v>
      </c>
      <c r="B1129" s="298" t="s">
        <v>91</v>
      </c>
      <c r="C1129" s="298" t="s">
        <v>3661</v>
      </c>
      <c r="D1129" s="299" t="s">
        <v>3662</v>
      </c>
      <c r="E1129" s="299" t="s">
        <v>1824</v>
      </c>
      <c r="F1129" s="300" t="s">
        <v>2103</v>
      </c>
      <c r="G1129" s="300" t="s">
        <v>4522</v>
      </c>
      <c r="H1129" s="301">
        <v>0</v>
      </c>
      <c r="I1129" s="301">
        <v>0</v>
      </c>
      <c r="J1129" s="301">
        <v>0</v>
      </c>
      <c r="K1129" s="308">
        <v>6360000</v>
      </c>
      <c r="L1129" s="301">
        <v>0</v>
      </c>
      <c r="M1129" s="301">
        <v>0</v>
      </c>
      <c r="N1129" s="301">
        <v>0</v>
      </c>
      <c r="O1129" s="301">
        <v>0</v>
      </c>
      <c r="P1129" s="301">
        <v>0</v>
      </c>
      <c r="Q1129" s="301">
        <v>0</v>
      </c>
      <c r="R1129" s="301">
        <v>0</v>
      </c>
      <c r="S1129" s="301">
        <v>0</v>
      </c>
    </row>
    <row r="1130" spans="1:19" ht="16.5" customHeight="1" x14ac:dyDescent="0.3">
      <c r="A1130" s="297">
        <v>1128</v>
      </c>
      <c r="B1130" s="298" t="s">
        <v>91</v>
      </c>
      <c r="C1130" s="298" t="s">
        <v>2371</v>
      </c>
      <c r="D1130" s="299" t="s">
        <v>2372</v>
      </c>
      <c r="E1130" s="299" t="s">
        <v>1295</v>
      </c>
      <c r="F1130" s="298" t="s">
        <v>2103</v>
      </c>
      <c r="G1130" s="298" t="s">
        <v>4522</v>
      </c>
      <c r="H1130" s="301">
        <v>645000</v>
      </c>
      <c r="I1130" s="301">
        <v>645000</v>
      </c>
      <c r="J1130" s="301">
        <v>645000</v>
      </c>
      <c r="K1130" s="308">
        <v>645000</v>
      </c>
      <c r="L1130" s="301">
        <v>645000</v>
      </c>
      <c r="M1130" s="301">
        <v>645000</v>
      </c>
      <c r="N1130" s="301">
        <v>645000</v>
      </c>
      <c r="O1130" s="301">
        <v>645000</v>
      </c>
      <c r="P1130" s="301">
        <v>645000</v>
      </c>
      <c r="Q1130" s="301">
        <v>645000</v>
      </c>
      <c r="R1130" s="301">
        <v>645000</v>
      </c>
      <c r="S1130" s="301">
        <v>645000</v>
      </c>
    </row>
    <row r="1131" spans="1:19" ht="16.5" customHeight="1" x14ac:dyDescent="0.3">
      <c r="A1131" s="293">
        <v>1129</v>
      </c>
      <c r="B1131" s="298" t="s">
        <v>91</v>
      </c>
      <c r="C1131" s="298" t="s">
        <v>2373</v>
      </c>
      <c r="D1131" s="299" t="s">
        <v>2374</v>
      </c>
      <c r="E1131" s="299" t="s">
        <v>2370</v>
      </c>
      <c r="F1131" s="300" t="s">
        <v>2103</v>
      </c>
      <c r="G1131" s="300" t="s">
        <v>4522</v>
      </c>
      <c r="H1131" s="301">
        <v>498000</v>
      </c>
      <c r="I1131" s="301">
        <v>498000</v>
      </c>
      <c r="J1131" s="301">
        <v>498000</v>
      </c>
      <c r="K1131" s="308">
        <v>498000</v>
      </c>
      <c r="L1131" s="301">
        <v>498000</v>
      </c>
      <c r="M1131" s="301">
        <v>498000</v>
      </c>
      <c r="N1131" s="301">
        <v>498000</v>
      </c>
      <c r="O1131" s="301">
        <v>498000</v>
      </c>
      <c r="P1131" s="301">
        <v>498000</v>
      </c>
      <c r="Q1131" s="301">
        <v>498000</v>
      </c>
      <c r="R1131" s="301">
        <v>498000</v>
      </c>
      <c r="S1131" s="301">
        <v>498000</v>
      </c>
    </row>
    <row r="1132" spans="1:19" ht="16.5" customHeight="1" x14ac:dyDescent="0.3">
      <c r="A1132" s="297">
        <v>1130</v>
      </c>
      <c r="B1132" s="298" t="s">
        <v>91</v>
      </c>
      <c r="C1132" s="298" t="s">
        <v>3663</v>
      </c>
      <c r="D1132" s="299" t="s">
        <v>3664</v>
      </c>
      <c r="E1132" s="299" t="s">
        <v>3322</v>
      </c>
      <c r="F1132" s="298" t="s">
        <v>2103</v>
      </c>
      <c r="G1132" s="298" t="s">
        <v>4522</v>
      </c>
      <c r="H1132" s="301">
        <v>0</v>
      </c>
      <c r="I1132" s="301">
        <v>0</v>
      </c>
      <c r="J1132" s="301">
        <v>0</v>
      </c>
      <c r="K1132" s="308">
        <v>0</v>
      </c>
      <c r="L1132" s="301">
        <v>0</v>
      </c>
      <c r="M1132" s="301">
        <v>0</v>
      </c>
      <c r="N1132" s="301">
        <v>0</v>
      </c>
      <c r="O1132" s="301">
        <v>0</v>
      </c>
      <c r="P1132" s="301">
        <v>0</v>
      </c>
      <c r="Q1132" s="301">
        <v>0</v>
      </c>
      <c r="R1132" s="301">
        <v>0</v>
      </c>
      <c r="S1132" s="301">
        <v>0</v>
      </c>
    </row>
    <row r="1133" spans="1:19" ht="16.5" customHeight="1" x14ac:dyDescent="0.3">
      <c r="A1133" s="302">
        <v>1131</v>
      </c>
      <c r="B1133" s="298" t="s">
        <v>91</v>
      </c>
      <c r="C1133" s="298" t="s">
        <v>3665</v>
      </c>
      <c r="D1133" s="299" t="s">
        <v>3666</v>
      </c>
      <c r="E1133" s="299" t="s">
        <v>3349</v>
      </c>
      <c r="F1133" s="300" t="s">
        <v>2103</v>
      </c>
      <c r="G1133" s="300" t="s">
        <v>4522</v>
      </c>
      <c r="H1133" s="301">
        <v>0</v>
      </c>
      <c r="I1133" s="301">
        <v>0</v>
      </c>
      <c r="J1133" s="301">
        <v>0</v>
      </c>
      <c r="K1133" s="308">
        <v>0</v>
      </c>
      <c r="L1133" s="301">
        <v>0</v>
      </c>
      <c r="M1133" s="301">
        <v>0</v>
      </c>
      <c r="N1133" s="301">
        <v>0</v>
      </c>
      <c r="O1133" s="301">
        <v>0</v>
      </c>
      <c r="P1133" s="301">
        <v>0</v>
      </c>
      <c r="Q1133" s="301">
        <v>0</v>
      </c>
      <c r="R1133" s="301">
        <v>0</v>
      </c>
      <c r="S1133" s="301">
        <v>0</v>
      </c>
    </row>
    <row r="1134" spans="1:19" ht="16.5" customHeight="1" x14ac:dyDescent="0.3">
      <c r="A1134" s="297">
        <v>1132</v>
      </c>
      <c r="B1134" s="298" t="s">
        <v>91</v>
      </c>
      <c r="C1134" s="298" t="s">
        <v>2059</v>
      </c>
      <c r="D1134" s="299" t="s">
        <v>2060</v>
      </c>
      <c r="E1134" s="299" t="s">
        <v>1173</v>
      </c>
      <c r="F1134" s="298" t="s">
        <v>2103</v>
      </c>
      <c r="G1134" s="298" t="s">
        <v>4522</v>
      </c>
      <c r="H1134" s="301">
        <v>460000</v>
      </c>
      <c r="I1134" s="301">
        <v>460000</v>
      </c>
      <c r="J1134" s="301">
        <v>460000</v>
      </c>
      <c r="K1134" s="308">
        <v>0</v>
      </c>
      <c r="L1134" s="301">
        <v>0</v>
      </c>
      <c r="M1134" s="301">
        <v>0</v>
      </c>
      <c r="N1134" s="301">
        <v>0</v>
      </c>
      <c r="O1134" s="301">
        <v>0</v>
      </c>
      <c r="P1134" s="301">
        <v>0</v>
      </c>
      <c r="Q1134" s="301">
        <v>0</v>
      </c>
      <c r="R1134" s="301">
        <v>0</v>
      </c>
      <c r="S1134" s="301">
        <v>0</v>
      </c>
    </row>
    <row r="1135" spans="1:19" ht="16.5" customHeight="1" x14ac:dyDescent="0.3">
      <c r="A1135" s="302">
        <v>1133</v>
      </c>
      <c r="B1135" s="298" t="s">
        <v>91</v>
      </c>
      <c r="C1135" s="298" t="s">
        <v>2375</v>
      </c>
      <c r="D1135" s="299" t="s">
        <v>2376</v>
      </c>
      <c r="E1135" s="299" t="s">
        <v>2740</v>
      </c>
      <c r="F1135" s="300" t="s">
        <v>2103</v>
      </c>
      <c r="G1135" s="300" t="s">
        <v>4522</v>
      </c>
      <c r="H1135" s="301">
        <v>466000</v>
      </c>
      <c r="I1135" s="301">
        <v>466000</v>
      </c>
      <c r="J1135" s="301">
        <v>523000</v>
      </c>
      <c r="K1135" s="308">
        <v>523000</v>
      </c>
      <c r="L1135" s="301">
        <v>523000</v>
      </c>
      <c r="M1135" s="301">
        <v>523000</v>
      </c>
      <c r="N1135" s="301">
        <v>523000</v>
      </c>
      <c r="O1135" s="301">
        <v>523000</v>
      </c>
      <c r="P1135" s="301">
        <v>523000</v>
      </c>
      <c r="Q1135" s="301">
        <v>523000</v>
      </c>
      <c r="R1135" s="301">
        <v>523000</v>
      </c>
      <c r="S1135" s="301">
        <v>523000</v>
      </c>
    </row>
    <row r="1136" spans="1:19" ht="16.5" customHeight="1" x14ac:dyDescent="0.3">
      <c r="A1136" s="297">
        <v>1134</v>
      </c>
      <c r="B1136" s="298" t="s">
        <v>19</v>
      </c>
      <c r="C1136" s="298" t="s">
        <v>2377</v>
      </c>
      <c r="D1136" s="299" t="s">
        <v>2378</v>
      </c>
      <c r="E1136" s="299" t="s">
        <v>2379</v>
      </c>
      <c r="F1136" s="298" t="s">
        <v>2103</v>
      </c>
      <c r="G1136" s="298" t="s">
        <v>4522</v>
      </c>
      <c r="H1136" s="301">
        <v>290000</v>
      </c>
      <c r="I1136" s="301">
        <v>290000</v>
      </c>
      <c r="J1136" s="301">
        <v>0</v>
      </c>
      <c r="K1136" s="308">
        <v>0</v>
      </c>
      <c r="L1136" s="301">
        <v>0</v>
      </c>
      <c r="M1136" s="301">
        <v>0</v>
      </c>
      <c r="N1136" s="301">
        <v>0</v>
      </c>
      <c r="O1136" s="301">
        <v>0</v>
      </c>
      <c r="P1136" s="301">
        <v>0</v>
      </c>
      <c r="Q1136" s="301">
        <v>0</v>
      </c>
      <c r="R1136" s="301">
        <v>0</v>
      </c>
      <c r="S1136" s="301">
        <v>0</v>
      </c>
    </row>
    <row r="1137" spans="1:19" ht="16.5" customHeight="1" x14ac:dyDescent="0.3">
      <c r="A1137" s="302">
        <v>1135</v>
      </c>
      <c r="B1137" s="298" t="s">
        <v>19</v>
      </c>
      <c r="C1137" s="298" t="s">
        <v>2854</v>
      </c>
      <c r="D1137" s="299" t="s">
        <v>3667</v>
      </c>
      <c r="E1137" s="299" t="s">
        <v>3386</v>
      </c>
      <c r="F1137" s="300" t="s">
        <v>2103</v>
      </c>
      <c r="G1137" s="300" t="s">
        <v>4522</v>
      </c>
      <c r="H1137" s="301">
        <v>0</v>
      </c>
      <c r="I1137" s="301">
        <v>7560000</v>
      </c>
      <c r="J1137" s="301">
        <v>0</v>
      </c>
      <c r="K1137" s="308">
        <v>0</v>
      </c>
      <c r="L1137" s="301">
        <v>0</v>
      </c>
      <c r="M1137" s="301">
        <v>0</v>
      </c>
      <c r="N1137" s="301">
        <v>0</v>
      </c>
      <c r="O1137" s="301">
        <v>0</v>
      </c>
      <c r="P1137" s="301">
        <v>0</v>
      </c>
      <c r="Q1137" s="301">
        <v>0</v>
      </c>
      <c r="R1137" s="301">
        <v>0</v>
      </c>
      <c r="S1137" s="301">
        <v>0</v>
      </c>
    </row>
    <row r="1138" spans="1:19" ht="16.5" customHeight="1" x14ac:dyDescent="0.3">
      <c r="A1138" s="297">
        <v>1136</v>
      </c>
      <c r="B1138" s="298" t="s">
        <v>19</v>
      </c>
      <c r="C1138" s="298" t="s">
        <v>2380</v>
      </c>
      <c r="D1138" s="299" t="s">
        <v>2381</v>
      </c>
      <c r="E1138" s="299" t="s">
        <v>1615</v>
      </c>
      <c r="F1138" s="298" t="s">
        <v>2103</v>
      </c>
      <c r="G1138" s="298" t="s">
        <v>4522</v>
      </c>
      <c r="H1138" s="301">
        <v>800000</v>
      </c>
      <c r="I1138" s="301">
        <v>800000</v>
      </c>
      <c r="J1138" s="301">
        <v>800000</v>
      </c>
      <c r="K1138" s="308">
        <v>0</v>
      </c>
      <c r="L1138" s="301">
        <v>0</v>
      </c>
      <c r="M1138" s="301">
        <v>0</v>
      </c>
      <c r="N1138" s="301">
        <v>0</v>
      </c>
      <c r="O1138" s="301">
        <v>0</v>
      </c>
      <c r="P1138" s="301">
        <v>0</v>
      </c>
      <c r="Q1138" s="301">
        <v>0</v>
      </c>
      <c r="R1138" s="301">
        <v>0</v>
      </c>
      <c r="S1138" s="301">
        <v>0</v>
      </c>
    </row>
    <row r="1139" spans="1:19" ht="16.5" customHeight="1" x14ac:dyDescent="0.3">
      <c r="A1139" s="293">
        <v>1137</v>
      </c>
      <c r="B1139" s="298" t="s">
        <v>19</v>
      </c>
      <c r="C1139" s="298" t="s">
        <v>2382</v>
      </c>
      <c r="D1139" s="299" t="s">
        <v>2383</v>
      </c>
      <c r="E1139" s="299" t="s">
        <v>1139</v>
      </c>
      <c r="F1139" s="300" t="s">
        <v>2103</v>
      </c>
      <c r="G1139" s="300" t="s">
        <v>4522</v>
      </c>
      <c r="H1139" s="301">
        <v>550000</v>
      </c>
      <c r="I1139" s="301">
        <v>550000</v>
      </c>
      <c r="J1139" s="301">
        <v>550000</v>
      </c>
      <c r="K1139" s="308">
        <v>550000</v>
      </c>
      <c r="L1139" s="301">
        <v>550000</v>
      </c>
      <c r="M1139" s="301">
        <v>550000</v>
      </c>
      <c r="N1139" s="301">
        <v>550000</v>
      </c>
      <c r="O1139" s="301">
        <v>550000</v>
      </c>
      <c r="P1139" s="301">
        <v>550000</v>
      </c>
      <c r="Q1139" s="301">
        <v>0</v>
      </c>
      <c r="R1139" s="301">
        <v>0</v>
      </c>
      <c r="S1139" s="301">
        <v>0</v>
      </c>
    </row>
    <row r="1140" spans="1:19" ht="16.5" customHeight="1" x14ac:dyDescent="0.3">
      <c r="A1140" s="297">
        <v>1138</v>
      </c>
      <c r="B1140" s="298" t="s">
        <v>19</v>
      </c>
      <c r="C1140" s="298" t="s">
        <v>2384</v>
      </c>
      <c r="D1140" s="299" t="s">
        <v>2385</v>
      </c>
      <c r="E1140" s="299" t="s">
        <v>1142</v>
      </c>
      <c r="F1140" s="298" t="s">
        <v>2103</v>
      </c>
      <c r="G1140" s="298" t="s">
        <v>4522</v>
      </c>
      <c r="H1140" s="301">
        <v>660000</v>
      </c>
      <c r="I1140" s="301">
        <v>660000</v>
      </c>
      <c r="J1140" s="301">
        <v>660000</v>
      </c>
      <c r="K1140" s="308">
        <v>660000</v>
      </c>
      <c r="L1140" s="301">
        <v>660000</v>
      </c>
      <c r="M1140" s="301">
        <v>660000</v>
      </c>
      <c r="N1140" s="301">
        <v>660000</v>
      </c>
      <c r="O1140" s="301">
        <v>660000</v>
      </c>
      <c r="P1140" s="301">
        <v>0</v>
      </c>
      <c r="Q1140" s="301">
        <v>0</v>
      </c>
      <c r="R1140" s="301">
        <v>0</v>
      </c>
      <c r="S1140" s="301">
        <v>0</v>
      </c>
    </row>
    <row r="1141" spans="1:19" ht="16.5" customHeight="1" x14ac:dyDescent="0.3">
      <c r="A1141" s="302">
        <v>1139</v>
      </c>
      <c r="B1141" s="298" t="s">
        <v>19</v>
      </c>
      <c r="C1141" s="298" t="s">
        <v>3668</v>
      </c>
      <c r="D1141" s="299" t="s">
        <v>3669</v>
      </c>
      <c r="E1141" s="299" t="s">
        <v>4456</v>
      </c>
      <c r="F1141" s="300" t="s">
        <v>2103</v>
      </c>
      <c r="G1141" s="300" t="s">
        <v>4522</v>
      </c>
      <c r="H1141" s="301">
        <v>0</v>
      </c>
      <c r="I1141" s="301">
        <v>0</v>
      </c>
      <c r="J1141" s="301">
        <v>6600000</v>
      </c>
      <c r="K1141" s="308">
        <v>0</v>
      </c>
      <c r="L1141" s="301">
        <v>0</v>
      </c>
      <c r="M1141" s="301">
        <v>0</v>
      </c>
      <c r="N1141" s="301">
        <v>0</v>
      </c>
      <c r="O1141" s="301">
        <v>0</v>
      </c>
      <c r="P1141" s="301">
        <v>0</v>
      </c>
      <c r="Q1141" s="301">
        <v>0</v>
      </c>
      <c r="R1141" s="301">
        <v>0</v>
      </c>
      <c r="S1141" s="301">
        <v>0</v>
      </c>
    </row>
    <row r="1142" spans="1:19" ht="16.5" customHeight="1" x14ac:dyDescent="0.3">
      <c r="A1142" s="297">
        <v>1140</v>
      </c>
      <c r="B1142" s="298" t="s">
        <v>19</v>
      </c>
      <c r="C1142" s="298" t="s">
        <v>3670</v>
      </c>
      <c r="D1142" s="299" t="s">
        <v>3671</v>
      </c>
      <c r="E1142" s="299" t="s">
        <v>3672</v>
      </c>
      <c r="F1142" s="298" t="s">
        <v>2103</v>
      </c>
      <c r="G1142" s="298" t="s">
        <v>4522</v>
      </c>
      <c r="H1142" s="301">
        <v>0</v>
      </c>
      <c r="I1142" s="301">
        <v>0</v>
      </c>
      <c r="J1142" s="301">
        <v>0</v>
      </c>
      <c r="K1142" s="308">
        <v>0</v>
      </c>
      <c r="L1142" s="301">
        <v>0</v>
      </c>
      <c r="M1142" s="301">
        <v>0</v>
      </c>
      <c r="N1142" s="301">
        <v>0</v>
      </c>
      <c r="O1142" s="301">
        <v>0</v>
      </c>
      <c r="P1142" s="301">
        <v>0</v>
      </c>
      <c r="Q1142" s="301">
        <v>0</v>
      </c>
      <c r="R1142" s="301">
        <v>0</v>
      </c>
      <c r="S1142" s="301">
        <v>0</v>
      </c>
    </row>
    <row r="1143" spans="1:19" ht="16.5" customHeight="1" x14ac:dyDescent="0.3">
      <c r="A1143" s="302">
        <v>1141</v>
      </c>
      <c r="B1143" s="298" t="s">
        <v>19</v>
      </c>
      <c r="C1143" s="298" t="s">
        <v>2386</v>
      </c>
      <c r="D1143" s="299" t="s">
        <v>2387</v>
      </c>
      <c r="E1143" s="299" t="s">
        <v>4457</v>
      </c>
      <c r="F1143" s="300" t="s">
        <v>2103</v>
      </c>
      <c r="G1143" s="300" t="s">
        <v>4522</v>
      </c>
      <c r="H1143" s="301">
        <v>600000</v>
      </c>
      <c r="I1143" s="301">
        <v>0</v>
      </c>
      <c r="J1143" s="301">
        <v>1200000</v>
      </c>
      <c r="K1143" s="308">
        <v>600000</v>
      </c>
      <c r="L1143" s="301">
        <v>600000</v>
      </c>
      <c r="M1143" s="301">
        <v>600000</v>
      </c>
      <c r="N1143" s="301">
        <v>600000</v>
      </c>
      <c r="O1143" s="301">
        <v>600000</v>
      </c>
      <c r="P1143" s="301">
        <v>600000</v>
      </c>
      <c r="Q1143" s="301">
        <v>600000</v>
      </c>
      <c r="R1143" s="301">
        <v>600000</v>
      </c>
      <c r="S1143" s="301">
        <v>600000</v>
      </c>
    </row>
    <row r="1144" spans="1:19" ht="16.5" customHeight="1" x14ac:dyDescent="0.3">
      <c r="A1144" s="297">
        <v>1142</v>
      </c>
      <c r="B1144" s="298" t="s">
        <v>19</v>
      </c>
      <c r="C1144" s="298" t="s">
        <v>2388</v>
      </c>
      <c r="D1144" s="299" t="s">
        <v>2389</v>
      </c>
      <c r="E1144" s="299" t="s">
        <v>1824</v>
      </c>
      <c r="F1144" s="298" t="s">
        <v>2103</v>
      </c>
      <c r="G1144" s="298" t="s">
        <v>4522</v>
      </c>
      <c r="H1144" s="301">
        <v>646000</v>
      </c>
      <c r="I1144" s="301">
        <v>646000</v>
      </c>
      <c r="J1144" s="301">
        <v>646000</v>
      </c>
      <c r="K1144" s="308">
        <v>646000</v>
      </c>
      <c r="L1144" s="301">
        <v>646000</v>
      </c>
      <c r="M1144" s="301">
        <v>646000</v>
      </c>
      <c r="N1144" s="301">
        <v>646000</v>
      </c>
      <c r="O1144" s="301">
        <v>646000</v>
      </c>
      <c r="P1144" s="301">
        <v>646000</v>
      </c>
      <c r="Q1144" s="301">
        <v>646000</v>
      </c>
      <c r="R1144" s="301">
        <v>646000</v>
      </c>
      <c r="S1144" s="301">
        <v>646000</v>
      </c>
    </row>
    <row r="1145" spans="1:19" ht="16.5" customHeight="1" x14ac:dyDescent="0.3">
      <c r="A1145" s="302">
        <v>1143</v>
      </c>
      <c r="B1145" s="298" t="s">
        <v>19</v>
      </c>
      <c r="C1145" s="298" t="s">
        <v>2390</v>
      </c>
      <c r="D1145" s="299" t="s">
        <v>2391</v>
      </c>
      <c r="E1145" s="299" t="s">
        <v>3996</v>
      </c>
      <c r="F1145" s="300" t="s">
        <v>2103</v>
      </c>
      <c r="G1145" s="300" t="s">
        <v>4522</v>
      </c>
      <c r="H1145" s="301">
        <v>831000</v>
      </c>
      <c r="I1145" s="301">
        <v>831000</v>
      </c>
      <c r="J1145" s="301">
        <v>831000</v>
      </c>
      <c r="K1145" s="308">
        <v>831000</v>
      </c>
      <c r="L1145" s="301">
        <v>831000</v>
      </c>
      <c r="M1145" s="301">
        <v>831000</v>
      </c>
      <c r="N1145" s="301">
        <v>831000</v>
      </c>
      <c r="O1145" s="301">
        <v>831000</v>
      </c>
      <c r="P1145" s="301">
        <v>831000</v>
      </c>
      <c r="Q1145" s="301">
        <v>831000</v>
      </c>
      <c r="R1145" s="301">
        <v>831000</v>
      </c>
      <c r="S1145" s="301">
        <v>831000</v>
      </c>
    </row>
    <row r="1146" spans="1:19" ht="16.5" customHeight="1" x14ac:dyDescent="0.3">
      <c r="A1146" s="297">
        <v>1144</v>
      </c>
      <c r="B1146" s="298" t="s">
        <v>19</v>
      </c>
      <c r="C1146" s="298" t="s">
        <v>3673</v>
      </c>
      <c r="D1146" s="299" t="s">
        <v>3674</v>
      </c>
      <c r="E1146" s="299" t="s">
        <v>1709</v>
      </c>
      <c r="F1146" s="298" t="s">
        <v>2103</v>
      </c>
      <c r="G1146" s="298" t="s">
        <v>4522</v>
      </c>
      <c r="H1146" s="301">
        <v>0</v>
      </c>
      <c r="I1146" s="301">
        <v>0</v>
      </c>
      <c r="J1146" s="301">
        <v>0</v>
      </c>
      <c r="K1146" s="308">
        <v>0</v>
      </c>
      <c r="L1146" s="301">
        <v>0</v>
      </c>
      <c r="M1146" s="301">
        <v>0</v>
      </c>
      <c r="N1146" s="301">
        <v>0</v>
      </c>
      <c r="O1146" s="301">
        <v>0</v>
      </c>
      <c r="P1146" s="301">
        <v>0</v>
      </c>
      <c r="Q1146" s="301">
        <v>0</v>
      </c>
      <c r="R1146" s="301">
        <v>0</v>
      </c>
      <c r="S1146" s="301">
        <v>0</v>
      </c>
    </row>
    <row r="1147" spans="1:19" ht="16.5" customHeight="1" x14ac:dyDescent="0.3">
      <c r="A1147" s="293">
        <v>1145</v>
      </c>
      <c r="B1147" s="298" t="s">
        <v>19</v>
      </c>
      <c r="C1147" s="298" t="s">
        <v>2392</v>
      </c>
      <c r="D1147" s="299" t="s">
        <v>2393</v>
      </c>
      <c r="E1147" s="299" t="s">
        <v>1133</v>
      </c>
      <c r="F1147" s="300" t="s">
        <v>2103</v>
      </c>
      <c r="G1147" s="300" t="s">
        <v>4522</v>
      </c>
      <c r="H1147" s="301">
        <v>770000</v>
      </c>
      <c r="I1147" s="301">
        <v>770000</v>
      </c>
      <c r="J1147" s="301">
        <v>770000</v>
      </c>
      <c r="K1147" s="308">
        <v>770000</v>
      </c>
      <c r="L1147" s="301">
        <v>770000</v>
      </c>
      <c r="M1147" s="301">
        <v>770000</v>
      </c>
      <c r="N1147" s="301">
        <v>0</v>
      </c>
      <c r="O1147" s="301">
        <v>0</v>
      </c>
      <c r="P1147" s="301">
        <v>0</v>
      </c>
      <c r="Q1147" s="301">
        <v>0</v>
      </c>
      <c r="R1147" s="301">
        <v>0</v>
      </c>
      <c r="S1147" s="301">
        <v>0</v>
      </c>
    </row>
    <row r="1148" spans="1:19" ht="16.5" customHeight="1" x14ac:dyDescent="0.3">
      <c r="A1148" s="297">
        <v>1146</v>
      </c>
      <c r="B1148" s="298" t="s">
        <v>1051</v>
      </c>
      <c r="C1148" s="298" t="s">
        <v>3675</v>
      </c>
      <c r="D1148" s="299" t="s">
        <v>4033</v>
      </c>
      <c r="E1148" s="299" t="s">
        <v>4034</v>
      </c>
      <c r="F1148" s="298" t="s">
        <v>2103</v>
      </c>
      <c r="G1148" s="298" t="s">
        <v>4522</v>
      </c>
      <c r="H1148" s="301">
        <v>0</v>
      </c>
      <c r="I1148" s="301">
        <v>0</v>
      </c>
      <c r="J1148" s="301">
        <v>0</v>
      </c>
      <c r="K1148" s="308">
        <v>7684800</v>
      </c>
      <c r="L1148" s="301">
        <v>0</v>
      </c>
      <c r="M1148" s="301">
        <v>0</v>
      </c>
      <c r="N1148" s="301">
        <v>0</v>
      </c>
      <c r="O1148" s="301">
        <v>0</v>
      </c>
      <c r="P1148" s="301">
        <v>0</v>
      </c>
      <c r="Q1148" s="301">
        <v>0</v>
      </c>
      <c r="R1148" s="301">
        <v>0</v>
      </c>
      <c r="S1148" s="301">
        <v>0</v>
      </c>
    </row>
    <row r="1149" spans="1:19" ht="16.5" customHeight="1" x14ac:dyDescent="0.3">
      <c r="A1149" s="302">
        <v>1147</v>
      </c>
      <c r="B1149" s="298" t="s">
        <v>1051</v>
      </c>
      <c r="C1149" s="298" t="s">
        <v>3676</v>
      </c>
      <c r="D1149" s="299" t="s">
        <v>3677</v>
      </c>
      <c r="E1149" s="299" t="s">
        <v>3095</v>
      </c>
      <c r="F1149" s="300" t="s">
        <v>2103</v>
      </c>
      <c r="G1149" s="300" t="s">
        <v>4522</v>
      </c>
      <c r="H1149" s="301">
        <v>0</v>
      </c>
      <c r="I1149" s="301">
        <v>0</v>
      </c>
      <c r="J1149" s="301">
        <v>700000</v>
      </c>
      <c r="K1149" s="308">
        <v>700000</v>
      </c>
      <c r="L1149" s="301">
        <v>700000</v>
      </c>
      <c r="M1149" s="301">
        <v>700000</v>
      </c>
      <c r="N1149" s="301">
        <v>700000</v>
      </c>
      <c r="O1149" s="301">
        <v>700000</v>
      </c>
      <c r="P1149" s="301">
        <v>700000</v>
      </c>
      <c r="Q1149" s="301">
        <v>700000</v>
      </c>
      <c r="R1149" s="301">
        <v>700000</v>
      </c>
      <c r="S1149" s="301">
        <v>700000</v>
      </c>
    </row>
    <row r="1150" spans="1:19" ht="16.5" customHeight="1" x14ac:dyDescent="0.3">
      <c r="A1150" s="297">
        <v>1148</v>
      </c>
      <c r="B1150" s="298" t="s">
        <v>1051</v>
      </c>
      <c r="C1150" s="298" t="s">
        <v>2394</v>
      </c>
      <c r="D1150" s="299" t="s">
        <v>2395</v>
      </c>
      <c r="E1150" s="299" t="s">
        <v>1145</v>
      </c>
      <c r="F1150" s="298" t="s">
        <v>2103</v>
      </c>
      <c r="G1150" s="298" t="s">
        <v>4522</v>
      </c>
      <c r="H1150" s="301">
        <v>715000</v>
      </c>
      <c r="I1150" s="301">
        <v>715000</v>
      </c>
      <c r="J1150" s="301">
        <v>715000</v>
      </c>
      <c r="K1150" s="308">
        <v>715000</v>
      </c>
      <c r="L1150" s="301">
        <v>715000</v>
      </c>
      <c r="M1150" s="301">
        <v>715000</v>
      </c>
      <c r="N1150" s="301">
        <v>715000</v>
      </c>
      <c r="O1150" s="301">
        <v>715000</v>
      </c>
      <c r="P1150" s="301">
        <v>715000</v>
      </c>
      <c r="Q1150" s="301">
        <v>715000</v>
      </c>
      <c r="R1150" s="301">
        <v>715000</v>
      </c>
      <c r="S1150" s="301">
        <v>715000</v>
      </c>
    </row>
    <row r="1151" spans="1:19" ht="16.5" customHeight="1" x14ac:dyDescent="0.3">
      <c r="A1151" s="302">
        <v>1149</v>
      </c>
      <c r="B1151" s="298" t="s">
        <v>1051</v>
      </c>
      <c r="C1151" s="298" t="s">
        <v>1052</v>
      </c>
      <c r="D1151" s="299" t="s">
        <v>1053</v>
      </c>
      <c r="E1151" s="299" t="s">
        <v>1060</v>
      </c>
      <c r="F1151" s="300" t="s">
        <v>2103</v>
      </c>
      <c r="G1151" s="300" t="s">
        <v>4522</v>
      </c>
      <c r="H1151" s="301">
        <v>525000</v>
      </c>
      <c r="I1151" s="301">
        <v>525000</v>
      </c>
      <c r="J1151" s="301">
        <v>525000</v>
      </c>
      <c r="K1151" s="308">
        <v>525000</v>
      </c>
      <c r="L1151" s="301">
        <v>525000</v>
      </c>
      <c r="M1151" s="301">
        <v>525000</v>
      </c>
      <c r="N1151" s="301">
        <v>525000</v>
      </c>
      <c r="O1151" s="301">
        <v>0</v>
      </c>
      <c r="P1151" s="301">
        <v>0</v>
      </c>
      <c r="Q1151" s="301">
        <v>0</v>
      </c>
      <c r="R1151" s="301">
        <v>0</v>
      </c>
      <c r="S1151" s="301">
        <v>0</v>
      </c>
    </row>
    <row r="1152" spans="1:19" ht="16.5" customHeight="1" x14ac:dyDescent="0.3">
      <c r="A1152" s="297">
        <v>1150</v>
      </c>
      <c r="B1152" s="298" t="s">
        <v>1051</v>
      </c>
      <c r="C1152" s="298" t="s">
        <v>3678</v>
      </c>
      <c r="D1152" s="299" t="s">
        <v>3679</v>
      </c>
      <c r="E1152" s="299" t="s">
        <v>1065</v>
      </c>
      <c r="F1152" s="298" t="s">
        <v>2103</v>
      </c>
      <c r="G1152" s="298" t="s">
        <v>4522</v>
      </c>
      <c r="H1152" s="301">
        <v>0</v>
      </c>
      <c r="I1152" s="301">
        <v>0</v>
      </c>
      <c r="J1152" s="301">
        <v>0</v>
      </c>
      <c r="K1152" s="308">
        <v>0</v>
      </c>
      <c r="L1152" s="301">
        <v>0</v>
      </c>
      <c r="M1152" s="301">
        <v>0</v>
      </c>
      <c r="N1152" s="301">
        <v>0</v>
      </c>
      <c r="O1152" s="301">
        <v>0</v>
      </c>
      <c r="P1152" s="301">
        <v>0</v>
      </c>
      <c r="Q1152" s="301">
        <v>0</v>
      </c>
      <c r="R1152" s="301">
        <v>0</v>
      </c>
      <c r="S1152" s="301">
        <v>0</v>
      </c>
    </row>
    <row r="1153" spans="1:19" ht="16.5" customHeight="1" x14ac:dyDescent="0.3">
      <c r="A1153" s="302">
        <v>1151</v>
      </c>
      <c r="B1153" s="298" t="s">
        <v>1051</v>
      </c>
      <c r="C1153" s="298" t="s">
        <v>3680</v>
      </c>
      <c r="D1153" s="299" t="s">
        <v>3681</v>
      </c>
      <c r="E1153" s="299" t="s">
        <v>4458</v>
      </c>
      <c r="F1153" s="300" t="s">
        <v>2103</v>
      </c>
      <c r="G1153" s="300" t="s">
        <v>4522</v>
      </c>
      <c r="H1153" s="301">
        <v>0</v>
      </c>
      <c r="I1153" s="301">
        <v>0</v>
      </c>
      <c r="J1153" s="301">
        <v>9403200</v>
      </c>
      <c r="K1153" s="308">
        <v>0</v>
      </c>
      <c r="L1153" s="301">
        <v>0</v>
      </c>
      <c r="M1153" s="301">
        <v>0</v>
      </c>
      <c r="N1153" s="301">
        <v>0</v>
      </c>
      <c r="O1153" s="301">
        <v>0</v>
      </c>
      <c r="P1153" s="301">
        <v>0</v>
      </c>
      <c r="Q1153" s="301">
        <v>0</v>
      </c>
      <c r="R1153" s="301">
        <v>0</v>
      </c>
      <c r="S1153" s="301">
        <v>0</v>
      </c>
    </row>
    <row r="1154" spans="1:19" ht="16.5" customHeight="1" x14ac:dyDescent="0.3">
      <c r="A1154" s="297">
        <v>1152</v>
      </c>
      <c r="B1154" s="298" t="s">
        <v>1055</v>
      </c>
      <c r="C1154" s="298" t="s">
        <v>3682</v>
      </c>
      <c r="D1154" s="299" t="s">
        <v>3683</v>
      </c>
      <c r="E1154" s="299" t="s">
        <v>2301</v>
      </c>
      <c r="F1154" s="298" t="s">
        <v>2103</v>
      </c>
      <c r="G1154" s="298" t="s">
        <v>4522</v>
      </c>
      <c r="H1154" s="301">
        <v>0</v>
      </c>
      <c r="I1154" s="301">
        <v>0</v>
      </c>
      <c r="J1154" s="301">
        <v>6792000</v>
      </c>
      <c r="K1154" s="308">
        <v>0</v>
      </c>
      <c r="L1154" s="301">
        <v>0</v>
      </c>
      <c r="M1154" s="301">
        <v>0</v>
      </c>
      <c r="N1154" s="301">
        <v>0</v>
      </c>
      <c r="O1154" s="301">
        <v>0</v>
      </c>
      <c r="P1154" s="301">
        <v>0</v>
      </c>
      <c r="Q1154" s="301">
        <v>0</v>
      </c>
      <c r="R1154" s="301">
        <v>0</v>
      </c>
      <c r="S1154" s="301">
        <v>0</v>
      </c>
    </row>
    <row r="1155" spans="1:19" ht="16.5" customHeight="1" x14ac:dyDescent="0.3">
      <c r="A1155" s="293">
        <v>1153</v>
      </c>
      <c r="B1155" s="298" t="s">
        <v>1055</v>
      </c>
      <c r="C1155" s="298" t="s">
        <v>2396</v>
      </c>
      <c r="D1155" s="299" t="s">
        <v>2397</v>
      </c>
      <c r="E1155" s="299" t="s">
        <v>1426</v>
      </c>
      <c r="F1155" s="300" t="s">
        <v>2103</v>
      </c>
      <c r="G1155" s="300" t="s">
        <v>4522</v>
      </c>
      <c r="H1155" s="301">
        <v>1118000</v>
      </c>
      <c r="I1155" s="301">
        <v>1118000</v>
      </c>
      <c r="J1155" s="301">
        <v>1118000</v>
      </c>
      <c r="K1155" s="308">
        <v>1118000</v>
      </c>
      <c r="L1155" s="301">
        <v>1118000</v>
      </c>
      <c r="M1155" s="301">
        <v>1118000</v>
      </c>
      <c r="N1155" s="301">
        <v>1118000</v>
      </c>
      <c r="O1155" s="301">
        <v>1118000</v>
      </c>
      <c r="P1155" s="301">
        <v>1118000</v>
      </c>
      <c r="Q1155" s="301">
        <v>1118000</v>
      </c>
      <c r="R1155" s="301">
        <v>1118000</v>
      </c>
      <c r="S1155" s="301">
        <v>1118000</v>
      </c>
    </row>
    <row r="1156" spans="1:19" ht="16.5" customHeight="1" x14ac:dyDescent="0.3">
      <c r="A1156" s="297">
        <v>1154</v>
      </c>
      <c r="B1156" s="298" t="s">
        <v>1059</v>
      </c>
      <c r="C1156" s="298" t="s">
        <v>3526</v>
      </c>
      <c r="D1156" s="299" t="s">
        <v>3527</v>
      </c>
      <c r="E1156" s="299" t="s">
        <v>3117</v>
      </c>
      <c r="F1156" s="298" t="s">
        <v>2103</v>
      </c>
      <c r="G1156" s="298" t="s">
        <v>4522</v>
      </c>
      <c r="H1156" s="301">
        <v>0</v>
      </c>
      <c r="I1156" s="301">
        <v>0</v>
      </c>
      <c r="J1156" s="301">
        <v>305000</v>
      </c>
      <c r="K1156" s="308">
        <v>305000</v>
      </c>
      <c r="L1156" s="301">
        <v>305000</v>
      </c>
      <c r="M1156" s="301">
        <v>305000</v>
      </c>
      <c r="N1156" s="301">
        <v>305000</v>
      </c>
      <c r="O1156" s="301">
        <v>305000</v>
      </c>
      <c r="P1156" s="301">
        <v>305000</v>
      </c>
      <c r="Q1156" s="301">
        <v>305000</v>
      </c>
      <c r="R1156" s="301">
        <v>305000</v>
      </c>
      <c r="S1156" s="301">
        <v>305000</v>
      </c>
    </row>
    <row r="1157" spans="1:19" ht="16.5" customHeight="1" x14ac:dyDescent="0.3">
      <c r="A1157" s="302">
        <v>1155</v>
      </c>
      <c r="B1157" s="298" t="s">
        <v>1059</v>
      </c>
      <c r="C1157" s="298" t="s">
        <v>3684</v>
      </c>
      <c r="D1157" s="299" t="s">
        <v>3685</v>
      </c>
      <c r="E1157" s="299" t="s">
        <v>3117</v>
      </c>
      <c r="F1157" s="300" t="s">
        <v>2103</v>
      </c>
      <c r="G1157" s="300" t="s">
        <v>4522</v>
      </c>
      <c r="H1157" s="301">
        <v>0</v>
      </c>
      <c r="I1157" s="301">
        <v>0</v>
      </c>
      <c r="J1157" s="301">
        <v>10315200</v>
      </c>
      <c r="K1157" s="308">
        <v>0</v>
      </c>
      <c r="L1157" s="301">
        <v>0</v>
      </c>
      <c r="M1157" s="301">
        <v>0</v>
      </c>
      <c r="N1157" s="301">
        <v>0</v>
      </c>
      <c r="O1157" s="301">
        <v>0</v>
      </c>
      <c r="P1157" s="301">
        <v>0</v>
      </c>
      <c r="Q1157" s="301">
        <v>0</v>
      </c>
      <c r="R1157" s="301">
        <v>0</v>
      </c>
      <c r="S1157" s="301">
        <v>0</v>
      </c>
    </row>
    <row r="1158" spans="1:19" ht="16.5" customHeight="1" x14ac:dyDescent="0.3">
      <c r="A1158" s="297">
        <v>1156</v>
      </c>
      <c r="B1158" s="298" t="s">
        <v>1059</v>
      </c>
      <c r="C1158" s="298" t="s">
        <v>3686</v>
      </c>
      <c r="D1158" s="299" t="s">
        <v>3687</v>
      </c>
      <c r="E1158" s="299" t="s">
        <v>3688</v>
      </c>
      <c r="F1158" s="298" t="s">
        <v>2103</v>
      </c>
      <c r="G1158" s="298" t="s">
        <v>4522</v>
      </c>
      <c r="H1158" s="301">
        <v>0</v>
      </c>
      <c r="I1158" s="301">
        <v>0</v>
      </c>
      <c r="J1158" s="301">
        <v>0</v>
      </c>
      <c r="K1158" s="308">
        <v>0</v>
      </c>
      <c r="L1158" s="301">
        <v>0</v>
      </c>
      <c r="M1158" s="301">
        <v>0</v>
      </c>
      <c r="N1158" s="301">
        <v>0</v>
      </c>
      <c r="O1158" s="301">
        <v>0</v>
      </c>
      <c r="P1158" s="301">
        <v>0</v>
      </c>
      <c r="Q1158" s="301">
        <v>0</v>
      </c>
      <c r="R1158" s="301">
        <v>0</v>
      </c>
      <c r="S1158" s="301">
        <v>0</v>
      </c>
    </row>
    <row r="1159" spans="1:19" ht="16.5" customHeight="1" x14ac:dyDescent="0.3">
      <c r="A1159" s="302">
        <v>1157</v>
      </c>
      <c r="B1159" s="298" t="s">
        <v>1059</v>
      </c>
      <c r="C1159" s="298" t="s">
        <v>3689</v>
      </c>
      <c r="D1159" s="299" t="s">
        <v>3690</v>
      </c>
      <c r="E1159" s="299" t="s">
        <v>3117</v>
      </c>
      <c r="F1159" s="300" t="s">
        <v>2103</v>
      </c>
      <c r="G1159" s="300" t="s">
        <v>4522</v>
      </c>
      <c r="H1159" s="301">
        <v>0</v>
      </c>
      <c r="I1159" s="301">
        <v>0</v>
      </c>
      <c r="J1159" s="301">
        <v>11191200</v>
      </c>
      <c r="K1159" s="308">
        <v>0</v>
      </c>
      <c r="L1159" s="301">
        <v>0</v>
      </c>
      <c r="M1159" s="301">
        <v>0</v>
      </c>
      <c r="N1159" s="301">
        <v>0</v>
      </c>
      <c r="O1159" s="301">
        <v>0</v>
      </c>
      <c r="P1159" s="301">
        <v>0</v>
      </c>
      <c r="Q1159" s="301">
        <v>0</v>
      </c>
      <c r="R1159" s="301">
        <v>0</v>
      </c>
      <c r="S1159" s="301">
        <v>0</v>
      </c>
    </row>
    <row r="1160" spans="1:19" ht="16.5" customHeight="1" x14ac:dyDescent="0.3">
      <c r="A1160" s="297">
        <v>1158</v>
      </c>
      <c r="B1160" s="298" t="s">
        <v>1753</v>
      </c>
      <c r="C1160" s="298" t="s">
        <v>2804</v>
      </c>
      <c r="D1160" s="299" t="s">
        <v>2814</v>
      </c>
      <c r="E1160" s="299" t="s">
        <v>1178</v>
      </c>
      <c r="F1160" s="298" t="s">
        <v>2103</v>
      </c>
      <c r="G1160" s="298" t="s">
        <v>4522</v>
      </c>
      <c r="H1160" s="301">
        <v>760000</v>
      </c>
      <c r="I1160" s="301">
        <v>760000</v>
      </c>
      <c r="J1160" s="301">
        <v>760000</v>
      </c>
      <c r="K1160" s="308">
        <v>760000</v>
      </c>
      <c r="L1160" s="301">
        <v>760000</v>
      </c>
      <c r="M1160" s="301">
        <v>760000</v>
      </c>
      <c r="N1160" s="301">
        <v>760000</v>
      </c>
      <c r="O1160" s="301">
        <v>760000</v>
      </c>
      <c r="P1160" s="301">
        <v>760000</v>
      </c>
      <c r="Q1160" s="301">
        <v>760000</v>
      </c>
      <c r="R1160" s="301">
        <v>760000</v>
      </c>
      <c r="S1160" s="301">
        <v>760000</v>
      </c>
    </row>
    <row r="1161" spans="1:19" ht="16.5" customHeight="1" x14ac:dyDescent="0.3">
      <c r="A1161" s="302">
        <v>1159</v>
      </c>
      <c r="B1161" s="298" t="s">
        <v>1753</v>
      </c>
      <c r="C1161" s="298" t="s">
        <v>2398</v>
      </c>
      <c r="D1161" s="299" t="s">
        <v>2399</v>
      </c>
      <c r="E1161" s="299" t="s">
        <v>2400</v>
      </c>
      <c r="F1161" s="300" t="s">
        <v>2103</v>
      </c>
      <c r="G1161" s="300" t="s">
        <v>4522</v>
      </c>
      <c r="H1161" s="301">
        <v>7000000</v>
      </c>
      <c r="I1161" s="301">
        <v>0</v>
      </c>
      <c r="J1161" s="301">
        <v>0</v>
      </c>
      <c r="K1161" s="308">
        <v>0</v>
      </c>
      <c r="L1161" s="301">
        <v>0</v>
      </c>
      <c r="M1161" s="301">
        <v>0</v>
      </c>
      <c r="N1161" s="301">
        <v>0</v>
      </c>
      <c r="O1161" s="301">
        <v>0</v>
      </c>
      <c r="P1161" s="301">
        <v>0</v>
      </c>
      <c r="Q1161" s="301">
        <v>0</v>
      </c>
      <c r="R1161" s="301">
        <v>0</v>
      </c>
      <c r="S1161" s="301">
        <v>0</v>
      </c>
    </row>
    <row r="1162" spans="1:19" ht="16.5" customHeight="1" x14ac:dyDescent="0.3">
      <c r="A1162" s="297">
        <v>1160</v>
      </c>
      <c r="B1162" s="298" t="s">
        <v>1753</v>
      </c>
      <c r="C1162" s="298" t="s">
        <v>2401</v>
      </c>
      <c r="D1162" s="299" t="s">
        <v>2402</v>
      </c>
      <c r="E1162" s="299" t="s">
        <v>1196</v>
      </c>
      <c r="F1162" s="298" t="s">
        <v>2103</v>
      </c>
      <c r="G1162" s="298" t="s">
        <v>4522</v>
      </c>
      <c r="H1162" s="301">
        <v>675000</v>
      </c>
      <c r="I1162" s="301">
        <v>675000</v>
      </c>
      <c r="J1162" s="301">
        <v>675000</v>
      </c>
      <c r="K1162" s="308">
        <v>675000</v>
      </c>
      <c r="L1162" s="301">
        <v>675000</v>
      </c>
      <c r="M1162" s="301">
        <v>675000</v>
      </c>
      <c r="N1162" s="301">
        <v>675000</v>
      </c>
      <c r="O1162" s="301">
        <v>675000</v>
      </c>
      <c r="P1162" s="301">
        <v>675000</v>
      </c>
      <c r="Q1162" s="301">
        <v>675000</v>
      </c>
      <c r="R1162" s="301">
        <v>675000</v>
      </c>
      <c r="S1162" s="301">
        <v>0</v>
      </c>
    </row>
    <row r="1163" spans="1:19" ht="16.5" customHeight="1" x14ac:dyDescent="0.3">
      <c r="A1163" s="293">
        <v>1161</v>
      </c>
      <c r="B1163" s="298" t="s">
        <v>1753</v>
      </c>
      <c r="C1163" s="298" t="s">
        <v>2403</v>
      </c>
      <c r="D1163" s="299" t="s">
        <v>2404</v>
      </c>
      <c r="E1163" s="299" t="s">
        <v>1178</v>
      </c>
      <c r="F1163" s="300" t="s">
        <v>2103</v>
      </c>
      <c r="G1163" s="300" t="s">
        <v>4522</v>
      </c>
      <c r="H1163" s="301">
        <v>605000</v>
      </c>
      <c r="I1163" s="301">
        <v>605000</v>
      </c>
      <c r="J1163" s="301">
        <v>605000</v>
      </c>
      <c r="K1163" s="308">
        <v>605000</v>
      </c>
      <c r="L1163" s="301">
        <v>605000</v>
      </c>
      <c r="M1163" s="301">
        <v>605000</v>
      </c>
      <c r="N1163" s="301">
        <v>605000</v>
      </c>
      <c r="O1163" s="301">
        <v>605000</v>
      </c>
      <c r="P1163" s="301">
        <v>605000</v>
      </c>
      <c r="Q1163" s="301">
        <v>605000</v>
      </c>
      <c r="R1163" s="301">
        <v>605000</v>
      </c>
      <c r="S1163" s="301">
        <v>605000</v>
      </c>
    </row>
    <row r="1164" spans="1:19" ht="16.5" customHeight="1" x14ac:dyDescent="0.3">
      <c r="A1164" s="297">
        <v>1162</v>
      </c>
      <c r="B1164" s="298" t="s">
        <v>1806</v>
      </c>
      <c r="C1164" s="298" t="s">
        <v>2405</v>
      </c>
      <c r="D1164" s="299" t="s">
        <v>2406</v>
      </c>
      <c r="E1164" s="299" t="s">
        <v>1142</v>
      </c>
      <c r="F1164" s="298" t="s">
        <v>2103</v>
      </c>
      <c r="G1164" s="298" t="s">
        <v>4522</v>
      </c>
      <c r="H1164" s="301">
        <v>850000</v>
      </c>
      <c r="I1164" s="301">
        <v>850000</v>
      </c>
      <c r="J1164" s="301">
        <v>850000</v>
      </c>
      <c r="K1164" s="308">
        <v>850000</v>
      </c>
      <c r="L1164" s="301">
        <v>850000</v>
      </c>
      <c r="M1164" s="301">
        <v>850000</v>
      </c>
      <c r="N1164" s="301">
        <v>850000</v>
      </c>
      <c r="O1164" s="301">
        <v>850000</v>
      </c>
      <c r="P1164" s="301">
        <v>0</v>
      </c>
      <c r="Q1164" s="301">
        <v>0</v>
      </c>
      <c r="R1164" s="301">
        <v>0</v>
      </c>
      <c r="S1164" s="301">
        <v>0</v>
      </c>
    </row>
    <row r="1165" spans="1:19" ht="16.5" customHeight="1" x14ac:dyDescent="0.3">
      <c r="A1165" s="302">
        <v>1163</v>
      </c>
      <c r="B1165" s="298" t="s">
        <v>1806</v>
      </c>
      <c r="C1165" s="298" t="s">
        <v>3691</v>
      </c>
      <c r="D1165" s="299" t="s">
        <v>3692</v>
      </c>
      <c r="E1165" s="299" t="s">
        <v>3995</v>
      </c>
      <c r="F1165" s="300" t="s">
        <v>2103</v>
      </c>
      <c r="G1165" s="300" t="s">
        <v>4522</v>
      </c>
      <c r="H1165" s="301">
        <v>0</v>
      </c>
      <c r="I1165" s="301">
        <v>0</v>
      </c>
      <c r="J1165" s="301">
        <v>3540000</v>
      </c>
      <c r="K1165" s="308">
        <v>0</v>
      </c>
      <c r="L1165" s="301">
        <v>0</v>
      </c>
      <c r="M1165" s="301">
        <v>0</v>
      </c>
      <c r="N1165" s="301">
        <v>0</v>
      </c>
      <c r="O1165" s="301">
        <v>0</v>
      </c>
      <c r="P1165" s="301">
        <v>0</v>
      </c>
      <c r="Q1165" s="301">
        <v>0</v>
      </c>
      <c r="R1165" s="301">
        <v>0</v>
      </c>
      <c r="S1165" s="301">
        <v>0</v>
      </c>
    </row>
    <row r="1166" spans="1:19" ht="16.5" customHeight="1" x14ac:dyDescent="0.3">
      <c r="A1166" s="297">
        <v>1164</v>
      </c>
      <c r="B1166" s="298" t="s">
        <v>1806</v>
      </c>
      <c r="C1166" s="298" t="s">
        <v>3693</v>
      </c>
      <c r="D1166" s="299" t="s">
        <v>3694</v>
      </c>
      <c r="E1166" s="299" t="s">
        <v>3695</v>
      </c>
      <c r="F1166" s="298" t="s">
        <v>2103</v>
      </c>
      <c r="G1166" s="298" t="s">
        <v>4522</v>
      </c>
      <c r="H1166" s="301">
        <v>0</v>
      </c>
      <c r="I1166" s="301">
        <v>0</v>
      </c>
      <c r="J1166" s="301">
        <v>0</v>
      </c>
      <c r="K1166" s="308">
        <v>0</v>
      </c>
      <c r="L1166" s="301">
        <v>0</v>
      </c>
      <c r="M1166" s="301">
        <v>0</v>
      </c>
      <c r="N1166" s="301">
        <v>0</v>
      </c>
      <c r="O1166" s="301">
        <v>0</v>
      </c>
      <c r="P1166" s="301">
        <v>0</v>
      </c>
      <c r="Q1166" s="301">
        <v>0</v>
      </c>
      <c r="R1166" s="301">
        <v>0</v>
      </c>
      <c r="S1166" s="301">
        <v>0</v>
      </c>
    </row>
    <row r="1167" spans="1:19" ht="16.5" customHeight="1" x14ac:dyDescent="0.3">
      <c r="A1167" s="302">
        <v>1165</v>
      </c>
      <c r="B1167" s="298" t="s">
        <v>1806</v>
      </c>
      <c r="C1167" s="298" t="s">
        <v>2407</v>
      </c>
      <c r="D1167" s="299" t="s">
        <v>2408</v>
      </c>
      <c r="E1167" s="299" t="s">
        <v>1173</v>
      </c>
      <c r="F1167" s="300" t="s">
        <v>2103</v>
      </c>
      <c r="G1167" s="300" t="s">
        <v>4522</v>
      </c>
      <c r="H1167" s="301">
        <v>590000</v>
      </c>
      <c r="I1167" s="301">
        <v>590000</v>
      </c>
      <c r="J1167" s="301">
        <v>590000</v>
      </c>
      <c r="K1167" s="308">
        <v>0</v>
      </c>
      <c r="L1167" s="301">
        <v>0</v>
      </c>
      <c r="M1167" s="301">
        <v>0</v>
      </c>
      <c r="N1167" s="301">
        <v>0</v>
      </c>
      <c r="O1167" s="301">
        <v>0</v>
      </c>
      <c r="P1167" s="301">
        <v>0</v>
      </c>
      <c r="Q1167" s="301">
        <v>0</v>
      </c>
      <c r="R1167" s="301">
        <v>0</v>
      </c>
      <c r="S1167" s="301">
        <v>0</v>
      </c>
    </row>
    <row r="1168" spans="1:19" ht="16.5" customHeight="1" x14ac:dyDescent="0.3">
      <c r="A1168" s="297">
        <v>1166</v>
      </c>
      <c r="B1168" s="298" t="s">
        <v>20</v>
      </c>
      <c r="C1168" s="298" t="s">
        <v>2409</v>
      </c>
      <c r="D1168" s="299" t="s">
        <v>2410</v>
      </c>
      <c r="E1168" s="299" t="s">
        <v>1178</v>
      </c>
      <c r="F1168" s="298" t="s">
        <v>2103</v>
      </c>
      <c r="G1168" s="298" t="s">
        <v>4522</v>
      </c>
      <c r="H1168" s="301">
        <v>6771600</v>
      </c>
      <c r="I1168" s="301">
        <v>0</v>
      </c>
      <c r="J1168" s="301">
        <v>0</v>
      </c>
      <c r="K1168" s="308">
        <v>0</v>
      </c>
      <c r="L1168" s="301">
        <v>0</v>
      </c>
      <c r="M1168" s="301">
        <v>0</v>
      </c>
      <c r="N1168" s="301">
        <v>0</v>
      </c>
      <c r="O1168" s="301">
        <v>0</v>
      </c>
      <c r="P1168" s="301">
        <v>0</v>
      </c>
      <c r="Q1168" s="301">
        <v>0</v>
      </c>
      <c r="R1168" s="301">
        <v>0</v>
      </c>
      <c r="S1168" s="301">
        <v>0</v>
      </c>
    </row>
    <row r="1169" spans="1:19" ht="16.5" customHeight="1" x14ac:dyDescent="0.3">
      <c r="A1169" s="302">
        <v>1167</v>
      </c>
      <c r="B1169" s="298" t="s">
        <v>20</v>
      </c>
      <c r="C1169" s="298" t="s">
        <v>3696</v>
      </c>
      <c r="D1169" s="299" t="s">
        <v>3697</v>
      </c>
      <c r="E1169" s="299" t="s">
        <v>4019</v>
      </c>
      <c r="F1169" s="300" t="s">
        <v>2103</v>
      </c>
      <c r="G1169" s="300" t="s">
        <v>4522</v>
      </c>
      <c r="H1169" s="301">
        <v>0</v>
      </c>
      <c r="I1169" s="301">
        <v>0</v>
      </c>
      <c r="J1169" s="301">
        <v>10080000</v>
      </c>
      <c r="K1169" s="308">
        <v>0</v>
      </c>
      <c r="L1169" s="301">
        <v>0</v>
      </c>
      <c r="M1169" s="301">
        <v>0</v>
      </c>
      <c r="N1169" s="301">
        <v>0</v>
      </c>
      <c r="O1169" s="301">
        <v>0</v>
      </c>
      <c r="P1169" s="301">
        <v>0</v>
      </c>
      <c r="Q1169" s="301">
        <v>0</v>
      </c>
      <c r="R1169" s="301">
        <v>0</v>
      </c>
      <c r="S1169" s="301">
        <v>0</v>
      </c>
    </row>
    <row r="1170" spans="1:19" ht="16.5" customHeight="1" x14ac:dyDescent="0.3">
      <c r="A1170" s="297">
        <v>1168</v>
      </c>
      <c r="B1170" s="298" t="s">
        <v>1069</v>
      </c>
      <c r="C1170" s="298" t="s">
        <v>1073</v>
      </c>
      <c r="D1170" s="299" t="s">
        <v>1074</v>
      </c>
      <c r="E1170" s="299" t="s">
        <v>4311</v>
      </c>
      <c r="F1170" s="298" t="s">
        <v>2103</v>
      </c>
      <c r="G1170" s="298" t="s">
        <v>4522</v>
      </c>
      <c r="H1170" s="301">
        <v>0</v>
      </c>
      <c r="I1170" s="301">
        <v>0</v>
      </c>
      <c r="J1170" s="301">
        <v>632500</v>
      </c>
      <c r="K1170" s="308">
        <v>632500</v>
      </c>
      <c r="L1170" s="301">
        <v>632500</v>
      </c>
      <c r="M1170" s="301">
        <v>632500</v>
      </c>
      <c r="N1170" s="301">
        <v>632500</v>
      </c>
      <c r="O1170" s="301">
        <v>632500</v>
      </c>
      <c r="P1170" s="301">
        <v>632500</v>
      </c>
      <c r="Q1170" s="301">
        <v>632500</v>
      </c>
      <c r="R1170" s="301">
        <v>632500</v>
      </c>
      <c r="S1170" s="301">
        <v>632500</v>
      </c>
    </row>
    <row r="1171" spans="1:19" ht="16.5" customHeight="1" x14ac:dyDescent="0.3">
      <c r="A1171" s="293">
        <v>1169</v>
      </c>
      <c r="B1171" s="298" t="s">
        <v>1845</v>
      </c>
      <c r="C1171" s="298" t="s">
        <v>2845</v>
      </c>
      <c r="D1171" s="299" t="s">
        <v>3698</v>
      </c>
      <c r="E1171" s="299" t="s">
        <v>2739</v>
      </c>
      <c r="F1171" s="300" t="s">
        <v>2103</v>
      </c>
      <c r="G1171" s="300" t="s">
        <v>4522</v>
      </c>
      <c r="H1171" s="301">
        <v>0</v>
      </c>
      <c r="I1171" s="301">
        <v>0</v>
      </c>
      <c r="J1171" s="301">
        <v>9960000</v>
      </c>
      <c r="K1171" s="308">
        <v>0</v>
      </c>
      <c r="L1171" s="301">
        <v>0</v>
      </c>
      <c r="M1171" s="301">
        <v>0</v>
      </c>
      <c r="N1171" s="301">
        <v>0</v>
      </c>
      <c r="O1171" s="301">
        <v>0</v>
      </c>
      <c r="P1171" s="301">
        <v>0</v>
      </c>
      <c r="Q1171" s="301">
        <v>0</v>
      </c>
      <c r="R1171" s="301">
        <v>0</v>
      </c>
      <c r="S1171" s="301">
        <v>0</v>
      </c>
    </row>
    <row r="1172" spans="1:19" ht="16.5" customHeight="1" x14ac:dyDescent="0.3">
      <c r="A1172" s="297">
        <v>1170</v>
      </c>
      <c r="B1172" s="298" t="s">
        <v>1849</v>
      </c>
      <c r="C1172" s="298" t="s">
        <v>3699</v>
      </c>
      <c r="D1172" s="299" t="s">
        <v>3700</v>
      </c>
      <c r="E1172" s="299" t="s">
        <v>1273</v>
      </c>
      <c r="F1172" s="298" t="s">
        <v>2103</v>
      </c>
      <c r="G1172" s="298" t="s">
        <v>4522</v>
      </c>
      <c r="H1172" s="301">
        <v>0</v>
      </c>
      <c r="I1172" s="301">
        <v>0</v>
      </c>
      <c r="J1172" s="301">
        <v>0</v>
      </c>
      <c r="K1172" s="308">
        <v>0</v>
      </c>
      <c r="L1172" s="301">
        <v>0</v>
      </c>
      <c r="M1172" s="301">
        <v>0</v>
      </c>
      <c r="N1172" s="301">
        <v>0</v>
      </c>
      <c r="O1172" s="301">
        <v>0</v>
      </c>
      <c r="P1172" s="301">
        <v>0</v>
      </c>
      <c r="Q1172" s="301">
        <v>0</v>
      </c>
      <c r="R1172" s="301">
        <v>0</v>
      </c>
      <c r="S1172" s="301">
        <v>0</v>
      </c>
    </row>
    <row r="1173" spans="1:19" ht="16.5" customHeight="1" x14ac:dyDescent="0.3">
      <c r="A1173" s="302">
        <v>1171</v>
      </c>
      <c r="B1173" s="298" t="s">
        <v>1849</v>
      </c>
      <c r="C1173" s="298" t="s">
        <v>2411</v>
      </c>
      <c r="D1173" s="299" t="s">
        <v>2412</v>
      </c>
      <c r="E1173" s="299" t="s">
        <v>1151</v>
      </c>
      <c r="F1173" s="300" t="s">
        <v>2103</v>
      </c>
      <c r="G1173" s="300" t="s">
        <v>4522</v>
      </c>
      <c r="H1173" s="301">
        <v>680000</v>
      </c>
      <c r="I1173" s="301">
        <v>680000</v>
      </c>
      <c r="J1173" s="301">
        <v>680000</v>
      </c>
      <c r="K1173" s="308">
        <v>680000</v>
      </c>
      <c r="L1173" s="301">
        <v>0</v>
      </c>
      <c r="M1173" s="301">
        <v>0</v>
      </c>
      <c r="N1173" s="301">
        <v>0</v>
      </c>
      <c r="O1173" s="301">
        <v>0</v>
      </c>
      <c r="P1173" s="301">
        <v>0</v>
      </c>
      <c r="Q1173" s="301">
        <v>0</v>
      </c>
      <c r="R1173" s="301">
        <v>0</v>
      </c>
      <c r="S1173" s="301">
        <v>0</v>
      </c>
    </row>
    <row r="1174" spans="1:19" ht="16.5" customHeight="1" x14ac:dyDescent="0.3">
      <c r="A1174" s="297">
        <v>1172</v>
      </c>
      <c r="B1174" s="298" t="s">
        <v>1849</v>
      </c>
      <c r="C1174" s="298" t="s">
        <v>2085</v>
      </c>
      <c r="D1174" s="299" t="s">
        <v>2086</v>
      </c>
      <c r="E1174" s="299" t="s">
        <v>1133</v>
      </c>
      <c r="F1174" s="298" t="s">
        <v>2103</v>
      </c>
      <c r="G1174" s="298" t="s">
        <v>4522</v>
      </c>
      <c r="H1174" s="301">
        <v>747000</v>
      </c>
      <c r="I1174" s="301">
        <v>747000</v>
      </c>
      <c r="J1174" s="301">
        <v>747000</v>
      </c>
      <c r="K1174" s="308">
        <v>747000</v>
      </c>
      <c r="L1174" s="301">
        <v>747000</v>
      </c>
      <c r="M1174" s="301">
        <v>747000</v>
      </c>
      <c r="N1174" s="301">
        <v>0</v>
      </c>
      <c r="O1174" s="301">
        <v>0</v>
      </c>
      <c r="P1174" s="301">
        <v>0</v>
      </c>
      <c r="Q1174" s="301">
        <v>0</v>
      </c>
      <c r="R1174" s="301">
        <v>0</v>
      </c>
      <c r="S1174" s="301">
        <v>0</v>
      </c>
    </row>
    <row r="1175" spans="1:19" ht="16.5" customHeight="1" x14ac:dyDescent="0.3">
      <c r="A1175" s="302">
        <v>1173</v>
      </c>
      <c r="B1175" s="298" t="s">
        <v>1849</v>
      </c>
      <c r="C1175" s="298" t="s">
        <v>3701</v>
      </c>
      <c r="D1175" s="299" t="s">
        <v>3702</v>
      </c>
      <c r="E1175" s="299" t="s">
        <v>3558</v>
      </c>
      <c r="F1175" s="300" t="s">
        <v>2103</v>
      </c>
      <c r="G1175" s="300" t="s">
        <v>4522</v>
      </c>
      <c r="H1175" s="301">
        <v>0</v>
      </c>
      <c r="I1175" s="301">
        <v>0</v>
      </c>
      <c r="J1175" s="301">
        <v>0</v>
      </c>
      <c r="K1175" s="308">
        <v>22500</v>
      </c>
      <c r="L1175" s="301">
        <v>0</v>
      </c>
      <c r="M1175" s="301">
        <v>0</v>
      </c>
      <c r="N1175" s="301">
        <v>0</v>
      </c>
      <c r="O1175" s="301">
        <v>0</v>
      </c>
      <c r="P1175" s="301">
        <v>0</v>
      </c>
      <c r="Q1175" s="301">
        <v>0</v>
      </c>
      <c r="R1175" s="301">
        <v>0</v>
      </c>
      <c r="S1175" s="301">
        <v>6930000</v>
      </c>
    </row>
    <row r="1176" spans="1:19" ht="16.5" customHeight="1" x14ac:dyDescent="0.3">
      <c r="A1176" s="297">
        <v>1174</v>
      </c>
      <c r="B1176" s="298" t="s">
        <v>1849</v>
      </c>
      <c r="C1176" s="298" t="s">
        <v>2741</v>
      </c>
      <c r="D1176" s="299" t="s">
        <v>2742</v>
      </c>
      <c r="E1176" s="299" t="s">
        <v>1178</v>
      </c>
      <c r="F1176" s="298" t="s">
        <v>2103</v>
      </c>
      <c r="G1176" s="298" t="s">
        <v>4522</v>
      </c>
      <c r="H1176" s="301">
        <v>7800000</v>
      </c>
      <c r="I1176" s="301">
        <v>0</v>
      </c>
      <c r="J1176" s="301">
        <v>0</v>
      </c>
      <c r="K1176" s="308">
        <v>180000</v>
      </c>
      <c r="L1176" s="301">
        <v>0</v>
      </c>
      <c r="M1176" s="301">
        <v>0</v>
      </c>
      <c r="N1176" s="301">
        <v>0</v>
      </c>
      <c r="O1176" s="301">
        <v>0</v>
      </c>
      <c r="P1176" s="301">
        <v>0</v>
      </c>
      <c r="Q1176" s="301">
        <v>0</v>
      </c>
      <c r="R1176" s="301">
        <v>0</v>
      </c>
      <c r="S1176" s="301">
        <v>0</v>
      </c>
    </row>
    <row r="1177" spans="1:19" ht="16.5" customHeight="1" x14ac:dyDescent="0.3">
      <c r="A1177" s="302">
        <v>1175</v>
      </c>
      <c r="B1177" s="298" t="s">
        <v>1849</v>
      </c>
      <c r="C1177" s="298" t="s">
        <v>3703</v>
      </c>
      <c r="D1177" s="299" t="s">
        <v>3704</v>
      </c>
      <c r="E1177" s="299" t="s">
        <v>1625</v>
      </c>
      <c r="F1177" s="300" t="s">
        <v>2103</v>
      </c>
      <c r="G1177" s="300" t="s">
        <v>4522</v>
      </c>
      <c r="H1177" s="301">
        <v>0</v>
      </c>
      <c r="I1177" s="301">
        <v>0</v>
      </c>
      <c r="J1177" s="301">
        <v>7200000</v>
      </c>
      <c r="K1177" s="308">
        <v>0</v>
      </c>
      <c r="L1177" s="301">
        <v>0</v>
      </c>
      <c r="M1177" s="301">
        <v>0</v>
      </c>
      <c r="N1177" s="301">
        <v>0</v>
      </c>
      <c r="O1177" s="301">
        <v>0</v>
      </c>
      <c r="P1177" s="301">
        <v>0</v>
      </c>
      <c r="Q1177" s="301">
        <v>0</v>
      </c>
      <c r="R1177" s="301">
        <v>0</v>
      </c>
      <c r="S1177" s="301">
        <v>0</v>
      </c>
    </row>
    <row r="1178" spans="1:19" ht="16.5" customHeight="1" x14ac:dyDescent="0.3">
      <c r="A1178" s="297">
        <v>1176</v>
      </c>
      <c r="B1178" s="298" t="s">
        <v>1849</v>
      </c>
      <c r="C1178" s="298" t="s">
        <v>2087</v>
      </c>
      <c r="D1178" s="299" t="s">
        <v>2088</v>
      </c>
      <c r="E1178" s="299" t="s">
        <v>1178</v>
      </c>
      <c r="F1178" s="298" t="s">
        <v>2103</v>
      </c>
      <c r="G1178" s="298" t="s">
        <v>4522</v>
      </c>
      <c r="H1178" s="301">
        <v>516000</v>
      </c>
      <c r="I1178" s="301">
        <v>516000</v>
      </c>
      <c r="J1178" s="301">
        <v>516000</v>
      </c>
      <c r="K1178" s="308">
        <v>516000</v>
      </c>
      <c r="L1178" s="301">
        <v>516000</v>
      </c>
      <c r="M1178" s="301">
        <v>516000</v>
      </c>
      <c r="N1178" s="301">
        <v>516000</v>
      </c>
      <c r="O1178" s="301">
        <v>516000</v>
      </c>
      <c r="P1178" s="301">
        <v>516000</v>
      </c>
      <c r="Q1178" s="301">
        <v>516000</v>
      </c>
      <c r="R1178" s="301">
        <v>516000</v>
      </c>
      <c r="S1178" s="301">
        <v>516000</v>
      </c>
    </row>
    <row r="1179" spans="1:19" ht="16.5" customHeight="1" x14ac:dyDescent="0.3">
      <c r="A1179" s="293">
        <v>1177</v>
      </c>
      <c r="B1179" s="298" t="s">
        <v>1849</v>
      </c>
      <c r="C1179" s="298" t="s">
        <v>3705</v>
      </c>
      <c r="D1179" s="299" t="s">
        <v>3706</v>
      </c>
      <c r="E1179" s="299" t="s">
        <v>1606</v>
      </c>
      <c r="F1179" s="300" t="s">
        <v>2103</v>
      </c>
      <c r="G1179" s="300" t="s">
        <v>4522</v>
      </c>
      <c r="H1179" s="301">
        <v>0</v>
      </c>
      <c r="I1179" s="301">
        <v>0</v>
      </c>
      <c r="J1179" s="301">
        <v>0</v>
      </c>
      <c r="K1179" s="308">
        <v>4950000</v>
      </c>
      <c r="L1179" s="301">
        <v>0</v>
      </c>
      <c r="M1179" s="301">
        <v>0</v>
      </c>
      <c r="N1179" s="301">
        <v>0</v>
      </c>
      <c r="O1179" s="301">
        <v>0</v>
      </c>
      <c r="P1179" s="301">
        <v>0</v>
      </c>
      <c r="Q1179" s="301">
        <v>0</v>
      </c>
      <c r="R1179" s="301">
        <v>0</v>
      </c>
      <c r="S1179" s="301">
        <v>0</v>
      </c>
    </row>
    <row r="1180" spans="1:19" ht="16.5" customHeight="1" x14ac:dyDescent="0.3">
      <c r="A1180" s="297">
        <v>1178</v>
      </c>
      <c r="B1180" s="298" t="s">
        <v>1849</v>
      </c>
      <c r="C1180" s="298" t="s">
        <v>3707</v>
      </c>
      <c r="D1180" s="299" t="s">
        <v>3708</v>
      </c>
      <c r="E1180" s="299" t="s">
        <v>3043</v>
      </c>
      <c r="F1180" s="298" t="s">
        <v>2103</v>
      </c>
      <c r="G1180" s="298" t="s">
        <v>4522</v>
      </c>
      <c r="H1180" s="301">
        <v>0</v>
      </c>
      <c r="I1180" s="301">
        <v>20000</v>
      </c>
      <c r="J1180" s="301">
        <v>0</v>
      </c>
      <c r="K1180" s="308">
        <v>0</v>
      </c>
      <c r="L1180" s="301">
        <v>0</v>
      </c>
      <c r="M1180" s="301">
        <v>0</v>
      </c>
      <c r="N1180" s="301">
        <v>0</v>
      </c>
      <c r="O1180" s="301">
        <v>0</v>
      </c>
      <c r="P1180" s="301">
        <v>0</v>
      </c>
      <c r="Q1180" s="301">
        <v>0</v>
      </c>
      <c r="R1180" s="301">
        <v>0</v>
      </c>
      <c r="S1180" s="301">
        <v>0</v>
      </c>
    </row>
    <row r="1181" spans="1:19" ht="16.5" customHeight="1" x14ac:dyDescent="0.3">
      <c r="A1181" s="302">
        <v>1179</v>
      </c>
      <c r="B1181" s="298" t="s">
        <v>1849</v>
      </c>
      <c r="C1181" s="298" t="s">
        <v>2413</v>
      </c>
      <c r="D1181" s="299" t="s">
        <v>2414</v>
      </c>
      <c r="E1181" s="299" t="s">
        <v>1805</v>
      </c>
      <c r="F1181" s="300" t="s">
        <v>2103</v>
      </c>
      <c r="G1181" s="300" t="s">
        <v>4522</v>
      </c>
      <c r="H1181" s="301">
        <v>7110000</v>
      </c>
      <c r="I1181" s="301">
        <v>0</v>
      </c>
      <c r="J1181" s="301">
        <v>0</v>
      </c>
      <c r="K1181" s="308">
        <v>0</v>
      </c>
      <c r="L1181" s="301">
        <v>0</v>
      </c>
      <c r="M1181" s="301">
        <v>0</v>
      </c>
      <c r="N1181" s="301">
        <v>0</v>
      </c>
      <c r="O1181" s="301">
        <v>0</v>
      </c>
      <c r="P1181" s="301">
        <v>0</v>
      </c>
      <c r="Q1181" s="301">
        <v>0</v>
      </c>
      <c r="R1181" s="301">
        <v>0</v>
      </c>
      <c r="S1181" s="301">
        <v>0</v>
      </c>
    </row>
    <row r="1182" spans="1:19" ht="16.5" customHeight="1" x14ac:dyDescent="0.3">
      <c r="A1182" s="297">
        <v>1180</v>
      </c>
      <c r="B1182" s="298" t="s">
        <v>1860</v>
      </c>
      <c r="C1182" s="298" t="s">
        <v>1860</v>
      </c>
      <c r="D1182" s="299" t="s">
        <v>2415</v>
      </c>
      <c r="E1182" s="299" t="s">
        <v>2416</v>
      </c>
      <c r="F1182" s="298" t="s">
        <v>2103</v>
      </c>
      <c r="G1182" s="298" t="s">
        <v>4522</v>
      </c>
      <c r="H1182" s="301">
        <v>367500</v>
      </c>
      <c r="I1182" s="301">
        <v>367500</v>
      </c>
      <c r="J1182" s="301">
        <v>367500</v>
      </c>
      <c r="K1182" s="308">
        <v>367500</v>
      </c>
      <c r="L1182" s="301">
        <v>367500</v>
      </c>
      <c r="M1182" s="301">
        <v>367500</v>
      </c>
      <c r="N1182" s="301">
        <v>367500</v>
      </c>
      <c r="O1182" s="301">
        <v>367500</v>
      </c>
      <c r="P1182" s="301">
        <v>367500</v>
      </c>
      <c r="Q1182" s="301">
        <v>367500</v>
      </c>
      <c r="R1182" s="301">
        <v>367500</v>
      </c>
      <c r="S1182" s="301">
        <v>0</v>
      </c>
    </row>
    <row r="1183" spans="1:19" ht="16.5" customHeight="1" x14ac:dyDescent="0.3">
      <c r="A1183" s="302">
        <v>1181</v>
      </c>
      <c r="B1183" s="298" t="s">
        <v>1863</v>
      </c>
      <c r="C1183" s="298" t="s">
        <v>3709</v>
      </c>
      <c r="D1183" s="299" t="s">
        <v>3710</v>
      </c>
      <c r="E1183" s="299" t="s">
        <v>3996</v>
      </c>
      <c r="F1183" s="300" t="s">
        <v>2103</v>
      </c>
      <c r="G1183" s="300" t="s">
        <v>4522</v>
      </c>
      <c r="H1183" s="301">
        <v>0</v>
      </c>
      <c r="I1183" s="301">
        <v>0</v>
      </c>
      <c r="J1183" s="301">
        <v>6708000</v>
      </c>
      <c r="K1183" s="308">
        <v>0</v>
      </c>
      <c r="L1183" s="301">
        <v>0</v>
      </c>
      <c r="M1183" s="301">
        <v>0</v>
      </c>
      <c r="N1183" s="301">
        <v>0</v>
      </c>
      <c r="O1183" s="301">
        <v>0</v>
      </c>
      <c r="P1183" s="301">
        <v>0</v>
      </c>
      <c r="Q1183" s="301">
        <v>0</v>
      </c>
      <c r="R1183" s="301">
        <v>0</v>
      </c>
      <c r="S1183" s="301">
        <v>0</v>
      </c>
    </row>
    <row r="1184" spans="1:19" ht="16.5" customHeight="1" x14ac:dyDescent="0.3">
      <c r="A1184" s="297">
        <v>1182</v>
      </c>
      <c r="B1184" s="298" t="s">
        <v>1863</v>
      </c>
      <c r="C1184" s="298" t="s">
        <v>3711</v>
      </c>
      <c r="D1184" s="299" t="s">
        <v>3712</v>
      </c>
      <c r="E1184" s="299" t="s">
        <v>1065</v>
      </c>
      <c r="F1184" s="298" t="s">
        <v>2103</v>
      </c>
      <c r="G1184" s="298" t="s">
        <v>4522</v>
      </c>
      <c r="H1184" s="301">
        <v>0</v>
      </c>
      <c r="I1184" s="301">
        <v>0</v>
      </c>
      <c r="J1184" s="301">
        <v>0</v>
      </c>
      <c r="K1184" s="308">
        <v>0</v>
      </c>
      <c r="L1184" s="301">
        <v>0</v>
      </c>
      <c r="M1184" s="301">
        <v>0</v>
      </c>
      <c r="N1184" s="301">
        <v>0</v>
      </c>
      <c r="O1184" s="301">
        <v>0</v>
      </c>
      <c r="P1184" s="301">
        <v>0</v>
      </c>
      <c r="Q1184" s="301">
        <v>0</v>
      </c>
      <c r="R1184" s="301">
        <v>0</v>
      </c>
      <c r="S1184" s="301">
        <v>0</v>
      </c>
    </row>
    <row r="1185" spans="1:19" ht="16.5" customHeight="1" x14ac:dyDescent="0.3">
      <c r="A1185" s="302">
        <v>1183</v>
      </c>
      <c r="B1185" s="298" t="s">
        <v>1863</v>
      </c>
      <c r="C1185" s="298" t="s">
        <v>2417</v>
      </c>
      <c r="D1185" s="299" t="s">
        <v>2418</v>
      </c>
      <c r="E1185" s="299" t="s">
        <v>1113</v>
      </c>
      <c r="F1185" s="300" t="s">
        <v>2103</v>
      </c>
      <c r="G1185" s="300" t="s">
        <v>4522</v>
      </c>
      <c r="H1185" s="301">
        <v>941000</v>
      </c>
      <c r="I1185" s="301">
        <v>956000</v>
      </c>
      <c r="J1185" s="301">
        <v>956000</v>
      </c>
      <c r="K1185" s="308">
        <v>956000</v>
      </c>
      <c r="L1185" s="301">
        <v>956000</v>
      </c>
      <c r="M1185" s="301">
        <v>956000</v>
      </c>
      <c r="N1185" s="301">
        <v>956000</v>
      </c>
      <c r="O1185" s="301">
        <v>956000</v>
      </c>
      <c r="P1185" s="301">
        <v>956000</v>
      </c>
      <c r="Q1185" s="301">
        <v>956000</v>
      </c>
      <c r="R1185" s="301">
        <v>956000</v>
      </c>
      <c r="S1185" s="301">
        <v>0</v>
      </c>
    </row>
    <row r="1186" spans="1:19" ht="16.5" customHeight="1" x14ac:dyDescent="0.3">
      <c r="A1186" s="297">
        <v>1184</v>
      </c>
      <c r="B1186" s="298" t="s">
        <v>1863</v>
      </c>
      <c r="C1186" s="298" t="s">
        <v>2419</v>
      </c>
      <c r="D1186" s="299" t="s">
        <v>2420</v>
      </c>
      <c r="E1186" s="299" t="s">
        <v>1151</v>
      </c>
      <c r="F1186" s="298" t="s">
        <v>2103</v>
      </c>
      <c r="G1186" s="298" t="s">
        <v>4522</v>
      </c>
      <c r="H1186" s="301">
        <v>900000</v>
      </c>
      <c r="I1186" s="301">
        <v>900000</v>
      </c>
      <c r="J1186" s="301">
        <v>900000</v>
      </c>
      <c r="K1186" s="308">
        <v>900000</v>
      </c>
      <c r="L1186" s="301">
        <v>0</v>
      </c>
      <c r="M1186" s="301">
        <v>0</v>
      </c>
      <c r="N1186" s="301">
        <v>0</v>
      </c>
      <c r="O1186" s="301">
        <v>0</v>
      </c>
      <c r="P1186" s="301">
        <v>0</v>
      </c>
      <c r="Q1186" s="301">
        <v>0</v>
      </c>
      <c r="R1186" s="301">
        <v>0</v>
      </c>
      <c r="S1186" s="301">
        <v>0</v>
      </c>
    </row>
    <row r="1187" spans="1:19" ht="16.5" customHeight="1" x14ac:dyDescent="0.3">
      <c r="A1187" s="293">
        <v>1185</v>
      </c>
      <c r="B1187" s="298" t="s">
        <v>1863</v>
      </c>
      <c r="C1187" s="298" t="s">
        <v>2421</v>
      </c>
      <c r="D1187" s="299" t="s">
        <v>2422</v>
      </c>
      <c r="E1187" s="299" t="s">
        <v>2344</v>
      </c>
      <c r="F1187" s="300" t="s">
        <v>2103</v>
      </c>
      <c r="G1187" s="300" t="s">
        <v>4522</v>
      </c>
      <c r="H1187" s="301">
        <v>625000</v>
      </c>
      <c r="I1187" s="301">
        <v>627500</v>
      </c>
      <c r="J1187" s="301">
        <v>630000</v>
      </c>
      <c r="K1187" s="308">
        <v>632500</v>
      </c>
      <c r="L1187" s="301">
        <v>0</v>
      </c>
      <c r="M1187" s="301">
        <v>0</v>
      </c>
      <c r="N1187" s="301">
        <v>0</v>
      </c>
      <c r="O1187" s="301">
        <v>0</v>
      </c>
      <c r="P1187" s="301">
        <v>0</v>
      </c>
      <c r="Q1187" s="301">
        <v>0</v>
      </c>
      <c r="R1187" s="301">
        <v>0</v>
      </c>
      <c r="S1187" s="301">
        <v>0</v>
      </c>
    </row>
    <row r="1188" spans="1:19" ht="16.5" customHeight="1" x14ac:dyDescent="0.3">
      <c r="A1188" s="297">
        <v>1186</v>
      </c>
      <c r="B1188" s="298" t="s">
        <v>1863</v>
      </c>
      <c r="C1188" s="298" t="s">
        <v>2423</v>
      </c>
      <c r="D1188" s="299" t="s">
        <v>2424</v>
      </c>
      <c r="E1188" s="299" t="s">
        <v>1133</v>
      </c>
      <c r="F1188" s="298" t="s">
        <v>2103</v>
      </c>
      <c r="G1188" s="298" t="s">
        <v>4522</v>
      </c>
      <c r="H1188" s="301">
        <v>300000</v>
      </c>
      <c r="I1188" s="301">
        <v>300000</v>
      </c>
      <c r="J1188" s="301">
        <v>300000</v>
      </c>
      <c r="K1188" s="308">
        <v>300000</v>
      </c>
      <c r="L1188" s="301">
        <v>300000</v>
      </c>
      <c r="M1188" s="301">
        <v>300000</v>
      </c>
      <c r="N1188" s="301">
        <v>0</v>
      </c>
      <c r="O1188" s="301">
        <v>0</v>
      </c>
      <c r="P1188" s="301">
        <v>0</v>
      </c>
      <c r="Q1188" s="301">
        <v>0</v>
      </c>
      <c r="R1188" s="301">
        <v>0</v>
      </c>
      <c r="S1188" s="301">
        <v>0</v>
      </c>
    </row>
    <row r="1189" spans="1:19" ht="16.5" customHeight="1" x14ac:dyDescent="0.3">
      <c r="A1189" s="302">
        <v>1187</v>
      </c>
      <c r="B1189" s="298" t="s">
        <v>1863</v>
      </c>
      <c r="C1189" s="298" t="s">
        <v>3713</v>
      </c>
      <c r="D1189" s="299" t="s">
        <v>3714</v>
      </c>
      <c r="E1189" s="299" t="s">
        <v>1065</v>
      </c>
      <c r="F1189" s="300" t="s">
        <v>2103</v>
      </c>
      <c r="G1189" s="300" t="s">
        <v>4522</v>
      </c>
      <c r="H1189" s="301">
        <v>0</v>
      </c>
      <c r="I1189" s="301">
        <v>0</v>
      </c>
      <c r="J1189" s="301">
        <v>0</v>
      </c>
      <c r="K1189" s="308">
        <v>0</v>
      </c>
      <c r="L1189" s="301">
        <v>0</v>
      </c>
      <c r="M1189" s="301">
        <v>0</v>
      </c>
      <c r="N1189" s="301">
        <v>0</v>
      </c>
      <c r="O1189" s="301">
        <v>0</v>
      </c>
      <c r="P1189" s="301">
        <v>0</v>
      </c>
      <c r="Q1189" s="301">
        <v>0</v>
      </c>
      <c r="R1189" s="301">
        <v>0</v>
      </c>
      <c r="S1189" s="301">
        <v>0</v>
      </c>
    </row>
    <row r="1190" spans="1:19" ht="16.5" customHeight="1" x14ac:dyDescent="0.3">
      <c r="A1190" s="297">
        <v>1188</v>
      </c>
      <c r="B1190" s="298" t="s">
        <v>1863</v>
      </c>
      <c r="C1190" s="298" t="s">
        <v>4276</v>
      </c>
      <c r="D1190" s="299" t="s">
        <v>4459</v>
      </c>
      <c r="E1190" s="299" t="s">
        <v>3534</v>
      </c>
      <c r="F1190" s="298" t="s">
        <v>2103</v>
      </c>
      <c r="G1190" s="298" t="s">
        <v>4522</v>
      </c>
      <c r="H1190" s="301">
        <v>0</v>
      </c>
      <c r="I1190" s="301">
        <v>0</v>
      </c>
      <c r="J1190" s="301">
        <v>0</v>
      </c>
      <c r="K1190" s="308">
        <v>0</v>
      </c>
      <c r="L1190" s="301">
        <v>8461200</v>
      </c>
      <c r="M1190" s="301">
        <v>0</v>
      </c>
      <c r="N1190" s="301">
        <v>0</v>
      </c>
      <c r="O1190" s="301">
        <v>0</v>
      </c>
      <c r="P1190" s="301">
        <v>0</v>
      </c>
      <c r="Q1190" s="301">
        <v>0</v>
      </c>
      <c r="R1190" s="301">
        <v>0</v>
      </c>
      <c r="S1190" s="301">
        <v>0</v>
      </c>
    </row>
    <row r="1191" spans="1:19" ht="16.5" customHeight="1" x14ac:dyDescent="0.3">
      <c r="A1191" s="302">
        <v>1189</v>
      </c>
      <c r="B1191" s="298" t="s">
        <v>1893</v>
      </c>
      <c r="C1191" s="298" t="s">
        <v>3715</v>
      </c>
      <c r="D1191" s="299" t="s">
        <v>3716</v>
      </c>
      <c r="E1191" s="299" t="s">
        <v>1145</v>
      </c>
      <c r="F1191" s="300" t="s">
        <v>2103</v>
      </c>
      <c r="G1191" s="300" t="s">
        <v>4522</v>
      </c>
      <c r="H1191" s="301">
        <v>0</v>
      </c>
      <c r="I1191" s="301">
        <v>0</v>
      </c>
      <c r="J1191" s="301">
        <v>0</v>
      </c>
      <c r="K1191" s="308">
        <v>0</v>
      </c>
      <c r="L1191" s="301">
        <v>0</v>
      </c>
      <c r="M1191" s="301">
        <v>7140000</v>
      </c>
      <c r="N1191" s="301">
        <v>0</v>
      </c>
      <c r="O1191" s="301">
        <v>0</v>
      </c>
      <c r="P1191" s="301">
        <v>0</v>
      </c>
      <c r="Q1191" s="301">
        <v>0</v>
      </c>
      <c r="R1191" s="301">
        <v>0</v>
      </c>
      <c r="S1191" s="301">
        <v>0</v>
      </c>
    </row>
    <row r="1192" spans="1:19" ht="16.5" customHeight="1" x14ac:dyDescent="0.3">
      <c r="A1192" s="297">
        <v>1190</v>
      </c>
      <c r="B1192" s="294" t="s">
        <v>1101</v>
      </c>
      <c r="C1192" s="294" t="s">
        <v>2425</v>
      </c>
      <c r="D1192" s="295" t="s">
        <v>2426</v>
      </c>
      <c r="E1192" s="295" t="s">
        <v>2344</v>
      </c>
      <c r="F1192" s="294" t="s">
        <v>2427</v>
      </c>
      <c r="G1192" s="294" t="s">
        <v>4522</v>
      </c>
      <c r="H1192" s="296">
        <v>1175000</v>
      </c>
      <c r="I1192" s="296">
        <v>1175000</v>
      </c>
      <c r="J1192" s="296">
        <v>1175000</v>
      </c>
      <c r="K1192" s="307">
        <v>1185000</v>
      </c>
      <c r="L1192" s="296">
        <v>0</v>
      </c>
      <c r="M1192" s="296">
        <v>0</v>
      </c>
      <c r="N1192" s="296">
        <v>0</v>
      </c>
      <c r="O1192" s="296">
        <v>0</v>
      </c>
      <c r="P1192" s="296">
        <v>0</v>
      </c>
      <c r="Q1192" s="296">
        <v>0</v>
      </c>
      <c r="R1192" s="296">
        <v>0</v>
      </c>
      <c r="S1192" s="296">
        <v>0</v>
      </c>
    </row>
    <row r="1193" spans="1:19" ht="16.5" customHeight="1" x14ac:dyDescent="0.3">
      <c r="A1193" s="302">
        <v>1191</v>
      </c>
      <c r="B1193" s="298" t="s">
        <v>1101</v>
      </c>
      <c r="C1193" s="298" t="s">
        <v>2428</v>
      </c>
      <c r="D1193" s="299" t="s">
        <v>2429</v>
      </c>
      <c r="E1193" s="299" t="s">
        <v>4312</v>
      </c>
      <c r="F1193" s="300" t="s">
        <v>2427</v>
      </c>
      <c r="G1193" s="300" t="s">
        <v>4522</v>
      </c>
      <c r="H1193" s="301">
        <v>1013000</v>
      </c>
      <c r="I1193" s="301">
        <v>1013000</v>
      </c>
      <c r="J1193" s="301">
        <v>1013000</v>
      </c>
      <c r="K1193" s="308">
        <v>1013000</v>
      </c>
      <c r="L1193" s="301">
        <v>1013000</v>
      </c>
      <c r="M1193" s="301">
        <v>1013000</v>
      </c>
      <c r="N1193" s="301">
        <v>1013000</v>
      </c>
      <c r="O1193" s="301">
        <v>1013000</v>
      </c>
      <c r="P1193" s="301">
        <v>1013000</v>
      </c>
      <c r="Q1193" s="301">
        <v>1013000</v>
      </c>
      <c r="R1193" s="301">
        <v>1013000</v>
      </c>
      <c r="S1193" s="301">
        <v>1013000</v>
      </c>
    </row>
    <row r="1194" spans="1:19" ht="16.5" customHeight="1" x14ac:dyDescent="0.3">
      <c r="A1194" s="297">
        <v>1192</v>
      </c>
      <c r="B1194" s="298" t="s">
        <v>1101</v>
      </c>
      <c r="C1194" s="298" t="s">
        <v>4083</v>
      </c>
      <c r="D1194" s="299" t="s">
        <v>4460</v>
      </c>
      <c r="E1194" s="299" t="s">
        <v>4461</v>
      </c>
      <c r="F1194" s="298" t="s">
        <v>2427</v>
      </c>
      <c r="G1194" s="298" t="s">
        <v>4522</v>
      </c>
      <c r="H1194" s="301">
        <v>0</v>
      </c>
      <c r="I1194" s="301">
        <v>0</v>
      </c>
      <c r="J1194" s="301">
        <v>12500000</v>
      </c>
      <c r="K1194" s="308">
        <v>0</v>
      </c>
      <c r="L1194" s="301">
        <v>0</v>
      </c>
      <c r="M1194" s="301">
        <v>0</v>
      </c>
      <c r="N1194" s="301">
        <v>0</v>
      </c>
      <c r="O1194" s="301">
        <v>0</v>
      </c>
      <c r="P1194" s="301">
        <v>0</v>
      </c>
      <c r="Q1194" s="301">
        <v>0</v>
      </c>
      <c r="R1194" s="301">
        <v>0</v>
      </c>
      <c r="S1194" s="301">
        <v>0</v>
      </c>
    </row>
    <row r="1195" spans="1:19" ht="16.5" customHeight="1" x14ac:dyDescent="0.3">
      <c r="A1195" s="293">
        <v>1193</v>
      </c>
      <c r="B1195" s="298" t="s">
        <v>1101</v>
      </c>
      <c r="C1195" s="298" t="s">
        <v>2430</v>
      </c>
      <c r="D1195" s="299" t="s">
        <v>2431</v>
      </c>
      <c r="E1195" s="299" t="s">
        <v>1060</v>
      </c>
      <c r="F1195" s="300" t="s">
        <v>2427</v>
      </c>
      <c r="G1195" s="300" t="s">
        <v>4522</v>
      </c>
      <c r="H1195" s="301">
        <v>168000</v>
      </c>
      <c r="I1195" s="301">
        <v>0</v>
      </c>
      <c r="J1195" s="301">
        <v>0</v>
      </c>
      <c r="K1195" s="308">
        <v>0</v>
      </c>
      <c r="L1195" s="301">
        <v>0</v>
      </c>
      <c r="M1195" s="301">
        <v>0</v>
      </c>
      <c r="N1195" s="301">
        <v>0</v>
      </c>
      <c r="O1195" s="301">
        <v>0</v>
      </c>
      <c r="P1195" s="301">
        <v>0</v>
      </c>
      <c r="Q1195" s="301">
        <v>0</v>
      </c>
      <c r="R1195" s="301">
        <v>0</v>
      </c>
      <c r="S1195" s="301">
        <v>0</v>
      </c>
    </row>
    <row r="1196" spans="1:19" ht="16.5" customHeight="1" x14ac:dyDescent="0.3">
      <c r="A1196" s="297">
        <v>1194</v>
      </c>
      <c r="B1196" s="298" t="s">
        <v>1101</v>
      </c>
      <c r="C1196" s="298" t="s">
        <v>1981</v>
      </c>
      <c r="D1196" s="299" t="s">
        <v>1982</v>
      </c>
      <c r="E1196" s="299" t="s">
        <v>2432</v>
      </c>
      <c r="F1196" s="298" t="s">
        <v>2427</v>
      </c>
      <c r="G1196" s="298" t="s">
        <v>4522</v>
      </c>
      <c r="H1196" s="301">
        <v>850000</v>
      </c>
      <c r="I1196" s="301">
        <v>850000</v>
      </c>
      <c r="J1196" s="301">
        <v>850000</v>
      </c>
      <c r="K1196" s="308">
        <v>850000</v>
      </c>
      <c r="L1196" s="301">
        <v>850000</v>
      </c>
      <c r="M1196" s="301">
        <v>850000</v>
      </c>
      <c r="N1196" s="301">
        <v>850000</v>
      </c>
      <c r="O1196" s="301">
        <v>850000</v>
      </c>
      <c r="P1196" s="301">
        <v>850000</v>
      </c>
      <c r="Q1196" s="301">
        <v>850000</v>
      </c>
      <c r="R1196" s="301">
        <v>0</v>
      </c>
      <c r="S1196" s="301">
        <v>0</v>
      </c>
    </row>
    <row r="1197" spans="1:19" ht="16.5" customHeight="1" x14ac:dyDescent="0.3">
      <c r="A1197" s="302">
        <v>1195</v>
      </c>
      <c r="B1197" s="298" t="s">
        <v>1101</v>
      </c>
      <c r="C1197" s="298" t="s">
        <v>2433</v>
      </c>
      <c r="D1197" s="299" t="s">
        <v>2434</v>
      </c>
      <c r="E1197" s="299" t="s">
        <v>1060</v>
      </c>
      <c r="F1197" s="300" t="s">
        <v>2427</v>
      </c>
      <c r="G1197" s="300" t="s">
        <v>4522</v>
      </c>
      <c r="H1197" s="301">
        <v>890000</v>
      </c>
      <c r="I1197" s="301">
        <v>890000</v>
      </c>
      <c r="J1197" s="301">
        <v>890000</v>
      </c>
      <c r="K1197" s="308">
        <v>890000</v>
      </c>
      <c r="L1197" s="301">
        <v>890000</v>
      </c>
      <c r="M1197" s="301">
        <v>890000</v>
      </c>
      <c r="N1197" s="301">
        <v>890000</v>
      </c>
      <c r="O1197" s="301">
        <v>0</v>
      </c>
      <c r="P1197" s="301">
        <v>0</v>
      </c>
      <c r="Q1197" s="301">
        <v>0</v>
      </c>
      <c r="R1197" s="301">
        <v>0</v>
      </c>
      <c r="S1197" s="301">
        <v>0</v>
      </c>
    </row>
    <row r="1198" spans="1:19" ht="16.5" customHeight="1" x14ac:dyDescent="0.3">
      <c r="A1198" s="297">
        <v>1196</v>
      </c>
      <c r="B1198" s="298" t="s">
        <v>1027</v>
      </c>
      <c r="C1198" s="298" t="s">
        <v>3717</v>
      </c>
      <c r="D1198" s="299" t="s">
        <v>3718</v>
      </c>
      <c r="E1198" s="299" t="s">
        <v>3215</v>
      </c>
      <c r="F1198" s="298" t="s">
        <v>2427</v>
      </c>
      <c r="G1198" s="298" t="s">
        <v>4522</v>
      </c>
      <c r="H1198" s="301">
        <v>0</v>
      </c>
      <c r="I1198" s="301">
        <v>0</v>
      </c>
      <c r="J1198" s="301">
        <v>0</v>
      </c>
      <c r="K1198" s="308">
        <v>800000</v>
      </c>
      <c r="L1198" s="301">
        <v>800000</v>
      </c>
      <c r="M1198" s="301">
        <v>800000</v>
      </c>
      <c r="N1198" s="301">
        <v>800000</v>
      </c>
      <c r="O1198" s="301">
        <v>800000</v>
      </c>
      <c r="P1198" s="301">
        <v>800000</v>
      </c>
      <c r="Q1198" s="301">
        <v>800000</v>
      </c>
      <c r="R1198" s="301">
        <v>800000</v>
      </c>
      <c r="S1198" s="301">
        <v>800000</v>
      </c>
    </row>
    <row r="1199" spans="1:19" ht="16.5" customHeight="1" x14ac:dyDescent="0.3">
      <c r="A1199" s="302">
        <v>1197</v>
      </c>
      <c r="B1199" s="298" t="s">
        <v>1027</v>
      </c>
      <c r="C1199" s="298" t="s">
        <v>3803</v>
      </c>
      <c r="D1199" s="299" t="s">
        <v>3804</v>
      </c>
      <c r="E1199" s="299" t="s">
        <v>3471</v>
      </c>
      <c r="F1199" s="300" t="s">
        <v>2427</v>
      </c>
      <c r="G1199" s="300" t="s">
        <v>4522</v>
      </c>
      <c r="H1199" s="301">
        <v>0</v>
      </c>
      <c r="I1199" s="301">
        <v>0</v>
      </c>
      <c r="J1199" s="301">
        <v>2832000</v>
      </c>
      <c r="K1199" s="308">
        <v>944000</v>
      </c>
      <c r="L1199" s="301">
        <v>944000</v>
      </c>
      <c r="M1199" s="301">
        <v>944000</v>
      </c>
      <c r="N1199" s="301">
        <v>944000</v>
      </c>
      <c r="O1199" s="301">
        <v>944000</v>
      </c>
      <c r="P1199" s="301">
        <v>944000</v>
      </c>
      <c r="Q1199" s="301">
        <v>944000</v>
      </c>
      <c r="R1199" s="301">
        <v>944000</v>
      </c>
      <c r="S1199" s="301">
        <v>944000</v>
      </c>
    </row>
    <row r="1200" spans="1:19" ht="16.5" customHeight="1" x14ac:dyDescent="0.3">
      <c r="A1200" s="297">
        <v>1198</v>
      </c>
      <c r="B1200" s="298" t="s">
        <v>1029</v>
      </c>
      <c r="C1200" s="298" t="s">
        <v>2435</v>
      </c>
      <c r="D1200" s="299" t="s">
        <v>2436</v>
      </c>
      <c r="E1200" s="299" t="s">
        <v>1268</v>
      </c>
      <c r="F1200" s="298" t="s">
        <v>2427</v>
      </c>
      <c r="G1200" s="298" t="s">
        <v>4522</v>
      </c>
      <c r="H1200" s="301">
        <v>1264000</v>
      </c>
      <c r="I1200" s="301">
        <v>1264000</v>
      </c>
      <c r="J1200" s="301">
        <v>1264000</v>
      </c>
      <c r="K1200" s="308">
        <v>1264000</v>
      </c>
      <c r="L1200" s="301">
        <v>1264000</v>
      </c>
      <c r="M1200" s="301">
        <v>1264000</v>
      </c>
      <c r="N1200" s="301">
        <v>1264000</v>
      </c>
      <c r="O1200" s="301">
        <v>0</v>
      </c>
      <c r="P1200" s="301">
        <v>0</v>
      </c>
      <c r="Q1200" s="301">
        <v>0</v>
      </c>
      <c r="R1200" s="301">
        <v>0</v>
      </c>
      <c r="S1200" s="301">
        <v>0</v>
      </c>
    </row>
    <row r="1201" spans="1:19" ht="16.5" customHeight="1" x14ac:dyDescent="0.3">
      <c r="A1201" s="302">
        <v>1199</v>
      </c>
      <c r="B1201" s="298" t="s">
        <v>1029</v>
      </c>
      <c r="C1201" s="298" t="s">
        <v>2876</v>
      </c>
      <c r="D1201" s="299" t="s">
        <v>2877</v>
      </c>
      <c r="E1201" s="299" t="s">
        <v>1178</v>
      </c>
      <c r="F1201" s="300" t="s">
        <v>2427</v>
      </c>
      <c r="G1201" s="300" t="s">
        <v>4522</v>
      </c>
      <c r="H1201" s="301">
        <v>644000</v>
      </c>
      <c r="I1201" s="301">
        <v>644000</v>
      </c>
      <c r="J1201" s="301">
        <v>644000</v>
      </c>
      <c r="K1201" s="308">
        <v>644000</v>
      </c>
      <c r="L1201" s="301">
        <v>644000</v>
      </c>
      <c r="M1201" s="301">
        <v>644000</v>
      </c>
      <c r="N1201" s="301">
        <v>644000</v>
      </c>
      <c r="O1201" s="301">
        <v>644000</v>
      </c>
      <c r="P1201" s="301">
        <v>644000</v>
      </c>
      <c r="Q1201" s="301">
        <v>644000</v>
      </c>
      <c r="R1201" s="301">
        <v>644000</v>
      </c>
      <c r="S1201" s="301">
        <v>644000</v>
      </c>
    </row>
    <row r="1202" spans="1:19" ht="16.5" customHeight="1" x14ac:dyDescent="0.3">
      <c r="A1202" s="297">
        <v>1200</v>
      </c>
      <c r="B1202" s="298" t="s">
        <v>1029</v>
      </c>
      <c r="C1202" s="298" t="s">
        <v>2437</v>
      </c>
      <c r="D1202" s="299" t="s">
        <v>2438</v>
      </c>
      <c r="E1202" s="299" t="s">
        <v>1065</v>
      </c>
      <c r="F1202" s="298" t="s">
        <v>2427</v>
      </c>
      <c r="G1202" s="298" t="s">
        <v>4522</v>
      </c>
      <c r="H1202" s="301">
        <v>644000</v>
      </c>
      <c r="I1202" s="301">
        <v>644000</v>
      </c>
      <c r="J1202" s="301">
        <v>644000</v>
      </c>
      <c r="K1202" s="308">
        <v>644000</v>
      </c>
      <c r="L1202" s="301">
        <v>644000</v>
      </c>
      <c r="M1202" s="301">
        <v>644000</v>
      </c>
      <c r="N1202" s="301">
        <v>644000</v>
      </c>
      <c r="O1202" s="301">
        <v>644000</v>
      </c>
      <c r="P1202" s="301">
        <v>644000</v>
      </c>
      <c r="Q1202" s="301">
        <v>0</v>
      </c>
      <c r="R1202" s="301">
        <v>0</v>
      </c>
      <c r="S1202" s="301">
        <v>0</v>
      </c>
    </row>
    <row r="1203" spans="1:19" ht="16.5" customHeight="1" x14ac:dyDescent="0.3">
      <c r="A1203" s="293">
        <v>1201</v>
      </c>
      <c r="B1203" s="298" t="s">
        <v>1029</v>
      </c>
      <c r="C1203" s="298" t="s">
        <v>2439</v>
      </c>
      <c r="D1203" s="299" t="s">
        <v>2440</v>
      </c>
      <c r="E1203" s="299" t="s">
        <v>1196</v>
      </c>
      <c r="F1203" s="300" t="s">
        <v>2427</v>
      </c>
      <c r="G1203" s="300" t="s">
        <v>4522</v>
      </c>
      <c r="H1203" s="301">
        <v>775000</v>
      </c>
      <c r="I1203" s="301">
        <v>775000</v>
      </c>
      <c r="J1203" s="301">
        <v>775000</v>
      </c>
      <c r="K1203" s="308">
        <v>775000</v>
      </c>
      <c r="L1203" s="301">
        <v>775000</v>
      </c>
      <c r="M1203" s="301">
        <v>775000</v>
      </c>
      <c r="N1203" s="301">
        <v>775000</v>
      </c>
      <c r="O1203" s="301">
        <v>775000</v>
      </c>
      <c r="P1203" s="301">
        <v>775000</v>
      </c>
      <c r="Q1203" s="301">
        <v>775000</v>
      </c>
      <c r="R1203" s="301">
        <v>775000</v>
      </c>
      <c r="S1203" s="301">
        <v>0</v>
      </c>
    </row>
    <row r="1204" spans="1:19" ht="16.5" customHeight="1" x14ac:dyDescent="0.3">
      <c r="A1204" s="297">
        <v>1202</v>
      </c>
      <c r="B1204" s="298" t="s">
        <v>1030</v>
      </c>
      <c r="C1204" s="298" t="s">
        <v>2441</v>
      </c>
      <c r="D1204" s="299" t="s">
        <v>2442</v>
      </c>
      <c r="E1204" s="299" t="s">
        <v>1060</v>
      </c>
      <c r="F1204" s="298" t="s">
        <v>2427</v>
      </c>
      <c r="G1204" s="298" t="s">
        <v>4522</v>
      </c>
      <c r="H1204" s="301">
        <v>950000</v>
      </c>
      <c r="I1204" s="301">
        <v>950000</v>
      </c>
      <c r="J1204" s="301">
        <v>950000</v>
      </c>
      <c r="K1204" s="308">
        <v>950000</v>
      </c>
      <c r="L1204" s="301">
        <v>950000</v>
      </c>
      <c r="M1204" s="301">
        <v>950000</v>
      </c>
      <c r="N1204" s="301">
        <v>950000</v>
      </c>
      <c r="O1204" s="301">
        <v>0</v>
      </c>
      <c r="P1204" s="301">
        <v>0</v>
      </c>
      <c r="Q1204" s="301">
        <v>0</v>
      </c>
      <c r="R1204" s="301">
        <v>0</v>
      </c>
      <c r="S1204" s="301">
        <v>0</v>
      </c>
    </row>
    <row r="1205" spans="1:19" ht="16.5" customHeight="1" x14ac:dyDescent="0.3">
      <c r="A1205" s="302">
        <v>1203</v>
      </c>
      <c r="B1205" s="298" t="s">
        <v>1030</v>
      </c>
      <c r="C1205" s="298" t="s">
        <v>2443</v>
      </c>
      <c r="D1205" s="299" t="s">
        <v>2444</v>
      </c>
      <c r="E1205" s="299" t="s">
        <v>1151</v>
      </c>
      <c r="F1205" s="300" t="s">
        <v>2427</v>
      </c>
      <c r="G1205" s="300" t="s">
        <v>4522</v>
      </c>
      <c r="H1205" s="301">
        <v>1400000</v>
      </c>
      <c r="I1205" s="301">
        <v>1400000</v>
      </c>
      <c r="J1205" s="301">
        <v>1400000</v>
      </c>
      <c r="K1205" s="308">
        <v>1400000</v>
      </c>
      <c r="L1205" s="301">
        <v>0</v>
      </c>
      <c r="M1205" s="301">
        <v>0</v>
      </c>
      <c r="N1205" s="301">
        <v>0</v>
      </c>
      <c r="O1205" s="301">
        <v>0</v>
      </c>
      <c r="P1205" s="301">
        <v>0</v>
      </c>
      <c r="Q1205" s="301">
        <v>0</v>
      </c>
      <c r="R1205" s="301">
        <v>0</v>
      </c>
      <c r="S1205" s="301">
        <v>0</v>
      </c>
    </row>
    <row r="1206" spans="1:19" ht="16.5" customHeight="1" x14ac:dyDescent="0.3">
      <c r="A1206" s="297">
        <v>1204</v>
      </c>
      <c r="B1206" s="298" t="s">
        <v>1030</v>
      </c>
      <c r="C1206" s="298" t="s">
        <v>2445</v>
      </c>
      <c r="D1206" s="299" t="s">
        <v>2446</v>
      </c>
      <c r="E1206" s="299" t="s">
        <v>1196</v>
      </c>
      <c r="F1206" s="298" t="s">
        <v>2427</v>
      </c>
      <c r="G1206" s="298" t="s">
        <v>4522</v>
      </c>
      <c r="H1206" s="301">
        <v>755000</v>
      </c>
      <c r="I1206" s="301">
        <v>755000</v>
      </c>
      <c r="J1206" s="301">
        <v>755000</v>
      </c>
      <c r="K1206" s="308">
        <v>755000</v>
      </c>
      <c r="L1206" s="301">
        <v>755000</v>
      </c>
      <c r="M1206" s="301">
        <v>755000</v>
      </c>
      <c r="N1206" s="301">
        <v>755000</v>
      </c>
      <c r="O1206" s="301">
        <v>755000</v>
      </c>
      <c r="P1206" s="301">
        <v>755000</v>
      </c>
      <c r="Q1206" s="301">
        <v>755000</v>
      </c>
      <c r="R1206" s="301">
        <v>755000</v>
      </c>
      <c r="S1206" s="301">
        <v>0</v>
      </c>
    </row>
    <row r="1207" spans="1:19" ht="16.5" customHeight="1" x14ac:dyDescent="0.3">
      <c r="A1207" s="302">
        <v>1205</v>
      </c>
      <c r="B1207" s="298" t="s">
        <v>36</v>
      </c>
      <c r="C1207" s="298" t="s">
        <v>2447</v>
      </c>
      <c r="D1207" s="299" t="s">
        <v>2448</v>
      </c>
      <c r="E1207" s="299" t="s">
        <v>1121</v>
      </c>
      <c r="F1207" s="300" t="s">
        <v>2427</v>
      </c>
      <c r="G1207" s="300" t="s">
        <v>4522</v>
      </c>
      <c r="H1207" s="301">
        <v>915000</v>
      </c>
      <c r="I1207" s="301">
        <v>915000</v>
      </c>
      <c r="J1207" s="301">
        <v>915000</v>
      </c>
      <c r="K1207" s="308">
        <v>915000</v>
      </c>
      <c r="L1207" s="301">
        <v>915000</v>
      </c>
      <c r="M1207" s="301">
        <v>915000</v>
      </c>
      <c r="N1207" s="301">
        <v>915000</v>
      </c>
      <c r="O1207" s="301">
        <v>915000</v>
      </c>
      <c r="P1207" s="301">
        <v>915000</v>
      </c>
      <c r="Q1207" s="301">
        <v>915000</v>
      </c>
      <c r="R1207" s="301">
        <v>0</v>
      </c>
      <c r="S1207" s="301">
        <v>0</v>
      </c>
    </row>
    <row r="1208" spans="1:19" ht="16.5" customHeight="1" x14ac:dyDescent="0.3">
      <c r="A1208" s="297">
        <v>1206</v>
      </c>
      <c r="B1208" s="298" t="s">
        <v>36</v>
      </c>
      <c r="C1208" s="298" t="s">
        <v>3737</v>
      </c>
      <c r="D1208" s="299" t="s">
        <v>3738</v>
      </c>
      <c r="E1208" s="299" t="s">
        <v>3095</v>
      </c>
      <c r="F1208" s="298" t="s">
        <v>2427</v>
      </c>
      <c r="G1208" s="298" t="s">
        <v>4522</v>
      </c>
      <c r="H1208" s="301">
        <v>0</v>
      </c>
      <c r="I1208" s="301">
        <v>0</v>
      </c>
      <c r="J1208" s="301">
        <v>1170000</v>
      </c>
      <c r="K1208" s="308">
        <v>1170000</v>
      </c>
      <c r="L1208" s="301">
        <v>1170000</v>
      </c>
      <c r="M1208" s="301">
        <v>1170000</v>
      </c>
      <c r="N1208" s="301">
        <v>1170000</v>
      </c>
      <c r="O1208" s="301">
        <v>1170000</v>
      </c>
      <c r="P1208" s="301">
        <v>1170000</v>
      </c>
      <c r="Q1208" s="301">
        <v>1170000</v>
      </c>
      <c r="R1208" s="301">
        <v>1170000</v>
      </c>
      <c r="S1208" s="301">
        <v>1170000</v>
      </c>
    </row>
    <row r="1209" spans="1:19" ht="16.5" customHeight="1" x14ac:dyDescent="0.3">
      <c r="A1209" s="302">
        <v>1207</v>
      </c>
      <c r="B1209" s="298" t="s">
        <v>36</v>
      </c>
      <c r="C1209" s="298" t="s">
        <v>3719</v>
      </c>
      <c r="D1209" s="299" t="s">
        <v>3720</v>
      </c>
      <c r="E1209" s="299" t="s">
        <v>2167</v>
      </c>
      <c r="F1209" s="300" t="s">
        <v>2427</v>
      </c>
      <c r="G1209" s="300" t="s">
        <v>4522</v>
      </c>
      <c r="H1209" s="301">
        <v>0</v>
      </c>
      <c r="I1209" s="301">
        <v>0</v>
      </c>
      <c r="J1209" s="301">
        <v>0</v>
      </c>
      <c r="K1209" s="308">
        <v>4740000</v>
      </c>
      <c r="L1209" s="301">
        <v>0</v>
      </c>
      <c r="M1209" s="301">
        <v>0</v>
      </c>
      <c r="N1209" s="301">
        <v>0</v>
      </c>
      <c r="O1209" s="301">
        <v>0</v>
      </c>
      <c r="P1209" s="301">
        <v>0</v>
      </c>
      <c r="Q1209" s="301">
        <v>0</v>
      </c>
      <c r="R1209" s="301">
        <v>0</v>
      </c>
      <c r="S1209" s="301">
        <v>0</v>
      </c>
    </row>
    <row r="1210" spans="1:19" ht="16.5" customHeight="1" x14ac:dyDescent="0.3">
      <c r="A1210" s="297">
        <v>1208</v>
      </c>
      <c r="B1210" s="298" t="s">
        <v>36</v>
      </c>
      <c r="C1210" s="298" t="s">
        <v>2449</v>
      </c>
      <c r="D1210" s="299" t="s">
        <v>2450</v>
      </c>
      <c r="E1210" s="299" t="s">
        <v>1273</v>
      </c>
      <c r="F1210" s="298" t="s">
        <v>2427</v>
      </c>
      <c r="G1210" s="298" t="s">
        <v>4522</v>
      </c>
      <c r="H1210" s="301">
        <v>1287000</v>
      </c>
      <c r="I1210" s="301">
        <v>1287000</v>
      </c>
      <c r="J1210" s="301">
        <v>1287000</v>
      </c>
      <c r="K1210" s="308">
        <v>1287000</v>
      </c>
      <c r="L1210" s="301">
        <v>1287000</v>
      </c>
      <c r="M1210" s="301">
        <v>1287000</v>
      </c>
      <c r="N1210" s="301">
        <v>1287000</v>
      </c>
      <c r="O1210" s="301">
        <v>1287000</v>
      </c>
      <c r="P1210" s="301">
        <v>1287000</v>
      </c>
      <c r="Q1210" s="301">
        <v>1287000</v>
      </c>
      <c r="R1210" s="301">
        <v>0</v>
      </c>
      <c r="S1210" s="301">
        <v>0</v>
      </c>
    </row>
    <row r="1211" spans="1:19" ht="16.5" customHeight="1" x14ac:dyDescent="0.3">
      <c r="A1211" s="293">
        <v>1209</v>
      </c>
      <c r="B1211" s="298" t="s">
        <v>36</v>
      </c>
      <c r="C1211" s="298" t="s">
        <v>3721</v>
      </c>
      <c r="D1211" s="299" t="s">
        <v>3722</v>
      </c>
      <c r="E1211" s="299" t="s">
        <v>3003</v>
      </c>
      <c r="F1211" s="300" t="s">
        <v>2427</v>
      </c>
      <c r="G1211" s="300" t="s">
        <v>4522</v>
      </c>
      <c r="H1211" s="301">
        <v>0</v>
      </c>
      <c r="I1211" s="301">
        <v>1305000</v>
      </c>
      <c r="J1211" s="301">
        <v>1305000</v>
      </c>
      <c r="K1211" s="308">
        <v>1305000</v>
      </c>
      <c r="L1211" s="301">
        <v>1305000</v>
      </c>
      <c r="M1211" s="301">
        <v>1305000</v>
      </c>
      <c r="N1211" s="301">
        <v>1305000</v>
      </c>
      <c r="O1211" s="301">
        <v>1305000</v>
      </c>
      <c r="P1211" s="301">
        <v>1305000</v>
      </c>
      <c r="Q1211" s="301">
        <v>1305000</v>
      </c>
      <c r="R1211" s="301">
        <v>1305000</v>
      </c>
      <c r="S1211" s="301">
        <v>1305000</v>
      </c>
    </row>
    <row r="1212" spans="1:19" ht="16.5" customHeight="1" x14ac:dyDescent="0.3">
      <c r="A1212" s="297">
        <v>1210</v>
      </c>
      <c r="B1212" s="298" t="s">
        <v>36</v>
      </c>
      <c r="C1212" s="298" t="s">
        <v>1920</v>
      </c>
      <c r="D1212" s="299" t="s">
        <v>1921</v>
      </c>
      <c r="E1212" s="299" t="s">
        <v>3215</v>
      </c>
      <c r="F1212" s="298" t="s">
        <v>2427</v>
      </c>
      <c r="G1212" s="298" t="s">
        <v>4522</v>
      </c>
      <c r="H1212" s="301">
        <v>0</v>
      </c>
      <c r="I1212" s="301">
        <v>0</v>
      </c>
      <c r="J1212" s="301">
        <v>0</v>
      </c>
      <c r="K1212" s="308">
        <v>384000</v>
      </c>
      <c r="L1212" s="301">
        <v>384000</v>
      </c>
      <c r="M1212" s="301">
        <v>384000</v>
      </c>
      <c r="N1212" s="301">
        <v>384000</v>
      </c>
      <c r="O1212" s="301">
        <v>384000</v>
      </c>
      <c r="P1212" s="301">
        <v>384000</v>
      </c>
      <c r="Q1212" s="301">
        <v>384000</v>
      </c>
      <c r="R1212" s="301">
        <v>384000</v>
      </c>
      <c r="S1212" s="301">
        <v>384000</v>
      </c>
    </row>
    <row r="1213" spans="1:19" ht="16.5" customHeight="1" x14ac:dyDescent="0.3">
      <c r="A1213" s="302">
        <v>1211</v>
      </c>
      <c r="B1213" s="298" t="s">
        <v>36</v>
      </c>
      <c r="C1213" s="298" t="s">
        <v>2451</v>
      </c>
      <c r="D1213" s="299" t="s">
        <v>2452</v>
      </c>
      <c r="E1213" s="299" t="s">
        <v>1028</v>
      </c>
      <c r="F1213" s="300" t="s">
        <v>2427</v>
      </c>
      <c r="G1213" s="300" t="s">
        <v>4522</v>
      </c>
      <c r="H1213" s="301">
        <v>790000</v>
      </c>
      <c r="I1213" s="301">
        <v>790000</v>
      </c>
      <c r="J1213" s="301">
        <v>790000</v>
      </c>
      <c r="K1213" s="308">
        <v>810000</v>
      </c>
      <c r="L1213" s="301">
        <v>810000</v>
      </c>
      <c r="M1213" s="301">
        <v>0</v>
      </c>
      <c r="N1213" s="301">
        <v>0</v>
      </c>
      <c r="O1213" s="301">
        <v>0</v>
      </c>
      <c r="P1213" s="301">
        <v>0</v>
      </c>
      <c r="Q1213" s="301">
        <v>0</v>
      </c>
      <c r="R1213" s="301">
        <v>0</v>
      </c>
      <c r="S1213" s="301">
        <v>0</v>
      </c>
    </row>
    <row r="1214" spans="1:19" ht="16.5" customHeight="1" x14ac:dyDescent="0.3">
      <c r="A1214" s="297">
        <v>1212</v>
      </c>
      <c r="B1214" s="298" t="s">
        <v>36</v>
      </c>
      <c r="C1214" s="298" t="s">
        <v>2453</v>
      </c>
      <c r="D1214" s="299" t="s">
        <v>2454</v>
      </c>
      <c r="E1214" s="299" t="s">
        <v>3996</v>
      </c>
      <c r="F1214" s="298" t="s">
        <v>2427</v>
      </c>
      <c r="G1214" s="298" t="s">
        <v>4522</v>
      </c>
      <c r="H1214" s="301">
        <v>400000</v>
      </c>
      <c r="I1214" s="301">
        <v>400000</v>
      </c>
      <c r="J1214" s="301">
        <v>400000</v>
      </c>
      <c r="K1214" s="308">
        <v>400000</v>
      </c>
      <c r="L1214" s="301">
        <v>400000</v>
      </c>
      <c r="M1214" s="301">
        <v>400000</v>
      </c>
      <c r="N1214" s="301">
        <v>400000</v>
      </c>
      <c r="O1214" s="301">
        <v>400000</v>
      </c>
      <c r="P1214" s="301">
        <v>400000</v>
      </c>
      <c r="Q1214" s="301">
        <v>400000</v>
      </c>
      <c r="R1214" s="301">
        <v>400000</v>
      </c>
      <c r="S1214" s="301">
        <v>400000</v>
      </c>
    </row>
    <row r="1215" spans="1:19" ht="16.5" customHeight="1" x14ac:dyDescent="0.3">
      <c r="A1215" s="302">
        <v>1213</v>
      </c>
      <c r="B1215" s="298" t="s">
        <v>36</v>
      </c>
      <c r="C1215" s="298" t="s">
        <v>1922</v>
      </c>
      <c r="D1215" s="299" t="s">
        <v>1923</v>
      </c>
      <c r="E1215" s="299" t="s">
        <v>1178</v>
      </c>
      <c r="F1215" s="300" t="s">
        <v>2427</v>
      </c>
      <c r="G1215" s="300" t="s">
        <v>4522</v>
      </c>
      <c r="H1215" s="301">
        <v>866000</v>
      </c>
      <c r="I1215" s="301">
        <v>866000</v>
      </c>
      <c r="J1215" s="301">
        <v>866000</v>
      </c>
      <c r="K1215" s="308">
        <v>866000</v>
      </c>
      <c r="L1215" s="301">
        <v>866000</v>
      </c>
      <c r="M1215" s="301">
        <v>866000</v>
      </c>
      <c r="N1215" s="301">
        <v>866000</v>
      </c>
      <c r="O1215" s="301">
        <v>866000</v>
      </c>
      <c r="P1215" s="301">
        <v>866000</v>
      </c>
      <c r="Q1215" s="301">
        <v>866000</v>
      </c>
      <c r="R1215" s="301">
        <v>866000</v>
      </c>
      <c r="S1215" s="301">
        <v>866000</v>
      </c>
    </row>
    <row r="1216" spans="1:19" ht="16.5" customHeight="1" x14ac:dyDescent="0.3">
      <c r="A1216" s="297">
        <v>1214</v>
      </c>
      <c r="B1216" s="298" t="s">
        <v>36</v>
      </c>
      <c r="C1216" s="298" t="s">
        <v>2455</v>
      </c>
      <c r="D1216" s="299" t="s">
        <v>2456</v>
      </c>
      <c r="E1216" s="299" t="s">
        <v>1133</v>
      </c>
      <c r="F1216" s="298" t="s">
        <v>2427</v>
      </c>
      <c r="G1216" s="298" t="s">
        <v>4522</v>
      </c>
      <c r="H1216" s="301">
        <v>941000</v>
      </c>
      <c r="I1216" s="301">
        <v>941000</v>
      </c>
      <c r="J1216" s="301">
        <v>941000</v>
      </c>
      <c r="K1216" s="308">
        <v>941000</v>
      </c>
      <c r="L1216" s="301">
        <v>941000</v>
      </c>
      <c r="M1216" s="301">
        <v>941000</v>
      </c>
      <c r="N1216" s="301">
        <v>0</v>
      </c>
      <c r="O1216" s="301">
        <v>0</v>
      </c>
      <c r="P1216" s="301">
        <v>0</v>
      </c>
      <c r="Q1216" s="301">
        <v>0</v>
      </c>
      <c r="R1216" s="301">
        <v>0</v>
      </c>
      <c r="S1216" s="301">
        <v>0</v>
      </c>
    </row>
    <row r="1217" spans="1:19" ht="16.5" customHeight="1" x14ac:dyDescent="0.3">
      <c r="A1217" s="302">
        <v>1215</v>
      </c>
      <c r="B1217" s="298" t="s">
        <v>36</v>
      </c>
      <c r="C1217" s="298" t="s">
        <v>1287</v>
      </c>
      <c r="D1217" s="299" t="s">
        <v>1288</v>
      </c>
      <c r="E1217" s="299" t="s">
        <v>1133</v>
      </c>
      <c r="F1217" s="300" t="s">
        <v>2427</v>
      </c>
      <c r="G1217" s="300" t="s">
        <v>4522</v>
      </c>
      <c r="H1217" s="301">
        <v>670000</v>
      </c>
      <c r="I1217" s="301">
        <v>670000</v>
      </c>
      <c r="J1217" s="301">
        <v>670000</v>
      </c>
      <c r="K1217" s="308">
        <v>670000</v>
      </c>
      <c r="L1217" s="301">
        <v>670000</v>
      </c>
      <c r="M1217" s="301">
        <v>670000</v>
      </c>
      <c r="N1217" s="301">
        <v>0</v>
      </c>
      <c r="O1217" s="301">
        <v>0</v>
      </c>
      <c r="P1217" s="301">
        <v>0</v>
      </c>
      <c r="Q1217" s="301">
        <v>0</v>
      </c>
      <c r="R1217" s="301">
        <v>0</v>
      </c>
      <c r="S1217" s="301">
        <v>0</v>
      </c>
    </row>
    <row r="1218" spans="1:19" ht="16.5" customHeight="1" x14ac:dyDescent="0.3">
      <c r="A1218" s="297">
        <v>1216</v>
      </c>
      <c r="B1218" s="298" t="s">
        <v>88</v>
      </c>
      <c r="C1218" s="298" t="s">
        <v>2457</v>
      </c>
      <c r="D1218" s="299" t="s">
        <v>2458</v>
      </c>
      <c r="E1218" s="299" t="s">
        <v>4627</v>
      </c>
      <c r="F1218" s="298" t="s">
        <v>2427</v>
      </c>
      <c r="G1218" s="298" t="s">
        <v>4522</v>
      </c>
      <c r="H1218" s="301">
        <v>1172000</v>
      </c>
      <c r="I1218" s="301">
        <v>1172000</v>
      </c>
      <c r="J1218" s="301">
        <v>1172000</v>
      </c>
      <c r="K1218" s="308">
        <v>1172000</v>
      </c>
      <c r="L1218" s="301">
        <v>0</v>
      </c>
      <c r="M1218" s="301">
        <v>0</v>
      </c>
      <c r="N1218" s="301">
        <v>0</v>
      </c>
      <c r="O1218" s="301">
        <v>0</v>
      </c>
      <c r="P1218" s="301">
        <v>0</v>
      </c>
      <c r="Q1218" s="301">
        <v>0</v>
      </c>
      <c r="R1218" s="301">
        <v>0</v>
      </c>
      <c r="S1218" s="301">
        <v>0</v>
      </c>
    </row>
    <row r="1219" spans="1:19" ht="16.5" customHeight="1" x14ac:dyDescent="0.3">
      <c r="A1219" s="293">
        <v>1217</v>
      </c>
      <c r="B1219" s="298" t="s">
        <v>88</v>
      </c>
      <c r="C1219" s="298" t="s">
        <v>2459</v>
      </c>
      <c r="D1219" s="299" t="s">
        <v>2460</v>
      </c>
      <c r="E1219" s="299" t="s">
        <v>1196</v>
      </c>
      <c r="F1219" s="300" t="s">
        <v>2427</v>
      </c>
      <c r="G1219" s="300" t="s">
        <v>4522</v>
      </c>
      <c r="H1219" s="301">
        <v>850000</v>
      </c>
      <c r="I1219" s="301">
        <v>850000</v>
      </c>
      <c r="J1219" s="301">
        <v>850000</v>
      </c>
      <c r="K1219" s="308">
        <v>850000</v>
      </c>
      <c r="L1219" s="301">
        <v>850000</v>
      </c>
      <c r="M1219" s="301">
        <v>850000</v>
      </c>
      <c r="N1219" s="301">
        <v>850000</v>
      </c>
      <c r="O1219" s="301">
        <v>850000</v>
      </c>
      <c r="P1219" s="301">
        <v>850000</v>
      </c>
      <c r="Q1219" s="301">
        <v>850000</v>
      </c>
      <c r="R1219" s="301">
        <v>850000</v>
      </c>
      <c r="S1219" s="301">
        <v>0</v>
      </c>
    </row>
    <row r="1220" spans="1:19" ht="16.5" customHeight="1" x14ac:dyDescent="0.3">
      <c r="A1220" s="297">
        <v>1218</v>
      </c>
      <c r="B1220" s="298" t="s">
        <v>88</v>
      </c>
      <c r="C1220" s="298" t="s">
        <v>3723</v>
      </c>
      <c r="D1220" s="299" t="s">
        <v>3724</v>
      </c>
      <c r="E1220" s="299" t="s">
        <v>3003</v>
      </c>
      <c r="F1220" s="298" t="s">
        <v>2427</v>
      </c>
      <c r="G1220" s="298" t="s">
        <v>4522</v>
      </c>
      <c r="H1220" s="301">
        <v>0</v>
      </c>
      <c r="I1220" s="301">
        <v>1448000</v>
      </c>
      <c r="J1220" s="301">
        <v>1448000</v>
      </c>
      <c r="K1220" s="308">
        <v>1448000</v>
      </c>
      <c r="L1220" s="301">
        <v>1448000</v>
      </c>
      <c r="M1220" s="301">
        <v>1448000</v>
      </c>
      <c r="N1220" s="301">
        <v>1448000</v>
      </c>
      <c r="O1220" s="301">
        <v>1448000</v>
      </c>
      <c r="P1220" s="301">
        <v>1448000</v>
      </c>
      <c r="Q1220" s="301">
        <v>1448000</v>
      </c>
      <c r="R1220" s="301">
        <v>1448000</v>
      </c>
      <c r="S1220" s="301">
        <v>1448000</v>
      </c>
    </row>
    <row r="1221" spans="1:19" ht="16.5" customHeight="1" x14ac:dyDescent="0.3">
      <c r="A1221" s="302">
        <v>1219</v>
      </c>
      <c r="B1221" s="298" t="s">
        <v>88</v>
      </c>
      <c r="C1221" s="298" t="s">
        <v>3725</v>
      </c>
      <c r="D1221" s="299" t="s">
        <v>3726</v>
      </c>
      <c r="E1221" s="299" t="s">
        <v>3727</v>
      </c>
      <c r="F1221" s="300" t="s">
        <v>2427</v>
      </c>
      <c r="G1221" s="300" t="s">
        <v>4522</v>
      </c>
      <c r="H1221" s="301">
        <v>0</v>
      </c>
      <c r="I1221" s="301">
        <v>0</v>
      </c>
      <c r="J1221" s="301">
        <v>0</v>
      </c>
      <c r="K1221" s="308">
        <v>0</v>
      </c>
      <c r="L1221" s="301">
        <v>0</v>
      </c>
      <c r="M1221" s="301">
        <v>0</v>
      </c>
      <c r="N1221" s="301">
        <v>0</v>
      </c>
      <c r="O1221" s="301">
        <v>0</v>
      </c>
      <c r="P1221" s="301">
        <v>0</v>
      </c>
      <c r="Q1221" s="301">
        <v>0</v>
      </c>
      <c r="R1221" s="301">
        <v>0</v>
      </c>
      <c r="S1221" s="301">
        <v>0</v>
      </c>
    </row>
    <row r="1222" spans="1:19" ht="16.5" customHeight="1" x14ac:dyDescent="0.3">
      <c r="A1222" s="297">
        <v>1220</v>
      </c>
      <c r="B1222" s="298" t="s">
        <v>88</v>
      </c>
      <c r="C1222" s="298" t="s">
        <v>2461</v>
      </c>
      <c r="D1222" s="299" t="s">
        <v>2462</v>
      </c>
      <c r="E1222" s="299" t="s">
        <v>1824</v>
      </c>
      <c r="F1222" s="298" t="s">
        <v>2427</v>
      </c>
      <c r="G1222" s="298" t="s">
        <v>4522</v>
      </c>
      <c r="H1222" s="301">
        <v>655000</v>
      </c>
      <c r="I1222" s="301">
        <v>655000</v>
      </c>
      <c r="J1222" s="301">
        <v>655000</v>
      </c>
      <c r="K1222" s="308">
        <v>655000</v>
      </c>
      <c r="L1222" s="301">
        <v>655000</v>
      </c>
      <c r="M1222" s="301">
        <v>655000</v>
      </c>
      <c r="N1222" s="301">
        <v>655000</v>
      </c>
      <c r="O1222" s="301">
        <v>655000</v>
      </c>
      <c r="P1222" s="301">
        <v>655000</v>
      </c>
      <c r="Q1222" s="301">
        <v>655000</v>
      </c>
      <c r="R1222" s="301">
        <v>655000</v>
      </c>
      <c r="S1222" s="301">
        <v>655000</v>
      </c>
    </row>
    <row r="1223" spans="1:19" ht="16.5" customHeight="1" x14ac:dyDescent="0.3">
      <c r="A1223" s="302">
        <v>1221</v>
      </c>
      <c r="B1223" s="298" t="s">
        <v>88</v>
      </c>
      <c r="C1223" s="298" t="s">
        <v>2463</v>
      </c>
      <c r="D1223" s="299" t="s">
        <v>2464</v>
      </c>
      <c r="E1223" s="299" t="s">
        <v>1065</v>
      </c>
      <c r="F1223" s="300" t="s">
        <v>2427</v>
      </c>
      <c r="G1223" s="300" t="s">
        <v>4522</v>
      </c>
      <c r="H1223" s="301">
        <v>1225000</v>
      </c>
      <c r="I1223" s="301">
        <v>1225000</v>
      </c>
      <c r="J1223" s="301">
        <v>1225000</v>
      </c>
      <c r="K1223" s="308">
        <v>1225000</v>
      </c>
      <c r="L1223" s="301">
        <v>1225000</v>
      </c>
      <c r="M1223" s="301">
        <v>1225000</v>
      </c>
      <c r="N1223" s="301">
        <v>1225000</v>
      </c>
      <c r="O1223" s="301">
        <v>1225000</v>
      </c>
      <c r="P1223" s="301">
        <v>1225000</v>
      </c>
      <c r="Q1223" s="301">
        <v>0</v>
      </c>
      <c r="R1223" s="301">
        <v>0</v>
      </c>
      <c r="S1223" s="301">
        <v>0</v>
      </c>
    </row>
    <row r="1224" spans="1:19" ht="16.5" customHeight="1" x14ac:dyDescent="0.3">
      <c r="A1224" s="297">
        <v>1222</v>
      </c>
      <c r="B1224" s="298" t="s">
        <v>88</v>
      </c>
      <c r="C1224" s="298" t="s">
        <v>2465</v>
      </c>
      <c r="D1224" s="299" t="s">
        <v>2466</v>
      </c>
      <c r="E1224" s="299" t="s">
        <v>1145</v>
      </c>
      <c r="F1224" s="298" t="s">
        <v>2427</v>
      </c>
      <c r="G1224" s="298" t="s">
        <v>4522</v>
      </c>
      <c r="H1224" s="301">
        <v>905000</v>
      </c>
      <c r="I1224" s="301">
        <v>905000</v>
      </c>
      <c r="J1224" s="301">
        <v>905000</v>
      </c>
      <c r="K1224" s="308">
        <v>905000</v>
      </c>
      <c r="L1224" s="301">
        <v>905000</v>
      </c>
      <c r="M1224" s="301">
        <v>905000</v>
      </c>
      <c r="N1224" s="301">
        <v>905000</v>
      </c>
      <c r="O1224" s="301">
        <v>905000</v>
      </c>
      <c r="P1224" s="301">
        <v>905000</v>
      </c>
      <c r="Q1224" s="301">
        <v>905000</v>
      </c>
      <c r="R1224" s="301">
        <v>905000</v>
      </c>
      <c r="S1224" s="301">
        <v>905000</v>
      </c>
    </row>
    <row r="1225" spans="1:19" ht="16.5" customHeight="1" x14ac:dyDescent="0.3">
      <c r="A1225" s="302">
        <v>1223</v>
      </c>
      <c r="B1225" s="298" t="s">
        <v>88</v>
      </c>
      <c r="C1225" s="298" t="s">
        <v>2467</v>
      </c>
      <c r="D1225" s="299" t="s">
        <v>2468</v>
      </c>
      <c r="E1225" s="299" t="s">
        <v>1142</v>
      </c>
      <c r="F1225" s="300" t="s">
        <v>2427</v>
      </c>
      <c r="G1225" s="300" t="s">
        <v>4522</v>
      </c>
      <c r="H1225" s="301">
        <v>895000</v>
      </c>
      <c r="I1225" s="301">
        <v>895000</v>
      </c>
      <c r="J1225" s="301">
        <v>895000</v>
      </c>
      <c r="K1225" s="308">
        <v>895000</v>
      </c>
      <c r="L1225" s="301">
        <v>895000</v>
      </c>
      <c r="M1225" s="301">
        <v>895000</v>
      </c>
      <c r="N1225" s="301">
        <v>895000</v>
      </c>
      <c r="O1225" s="301">
        <v>895000</v>
      </c>
      <c r="P1225" s="301">
        <v>0</v>
      </c>
      <c r="Q1225" s="301">
        <v>0</v>
      </c>
      <c r="R1225" s="301">
        <v>0</v>
      </c>
      <c r="S1225" s="301">
        <v>0</v>
      </c>
    </row>
    <row r="1226" spans="1:19" ht="16.5" customHeight="1" x14ac:dyDescent="0.3">
      <c r="A1226" s="297">
        <v>1224</v>
      </c>
      <c r="B1226" s="298" t="s">
        <v>88</v>
      </c>
      <c r="C1226" s="298" t="s">
        <v>2469</v>
      </c>
      <c r="D1226" s="299" t="s">
        <v>2470</v>
      </c>
      <c r="E1226" s="299" t="s">
        <v>1060</v>
      </c>
      <c r="F1226" s="298" t="s">
        <v>2427</v>
      </c>
      <c r="G1226" s="298" t="s">
        <v>4522</v>
      </c>
      <c r="H1226" s="301">
        <v>828000</v>
      </c>
      <c r="I1226" s="301">
        <v>828000</v>
      </c>
      <c r="J1226" s="301">
        <v>828000</v>
      </c>
      <c r="K1226" s="308">
        <v>828000</v>
      </c>
      <c r="L1226" s="301">
        <v>828000</v>
      </c>
      <c r="M1226" s="301">
        <v>828000</v>
      </c>
      <c r="N1226" s="301">
        <v>828000</v>
      </c>
      <c r="O1226" s="301">
        <v>0</v>
      </c>
      <c r="P1226" s="301">
        <v>0</v>
      </c>
      <c r="Q1226" s="301">
        <v>0</v>
      </c>
      <c r="R1226" s="301">
        <v>0</v>
      </c>
      <c r="S1226" s="301">
        <v>0</v>
      </c>
    </row>
    <row r="1227" spans="1:19" ht="16.5" customHeight="1" x14ac:dyDescent="0.3">
      <c r="A1227" s="293">
        <v>1225</v>
      </c>
      <c r="B1227" s="298" t="s">
        <v>88</v>
      </c>
      <c r="C1227" s="298" t="s">
        <v>2471</v>
      </c>
      <c r="D1227" s="299" t="s">
        <v>2472</v>
      </c>
      <c r="E1227" s="299" t="s">
        <v>1028</v>
      </c>
      <c r="F1227" s="300" t="s">
        <v>2427</v>
      </c>
      <c r="G1227" s="300" t="s">
        <v>4522</v>
      </c>
      <c r="H1227" s="301">
        <v>1237000</v>
      </c>
      <c r="I1227" s="301">
        <v>1237000</v>
      </c>
      <c r="J1227" s="301">
        <v>1237000</v>
      </c>
      <c r="K1227" s="308">
        <v>1237000</v>
      </c>
      <c r="L1227" s="301">
        <v>1237000</v>
      </c>
      <c r="M1227" s="301">
        <v>0</v>
      </c>
      <c r="N1227" s="301">
        <v>0</v>
      </c>
      <c r="O1227" s="301">
        <v>0</v>
      </c>
      <c r="P1227" s="301">
        <v>0</v>
      </c>
      <c r="Q1227" s="301">
        <v>0</v>
      </c>
      <c r="R1227" s="301">
        <v>0</v>
      </c>
      <c r="S1227" s="301">
        <v>0</v>
      </c>
    </row>
    <row r="1228" spans="1:19" ht="16.5" customHeight="1" x14ac:dyDescent="0.3">
      <c r="A1228" s="297">
        <v>1226</v>
      </c>
      <c r="B1228" s="298" t="s">
        <v>998</v>
      </c>
      <c r="C1228" s="298" t="s">
        <v>2473</v>
      </c>
      <c r="D1228" s="299" t="s">
        <v>2474</v>
      </c>
      <c r="E1228" s="299" t="s">
        <v>1178</v>
      </c>
      <c r="F1228" s="298" t="s">
        <v>2427</v>
      </c>
      <c r="G1228" s="298" t="s">
        <v>4522</v>
      </c>
      <c r="H1228" s="301">
        <v>1067000</v>
      </c>
      <c r="I1228" s="301">
        <v>1067000</v>
      </c>
      <c r="J1228" s="301">
        <v>1067000</v>
      </c>
      <c r="K1228" s="308">
        <v>1067000</v>
      </c>
      <c r="L1228" s="301">
        <v>1067000</v>
      </c>
      <c r="M1228" s="301">
        <v>1067000</v>
      </c>
      <c r="N1228" s="301">
        <v>1067000</v>
      </c>
      <c r="O1228" s="301">
        <v>1067000</v>
      </c>
      <c r="P1228" s="301">
        <v>1067000</v>
      </c>
      <c r="Q1228" s="301">
        <v>1067000</v>
      </c>
      <c r="R1228" s="301">
        <v>1067000</v>
      </c>
      <c r="S1228" s="301">
        <v>1090000</v>
      </c>
    </row>
    <row r="1229" spans="1:19" ht="16.5" customHeight="1" x14ac:dyDescent="0.3">
      <c r="A1229" s="302">
        <v>1227</v>
      </c>
      <c r="B1229" s="298" t="s">
        <v>998</v>
      </c>
      <c r="C1229" s="298" t="s">
        <v>2475</v>
      </c>
      <c r="D1229" s="299" t="s">
        <v>2476</v>
      </c>
      <c r="E1229" s="299" t="s">
        <v>2264</v>
      </c>
      <c r="F1229" s="300" t="s">
        <v>2427</v>
      </c>
      <c r="G1229" s="300" t="s">
        <v>4522</v>
      </c>
      <c r="H1229" s="301">
        <v>780000</v>
      </c>
      <c r="I1229" s="301">
        <v>780000</v>
      </c>
      <c r="J1229" s="301">
        <v>780000</v>
      </c>
      <c r="K1229" s="308">
        <v>780000</v>
      </c>
      <c r="L1229" s="301">
        <v>780000</v>
      </c>
      <c r="M1229" s="301">
        <v>780000</v>
      </c>
      <c r="N1229" s="301">
        <v>780000</v>
      </c>
      <c r="O1229" s="301">
        <v>780000</v>
      </c>
      <c r="P1229" s="301">
        <v>780000</v>
      </c>
      <c r="Q1229" s="301">
        <v>780000</v>
      </c>
      <c r="R1229" s="301">
        <v>780000</v>
      </c>
      <c r="S1229" s="301">
        <v>780000</v>
      </c>
    </row>
    <row r="1230" spans="1:19" ht="16.5" customHeight="1" x14ac:dyDescent="0.3">
      <c r="A1230" s="297">
        <v>1228</v>
      </c>
      <c r="B1230" s="298" t="s">
        <v>998</v>
      </c>
      <c r="C1230" s="298" t="s">
        <v>2477</v>
      </c>
      <c r="D1230" s="299" t="s">
        <v>2478</v>
      </c>
      <c r="E1230" s="299" t="s">
        <v>1295</v>
      </c>
      <c r="F1230" s="298" t="s">
        <v>2427</v>
      </c>
      <c r="G1230" s="298" t="s">
        <v>4522</v>
      </c>
      <c r="H1230" s="301">
        <v>575000</v>
      </c>
      <c r="I1230" s="301">
        <v>575000</v>
      </c>
      <c r="J1230" s="301">
        <v>575000</v>
      </c>
      <c r="K1230" s="308">
        <v>575000</v>
      </c>
      <c r="L1230" s="301">
        <v>575000</v>
      </c>
      <c r="M1230" s="301">
        <v>575000</v>
      </c>
      <c r="N1230" s="301">
        <v>575000</v>
      </c>
      <c r="O1230" s="301">
        <v>575000</v>
      </c>
      <c r="P1230" s="301">
        <v>575000</v>
      </c>
      <c r="Q1230" s="301">
        <v>575000</v>
      </c>
      <c r="R1230" s="301">
        <v>575000</v>
      </c>
      <c r="S1230" s="301">
        <v>575000</v>
      </c>
    </row>
    <row r="1231" spans="1:19" ht="16.5" customHeight="1" x14ac:dyDescent="0.3">
      <c r="A1231" s="302">
        <v>1229</v>
      </c>
      <c r="B1231" s="298" t="s">
        <v>998</v>
      </c>
      <c r="C1231" s="298" t="s">
        <v>2479</v>
      </c>
      <c r="D1231" s="299" t="s">
        <v>2480</v>
      </c>
      <c r="E1231" s="299" t="s">
        <v>1133</v>
      </c>
      <c r="F1231" s="300" t="s">
        <v>2427</v>
      </c>
      <c r="G1231" s="300" t="s">
        <v>4522</v>
      </c>
      <c r="H1231" s="301">
        <v>396000</v>
      </c>
      <c r="I1231" s="301">
        <v>396000</v>
      </c>
      <c r="J1231" s="301">
        <v>396000</v>
      </c>
      <c r="K1231" s="308">
        <v>396000</v>
      </c>
      <c r="L1231" s="301">
        <v>396000</v>
      </c>
      <c r="M1231" s="301">
        <v>396000</v>
      </c>
      <c r="N1231" s="301">
        <v>0</v>
      </c>
      <c r="O1231" s="301">
        <v>0</v>
      </c>
      <c r="P1231" s="301">
        <v>0</v>
      </c>
      <c r="Q1231" s="301">
        <v>0</v>
      </c>
      <c r="R1231" s="301">
        <v>0</v>
      </c>
      <c r="S1231" s="301">
        <v>0</v>
      </c>
    </row>
    <row r="1232" spans="1:19" ht="16.5" customHeight="1" x14ac:dyDescent="0.3">
      <c r="A1232" s="297">
        <v>1230</v>
      </c>
      <c r="B1232" s="298" t="s">
        <v>998</v>
      </c>
      <c r="C1232" s="298" t="s">
        <v>2481</v>
      </c>
      <c r="D1232" s="299" t="s">
        <v>2482</v>
      </c>
      <c r="E1232" s="299" t="s">
        <v>4453</v>
      </c>
      <c r="F1232" s="298" t="s">
        <v>2427</v>
      </c>
      <c r="G1232" s="298" t="s">
        <v>4522</v>
      </c>
      <c r="H1232" s="301">
        <v>4041000</v>
      </c>
      <c r="I1232" s="301">
        <v>4041000</v>
      </c>
      <c r="J1232" s="301">
        <v>4041000</v>
      </c>
      <c r="K1232" s="308">
        <v>4041000</v>
      </c>
      <c r="L1232" s="301">
        <v>4041000</v>
      </c>
      <c r="M1232" s="301">
        <v>4041000</v>
      </c>
      <c r="N1232" s="301">
        <v>4041000</v>
      </c>
      <c r="O1232" s="301">
        <v>4041000</v>
      </c>
      <c r="P1232" s="301">
        <v>4041000</v>
      </c>
      <c r="Q1232" s="301">
        <v>4041000</v>
      </c>
      <c r="R1232" s="301">
        <v>4041000</v>
      </c>
      <c r="S1232" s="301">
        <v>4041000</v>
      </c>
    </row>
    <row r="1233" spans="1:19" ht="16.5" customHeight="1" x14ac:dyDescent="0.3">
      <c r="A1233" s="302">
        <v>1231</v>
      </c>
      <c r="B1233" s="298" t="s">
        <v>37</v>
      </c>
      <c r="C1233" s="298" t="s">
        <v>1002</v>
      </c>
      <c r="D1233" s="299" t="s">
        <v>1003</v>
      </c>
      <c r="E1233" s="299" t="s">
        <v>1142</v>
      </c>
      <c r="F1233" s="300" t="s">
        <v>2427</v>
      </c>
      <c r="G1233" s="300" t="s">
        <v>4522</v>
      </c>
      <c r="H1233" s="301">
        <v>50000</v>
      </c>
      <c r="I1233" s="301">
        <v>50000</v>
      </c>
      <c r="J1233" s="301">
        <v>50000</v>
      </c>
      <c r="K1233" s="308">
        <v>50000</v>
      </c>
      <c r="L1233" s="301">
        <v>50000</v>
      </c>
      <c r="M1233" s="301">
        <v>50000</v>
      </c>
      <c r="N1233" s="301">
        <v>50000</v>
      </c>
      <c r="O1233" s="301">
        <v>50000</v>
      </c>
      <c r="P1233" s="301">
        <v>0</v>
      </c>
      <c r="Q1233" s="301">
        <v>0</v>
      </c>
      <c r="R1233" s="301">
        <v>0</v>
      </c>
      <c r="S1233" s="301">
        <v>0</v>
      </c>
    </row>
    <row r="1234" spans="1:19" ht="16.5" customHeight="1" x14ac:dyDescent="0.3">
      <c r="A1234" s="297">
        <v>1232</v>
      </c>
      <c r="B1234" s="298" t="s">
        <v>37</v>
      </c>
      <c r="C1234" s="298" t="s">
        <v>2938</v>
      </c>
      <c r="D1234" s="299" t="s">
        <v>3805</v>
      </c>
      <c r="E1234" s="299" t="s">
        <v>3806</v>
      </c>
      <c r="F1234" s="298" t="s">
        <v>2427</v>
      </c>
      <c r="G1234" s="298" t="s">
        <v>4522</v>
      </c>
      <c r="H1234" s="301">
        <v>0</v>
      </c>
      <c r="I1234" s="301">
        <v>8778000</v>
      </c>
      <c r="J1234" s="301">
        <v>0</v>
      </c>
      <c r="K1234" s="308">
        <v>0</v>
      </c>
      <c r="L1234" s="301">
        <v>0</v>
      </c>
      <c r="M1234" s="301">
        <v>0</v>
      </c>
      <c r="N1234" s="301">
        <v>0</v>
      </c>
      <c r="O1234" s="301">
        <v>0</v>
      </c>
      <c r="P1234" s="301">
        <v>0</v>
      </c>
      <c r="Q1234" s="301">
        <v>0</v>
      </c>
      <c r="R1234" s="301">
        <v>0</v>
      </c>
      <c r="S1234" s="301">
        <v>0</v>
      </c>
    </row>
    <row r="1235" spans="1:19" ht="16.5" customHeight="1" x14ac:dyDescent="0.3">
      <c r="A1235" s="293">
        <v>1233</v>
      </c>
      <c r="B1235" s="298" t="s">
        <v>976</v>
      </c>
      <c r="C1235" s="298" t="s">
        <v>3728</v>
      </c>
      <c r="D1235" s="299" t="s">
        <v>3729</v>
      </c>
      <c r="E1235" s="299" t="s">
        <v>1142</v>
      </c>
      <c r="F1235" s="300" t="s">
        <v>2427</v>
      </c>
      <c r="G1235" s="300" t="s">
        <v>4522</v>
      </c>
      <c r="H1235" s="301">
        <v>0</v>
      </c>
      <c r="I1235" s="301">
        <v>0</v>
      </c>
      <c r="J1235" s="301">
        <v>0</v>
      </c>
      <c r="K1235" s="308">
        <v>0</v>
      </c>
      <c r="L1235" s="301">
        <v>0</v>
      </c>
      <c r="M1235" s="301">
        <v>0</v>
      </c>
      <c r="N1235" s="301">
        <v>0</v>
      </c>
      <c r="O1235" s="301">
        <v>0</v>
      </c>
      <c r="P1235" s="301">
        <v>0</v>
      </c>
      <c r="Q1235" s="301">
        <v>0</v>
      </c>
      <c r="R1235" s="301">
        <v>0</v>
      </c>
      <c r="S1235" s="301">
        <v>0</v>
      </c>
    </row>
    <row r="1236" spans="1:19" ht="16.5" customHeight="1" x14ac:dyDescent="0.3">
      <c r="A1236" s="297">
        <v>1234</v>
      </c>
      <c r="B1236" s="298" t="s">
        <v>976</v>
      </c>
      <c r="C1236" s="298" t="s">
        <v>3730</v>
      </c>
      <c r="D1236" s="299" t="s">
        <v>3731</v>
      </c>
      <c r="E1236" s="299" t="s">
        <v>3003</v>
      </c>
      <c r="F1236" s="298" t="s">
        <v>2427</v>
      </c>
      <c r="G1236" s="298" t="s">
        <v>4522</v>
      </c>
      <c r="H1236" s="301">
        <v>0</v>
      </c>
      <c r="I1236" s="301">
        <v>1401000</v>
      </c>
      <c r="J1236" s="301">
        <v>1401000</v>
      </c>
      <c r="K1236" s="308">
        <v>1401000</v>
      </c>
      <c r="L1236" s="301">
        <v>1401000</v>
      </c>
      <c r="M1236" s="301">
        <v>1401000</v>
      </c>
      <c r="N1236" s="301">
        <v>1401000</v>
      </c>
      <c r="O1236" s="301">
        <v>1401000</v>
      </c>
      <c r="P1236" s="301">
        <v>1401000</v>
      </c>
      <c r="Q1236" s="301">
        <v>1401000</v>
      </c>
      <c r="R1236" s="301">
        <v>1401000</v>
      </c>
      <c r="S1236" s="301">
        <v>1401000</v>
      </c>
    </row>
    <row r="1237" spans="1:19" ht="16.5" customHeight="1" x14ac:dyDescent="0.3">
      <c r="A1237" s="302">
        <v>1235</v>
      </c>
      <c r="B1237" s="298" t="s">
        <v>982</v>
      </c>
      <c r="C1237" s="298" t="s">
        <v>2483</v>
      </c>
      <c r="D1237" s="299" t="s">
        <v>2484</v>
      </c>
      <c r="E1237" s="299" t="s">
        <v>1145</v>
      </c>
      <c r="F1237" s="300" t="s">
        <v>2427</v>
      </c>
      <c r="G1237" s="300" t="s">
        <v>4522</v>
      </c>
      <c r="H1237" s="301">
        <v>874000</v>
      </c>
      <c r="I1237" s="301">
        <v>874000</v>
      </c>
      <c r="J1237" s="301">
        <v>874000</v>
      </c>
      <c r="K1237" s="308">
        <v>874000</v>
      </c>
      <c r="L1237" s="301">
        <v>874000</v>
      </c>
      <c r="M1237" s="301">
        <v>874000</v>
      </c>
      <c r="N1237" s="301">
        <v>874000</v>
      </c>
      <c r="O1237" s="301">
        <v>874000</v>
      </c>
      <c r="P1237" s="301">
        <v>874000</v>
      </c>
      <c r="Q1237" s="301">
        <v>874000</v>
      </c>
      <c r="R1237" s="301">
        <v>874000</v>
      </c>
      <c r="S1237" s="301">
        <v>874000</v>
      </c>
    </row>
    <row r="1238" spans="1:19" ht="16.5" customHeight="1" x14ac:dyDescent="0.3">
      <c r="A1238" s="297">
        <v>1236</v>
      </c>
      <c r="B1238" s="298" t="s">
        <v>982</v>
      </c>
      <c r="C1238" s="298" t="s">
        <v>2485</v>
      </c>
      <c r="D1238" s="299" t="s">
        <v>2486</v>
      </c>
      <c r="E1238" s="299" t="s">
        <v>1105</v>
      </c>
      <c r="F1238" s="298" t="s">
        <v>2427</v>
      </c>
      <c r="G1238" s="298" t="s">
        <v>4522</v>
      </c>
      <c r="H1238" s="301">
        <v>649000</v>
      </c>
      <c r="I1238" s="301">
        <v>649000</v>
      </c>
      <c r="J1238" s="301">
        <v>649000</v>
      </c>
      <c r="K1238" s="308">
        <v>649000</v>
      </c>
      <c r="L1238" s="301">
        <v>649000</v>
      </c>
      <c r="M1238" s="301">
        <v>649000</v>
      </c>
      <c r="N1238" s="301">
        <v>649000</v>
      </c>
      <c r="O1238" s="301">
        <v>649000</v>
      </c>
      <c r="P1238" s="301">
        <v>649000</v>
      </c>
      <c r="Q1238" s="301">
        <v>649000</v>
      </c>
      <c r="R1238" s="301">
        <v>649000</v>
      </c>
      <c r="S1238" s="301">
        <v>0</v>
      </c>
    </row>
    <row r="1239" spans="1:19" ht="16.5" customHeight="1" x14ac:dyDescent="0.3">
      <c r="A1239" s="302">
        <v>1237</v>
      </c>
      <c r="B1239" s="298" t="s">
        <v>90</v>
      </c>
      <c r="C1239" s="298" t="s">
        <v>2487</v>
      </c>
      <c r="D1239" s="299" t="s">
        <v>2488</v>
      </c>
      <c r="E1239" s="299" t="s">
        <v>1121</v>
      </c>
      <c r="F1239" s="300" t="s">
        <v>2427</v>
      </c>
      <c r="G1239" s="300" t="s">
        <v>4522</v>
      </c>
      <c r="H1239" s="301">
        <v>810000</v>
      </c>
      <c r="I1239" s="301">
        <v>810000</v>
      </c>
      <c r="J1239" s="301">
        <v>810000</v>
      </c>
      <c r="K1239" s="308">
        <v>810000</v>
      </c>
      <c r="L1239" s="301">
        <v>810000</v>
      </c>
      <c r="M1239" s="301">
        <v>810000</v>
      </c>
      <c r="N1239" s="301">
        <v>810000</v>
      </c>
      <c r="O1239" s="301">
        <v>810000</v>
      </c>
      <c r="P1239" s="301">
        <v>810000</v>
      </c>
      <c r="Q1239" s="301">
        <v>810000</v>
      </c>
      <c r="R1239" s="301">
        <v>0</v>
      </c>
      <c r="S1239" s="301">
        <v>0</v>
      </c>
    </row>
    <row r="1240" spans="1:19" ht="16.5" customHeight="1" x14ac:dyDescent="0.3">
      <c r="A1240" s="297">
        <v>1238</v>
      </c>
      <c r="B1240" s="298" t="s">
        <v>91</v>
      </c>
      <c r="C1240" s="298" t="s">
        <v>3732</v>
      </c>
      <c r="D1240" s="299" t="s">
        <v>3733</v>
      </c>
      <c r="E1240" s="299" t="s">
        <v>3534</v>
      </c>
      <c r="F1240" s="298" t="s">
        <v>2427</v>
      </c>
      <c r="G1240" s="298" t="s">
        <v>4522</v>
      </c>
      <c r="H1240" s="301">
        <v>0</v>
      </c>
      <c r="I1240" s="301">
        <v>0</v>
      </c>
      <c r="J1240" s="301">
        <v>0</v>
      </c>
      <c r="K1240" s="308">
        <v>0</v>
      </c>
      <c r="L1240" s="301">
        <v>840000</v>
      </c>
      <c r="M1240" s="301">
        <v>840000</v>
      </c>
      <c r="N1240" s="301">
        <v>840000</v>
      </c>
      <c r="O1240" s="301">
        <v>840000</v>
      </c>
      <c r="P1240" s="301">
        <v>840000</v>
      </c>
      <c r="Q1240" s="301">
        <v>840000</v>
      </c>
      <c r="R1240" s="301">
        <v>840000</v>
      </c>
      <c r="S1240" s="301">
        <v>840000</v>
      </c>
    </row>
    <row r="1241" spans="1:19" ht="16.5" customHeight="1" x14ac:dyDescent="0.3">
      <c r="A1241" s="302">
        <v>1239</v>
      </c>
      <c r="B1241" s="298" t="s">
        <v>1051</v>
      </c>
      <c r="C1241" s="298" t="s">
        <v>2489</v>
      </c>
      <c r="D1241" s="299" t="s">
        <v>2490</v>
      </c>
      <c r="E1241" s="299" t="s">
        <v>4462</v>
      </c>
      <c r="F1241" s="300" t="s">
        <v>2427</v>
      </c>
      <c r="G1241" s="300" t="s">
        <v>4522</v>
      </c>
      <c r="H1241" s="301">
        <v>630000</v>
      </c>
      <c r="I1241" s="301">
        <v>630000</v>
      </c>
      <c r="J1241" s="301">
        <v>630000</v>
      </c>
      <c r="K1241" s="308">
        <v>630000</v>
      </c>
      <c r="L1241" s="301">
        <v>630000</v>
      </c>
      <c r="M1241" s="301">
        <v>630000</v>
      </c>
      <c r="N1241" s="301">
        <v>630000</v>
      </c>
      <c r="O1241" s="301">
        <v>630000</v>
      </c>
      <c r="P1241" s="301">
        <v>630000</v>
      </c>
      <c r="Q1241" s="301">
        <v>630000</v>
      </c>
      <c r="R1241" s="301">
        <v>630000</v>
      </c>
      <c r="S1241" s="301">
        <v>630000</v>
      </c>
    </row>
    <row r="1242" spans="1:19" ht="16.5" customHeight="1" x14ac:dyDescent="0.3">
      <c r="A1242" s="297">
        <v>1240</v>
      </c>
      <c r="B1242" s="298" t="s">
        <v>1059</v>
      </c>
      <c r="C1242" s="298" t="s">
        <v>3734</v>
      </c>
      <c r="D1242" s="299" t="s">
        <v>3735</v>
      </c>
      <c r="E1242" s="299" t="s">
        <v>4463</v>
      </c>
      <c r="F1242" s="298" t="s">
        <v>2427</v>
      </c>
      <c r="G1242" s="298" t="s">
        <v>4522</v>
      </c>
      <c r="H1242" s="301">
        <v>0</v>
      </c>
      <c r="I1242" s="301">
        <v>1833000</v>
      </c>
      <c r="J1242" s="301">
        <v>1833000</v>
      </c>
      <c r="K1242" s="308">
        <v>0</v>
      </c>
      <c r="L1242" s="301">
        <v>0</v>
      </c>
      <c r="M1242" s="301">
        <v>1833000</v>
      </c>
      <c r="N1242" s="301">
        <v>1833000</v>
      </c>
      <c r="O1242" s="301">
        <v>1833000</v>
      </c>
      <c r="P1242" s="301">
        <v>1833000</v>
      </c>
      <c r="Q1242" s="301">
        <v>1833000</v>
      </c>
      <c r="R1242" s="301">
        <v>1833000</v>
      </c>
      <c r="S1242" s="301">
        <v>1833000</v>
      </c>
    </row>
    <row r="1243" spans="1:19" ht="16.5" customHeight="1" x14ac:dyDescent="0.3">
      <c r="A1243" s="293">
        <v>1241</v>
      </c>
      <c r="B1243" s="298" t="s">
        <v>1753</v>
      </c>
      <c r="C1243" s="298" t="s">
        <v>2491</v>
      </c>
      <c r="D1243" s="299" t="s">
        <v>2492</v>
      </c>
      <c r="E1243" s="299" t="s">
        <v>1113</v>
      </c>
      <c r="F1243" s="300" t="s">
        <v>2427</v>
      </c>
      <c r="G1243" s="300" t="s">
        <v>4522</v>
      </c>
      <c r="H1243" s="301">
        <v>1376000</v>
      </c>
      <c r="I1243" s="301">
        <v>1376000</v>
      </c>
      <c r="J1243" s="301">
        <v>1376000</v>
      </c>
      <c r="K1243" s="308">
        <v>1376000</v>
      </c>
      <c r="L1243" s="301">
        <v>1376000</v>
      </c>
      <c r="M1243" s="301">
        <v>1376000</v>
      </c>
      <c r="N1243" s="301">
        <v>1376000</v>
      </c>
      <c r="O1243" s="301">
        <v>1376000</v>
      </c>
      <c r="P1243" s="301">
        <v>1376000</v>
      </c>
      <c r="Q1243" s="301">
        <v>1376000</v>
      </c>
      <c r="R1243" s="301">
        <v>1376000</v>
      </c>
      <c r="S1243" s="301">
        <v>0</v>
      </c>
    </row>
    <row r="1244" spans="1:19" ht="16.5" customHeight="1" x14ac:dyDescent="0.3">
      <c r="A1244" s="297">
        <v>1242</v>
      </c>
      <c r="B1244" s="298" t="s">
        <v>20</v>
      </c>
      <c r="C1244" s="298" t="s">
        <v>2840</v>
      </c>
      <c r="D1244" s="299" t="s">
        <v>3736</v>
      </c>
      <c r="E1244" s="299" t="s">
        <v>3117</v>
      </c>
      <c r="F1244" s="298" t="s">
        <v>2427</v>
      </c>
      <c r="G1244" s="298" t="s">
        <v>4522</v>
      </c>
      <c r="H1244" s="301">
        <v>0</v>
      </c>
      <c r="I1244" s="301">
        <v>0</v>
      </c>
      <c r="J1244" s="301">
        <v>9822000</v>
      </c>
      <c r="K1244" s="308">
        <v>0</v>
      </c>
      <c r="L1244" s="301">
        <v>0</v>
      </c>
      <c r="M1244" s="301">
        <v>0</v>
      </c>
      <c r="N1244" s="301">
        <v>0</v>
      </c>
      <c r="O1244" s="301">
        <v>0</v>
      </c>
      <c r="P1244" s="301">
        <v>0</v>
      </c>
      <c r="Q1244" s="301">
        <v>0</v>
      </c>
      <c r="R1244" s="301">
        <v>0</v>
      </c>
      <c r="S1244" s="301">
        <v>0</v>
      </c>
    </row>
    <row r="1245" spans="1:19" ht="16.5" customHeight="1" x14ac:dyDescent="0.3">
      <c r="A1245" s="302">
        <v>1243</v>
      </c>
      <c r="B1245" s="298" t="s">
        <v>1863</v>
      </c>
      <c r="C1245" s="298" t="s">
        <v>3739</v>
      </c>
      <c r="D1245" s="299" t="s">
        <v>3740</v>
      </c>
      <c r="E1245" s="299" t="s">
        <v>1113</v>
      </c>
      <c r="F1245" s="300" t="s">
        <v>2427</v>
      </c>
      <c r="G1245" s="300" t="s">
        <v>4522</v>
      </c>
      <c r="H1245" s="301">
        <v>0</v>
      </c>
      <c r="I1245" s="301">
        <v>0</v>
      </c>
      <c r="J1245" s="301">
        <v>0</v>
      </c>
      <c r="K1245" s="308">
        <v>0</v>
      </c>
      <c r="L1245" s="301">
        <v>0</v>
      </c>
      <c r="M1245" s="301">
        <v>0</v>
      </c>
      <c r="N1245" s="301">
        <v>0</v>
      </c>
      <c r="O1245" s="301">
        <v>0</v>
      </c>
      <c r="P1245" s="301">
        <v>0</v>
      </c>
      <c r="Q1245" s="301">
        <v>0</v>
      </c>
      <c r="R1245" s="301">
        <v>0</v>
      </c>
      <c r="S1245" s="301">
        <v>0</v>
      </c>
    </row>
    <row r="1246" spans="1:19" ht="16.5" customHeight="1" x14ac:dyDescent="0.3">
      <c r="A1246" s="297">
        <v>1244</v>
      </c>
      <c r="B1246" s="298" t="s">
        <v>1863</v>
      </c>
      <c r="C1246" s="298" t="s">
        <v>2493</v>
      </c>
      <c r="D1246" s="299" t="s">
        <v>2494</v>
      </c>
      <c r="E1246" s="299" t="s">
        <v>1133</v>
      </c>
      <c r="F1246" s="298" t="s">
        <v>2427</v>
      </c>
      <c r="G1246" s="298" t="s">
        <v>4522</v>
      </c>
      <c r="H1246" s="301">
        <v>900000</v>
      </c>
      <c r="I1246" s="301">
        <v>900000</v>
      </c>
      <c r="J1246" s="301">
        <v>900000</v>
      </c>
      <c r="K1246" s="308">
        <v>900000</v>
      </c>
      <c r="L1246" s="301">
        <v>900000</v>
      </c>
      <c r="M1246" s="301">
        <v>900000</v>
      </c>
      <c r="N1246" s="301">
        <v>0</v>
      </c>
      <c r="O1246" s="301">
        <v>0</v>
      </c>
      <c r="P1246" s="301">
        <v>0</v>
      </c>
      <c r="Q1246" s="301">
        <v>0</v>
      </c>
      <c r="R1246" s="301">
        <v>0</v>
      </c>
      <c r="S1246" s="301">
        <v>0</v>
      </c>
    </row>
    <row r="1247" spans="1:19" ht="16.5" customHeight="1" x14ac:dyDescent="0.3">
      <c r="A1247" s="302">
        <v>1245</v>
      </c>
      <c r="B1247" s="294" t="s">
        <v>1029</v>
      </c>
      <c r="C1247" s="294" t="s">
        <v>2495</v>
      </c>
      <c r="D1247" s="295" t="s">
        <v>2496</v>
      </c>
      <c r="E1247" s="295" t="s">
        <v>4313</v>
      </c>
      <c r="F1247" s="294" t="s">
        <v>2497</v>
      </c>
      <c r="G1247" s="294" t="s">
        <v>4522</v>
      </c>
      <c r="H1247" s="296">
        <v>375000</v>
      </c>
      <c r="I1247" s="296">
        <v>375000</v>
      </c>
      <c r="J1247" s="296">
        <v>375000</v>
      </c>
      <c r="K1247" s="307">
        <v>375000</v>
      </c>
      <c r="L1247" s="296">
        <v>375000</v>
      </c>
      <c r="M1247" s="296">
        <v>375000</v>
      </c>
      <c r="N1247" s="296">
        <v>375000</v>
      </c>
      <c r="O1247" s="296">
        <v>375000</v>
      </c>
      <c r="P1247" s="296">
        <v>375000</v>
      </c>
      <c r="Q1247" s="296">
        <v>375000</v>
      </c>
      <c r="R1247" s="296">
        <v>375000</v>
      </c>
      <c r="S1247" s="296">
        <v>375000</v>
      </c>
    </row>
    <row r="1248" spans="1:19" ht="16.5" customHeight="1" x14ac:dyDescent="0.3">
      <c r="A1248" s="297">
        <v>1246</v>
      </c>
      <c r="B1248" s="298" t="s">
        <v>1030</v>
      </c>
      <c r="C1248" s="298" t="s">
        <v>2498</v>
      </c>
      <c r="D1248" s="299" t="s">
        <v>2499</v>
      </c>
      <c r="E1248" s="299" t="s">
        <v>1173</v>
      </c>
      <c r="F1248" s="300" t="s">
        <v>2497</v>
      </c>
      <c r="G1248" s="300" t="s">
        <v>4522</v>
      </c>
      <c r="H1248" s="301">
        <v>325000</v>
      </c>
      <c r="I1248" s="301">
        <v>325000</v>
      </c>
      <c r="J1248" s="301">
        <v>325000</v>
      </c>
      <c r="K1248" s="308">
        <v>0</v>
      </c>
      <c r="L1248" s="301">
        <v>0</v>
      </c>
      <c r="M1248" s="301">
        <v>0</v>
      </c>
      <c r="N1248" s="301">
        <v>0</v>
      </c>
      <c r="O1248" s="301">
        <v>0</v>
      </c>
      <c r="P1248" s="301">
        <v>0</v>
      </c>
      <c r="Q1248" s="301">
        <v>0</v>
      </c>
      <c r="R1248" s="301">
        <v>0</v>
      </c>
      <c r="S1248" s="301">
        <v>0</v>
      </c>
    </row>
    <row r="1249" spans="1:19" ht="16.5" customHeight="1" x14ac:dyDescent="0.3">
      <c r="A1249" s="302">
        <v>1247</v>
      </c>
      <c r="B1249" s="298" t="s">
        <v>36</v>
      </c>
      <c r="C1249" s="298" t="s">
        <v>2500</v>
      </c>
      <c r="D1249" s="299" t="s">
        <v>2501</v>
      </c>
      <c r="E1249" s="299" t="s">
        <v>3996</v>
      </c>
      <c r="F1249" s="298" t="s">
        <v>2497</v>
      </c>
      <c r="G1249" s="298" t="s">
        <v>4522</v>
      </c>
      <c r="H1249" s="301">
        <v>410000</v>
      </c>
      <c r="I1249" s="301">
        <v>410000</v>
      </c>
      <c r="J1249" s="301">
        <v>410000</v>
      </c>
      <c r="K1249" s="308">
        <v>410000</v>
      </c>
      <c r="L1249" s="301">
        <v>410000</v>
      </c>
      <c r="M1249" s="301">
        <v>410000</v>
      </c>
      <c r="N1249" s="301">
        <v>410000</v>
      </c>
      <c r="O1249" s="301">
        <v>410000</v>
      </c>
      <c r="P1249" s="301">
        <v>410000</v>
      </c>
      <c r="Q1249" s="301">
        <v>410000</v>
      </c>
      <c r="R1249" s="301">
        <v>410000</v>
      </c>
      <c r="S1249" s="301">
        <v>410000</v>
      </c>
    </row>
    <row r="1250" spans="1:19" ht="16.5" customHeight="1" x14ac:dyDescent="0.3">
      <c r="A1250" s="297">
        <v>1248</v>
      </c>
      <c r="B1250" s="298" t="s">
        <v>37</v>
      </c>
      <c r="C1250" s="298" t="s">
        <v>2502</v>
      </c>
      <c r="D1250" s="299" t="s">
        <v>2503</v>
      </c>
      <c r="E1250" s="299" t="s">
        <v>3996</v>
      </c>
      <c r="F1250" s="300" t="s">
        <v>2497</v>
      </c>
      <c r="G1250" s="300" t="s">
        <v>4522</v>
      </c>
      <c r="H1250" s="301">
        <v>420000</v>
      </c>
      <c r="I1250" s="301">
        <v>420000</v>
      </c>
      <c r="J1250" s="301">
        <v>420000</v>
      </c>
      <c r="K1250" s="308">
        <v>420000</v>
      </c>
      <c r="L1250" s="301">
        <v>420000</v>
      </c>
      <c r="M1250" s="301">
        <v>420000</v>
      </c>
      <c r="N1250" s="301">
        <v>420000</v>
      </c>
      <c r="O1250" s="301">
        <v>420000</v>
      </c>
      <c r="P1250" s="301">
        <v>420000</v>
      </c>
      <c r="Q1250" s="301">
        <v>420000</v>
      </c>
      <c r="R1250" s="301">
        <v>420000</v>
      </c>
      <c r="S1250" s="301">
        <v>420000</v>
      </c>
    </row>
    <row r="1251" spans="1:19" ht="16.5" customHeight="1" x14ac:dyDescent="0.3">
      <c r="A1251" s="293">
        <v>1249</v>
      </c>
      <c r="B1251" s="298" t="s">
        <v>37</v>
      </c>
      <c r="C1251" s="298" t="s">
        <v>1447</v>
      </c>
      <c r="D1251" s="299" t="s">
        <v>1448</v>
      </c>
      <c r="E1251" s="299" t="s">
        <v>3867</v>
      </c>
      <c r="F1251" s="298" t="s">
        <v>2497</v>
      </c>
      <c r="G1251" s="298" t="s">
        <v>4522</v>
      </c>
      <c r="H1251" s="301">
        <v>465000</v>
      </c>
      <c r="I1251" s="301">
        <v>465000</v>
      </c>
      <c r="J1251" s="301">
        <v>465000</v>
      </c>
      <c r="K1251" s="308">
        <v>465000</v>
      </c>
      <c r="L1251" s="301">
        <v>465000</v>
      </c>
      <c r="M1251" s="301">
        <v>465000</v>
      </c>
      <c r="N1251" s="301">
        <v>465000</v>
      </c>
      <c r="O1251" s="301">
        <v>465000</v>
      </c>
      <c r="P1251" s="301">
        <v>465000</v>
      </c>
      <c r="Q1251" s="301">
        <v>465000</v>
      </c>
      <c r="R1251" s="301">
        <v>465000</v>
      </c>
      <c r="S1251" s="301">
        <v>465000</v>
      </c>
    </row>
    <row r="1252" spans="1:19" ht="16.5" customHeight="1" x14ac:dyDescent="0.3">
      <c r="A1252" s="297">
        <v>1250</v>
      </c>
      <c r="B1252" s="298" t="s">
        <v>1764</v>
      </c>
      <c r="C1252" s="298" t="s">
        <v>3741</v>
      </c>
      <c r="D1252" s="299" t="s">
        <v>3742</v>
      </c>
      <c r="E1252" s="299" t="s">
        <v>2739</v>
      </c>
      <c r="F1252" s="300" t="s">
        <v>2497</v>
      </c>
      <c r="G1252" s="300" t="s">
        <v>4522</v>
      </c>
      <c r="H1252" s="301">
        <v>0</v>
      </c>
      <c r="I1252" s="301">
        <v>0</v>
      </c>
      <c r="J1252" s="301">
        <v>1620000</v>
      </c>
      <c r="K1252" s="308">
        <v>0</v>
      </c>
      <c r="L1252" s="301">
        <v>0</v>
      </c>
      <c r="M1252" s="301">
        <v>1620000</v>
      </c>
      <c r="N1252" s="301">
        <v>0</v>
      </c>
      <c r="O1252" s="301">
        <v>0</v>
      </c>
      <c r="P1252" s="301">
        <v>1620000</v>
      </c>
      <c r="Q1252" s="301">
        <v>0</v>
      </c>
      <c r="R1252" s="301">
        <v>0</v>
      </c>
      <c r="S1252" s="301">
        <v>1620000</v>
      </c>
    </row>
    <row r="1253" spans="1:19" ht="16.5" customHeight="1" x14ac:dyDescent="0.3">
      <c r="A1253" s="302">
        <v>1251</v>
      </c>
      <c r="B1253" s="294" t="s">
        <v>1603</v>
      </c>
      <c r="C1253" s="294" t="s">
        <v>2332</v>
      </c>
      <c r="D1253" s="295" t="s">
        <v>2333</v>
      </c>
      <c r="E1253" s="295" t="s">
        <v>3471</v>
      </c>
      <c r="F1253" s="294" t="s">
        <v>4325</v>
      </c>
      <c r="G1253" s="294" t="s">
        <v>4522</v>
      </c>
      <c r="H1253" s="296">
        <v>0</v>
      </c>
      <c r="I1253" s="296">
        <v>0</v>
      </c>
      <c r="J1253" s="296">
        <v>1792000</v>
      </c>
      <c r="K1253" s="307">
        <v>0</v>
      </c>
      <c r="L1253" s="296">
        <v>0</v>
      </c>
      <c r="M1253" s="296">
        <v>0</v>
      </c>
      <c r="N1253" s="296">
        <v>0</v>
      </c>
      <c r="O1253" s="296">
        <v>0</v>
      </c>
      <c r="P1253" s="296">
        <v>0</v>
      </c>
      <c r="Q1253" s="296">
        <v>0</v>
      </c>
      <c r="R1253" s="296">
        <v>0</v>
      </c>
      <c r="S1253" s="296">
        <v>0</v>
      </c>
    </row>
    <row r="1254" spans="1:19" ht="16.5" customHeight="1" x14ac:dyDescent="0.3">
      <c r="A1254" s="297">
        <v>1252</v>
      </c>
      <c r="B1254" s="298" t="s">
        <v>1051</v>
      </c>
      <c r="C1254" s="298" t="s">
        <v>4467</v>
      </c>
      <c r="D1254" s="299" t="s">
        <v>4543</v>
      </c>
      <c r="E1254" s="299" t="s">
        <v>4290</v>
      </c>
      <c r="F1254" s="300" t="s">
        <v>4325</v>
      </c>
      <c r="G1254" s="300" t="s">
        <v>4522</v>
      </c>
      <c r="H1254" s="301">
        <v>0</v>
      </c>
      <c r="I1254" s="301">
        <v>0</v>
      </c>
      <c r="J1254" s="301">
        <v>0</v>
      </c>
      <c r="K1254" s="308">
        <v>0</v>
      </c>
      <c r="L1254" s="301">
        <v>0</v>
      </c>
      <c r="M1254" s="301">
        <v>0</v>
      </c>
      <c r="N1254" s="301">
        <v>0</v>
      </c>
      <c r="O1254" s="301">
        <v>0</v>
      </c>
      <c r="P1254" s="301">
        <v>0</v>
      </c>
      <c r="Q1254" s="301">
        <v>0</v>
      </c>
      <c r="R1254" s="301">
        <v>0</v>
      </c>
      <c r="S1254" s="301">
        <v>0</v>
      </c>
    </row>
    <row r="1255" spans="1:19" ht="16.5" customHeight="1" x14ac:dyDescent="0.3">
      <c r="A1255" s="311">
        <v>1253</v>
      </c>
      <c r="B1255" s="312" t="s">
        <v>4521</v>
      </c>
      <c r="C1255" s="312" t="s">
        <v>4521</v>
      </c>
      <c r="D1255" s="312" t="s">
        <v>4521</v>
      </c>
      <c r="E1255" s="312" t="s">
        <v>4521</v>
      </c>
      <c r="F1255" s="312" t="s">
        <v>4521</v>
      </c>
      <c r="G1255" s="312" t="s">
        <v>4521</v>
      </c>
      <c r="H1255" s="310">
        <f>SUM(H3:H1254)</f>
        <v>693793624</v>
      </c>
      <c r="I1255" s="310">
        <f t="shared" ref="I1255:S1255" si="0">SUM(I3:I1254)</f>
        <v>853164251</v>
      </c>
      <c r="J1255" s="310">
        <f t="shared" si="0"/>
        <v>812098051</v>
      </c>
      <c r="K1255" s="310">
        <f t="shared" si="0"/>
        <v>547383951</v>
      </c>
      <c r="L1255" s="310">
        <f t="shared" si="0"/>
        <v>497401985</v>
      </c>
      <c r="M1255" s="310">
        <f t="shared" si="0"/>
        <v>413447735</v>
      </c>
      <c r="N1255" s="310">
        <f t="shared" si="0"/>
        <v>357247055</v>
      </c>
      <c r="O1255" s="310">
        <f t="shared" si="0"/>
        <v>328532655</v>
      </c>
      <c r="P1255" s="310">
        <f t="shared" si="0"/>
        <v>302503415</v>
      </c>
      <c r="Q1255" s="310">
        <f t="shared" si="0"/>
        <v>279056855</v>
      </c>
      <c r="R1255" s="310">
        <f t="shared" si="0"/>
        <v>235544400</v>
      </c>
      <c r="S1255" s="310">
        <f t="shared" si="0"/>
        <v>242448900</v>
      </c>
    </row>
    <row r="1257" spans="1:19" ht="16.5" customHeight="1" x14ac:dyDescent="0.3">
      <c r="B1257" s="315"/>
      <c r="C1257" s="315"/>
      <c r="D1257" s="315"/>
      <c r="E1257" s="315"/>
      <c r="F1257" s="315"/>
      <c r="G1257" s="315"/>
      <c r="H1257" s="315"/>
      <c r="I1257" s="315"/>
      <c r="J1257" s="315"/>
      <c r="K1257" s="315"/>
      <c r="L1257" s="315"/>
      <c r="M1257" s="315"/>
    </row>
    <row r="1258" spans="1:19" ht="16.5" customHeight="1" x14ac:dyDescent="0.3">
      <c r="B1258" s="316"/>
      <c r="C1258" s="316"/>
      <c r="D1258" s="316"/>
      <c r="E1258" s="316"/>
      <c r="F1258" s="316"/>
      <c r="G1258" s="316"/>
      <c r="H1258" s="316"/>
      <c r="I1258" s="316"/>
      <c r="J1258" s="316"/>
      <c r="K1258" s="317"/>
      <c r="L1258" s="316"/>
      <c r="M1258" s="316"/>
    </row>
    <row r="1259" spans="1:19" ht="16.5" customHeight="1" x14ac:dyDescent="0.3">
      <c r="B1259" s="316"/>
      <c r="C1259" s="316" t="s">
        <v>4095</v>
      </c>
      <c r="D1259" s="316"/>
      <c r="E1259" s="316"/>
      <c r="F1259" s="316"/>
      <c r="G1259" s="316"/>
      <c r="H1259" s="316">
        <v>310000</v>
      </c>
      <c r="I1259" s="316">
        <v>310000</v>
      </c>
      <c r="J1259" s="316"/>
      <c r="K1259" s="317">
        <v>-620000</v>
      </c>
      <c r="L1259" s="316"/>
      <c r="M1259" s="316"/>
    </row>
    <row r="1260" spans="1:19" ht="16.5" customHeight="1" x14ac:dyDescent="0.3">
      <c r="B1260" s="316"/>
      <c r="C1260" s="316" t="s">
        <v>4606</v>
      </c>
      <c r="D1260" s="316" t="s">
        <v>2098</v>
      </c>
      <c r="E1260" s="316"/>
      <c r="F1260" s="316"/>
      <c r="G1260" s="316"/>
      <c r="H1260" s="316">
        <v>365000</v>
      </c>
      <c r="I1260" s="316">
        <v>365000</v>
      </c>
      <c r="J1260" s="316">
        <v>365000</v>
      </c>
      <c r="K1260" s="317">
        <v>-1095000</v>
      </c>
      <c r="L1260" s="316"/>
      <c r="M1260" s="316"/>
    </row>
    <row r="1261" spans="1:19" ht="16.5" customHeight="1" x14ac:dyDescent="0.3">
      <c r="B1261" s="316"/>
      <c r="C1261" s="316" t="s">
        <v>2332</v>
      </c>
      <c r="D1261" s="316">
        <v>6168214101</v>
      </c>
      <c r="E1261" s="316"/>
      <c r="F1261" s="316"/>
      <c r="G1261" s="316"/>
      <c r="H1261" s="318">
        <v>7216000</v>
      </c>
      <c r="I1261" s="316"/>
      <c r="J1261" s="316">
        <v>-7216000</v>
      </c>
      <c r="K1261" s="317"/>
      <c r="L1261" s="316"/>
      <c r="M1261" s="316"/>
    </row>
    <row r="1262" spans="1:19" ht="16.5" customHeight="1" x14ac:dyDescent="0.3">
      <c r="B1262" s="316"/>
      <c r="C1262" s="316" t="s">
        <v>4314</v>
      </c>
      <c r="D1262" s="316" t="s">
        <v>1436</v>
      </c>
      <c r="E1262" s="316"/>
      <c r="F1262" s="316" t="s">
        <v>4315</v>
      </c>
      <c r="G1262" s="316"/>
      <c r="H1262" s="316">
        <v>-6720000</v>
      </c>
      <c r="I1262" s="316"/>
      <c r="J1262" s="316"/>
      <c r="K1262" s="317"/>
      <c r="L1262" s="316"/>
      <c r="M1262" s="316"/>
    </row>
    <row r="1263" spans="1:19" ht="16.5" customHeight="1" x14ac:dyDescent="0.3">
      <c r="B1263" s="316"/>
      <c r="C1263" s="316" t="s">
        <v>4545</v>
      </c>
      <c r="D1263" s="316" t="s">
        <v>2082</v>
      </c>
      <c r="E1263" s="316"/>
      <c r="F1263" s="316" t="s">
        <v>4546</v>
      </c>
      <c r="G1263" s="316"/>
      <c r="H1263" s="316">
        <v>598000</v>
      </c>
      <c r="I1263" s="316">
        <v>598000</v>
      </c>
      <c r="J1263" s="316">
        <v>598000</v>
      </c>
      <c r="K1263" s="317"/>
      <c r="L1263" s="316"/>
      <c r="M1263" s="316"/>
    </row>
    <row r="1264" spans="1:19" ht="16.5" customHeight="1" x14ac:dyDescent="0.3">
      <c r="B1264" s="316"/>
      <c r="C1264" s="316" t="s">
        <v>4545</v>
      </c>
      <c r="D1264" s="316" t="s">
        <v>2082</v>
      </c>
      <c r="E1264" s="316"/>
      <c r="F1264" s="316" t="s">
        <v>4546</v>
      </c>
      <c r="G1264" s="316"/>
      <c r="H1264" s="316">
        <v>0</v>
      </c>
      <c r="I1264" s="316">
        <v>0</v>
      </c>
      <c r="J1264" s="316">
        <v>0</v>
      </c>
      <c r="K1264" s="319">
        <v>-2392000</v>
      </c>
      <c r="L1264" s="316"/>
      <c r="M1264" s="316"/>
    </row>
    <row r="1265" spans="2:13" ht="16.5" customHeight="1" x14ac:dyDescent="0.3">
      <c r="B1265" s="316"/>
      <c r="C1265" s="316" t="s">
        <v>3598</v>
      </c>
      <c r="D1265" s="316" t="s">
        <v>3599</v>
      </c>
      <c r="E1265" s="316"/>
      <c r="F1265" s="316" t="s">
        <v>4315</v>
      </c>
      <c r="G1265" s="316"/>
      <c r="H1265" s="316">
        <v>0</v>
      </c>
      <c r="I1265" s="316">
        <v>779000</v>
      </c>
      <c r="J1265" s="318">
        <v>-779000</v>
      </c>
      <c r="K1265" s="317"/>
      <c r="L1265" s="316"/>
      <c r="M1265" s="316"/>
    </row>
    <row r="1266" spans="2:13" ht="16.5" customHeight="1" x14ac:dyDescent="0.3">
      <c r="B1266" s="316"/>
      <c r="C1266" s="316" t="s">
        <v>4464</v>
      </c>
      <c r="D1266" s="316" t="s">
        <v>2162</v>
      </c>
      <c r="E1266" s="316"/>
      <c r="F1266" s="316" t="s">
        <v>4315</v>
      </c>
      <c r="G1266" s="316"/>
      <c r="H1266" s="316">
        <v>0</v>
      </c>
      <c r="I1266" s="316">
        <v>33840000</v>
      </c>
      <c r="J1266" s="318">
        <v>-33840000</v>
      </c>
      <c r="K1266" s="317"/>
      <c r="L1266" s="316"/>
      <c r="M1266" s="316"/>
    </row>
    <row r="1267" spans="2:13" ht="16.5" customHeight="1" x14ac:dyDescent="0.3">
      <c r="B1267" s="316"/>
      <c r="C1267" s="316" t="s">
        <v>4316</v>
      </c>
      <c r="D1267" s="316" t="s">
        <v>3866</v>
      </c>
      <c r="E1267" s="316"/>
      <c r="F1267" s="316" t="s">
        <v>83</v>
      </c>
      <c r="G1267" s="316"/>
      <c r="H1267" s="316">
        <v>0</v>
      </c>
      <c r="I1267" s="316">
        <v>0</v>
      </c>
      <c r="J1267" s="318">
        <v>-1110000</v>
      </c>
      <c r="K1267" s="317"/>
      <c r="L1267" s="316"/>
      <c r="M1267" s="316"/>
    </row>
    <row r="1268" spans="2:13" ht="16.5" customHeight="1" x14ac:dyDescent="0.3">
      <c r="B1268" s="316"/>
      <c r="C1268" s="316" t="s">
        <v>4465</v>
      </c>
      <c r="D1268" s="316"/>
      <c r="E1268" s="316"/>
      <c r="F1268" s="316"/>
      <c r="G1268" s="316"/>
      <c r="H1268" s="316">
        <v>0</v>
      </c>
      <c r="I1268" s="316">
        <v>0</v>
      </c>
      <c r="J1268" s="318">
        <v>-6600000</v>
      </c>
      <c r="K1268" s="317"/>
      <c r="L1268" s="316"/>
      <c r="M1268" s="316"/>
    </row>
    <row r="1269" spans="2:13" ht="16.5" customHeight="1" x14ac:dyDescent="0.3">
      <c r="B1269" s="316"/>
      <c r="C1269" s="316" t="s">
        <v>4466</v>
      </c>
      <c r="D1269" s="316"/>
      <c r="E1269" s="316"/>
      <c r="F1269" s="316"/>
      <c r="G1269" s="316"/>
      <c r="H1269" s="316">
        <v>0</v>
      </c>
      <c r="I1269" s="316">
        <v>0</v>
      </c>
      <c r="J1269" s="318">
        <v>-325000</v>
      </c>
      <c r="K1269" s="317"/>
      <c r="L1269" s="316"/>
      <c r="M1269" s="316"/>
    </row>
    <row r="1270" spans="2:13" ht="16.5" customHeight="1" x14ac:dyDescent="0.3">
      <c r="B1270" s="316"/>
      <c r="C1270" s="316" t="s">
        <v>2969</v>
      </c>
      <c r="D1270" s="316"/>
      <c r="E1270" s="316"/>
      <c r="F1270" s="316"/>
      <c r="G1270" s="316"/>
      <c r="H1270" s="316">
        <v>0</v>
      </c>
      <c r="I1270" s="316">
        <v>0</v>
      </c>
      <c r="J1270" s="318">
        <v>-126000</v>
      </c>
      <c r="K1270" s="317"/>
      <c r="L1270" s="316"/>
      <c r="M1270" s="316"/>
    </row>
    <row r="1271" spans="2:13" ht="16.5" customHeight="1" x14ac:dyDescent="0.3">
      <c r="B1271" s="316"/>
      <c r="C1271" s="316" t="s">
        <v>4454</v>
      </c>
      <c r="D1271" s="316"/>
      <c r="E1271" s="316"/>
      <c r="F1271" s="316"/>
      <c r="G1271" s="316"/>
      <c r="H1271" s="316">
        <v>549000</v>
      </c>
      <c r="I1271" s="316">
        <v>0</v>
      </c>
      <c r="J1271" s="318">
        <v>-549000</v>
      </c>
      <c r="K1271" s="317"/>
      <c r="L1271" s="316"/>
      <c r="M1271" s="316"/>
    </row>
    <row r="1272" spans="2:13" ht="16.5" customHeight="1" x14ac:dyDescent="0.3">
      <c r="B1272" s="316"/>
      <c r="C1272" s="316" t="s">
        <v>1009</v>
      </c>
      <c r="D1272" s="316" t="s">
        <v>1010</v>
      </c>
      <c r="E1272" s="316"/>
      <c r="F1272" s="316"/>
      <c r="G1272" s="316"/>
      <c r="H1272" s="316">
        <v>8783000</v>
      </c>
      <c r="I1272" s="318">
        <v>-8783000</v>
      </c>
      <c r="J1272" s="316"/>
      <c r="K1272" s="317"/>
      <c r="L1272" s="316"/>
      <c r="M1272" s="316"/>
    </row>
    <row r="1273" spans="2:13" ht="16.5" customHeight="1" x14ac:dyDescent="0.3">
      <c r="B1273" s="316"/>
      <c r="C1273" s="316" t="s">
        <v>4317</v>
      </c>
      <c r="D1273" s="316" t="s">
        <v>2185</v>
      </c>
      <c r="E1273" s="316"/>
      <c r="F1273" s="316" t="s">
        <v>4315</v>
      </c>
      <c r="G1273" s="316"/>
      <c r="H1273" s="316">
        <v>404000</v>
      </c>
      <c r="I1273" s="318">
        <v>-404000</v>
      </c>
      <c r="J1273" s="316"/>
      <c r="K1273" s="317"/>
      <c r="L1273" s="316"/>
      <c r="M1273" s="316"/>
    </row>
    <row r="1274" spans="2:13" ht="16.5" customHeight="1" x14ac:dyDescent="0.3">
      <c r="B1274" s="316"/>
      <c r="C1274" s="316" t="s">
        <v>4318</v>
      </c>
      <c r="D1274" s="316" t="s">
        <v>1217</v>
      </c>
      <c r="E1274" s="316"/>
      <c r="F1274" s="316" t="s">
        <v>4315</v>
      </c>
      <c r="G1274" s="316"/>
      <c r="H1274" s="316">
        <v>270000</v>
      </c>
      <c r="I1274" s="318">
        <v>-270000</v>
      </c>
      <c r="J1274" s="316"/>
      <c r="K1274" s="317"/>
      <c r="L1274" s="316"/>
      <c r="M1274" s="316"/>
    </row>
    <row r="1275" spans="2:13" ht="16.5" customHeight="1" x14ac:dyDescent="0.3">
      <c r="B1275" s="316"/>
      <c r="C1275" s="316" t="s">
        <v>4319</v>
      </c>
      <c r="D1275" s="316" t="s">
        <v>1057</v>
      </c>
      <c r="E1275" s="316"/>
      <c r="F1275" s="316" t="s">
        <v>4315</v>
      </c>
      <c r="G1275" s="316"/>
      <c r="H1275" s="316">
        <v>805000</v>
      </c>
      <c r="I1275" s="318">
        <v>-805000</v>
      </c>
      <c r="J1275" s="316"/>
      <c r="K1275" s="317"/>
      <c r="L1275" s="316"/>
      <c r="M1275" s="316"/>
    </row>
    <row r="1276" spans="2:13" ht="16.5" customHeight="1" x14ac:dyDescent="0.3">
      <c r="B1276" s="316"/>
      <c r="C1276" s="316" t="s">
        <v>4320</v>
      </c>
      <c r="D1276" s="316" t="s">
        <v>2247</v>
      </c>
      <c r="E1276" s="316"/>
      <c r="F1276" s="316" t="s">
        <v>4315</v>
      </c>
      <c r="G1276" s="316"/>
      <c r="H1276" s="316">
        <v>643000</v>
      </c>
      <c r="I1276" s="318">
        <v>-643000</v>
      </c>
      <c r="J1276" s="316"/>
      <c r="K1276" s="317"/>
      <c r="L1276" s="316"/>
      <c r="M1276" s="316"/>
    </row>
    <row r="1277" spans="2:13" ht="16.5" customHeight="1" x14ac:dyDescent="0.3">
      <c r="B1277" s="316"/>
      <c r="C1277" s="316" t="s">
        <v>4321</v>
      </c>
      <c r="D1277" s="316" t="s">
        <v>4322</v>
      </c>
      <c r="E1277" s="316"/>
      <c r="F1277" s="316" t="s">
        <v>4315</v>
      </c>
      <c r="G1277" s="316"/>
      <c r="H1277" s="316">
        <v>935000</v>
      </c>
      <c r="I1277" s="318">
        <v>-935000</v>
      </c>
      <c r="J1277" s="316"/>
      <c r="K1277" s="317"/>
      <c r="L1277" s="316"/>
      <c r="M1277" s="316"/>
    </row>
    <row r="1278" spans="2:13" ht="16.5" customHeight="1" x14ac:dyDescent="0.3">
      <c r="B1278" s="316"/>
      <c r="C1278" s="316" t="s">
        <v>2334</v>
      </c>
      <c r="D1278" s="316" t="s">
        <v>2335</v>
      </c>
      <c r="E1278" s="316"/>
      <c r="F1278" s="316" t="s">
        <v>4315</v>
      </c>
      <c r="G1278" s="316"/>
      <c r="H1278" s="316">
        <v>6984000</v>
      </c>
      <c r="I1278" s="318">
        <v>-6984000</v>
      </c>
      <c r="J1278" s="316"/>
      <c r="K1278" s="317"/>
      <c r="L1278" s="316"/>
      <c r="M1278" s="316"/>
    </row>
    <row r="1279" spans="2:13" ht="16.5" customHeight="1" x14ac:dyDescent="0.3">
      <c r="B1279" s="316"/>
      <c r="C1279" s="316" t="s">
        <v>4160</v>
      </c>
      <c r="D1279" s="316" t="s">
        <v>2773</v>
      </c>
      <c r="E1279" s="316"/>
      <c r="F1279" s="316" t="s">
        <v>4323</v>
      </c>
      <c r="G1279" s="316"/>
      <c r="H1279" s="316">
        <v>5325000</v>
      </c>
      <c r="I1279" s="318">
        <v>-5325000</v>
      </c>
      <c r="J1279" s="316"/>
      <c r="K1279" s="317"/>
      <c r="L1279" s="316"/>
      <c r="M1279" s="316"/>
    </row>
    <row r="1280" spans="2:13" ht="16.5" customHeight="1" x14ac:dyDescent="0.3">
      <c r="B1280" s="316"/>
      <c r="C1280" s="316"/>
      <c r="D1280" s="316"/>
      <c r="E1280" s="316"/>
      <c r="F1280" s="316" t="s">
        <v>4324</v>
      </c>
      <c r="G1280" s="316"/>
      <c r="H1280" s="316"/>
      <c r="I1280" s="318">
        <v>760000</v>
      </c>
      <c r="J1280" s="316"/>
      <c r="K1280" s="317"/>
      <c r="L1280" s="316"/>
      <c r="M1280" s="316"/>
    </row>
    <row r="1281" spans="2:13" ht="16.5" customHeight="1" x14ac:dyDescent="0.3">
      <c r="B1281" s="316"/>
      <c r="C1281" s="316"/>
      <c r="D1281" s="316"/>
      <c r="E1281" s="316"/>
      <c r="F1281" s="316"/>
      <c r="G1281" s="316"/>
      <c r="H1281" s="316"/>
      <c r="I1281" s="316"/>
      <c r="J1281" s="316"/>
      <c r="K1281" s="319"/>
      <c r="L1281" s="316"/>
      <c r="M1281" s="316"/>
    </row>
    <row r="1282" spans="2:13" ht="16.5" customHeight="1" x14ac:dyDescent="0.3">
      <c r="B1282" s="316"/>
      <c r="C1282" s="316"/>
      <c r="D1282" s="316"/>
      <c r="E1282" s="316"/>
      <c r="F1282" s="316"/>
      <c r="G1282" s="316"/>
      <c r="H1282" s="320">
        <f>SUM(H1255:H1281)</f>
        <v>720260624</v>
      </c>
      <c r="I1282" s="320">
        <f>SUM(I1255:I1281)</f>
        <v>865667251</v>
      </c>
      <c r="J1282" s="320">
        <f t="shared" ref="J1282:K1282" si="1">SUM(J1255:J1281)</f>
        <v>762516051</v>
      </c>
      <c r="K1282" s="320">
        <f t="shared" si="1"/>
        <v>543276951</v>
      </c>
      <c r="L1282" s="316"/>
      <c r="M1282" s="316"/>
    </row>
    <row r="1283" spans="2:13" ht="16.5" customHeight="1" x14ac:dyDescent="0.3">
      <c r="B1283" s="316"/>
      <c r="C1283" s="316"/>
      <c r="D1283" s="316"/>
      <c r="E1283" s="316"/>
      <c r="F1283" s="316"/>
      <c r="G1283" s="316"/>
      <c r="H1283" s="316"/>
      <c r="I1283" s="316"/>
      <c r="J1283" s="316"/>
      <c r="K1283" s="317"/>
      <c r="L1283" s="316"/>
      <c r="M1283" s="316"/>
    </row>
    <row r="1284" spans="2:13" ht="16.5" customHeight="1" x14ac:dyDescent="0.3">
      <c r="B1284" s="316"/>
      <c r="C1284" s="316"/>
      <c r="D1284" s="316"/>
      <c r="E1284" s="316"/>
      <c r="F1284" s="316">
        <v>40811</v>
      </c>
      <c r="G1284" s="316"/>
      <c r="H1284" s="318">
        <v>645062624</v>
      </c>
      <c r="I1284" s="318">
        <v>539667251</v>
      </c>
      <c r="J1284" s="318">
        <v>746246051</v>
      </c>
      <c r="K1284" s="317"/>
      <c r="L1284" s="316"/>
      <c r="M1284" s="316"/>
    </row>
    <row r="1285" spans="2:13" ht="16.5" customHeight="1" x14ac:dyDescent="0.3">
      <c r="B1285" s="316"/>
      <c r="C1285" s="316"/>
      <c r="D1285" s="316"/>
      <c r="E1285" s="316"/>
      <c r="F1285" s="316">
        <v>40110</v>
      </c>
      <c r="G1285" s="316"/>
      <c r="H1285" s="318">
        <v>75198000</v>
      </c>
      <c r="I1285" s="318">
        <v>326000000</v>
      </c>
      <c r="J1285" s="318">
        <v>16270000</v>
      </c>
      <c r="K1285" s="317"/>
      <c r="L1285" s="316"/>
      <c r="M1285" s="316"/>
    </row>
    <row r="1286" spans="2:13" ht="16.5" customHeight="1" x14ac:dyDescent="0.3">
      <c r="B1286" s="316"/>
      <c r="C1286" s="316"/>
      <c r="D1286" s="316"/>
      <c r="E1286" s="316"/>
      <c r="F1286" s="316">
        <v>40827</v>
      </c>
      <c r="G1286" s="316"/>
      <c r="H1286" s="316"/>
      <c r="I1286" s="316"/>
      <c r="J1286" s="316"/>
      <c r="K1286" s="317"/>
      <c r="L1286" s="316"/>
      <c r="M1286" s="316"/>
    </row>
    <row r="1287" spans="2:13" ht="16.5" customHeight="1" x14ac:dyDescent="0.3">
      <c r="B1287" s="316"/>
      <c r="C1287" s="316"/>
      <c r="D1287" s="316"/>
      <c r="E1287" s="316"/>
      <c r="F1287" s="316">
        <v>40833</v>
      </c>
      <c r="G1287" s="316"/>
      <c r="H1287" s="316"/>
      <c r="I1287" s="316"/>
      <c r="J1287" s="316"/>
      <c r="K1287" s="317"/>
      <c r="L1287" s="316"/>
      <c r="M1287" s="316"/>
    </row>
    <row r="1288" spans="2:13" ht="16.5" customHeight="1" x14ac:dyDescent="0.3">
      <c r="B1288" s="316"/>
      <c r="C1288" s="316"/>
      <c r="D1288" s="316"/>
      <c r="E1288" s="316"/>
      <c r="F1288" s="316"/>
      <c r="G1288" s="316"/>
      <c r="H1288" s="318">
        <f>H1282-H1284-H1285-H1286-H1287</f>
        <v>0</v>
      </c>
      <c r="I1288" s="318">
        <f t="shared" ref="I1288:J1288" si="2">I1282-I1284-I1285-I1286-I1287</f>
        <v>0</v>
      </c>
      <c r="J1288" s="318">
        <f t="shared" si="2"/>
        <v>0</v>
      </c>
      <c r="K1288" s="317"/>
      <c r="L1288" s="316"/>
      <c r="M1288" s="316"/>
    </row>
    <row r="1289" spans="2:13" ht="16.5" customHeight="1" x14ac:dyDescent="0.3">
      <c r="B1289" s="316"/>
      <c r="C1289" s="316"/>
      <c r="D1289" s="316"/>
      <c r="E1289" s="316"/>
      <c r="F1289" s="316"/>
      <c r="G1289" s="316"/>
      <c r="H1289" s="316"/>
      <c r="I1289" s="316"/>
      <c r="J1289" s="316"/>
      <c r="K1289" s="317"/>
      <c r="L1289" s="316"/>
      <c r="M1289" s="316"/>
    </row>
    <row r="1290" spans="2:13" ht="16.5" customHeight="1" x14ac:dyDescent="0.3">
      <c r="B1290" s="315"/>
      <c r="C1290" s="315"/>
      <c r="D1290" s="315"/>
      <c r="E1290" s="315"/>
      <c r="F1290" s="315"/>
      <c r="G1290" s="315"/>
      <c r="H1290" s="315"/>
      <c r="I1290" s="315"/>
      <c r="J1290" s="315"/>
      <c r="K1290" s="315"/>
      <c r="L1290" s="315"/>
      <c r="M1290" s="315"/>
    </row>
  </sheetData>
  <mergeCells count="5">
    <mergeCell ref="G1:G2"/>
    <mergeCell ref="A1:A2"/>
    <mergeCell ref="B1:D1"/>
    <mergeCell ref="E1:E2"/>
    <mergeCell ref="F1:F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4"/>
  <sheetViews>
    <sheetView workbookViewId="0">
      <selection sqref="A1:B2024"/>
    </sheetView>
  </sheetViews>
  <sheetFormatPr defaultRowHeight="16.5" x14ac:dyDescent="0.3"/>
  <cols>
    <col min="2" max="2" width="13.375" bestFit="1" customWidth="1"/>
  </cols>
  <sheetData>
    <row r="1" spans="1:2" x14ac:dyDescent="0.3">
      <c r="A1" t="s">
        <v>947</v>
      </c>
      <c r="B1" t="s">
        <v>6</v>
      </c>
    </row>
    <row r="2" spans="1:2" x14ac:dyDescent="0.3">
      <c r="A2" t="s">
        <v>22</v>
      </c>
      <c r="B2">
        <v>4888800381</v>
      </c>
    </row>
    <row r="3" spans="1:2" x14ac:dyDescent="0.3">
      <c r="A3" t="s">
        <v>1551</v>
      </c>
      <c r="B3">
        <v>2208724174</v>
      </c>
    </row>
    <row r="4" spans="1:2" x14ac:dyDescent="0.3">
      <c r="A4" t="s">
        <v>1162</v>
      </c>
      <c r="B4">
        <v>6098146573</v>
      </c>
    </row>
    <row r="5" spans="1:2" x14ac:dyDescent="0.3">
      <c r="A5" t="s">
        <v>2891</v>
      </c>
      <c r="B5">
        <v>1068676947</v>
      </c>
    </row>
    <row r="6" spans="1:2" x14ac:dyDescent="0.3">
      <c r="A6" t="s">
        <v>1655</v>
      </c>
      <c r="B6">
        <v>6218137720</v>
      </c>
    </row>
    <row r="7" spans="1:2" x14ac:dyDescent="0.3">
      <c r="A7" t="s">
        <v>3014</v>
      </c>
      <c r="B7">
        <v>6098149930</v>
      </c>
    </row>
    <row r="8" spans="1:2" x14ac:dyDescent="0.3">
      <c r="A8" t="s">
        <v>1478</v>
      </c>
      <c r="B8">
        <v>2120699525</v>
      </c>
    </row>
    <row r="9" spans="1:2" x14ac:dyDescent="0.3">
      <c r="A9" t="s">
        <v>1596</v>
      </c>
      <c r="B9">
        <v>4018111238</v>
      </c>
    </row>
    <row r="10" spans="1:2" x14ac:dyDescent="0.3">
      <c r="A10" t="s">
        <v>1992</v>
      </c>
      <c r="B10">
        <v>5148124247</v>
      </c>
    </row>
    <row r="11" spans="1:2" x14ac:dyDescent="0.3">
      <c r="A11" t="s">
        <v>2338</v>
      </c>
      <c r="B11">
        <v>3148653230</v>
      </c>
    </row>
    <row r="12" spans="1:2" x14ac:dyDescent="0.3">
      <c r="A12" t="s">
        <v>1959</v>
      </c>
      <c r="B12">
        <v>3148616860</v>
      </c>
    </row>
    <row r="13" spans="1:2" x14ac:dyDescent="0.3">
      <c r="A13" t="s">
        <v>1797</v>
      </c>
      <c r="B13">
        <v>1248165026</v>
      </c>
    </row>
    <row r="14" spans="1:2" x14ac:dyDescent="0.3">
      <c r="A14" t="s">
        <v>2905</v>
      </c>
      <c r="B14">
        <v>1368115738</v>
      </c>
    </row>
    <row r="15" spans="1:2" x14ac:dyDescent="0.3">
      <c r="A15" t="s">
        <v>1468</v>
      </c>
      <c r="B15">
        <v>2028113643</v>
      </c>
    </row>
    <row r="16" spans="1:2" x14ac:dyDescent="0.3">
      <c r="A16" t="s">
        <v>1807</v>
      </c>
      <c r="B16">
        <v>2208622617</v>
      </c>
    </row>
    <row r="17" spans="1:2" x14ac:dyDescent="0.3">
      <c r="A17" t="s">
        <v>1070</v>
      </c>
      <c r="B17">
        <v>1358621514</v>
      </c>
    </row>
    <row r="18" spans="1:2" x14ac:dyDescent="0.3">
      <c r="A18" t="s">
        <v>1567</v>
      </c>
      <c r="B18">
        <v>1408173187</v>
      </c>
    </row>
    <row r="19" spans="1:2" x14ac:dyDescent="0.3">
      <c r="A19" t="s">
        <v>1887</v>
      </c>
      <c r="B19">
        <v>2088125623</v>
      </c>
    </row>
    <row r="20" spans="1:2" x14ac:dyDescent="0.3">
      <c r="A20" t="s">
        <v>1894</v>
      </c>
      <c r="B20">
        <v>6108122436</v>
      </c>
    </row>
    <row r="21" spans="1:2" x14ac:dyDescent="0.3">
      <c r="A21" t="s">
        <v>1405</v>
      </c>
      <c r="B21">
        <v>7438700675</v>
      </c>
    </row>
    <row r="22" spans="1:2" x14ac:dyDescent="0.3">
      <c r="A22" t="s">
        <v>1793</v>
      </c>
      <c r="B22">
        <v>2128197131</v>
      </c>
    </row>
    <row r="23" spans="1:2" x14ac:dyDescent="0.3">
      <c r="A23" t="s">
        <v>2371</v>
      </c>
      <c r="B23">
        <v>4098185980</v>
      </c>
    </row>
    <row r="24" spans="1:2" x14ac:dyDescent="0.3">
      <c r="A24" t="s">
        <v>1979</v>
      </c>
      <c r="B24">
        <v>1148625814</v>
      </c>
    </row>
    <row r="25" spans="1:2" x14ac:dyDescent="0.3">
      <c r="A25" t="s">
        <v>2743</v>
      </c>
      <c r="B25">
        <v>5038175009</v>
      </c>
    </row>
    <row r="26" spans="1:2" x14ac:dyDescent="0.3">
      <c r="A26" t="s">
        <v>1969</v>
      </c>
      <c r="B26">
        <v>1368131567</v>
      </c>
    </row>
    <row r="27" spans="1:2" x14ac:dyDescent="0.3">
      <c r="A27" t="s">
        <v>3408</v>
      </c>
      <c r="B27">
        <v>2338200421</v>
      </c>
    </row>
    <row r="28" spans="1:2" x14ac:dyDescent="0.3">
      <c r="A28" t="s">
        <v>1715</v>
      </c>
      <c r="B28">
        <v>1388101263</v>
      </c>
    </row>
    <row r="29" spans="1:2" x14ac:dyDescent="0.3">
      <c r="A29" t="s">
        <v>1879</v>
      </c>
      <c r="B29">
        <v>2128111400</v>
      </c>
    </row>
    <row r="30" spans="1:2" x14ac:dyDescent="0.3">
      <c r="A30" t="s">
        <v>4114</v>
      </c>
      <c r="B30">
        <v>2218116466</v>
      </c>
    </row>
    <row r="31" spans="1:2" x14ac:dyDescent="0.3">
      <c r="A31" t="s">
        <v>1644</v>
      </c>
      <c r="B31">
        <v>3038148687</v>
      </c>
    </row>
    <row r="32" spans="1:2" x14ac:dyDescent="0.3">
      <c r="A32" t="s">
        <v>2174</v>
      </c>
      <c r="B32">
        <v>1238621409</v>
      </c>
    </row>
    <row r="33" spans="1:2" x14ac:dyDescent="0.3">
      <c r="A33" t="s">
        <v>2130</v>
      </c>
      <c r="B33">
        <v>5058118815</v>
      </c>
    </row>
    <row r="34" spans="1:2" x14ac:dyDescent="0.3">
      <c r="A34" t="s">
        <v>2358</v>
      </c>
      <c r="B34">
        <v>2318266465</v>
      </c>
    </row>
    <row r="35" spans="1:2" x14ac:dyDescent="0.3">
      <c r="A35" t="s">
        <v>2043</v>
      </c>
      <c r="B35">
        <v>6098194963</v>
      </c>
    </row>
    <row r="36" spans="1:2" x14ac:dyDescent="0.3">
      <c r="A36" t="s">
        <v>3705</v>
      </c>
      <c r="B36">
        <v>5088208481</v>
      </c>
    </row>
    <row r="37" spans="1:2" x14ac:dyDescent="0.3">
      <c r="A37" t="s">
        <v>3077</v>
      </c>
      <c r="B37">
        <v>5029092496</v>
      </c>
    </row>
    <row r="38" spans="1:2" x14ac:dyDescent="0.3">
      <c r="A38" t="s">
        <v>1191</v>
      </c>
      <c r="B38">
        <v>5148191431</v>
      </c>
    </row>
    <row r="39" spans="1:2" x14ac:dyDescent="0.3">
      <c r="A39" t="s">
        <v>1775</v>
      </c>
      <c r="B39">
        <v>1208115392</v>
      </c>
    </row>
    <row r="40" spans="1:2" x14ac:dyDescent="0.3">
      <c r="A40" t="s">
        <v>1441</v>
      </c>
      <c r="B40">
        <v>8448100321</v>
      </c>
    </row>
    <row r="41" spans="1:2" x14ac:dyDescent="0.3">
      <c r="A41" t="s">
        <v>1916</v>
      </c>
      <c r="B41">
        <v>2148763930</v>
      </c>
    </row>
    <row r="42" spans="1:2" x14ac:dyDescent="0.3">
      <c r="A42" t="s">
        <v>2453</v>
      </c>
      <c r="B42">
        <v>1058811926</v>
      </c>
    </row>
    <row r="43" spans="1:2" x14ac:dyDescent="0.3">
      <c r="A43" t="s">
        <v>2035</v>
      </c>
      <c r="B43">
        <v>1318157785</v>
      </c>
    </row>
    <row r="44" spans="1:2" x14ac:dyDescent="0.3">
      <c r="A44" t="s">
        <v>2172</v>
      </c>
      <c r="B44">
        <v>1208731415</v>
      </c>
    </row>
    <row r="45" spans="1:2" x14ac:dyDescent="0.3">
      <c r="A45" t="s">
        <v>3267</v>
      </c>
      <c r="B45">
        <v>3148213467</v>
      </c>
    </row>
    <row r="46" spans="1:2" x14ac:dyDescent="0.3">
      <c r="A46" t="s">
        <v>2489</v>
      </c>
      <c r="B46">
        <v>1078799106</v>
      </c>
    </row>
    <row r="47" spans="1:2" x14ac:dyDescent="0.3">
      <c r="A47" t="s">
        <v>1756</v>
      </c>
      <c r="B47">
        <v>1218166458</v>
      </c>
    </row>
    <row r="48" spans="1:2" x14ac:dyDescent="0.3">
      <c r="A48" t="s">
        <v>2411</v>
      </c>
      <c r="B48">
        <v>7468600871</v>
      </c>
    </row>
    <row r="49" spans="1:2" x14ac:dyDescent="0.3">
      <c r="A49" t="s">
        <v>1762</v>
      </c>
      <c r="B49">
        <v>1268202271</v>
      </c>
    </row>
    <row r="50" spans="1:2" x14ac:dyDescent="0.3">
      <c r="A50" t="s">
        <v>3303</v>
      </c>
      <c r="B50">
        <v>1318176268</v>
      </c>
    </row>
    <row r="51" spans="1:2" x14ac:dyDescent="0.3">
      <c r="A51" t="s">
        <v>1308</v>
      </c>
      <c r="B51">
        <v>6798700035</v>
      </c>
    </row>
    <row r="52" spans="1:2" x14ac:dyDescent="0.3">
      <c r="A52" t="s">
        <v>3149</v>
      </c>
      <c r="B52">
        <v>2118657067</v>
      </c>
    </row>
    <row r="53" spans="1:2" x14ac:dyDescent="0.3">
      <c r="A53" t="s">
        <v>3696</v>
      </c>
      <c r="B53">
        <v>1078217017</v>
      </c>
    </row>
    <row r="54" spans="1:2" x14ac:dyDescent="0.3">
      <c r="A54" t="s">
        <v>3673</v>
      </c>
      <c r="B54">
        <v>1298128593</v>
      </c>
    </row>
    <row r="55" spans="1:2" x14ac:dyDescent="0.3">
      <c r="A55" t="s">
        <v>1276</v>
      </c>
      <c r="B55">
        <v>1208764861</v>
      </c>
    </row>
    <row r="56" spans="1:2" x14ac:dyDescent="0.3">
      <c r="A56" t="s">
        <v>1171</v>
      </c>
      <c r="B56">
        <v>5138170530</v>
      </c>
    </row>
    <row r="57" spans="1:2" x14ac:dyDescent="0.3">
      <c r="A57" t="s">
        <v>4115</v>
      </c>
      <c r="B57">
        <v>2068672538</v>
      </c>
    </row>
    <row r="58" spans="1:2" x14ac:dyDescent="0.3">
      <c r="A58" t="s">
        <v>2282</v>
      </c>
      <c r="B58">
        <v>1198680243</v>
      </c>
    </row>
    <row r="59" spans="1:2" x14ac:dyDescent="0.3">
      <c r="A59" t="s">
        <v>2407</v>
      </c>
      <c r="B59">
        <v>2148658726</v>
      </c>
    </row>
    <row r="60" spans="1:2" x14ac:dyDescent="0.3">
      <c r="A60" t="s">
        <v>2112</v>
      </c>
      <c r="B60">
        <v>6228110229</v>
      </c>
    </row>
    <row r="61" spans="1:2" x14ac:dyDescent="0.3">
      <c r="A61" t="s">
        <v>3297</v>
      </c>
      <c r="B61">
        <v>1308150983</v>
      </c>
    </row>
    <row r="62" spans="1:2" x14ac:dyDescent="0.3">
      <c r="A62" t="s">
        <v>1407</v>
      </c>
      <c r="B62">
        <v>2148197724</v>
      </c>
    </row>
    <row r="63" spans="1:2" x14ac:dyDescent="0.3">
      <c r="A63" t="s">
        <v>1227</v>
      </c>
      <c r="B63">
        <v>6028119172</v>
      </c>
    </row>
    <row r="64" spans="1:2" x14ac:dyDescent="0.3">
      <c r="A64" t="s">
        <v>1581</v>
      </c>
      <c r="B64">
        <v>1398121715</v>
      </c>
    </row>
    <row r="65" spans="1:2" x14ac:dyDescent="0.3">
      <c r="A65" t="s">
        <v>1707</v>
      </c>
      <c r="B65">
        <v>1218630824</v>
      </c>
    </row>
    <row r="66" spans="1:2" x14ac:dyDescent="0.3">
      <c r="A66" t="s">
        <v>1331</v>
      </c>
      <c r="B66">
        <v>5648700112</v>
      </c>
    </row>
    <row r="67" spans="1:2" x14ac:dyDescent="0.3">
      <c r="A67" t="s">
        <v>3238</v>
      </c>
      <c r="B67">
        <v>1300147341</v>
      </c>
    </row>
    <row r="68" spans="1:2" x14ac:dyDescent="0.3">
      <c r="A68" t="s">
        <v>1443</v>
      </c>
      <c r="B68">
        <v>2068636250</v>
      </c>
    </row>
    <row r="69" spans="1:2" x14ac:dyDescent="0.3">
      <c r="A69" t="s">
        <v>1039</v>
      </c>
      <c r="B69">
        <v>1058213183</v>
      </c>
    </row>
    <row r="70" spans="1:2" x14ac:dyDescent="0.3">
      <c r="A70" t="s">
        <v>2041</v>
      </c>
      <c r="B70">
        <v>4028217834</v>
      </c>
    </row>
    <row r="71" spans="1:2" x14ac:dyDescent="0.3">
      <c r="A71" t="s">
        <v>1681</v>
      </c>
      <c r="B71">
        <v>4088275808</v>
      </c>
    </row>
    <row r="72" spans="1:2" x14ac:dyDescent="0.3">
      <c r="A72" t="s">
        <v>3568</v>
      </c>
      <c r="B72">
        <v>5148143448</v>
      </c>
    </row>
    <row r="73" spans="1:2" x14ac:dyDescent="0.3">
      <c r="A73" t="s">
        <v>1730</v>
      </c>
      <c r="B73">
        <v>1248163218</v>
      </c>
    </row>
    <row r="74" spans="1:2" x14ac:dyDescent="0.3">
      <c r="A74" t="s">
        <v>2009</v>
      </c>
      <c r="B74">
        <v>2148104230</v>
      </c>
    </row>
    <row r="75" spans="1:2" x14ac:dyDescent="0.3">
      <c r="A75" t="s">
        <v>3032</v>
      </c>
      <c r="B75">
        <v>5038150935</v>
      </c>
    </row>
    <row r="76" spans="1:2" x14ac:dyDescent="0.3">
      <c r="A76" t="s">
        <v>3329</v>
      </c>
      <c r="B76">
        <v>6058612061</v>
      </c>
    </row>
    <row r="77" spans="1:2" x14ac:dyDescent="0.3">
      <c r="A77" t="s">
        <v>1212</v>
      </c>
      <c r="B77">
        <v>6098144162</v>
      </c>
    </row>
    <row r="78" spans="1:2" x14ac:dyDescent="0.3">
      <c r="A78" t="s">
        <v>1843</v>
      </c>
      <c r="B78">
        <v>1068692855</v>
      </c>
    </row>
    <row r="79" spans="1:2" x14ac:dyDescent="0.3">
      <c r="A79" t="s">
        <v>1493</v>
      </c>
      <c r="B79">
        <v>2118853987</v>
      </c>
    </row>
    <row r="80" spans="1:2" x14ac:dyDescent="0.3">
      <c r="A80" t="s">
        <v>3661</v>
      </c>
      <c r="B80">
        <v>5758200077</v>
      </c>
    </row>
    <row r="81" spans="1:2" x14ac:dyDescent="0.3">
      <c r="A81" t="s">
        <v>3473</v>
      </c>
      <c r="B81">
        <v>1078732411</v>
      </c>
    </row>
    <row r="82" spans="1:2" x14ac:dyDescent="0.3">
      <c r="A82" t="s">
        <v>3691</v>
      </c>
      <c r="B82">
        <v>2098155339</v>
      </c>
    </row>
    <row r="83" spans="1:2" x14ac:dyDescent="0.3">
      <c r="A83" t="s">
        <v>2135</v>
      </c>
      <c r="B83">
        <v>5108123455</v>
      </c>
    </row>
    <row r="84" spans="1:2" x14ac:dyDescent="0.3">
      <c r="A84" t="s">
        <v>1437</v>
      </c>
      <c r="B84">
        <v>8318801041</v>
      </c>
    </row>
    <row r="85" spans="1:2" x14ac:dyDescent="0.3">
      <c r="A85" t="s">
        <v>2463</v>
      </c>
      <c r="B85">
        <v>2148609564</v>
      </c>
    </row>
    <row r="86" spans="1:2" x14ac:dyDescent="0.3">
      <c r="A86" t="s">
        <v>2277</v>
      </c>
      <c r="B86">
        <v>1278215110</v>
      </c>
    </row>
    <row r="87" spans="1:2" x14ac:dyDescent="0.3">
      <c r="A87" t="s">
        <v>2146</v>
      </c>
      <c r="B87">
        <v>6078145409</v>
      </c>
    </row>
    <row r="88" spans="1:2" x14ac:dyDescent="0.3">
      <c r="A88" t="s">
        <v>1185</v>
      </c>
      <c r="B88">
        <v>5148156415</v>
      </c>
    </row>
    <row r="89" spans="1:2" x14ac:dyDescent="0.3">
      <c r="A89" t="s">
        <v>4116</v>
      </c>
      <c r="B89" t="s">
        <v>4117</v>
      </c>
    </row>
    <row r="90" spans="1:2" x14ac:dyDescent="0.3">
      <c r="A90" t="s">
        <v>1613</v>
      </c>
      <c r="B90">
        <v>3068206266</v>
      </c>
    </row>
    <row r="91" spans="1:2" x14ac:dyDescent="0.3">
      <c r="A91" t="s">
        <v>2116</v>
      </c>
      <c r="B91">
        <v>6228111612</v>
      </c>
    </row>
    <row r="92" spans="1:2" x14ac:dyDescent="0.3">
      <c r="A92" t="s">
        <v>2457</v>
      </c>
      <c r="B92">
        <v>1308206960</v>
      </c>
    </row>
    <row r="93" spans="1:2" x14ac:dyDescent="0.3">
      <c r="A93" t="s">
        <v>2280</v>
      </c>
      <c r="B93">
        <v>2158733220</v>
      </c>
    </row>
    <row r="94" spans="1:2" x14ac:dyDescent="0.3">
      <c r="A94" t="s">
        <v>3652</v>
      </c>
      <c r="B94">
        <v>6168100070</v>
      </c>
    </row>
    <row r="95" spans="1:2" x14ac:dyDescent="0.3">
      <c r="A95" t="s">
        <v>3331</v>
      </c>
      <c r="B95">
        <v>5048217085</v>
      </c>
    </row>
    <row r="96" spans="1:2" x14ac:dyDescent="0.3">
      <c r="A96" t="s">
        <v>1114</v>
      </c>
      <c r="B96">
        <v>1228174908</v>
      </c>
    </row>
    <row r="97" spans="1:2" x14ac:dyDescent="0.3">
      <c r="A97" t="s">
        <v>3327</v>
      </c>
      <c r="B97">
        <v>3488100314</v>
      </c>
    </row>
    <row r="98" spans="1:2" x14ac:dyDescent="0.3">
      <c r="A98" t="s">
        <v>2235</v>
      </c>
      <c r="B98">
        <v>1208601608</v>
      </c>
    </row>
    <row r="99" spans="1:2" x14ac:dyDescent="0.3">
      <c r="A99" t="s">
        <v>2047</v>
      </c>
      <c r="B99">
        <v>3158202342</v>
      </c>
    </row>
    <row r="100" spans="1:2" x14ac:dyDescent="0.3">
      <c r="A100" t="s">
        <v>1396</v>
      </c>
      <c r="B100">
        <v>1058666714</v>
      </c>
    </row>
    <row r="101" spans="1:2" x14ac:dyDescent="0.3">
      <c r="A101" t="s">
        <v>1210</v>
      </c>
      <c r="B101">
        <v>6038136494</v>
      </c>
    </row>
    <row r="102" spans="1:2" x14ac:dyDescent="0.3">
      <c r="A102" t="s">
        <v>2225</v>
      </c>
      <c r="B102">
        <v>2118645130</v>
      </c>
    </row>
    <row r="103" spans="1:2" x14ac:dyDescent="0.3">
      <c r="A103" t="s">
        <v>2498</v>
      </c>
      <c r="B103">
        <v>6018111181</v>
      </c>
    </row>
    <row r="104" spans="1:2" x14ac:dyDescent="0.3">
      <c r="A104" t="s">
        <v>1663</v>
      </c>
      <c r="B104">
        <v>4128205728</v>
      </c>
    </row>
    <row r="105" spans="1:2" x14ac:dyDescent="0.3">
      <c r="A105" t="s">
        <v>3378</v>
      </c>
      <c r="B105">
        <v>2118868952</v>
      </c>
    </row>
    <row r="106" spans="1:2" x14ac:dyDescent="0.3">
      <c r="A106" t="s">
        <v>3269</v>
      </c>
      <c r="B106">
        <v>3078119976</v>
      </c>
    </row>
    <row r="107" spans="1:2" x14ac:dyDescent="0.3">
      <c r="A107" t="s">
        <v>1858</v>
      </c>
      <c r="B107">
        <v>8561000187</v>
      </c>
    </row>
    <row r="108" spans="1:2" x14ac:dyDescent="0.3">
      <c r="A108" t="s">
        <v>2443</v>
      </c>
      <c r="B108">
        <v>7488100983</v>
      </c>
    </row>
    <row r="109" spans="1:2" x14ac:dyDescent="0.3">
      <c r="A109" t="s">
        <v>2380</v>
      </c>
      <c r="B109">
        <v>1478200101</v>
      </c>
    </row>
    <row r="110" spans="1:2" x14ac:dyDescent="0.3">
      <c r="A110" t="s">
        <v>1325</v>
      </c>
      <c r="B110">
        <v>2698700838</v>
      </c>
    </row>
    <row r="111" spans="1:2" x14ac:dyDescent="0.3">
      <c r="A111" t="s">
        <v>4118</v>
      </c>
      <c r="B111">
        <v>1348621826</v>
      </c>
    </row>
    <row r="112" spans="1:2" x14ac:dyDescent="0.3">
      <c r="A112" t="s">
        <v>1234</v>
      </c>
      <c r="B112">
        <v>7388100948</v>
      </c>
    </row>
    <row r="113" spans="1:2" x14ac:dyDescent="0.3">
      <c r="A113" t="s">
        <v>4119</v>
      </c>
      <c r="B113">
        <v>4478700025</v>
      </c>
    </row>
    <row r="114" spans="1:2" x14ac:dyDescent="0.3">
      <c r="A114" t="s">
        <v>1788</v>
      </c>
      <c r="B114">
        <v>6838100537</v>
      </c>
    </row>
    <row r="115" spans="1:2" x14ac:dyDescent="0.3">
      <c r="A115" t="s">
        <v>1653</v>
      </c>
      <c r="B115">
        <v>3038117597</v>
      </c>
    </row>
    <row r="116" spans="1:2" x14ac:dyDescent="0.3">
      <c r="A116" t="s">
        <v>3196</v>
      </c>
      <c r="B116">
        <v>1278639798</v>
      </c>
    </row>
    <row r="117" spans="1:2" x14ac:dyDescent="0.3">
      <c r="A117" t="s">
        <v>2318</v>
      </c>
      <c r="B117">
        <v>1308640248</v>
      </c>
    </row>
    <row r="118" spans="1:2" x14ac:dyDescent="0.3">
      <c r="A118" t="s">
        <v>3605</v>
      </c>
      <c r="B118">
        <v>1328103375</v>
      </c>
    </row>
    <row r="119" spans="1:2" x14ac:dyDescent="0.3">
      <c r="A119" t="s">
        <v>1355</v>
      </c>
      <c r="B119">
        <v>4098106684</v>
      </c>
    </row>
    <row r="120" spans="1:2" x14ac:dyDescent="0.3">
      <c r="A120" t="s">
        <v>1179</v>
      </c>
      <c r="B120">
        <v>5038613629</v>
      </c>
    </row>
    <row r="121" spans="1:2" x14ac:dyDescent="0.3">
      <c r="A121" t="s">
        <v>1248</v>
      </c>
      <c r="B121">
        <v>1058809186</v>
      </c>
    </row>
    <row r="122" spans="1:2" x14ac:dyDescent="0.3">
      <c r="A122" t="s">
        <v>1559</v>
      </c>
      <c r="B122">
        <v>1018187425</v>
      </c>
    </row>
    <row r="123" spans="1:2" x14ac:dyDescent="0.3">
      <c r="A123" t="s">
        <v>1167</v>
      </c>
      <c r="B123">
        <v>5048121108</v>
      </c>
    </row>
    <row r="124" spans="1:2" x14ac:dyDescent="0.3">
      <c r="A124" t="s">
        <v>1169</v>
      </c>
      <c r="B124">
        <v>5138167199</v>
      </c>
    </row>
    <row r="125" spans="1:2" x14ac:dyDescent="0.3">
      <c r="A125" t="s">
        <v>1335</v>
      </c>
      <c r="B125">
        <v>1148703893</v>
      </c>
    </row>
    <row r="126" spans="1:2" x14ac:dyDescent="0.3">
      <c r="A126" t="s">
        <v>1392</v>
      </c>
      <c r="B126">
        <v>1138667989</v>
      </c>
    </row>
    <row r="127" spans="1:2" x14ac:dyDescent="0.3">
      <c r="A127" t="s">
        <v>2479</v>
      </c>
      <c r="B127">
        <v>2148106771</v>
      </c>
    </row>
    <row r="128" spans="1:2" x14ac:dyDescent="0.3">
      <c r="A128" t="s">
        <v>1874</v>
      </c>
      <c r="B128">
        <v>1298626455</v>
      </c>
    </row>
    <row r="129" spans="1:2" x14ac:dyDescent="0.3">
      <c r="A129" t="s">
        <v>1565</v>
      </c>
      <c r="B129">
        <v>1308653030</v>
      </c>
    </row>
    <row r="130" spans="1:2" x14ac:dyDescent="0.3">
      <c r="A130" t="s">
        <v>2845</v>
      </c>
      <c r="B130">
        <v>1048210752</v>
      </c>
    </row>
    <row r="131" spans="1:2" x14ac:dyDescent="0.3">
      <c r="A131" t="s">
        <v>78</v>
      </c>
      <c r="B131">
        <v>2208164136</v>
      </c>
    </row>
    <row r="132" spans="1:2" x14ac:dyDescent="0.3">
      <c r="A132" t="s">
        <v>3056</v>
      </c>
      <c r="B132">
        <v>5138302865</v>
      </c>
    </row>
    <row r="133" spans="1:2" x14ac:dyDescent="0.3">
      <c r="A133" t="s">
        <v>1741</v>
      </c>
      <c r="B133">
        <v>2208207340</v>
      </c>
    </row>
    <row r="134" spans="1:2" x14ac:dyDescent="0.3">
      <c r="A134" t="s">
        <v>2342</v>
      </c>
      <c r="B134">
        <v>4268700921</v>
      </c>
    </row>
    <row r="135" spans="1:2" x14ac:dyDescent="0.3">
      <c r="A135" t="s">
        <v>2345</v>
      </c>
      <c r="B135">
        <v>3918100977</v>
      </c>
    </row>
    <row r="136" spans="1:2" x14ac:dyDescent="0.3">
      <c r="A136" t="s">
        <v>1994</v>
      </c>
      <c r="B136">
        <v>5048114081</v>
      </c>
    </row>
    <row r="137" spans="1:2" x14ac:dyDescent="0.3">
      <c r="A137" t="s">
        <v>3492</v>
      </c>
      <c r="B137">
        <v>2208838020</v>
      </c>
    </row>
    <row r="138" spans="1:2" x14ac:dyDescent="0.3">
      <c r="A138" t="s">
        <v>1744</v>
      </c>
      <c r="B138">
        <v>1138207493</v>
      </c>
    </row>
    <row r="139" spans="1:2" x14ac:dyDescent="0.3">
      <c r="A139" t="s">
        <v>3373</v>
      </c>
      <c r="B139">
        <v>8458100566</v>
      </c>
    </row>
    <row r="140" spans="1:2" x14ac:dyDescent="0.3">
      <c r="A140" t="s">
        <v>1977</v>
      </c>
      <c r="B140">
        <v>8638600031</v>
      </c>
    </row>
    <row r="141" spans="1:2" x14ac:dyDescent="0.3">
      <c r="A141" t="s">
        <v>1009</v>
      </c>
      <c r="B141">
        <v>1028202601</v>
      </c>
    </row>
    <row r="142" spans="1:2" x14ac:dyDescent="0.3">
      <c r="A142" t="s">
        <v>3020</v>
      </c>
      <c r="B142">
        <v>6088609513</v>
      </c>
    </row>
    <row r="143" spans="1:2" x14ac:dyDescent="0.3">
      <c r="A143" t="s">
        <v>1557</v>
      </c>
      <c r="B143">
        <v>1128151761</v>
      </c>
    </row>
    <row r="144" spans="1:2" x14ac:dyDescent="0.3">
      <c r="A144" t="s">
        <v>3429</v>
      </c>
      <c r="B144">
        <v>8278700901</v>
      </c>
    </row>
    <row r="145" spans="1:2" x14ac:dyDescent="0.3">
      <c r="A145" t="s">
        <v>2223</v>
      </c>
      <c r="B145">
        <v>2148106510</v>
      </c>
    </row>
    <row r="146" spans="1:2" x14ac:dyDescent="0.3">
      <c r="A146" t="s">
        <v>2471</v>
      </c>
      <c r="B146">
        <v>1068138424</v>
      </c>
    </row>
    <row r="147" spans="1:2" x14ac:dyDescent="0.3">
      <c r="A147" t="s">
        <v>2227</v>
      </c>
      <c r="B147">
        <v>1108800552</v>
      </c>
    </row>
    <row r="148" spans="1:2" x14ac:dyDescent="0.3">
      <c r="A148" t="s">
        <v>1076</v>
      </c>
      <c r="B148">
        <v>2208201929</v>
      </c>
    </row>
    <row r="149" spans="1:2" x14ac:dyDescent="0.3">
      <c r="A149" t="s">
        <v>1675</v>
      </c>
      <c r="B149">
        <v>4168106284</v>
      </c>
    </row>
    <row r="150" spans="1:2" x14ac:dyDescent="0.3">
      <c r="A150" t="s">
        <v>4120</v>
      </c>
      <c r="B150">
        <v>2188103188</v>
      </c>
    </row>
    <row r="151" spans="1:2" x14ac:dyDescent="0.3">
      <c r="A151" t="s">
        <v>1390</v>
      </c>
      <c r="B151">
        <v>1058734728</v>
      </c>
    </row>
    <row r="152" spans="1:2" x14ac:dyDescent="0.3">
      <c r="A152" t="s">
        <v>2045</v>
      </c>
      <c r="B152">
        <v>3618700769</v>
      </c>
    </row>
    <row r="153" spans="1:2" x14ac:dyDescent="0.3">
      <c r="A153" t="s">
        <v>2091</v>
      </c>
      <c r="B153">
        <v>1248152292</v>
      </c>
    </row>
    <row r="154" spans="1:2" x14ac:dyDescent="0.3">
      <c r="A154" t="s">
        <v>1739</v>
      </c>
      <c r="B154">
        <v>2118751963</v>
      </c>
    </row>
    <row r="155" spans="1:2" x14ac:dyDescent="0.3">
      <c r="A155" t="s">
        <v>3693</v>
      </c>
      <c r="B155">
        <v>1388103562</v>
      </c>
    </row>
    <row r="156" spans="1:2" x14ac:dyDescent="0.3">
      <c r="A156" t="s">
        <v>4121</v>
      </c>
      <c r="B156">
        <v>2048300037</v>
      </c>
    </row>
    <row r="157" spans="1:2" x14ac:dyDescent="0.3">
      <c r="A157" t="s">
        <v>1638</v>
      </c>
      <c r="B157">
        <v>3128152545</v>
      </c>
    </row>
    <row r="158" spans="1:2" x14ac:dyDescent="0.3">
      <c r="A158" t="s">
        <v>1955</v>
      </c>
      <c r="B158">
        <v>4028115620</v>
      </c>
    </row>
    <row r="159" spans="1:2" x14ac:dyDescent="0.3">
      <c r="A159" t="s">
        <v>1622</v>
      </c>
      <c r="B159">
        <v>3088128560</v>
      </c>
    </row>
    <row r="160" spans="1:2" x14ac:dyDescent="0.3">
      <c r="A160" t="s">
        <v>1250</v>
      </c>
      <c r="B160">
        <v>1208713682</v>
      </c>
    </row>
    <row r="161" spans="1:2" x14ac:dyDescent="0.3">
      <c r="A161" t="s">
        <v>2005</v>
      </c>
      <c r="B161">
        <v>1168151064</v>
      </c>
    </row>
    <row r="162" spans="1:2" x14ac:dyDescent="0.3">
      <c r="A162" t="s">
        <v>1961</v>
      </c>
      <c r="B162">
        <v>1258127592</v>
      </c>
    </row>
    <row r="163" spans="1:2" x14ac:dyDescent="0.3">
      <c r="A163" t="s">
        <v>1760</v>
      </c>
      <c r="B163">
        <v>3038110949</v>
      </c>
    </row>
    <row r="164" spans="1:2" x14ac:dyDescent="0.3">
      <c r="A164" t="s">
        <v>1296</v>
      </c>
      <c r="B164">
        <v>1448110578</v>
      </c>
    </row>
    <row r="165" spans="1:2" x14ac:dyDescent="0.3">
      <c r="A165" t="s">
        <v>1584</v>
      </c>
      <c r="B165">
        <v>1318122840</v>
      </c>
    </row>
    <row r="166" spans="1:2" x14ac:dyDescent="0.3">
      <c r="A166" t="s">
        <v>2944</v>
      </c>
      <c r="B166">
        <v>3148200813</v>
      </c>
    </row>
    <row r="167" spans="1:2" x14ac:dyDescent="0.3">
      <c r="A167" t="s">
        <v>3845</v>
      </c>
      <c r="B167">
        <v>6088185802</v>
      </c>
    </row>
    <row r="168" spans="1:2" x14ac:dyDescent="0.3">
      <c r="A168" t="s">
        <v>1302</v>
      </c>
      <c r="B168">
        <v>2148875980</v>
      </c>
    </row>
    <row r="169" spans="1:2" x14ac:dyDescent="0.3">
      <c r="A169" t="s">
        <v>3281</v>
      </c>
      <c r="B169">
        <v>6038203802</v>
      </c>
    </row>
    <row r="170" spans="1:2" x14ac:dyDescent="0.3">
      <c r="A170" t="s">
        <v>4122</v>
      </c>
      <c r="B170">
        <v>3488100027</v>
      </c>
    </row>
    <row r="171" spans="1:2" x14ac:dyDescent="0.3">
      <c r="A171" t="s">
        <v>3265</v>
      </c>
      <c r="B171">
        <v>6168199646</v>
      </c>
    </row>
    <row r="172" spans="1:2" x14ac:dyDescent="0.3">
      <c r="A172" t="s">
        <v>1256</v>
      </c>
      <c r="B172">
        <v>6038167551</v>
      </c>
    </row>
    <row r="173" spans="1:2" x14ac:dyDescent="0.3">
      <c r="A173" t="s">
        <v>3621</v>
      </c>
      <c r="B173">
        <v>1218216519</v>
      </c>
    </row>
    <row r="174" spans="1:2" x14ac:dyDescent="0.3">
      <c r="A174" t="s">
        <v>1577</v>
      </c>
      <c r="B174">
        <v>1218168664</v>
      </c>
    </row>
    <row r="175" spans="1:2" x14ac:dyDescent="0.3">
      <c r="A175" t="s">
        <v>1640</v>
      </c>
      <c r="B175">
        <v>1258108329</v>
      </c>
    </row>
    <row r="176" spans="1:2" x14ac:dyDescent="0.3">
      <c r="A176" t="s">
        <v>3051</v>
      </c>
      <c r="B176">
        <v>5058121756</v>
      </c>
    </row>
    <row r="177" spans="1:2" x14ac:dyDescent="0.3">
      <c r="A177" t="s">
        <v>3084</v>
      </c>
      <c r="B177">
        <v>1178207059</v>
      </c>
    </row>
    <row r="178" spans="1:2" x14ac:dyDescent="0.3">
      <c r="A178" t="s">
        <v>1269</v>
      </c>
      <c r="B178">
        <v>1098642941</v>
      </c>
    </row>
    <row r="179" spans="1:2" x14ac:dyDescent="0.3">
      <c r="A179" t="s">
        <v>2493</v>
      </c>
      <c r="B179">
        <v>1368101078</v>
      </c>
    </row>
    <row r="180" spans="1:2" x14ac:dyDescent="0.3">
      <c r="A180" t="s">
        <v>1503</v>
      </c>
      <c r="B180">
        <v>6068607732</v>
      </c>
    </row>
    <row r="181" spans="1:2" x14ac:dyDescent="0.3">
      <c r="A181" t="s">
        <v>3230</v>
      </c>
      <c r="B181">
        <v>1078755374</v>
      </c>
    </row>
    <row r="182" spans="1:2" x14ac:dyDescent="0.3">
      <c r="A182" t="s">
        <v>3416</v>
      </c>
      <c r="B182">
        <v>1198192875</v>
      </c>
    </row>
    <row r="183" spans="1:2" x14ac:dyDescent="0.3">
      <c r="A183" t="s">
        <v>2999</v>
      </c>
      <c r="B183">
        <v>1348672932</v>
      </c>
    </row>
    <row r="184" spans="1:2" x14ac:dyDescent="0.3">
      <c r="A184" t="s">
        <v>1216</v>
      </c>
      <c r="B184">
        <v>6058199802</v>
      </c>
    </row>
    <row r="185" spans="1:2" x14ac:dyDescent="0.3">
      <c r="A185" t="s">
        <v>2201</v>
      </c>
      <c r="B185">
        <v>2158740890</v>
      </c>
    </row>
    <row r="186" spans="1:2" x14ac:dyDescent="0.3">
      <c r="A186" t="s">
        <v>1563</v>
      </c>
      <c r="B186">
        <v>1218168155</v>
      </c>
    </row>
    <row r="187" spans="1:2" x14ac:dyDescent="0.3">
      <c r="A187" t="s">
        <v>4123</v>
      </c>
      <c r="B187">
        <v>1358647872</v>
      </c>
    </row>
    <row r="188" spans="1:2" x14ac:dyDescent="0.3">
      <c r="A188" t="s">
        <v>2039</v>
      </c>
      <c r="B188">
        <v>1708200057</v>
      </c>
    </row>
    <row r="189" spans="1:2" x14ac:dyDescent="0.3">
      <c r="A189" t="s">
        <v>1909</v>
      </c>
      <c r="B189">
        <v>2098158898</v>
      </c>
    </row>
    <row r="190" spans="1:2" x14ac:dyDescent="0.3">
      <c r="A190" t="s">
        <v>1373</v>
      </c>
      <c r="B190">
        <v>2098157002</v>
      </c>
    </row>
    <row r="191" spans="1:2" x14ac:dyDescent="0.3">
      <c r="A191" t="s">
        <v>1131</v>
      </c>
      <c r="B191">
        <v>1138151406</v>
      </c>
    </row>
    <row r="192" spans="1:2" x14ac:dyDescent="0.3">
      <c r="A192" t="s">
        <v>3022</v>
      </c>
      <c r="B192">
        <v>6068602377</v>
      </c>
    </row>
    <row r="193" spans="1:2" x14ac:dyDescent="0.3">
      <c r="A193" t="s">
        <v>3528</v>
      </c>
      <c r="B193">
        <v>2048209458</v>
      </c>
    </row>
    <row r="194" spans="1:2" x14ac:dyDescent="0.3">
      <c r="A194" t="s">
        <v>1484</v>
      </c>
      <c r="B194">
        <v>2088119892</v>
      </c>
    </row>
    <row r="195" spans="1:2" x14ac:dyDescent="0.3">
      <c r="A195" t="s">
        <v>3010</v>
      </c>
      <c r="B195">
        <v>1348620055</v>
      </c>
    </row>
    <row r="196" spans="1:2" x14ac:dyDescent="0.3">
      <c r="A196" t="s">
        <v>3315</v>
      </c>
      <c r="B196">
        <v>1258183046</v>
      </c>
    </row>
    <row r="197" spans="1:2" x14ac:dyDescent="0.3">
      <c r="A197" t="s">
        <v>2029</v>
      </c>
      <c r="B197">
        <v>2208847325</v>
      </c>
    </row>
    <row r="198" spans="1:2" x14ac:dyDescent="0.3">
      <c r="A198" t="s">
        <v>1671</v>
      </c>
      <c r="B198">
        <v>1358116336</v>
      </c>
    </row>
    <row r="199" spans="1:2" x14ac:dyDescent="0.3">
      <c r="A199" t="s">
        <v>1689</v>
      </c>
      <c r="B199">
        <v>4098639797</v>
      </c>
    </row>
    <row r="200" spans="1:2" x14ac:dyDescent="0.3">
      <c r="A200" t="s">
        <v>1642</v>
      </c>
      <c r="B200">
        <v>3018180376</v>
      </c>
    </row>
    <row r="201" spans="1:2" x14ac:dyDescent="0.3">
      <c r="A201" t="s">
        <v>3312</v>
      </c>
      <c r="B201">
        <v>1288674347</v>
      </c>
    </row>
    <row r="202" spans="1:2" x14ac:dyDescent="0.3">
      <c r="A202" t="s">
        <v>1533</v>
      </c>
      <c r="B202">
        <v>7228800753</v>
      </c>
    </row>
    <row r="203" spans="1:2" x14ac:dyDescent="0.3">
      <c r="A203" t="s">
        <v>4124</v>
      </c>
      <c r="B203">
        <v>1058664512</v>
      </c>
    </row>
    <row r="204" spans="1:2" x14ac:dyDescent="0.3">
      <c r="A204" t="s">
        <v>1779</v>
      </c>
      <c r="B204">
        <v>2158169804</v>
      </c>
    </row>
    <row r="205" spans="1:2" x14ac:dyDescent="0.3">
      <c r="A205" t="s">
        <v>3181</v>
      </c>
      <c r="B205">
        <v>1278160689</v>
      </c>
    </row>
    <row r="206" spans="1:2" x14ac:dyDescent="0.3">
      <c r="A206" t="s">
        <v>3628</v>
      </c>
      <c r="B206">
        <v>2018171539</v>
      </c>
    </row>
    <row r="207" spans="1:2" x14ac:dyDescent="0.3">
      <c r="A207" t="s">
        <v>2049</v>
      </c>
      <c r="B207">
        <v>3038162092</v>
      </c>
    </row>
    <row r="208" spans="1:2" x14ac:dyDescent="0.3">
      <c r="A208" t="s">
        <v>1911</v>
      </c>
      <c r="B208">
        <v>1078616302</v>
      </c>
    </row>
    <row r="209" spans="1:2" x14ac:dyDescent="0.3">
      <c r="A209" t="s">
        <v>1174</v>
      </c>
      <c r="B209">
        <v>5068134778</v>
      </c>
    </row>
    <row r="210" spans="1:2" x14ac:dyDescent="0.3">
      <c r="A210" t="s">
        <v>2231</v>
      </c>
      <c r="B210">
        <v>1298638951</v>
      </c>
    </row>
    <row r="211" spans="1:2" x14ac:dyDescent="0.3">
      <c r="A211" t="s">
        <v>3361</v>
      </c>
      <c r="B211">
        <v>3178136443</v>
      </c>
    </row>
    <row r="212" spans="1:2" x14ac:dyDescent="0.3">
      <c r="A212" t="s">
        <v>3286</v>
      </c>
      <c r="B212">
        <v>3128108113</v>
      </c>
    </row>
    <row r="213" spans="1:2" x14ac:dyDescent="0.3">
      <c r="A213" t="s">
        <v>2353</v>
      </c>
      <c r="B213">
        <v>3178116772</v>
      </c>
    </row>
    <row r="214" spans="1:2" x14ac:dyDescent="0.3">
      <c r="A214" t="s">
        <v>1719</v>
      </c>
      <c r="B214">
        <v>1078213480</v>
      </c>
    </row>
    <row r="215" spans="1:2" x14ac:dyDescent="0.3">
      <c r="A215" t="s">
        <v>3352</v>
      </c>
      <c r="B215">
        <v>1358629758</v>
      </c>
    </row>
    <row r="216" spans="1:2" x14ac:dyDescent="0.3">
      <c r="A216" t="s">
        <v>1814</v>
      </c>
      <c r="B216">
        <v>1208154599</v>
      </c>
    </row>
    <row r="217" spans="1:2" x14ac:dyDescent="0.3">
      <c r="A217" t="s">
        <v>1278</v>
      </c>
      <c r="B217">
        <v>8438800083</v>
      </c>
    </row>
    <row r="218" spans="1:2" x14ac:dyDescent="0.3">
      <c r="A218" t="s">
        <v>3517</v>
      </c>
      <c r="B218">
        <v>1398139933</v>
      </c>
    </row>
    <row r="219" spans="1:2" x14ac:dyDescent="0.3">
      <c r="A219" t="s">
        <v>3041</v>
      </c>
      <c r="B219">
        <v>5148122540</v>
      </c>
    </row>
    <row r="220" spans="1:2" x14ac:dyDescent="0.3">
      <c r="A220" t="s">
        <v>2340</v>
      </c>
      <c r="B220">
        <v>3148136987</v>
      </c>
    </row>
    <row r="221" spans="1:2" x14ac:dyDescent="0.3">
      <c r="A221" t="s">
        <v>3318</v>
      </c>
      <c r="B221">
        <v>1378109001</v>
      </c>
    </row>
    <row r="222" spans="1:2" x14ac:dyDescent="0.3">
      <c r="A222" t="s">
        <v>3654</v>
      </c>
      <c r="B222">
        <v>1498100885</v>
      </c>
    </row>
    <row r="223" spans="1:2" x14ac:dyDescent="0.3">
      <c r="A223" t="s">
        <v>4125</v>
      </c>
      <c r="B223">
        <v>2328800959</v>
      </c>
    </row>
    <row r="224" spans="1:2" x14ac:dyDescent="0.3">
      <c r="A224" t="s">
        <v>3613</v>
      </c>
      <c r="B224">
        <v>6428200101</v>
      </c>
    </row>
    <row r="225" spans="1:2" x14ac:dyDescent="0.3">
      <c r="A225" t="s">
        <v>1926</v>
      </c>
      <c r="B225">
        <v>3038120414</v>
      </c>
    </row>
    <row r="226" spans="1:2" x14ac:dyDescent="0.3">
      <c r="A226" t="s">
        <v>1646</v>
      </c>
      <c r="B226">
        <v>1298179700</v>
      </c>
    </row>
    <row r="227" spans="1:2" x14ac:dyDescent="0.3">
      <c r="A227" t="s">
        <v>2455</v>
      </c>
      <c r="B227">
        <v>1048624967</v>
      </c>
    </row>
    <row r="228" spans="1:2" x14ac:dyDescent="0.3">
      <c r="A228" t="s">
        <v>1306</v>
      </c>
      <c r="B228">
        <v>2118645881</v>
      </c>
    </row>
    <row r="229" spans="1:2" x14ac:dyDescent="0.3">
      <c r="A229" t="s">
        <v>1661</v>
      </c>
      <c r="B229">
        <v>4168177566</v>
      </c>
    </row>
    <row r="230" spans="1:2" x14ac:dyDescent="0.3">
      <c r="A230" t="s">
        <v>2219</v>
      </c>
      <c r="B230">
        <v>1018800989</v>
      </c>
    </row>
    <row r="231" spans="1:2" x14ac:dyDescent="0.3">
      <c r="A231" t="s">
        <v>1435</v>
      </c>
      <c r="B231">
        <v>2218121329</v>
      </c>
    </row>
    <row r="232" spans="1:2" x14ac:dyDescent="0.3">
      <c r="A232" t="s">
        <v>3381</v>
      </c>
      <c r="B232">
        <v>1358271020</v>
      </c>
    </row>
    <row r="233" spans="1:2" x14ac:dyDescent="0.3">
      <c r="A233" t="s">
        <v>4126</v>
      </c>
      <c r="B233">
        <v>1208629533</v>
      </c>
    </row>
    <row r="234" spans="1:2" x14ac:dyDescent="0.3">
      <c r="A234" t="s">
        <v>3616</v>
      </c>
      <c r="B234">
        <v>1148667361</v>
      </c>
    </row>
    <row r="235" spans="1:2" x14ac:dyDescent="0.3">
      <c r="A235" t="s">
        <v>3202</v>
      </c>
      <c r="B235">
        <v>1288626184</v>
      </c>
    </row>
    <row r="236" spans="1:2" x14ac:dyDescent="0.3">
      <c r="A236" t="s">
        <v>2203</v>
      </c>
      <c r="B236">
        <v>5048800873</v>
      </c>
    </row>
    <row r="237" spans="1:2" x14ac:dyDescent="0.3">
      <c r="A237" t="s">
        <v>2100</v>
      </c>
      <c r="B237">
        <v>2268150381</v>
      </c>
    </row>
    <row r="238" spans="1:2" x14ac:dyDescent="0.3">
      <c r="A238" t="s">
        <v>2430</v>
      </c>
      <c r="B238">
        <v>1348107284</v>
      </c>
    </row>
    <row r="239" spans="1:2" x14ac:dyDescent="0.3">
      <c r="A239" t="s">
        <v>1827</v>
      </c>
      <c r="B239">
        <v>2158151677</v>
      </c>
    </row>
    <row r="240" spans="1:2" x14ac:dyDescent="0.3">
      <c r="A240" t="s">
        <v>1555</v>
      </c>
      <c r="B240">
        <v>5138107018</v>
      </c>
    </row>
    <row r="241" spans="1:2" x14ac:dyDescent="0.3">
      <c r="A241" t="s">
        <v>3082</v>
      </c>
      <c r="B241">
        <v>7218601115</v>
      </c>
    </row>
    <row r="242" spans="1:2" x14ac:dyDescent="0.3">
      <c r="A242" t="s">
        <v>2469</v>
      </c>
      <c r="B242">
        <v>2148887735</v>
      </c>
    </row>
    <row r="243" spans="1:2" x14ac:dyDescent="0.3">
      <c r="A243" t="s">
        <v>1835</v>
      </c>
      <c r="B243">
        <v>1308187966</v>
      </c>
    </row>
    <row r="244" spans="1:2" x14ac:dyDescent="0.3">
      <c r="A244" t="s">
        <v>1636</v>
      </c>
      <c r="B244">
        <v>1088116993</v>
      </c>
    </row>
    <row r="245" spans="1:2" x14ac:dyDescent="0.3">
      <c r="A245" t="s">
        <v>2051</v>
      </c>
      <c r="B245">
        <v>3038136857</v>
      </c>
    </row>
    <row r="246" spans="1:2" x14ac:dyDescent="0.3">
      <c r="A246" t="s">
        <v>3160</v>
      </c>
      <c r="B246">
        <v>1288189622</v>
      </c>
    </row>
    <row r="247" spans="1:2" x14ac:dyDescent="0.3">
      <c r="A247" t="s">
        <v>3455</v>
      </c>
      <c r="B247">
        <v>2118696978</v>
      </c>
    </row>
    <row r="248" spans="1:2" x14ac:dyDescent="0.3">
      <c r="A248" t="s">
        <v>3292</v>
      </c>
      <c r="B248">
        <v>1168118615</v>
      </c>
    </row>
    <row r="249" spans="1:2" x14ac:dyDescent="0.3">
      <c r="A249" t="s">
        <v>3189</v>
      </c>
      <c r="B249">
        <v>1358184120</v>
      </c>
    </row>
    <row r="250" spans="1:2" x14ac:dyDescent="0.3">
      <c r="A250" t="s">
        <v>3323</v>
      </c>
      <c r="B250">
        <v>1198673306</v>
      </c>
    </row>
    <row r="251" spans="1:2" x14ac:dyDescent="0.3">
      <c r="A251" t="s">
        <v>3305</v>
      </c>
      <c r="B251">
        <v>4018131501</v>
      </c>
    </row>
    <row r="252" spans="1:2" x14ac:dyDescent="0.3">
      <c r="A252" t="s">
        <v>3452</v>
      </c>
      <c r="B252">
        <v>1068638429</v>
      </c>
    </row>
    <row r="253" spans="1:2" x14ac:dyDescent="0.3">
      <c r="A253" t="s">
        <v>3665</v>
      </c>
      <c r="B253">
        <v>4108150690</v>
      </c>
    </row>
    <row r="254" spans="1:2" x14ac:dyDescent="0.3">
      <c r="A254" t="s">
        <v>3515</v>
      </c>
      <c r="B254">
        <v>1218147596</v>
      </c>
    </row>
    <row r="255" spans="1:2" x14ac:dyDescent="0.3">
      <c r="A255" t="s">
        <v>3320</v>
      </c>
      <c r="B255">
        <v>2278103009</v>
      </c>
    </row>
    <row r="256" spans="1:2" x14ac:dyDescent="0.3">
      <c r="A256" t="s">
        <v>1394</v>
      </c>
      <c r="B256">
        <v>1198107077</v>
      </c>
    </row>
    <row r="257" spans="1:2" x14ac:dyDescent="0.3">
      <c r="A257" t="s">
        <v>3069</v>
      </c>
      <c r="B257">
        <v>5028146888</v>
      </c>
    </row>
    <row r="258" spans="1:2" x14ac:dyDescent="0.3">
      <c r="A258" t="s">
        <v>3310</v>
      </c>
      <c r="B258">
        <v>1218192937</v>
      </c>
    </row>
    <row r="259" spans="1:2" x14ac:dyDescent="0.3">
      <c r="A259" t="s">
        <v>3049</v>
      </c>
      <c r="B259">
        <v>4638101005</v>
      </c>
    </row>
    <row r="260" spans="1:2" x14ac:dyDescent="0.3">
      <c r="A260" t="s">
        <v>2110</v>
      </c>
      <c r="B260">
        <v>6768600117</v>
      </c>
    </row>
    <row r="261" spans="1:2" x14ac:dyDescent="0.3">
      <c r="A261" t="s">
        <v>1985</v>
      </c>
      <c r="B261">
        <v>6848100938</v>
      </c>
    </row>
    <row r="262" spans="1:2" x14ac:dyDescent="0.3">
      <c r="A262" t="s">
        <v>1266</v>
      </c>
      <c r="B262">
        <v>1138540310</v>
      </c>
    </row>
    <row r="263" spans="1:2" x14ac:dyDescent="0.3">
      <c r="A263" t="s">
        <v>1924</v>
      </c>
      <c r="B263">
        <v>2158541425</v>
      </c>
    </row>
    <row r="264" spans="1:2" x14ac:dyDescent="0.3">
      <c r="A264" t="s">
        <v>3135</v>
      </c>
      <c r="B264">
        <v>6058192018</v>
      </c>
    </row>
    <row r="265" spans="1:2" x14ac:dyDescent="0.3">
      <c r="A265" t="s">
        <v>3240</v>
      </c>
      <c r="B265">
        <v>1398101984</v>
      </c>
    </row>
    <row r="266" spans="1:2" x14ac:dyDescent="0.3">
      <c r="A266" t="s">
        <v>1907</v>
      </c>
      <c r="B266">
        <v>6018203602</v>
      </c>
    </row>
    <row r="267" spans="1:2" x14ac:dyDescent="0.3">
      <c r="A267" t="s">
        <v>1258</v>
      </c>
      <c r="B267">
        <v>1148624834</v>
      </c>
    </row>
    <row r="268" spans="1:2" x14ac:dyDescent="0.3">
      <c r="A268" t="s">
        <v>3012</v>
      </c>
      <c r="B268">
        <v>6068101830</v>
      </c>
    </row>
    <row r="269" spans="1:2" x14ac:dyDescent="0.3">
      <c r="A269" t="s">
        <v>3347</v>
      </c>
      <c r="B269">
        <v>4958800190</v>
      </c>
    </row>
    <row r="270" spans="1:2" x14ac:dyDescent="0.3">
      <c r="A270" t="s">
        <v>3630</v>
      </c>
      <c r="B270">
        <v>2048149088</v>
      </c>
    </row>
    <row r="271" spans="1:2" x14ac:dyDescent="0.3">
      <c r="A271" t="s">
        <v>4127</v>
      </c>
      <c r="B271">
        <v>1318601928</v>
      </c>
    </row>
    <row r="272" spans="1:2" x14ac:dyDescent="0.3">
      <c r="A272" t="s">
        <v>3255</v>
      </c>
      <c r="B272">
        <v>4188110464</v>
      </c>
    </row>
    <row r="273" spans="1:2" x14ac:dyDescent="0.3">
      <c r="A273" t="s">
        <v>3223</v>
      </c>
      <c r="B273">
        <v>6178166610</v>
      </c>
    </row>
    <row r="274" spans="1:2" x14ac:dyDescent="0.3">
      <c r="A274" t="s">
        <v>3162</v>
      </c>
      <c r="B274">
        <v>1298684358</v>
      </c>
    </row>
    <row r="275" spans="1:2" x14ac:dyDescent="0.3">
      <c r="A275" t="s">
        <v>3485</v>
      </c>
      <c r="B275">
        <v>6158179900</v>
      </c>
    </row>
    <row r="276" spans="1:2" x14ac:dyDescent="0.3">
      <c r="A276" t="s">
        <v>2975</v>
      </c>
      <c r="B276">
        <v>1058763183</v>
      </c>
    </row>
    <row r="277" spans="1:2" x14ac:dyDescent="0.3">
      <c r="A277" t="s">
        <v>3521</v>
      </c>
      <c r="B277">
        <v>1168204817</v>
      </c>
    </row>
    <row r="278" spans="1:2" x14ac:dyDescent="0.3">
      <c r="A278" t="s">
        <v>3086</v>
      </c>
      <c r="B278">
        <v>6218196113</v>
      </c>
    </row>
    <row r="279" spans="1:2" x14ac:dyDescent="0.3">
      <c r="A279" t="s">
        <v>1495</v>
      </c>
      <c r="B279">
        <v>1018222899</v>
      </c>
    </row>
    <row r="280" spans="1:2" x14ac:dyDescent="0.3">
      <c r="A280" t="s">
        <v>1669</v>
      </c>
      <c r="B280">
        <v>4108613744</v>
      </c>
    </row>
    <row r="281" spans="1:2" x14ac:dyDescent="0.3">
      <c r="A281" t="s">
        <v>1657</v>
      </c>
      <c r="B281">
        <v>3128638005</v>
      </c>
    </row>
    <row r="282" spans="1:2" x14ac:dyDescent="0.3">
      <c r="A282" t="s">
        <v>3584</v>
      </c>
      <c r="B282">
        <v>3478700763</v>
      </c>
    </row>
    <row r="283" spans="1:2" x14ac:dyDescent="0.3">
      <c r="A283" t="s">
        <v>1399</v>
      </c>
      <c r="B283">
        <v>2208633453</v>
      </c>
    </row>
    <row r="284" spans="1:2" x14ac:dyDescent="0.3">
      <c r="A284" t="s">
        <v>3663</v>
      </c>
      <c r="B284">
        <v>4108652446</v>
      </c>
    </row>
    <row r="285" spans="1:2" x14ac:dyDescent="0.3">
      <c r="A285" t="s">
        <v>1232</v>
      </c>
      <c r="B285">
        <v>5098800034</v>
      </c>
    </row>
    <row r="286" spans="1:2" x14ac:dyDescent="0.3">
      <c r="A286" t="s">
        <v>3609</v>
      </c>
      <c r="B286">
        <v>1208691769</v>
      </c>
    </row>
    <row r="287" spans="1:2" x14ac:dyDescent="0.3">
      <c r="A287" t="s">
        <v>3418</v>
      </c>
      <c r="B287">
        <v>1048162461</v>
      </c>
    </row>
    <row r="288" spans="1:2" x14ac:dyDescent="0.3">
      <c r="A288" t="s">
        <v>3713</v>
      </c>
      <c r="B288">
        <v>1078616262</v>
      </c>
    </row>
    <row r="289" spans="1:2" x14ac:dyDescent="0.3">
      <c r="A289" t="s">
        <v>1771</v>
      </c>
      <c r="B289">
        <v>1138680702</v>
      </c>
    </row>
    <row r="290" spans="1:2" x14ac:dyDescent="0.3">
      <c r="A290" t="s">
        <v>1317</v>
      </c>
      <c r="B290">
        <v>1048150626</v>
      </c>
    </row>
    <row r="291" spans="1:2" x14ac:dyDescent="0.3">
      <c r="A291" t="s">
        <v>1936</v>
      </c>
      <c r="B291">
        <v>2068184567</v>
      </c>
    </row>
    <row r="292" spans="1:2" x14ac:dyDescent="0.3">
      <c r="A292" t="s">
        <v>1424</v>
      </c>
      <c r="B292">
        <v>3548600070</v>
      </c>
    </row>
    <row r="293" spans="1:2" x14ac:dyDescent="0.3">
      <c r="A293" t="s">
        <v>1475</v>
      </c>
      <c r="B293">
        <v>1768100999</v>
      </c>
    </row>
    <row r="294" spans="1:2" x14ac:dyDescent="0.3">
      <c r="A294" t="s">
        <v>1903</v>
      </c>
      <c r="B294">
        <v>2128184368</v>
      </c>
    </row>
    <row r="295" spans="1:2" x14ac:dyDescent="0.3">
      <c r="A295" t="s">
        <v>1287</v>
      </c>
      <c r="B295">
        <v>1148142327</v>
      </c>
    </row>
    <row r="296" spans="1:2" x14ac:dyDescent="0.3">
      <c r="A296" t="s">
        <v>1199</v>
      </c>
      <c r="B296">
        <v>5018101501</v>
      </c>
    </row>
    <row r="297" spans="1:2" x14ac:dyDescent="0.3">
      <c r="A297" t="s">
        <v>1998</v>
      </c>
      <c r="B297">
        <v>6038162444</v>
      </c>
    </row>
    <row r="298" spans="1:2" x14ac:dyDescent="0.3">
      <c r="A298" t="s">
        <v>3728</v>
      </c>
      <c r="B298">
        <v>6108174948</v>
      </c>
    </row>
    <row r="299" spans="1:2" x14ac:dyDescent="0.3">
      <c r="A299" t="s">
        <v>3468</v>
      </c>
      <c r="B299">
        <v>5058119153</v>
      </c>
    </row>
    <row r="300" spans="1:2" x14ac:dyDescent="0.3">
      <c r="A300" t="s">
        <v>2320</v>
      </c>
      <c r="B300">
        <v>1388301535</v>
      </c>
    </row>
    <row r="301" spans="1:2" x14ac:dyDescent="0.3">
      <c r="A301" t="s">
        <v>3276</v>
      </c>
      <c r="B301">
        <v>3128636405</v>
      </c>
    </row>
    <row r="302" spans="1:2" x14ac:dyDescent="0.3">
      <c r="A302" t="s">
        <v>3406</v>
      </c>
      <c r="B302">
        <v>2208119418</v>
      </c>
    </row>
    <row r="303" spans="1:2" x14ac:dyDescent="0.3">
      <c r="A303" t="s">
        <v>4128</v>
      </c>
      <c r="B303">
        <v>1018628299</v>
      </c>
    </row>
    <row r="304" spans="1:2" x14ac:dyDescent="0.3">
      <c r="A304" t="s">
        <v>1464</v>
      </c>
      <c r="B304">
        <v>2118719565</v>
      </c>
    </row>
    <row r="305" spans="1:2" x14ac:dyDescent="0.3">
      <c r="A305" t="s">
        <v>1125</v>
      </c>
      <c r="B305">
        <v>2158785261</v>
      </c>
    </row>
    <row r="306" spans="1:2" x14ac:dyDescent="0.3">
      <c r="A306" t="s">
        <v>2150</v>
      </c>
      <c r="B306">
        <v>6178154865</v>
      </c>
    </row>
    <row r="307" spans="1:2" x14ac:dyDescent="0.3">
      <c r="A307" t="s">
        <v>1769</v>
      </c>
      <c r="B307">
        <v>1148644903</v>
      </c>
    </row>
    <row r="308" spans="1:2" x14ac:dyDescent="0.3">
      <c r="A308" t="s">
        <v>1945</v>
      </c>
      <c r="B308">
        <v>2108122065</v>
      </c>
    </row>
    <row r="309" spans="1:2" x14ac:dyDescent="0.3">
      <c r="A309" t="s">
        <v>2267</v>
      </c>
      <c r="B309">
        <v>1138207998</v>
      </c>
    </row>
    <row r="310" spans="1:2" x14ac:dyDescent="0.3">
      <c r="A310" t="s">
        <v>1854</v>
      </c>
      <c r="B310">
        <v>5038109120</v>
      </c>
    </row>
    <row r="311" spans="1:2" x14ac:dyDescent="0.3">
      <c r="A311" t="s">
        <v>3447</v>
      </c>
      <c r="B311">
        <v>4168139640</v>
      </c>
    </row>
    <row r="312" spans="1:2" x14ac:dyDescent="0.3">
      <c r="A312" t="s">
        <v>2057</v>
      </c>
      <c r="B312">
        <v>4108216326</v>
      </c>
    </row>
    <row r="313" spans="1:2" x14ac:dyDescent="0.3">
      <c r="A313" t="s">
        <v>1134</v>
      </c>
      <c r="B313">
        <v>1438114270</v>
      </c>
    </row>
    <row r="314" spans="1:2" x14ac:dyDescent="0.3">
      <c r="A314" t="s">
        <v>1728</v>
      </c>
      <c r="B314">
        <v>2018190142</v>
      </c>
    </row>
    <row r="315" spans="1:2" x14ac:dyDescent="0.3">
      <c r="A315" t="s">
        <v>2979</v>
      </c>
      <c r="B315">
        <v>1058151424</v>
      </c>
    </row>
    <row r="316" spans="1:2" x14ac:dyDescent="0.3">
      <c r="A316" t="s">
        <v>3403</v>
      </c>
      <c r="B316">
        <v>1198103654</v>
      </c>
    </row>
    <row r="317" spans="1:2" x14ac:dyDescent="0.3">
      <c r="A317" t="s">
        <v>2360</v>
      </c>
      <c r="B317">
        <v>1248139343</v>
      </c>
    </row>
    <row r="318" spans="1:2" x14ac:dyDescent="0.3">
      <c r="A318" t="s">
        <v>2982</v>
      </c>
      <c r="B318">
        <v>1058176181</v>
      </c>
    </row>
    <row r="319" spans="1:2" x14ac:dyDescent="0.3">
      <c r="A319" t="s">
        <v>3007</v>
      </c>
      <c r="B319">
        <v>1198109075</v>
      </c>
    </row>
    <row r="320" spans="1:2" x14ac:dyDescent="0.3">
      <c r="A320" t="s">
        <v>3294</v>
      </c>
      <c r="B320">
        <v>1298164250</v>
      </c>
    </row>
    <row r="321" spans="1:2" x14ac:dyDescent="0.3">
      <c r="A321" t="s">
        <v>3153</v>
      </c>
      <c r="B321">
        <v>5598100291</v>
      </c>
    </row>
    <row r="322" spans="1:2" x14ac:dyDescent="0.3">
      <c r="A322" t="s">
        <v>1380</v>
      </c>
      <c r="B322">
        <v>1138507719</v>
      </c>
    </row>
    <row r="323" spans="1:2" x14ac:dyDescent="0.3">
      <c r="A323" t="s">
        <v>1246</v>
      </c>
      <c r="B323">
        <v>2148763852</v>
      </c>
    </row>
    <row r="324" spans="1:2" x14ac:dyDescent="0.3">
      <c r="A324" t="s">
        <v>1351</v>
      </c>
      <c r="B324">
        <v>1078754996</v>
      </c>
    </row>
    <row r="325" spans="1:2" x14ac:dyDescent="0.3">
      <c r="A325" t="s">
        <v>2242</v>
      </c>
      <c r="B325">
        <v>1148626813</v>
      </c>
    </row>
    <row r="326" spans="1:2" x14ac:dyDescent="0.3">
      <c r="A326" t="s">
        <v>1940</v>
      </c>
      <c r="B326">
        <v>1078629879</v>
      </c>
    </row>
    <row r="327" spans="1:2" x14ac:dyDescent="0.3">
      <c r="A327" t="s">
        <v>1264</v>
      </c>
      <c r="B327">
        <v>4768601175</v>
      </c>
    </row>
    <row r="328" spans="1:2" x14ac:dyDescent="0.3">
      <c r="A328" t="s">
        <v>1829</v>
      </c>
      <c r="B328">
        <v>7068600174</v>
      </c>
    </row>
    <row r="329" spans="1:2" x14ac:dyDescent="0.3">
      <c r="A329" t="s">
        <v>1579</v>
      </c>
      <c r="B329">
        <v>1398119655</v>
      </c>
    </row>
    <row r="330" spans="1:2" x14ac:dyDescent="0.3">
      <c r="A330" t="s">
        <v>1685</v>
      </c>
      <c r="B330">
        <v>4108665446</v>
      </c>
    </row>
    <row r="331" spans="1:2" x14ac:dyDescent="0.3">
      <c r="A331" t="s">
        <v>3641</v>
      </c>
      <c r="B331">
        <v>6218126131</v>
      </c>
    </row>
    <row r="332" spans="1:2" x14ac:dyDescent="0.3">
      <c r="A332" t="s">
        <v>3511</v>
      </c>
      <c r="B332">
        <v>3148600316</v>
      </c>
    </row>
    <row r="333" spans="1:2" x14ac:dyDescent="0.3">
      <c r="A333" t="s">
        <v>1618</v>
      </c>
      <c r="B333">
        <v>3148634567</v>
      </c>
    </row>
    <row r="334" spans="1:2" x14ac:dyDescent="0.3">
      <c r="A334" t="s">
        <v>3334</v>
      </c>
      <c r="B334">
        <v>1058103830</v>
      </c>
    </row>
    <row r="335" spans="1:2" x14ac:dyDescent="0.3">
      <c r="A335" t="s">
        <v>2491</v>
      </c>
      <c r="B335">
        <v>3148103453</v>
      </c>
    </row>
    <row r="336" spans="1:2" x14ac:dyDescent="0.3">
      <c r="A336" t="s">
        <v>3141</v>
      </c>
      <c r="B336">
        <v>1358114134</v>
      </c>
    </row>
    <row r="337" spans="1:2" x14ac:dyDescent="0.3">
      <c r="A337" t="s">
        <v>1111</v>
      </c>
      <c r="B337">
        <v>3128662688</v>
      </c>
    </row>
    <row r="338" spans="1:2" x14ac:dyDescent="0.3">
      <c r="A338" t="s">
        <v>1790</v>
      </c>
      <c r="B338">
        <v>2218701010</v>
      </c>
    </row>
    <row r="339" spans="1:2" x14ac:dyDescent="0.3">
      <c r="A339" t="s">
        <v>2284</v>
      </c>
      <c r="B339">
        <v>1018617910</v>
      </c>
    </row>
    <row r="340" spans="1:2" x14ac:dyDescent="0.3">
      <c r="A340" t="s">
        <v>2027</v>
      </c>
      <c r="B340">
        <v>1298601323</v>
      </c>
    </row>
    <row r="341" spans="1:2" x14ac:dyDescent="0.3">
      <c r="A341" t="s">
        <v>2233</v>
      </c>
      <c r="B341">
        <v>2208607450</v>
      </c>
    </row>
    <row r="342" spans="1:2" x14ac:dyDescent="0.3">
      <c r="A342" t="s">
        <v>3611</v>
      </c>
      <c r="B342">
        <v>1078217768</v>
      </c>
    </row>
    <row r="343" spans="1:2" x14ac:dyDescent="0.3">
      <c r="A343" t="s">
        <v>1106</v>
      </c>
      <c r="B343">
        <v>1238170002</v>
      </c>
    </row>
    <row r="344" spans="1:2" x14ac:dyDescent="0.3">
      <c r="A344" t="s">
        <v>3341</v>
      </c>
      <c r="B344">
        <v>2018629638</v>
      </c>
    </row>
    <row r="345" spans="1:2" x14ac:dyDescent="0.3">
      <c r="A345" t="s">
        <v>2252</v>
      </c>
      <c r="B345">
        <v>1198655841</v>
      </c>
    </row>
    <row r="346" spans="1:2" x14ac:dyDescent="0.3">
      <c r="A346" t="s">
        <v>2310</v>
      </c>
      <c r="B346">
        <v>6108154165</v>
      </c>
    </row>
    <row r="347" spans="1:2" x14ac:dyDescent="0.3">
      <c r="A347" t="s">
        <v>1573</v>
      </c>
      <c r="B347">
        <v>1228133436</v>
      </c>
    </row>
    <row r="348" spans="1:2" x14ac:dyDescent="0.3">
      <c r="A348" t="s">
        <v>1922</v>
      </c>
      <c r="B348" t="s">
        <v>4129</v>
      </c>
    </row>
    <row r="349" spans="1:2" x14ac:dyDescent="0.3">
      <c r="A349" t="s">
        <v>1349</v>
      </c>
      <c r="B349">
        <v>1298198293</v>
      </c>
    </row>
    <row r="350" spans="1:2" x14ac:dyDescent="0.3">
      <c r="A350" t="s">
        <v>1569</v>
      </c>
      <c r="B350">
        <v>1338126099</v>
      </c>
    </row>
    <row r="351" spans="1:2" x14ac:dyDescent="0.3">
      <c r="A351" t="s">
        <v>1692</v>
      </c>
      <c r="B351">
        <v>1058217272</v>
      </c>
    </row>
    <row r="352" spans="1:2" x14ac:dyDescent="0.3">
      <c r="A352" t="s">
        <v>2070</v>
      </c>
      <c r="B352">
        <v>2148170763</v>
      </c>
    </row>
    <row r="353" spans="1:2" x14ac:dyDescent="0.3">
      <c r="A353" t="s">
        <v>3340</v>
      </c>
      <c r="B353">
        <v>2148859980</v>
      </c>
    </row>
    <row r="354" spans="1:2" x14ac:dyDescent="0.3">
      <c r="A354" t="s">
        <v>1870</v>
      </c>
      <c r="B354">
        <v>1268608287</v>
      </c>
    </row>
    <row r="355" spans="1:2" x14ac:dyDescent="0.3">
      <c r="A355" t="s">
        <v>3410</v>
      </c>
      <c r="B355">
        <v>1208679275</v>
      </c>
    </row>
    <row r="356" spans="1:2" x14ac:dyDescent="0.3">
      <c r="A356" t="s">
        <v>2192</v>
      </c>
      <c r="B356">
        <v>1078644531</v>
      </c>
    </row>
    <row r="357" spans="1:2" x14ac:dyDescent="0.3">
      <c r="A357" t="s">
        <v>3100</v>
      </c>
      <c r="B357">
        <v>2138636772</v>
      </c>
    </row>
    <row r="358" spans="1:2" x14ac:dyDescent="0.3">
      <c r="A358" t="s">
        <v>1421</v>
      </c>
      <c r="B358">
        <v>4098800277</v>
      </c>
    </row>
    <row r="359" spans="1:2" x14ac:dyDescent="0.3">
      <c r="A359" t="s">
        <v>3108</v>
      </c>
      <c r="B359">
        <v>2148896326</v>
      </c>
    </row>
    <row r="360" spans="1:2" x14ac:dyDescent="0.3">
      <c r="A360" t="s">
        <v>1509</v>
      </c>
      <c r="B360">
        <v>6108627533</v>
      </c>
    </row>
    <row r="361" spans="1:2" x14ac:dyDescent="0.3">
      <c r="A361" t="s">
        <v>1825</v>
      </c>
      <c r="B361">
        <v>2148833845</v>
      </c>
    </row>
    <row r="362" spans="1:2" x14ac:dyDescent="0.3">
      <c r="A362" t="s">
        <v>3398</v>
      </c>
      <c r="B362">
        <v>1208656011</v>
      </c>
    </row>
    <row r="363" spans="1:2" x14ac:dyDescent="0.3">
      <c r="A363" t="s">
        <v>2182</v>
      </c>
      <c r="B363">
        <v>1028135478</v>
      </c>
    </row>
    <row r="364" spans="1:2" x14ac:dyDescent="0.3">
      <c r="A364" t="s">
        <v>1298</v>
      </c>
      <c r="B364">
        <v>6208143855</v>
      </c>
    </row>
    <row r="365" spans="1:2" x14ac:dyDescent="0.3">
      <c r="A365" t="s">
        <v>3541</v>
      </c>
      <c r="B365" t="s">
        <v>4130</v>
      </c>
    </row>
    <row r="366" spans="1:2" x14ac:dyDescent="0.3">
      <c r="A366" t="s">
        <v>2081</v>
      </c>
      <c r="B366">
        <v>2148726143</v>
      </c>
    </row>
    <row r="367" spans="1:2" x14ac:dyDescent="0.3">
      <c r="A367" t="s">
        <v>3396</v>
      </c>
      <c r="B367">
        <v>5048196443</v>
      </c>
    </row>
    <row r="368" spans="1:2" x14ac:dyDescent="0.3">
      <c r="A368" t="s">
        <v>1128</v>
      </c>
      <c r="B368">
        <v>1438126679</v>
      </c>
    </row>
    <row r="369" spans="1:2" x14ac:dyDescent="0.3">
      <c r="A369" t="s">
        <v>1377</v>
      </c>
      <c r="B369">
        <v>1278628006</v>
      </c>
    </row>
    <row r="370" spans="1:2" x14ac:dyDescent="0.3">
      <c r="A370" t="s">
        <v>3401</v>
      </c>
      <c r="B370">
        <v>1198126322</v>
      </c>
    </row>
    <row r="371" spans="1:2" x14ac:dyDescent="0.3">
      <c r="A371" t="s">
        <v>1767</v>
      </c>
      <c r="B371">
        <v>1648600026</v>
      </c>
    </row>
    <row r="372" spans="1:2" x14ac:dyDescent="0.3">
      <c r="A372" t="s">
        <v>2269</v>
      </c>
      <c r="B372">
        <v>1198116692</v>
      </c>
    </row>
    <row r="373" spans="1:2" x14ac:dyDescent="0.3">
      <c r="A373" t="s">
        <v>2240</v>
      </c>
      <c r="B373">
        <v>1348701924</v>
      </c>
    </row>
    <row r="374" spans="1:2" x14ac:dyDescent="0.3">
      <c r="A374" t="s">
        <v>2089</v>
      </c>
      <c r="B374">
        <v>5068161260</v>
      </c>
    </row>
    <row r="375" spans="1:2" x14ac:dyDescent="0.3">
      <c r="A375" t="s">
        <v>3553</v>
      </c>
      <c r="B375">
        <v>6018701142</v>
      </c>
    </row>
    <row r="376" spans="1:2" x14ac:dyDescent="0.3">
      <c r="A376" t="s">
        <v>3645</v>
      </c>
      <c r="B376">
        <v>5808701016</v>
      </c>
    </row>
    <row r="377" spans="1:2" x14ac:dyDescent="0.3">
      <c r="A377" t="s">
        <v>1176</v>
      </c>
      <c r="B377">
        <v>5118504143</v>
      </c>
    </row>
    <row r="378" spans="1:2" x14ac:dyDescent="0.3">
      <c r="A378" t="s">
        <v>1611</v>
      </c>
      <c r="B378">
        <v>1648700585</v>
      </c>
    </row>
    <row r="379" spans="1:2" x14ac:dyDescent="0.3">
      <c r="A379" t="s">
        <v>3535</v>
      </c>
      <c r="B379">
        <v>2188103742</v>
      </c>
    </row>
    <row r="380" spans="1:2" x14ac:dyDescent="0.3">
      <c r="A380" t="s">
        <v>1891</v>
      </c>
      <c r="B380">
        <v>1308154674</v>
      </c>
    </row>
    <row r="381" spans="1:2" x14ac:dyDescent="0.3">
      <c r="A381" t="s">
        <v>2108</v>
      </c>
      <c r="B381">
        <v>6098109127</v>
      </c>
    </row>
    <row r="382" spans="1:2" x14ac:dyDescent="0.3">
      <c r="A382" t="s">
        <v>2198</v>
      </c>
      <c r="B382">
        <v>2198600684</v>
      </c>
    </row>
    <row r="383" spans="1:2" x14ac:dyDescent="0.3">
      <c r="A383" t="s">
        <v>4131</v>
      </c>
      <c r="B383">
        <v>2198124527</v>
      </c>
    </row>
    <row r="384" spans="1:2" x14ac:dyDescent="0.3">
      <c r="A384" t="s">
        <v>2258</v>
      </c>
      <c r="B384">
        <v>1948100639</v>
      </c>
    </row>
    <row r="385" spans="1:2" x14ac:dyDescent="0.3">
      <c r="A385" t="s">
        <v>3066</v>
      </c>
      <c r="B385">
        <v>5048130626</v>
      </c>
    </row>
    <row r="386" spans="1:2" x14ac:dyDescent="0.3">
      <c r="A386" t="s">
        <v>1920</v>
      </c>
      <c r="B386">
        <v>7258101053</v>
      </c>
    </row>
    <row r="387" spans="1:2" x14ac:dyDescent="0.3">
      <c r="A387" t="s">
        <v>1489</v>
      </c>
      <c r="B387">
        <v>1028201179</v>
      </c>
    </row>
    <row r="388" spans="1:2" x14ac:dyDescent="0.3">
      <c r="A388" t="s">
        <v>1466</v>
      </c>
      <c r="B388">
        <v>1018179191</v>
      </c>
    </row>
    <row r="389" spans="1:2" x14ac:dyDescent="0.3">
      <c r="A389" t="s">
        <v>2035</v>
      </c>
      <c r="B389">
        <v>1318157785</v>
      </c>
    </row>
    <row r="390" spans="1:2" x14ac:dyDescent="0.3">
      <c r="A390" t="s">
        <v>3709</v>
      </c>
      <c r="B390">
        <v>2158208503</v>
      </c>
    </row>
    <row r="391" spans="1:2" x14ac:dyDescent="0.3">
      <c r="A391" t="s">
        <v>1076</v>
      </c>
      <c r="B391">
        <v>2208201929</v>
      </c>
    </row>
    <row r="392" spans="1:2" x14ac:dyDescent="0.3">
      <c r="A392" t="s">
        <v>1073</v>
      </c>
      <c r="B392">
        <v>2118882541</v>
      </c>
    </row>
    <row r="393" spans="1:2" x14ac:dyDescent="0.3">
      <c r="A393" t="s">
        <v>1337</v>
      </c>
      <c r="B393">
        <v>1028126377</v>
      </c>
    </row>
    <row r="394" spans="1:2" x14ac:dyDescent="0.3">
      <c r="A394" t="s">
        <v>4132</v>
      </c>
      <c r="B394">
        <v>1208181024</v>
      </c>
    </row>
    <row r="395" spans="1:2" x14ac:dyDescent="0.3">
      <c r="A395" t="s">
        <v>2083</v>
      </c>
      <c r="B395">
        <v>1318649446</v>
      </c>
    </row>
    <row r="396" spans="1:2" x14ac:dyDescent="0.3">
      <c r="A396" t="s">
        <v>1447</v>
      </c>
      <c r="B396">
        <v>2018146613</v>
      </c>
    </row>
    <row r="397" spans="1:2" x14ac:dyDescent="0.3">
      <c r="A397" t="s">
        <v>1523</v>
      </c>
      <c r="B397">
        <v>6218115935</v>
      </c>
    </row>
    <row r="398" spans="1:2" x14ac:dyDescent="0.3">
      <c r="A398" t="s">
        <v>2784</v>
      </c>
      <c r="B398">
        <v>3128300041</v>
      </c>
    </row>
    <row r="399" spans="1:2" x14ac:dyDescent="0.3">
      <c r="A399" t="s">
        <v>2260</v>
      </c>
      <c r="B399">
        <v>6108106488</v>
      </c>
    </row>
    <row r="400" spans="1:2" x14ac:dyDescent="0.3">
      <c r="A400" t="s">
        <v>1971</v>
      </c>
      <c r="B400">
        <v>1148133003</v>
      </c>
    </row>
    <row r="401" spans="1:2" x14ac:dyDescent="0.3">
      <c r="A401" t="s">
        <v>2625</v>
      </c>
      <c r="B401">
        <v>3988200219</v>
      </c>
    </row>
    <row r="402" spans="1:2" x14ac:dyDescent="0.3">
      <c r="A402" t="s">
        <v>3133</v>
      </c>
      <c r="B402">
        <v>2118645334</v>
      </c>
    </row>
    <row r="403" spans="1:2" x14ac:dyDescent="0.3">
      <c r="A403" t="s">
        <v>3551</v>
      </c>
      <c r="B403">
        <v>1398104128</v>
      </c>
    </row>
    <row r="404" spans="1:2" x14ac:dyDescent="0.3">
      <c r="A404" t="s">
        <v>3200</v>
      </c>
      <c r="B404">
        <v>3098202099</v>
      </c>
    </row>
    <row r="405" spans="1:2" x14ac:dyDescent="0.3">
      <c r="A405" t="s">
        <v>3200</v>
      </c>
      <c r="B405">
        <v>3098202099</v>
      </c>
    </row>
    <row r="406" spans="1:2" x14ac:dyDescent="0.3">
      <c r="A406" t="s">
        <v>2190</v>
      </c>
      <c r="B406">
        <v>3568800177</v>
      </c>
    </row>
    <row r="407" spans="1:2" x14ac:dyDescent="0.3">
      <c r="A407" t="s">
        <v>1287</v>
      </c>
      <c r="B407">
        <v>1148142327</v>
      </c>
    </row>
    <row r="408" spans="1:2" x14ac:dyDescent="0.3">
      <c r="A408" t="s">
        <v>3497</v>
      </c>
      <c r="B408">
        <v>2048613421</v>
      </c>
    </row>
    <row r="409" spans="1:2" x14ac:dyDescent="0.3">
      <c r="A409" t="s">
        <v>1827</v>
      </c>
      <c r="B409">
        <v>2158151677</v>
      </c>
    </row>
    <row r="410" spans="1:2" x14ac:dyDescent="0.3">
      <c r="A410" t="s">
        <v>1835</v>
      </c>
      <c r="B410">
        <v>1308187966</v>
      </c>
    </row>
    <row r="411" spans="1:2" x14ac:dyDescent="0.3">
      <c r="A411" t="s">
        <v>1894</v>
      </c>
      <c r="B411">
        <v>6108122436</v>
      </c>
    </row>
    <row r="412" spans="1:2" x14ac:dyDescent="0.3">
      <c r="A412" t="s">
        <v>2332</v>
      </c>
      <c r="B412">
        <v>6168214101</v>
      </c>
    </row>
    <row r="413" spans="1:2" x14ac:dyDescent="0.3">
      <c r="A413" t="s">
        <v>3624</v>
      </c>
      <c r="B413">
        <v>2718700772</v>
      </c>
    </row>
    <row r="414" spans="1:2" x14ac:dyDescent="0.3">
      <c r="A414" t="s">
        <v>3739</v>
      </c>
      <c r="B414">
        <v>2208725299</v>
      </c>
    </row>
    <row r="415" spans="1:2" x14ac:dyDescent="0.3">
      <c r="A415" t="s">
        <v>4133</v>
      </c>
      <c r="B415">
        <v>6268200190</v>
      </c>
    </row>
    <row r="416" spans="1:2" x14ac:dyDescent="0.3">
      <c r="A416" t="s">
        <v>3475</v>
      </c>
      <c r="B416">
        <v>1148694266</v>
      </c>
    </row>
    <row r="417" spans="1:2" x14ac:dyDescent="0.3">
      <c r="A417" t="s">
        <v>1734</v>
      </c>
      <c r="B417">
        <v>1258176415</v>
      </c>
    </row>
    <row r="418" spans="1:2" x14ac:dyDescent="0.3">
      <c r="A418" t="s">
        <v>2351</v>
      </c>
      <c r="B418">
        <v>1308141067</v>
      </c>
    </row>
    <row r="419" spans="1:2" x14ac:dyDescent="0.3">
      <c r="A419" t="s">
        <v>3396</v>
      </c>
      <c r="B419">
        <v>5048196443</v>
      </c>
    </row>
    <row r="420" spans="1:2" x14ac:dyDescent="0.3">
      <c r="A420" t="s">
        <v>4134</v>
      </c>
      <c r="B420" t="s">
        <v>4135</v>
      </c>
    </row>
    <row r="421" spans="1:2" x14ac:dyDescent="0.3">
      <c r="A421" t="s">
        <v>3524</v>
      </c>
      <c r="B421">
        <v>6178103954</v>
      </c>
    </row>
    <row r="422" spans="1:2" x14ac:dyDescent="0.3">
      <c r="A422" t="s">
        <v>3363</v>
      </c>
      <c r="B422">
        <v>1248147431</v>
      </c>
    </row>
    <row r="423" spans="1:2" x14ac:dyDescent="0.3">
      <c r="A423" t="s">
        <v>3414</v>
      </c>
      <c r="B423">
        <v>3148129870</v>
      </c>
    </row>
    <row r="424" spans="1:2" x14ac:dyDescent="0.3">
      <c r="A424" t="s">
        <v>3110</v>
      </c>
      <c r="B424">
        <v>2158799580</v>
      </c>
    </row>
    <row r="425" spans="1:2" x14ac:dyDescent="0.3">
      <c r="A425" t="s">
        <v>3445</v>
      </c>
      <c r="B425">
        <v>2148629691</v>
      </c>
    </row>
    <row r="426" spans="1:2" x14ac:dyDescent="0.3">
      <c r="A426" t="s">
        <v>3390</v>
      </c>
      <c r="B426">
        <v>5148197643</v>
      </c>
    </row>
    <row r="427" spans="1:2" x14ac:dyDescent="0.3">
      <c r="A427" t="s">
        <v>3719</v>
      </c>
      <c r="B427">
        <v>7658800857</v>
      </c>
    </row>
    <row r="428" spans="1:2" x14ac:dyDescent="0.3">
      <c r="A428" t="s">
        <v>3636</v>
      </c>
      <c r="B428">
        <v>2538200143</v>
      </c>
    </row>
    <row r="429" spans="1:2" x14ac:dyDescent="0.3">
      <c r="A429" t="s">
        <v>3686</v>
      </c>
      <c r="B429">
        <v>2458200220</v>
      </c>
    </row>
    <row r="430" spans="1:2" x14ac:dyDescent="0.3">
      <c r="A430" t="s">
        <v>2392</v>
      </c>
      <c r="B430">
        <v>7978600957</v>
      </c>
    </row>
    <row r="431" spans="1:2" x14ac:dyDescent="0.3">
      <c r="A431" t="s">
        <v>2118</v>
      </c>
      <c r="B431">
        <v>3558700236</v>
      </c>
    </row>
    <row r="432" spans="1:2" x14ac:dyDescent="0.3">
      <c r="A432" t="s">
        <v>3325</v>
      </c>
      <c r="B432">
        <v>1288141365</v>
      </c>
    </row>
    <row r="433" spans="1:2" x14ac:dyDescent="0.3">
      <c r="A433" t="s">
        <v>3355</v>
      </c>
      <c r="B433">
        <v>2649600117</v>
      </c>
    </row>
    <row r="434" spans="1:2" x14ac:dyDescent="0.3">
      <c r="A434" t="s">
        <v>2449</v>
      </c>
      <c r="B434" t="s">
        <v>4136</v>
      </c>
    </row>
    <row r="435" spans="1:2" x14ac:dyDescent="0.3">
      <c r="A435" t="s">
        <v>3725</v>
      </c>
      <c r="B435">
        <v>2208877741</v>
      </c>
    </row>
    <row r="436" spans="1:2" x14ac:dyDescent="0.3">
      <c r="A436" t="s">
        <v>2254</v>
      </c>
      <c r="B436">
        <v>1368102854</v>
      </c>
    </row>
    <row r="437" spans="1:2" x14ac:dyDescent="0.3">
      <c r="A437" t="s">
        <v>3431</v>
      </c>
      <c r="B437">
        <v>1428114049</v>
      </c>
    </row>
    <row r="438" spans="1:2" x14ac:dyDescent="0.3">
      <c r="A438" t="s">
        <v>2963</v>
      </c>
      <c r="B438">
        <v>1298675617</v>
      </c>
    </row>
    <row r="439" spans="1:2" x14ac:dyDescent="0.3">
      <c r="A439" t="s">
        <v>1749</v>
      </c>
      <c r="B439">
        <v>2148200487</v>
      </c>
    </row>
    <row r="440" spans="1:2" x14ac:dyDescent="0.3">
      <c r="A440" t="s">
        <v>1037</v>
      </c>
      <c r="B440">
        <v>7948500155</v>
      </c>
    </row>
    <row r="441" spans="1:2" x14ac:dyDescent="0.3">
      <c r="A441" t="s">
        <v>2781</v>
      </c>
      <c r="B441">
        <v>2148814829</v>
      </c>
    </row>
    <row r="442" spans="1:2" x14ac:dyDescent="0.3">
      <c r="A442" t="s">
        <v>1080</v>
      </c>
      <c r="B442">
        <v>1198145498</v>
      </c>
    </row>
    <row r="443" spans="1:2" x14ac:dyDescent="0.3">
      <c r="A443" t="s">
        <v>4137</v>
      </c>
      <c r="B443">
        <v>5078109869</v>
      </c>
    </row>
    <row r="444" spans="1:2" x14ac:dyDescent="0.3">
      <c r="A444" t="s">
        <v>1082</v>
      </c>
      <c r="B444">
        <v>1108212361</v>
      </c>
    </row>
    <row r="445" spans="1:2" x14ac:dyDescent="0.3">
      <c r="A445" t="s">
        <v>2681</v>
      </c>
      <c r="B445">
        <v>2208408246</v>
      </c>
    </row>
    <row r="446" spans="1:2" x14ac:dyDescent="0.3">
      <c r="A446" t="s">
        <v>1085</v>
      </c>
      <c r="B446">
        <v>1068182537</v>
      </c>
    </row>
    <row r="447" spans="1:2" x14ac:dyDescent="0.3">
      <c r="A447" t="s">
        <v>1088</v>
      </c>
      <c r="B447">
        <v>1148669490</v>
      </c>
    </row>
    <row r="448" spans="1:2" x14ac:dyDescent="0.3">
      <c r="A448" t="s">
        <v>1061</v>
      </c>
      <c r="B448">
        <v>2218205947</v>
      </c>
    </row>
    <row r="449" spans="1:2" x14ac:dyDescent="0.3">
      <c r="A449" t="s">
        <v>1061</v>
      </c>
      <c r="B449">
        <v>2218205947</v>
      </c>
    </row>
    <row r="450" spans="1:2" x14ac:dyDescent="0.3">
      <c r="A450" t="s">
        <v>1061</v>
      </c>
      <c r="B450">
        <v>2218205947</v>
      </c>
    </row>
    <row r="451" spans="1:2" x14ac:dyDescent="0.3">
      <c r="A451" t="s">
        <v>1061</v>
      </c>
      <c r="B451">
        <v>2218205947</v>
      </c>
    </row>
    <row r="452" spans="1:2" x14ac:dyDescent="0.3">
      <c r="A452" t="s">
        <v>4138</v>
      </c>
      <c r="B452">
        <v>1248577030</v>
      </c>
    </row>
    <row r="453" spans="1:2" x14ac:dyDescent="0.3">
      <c r="A453" t="s">
        <v>2502</v>
      </c>
      <c r="B453">
        <v>2238100015</v>
      </c>
    </row>
    <row r="454" spans="1:2" x14ac:dyDescent="0.3">
      <c r="A454" t="s">
        <v>4139</v>
      </c>
      <c r="B454">
        <v>2148206176</v>
      </c>
    </row>
    <row r="455" spans="1:2" x14ac:dyDescent="0.3">
      <c r="A455" t="s">
        <v>4140</v>
      </c>
      <c r="B455">
        <v>1278646080</v>
      </c>
    </row>
    <row r="456" spans="1:2" x14ac:dyDescent="0.3">
      <c r="A456" t="s">
        <v>1019</v>
      </c>
      <c r="B456">
        <v>2208877004</v>
      </c>
    </row>
    <row r="457" spans="1:2" x14ac:dyDescent="0.3">
      <c r="A457" t="s">
        <v>2820</v>
      </c>
      <c r="B457">
        <v>2018620597</v>
      </c>
    </row>
    <row r="458" spans="1:2" x14ac:dyDescent="0.3">
      <c r="A458" t="s">
        <v>2205</v>
      </c>
      <c r="B458">
        <v>1828100465</v>
      </c>
    </row>
    <row r="459" spans="1:2" x14ac:dyDescent="0.3">
      <c r="A459" t="s">
        <v>1240</v>
      </c>
      <c r="B459">
        <v>1148717325</v>
      </c>
    </row>
    <row r="460" spans="1:2" x14ac:dyDescent="0.3">
      <c r="A460" t="s">
        <v>1149</v>
      </c>
      <c r="B460">
        <v>1208186413</v>
      </c>
    </row>
    <row r="461" spans="1:2" x14ac:dyDescent="0.3">
      <c r="A461" t="s">
        <v>4141</v>
      </c>
      <c r="B461">
        <v>1208693433</v>
      </c>
    </row>
    <row r="462" spans="1:2" x14ac:dyDescent="0.3">
      <c r="A462" t="s">
        <v>2217</v>
      </c>
      <c r="B462">
        <v>5558800094</v>
      </c>
    </row>
    <row r="463" spans="1:2" x14ac:dyDescent="0.3">
      <c r="A463" t="s">
        <v>4142</v>
      </c>
      <c r="B463">
        <v>7768700374</v>
      </c>
    </row>
    <row r="464" spans="1:2" x14ac:dyDescent="0.3">
      <c r="A464" t="s">
        <v>1218</v>
      </c>
      <c r="B464">
        <v>6218102615</v>
      </c>
    </row>
    <row r="465" spans="1:2" x14ac:dyDescent="0.3">
      <c r="A465" t="s">
        <v>1056</v>
      </c>
      <c r="B465">
        <v>5888200092</v>
      </c>
    </row>
    <row r="466" spans="1:2" x14ac:dyDescent="0.3">
      <c r="A466" t="s">
        <v>4143</v>
      </c>
      <c r="B466">
        <v>2208688206</v>
      </c>
    </row>
    <row r="467" spans="1:2" x14ac:dyDescent="0.3">
      <c r="A467" t="s">
        <v>4144</v>
      </c>
      <c r="B467">
        <v>1448107296</v>
      </c>
    </row>
    <row r="468" spans="1:2" x14ac:dyDescent="0.3">
      <c r="A468" t="s">
        <v>4145</v>
      </c>
      <c r="B468">
        <v>1348642777</v>
      </c>
    </row>
    <row r="469" spans="1:2" x14ac:dyDescent="0.3">
      <c r="A469" t="s">
        <v>4146</v>
      </c>
      <c r="B469">
        <v>1368600244</v>
      </c>
    </row>
    <row r="470" spans="1:2" x14ac:dyDescent="0.3">
      <c r="A470" t="s">
        <v>1321</v>
      </c>
      <c r="B470">
        <v>1358158772</v>
      </c>
    </row>
    <row r="471" spans="1:2" x14ac:dyDescent="0.3">
      <c r="A471" t="s">
        <v>1319</v>
      </c>
      <c r="B471">
        <v>8488800564</v>
      </c>
    </row>
    <row r="472" spans="1:2" x14ac:dyDescent="0.3">
      <c r="A472" t="s">
        <v>4147</v>
      </c>
      <c r="B472">
        <v>6858700480</v>
      </c>
    </row>
    <row r="473" spans="1:2" x14ac:dyDescent="0.3">
      <c r="A473" t="s">
        <v>1957</v>
      </c>
      <c r="B473">
        <v>3088105285</v>
      </c>
    </row>
    <row r="474" spans="1:2" x14ac:dyDescent="0.3">
      <c r="A474" t="s">
        <v>2439</v>
      </c>
      <c r="B474">
        <v>5048189073</v>
      </c>
    </row>
    <row r="475" spans="1:2" x14ac:dyDescent="0.3">
      <c r="A475" t="s">
        <v>4148</v>
      </c>
      <c r="B475">
        <v>6028208901</v>
      </c>
    </row>
    <row r="476" spans="1:2" x14ac:dyDescent="0.3">
      <c r="A476" t="s">
        <v>4149</v>
      </c>
      <c r="B476">
        <v>6208102136</v>
      </c>
    </row>
    <row r="477" spans="1:2" x14ac:dyDescent="0.3">
      <c r="A477" t="s">
        <v>4150</v>
      </c>
      <c r="B477">
        <v>1348102237</v>
      </c>
    </row>
    <row r="478" spans="1:2" x14ac:dyDescent="0.3">
      <c r="A478" t="s">
        <v>4151</v>
      </c>
      <c r="B478">
        <v>3938800481</v>
      </c>
    </row>
    <row r="479" spans="1:2" x14ac:dyDescent="0.3">
      <c r="A479" t="s">
        <v>4152</v>
      </c>
      <c r="B479">
        <v>1288626660</v>
      </c>
    </row>
    <row r="480" spans="1:2" x14ac:dyDescent="0.3">
      <c r="A480" t="s">
        <v>2707</v>
      </c>
      <c r="B480">
        <v>4058110060</v>
      </c>
    </row>
    <row r="481" spans="1:2" x14ac:dyDescent="0.3">
      <c r="A481" t="s">
        <v>2812</v>
      </c>
      <c r="B481">
        <v>1078789189</v>
      </c>
    </row>
    <row r="482" spans="1:2" x14ac:dyDescent="0.3">
      <c r="A482" t="s">
        <v>2842</v>
      </c>
      <c r="B482">
        <v>2138641620</v>
      </c>
    </row>
    <row r="483" spans="1:2" x14ac:dyDescent="0.3">
      <c r="A483" t="s">
        <v>2841</v>
      </c>
      <c r="B483">
        <v>5888800717</v>
      </c>
    </row>
    <row r="484" spans="1:2" x14ac:dyDescent="0.3">
      <c r="A484" t="s">
        <v>2699</v>
      </c>
      <c r="B484">
        <v>4558700031</v>
      </c>
    </row>
    <row r="485" spans="1:2" x14ac:dyDescent="0.3">
      <c r="A485" t="s">
        <v>4153</v>
      </c>
      <c r="B485">
        <v>1388207172</v>
      </c>
    </row>
    <row r="486" spans="1:2" x14ac:dyDescent="0.3">
      <c r="A486" t="s">
        <v>1034</v>
      </c>
      <c r="B486">
        <v>1378170001</v>
      </c>
    </row>
    <row r="487" spans="1:2" x14ac:dyDescent="0.3">
      <c r="A487" t="s">
        <v>2816</v>
      </c>
      <c r="B487">
        <v>2068608318</v>
      </c>
    </row>
    <row r="488" spans="1:2" x14ac:dyDescent="0.3">
      <c r="A488" t="s">
        <v>2692</v>
      </c>
      <c r="B488">
        <v>2298118250</v>
      </c>
    </row>
    <row r="489" spans="1:2" x14ac:dyDescent="0.3">
      <c r="A489" t="s">
        <v>1383</v>
      </c>
      <c r="B489">
        <v>1068157509</v>
      </c>
    </row>
    <row r="490" spans="1:2" x14ac:dyDescent="0.3">
      <c r="A490" t="s">
        <v>2821</v>
      </c>
      <c r="B490">
        <v>2148104910</v>
      </c>
    </row>
    <row r="491" spans="1:2" x14ac:dyDescent="0.3">
      <c r="A491" t="s">
        <v>2822</v>
      </c>
      <c r="B491">
        <v>2348700225</v>
      </c>
    </row>
    <row r="492" spans="1:2" x14ac:dyDescent="0.3">
      <c r="A492" t="s">
        <v>2728</v>
      </c>
      <c r="B492">
        <v>6208101495</v>
      </c>
    </row>
    <row r="493" spans="1:2" x14ac:dyDescent="0.3">
      <c r="A493" t="s">
        <v>2843</v>
      </c>
      <c r="B493">
        <v>2148822601</v>
      </c>
    </row>
    <row r="494" spans="1:2" x14ac:dyDescent="0.3">
      <c r="A494" t="s">
        <v>2731</v>
      </c>
      <c r="B494">
        <v>1058791243</v>
      </c>
    </row>
    <row r="495" spans="1:2" x14ac:dyDescent="0.3">
      <c r="A495" t="s">
        <v>1401</v>
      </c>
      <c r="B495">
        <v>1098161657</v>
      </c>
    </row>
    <row r="496" spans="1:2" x14ac:dyDescent="0.3">
      <c r="A496" t="s">
        <v>2760</v>
      </c>
      <c r="B496">
        <v>3128198196</v>
      </c>
    </row>
    <row r="497" spans="1:2" x14ac:dyDescent="0.3">
      <c r="A497" t="s">
        <v>1987</v>
      </c>
      <c r="B497">
        <v>3178116582</v>
      </c>
    </row>
    <row r="498" spans="1:2" x14ac:dyDescent="0.3">
      <c r="A498" t="s">
        <v>3442</v>
      </c>
      <c r="B498">
        <v>2198100428</v>
      </c>
    </row>
    <row r="499" spans="1:2" x14ac:dyDescent="0.3">
      <c r="A499" t="s">
        <v>1938</v>
      </c>
      <c r="B499">
        <v>1078728386</v>
      </c>
    </row>
    <row r="500" spans="1:2" x14ac:dyDescent="0.3">
      <c r="A500" t="s">
        <v>2847</v>
      </c>
      <c r="B500">
        <v>1068177204</v>
      </c>
    </row>
    <row r="501" spans="1:2" x14ac:dyDescent="0.3">
      <c r="A501" t="s">
        <v>4154</v>
      </c>
      <c r="B501">
        <v>1088147934</v>
      </c>
    </row>
    <row r="502" spans="1:2" x14ac:dyDescent="0.3">
      <c r="A502" t="s">
        <v>2819</v>
      </c>
      <c r="B502">
        <v>2248503712</v>
      </c>
    </row>
    <row r="503" spans="1:2" x14ac:dyDescent="0.3">
      <c r="A503" t="s">
        <v>2703</v>
      </c>
      <c r="B503">
        <v>9358108425</v>
      </c>
    </row>
    <row r="504" spans="1:2" x14ac:dyDescent="0.3">
      <c r="A504" t="s">
        <v>2804</v>
      </c>
      <c r="B504">
        <v>1078655270</v>
      </c>
    </row>
    <row r="505" spans="1:2" x14ac:dyDescent="0.3">
      <c r="A505" t="s">
        <v>4155</v>
      </c>
      <c r="B505">
        <v>1268122396</v>
      </c>
    </row>
    <row r="506" spans="1:2" x14ac:dyDescent="0.3">
      <c r="A506" t="s">
        <v>1601</v>
      </c>
      <c r="B506">
        <v>4038106880</v>
      </c>
    </row>
    <row r="507" spans="1:2" x14ac:dyDescent="0.3">
      <c r="A507" t="s">
        <v>4156</v>
      </c>
      <c r="B507">
        <v>2068688632</v>
      </c>
    </row>
    <row r="508" spans="1:2" x14ac:dyDescent="0.3">
      <c r="A508" t="s">
        <v>4157</v>
      </c>
      <c r="B508">
        <v>4098178999</v>
      </c>
    </row>
    <row r="509" spans="1:2" x14ac:dyDescent="0.3">
      <c r="A509" t="s">
        <v>1616</v>
      </c>
      <c r="B509">
        <v>3068115434</v>
      </c>
    </row>
    <row r="510" spans="1:2" x14ac:dyDescent="0.3">
      <c r="A510" t="s">
        <v>1323</v>
      </c>
      <c r="B510">
        <v>1148703078</v>
      </c>
    </row>
    <row r="511" spans="1:2" x14ac:dyDescent="0.3">
      <c r="A511" t="s">
        <v>1323</v>
      </c>
      <c r="B511">
        <v>1148703078</v>
      </c>
    </row>
    <row r="512" spans="1:2" x14ac:dyDescent="0.3">
      <c r="A512" t="s">
        <v>1333</v>
      </c>
      <c r="B512">
        <v>4678700183</v>
      </c>
    </row>
    <row r="513" spans="1:2" x14ac:dyDescent="0.3">
      <c r="A513" t="s">
        <v>4158</v>
      </c>
      <c r="B513">
        <v>1208754892</v>
      </c>
    </row>
    <row r="514" spans="1:2" x14ac:dyDescent="0.3">
      <c r="A514" t="s">
        <v>3482</v>
      </c>
      <c r="B514">
        <v>2048602448</v>
      </c>
    </row>
    <row r="515" spans="1:2" x14ac:dyDescent="0.3">
      <c r="A515" t="s">
        <v>1934</v>
      </c>
      <c r="B515">
        <v>6098501633</v>
      </c>
    </row>
    <row r="516" spans="1:2" x14ac:dyDescent="0.3">
      <c r="A516" t="s">
        <v>1447</v>
      </c>
      <c r="B516">
        <v>2018146613</v>
      </c>
    </row>
    <row r="517" spans="1:2" x14ac:dyDescent="0.3">
      <c r="A517" t="s">
        <v>2274</v>
      </c>
      <c r="B517">
        <v>1018216650</v>
      </c>
    </row>
    <row r="518" spans="1:2" x14ac:dyDescent="0.3">
      <c r="A518" t="s">
        <v>2211</v>
      </c>
      <c r="B518">
        <v>2208838559</v>
      </c>
    </row>
    <row r="519" spans="1:2" x14ac:dyDescent="0.3">
      <c r="A519" t="s">
        <v>1700</v>
      </c>
      <c r="B519">
        <v>1288646195</v>
      </c>
    </row>
    <row r="520" spans="1:2" x14ac:dyDescent="0.3">
      <c r="A520" t="s">
        <v>2120</v>
      </c>
      <c r="B520">
        <v>6088126822</v>
      </c>
    </row>
    <row r="521" spans="1:2" x14ac:dyDescent="0.3">
      <c r="A521" t="s">
        <v>2122</v>
      </c>
      <c r="B521">
        <v>1838200126</v>
      </c>
    </row>
    <row r="522" spans="1:2" x14ac:dyDescent="0.3">
      <c r="A522" t="s">
        <v>2196</v>
      </c>
      <c r="B522">
        <v>1078267477</v>
      </c>
    </row>
    <row r="523" spans="1:2" x14ac:dyDescent="0.3">
      <c r="A523" t="s">
        <v>1031</v>
      </c>
      <c r="B523">
        <v>7898800493</v>
      </c>
    </row>
    <row r="524" spans="1:2" x14ac:dyDescent="0.3">
      <c r="A524" t="s">
        <v>1300</v>
      </c>
      <c r="B524">
        <v>3698700050</v>
      </c>
    </row>
    <row r="525" spans="1:2" x14ac:dyDescent="0.3">
      <c r="A525" t="s">
        <v>1445</v>
      </c>
      <c r="B525">
        <v>4798100622</v>
      </c>
    </row>
    <row r="526" spans="1:2" x14ac:dyDescent="0.3">
      <c r="A526" t="s">
        <v>4159</v>
      </c>
      <c r="B526">
        <v>4038182928</v>
      </c>
    </row>
    <row r="527" spans="1:2" x14ac:dyDescent="0.3">
      <c r="A527" t="s">
        <v>1486</v>
      </c>
      <c r="B527">
        <v>2108210343</v>
      </c>
    </row>
    <row r="528" spans="1:2" x14ac:dyDescent="0.3">
      <c r="A528" t="s">
        <v>1517</v>
      </c>
      <c r="B528">
        <v>5058117999</v>
      </c>
    </row>
    <row r="529" spans="1:2" x14ac:dyDescent="0.3">
      <c r="A529" t="s">
        <v>3865</v>
      </c>
      <c r="B529">
        <v>6168228788</v>
      </c>
    </row>
    <row r="530" spans="1:2" x14ac:dyDescent="0.3">
      <c r="A530" t="s">
        <v>1291</v>
      </c>
      <c r="B530">
        <v>2648800145</v>
      </c>
    </row>
    <row r="531" spans="1:2" x14ac:dyDescent="0.3">
      <c r="A531" t="s">
        <v>1951</v>
      </c>
      <c r="B531">
        <v>1308166262</v>
      </c>
    </row>
    <row r="532" spans="1:2" x14ac:dyDescent="0.3">
      <c r="A532" t="s">
        <v>1951</v>
      </c>
      <c r="B532">
        <v>1308166262</v>
      </c>
    </row>
    <row r="533" spans="1:2" x14ac:dyDescent="0.3">
      <c r="A533" t="s">
        <v>1679</v>
      </c>
      <c r="B533">
        <v>4098133217</v>
      </c>
    </row>
    <row r="534" spans="1:2" x14ac:dyDescent="0.3">
      <c r="A534" t="s">
        <v>2386</v>
      </c>
      <c r="B534">
        <v>2258217561</v>
      </c>
    </row>
    <row r="535" spans="1:2" x14ac:dyDescent="0.3">
      <c r="A535" t="s">
        <v>4160</v>
      </c>
      <c r="B535">
        <v>2218209813</v>
      </c>
    </row>
    <row r="536" spans="1:2" x14ac:dyDescent="0.3">
      <c r="A536" t="s">
        <v>1371</v>
      </c>
      <c r="B536">
        <v>1288208626</v>
      </c>
    </row>
    <row r="537" spans="1:2" x14ac:dyDescent="0.3">
      <c r="A537" t="s">
        <v>1458</v>
      </c>
      <c r="B537">
        <v>1078155843</v>
      </c>
    </row>
    <row r="538" spans="1:2" x14ac:dyDescent="0.3">
      <c r="A538" t="s">
        <v>4161</v>
      </c>
      <c r="B538">
        <v>1018165912</v>
      </c>
    </row>
    <row r="539" spans="1:2" x14ac:dyDescent="0.3">
      <c r="A539" t="s">
        <v>1403</v>
      </c>
      <c r="B539">
        <v>6178127747</v>
      </c>
    </row>
    <row r="540" spans="1:2" x14ac:dyDescent="0.3">
      <c r="A540" t="s">
        <v>1339</v>
      </c>
      <c r="B540">
        <v>1148148258</v>
      </c>
    </row>
    <row r="541" spans="1:2" x14ac:dyDescent="0.3">
      <c r="A541" t="s">
        <v>2059</v>
      </c>
      <c r="B541">
        <v>4108167435</v>
      </c>
    </row>
    <row r="542" spans="1:2" x14ac:dyDescent="0.3">
      <c r="A542" t="s">
        <v>1225</v>
      </c>
      <c r="B542">
        <v>6068123815</v>
      </c>
    </row>
    <row r="543" spans="1:2" x14ac:dyDescent="0.3">
      <c r="A543" t="s">
        <v>1222</v>
      </c>
      <c r="B543">
        <v>6211494336</v>
      </c>
    </row>
    <row r="544" spans="1:2" x14ac:dyDescent="0.3">
      <c r="A544" t="s">
        <v>2960</v>
      </c>
      <c r="B544">
        <v>8468600415</v>
      </c>
    </row>
    <row r="545" spans="1:2" x14ac:dyDescent="0.3">
      <c r="A545" t="s">
        <v>2148</v>
      </c>
      <c r="B545">
        <v>6178614873</v>
      </c>
    </row>
    <row r="546" spans="1:2" x14ac:dyDescent="0.3">
      <c r="A546" t="s">
        <v>1099</v>
      </c>
      <c r="B546">
        <v>1018651015</v>
      </c>
    </row>
    <row r="547" spans="1:2" x14ac:dyDescent="0.3">
      <c r="A547" t="s">
        <v>3187</v>
      </c>
      <c r="B547">
        <v>1048135829</v>
      </c>
    </row>
    <row r="548" spans="1:2" x14ac:dyDescent="0.3">
      <c r="A548" t="s">
        <v>4162</v>
      </c>
      <c r="B548">
        <v>2158709870</v>
      </c>
    </row>
    <row r="549" spans="1:2" x14ac:dyDescent="0.3">
      <c r="A549" t="s">
        <v>1220</v>
      </c>
      <c r="B549">
        <v>6158150349</v>
      </c>
    </row>
    <row r="550" spans="1:2" x14ac:dyDescent="0.3">
      <c r="A550" t="s">
        <v>4163</v>
      </c>
      <c r="B550">
        <v>1228604367</v>
      </c>
    </row>
    <row r="551" spans="1:2" x14ac:dyDescent="0.3">
      <c r="A551" t="s">
        <v>2347</v>
      </c>
      <c r="B551">
        <v>3868200104</v>
      </c>
    </row>
    <row r="552" spans="1:2" x14ac:dyDescent="0.3">
      <c r="A552" t="s">
        <v>4164</v>
      </c>
      <c r="B552">
        <v>6102689103</v>
      </c>
    </row>
    <row r="553" spans="1:2" x14ac:dyDescent="0.3">
      <c r="A553" t="s">
        <v>3438</v>
      </c>
      <c r="B553">
        <v>6218101557</v>
      </c>
    </row>
    <row r="554" spans="1:2" x14ac:dyDescent="0.3">
      <c r="A554" t="s">
        <v>2194</v>
      </c>
      <c r="B554">
        <v>1178132468</v>
      </c>
    </row>
    <row r="555" spans="1:2" x14ac:dyDescent="0.3">
      <c r="A555" t="s">
        <v>2972</v>
      </c>
      <c r="B555">
        <v>3148211983</v>
      </c>
    </row>
    <row r="556" spans="1:2" x14ac:dyDescent="0.3">
      <c r="A556" t="s">
        <v>2425</v>
      </c>
      <c r="B556">
        <v>2208742885</v>
      </c>
    </row>
    <row r="557" spans="1:2" x14ac:dyDescent="0.3">
      <c r="A557" t="s">
        <v>3442</v>
      </c>
      <c r="B557">
        <v>2198100428</v>
      </c>
    </row>
    <row r="558" spans="1:2" x14ac:dyDescent="0.3">
      <c r="A558" t="s">
        <v>1244</v>
      </c>
      <c r="B558">
        <v>2308103325</v>
      </c>
    </row>
    <row r="559" spans="1:2" x14ac:dyDescent="0.3">
      <c r="A559" t="s">
        <v>1480</v>
      </c>
      <c r="B559">
        <v>1348113428</v>
      </c>
    </row>
    <row r="560" spans="1:2" x14ac:dyDescent="0.3">
      <c r="A560" t="s">
        <v>2326</v>
      </c>
      <c r="B560">
        <v>6988200142</v>
      </c>
    </row>
    <row r="561" spans="1:2" x14ac:dyDescent="0.3">
      <c r="A561" t="s">
        <v>1683</v>
      </c>
      <c r="B561">
        <v>4158284192</v>
      </c>
    </row>
    <row r="562" spans="1:2" x14ac:dyDescent="0.3">
      <c r="A562" t="s">
        <v>2144</v>
      </c>
      <c r="B562">
        <v>5068139768</v>
      </c>
    </row>
    <row r="563" spans="1:2" x14ac:dyDescent="0.3">
      <c r="A563" t="s">
        <v>4165</v>
      </c>
      <c r="B563">
        <v>1078826110</v>
      </c>
    </row>
    <row r="564" spans="1:2" x14ac:dyDescent="0.3">
      <c r="A564" t="s">
        <v>4166</v>
      </c>
      <c r="B564">
        <v>4178202110</v>
      </c>
    </row>
    <row r="565" spans="1:2" x14ac:dyDescent="0.3">
      <c r="A565" t="s">
        <v>4167</v>
      </c>
      <c r="B565">
        <v>5148133009</v>
      </c>
    </row>
    <row r="566" spans="1:2" x14ac:dyDescent="0.3">
      <c r="A566" t="s">
        <v>1949</v>
      </c>
      <c r="B566">
        <v>1308624632</v>
      </c>
    </row>
    <row r="567" spans="1:2" x14ac:dyDescent="0.3">
      <c r="A567" t="s">
        <v>2417</v>
      </c>
      <c r="B567">
        <v>3128629302</v>
      </c>
    </row>
    <row r="568" spans="1:2" x14ac:dyDescent="0.3">
      <c r="A568" t="s">
        <v>4168</v>
      </c>
      <c r="B568">
        <v>2178130402</v>
      </c>
    </row>
    <row r="569" spans="1:2" x14ac:dyDescent="0.3">
      <c r="A569" t="s">
        <v>4169</v>
      </c>
      <c r="B569">
        <v>8898700568</v>
      </c>
    </row>
    <row r="570" spans="1:2" x14ac:dyDescent="0.3">
      <c r="A570" t="s">
        <v>4170</v>
      </c>
      <c r="B570">
        <v>3108123326</v>
      </c>
    </row>
    <row r="571" spans="1:2" x14ac:dyDescent="0.3">
      <c r="A571" t="s">
        <v>1439</v>
      </c>
      <c r="B571">
        <v>2158723455</v>
      </c>
    </row>
    <row r="572" spans="1:2" x14ac:dyDescent="0.3">
      <c r="A572" t="s">
        <v>2324</v>
      </c>
      <c r="B572">
        <v>4188114005</v>
      </c>
    </row>
    <row r="573" spans="1:2" x14ac:dyDescent="0.3">
      <c r="A573" t="s">
        <v>2421</v>
      </c>
      <c r="B573">
        <v>1218146715</v>
      </c>
    </row>
    <row r="574" spans="1:2" x14ac:dyDescent="0.3">
      <c r="A574" t="s">
        <v>2854</v>
      </c>
      <c r="B574">
        <v>2468200126</v>
      </c>
    </row>
    <row r="575" spans="1:2" x14ac:dyDescent="0.3">
      <c r="A575" t="s">
        <v>3670</v>
      </c>
      <c r="B575">
        <v>4218200178</v>
      </c>
    </row>
    <row r="576" spans="1:2" x14ac:dyDescent="0.3">
      <c r="A576" t="s">
        <v>2384</v>
      </c>
      <c r="B576">
        <v>7428200167</v>
      </c>
    </row>
    <row r="577" spans="1:2" x14ac:dyDescent="0.3">
      <c r="A577" t="s">
        <v>4171</v>
      </c>
      <c r="B577">
        <v>2148808313</v>
      </c>
    </row>
    <row r="578" spans="1:2" x14ac:dyDescent="0.3">
      <c r="A578" t="s">
        <v>4172</v>
      </c>
      <c r="B578">
        <v>1428107500</v>
      </c>
    </row>
    <row r="579" spans="1:2" x14ac:dyDescent="0.3">
      <c r="A579" t="s">
        <v>4173</v>
      </c>
      <c r="B579">
        <v>2118651762</v>
      </c>
    </row>
    <row r="580" spans="1:2" x14ac:dyDescent="0.3">
      <c r="A580" t="s">
        <v>1626</v>
      </c>
      <c r="B580">
        <v>3108125116</v>
      </c>
    </row>
    <row r="581" spans="1:2" x14ac:dyDescent="0.3">
      <c r="A581" t="s">
        <v>1673</v>
      </c>
      <c r="B581">
        <v>4098132969</v>
      </c>
    </row>
    <row r="582" spans="1:2" x14ac:dyDescent="0.3">
      <c r="A582" t="s">
        <v>3018</v>
      </c>
      <c r="B582">
        <v>4028151188</v>
      </c>
    </row>
    <row r="583" spans="1:2" x14ac:dyDescent="0.3">
      <c r="A583" t="s">
        <v>1988</v>
      </c>
      <c r="B583">
        <v>5148143206</v>
      </c>
    </row>
    <row r="584" spans="1:2" x14ac:dyDescent="0.3">
      <c r="A584" t="s">
        <v>1866</v>
      </c>
      <c r="B584">
        <v>1108614159</v>
      </c>
    </row>
    <row r="585" spans="1:2" x14ac:dyDescent="0.3">
      <c r="A585" t="s">
        <v>2286</v>
      </c>
      <c r="B585">
        <v>2298137316</v>
      </c>
    </row>
    <row r="586" spans="1:2" x14ac:dyDescent="0.3">
      <c r="A586" t="s">
        <v>4174</v>
      </c>
      <c r="B586">
        <v>5038152160</v>
      </c>
    </row>
    <row r="587" spans="1:2" x14ac:dyDescent="0.3">
      <c r="A587" t="s">
        <v>4175</v>
      </c>
      <c r="B587">
        <v>5248100811</v>
      </c>
    </row>
    <row r="588" spans="1:2" x14ac:dyDescent="0.3">
      <c r="A588" t="s">
        <v>1388</v>
      </c>
      <c r="B588">
        <v>1068655258</v>
      </c>
    </row>
    <row r="589" spans="1:2" x14ac:dyDescent="0.3">
      <c r="A589" t="s">
        <v>1345</v>
      </c>
      <c r="B589">
        <v>3018177357</v>
      </c>
    </row>
    <row r="590" spans="1:2" x14ac:dyDescent="0.3">
      <c r="A590" t="s">
        <v>1238</v>
      </c>
      <c r="B590">
        <v>6218105193</v>
      </c>
    </row>
    <row r="591" spans="1:2" x14ac:dyDescent="0.3">
      <c r="A591" t="s">
        <v>1896</v>
      </c>
      <c r="B591">
        <v>6098123639</v>
      </c>
    </row>
    <row r="592" spans="1:2" x14ac:dyDescent="0.3">
      <c r="A592" t="s">
        <v>4176</v>
      </c>
      <c r="B592">
        <v>1208202685</v>
      </c>
    </row>
    <row r="593" spans="1:2" x14ac:dyDescent="0.3">
      <c r="A593" t="s">
        <v>2159</v>
      </c>
      <c r="B593">
        <v>6078170155</v>
      </c>
    </row>
    <row r="594" spans="1:2" x14ac:dyDescent="0.3">
      <c r="A594" t="s">
        <v>2722</v>
      </c>
      <c r="B594">
        <v>3018206524</v>
      </c>
    </row>
    <row r="595" spans="1:2" x14ac:dyDescent="0.3">
      <c r="A595" t="s">
        <v>1271</v>
      </c>
      <c r="B595">
        <v>4298700731</v>
      </c>
    </row>
    <row r="596" spans="1:2" x14ac:dyDescent="0.3">
      <c r="A596" t="s">
        <v>4177</v>
      </c>
      <c r="B596">
        <v>6158141670</v>
      </c>
    </row>
    <row r="597" spans="1:2" x14ac:dyDescent="0.3">
      <c r="A597" t="s">
        <v>2087</v>
      </c>
      <c r="B597">
        <v>5138210714</v>
      </c>
    </row>
    <row r="598" spans="1:2" x14ac:dyDescent="0.3">
      <c r="A598" t="s">
        <v>2451</v>
      </c>
      <c r="B598">
        <v>5928600444</v>
      </c>
    </row>
    <row r="599" spans="1:2" x14ac:dyDescent="0.3">
      <c r="A599" t="s">
        <v>1620</v>
      </c>
      <c r="B599">
        <v>3078117793</v>
      </c>
    </row>
    <row r="600" spans="1:2" x14ac:dyDescent="0.3">
      <c r="A600" t="s">
        <v>1856</v>
      </c>
      <c r="B600">
        <v>5038123573</v>
      </c>
    </row>
    <row r="601" spans="1:2" x14ac:dyDescent="0.3">
      <c r="A601" t="s">
        <v>4022</v>
      </c>
      <c r="B601">
        <v>1078211478</v>
      </c>
    </row>
    <row r="602" spans="1:2" x14ac:dyDescent="0.3">
      <c r="A602" t="s">
        <v>1590</v>
      </c>
      <c r="B602">
        <v>3118118942</v>
      </c>
    </row>
    <row r="603" spans="1:2" x14ac:dyDescent="0.3">
      <c r="A603" t="s">
        <v>3711</v>
      </c>
      <c r="B603">
        <v>3128147421</v>
      </c>
    </row>
    <row r="604" spans="1:2" x14ac:dyDescent="0.3">
      <c r="A604" t="s">
        <v>3668</v>
      </c>
      <c r="B604">
        <v>1358209545</v>
      </c>
    </row>
    <row r="605" spans="1:2" x14ac:dyDescent="0.3">
      <c r="A605" t="s">
        <v>2366</v>
      </c>
      <c r="B605">
        <v>4108694086</v>
      </c>
    </row>
    <row r="606" spans="1:2" x14ac:dyDescent="0.3">
      <c r="A606" t="s">
        <v>1942</v>
      </c>
      <c r="B606">
        <v>1078623496</v>
      </c>
    </row>
    <row r="607" spans="1:2" x14ac:dyDescent="0.3">
      <c r="A607" t="s">
        <v>2139</v>
      </c>
      <c r="B607">
        <v>5068103197</v>
      </c>
    </row>
    <row r="608" spans="1:2" x14ac:dyDescent="0.3">
      <c r="A608" t="s">
        <v>3741</v>
      </c>
      <c r="B608">
        <v>3298200173</v>
      </c>
    </row>
    <row r="609" spans="1:2" x14ac:dyDescent="0.3">
      <c r="A609" t="s">
        <v>3173</v>
      </c>
      <c r="B609">
        <v>2208790164</v>
      </c>
    </row>
    <row r="610" spans="1:2" x14ac:dyDescent="0.3">
      <c r="A610" t="s">
        <v>1385</v>
      </c>
      <c r="B610">
        <v>1178100821</v>
      </c>
    </row>
    <row r="611" spans="1:2" x14ac:dyDescent="0.3">
      <c r="A611" t="s">
        <v>4178</v>
      </c>
      <c r="B611">
        <v>6218129249</v>
      </c>
    </row>
    <row r="612" spans="1:2" x14ac:dyDescent="0.3">
      <c r="A612" t="s">
        <v>4179</v>
      </c>
      <c r="B612">
        <v>1248654107</v>
      </c>
    </row>
    <row r="613" spans="1:2" x14ac:dyDescent="0.3">
      <c r="A613" t="s">
        <v>2246</v>
      </c>
      <c r="B613">
        <v>1208684555</v>
      </c>
    </row>
    <row r="614" spans="1:2" x14ac:dyDescent="0.3">
      <c r="A614" t="s">
        <v>1543</v>
      </c>
      <c r="B614">
        <v>2998200019</v>
      </c>
    </row>
    <row r="615" spans="1:2" x14ac:dyDescent="0.3">
      <c r="A615" t="s">
        <v>2423</v>
      </c>
      <c r="B615">
        <v>2208649066</v>
      </c>
    </row>
    <row r="616" spans="1:2" x14ac:dyDescent="0.3">
      <c r="A616" t="s">
        <v>2675</v>
      </c>
      <c r="B616">
        <v>3018210260</v>
      </c>
    </row>
    <row r="617" spans="1:2" x14ac:dyDescent="0.3">
      <c r="A617" t="s">
        <v>1666</v>
      </c>
      <c r="B617">
        <v>4118211402</v>
      </c>
    </row>
    <row r="618" spans="1:2" x14ac:dyDescent="0.3">
      <c r="A618" t="s">
        <v>3016</v>
      </c>
      <c r="B618">
        <v>6218109170</v>
      </c>
    </row>
    <row r="619" spans="1:2" x14ac:dyDescent="0.3">
      <c r="A619" t="s">
        <v>3016</v>
      </c>
      <c r="B619">
        <v>6218109170</v>
      </c>
    </row>
    <row r="620" spans="1:2" x14ac:dyDescent="0.3">
      <c r="A620" t="s">
        <v>1274</v>
      </c>
      <c r="B620">
        <v>2178129623</v>
      </c>
    </row>
    <row r="621" spans="1:2" x14ac:dyDescent="0.3">
      <c r="A621" t="s">
        <v>2157</v>
      </c>
      <c r="B621">
        <v>6068107362</v>
      </c>
    </row>
    <row r="622" spans="1:2" x14ac:dyDescent="0.3">
      <c r="A622" t="s">
        <v>1575</v>
      </c>
      <c r="B622">
        <v>1368120546</v>
      </c>
    </row>
    <row r="623" spans="1:2" x14ac:dyDescent="0.3">
      <c r="A623" t="s">
        <v>1525</v>
      </c>
      <c r="B623">
        <v>6108120419</v>
      </c>
    </row>
    <row r="624" spans="1:2" x14ac:dyDescent="0.3">
      <c r="A624" t="s">
        <v>1592</v>
      </c>
      <c r="B624">
        <v>1012592223</v>
      </c>
    </row>
    <row r="625" spans="1:2" x14ac:dyDescent="0.3">
      <c r="A625" t="s">
        <v>2977</v>
      </c>
      <c r="B625">
        <v>2218212943</v>
      </c>
    </row>
    <row r="626" spans="1:2" x14ac:dyDescent="0.3">
      <c r="A626" t="s">
        <v>2441</v>
      </c>
      <c r="B626">
        <v>6218118169</v>
      </c>
    </row>
    <row r="627" spans="1:2" x14ac:dyDescent="0.3">
      <c r="A627" t="s">
        <v>3425</v>
      </c>
      <c r="B627">
        <v>1318637479</v>
      </c>
    </row>
    <row r="628" spans="1:2" x14ac:dyDescent="0.3">
      <c r="A628" t="s">
        <v>3158</v>
      </c>
      <c r="B628">
        <v>8254011111</v>
      </c>
    </row>
    <row r="629" spans="1:2" x14ac:dyDescent="0.3">
      <c r="A629" t="s">
        <v>1140</v>
      </c>
      <c r="B629">
        <v>6098608161</v>
      </c>
    </row>
    <row r="630" spans="1:2" x14ac:dyDescent="0.3">
      <c r="A630" t="s">
        <v>1726</v>
      </c>
      <c r="B630">
        <v>1438104850</v>
      </c>
    </row>
    <row r="631" spans="1:2" x14ac:dyDescent="0.3">
      <c r="A631" t="s">
        <v>3216</v>
      </c>
      <c r="B631">
        <v>6108542731</v>
      </c>
    </row>
    <row r="632" spans="1:2" x14ac:dyDescent="0.3">
      <c r="A632" t="s">
        <v>1967</v>
      </c>
      <c r="B632">
        <v>6098625423</v>
      </c>
    </row>
    <row r="633" spans="1:2" x14ac:dyDescent="0.3">
      <c r="A633" t="s">
        <v>1034</v>
      </c>
      <c r="B633">
        <v>1378170001</v>
      </c>
    </row>
    <row r="634" spans="1:2" x14ac:dyDescent="0.3">
      <c r="A634" t="s">
        <v>4180</v>
      </c>
      <c r="B634">
        <v>6168144724</v>
      </c>
    </row>
    <row r="635" spans="1:2" x14ac:dyDescent="0.3">
      <c r="A635" t="s">
        <v>4181</v>
      </c>
      <c r="B635">
        <v>1328130101</v>
      </c>
    </row>
    <row r="636" spans="1:2" x14ac:dyDescent="0.3">
      <c r="A636" t="s">
        <v>1765</v>
      </c>
      <c r="B636">
        <v>2338103514</v>
      </c>
    </row>
    <row r="637" spans="1:2" x14ac:dyDescent="0.3">
      <c r="A637" t="s">
        <v>3166</v>
      </c>
      <c r="B637">
        <v>1198192045</v>
      </c>
    </row>
    <row r="638" spans="1:2" x14ac:dyDescent="0.3">
      <c r="A638" t="s">
        <v>1052</v>
      </c>
      <c r="B638">
        <v>2068174512</v>
      </c>
    </row>
    <row r="639" spans="1:2" x14ac:dyDescent="0.3">
      <c r="A639" t="s">
        <v>3678</v>
      </c>
      <c r="B639">
        <v>2068159433</v>
      </c>
    </row>
    <row r="640" spans="1:2" x14ac:dyDescent="0.3">
      <c r="A640" t="s">
        <v>1599</v>
      </c>
      <c r="B640">
        <v>4078119669</v>
      </c>
    </row>
    <row r="641" spans="1:2" x14ac:dyDescent="0.3">
      <c r="A641" t="s">
        <v>4182</v>
      </c>
      <c r="B641">
        <v>1712700162</v>
      </c>
    </row>
    <row r="642" spans="1:2" x14ac:dyDescent="0.3">
      <c r="A642" t="s">
        <v>1365</v>
      </c>
      <c r="B642">
        <v>7778600083</v>
      </c>
    </row>
    <row r="643" spans="1:2" x14ac:dyDescent="0.3">
      <c r="A643" t="s">
        <v>3177</v>
      </c>
      <c r="B643">
        <v>2028200029</v>
      </c>
    </row>
    <row r="644" spans="1:2" x14ac:dyDescent="0.3">
      <c r="A644" t="s">
        <v>3177</v>
      </c>
      <c r="B644">
        <v>2028200029</v>
      </c>
    </row>
    <row r="645" spans="1:2" x14ac:dyDescent="0.3">
      <c r="A645" t="s">
        <v>2248</v>
      </c>
      <c r="B645">
        <v>1388200465</v>
      </c>
    </row>
    <row r="646" spans="1:2" x14ac:dyDescent="0.3">
      <c r="A646" t="s">
        <v>2322</v>
      </c>
      <c r="B646">
        <v>1318637839</v>
      </c>
    </row>
    <row r="647" spans="1:2" x14ac:dyDescent="0.3">
      <c r="A647" t="s">
        <v>3394</v>
      </c>
      <c r="B647">
        <v>5068176706</v>
      </c>
    </row>
    <row r="648" spans="1:2" x14ac:dyDescent="0.3">
      <c r="A648" t="s">
        <v>4183</v>
      </c>
      <c r="B648">
        <v>5078203450</v>
      </c>
    </row>
    <row r="649" spans="1:2" x14ac:dyDescent="0.3">
      <c r="A649" t="s">
        <v>1535</v>
      </c>
      <c r="B649">
        <v>6078117086</v>
      </c>
    </row>
    <row r="650" spans="1:2" x14ac:dyDescent="0.3">
      <c r="A650" t="s">
        <v>2433</v>
      </c>
      <c r="B650">
        <v>1308634159</v>
      </c>
    </row>
    <row r="651" spans="1:2" x14ac:dyDescent="0.3">
      <c r="A651" t="s">
        <v>3090</v>
      </c>
      <c r="B651">
        <v>1298287639</v>
      </c>
    </row>
    <row r="652" spans="1:2" x14ac:dyDescent="0.3">
      <c r="A652" t="s">
        <v>1046</v>
      </c>
      <c r="B652">
        <v>5078520294</v>
      </c>
    </row>
    <row r="653" spans="1:2" x14ac:dyDescent="0.3">
      <c r="A653" t="s">
        <v>2307</v>
      </c>
      <c r="B653">
        <v>2018402843</v>
      </c>
    </row>
    <row r="654" spans="1:2" x14ac:dyDescent="0.3">
      <c r="A654" t="s">
        <v>4184</v>
      </c>
      <c r="B654">
        <v>8658800628</v>
      </c>
    </row>
    <row r="655" spans="1:2" x14ac:dyDescent="0.3">
      <c r="A655" t="s">
        <v>1505</v>
      </c>
      <c r="B655">
        <v>5058156385</v>
      </c>
    </row>
    <row r="656" spans="1:2" x14ac:dyDescent="0.3">
      <c r="A656" t="s">
        <v>1723</v>
      </c>
      <c r="B656">
        <v>1058728037</v>
      </c>
    </row>
    <row r="657" spans="1:2" x14ac:dyDescent="0.3">
      <c r="A657" t="s">
        <v>1737</v>
      </c>
      <c r="B657">
        <v>2128700598</v>
      </c>
    </row>
    <row r="658" spans="1:2" x14ac:dyDescent="0.3">
      <c r="A658" t="s">
        <v>3564</v>
      </c>
      <c r="B658">
        <v>5108110800</v>
      </c>
    </row>
    <row r="659" spans="1:2" x14ac:dyDescent="0.3">
      <c r="A659" t="s">
        <v>2405</v>
      </c>
      <c r="B659">
        <v>1058691552</v>
      </c>
    </row>
    <row r="660" spans="1:2" x14ac:dyDescent="0.3">
      <c r="A660" t="s">
        <v>2375</v>
      </c>
      <c r="B660">
        <v>4178102317</v>
      </c>
    </row>
    <row r="661" spans="1:2" x14ac:dyDescent="0.3">
      <c r="A661" t="s">
        <v>2161</v>
      </c>
      <c r="B661">
        <v>6038142360</v>
      </c>
    </row>
    <row r="662" spans="1:2" x14ac:dyDescent="0.3">
      <c r="A662" t="s">
        <v>1160</v>
      </c>
      <c r="B662">
        <v>6058103382</v>
      </c>
    </row>
    <row r="663" spans="1:2" x14ac:dyDescent="0.3">
      <c r="A663" t="s">
        <v>1914</v>
      </c>
      <c r="B663">
        <v>6878700749</v>
      </c>
    </row>
    <row r="664" spans="1:2" x14ac:dyDescent="0.3">
      <c r="A664" t="s">
        <v>1048</v>
      </c>
      <c r="B664">
        <v>1058762879</v>
      </c>
    </row>
    <row r="665" spans="1:2" x14ac:dyDescent="0.3">
      <c r="A665" t="s">
        <v>2969</v>
      </c>
      <c r="B665">
        <v>1068263556</v>
      </c>
    </row>
    <row r="666" spans="1:2" x14ac:dyDescent="0.3">
      <c r="A666" t="s">
        <v>3088</v>
      </c>
      <c r="B666">
        <v>6218161822</v>
      </c>
    </row>
    <row r="667" spans="1:2" x14ac:dyDescent="0.3">
      <c r="A667" t="s">
        <v>1453</v>
      </c>
      <c r="B667">
        <v>2158677798</v>
      </c>
    </row>
    <row r="668" spans="1:2" x14ac:dyDescent="0.3">
      <c r="A668" t="s">
        <v>2467</v>
      </c>
      <c r="B668">
        <v>2158720399</v>
      </c>
    </row>
    <row r="669" spans="1:2" x14ac:dyDescent="0.3">
      <c r="A669" t="s">
        <v>1236</v>
      </c>
      <c r="B669">
        <v>6158149328</v>
      </c>
    </row>
    <row r="670" spans="1:2" x14ac:dyDescent="0.3">
      <c r="A670" t="s">
        <v>2137</v>
      </c>
      <c r="B670">
        <v>5028139432</v>
      </c>
    </row>
    <row r="671" spans="1:2" x14ac:dyDescent="0.3">
      <c r="A671" t="s">
        <v>1201</v>
      </c>
      <c r="B671">
        <v>5148108363</v>
      </c>
    </row>
    <row r="672" spans="1:2" x14ac:dyDescent="0.3">
      <c r="A672" t="s">
        <v>3318</v>
      </c>
      <c r="B672">
        <v>1378109001</v>
      </c>
    </row>
    <row r="673" spans="1:2" x14ac:dyDescent="0.3">
      <c r="A673" t="s">
        <v>1795</v>
      </c>
      <c r="B673">
        <v>1078793489</v>
      </c>
    </row>
    <row r="674" spans="1:2" x14ac:dyDescent="0.3">
      <c r="A674" t="s">
        <v>1732</v>
      </c>
      <c r="B674">
        <v>1248102225</v>
      </c>
    </row>
    <row r="675" spans="1:2" x14ac:dyDescent="0.3">
      <c r="A675" t="s">
        <v>2037</v>
      </c>
      <c r="B675">
        <v>1318663827</v>
      </c>
    </row>
    <row r="676" spans="1:2" x14ac:dyDescent="0.3">
      <c r="A676" t="s">
        <v>4185</v>
      </c>
      <c r="B676">
        <v>6168188396</v>
      </c>
    </row>
    <row r="677" spans="1:2" x14ac:dyDescent="0.3">
      <c r="A677" t="s">
        <v>1594</v>
      </c>
      <c r="B677">
        <v>1408125690</v>
      </c>
    </row>
    <row r="678" spans="1:2" x14ac:dyDescent="0.3">
      <c r="A678" t="s">
        <v>4186</v>
      </c>
      <c r="B678">
        <v>6068609521</v>
      </c>
    </row>
    <row r="679" spans="1:2" x14ac:dyDescent="0.3">
      <c r="A679" t="s">
        <v>1499</v>
      </c>
      <c r="B679">
        <v>6068189006</v>
      </c>
    </row>
    <row r="680" spans="1:2" x14ac:dyDescent="0.3">
      <c r="A680" t="s">
        <v>4187</v>
      </c>
      <c r="B680">
        <v>1198651995</v>
      </c>
    </row>
    <row r="681" spans="1:2" x14ac:dyDescent="0.3">
      <c r="A681" t="s">
        <v>1785</v>
      </c>
      <c r="B681">
        <v>1298156013</v>
      </c>
    </row>
    <row r="682" spans="1:2" x14ac:dyDescent="0.3">
      <c r="A682" t="s">
        <v>1310</v>
      </c>
      <c r="B682">
        <v>1268653502</v>
      </c>
    </row>
    <row r="683" spans="1:2" x14ac:dyDescent="0.3">
      <c r="A683" t="s">
        <v>1347</v>
      </c>
      <c r="B683">
        <v>7908100529</v>
      </c>
    </row>
    <row r="684" spans="1:2" x14ac:dyDescent="0.3">
      <c r="A684" t="s">
        <v>2271</v>
      </c>
      <c r="B684">
        <v>1138611485</v>
      </c>
    </row>
    <row r="685" spans="1:2" x14ac:dyDescent="0.3">
      <c r="A685" t="s">
        <v>2362</v>
      </c>
      <c r="B685">
        <v>3148126908</v>
      </c>
    </row>
    <row r="686" spans="1:2" x14ac:dyDescent="0.3">
      <c r="A686" t="s">
        <v>4188</v>
      </c>
      <c r="B686">
        <v>1258179538</v>
      </c>
    </row>
    <row r="687" spans="1:2" x14ac:dyDescent="0.3">
      <c r="A687" t="s">
        <v>1561</v>
      </c>
      <c r="B687">
        <v>1398123033</v>
      </c>
    </row>
    <row r="688" spans="1:2" x14ac:dyDescent="0.3">
      <c r="A688" t="s">
        <v>2170</v>
      </c>
      <c r="B688">
        <v>2208889136</v>
      </c>
    </row>
    <row r="689" spans="1:2" x14ac:dyDescent="0.3">
      <c r="A689" t="s">
        <v>1137</v>
      </c>
      <c r="B689">
        <v>1298692106</v>
      </c>
    </row>
    <row r="690" spans="1:2" x14ac:dyDescent="0.3">
      <c r="A690" t="s">
        <v>1433</v>
      </c>
      <c r="B690">
        <v>5038185185</v>
      </c>
    </row>
    <row r="691" spans="1:2" x14ac:dyDescent="0.3">
      <c r="A691" t="s">
        <v>2382</v>
      </c>
      <c r="B691">
        <v>1168200451</v>
      </c>
    </row>
    <row r="692" spans="1:2" x14ac:dyDescent="0.3">
      <c r="A692" t="s">
        <v>3227</v>
      </c>
      <c r="B692">
        <v>1318159411</v>
      </c>
    </row>
    <row r="693" spans="1:2" x14ac:dyDescent="0.3">
      <c r="A693" t="s">
        <v>1262</v>
      </c>
      <c r="B693">
        <v>1208136359</v>
      </c>
    </row>
    <row r="694" spans="1:2" x14ac:dyDescent="0.3">
      <c r="A694" t="s">
        <v>2487</v>
      </c>
      <c r="B694">
        <v>1218135940</v>
      </c>
    </row>
    <row r="695" spans="1:2" x14ac:dyDescent="0.3">
      <c r="A695" t="s">
        <v>1527</v>
      </c>
      <c r="B695">
        <v>1188101162</v>
      </c>
    </row>
    <row r="696" spans="1:2" x14ac:dyDescent="0.3">
      <c r="A696" t="s">
        <v>3338</v>
      </c>
      <c r="B696">
        <v>2028141931</v>
      </c>
    </row>
    <row r="697" spans="1:2" x14ac:dyDescent="0.3">
      <c r="A697" t="s">
        <v>2316</v>
      </c>
      <c r="B697">
        <v>6218196199</v>
      </c>
    </row>
    <row r="698" spans="1:2" x14ac:dyDescent="0.3">
      <c r="A698" t="s">
        <v>1773</v>
      </c>
      <c r="B698">
        <v>2648147480</v>
      </c>
    </row>
    <row r="699" spans="1:2" x14ac:dyDescent="0.3">
      <c r="A699" t="s">
        <v>3387</v>
      </c>
      <c r="B699">
        <v>6068213861</v>
      </c>
    </row>
    <row r="700" spans="1:2" x14ac:dyDescent="0.3">
      <c r="A700" t="s">
        <v>1537</v>
      </c>
      <c r="B700">
        <v>6038119103</v>
      </c>
    </row>
    <row r="701" spans="1:2" x14ac:dyDescent="0.3">
      <c r="A701" t="s">
        <v>1314</v>
      </c>
      <c r="B701">
        <v>2148867229</v>
      </c>
    </row>
    <row r="702" spans="1:2" x14ac:dyDescent="0.3">
      <c r="A702" t="s">
        <v>1677</v>
      </c>
      <c r="B702">
        <v>4108172753</v>
      </c>
    </row>
    <row r="703" spans="1:2" x14ac:dyDescent="0.3">
      <c r="A703" t="s">
        <v>3559</v>
      </c>
      <c r="B703">
        <v>5158206399</v>
      </c>
    </row>
    <row r="704" spans="1:2" x14ac:dyDescent="0.3">
      <c r="A704" t="s">
        <v>4189</v>
      </c>
      <c r="B704">
        <v>6108114014</v>
      </c>
    </row>
    <row r="705" spans="1:2" x14ac:dyDescent="0.3">
      <c r="A705" t="s">
        <v>2250</v>
      </c>
      <c r="B705">
        <v>2018177964</v>
      </c>
    </row>
    <row r="706" spans="1:2" x14ac:dyDescent="0.3">
      <c r="A706" t="s">
        <v>2033</v>
      </c>
      <c r="B706">
        <v>1228101045</v>
      </c>
    </row>
    <row r="707" spans="1:2" x14ac:dyDescent="0.3">
      <c r="A707" t="s">
        <v>1116</v>
      </c>
      <c r="B707">
        <v>3038120321</v>
      </c>
    </row>
    <row r="708" spans="1:2" x14ac:dyDescent="0.3">
      <c r="A708" t="s">
        <v>1710</v>
      </c>
      <c r="B708">
        <v>1388102938</v>
      </c>
    </row>
    <row r="709" spans="1:2" x14ac:dyDescent="0.3">
      <c r="A709" t="s">
        <v>3039</v>
      </c>
      <c r="B709">
        <v>5048186979</v>
      </c>
    </row>
    <row r="710" spans="1:2" x14ac:dyDescent="0.3">
      <c r="A710" t="s">
        <v>1539</v>
      </c>
      <c r="B710">
        <v>6108603910</v>
      </c>
    </row>
    <row r="711" spans="1:2" x14ac:dyDescent="0.3">
      <c r="A711" t="s">
        <v>2328</v>
      </c>
      <c r="B711">
        <v>6168227571</v>
      </c>
    </row>
    <row r="712" spans="1:2" x14ac:dyDescent="0.3">
      <c r="A712" t="s">
        <v>2401</v>
      </c>
      <c r="B712">
        <v>4158107034</v>
      </c>
    </row>
    <row r="713" spans="1:2" x14ac:dyDescent="0.3">
      <c r="A713" t="s">
        <v>2104</v>
      </c>
      <c r="B713">
        <v>2118871383</v>
      </c>
    </row>
    <row r="714" spans="1:2" x14ac:dyDescent="0.3">
      <c r="A714" t="s">
        <v>1367</v>
      </c>
      <c r="B714">
        <v>2208203984</v>
      </c>
    </row>
    <row r="715" spans="1:2" x14ac:dyDescent="0.3">
      <c r="A715" t="s">
        <v>3004</v>
      </c>
      <c r="B715">
        <v>1308169541</v>
      </c>
    </row>
    <row r="716" spans="1:2" x14ac:dyDescent="0.3">
      <c r="A716" t="s">
        <v>1507</v>
      </c>
      <c r="B716">
        <v>5088118740</v>
      </c>
    </row>
    <row r="717" spans="1:2" x14ac:dyDescent="0.3">
      <c r="A717" t="s">
        <v>1119</v>
      </c>
      <c r="B717">
        <v>1208643097</v>
      </c>
    </row>
    <row r="718" spans="1:2" x14ac:dyDescent="0.3">
      <c r="A718" t="s">
        <v>3257</v>
      </c>
      <c r="B718">
        <v>4018130235</v>
      </c>
    </row>
    <row r="719" spans="1:2" x14ac:dyDescent="0.3">
      <c r="A719" t="s">
        <v>2154</v>
      </c>
      <c r="B719">
        <v>6218607217</v>
      </c>
    </row>
    <row r="720" spans="1:2" x14ac:dyDescent="0.3">
      <c r="A720" t="s">
        <v>3253</v>
      </c>
      <c r="B720">
        <v>4188123009</v>
      </c>
    </row>
    <row r="721" spans="1:2" x14ac:dyDescent="0.3">
      <c r="A721" t="s">
        <v>1545</v>
      </c>
      <c r="B721">
        <v>1408157533</v>
      </c>
    </row>
    <row r="722" spans="1:2" x14ac:dyDescent="0.3">
      <c r="A722" t="s">
        <v>1996</v>
      </c>
      <c r="B722">
        <v>1208185049</v>
      </c>
    </row>
    <row r="723" spans="1:2" x14ac:dyDescent="0.3">
      <c r="A723" t="s">
        <v>2207</v>
      </c>
      <c r="B723">
        <v>2148763681</v>
      </c>
    </row>
    <row r="724" spans="1:2" x14ac:dyDescent="0.3">
      <c r="A724" t="s">
        <v>3517</v>
      </c>
      <c r="B724">
        <v>1398139933</v>
      </c>
    </row>
    <row r="725" spans="1:2" x14ac:dyDescent="0.3">
      <c r="A725" t="s">
        <v>2127</v>
      </c>
      <c r="B725">
        <v>5048109652</v>
      </c>
    </row>
    <row r="726" spans="1:2" x14ac:dyDescent="0.3">
      <c r="A726" t="s">
        <v>1633</v>
      </c>
      <c r="B726">
        <v>1288148640</v>
      </c>
    </row>
    <row r="727" spans="1:2" x14ac:dyDescent="0.3">
      <c r="A727" t="s">
        <v>1651</v>
      </c>
      <c r="B727">
        <v>1428116241</v>
      </c>
    </row>
    <row r="728" spans="1:2" x14ac:dyDescent="0.3">
      <c r="A728" t="s">
        <v>1429</v>
      </c>
      <c r="B728">
        <v>1278610414</v>
      </c>
    </row>
    <row r="729" spans="1:2" x14ac:dyDescent="0.3">
      <c r="A729" t="s">
        <v>4190</v>
      </c>
      <c r="B729">
        <v>5038153344</v>
      </c>
    </row>
    <row r="730" spans="1:2" x14ac:dyDescent="0.3">
      <c r="A730" t="s">
        <v>2003</v>
      </c>
      <c r="B730">
        <v>4938700047</v>
      </c>
    </row>
    <row r="731" spans="1:2" x14ac:dyDescent="0.3">
      <c r="A731" t="s">
        <v>2003</v>
      </c>
      <c r="B731">
        <v>4938700047</v>
      </c>
    </row>
    <row r="732" spans="1:2" x14ac:dyDescent="0.3">
      <c r="A732" t="s">
        <v>3053</v>
      </c>
      <c r="B732">
        <v>5038139304</v>
      </c>
    </row>
    <row r="733" spans="1:2" x14ac:dyDescent="0.3">
      <c r="A733" t="s">
        <v>3593</v>
      </c>
      <c r="B733">
        <v>2148623232</v>
      </c>
    </row>
    <row r="734" spans="1:2" x14ac:dyDescent="0.3">
      <c r="A734" t="s">
        <v>1549</v>
      </c>
      <c r="B734">
        <v>1228192527</v>
      </c>
    </row>
    <row r="735" spans="1:2" x14ac:dyDescent="0.3">
      <c r="A735" t="s">
        <v>3244</v>
      </c>
      <c r="B735">
        <v>1318183847</v>
      </c>
    </row>
    <row r="736" spans="1:2" x14ac:dyDescent="0.3">
      <c r="A736" t="s">
        <v>1903</v>
      </c>
      <c r="B736">
        <v>2128184368</v>
      </c>
    </row>
    <row r="737" spans="1:2" x14ac:dyDescent="0.3">
      <c r="A737" t="s">
        <v>39</v>
      </c>
      <c r="B737">
        <v>2048267104</v>
      </c>
    </row>
    <row r="738" spans="1:2" x14ac:dyDescent="0.3">
      <c r="A738" t="s">
        <v>1531</v>
      </c>
      <c r="B738">
        <v>5198700223</v>
      </c>
    </row>
    <row r="739" spans="1:2" x14ac:dyDescent="0.3">
      <c r="A739" t="s">
        <v>1541</v>
      </c>
      <c r="B739">
        <v>6208124289</v>
      </c>
    </row>
    <row r="740" spans="1:2" x14ac:dyDescent="0.3">
      <c r="A740" t="s">
        <v>3063</v>
      </c>
      <c r="B740">
        <v>5028158327</v>
      </c>
    </row>
    <row r="741" spans="1:2" x14ac:dyDescent="0.3">
      <c r="A741" t="s">
        <v>1194</v>
      </c>
      <c r="B741">
        <v>5028100387</v>
      </c>
    </row>
    <row r="742" spans="1:2" x14ac:dyDescent="0.3">
      <c r="A742" t="s">
        <v>3412</v>
      </c>
      <c r="B742">
        <v>2148177602</v>
      </c>
    </row>
    <row r="743" spans="1:2" x14ac:dyDescent="0.3">
      <c r="A743" t="s">
        <v>1157</v>
      </c>
      <c r="B743">
        <v>1248141873</v>
      </c>
    </row>
    <row r="744" spans="1:2" x14ac:dyDescent="0.3">
      <c r="A744" t="s">
        <v>1876</v>
      </c>
      <c r="B744">
        <v>2118756314</v>
      </c>
    </row>
    <row r="745" spans="1:2" x14ac:dyDescent="0.3">
      <c r="A745" t="s">
        <v>4191</v>
      </c>
      <c r="B745">
        <v>5238200076</v>
      </c>
    </row>
    <row r="746" spans="1:2" x14ac:dyDescent="0.3">
      <c r="A746" t="s">
        <v>2459</v>
      </c>
      <c r="B746">
        <v>5208100411</v>
      </c>
    </row>
    <row r="747" spans="1:2" x14ac:dyDescent="0.3">
      <c r="A747" t="s">
        <v>2312</v>
      </c>
      <c r="B747">
        <v>2148125517</v>
      </c>
    </row>
    <row r="748" spans="1:2" x14ac:dyDescent="0.3">
      <c r="A748" t="s">
        <v>1607</v>
      </c>
      <c r="B748">
        <v>6168129591</v>
      </c>
    </row>
    <row r="749" spans="1:2" x14ac:dyDescent="0.3">
      <c r="A749" t="s">
        <v>3289</v>
      </c>
      <c r="B749">
        <v>4119602292</v>
      </c>
    </row>
    <row r="750" spans="1:2" x14ac:dyDescent="0.3">
      <c r="A750" t="s">
        <v>2994</v>
      </c>
      <c r="B750">
        <v>1348672475</v>
      </c>
    </row>
    <row r="751" spans="1:2" x14ac:dyDescent="0.3">
      <c r="A751" t="s">
        <v>4192</v>
      </c>
      <c r="B751">
        <v>6158600811</v>
      </c>
    </row>
    <row r="752" spans="1:2" x14ac:dyDescent="0.3">
      <c r="A752" t="s">
        <v>2066</v>
      </c>
      <c r="B752">
        <v>1978200111</v>
      </c>
    </row>
    <row r="753" spans="1:2" x14ac:dyDescent="0.3">
      <c r="A753" t="s">
        <v>2952</v>
      </c>
      <c r="B753">
        <v>5068154022</v>
      </c>
    </row>
    <row r="754" spans="1:2" x14ac:dyDescent="0.3">
      <c r="A754" t="s">
        <v>4193</v>
      </c>
      <c r="B754">
        <v>4778500153</v>
      </c>
    </row>
    <row r="755" spans="1:2" x14ac:dyDescent="0.3">
      <c r="A755" t="s">
        <v>4194</v>
      </c>
      <c r="B755">
        <v>5048171156</v>
      </c>
    </row>
    <row r="756" spans="1:2" x14ac:dyDescent="0.3">
      <c r="A756" t="s">
        <v>1975</v>
      </c>
      <c r="B756">
        <v>1198150685</v>
      </c>
    </row>
    <row r="757" spans="1:2" x14ac:dyDescent="0.3">
      <c r="A757" t="s">
        <v>1629</v>
      </c>
      <c r="B757">
        <v>4098800700</v>
      </c>
    </row>
    <row r="758" spans="1:2" x14ac:dyDescent="0.3">
      <c r="A758" t="s">
        <v>2055</v>
      </c>
      <c r="B758">
        <v>3128102894</v>
      </c>
    </row>
    <row r="759" spans="1:2" x14ac:dyDescent="0.3">
      <c r="A759" t="s">
        <v>3420</v>
      </c>
      <c r="B759">
        <v>1208661080</v>
      </c>
    </row>
    <row r="760" spans="1:2" x14ac:dyDescent="0.3">
      <c r="A760" t="s">
        <v>3423</v>
      </c>
      <c r="B760">
        <v>1198651490</v>
      </c>
    </row>
    <row r="761" spans="1:2" x14ac:dyDescent="0.3">
      <c r="A761" t="s">
        <v>1197</v>
      </c>
      <c r="B761">
        <v>5138108924</v>
      </c>
    </row>
    <row r="762" spans="1:2" x14ac:dyDescent="0.3">
      <c r="A762" t="s">
        <v>2106</v>
      </c>
      <c r="B762">
        <v>1078180508</v>
      </c>
    </row>
    <row r="763" spans="1:2" x14ac:dyDescent="0.3">
      <c r="A763" t="s">
        <v>3185</v>
      </c>
      <c r="B763">
        <v>1018158798</v>
      </c>
    </row>
    <row r="764" spans="1:2" x14ac:dyDescent="0.3">
      <c r="A764" t="s">
        <v>1864</v>
      </c>
      <c r="B764">
        <v>1248178837</v>
      </c>
    </row>
    <row r="765" spans="1:2" x14ac:dyDescent="0.3">
      <c r="A765" t="s">
        <v>1820</v>
      </c>
      <c r="B765">
        <v>1328129318</v>
      </c>
    </row>
    <row r="766" spans="1:2" x14ac:dyDescent="0.3">
      <c r="A766" t="s">
        <v>4195</v>
      </c>
      <c r="B766">
        <v>6218130839</v>
      </c>
    </row>
    <row r="767" spans="1:2" x14ac:dyDescent="0.3">
      <c r="A767" t="s">
        <v>4196</v>
      </c>
      <c r="B767">
        <v>4388200104</v>
      </c>
    </row>
    <row r="768" spans="1:2" x14ac:dyDescent="0.3">
      <c r="A768" t="s">
        <v>4197</v>
      </c>
      <c r="B768">
        <v>3928200128</v>
      </c>
    </row>
    <row r="769" spans="1:2" x14ac:dyDescent="0.3">
      <c r="A769" t="s">
        <v>2437</v>
      </c>
      <c r="B769">
        <v>5068154639</v>
      </c>
    </row>
    <row r="770" spans="1:2" x14ac:dyDescent="0.3">
      <c r="A770" t="s">
        <v>4198</v>
      </c>
      <c r="B770">
        <v>5048201958</v>
      </c>
    </row>
    <row r="771" spans="1:2" x14ac:dyDescent="0.3">
      <c r="A771" t="s">
        <v>3247</v>
      </c>
      <c r="B771">
        <v>1228163696</v>
      </c>
    </row>
    <row r="772" spans="1:2" x14ac:dyDescent="0.3">
      <c r="A772" t="s">
        <v>3259</v>
      </c>
      <c r="B772">
        <v>3138116805</v>
      </c>
    </row>
    <row r="773" spans="1:2" x14ac:dyDescent="0.3">
      <c r="A773" t="s">
        <v>2876</v>
      </c>
      <c r="B773">
        <v>4168172111</v>
      </c>
    </row>
    <row r="774" spans="1:2" x14ac:dyDescent="0.3">
      <c r="A774" t="s">
        <v>1782</v>
      </c>
      <c r="B774">
        <v>1298110716</v>
      </c>
    </row>
    <row r="775" spans="1:2" x14ac:dyDescent="0.3">
      <c r="A775" t="s">
        <v>1409</v>
      </c>
      <c r="B775">
        <v>1288140333</v>
      </c>
    </row>
    <row r="776" spans="1:2" x14ac:dyDescent="0.3">
      <c r="A776" t="s">
        <v>3368</v>
      </c>
      <c r="B776">
        <v>1048633511</v>
      </c>
    </row>
    <row r="777" spans="1:2" x14ac:dyDescent="0.3">
      <c r="A777" t="s">
        <v>2445</v>
      </c>
      <c r="B777">
        <v>6088133100</v>
      </c>
    </row>
    <row r="778" spans="1:2" x14ac:dyDescent="0.3">
      <c r="A778" t="s">
        <v>3703</v>
      </c>
      <c r="B778">
        <v>5048216499</v>
      </c>
    </row>
    <row r="779" spans="1:2" x14ac:dyDescent="0.3">
      <c r="A779" t="s">
        <v>3207</v>
      </c>
      <c r="B779">
        <v>1058184639</v>
      </c>
    </row>
    <row r="780" spans="1:2" x14ac:dyDescent="0.3">
      <c r="A780" t="s">
        <v>2481</v>
      </c>
      <c r="B780">
        <v>1018702452</v>
      </c>
    </row>
    <row r="781" spans="1:2" x14ac:dyDescent="0.3">
      <c r="A781" t="s">
        <v>3357</v>
      </c>
      <c r="B781">
        <v>1402800466</v>
      </c>
    </row>
    <row r="782" spans="1:2" x14ac:dyDescent="0.3">
      <c r="A782" t="s">
        <v>1860</v>
      </c>
      <c r="B782">
        <v>1180867370</v>
      </c>
    </row>
    <row r="783" spans="1:2" x14ac:dyDescent="0.3">
      <c r="A783" t="s">
        <v>2500</v>
      </c>
      <c r="B783">
        <v>1268167258</v>
      </c>
    </row>
    <row r="784" spans="1:2" x14ac:dyDescent="0.3">
      <c r="A784" t="s">
        <v>2017</v>
      </c>
      <c r="B784">
        <v>1168200621</v>
      </c>
    </row>
    <row r="785" spans="1:2" x14ac:dyDescent="0.3">
      <c r="A785" t="s">
        <v>1529</v>
      </c>
      <c r="B785">
        <v>6058184196</v>
      </c>
    </row>
    <row r="786" spans="1:2" x14ac:dyDescent="0.3">
      <c r="A786" t="s">
        <v>1777</v>
      </c>
      <c r="B786">
        <v>2208152061</v>
      </c>
    </row>
    <row r="787" spans="1:2" x14ac:dyDescent="0.3">
      <c r="A787" t="s">
        <v>2377</v>
      </c>
      <c r="B787">
        <v>1058218534</v>
      </c>
    </row>
    <row r="788" spans="1:2" x14ac:dyDescent="0.3">
      <c r="A788" t="s">
        <v>38</v>
      </c>
      <c r="B788">
        <v>4108215481</v>
      </c>
    </row>
    <row r="789" spans="1:2" x14ac:dyDescent="0.3">
      <c r="A789" t="s">
        <v>2865</v>
      </c>
      <c r="B789">
        <v>6098103778</v>
      </c>
    </row>
    <row r="790" spans="1:2" x14ac:dyDescent="0.3">
      <c r="A790" t="s">
        <v>2756</v>
      </c>
      <c r="B790">
        <v>5278100163</v>
      </c>
    </row>
    <row r="791" spans="1:2" x14ac:dyDescent="0.3">
      <c r="A791" t="s">
        <v>2152</v>
      </c>
      <c r="B791">
        <v>6128114169</v>
      </c>
    </row>
    <row r="792" spans="1:2" x14ac:dyDescent="0.3">
      <c r="A792" t="s">
        <v>2735</v>
      </c>
      <c r="B792">
        <v>2018206132</v>
      </c>
    </row>
    <row r="793" spans="1:2" x14ac:dyDescent="0.3">
      <c r="A793" t="s">
        <v>999</v>
      </c>
      <c r="B793">
        <v>2138615419</v>
      </c>
    </row>
    <row r="794" spans="1:2" x14ac:dyDescent="0.3">
      <c r="A794" t="s">
        <v>4199</v>
      </c>
      <c r="B794">
        <v>2148810653</v>
      </c>
    </row>
    <row r="795" spans="1:2" x14ac:dyDescent="0.3">
      <c r="A795" t="s">
        <v>4200</v>
      </c>
      <c r="B795">
        <v>1098606042</v>
      </c>
    </row>
    <row r="796" spans="1:2" x14ac:dyDescent="0.3">
      <c r="A796" t="s">
        <v>1005</v>
      </c>
      <c r="B796">
        <v>1028205476</v>
      </c>
    </row>
    <row r="797" spans="1:2" x14ac:dyDescent="0.3">
      <c r="A797" t="s">
        <v>995</v>
      </c>
      <c r="B797">
        <v>1248138892</v>
      </c>
    </row>
    <row r="798" spans="1:2" x14ac:dyDescent="0.3">
      <c r="A798" t="s">
        <v>4201</v>
      </c>
      <c r="B798">
        <v>1198676657</v>
      </c>
    </row>
    <row r="799" spans="1:2" x14ac:dyDescent="0.3">
      <c r="A799" t="s">
        <v>962</v>
      </c>
      <c r="B799">
        <v>1068196098</v>
      </c>
    </row>
    <row r="800" spans="1:2" x14ac:dyDescent="0.3">
      <c r="A800" t="s">
        <v>4086</v>
      </c>
      <c r="B800">
        <v>2148810653</v>
      </c>
    </row>
    <row r="801" spans="1:2" x14ac:dyDescent="0.3">
      <c r="A801" t="s">
        <v>995</v>
      </c>
      <c r="B801">
        <v>1248138892</v>
      </c>
    </row>
    <row r="802" spans="1:2" x14ac:dyDescent="0.3">
      <c r="A802" t="s">
        <v>4202</v>
      </c>
      <c r="B802">
        <v>1188112015</v>
      </c>
    </row>
    <row r="803" spans="1:2" x14ac:dyDescent="0.3">
      <c r="A803" t="s">
        <v>4203</v>
      </c>
      <c r="B803">
        <v>1078801818</v>
      </c>
    </row>
    <row r="804" spans="1:2" x14ac:dyDescent="0.3">
      <c r="A804" t="s">
        <v>4204</v>
      </c>
      <c r="B804">
        <v>1078610652</v>
      </c>
    </row>
    <row r="805" spans="1:2" x14ac:dyDescent="0.3">
      <c r="A805" t="s">
        <v>2941</v>
      </c>
      <c r="B805">
        <v>1358121955</v>
      </c>
    </row>
    <row r="806" spans="1:2" x14ac:dyDescent="0.3">
      <c r="A806" t="s">
        <v>999</v>
      </c>
      <c r="B806">
        <v>2138615419</v>
      </c>
    </row>
    <row r="807" spans="1:2" x14ac:dyDescent="0.3">
      <c r="A807" t="s">
        <v>1002</v>
      </c>
      <c r="B807">
        <v>1148704311</v>
      </c>
    </row>
    <row r="808" spans="1:2" x14ac:dyDescent="0.3">
      <c r="A808" t="s">
        <v>1005</v>
      </c>
      <c r="B808">
        <v>1028205476</v>
      </c>
    </row>
    <row r="809" spans="1:2" x14ac:dyDescent="0.3">
      <c r="A809" t="s">
        <v>4205</v>
      </c>
      <c r="B809">
        <v>2018146253</v>
      </c>
    </row>
    <row r="810" spans="1:2" x14ac:dyDescent="0.3">
      <c r="A810" t="s">
        <v>4206</v>
      </c>
      <c r="B810">
        <v>1168119477</v>
      </c>
    </row>
    <row r="811" spans="1:2" x14ac:dyDescent="0.3">
      <c r="A811" t="s">
        <v>1009</v>
      </c>
      <c r="B811">
        <v>1028202601</v>
      </c>
    </row>
    <row r="812" spans="1:2" x14ac:dyDescent="0.3">
      <c r="A812" t="s">
        <v>4207</v>
      </c>
      <c r="B812">
        <v>1098606042</v>
      </c>
    </row>
    <row r="813" spans="1:2" x14ac:dyDescent="0.3">
      <c r="A813" t="s">
        <v>1013</v>
      </c>
      <c r="B813">
        <v>1208627423</v>
      </c>
    </row>
    <row r="814" spans="1:2" x14ac:dyDescent="0.3">
      <c r="A814" t="s">
        <v>4208</v>
      </c>
      <c r="B814">
        <v>1348694877</v>
      </c>
    </row>
    <row r="815" spans="1:2" x14ac:dyDescent="0.3">
      <c r="A815" t="s">
        <v>960</v>
      </c>
      <c r="B815">
        <v>2298112784</v>
      </c>
    </row>
    <row r="816" spans="1:2" x14ac:dyDescent="0.3">
      <c r="A816" t="s">
        <v>960</v>
      </c>
      <c r="B816">
        <v>2298112784</v>
      </c>
    </row>
    <row r="817" spans="1:2" x14ac:dyDescent="0.3">
      <c r="A817" t="s">
        <v>1016</v>
      </c>
      <c r="B817">
        <v>2118701667</v>
      </c>
    </row>
    <row r="818" spans="1:2" x14ac:dyDescent="0.3">
      <c r="A818" t="s">
        <v>1019</v>
      </c>
      <c r="B818">
        <v>2208877004</v>
      </c>
    </row>
    <row r="819" spans="1:2" x14ac:dyDescent="0.3">
      <c r="A819" t="s">
        <v>2966</v>
      </c>
      <c r="B819">
        <v>1208184846</v>
      </c>
    </row>
    <row r="820" spans="1:2" x14ac:dyDescent="0.3">
      <c r="A820" t="s">
        <v>2820</v>
      </c>
      <c r="B820">
        <v>2018620597</v>
      </c>
    </row>
    <row r="821" spans="1:2" x14ac:dyDescent="0.3">
      <c r="A821" t="s">
        <v>1022</v>
      </c>
      <c r="B821">
        <v>1208693433</v>
      </c>
    </row>
    <row r="822" spans="1:2" x14ac:dyDescent="0.3">
      <c r="A822" t="s">
        <v>1025</v>
      </c>
      <c r="B822">
        <v>1278646080</v>
      </c>
    </row>
    <row r="823" spans="1:2" x14ac:dyDescent="0.3">
      <c r="A823" t="s">
        <v>2996</v>
      </c>
      <c r="B823">
        <v>1428107500</v>
      </c>
    </row>
    <row r="824" spans="1:2" x14ac:dyDescent="0.3">
      <c r="A824" t="s">
        <v>2425</v>
      </c>
      <c r="B824">
        <v>2208742885</v>
      </c>
    </row>
    <row r="825" spans="1:2" x14ac:dyDescent="0.3">
      <c r="A825" t="s">
        <v>4209</v>
      </c>
      <c r="B825">
        <v>1408179177</v>
      </c>
    </row>
    <row r="826" spans="1:2" x14ac:dyDescent="0.3">
      <c r="A826" t="s">
        <v>4210</v>
      </c>
      <c r="B826">
        <v>1348675735</v>
      </c>
    </row>
    <row r="827" spans="1:2" x14ac:dyDescent="0.3">
      <c r="A827" t="s">
        <v>4211</v>
      </c>
      <c r="B827">
        <v>1238613175</v>
      </c>
    </row>
    <row r="828" spans="1:2" x14ac:dyDescent="0.3">
      <c r="A828" t="s">
        <v>2433</v>
      </c>
      <c r="B828">
        <v>1308634159</v>
      </c>
    </row>
    <row r="829" spans="1:2" x14ac:dyDescent="0.3">
      <c r="A829" t="s">
        <v>1140</v>
      </c>
      <c r="B829">
        <v>6098608161</v>
      </c>
    </row>
    <row r="830" spans="1:2" x14ac:dyDescent="0.3">
      <c r="A830" t="s">
        <v>3016</v>
      </c>
      <c r="B830">
        <v>6218109170</v>
      </c>
    </row>
    <row r="831" spans="1:2" x14ac:dyDescent="0.3">
      <c r="A831" t="s">
        <v>3018</v>
      </c>
      <c r="B831">
        <v>4028151188</v>
      </c>
    </row>
    <row r="832" spans="1:2" x14ac:dyDescent="0.3">
      <c r="A832" t="s">
        <v>2114</v>
      </c>
      <c r="B832">
        <v>5248100811</v>
      </c>
    </row>
    <row r="833" spans="1:2" x14ac:dyDescent="0.3">
      <c r="A833" t="s">
        <v>1160</v>
      </c>
      <c r="B833">
        <v>6058103382</v>
      </c>
    </row>
    <row r="834" spans="1:2" x14ac:dyDescent="0.3">
      <c r="A834" t="s">
        <v>2120</v>
      </c>
      <c r="B834">
        <v>6088126822</v>
      </c>
    </row>
    <row r="835" spans="1:2" x14ac:dyDescent="0.3">
      <c r="A835" t="s">
        <v>2944</v>
      </c>
      <c r="B835">
        <v>3148200813</v>
      </c>
    </row>
    <row r="836" spans="1:2" x14ac:dyDescent="0.3">
      <c r="A836" t="s">
        <v>2122</v>
      </c>
      <c r="B836">
        <v>1838200126</v>
      </c>
    </row>
    <row r="837" spans="1:2" x14ac:dyDescent="0.3">
      <c r="A837" t="s">
        <v>2495</v>
      </c>
      <c r="B837">
        <v>5038152160</v>
      </c>
    </row>
    <row r="838" spans="1:2" x14ac:dyDescent="0.3">
      <c r="A838" t="s">
        <v>3438</v>
      </c>
      <c r="B838">
        <v>6218101557</v>
      </c>
    </row>
    <row r="839" spans="1:2" x14ac:dyDescent="0.3">
      <c r="A839" t="s">
        <v>2946</v>
      </c>
      <c r="B839">
        <v>5158122164</v>
      </c>
    </row>
    <row r="840" spans="1:2" x14ac:dyDescent="0.3">
      <c r="A840" t="s">
        <v>3564</v>
      </c>
      <c r="B840">
        <v>5108110800</v>
      </c>
    </row>
    <row r="841" spans="1:2" x14ac:dyDescent="0.3">
      <c r="A841" t="s">
        <v>2435</v>
      </c>
      <c r="B841">
        <v>6218129249</v>
      </c>
    </row>
    <row r="842" spans="1:2" x14ac:dyDescent="0.3">
      <c r="A842" t="s">
        <v>2949</v>
      </c>
      <c r="B842">
        <v>5158139705</v>
      </c>
    </row>
    <row r="843" spans="1:2" x14ac:dyDescent="0.3">
      <c r="A843" t="s">
        <v>4212</v>
      </c>
      <c r="B843">
        <v>3118600563</v>
      </c>
    </row>
    <row r="844" spans="1:2" x14ac:dyDescent="0.3">
      <c r="A844" t="s">
        <v>1988</v>
      </c>
      <c r="B844">
        <v>5148143206</v>
      </c>
    </row>
    <row r="845" spans="1:2" x14ac:dyDescent="0.3">
      <c r="A845" t="s">
        <v>2952</v>
      </c>
      <c r="B845">
        <v>5138173949</v>
      </c>
    </row>
    <row r="846" spans="1:2" x14ac:dyDescent="0.3">
      <c r="A846" t="s">
        <v>2955</v>
      </c>
      <c r="B846">
        <v>5138146442</v>
      </c>
    </row>
    <row r="847" spans="1:2" x14ac:dyDescent="0.3">
      <c r="A847" t="s">
        <v>2957</v>
      </c>
      <c r="B847">
        <v>5158132532</v>
      </c>
    </row>
    <row r="848" spans="1:2" x14ac:dyDescent="0.3">
      <c r="A848" t="s">
        <v>2137</v>
      </c>
      <c r="B848">
        <v>5028139432</v>
      </c>
    </row>
    <row r="849" spans="1:2" x14ac:dyDescent="0.3">
      <c r="A849" t="s">
        <v>2139</v>
      </c>
      <c r="B849">
        <v>5068103197</v>
      </c>
    </row>
    <row r="850" spans="1:2" x14ac:dyDescent="0.3">
      <c r="A850" t="s">
        <v>4213</v>
      </c>
      <c r="B850">
        <v>6778601050</v>
      </c>
    </row>
    <row r="851" spans="1:2" x14ac:dyDescent="0.3">
      <c r="A851" t="s">
        <v>2144</v>
      </c>
      <c r="B851">
        <v>5068139768</v>
      </c>
    </row>
    <row r="852" spans="1:2" x14ac:dyDescent="0.3">
      <c r="A852" t="s">
        <v>1201</v>
      </c>
      <c r="B852">
        <v>5148108363</v>
      </c>
    </row>
    <row r="853" spans="1:2" x14ac:dyDescent="0.3">
      <c r="A853" t="s">
        <v>2960</v>
      </c>
      <c r="B853">
        <v>8468600415</v>
      </c>
    </row>
    <row r="854" spans="1:2" x14ac:dyDescent="0.3">
      <c r="A854" t="s">
        <v>2441</v>
      </c>
      <c r="B854">
        <v>6218118169</v>
      </c>
    </row>
    <row r="855" spans="1:2" x14ac:dyDescent="0.3">
      <c r="A855" t="s">
        <v>4214</v>
      </c>
      <c r="B855">
        <v>6038152586</v>
      </c>
    </row>
    <row r="856" spans="1:2" x14ac:dyDescent="0.3">
      <c r="A856" t="s">
        <v>1208</v>
      </c>
      <c r="B856">
        <v>8898700568</v>
      </c>
    </row>
    <row r="857" spans="1:2" x14ac:dyDescent="0.3">
      <c r="A857" t="s">
        <v>3576</v>
      </c>
      <c r="B857">
        <v>8658800628</v>
      </c>
    </row>
    <row r="858" spans="1:2" x14ac:dyDescent="0.3">
      <c r="A858" t="s">
        <v>2148</v>
      </c>
      <c r="B858">
        <v>6178614873</v>
      </c>
    </row>
    <row r="859" spans="1:2" x14ac:dyDescent="0.3">
      <c r="A859" t="s">
        <v>2154</v>
      </c>
      <c r="B859">
        <v>6218607217</v>
      </c>
    </row>
    <row r="860" spans="1:2" x14ac:dyDescent="0.3">
      <c r="A860" t="s">
        <v>4215</v>
      </c>
      <c r="B860">
        <v>6058190757</v>
      </c>
    </row>
    <row r="861" spans="1:2" x14ac:dyDescent="0.3">
      <c r="A861" t="s">
        <v>1220</v>
      </c>
      <c r="B861">
        <v>6158150349</v>
      </c>
    </row>
    <row r="862" spans="1:2" x14ac:dyDescent="0.3">
      <c r="A862" t="s">
        <v>4216</v>
      </c>
      <c r="B862">
        <v>6063698470</v>
      </c>
    </row>
    <row r="863" spans="1:2" x14ac:dyDescent="0.3">
      <c r="A863" t="s">
        <v>1222</v>
      </c>
      <c r="B863">
        <v>6211494336</v>
      </c>
    </row>
    <row r="864" spans="1:2" x14ac:dyDescent="0.3">
      <c r="A864" t="s">
        <v>1225</v>
      </c>
      <c r="B864">
        <v>6068123815</v>
      </c>
    </row>
    <row r="865" spans="1:2" x14ac:dyDescent="0.3">
      <c r="A865" t="s">
        <v>2157</v>
      </c>
      <c r="B865">
        <v>6068107362</v>
      </c>
    </row>
    <row r="866" spans="1:2" x14ac:dyDescent="0.3">
      <c r="A866" t="s">
        <v>2159</v>
      </c>
      <c r="B866">
        <v>6078170155</v>
      </c>
    </row>
    <row r="867" spans="1:2" x14ac:dyDescent="0.3">
      <c r="A867" t="s">
        <v>4186</v>
      </c>
      <c r="B867">
        <v>6068609521</v>
      </c>
    </row>
    <row r="868" spans="1:2" x14ac:dyDescent="0.3">
      <c r="A868" t="s">
        <v>4182</v>
      </c>
      <c r="B868">
        <v>1712700162</v>
      </c>
    </row>
    <row r="869" spans="1:2" x14ac:dyDescent="0.3">
      <c r="A869" t="s">
        <v>2161</v>
      </c>
      <c r="B869">
        <v>6038142360</v>
      </c>
    </row>
    <row r="870" spans="1:2" x14ac:dyDescent="0.3">
      <c r="A870" t="s">
        <v>1031</v>
      </c>
      <c r="B870">
        <v>7898800493</v>
      </c>
    </row>
    <row r="871" spans="1:2" x14ac:dyDescent="0.3">
      <c r="A871" t="s">
        <v>3088</v>
      </c>
      <c r="B871">
        <v>6218161822</v>
      </c>
    </row>
    <row r="872" spans="1:2" x14ac:dyDescent="0.3">
      <c r="A872" t="s">
        <v>1236</v>
      </c>
      <c r="B872">
        <v>6158149328</v>
      </c>
    </row>
    <row r="873" spans="1:2" x14ac:dyDescent="0.3">
      <c r="A873" t="s">
        <v>1238</v>
      </c>
      <c r="B873">
        <v>6218105193</v>
      </c>
    </row>
    <row r="874" spans="1:2" x14ac:dyDescent="0.3">
      <c r="A874" t="s">
        <v>3090</v>
      </c>
      <c r="B874">
        <v>1298287639</v>
      </c>
    </row>
    <row r="875" spans="1:2" x14ac:dyDescent="0.3">
      <c r="A875" t="s">
        <v>4162</v>
      </c>
      <c r="B875">
        <v>2158709870</v>
      </c>
    </row>
    <row r="876" spans="1:2" x14ac:dyDescent="0.3">
      <c r="A876" t="s">
        <v>1244</v>
      </c>
      <c r="B876">
        <v>2308103325</v>
      </c>
    </row>
    <row r="877" spans="1:2" x14ac:dyDescent="0.3">
      <c r="A877" t="s">
        <v>1034</v>
      </c>
      <c r="B877">
        <v>1378170001</v>
      </c>
    </row>
    <row r="878" spans="1:2" x14ac:dyDescent="0.3">
      <c r="A878" t="s">
        <v>1254</v>
      </c>
      <c r="B878">
        <v>1268122396</v>
      </c>
    </row>
    <row r="879" spans="1:2" x14ac:dyDescent="0.3">
      <c r="A879" t="s">
        <v>3442</v>
      </c>
      <c r="B879">
        <v>2198100428</v>
      </c>
    </row>
    <row r="880" spans="1:2" x14ac:dyDescent="0.3">
      <c r="A880" t="s">
        <v>1914</v>
      </c>
      <c r="B880">
        <v>6878700749</v>
      </c>
    </row>
    <row r="881" spans="1:2" x14ac:dyDescent="0.3">
      <c r="A881" t="s">
        <v>2186</v>
      </c>
      <c r="B881">
        <v>1208202685</v>
      </c>
    </row>
    <row r="882" spans="1:2" x14ac:dyDescent="0.3">
      <c r="A882" t="s">
        <v>2194</v>
      </c>
      <c r="B882">
        <v>1178132468</v>
      </c>
    </row>
    <row r="883" spans="1:2" x14ac:dyDescent="0.3">
      <c r="A883" t="s">
        <v>2196</v>
      </c>
      <c r="B883">
        <v>1078267477</v>
      </c>
    </row>
    <row r="884" spans="1:2" x14ac:dyDescent="0.3">
      <c r="A884" t="s">
        <v>2451</v>
      </c>
      <c r="B884">
        <v>5928600444</v>
      </c>
    </row>
    <row r="885" spans="1:2" x14ac:dyDescent="0.3">
      <c r="A885" t="s">
        <v>1271</v>
      </c>
      <c r="B885">
        <v>4298700731</v>
      </c>
    </row>
    <row r="886" spans="1:2" x14ac:dyDescent="0.3">
      <c r="A886" t="s">
        <v>1037</v>
      </c>
      <c r="B886">
        <v>7948500155</v>
      </c>
    </row>
    <row r="887" spans="1:2" x14ac:dyDescent="0.3">
      <c r="A887" t="s">
        <v>1274</v>
      </c>
      <c r="B887">
        <v>2178129623</v>
      </c>
    </row>
    <row r="888" spans="1:2" x14ac:dyDescent="0.3">
      <c r="A888" t="s">
        <v>4217</v>
      </c>
      <c r="B888">
        <v>1208804725</v>
      </c>
    </row>
    <row r="889" spans="1:2" x14ac:dyDescent="0.3">
      <c r="A889" t="s">
        <v>2756</v>
      </c>
      <c r="B889">
        <v>5278100163</v>
      </c>
    </row>
    <row r="890" spans="1:2" x14ac:dyDescent="0.3">
      <c r="A890" t="s">
        <v>2211</v>
      </c>
      <c r="B890">
        <v>2208838559</v>
      </c>
    </row>
    <row r="891" spans="1:2" x14ac:dyDescent="0.3">
      <c r="A891" t="s">
        <v>2213</v>
      </c>
      <c r="B891">
        <v>1048207733</v>
      </c>
    </row>
    <row r="892" spans="1:2" x14ac:dyDescent="0.3">
      <c r="A892" t="s">
        <v>1291</v>
      </c>
      <c r="B892">
        <v>2648800145</v>
      </c>
    </row>
    <row r="893" spans="1:2" x14ac:dyDescent="0.3">
      <c r="A893" t="s">
        <v>1300</v>
      </c>
      <c r="B893">
        <v>3698700050</v>
      </c>
    </row>
    <row r="894" spans="1:2" x14ac:dyDescent="0.3">
      <c r="A894" t="s">
        <v>4218</v>
      </c>
      <c r="B894">
        <v>3598700301</v>
      </c>
    </row>
    <row r="895" spans="1:2" x14ac:dyDescent="0.3">
      <c r="A895" t="s">
        <v>1928</v>
      </c>
      <c r="B895">
        <v>1218137991</v>
      </c>
    </row>
    <row r="896" spans="1:2" x14ac:dyDescent="0.3">
      <c r="A896" t="s">
        <v>1323</v>
      </c>
      <c r="B896">
        <v>1148703078</v>
      </c>
    </row>
    <row r="897" spans="1:2" x14ac:dyDescent="0.3">
      <c r="A897" t="s">
        <v>1333</v>
      </c>
      <c r="B897">
        <v>4678700183</v>
      </c>
    </row>
    <row r="898" spans="1:2" x14ac:dyDescent="0.3">
      <c r="A898" t="s">
        <v>2461</v>
      </c>
      <c r="B898">
        <v>2148783940</v>
      </c>
    </row>
    <row r="899" spans="1:2" x14ac:dyDescent="0.3">
      <c r="A899" t="s">
        <v>4219</v>
      </c>
      <c r="B899">
        <v>2208106612</v>
      </c>
    </row>
    <row r="900" spans="1:2" x14ac:dyDescent="0.3">
      <c r="A900" t="s">
        <v>2467</v>
      </c>
      <c r="B900">
        <v>2158720399</v>
      </c>
    </row>
    <row r="901" spans="1:2" x14ac:dyDescent="0.3">
      <c r="A901" t="s">
        <v>1345</v>
      </c>
      <c r="B901">
        <v>3018177357</v>
      </c>
    </row>
    <row r="902" spans="1:2" x14ac:dyDescent="0.3">
      <c r="A902" t="s">
        <v>1363</v>
      </c>
      <c r="B902">
        <v>4038182928</v>
      </c>
    </row>
    <row r="903" spans="1:2" x14ac:dyDescent="0.3">
      <c r="A903" t="s">
        <v>2246</v>
      </c>
      <c r="B903">
        <v>1208684555</v>
      </c>
    </row>
    <row r="904" spans="1:2" x14ac:dyDescent="0.3">
      <c r="A904" t="s">
        <v>1365</v>
      </c>
      <c r="B904">
        <v>7778600083</v>
      </c>
    </row>
    <row r="905" spans="1:2" x14ac:dyDescent="0.3">
      <c r="A905" t="s">
        <v>2248</v>
      </c>
      <c r="B905">
        <v>1388200465</v>
      </c>
    </row>
    <row r="906" spans="1:2" x14ac:dyDescent="0.3">
      <c r="A906" t="s">
        <v>1932</v>
      </c>
      <c r="B906">
        <v>2148808313</v>
      </c>
    </row>
    <row r="907" spans="1:2" x14ac:dyDescent="0.3">
      <c r="A907" t="s">
        <v>2963</v>
      </c>
      <c r="B907">
        <v>1298675617</v>
      </c>
    </row>
    <row r="908" spans="1:2" x14ac:dyDescent="0.3">
      <c r="A908" t="s">
        <v>3158</v>
      </c>
      <c r="B908">
        <v>8254011111</v>
      </c>
    </row>
    <row r="909" spans="1:2" x14ac:dyDescent="0.3">
      <c r="A909" t="s">
        <v>1039</v>
      </c>
      <c r="B909">
        <v>1058213183</v>
      </c>
    </row>
    <row r="910" spans="1:2" x14ac:dyDescent="0.3">
      <c r="A910" t="s">
        <v>1934</v>
      </c>
      <c r="B910">
        <v>6098501633</v>
      </c>
    </row>
    <row r="911" spans="1:2" x14ac:dyDescent="0.3">
      <c r="A911" t="s">
        <v>1371</v>
      </c>
      <c r="B911">
        <v>1288208626</v>
      </c>
    </row>
    <row r="912" spans="1:2" x14ac:dyDescent="0.3">
      <c r="A912" t="s">
        <v>4022</v>
      </c>
      <c r="B912">
        <v>1078211478</v>
      </c>
    </row>
    <row r="913" spans="1:2" x14ac:dyDescent="0.3">
      <c r="A913" t="s">
        <v>1385</v>
      </c>
      <c r="B913">
        <v>1178100821</v>
      </c>
    </row>
    <row r="914" spans="1:2" x14ac:dyDescent="0.3">
      <c r="A914" t="s">
        <v>1388</v>
      </c>
      <c r="B914">
        <v>1068655258</v>
      </c>
    </row>
    <row r="915" spans="1:2" x14ac:dyDescent="0.3">
      <c r="A915" t="s">
        <v>2477</v>
      </c>
      <c r="B915">
        <v>2068688632</v>
      </c>
    </row>
    <row r="916" spans="1:2" x14ac:dyDescent="0.3">
      <c r="A916" t="s">
        <v>2781</v>
      </c>
      <c r="B916">
        <v>2148814829</v>
      </c>
    </row>
    <row r="917" spans="1:2" x14ac:dyDescent="0.3">
      <c r="A917" t="s">
        <v>2256</v>
      </c>
      <c r="B917">
        <v>1288626660</v>
      </c>
    </row>
    <row r="918" spans="1:2" x14ac:dyDescent="0.3">
      <c r="A918" t="s">
        <v>1401</v>
      </c>
      <c r="B918">
        <v>1098161657</v>
      </c>
    </row>
    <row r="919" spans="1:2" x14ac:dyDescent="0.3">
      <c r="A919" t="s">
        <v>1403</v>
      </c>
      <c r="B919">
        <v>6178127747</v>
      </c>
    </row>
    <row r="920" spans="1:2" x14ac:dyDescent="0.3">
      <c r="A920" t="s">
        <v>3166</v>
      </c>
      <c r="B920">
        <v>1198192045</v>
      </c>
    </row>
    <row r="921" spans="1:2" x14ac:dyDescent="0.3">
      <c r="A921" t="s">
        <v>1938</v>
      </c>
      <c r="B921">
        <v>1078728386</v>
      </c>
    </row>
    <row r="922" spans="1:2" x14ac:dyDescent="0.3">
      <c r="A922" t="s">
        <v>4220</v>
      </c>
      <c r="B922">
        <v>3188100991</v>
      </c>
    </row>
    <row r="923" spans="1:2" x14ac:dyDescent="0.3">
      <c r="A923" t="s">
        <v>2265</v>
      </c>
      <c r="B923">
        <v>1088147934</v>
      </c>
    </row>
    <row r="924" spans="1:2" x14ac:dyDescent="0.3">
      <c r="A924" t="s">
        <v>2681</v>
      </c>
      <c r="B924">
        <v>2208408246</v>
      </c>
    </row>
    <row r="925" spans="1:2" x14ac:dyDescent="0.3">
      <c r="A925" t="s">
        <v>1042</v>
      </c>
      <c r="B925">
        <v>1478601409</v>
      </c>
    </row>
    <row r="926" spans="1:2" x14ac:dyDescent="0.3">
      <c r="A926" t="s">
        <v>3173</v>
      </c>
      <c r="B926">
        <v>2208790164</v>
      </c>
    </row>
    <row r="927" spans="1:2" x14ac:dyDescent="0.3">
      <c r="A927" t="s">
        <v>1942</v>
      </c>
      <c r="B927">
        <v>1078623496</v>
      </c>
    </row>
    <row r="928" spans="1:2" x14ac:dyDescent="0.3">
      <c r="A928" t="s">
        <v>3177</v>
      </c>
      <c r="B928">
        <v>2028200029</v>
      </c>
    </row>
    <row r="929" spans="1:2" x14ac:dyDescent="0.3">
      <c r="A929" t="s">
        <v>1431</v>
      </c>
      <c r="B929">
        <v>1018165912</v>
      </c>
    </row>
    <row r="930" spans="1:2" x14ac:dyDescent="0.3">
      <c r="A930" t="s">
        <v>2502</v>
      </c>
      <c r="B930">
        <v>2238100015</v>
      </c>
    </row>
    <row r="931" spans="1:2" x14ac:dyDescent="0.3">
      <c r="A931" t="s">
        <v>4221</v>
      </c>
      <c r="B931">
        <v>1028118969</v>
      </c>
    </row>
    <row r="932" spans="1:2" x14ac:dyDescent="0.3">
      <c r="A932" t="s">
        <v>2966</v>
      </c>
      <c r="B932">
        <v>1208184846</v>
      </c>
    </row>
    <row r="933" spans="1:2" x14ac:dyDescent="0.3">
      <c r="A933" t="s">
        <v>1439</v>
      </c>
      <c r="B933">
        <v>2158723455</v>
      </c>
    </row>
    <row r="934" spans="1:2" x14ac:dyDescent="0.3">
      <c r="A934" t="s">
        <v>1445</v>
      </c>
      <c r="B934">
        <v>4798100622</v>
      </c>
    </row>
    <row r="935" spans="1:2" x14ac:dyDescent="0.3">
      <c r="A935" t="s">
        <v>1447</v>
      </c>
      <c r="B935">
        <v>2018146613</v>
      </c>
    </row>
    <row r="936" spans="1:2" x14ac:dyDescent="0.3">
      <c r="A936" t="s">
        <v>3187</v>
      </c>
      <c r="B936">
        <v>1048135829</v>
      </c>
    </row>
    <row r="937" spans="1:2" x14ac:dyDescent="0.3">
      <c r="A937" t="s">
        <v>1453</v>
      </c>
      <c r="B937">
        <v>2158677798</v>
      </c>
    </row>
    <row r="938" spans="1:2" x14ac:dyDescent="0.3">
      <c r="A938" t="s">
        <v>1458</v>
      </c>
      <c r="B938">
        <v>1078155843</v>
      </c>
    </row>
    <row r="939" spans="1:2" x14ac:dyDescent="0.3">
      <c r="A939" t="s">
        <v>2286</v>
      </c>
      <c r="B939">
        <v>2298137316</v>
      </c>
    </row>
    <row r="940" spans="1:2" x14ac:dyDescent="0.3">
      <c r="A940" t="s">
        <v>4222</v>
      </c>
      <c r="B940">
        <v>1018221925</v>
      </c>
    </row>
    <row r="941" spans="1:2" x14ac:dyDescent="0.3">
      <c r="A941" t="s">
        <v>2291</v>
      </c>
      <c r="B941">
        <v>2178130402</v>
      </c>
    </row>
    <row r="942" spans="1:2" x14ac:dyDescent="0.3">
      <c r="A942" t="s">
        <v>1480</v>
      </c>
      <c r="B942">
        <v>1348113428</v>
      </c>
    </row>
    <row r="943" spans="1:2" x14ac:dyDescent="0.3">
      <c r="A943" t="s">
        <v>1486</v>
      </c>
      <c r="B943">
        <v>2108210343</v>
      </c>
    </row>
    <row r="944" spans="1:2" x14ac:dyDescent="0.3">
      <c r="A944" t="s">
        <v>2302</v>
      </c>
      <c r="B944">
        <v>1078826110</v>
      </c>
    </row>
    <row r="945" spans="1:2" x14ac:dyDescent="0.3">
      <c r="A945" t="s">
        <v>2307</v>
      </c>
      <c r="B945">
        <v>2018402843</v>
      </c>
    </row>
    <row r="946" spans="1:2" x14ac:dyDescent="0.3">
      <c r="A946" t="s">
        <v>2703</v>
      </c>
      <c r="B946">
        <v>9358108425</v>
      </c>
    </row>
    <row r="947" spans="1:2" x14ac:dyDescent="0.3">
      <c r="A947" t="s">
        <v>2969</v>
      </c>
      <c r="B947">
        <v>1068263556</v>
      </c>
    </row>
    <row r="948" spans="1:2" x14ac:dyDescent="0.3">
      <c r="A948" t="s">
        <v>3216</v>
      </c>
      <c r="B948">
        <v>6108542731</v>
      </c>
    </row>
    <row r="949" spans="1:2" x14ac:dyDescent="0.3">
      <c r="A949" t="s">
        <v>1499</v>
      </c>
      <c r="B949">
        <v>6068189006</v>
      </c>
    </row>
    <row r="950" spans="1:2" x14ac:dyDescent="0.3">
      <c r="A950" t="s">
        <v>1505</v>
      </c>
      <c r="B950">
        <v>5058156385</v>
      </c>
    </row>
    <row r="951" spans="1:2" x14ac:dyDescent="0.3">
      <c r="A951" t="s">
        <v>1947</v>
      </c>
      <c r="B951">
        <v>6158110712</v>
      </c>
    </row>
    <row r="952" spans="1:2" x14ac:dyDescent="0.3">
      <c r="A952" t="s">
        <v>1515</v>
      </c>
      <c r="B952">
        <v>6208102136</v>
      </c>
    </row>
    <row r="953" spans="1:2" x14ac:dyDescent="0.3">
      <c r="A953" t="s">
        <v>1517</v>
      </c>
      <c r="B953">
        <v>5058117999</v>
      </c>
    </row>
    <row r="954" spans="1:2" x14ac:dyDescent="0.3">
      <c r="A954" t="s">
        <v>1525</v>
      </c>
      <c r="B954">
        <v>6108120419</v>
      </c>
    </row>
    <row r="955" spans="1:2" x14ac:dyDescent="0.3">
      <c r="A955" t="s">
        <v>1535</v>
      </c>
      <c r="B955">
        <v>6078117086</v>
      </c>
    </row>
    <row r="956" spans="1:2" x14ac:dyDescent="0.3">
      <c r="A956" t="s">
        <v>4164</v>
      </c>
      <c r="B956">
        <v>6102689103</v>
      </c>
    </row>
    <row r="957" spans="1:2" x14ac:dyDescent="0.3">
      <c r="A957" t="s">
        <v>1543</v>
      </c>
      <c r="B957">
        <v>2998200019</v>
      </c>
    </row>
    <row r="958" spans="1:2" x14ac:dyDescent="0.3">
      <c r="A958" t="s">
        <v>1949</v>
      </c>
      <c r="B958">
        <v>1308624632</v>
      </c>
    </row>
    <row r="959" spans="1:2" x14ac:dyDescent="0.3">
      <c r="A959" t="s">
        <v>3225</v>
      </c>
      <c r="B959">
        <v>1228604367</v>
      </c>
    </row>
    <row r="960" spans="1:2" x14ac:dyDescent="0.3">
      <c r="A960" t="s">
        <v>1951</v>
      </c>
      <c r="B960">
        <v>1308166262</v>
      </c>
    </row>
    <row r="961" spans="1:2" x14ac:dyDescent="0.3">
      <c r="A961" t="s">
        <v>2037</v>
      </c>
      <c r="B961">
        <v>1318663827</v>
      </c>
    </row>
    <row r="962" spans="1:2" x14ac:dyDescent="0.3">
      <c r="A962" t="s">
        <v>2841</v>
      </c>
      <c r="B962">
        <v>5888800717</v>
      </c>
    </row>
    <row r="963" spans="1:2" x14ac:dyDescent="0.3">
      <c r="A963" t="s">
        <v>1575</v>
      </c>
      <c r="B963">
        <v>1368120546</v>
      </c>
    </row>
    <row r="964" spans="1:2" x14ac:dyDescent="0.3">
      <c r="A964" t="s">
        <v>2322</v>
      </c>
      <c r="B964">
        <v>1318637839</v>
      </c>
    </row>
    <row r="965" spans="1:2" x14ac:dyDescent="0.3">
      <c r="A965" t="s">
        <v>1588</v>
      </c>
      <c r="B965">
        <v>1338123388</v>
      </c>
    </row>
    <row r="966" spans="1:2" x14ac:dyDescent="0.3">
      <c r="A966" t="s">
        <v>1590</v>
      </c>
      <c r="B966">
        <v>3118118942</v>
      </c>
    </row>
    <row r="967" spans="1:2" x14ac:dyDescent="0.3">
      <c r="A967" t="s">
        <v>1592</v>
      </c>
      <c r="B967">
        <v>1012592223</v>
      </c>
    </row>
    <row r="968" spans="1:2" x14ac:dyDescent="0.3">
      <c r="A968" t="s">
        <v>1594</v>
      </c>
      <c r="B968">
        <v>1408125690</v>
      </c>
    </row>
    <row r="969" spans="1:2" x14ac:dyDescent="0.3">
      <c r="A969" t="s">
        <v>2842</v>
      </c>
      <c r="B969">
        <v>2138641620</v>
      </c>
    </row>
    <row r="970" spans="1:2" x14ac:dyDescent="0.3">
      <c r="A970" t="s">
        <v>1009</v>
      </c>
      <c r="B970">
        <v>1028202601</v>
      </c>
    </row>
    <row r="971" spans="1:2" x14ac:dyDescent="0.3">
      <c r="A971" t="s">
        <v>1953</v>
      </c>
      <c r="B971">
        <v>2118624208</v>
      </c>
    </row>
    <row r="972" spans="1:2" x14ac:dyDescent="0.3">
      <c r="A972" t="s">
        <v>2324</v>
      </c>
      <c r="B972">
        <v>4188114005</v>
      </c>
    </row>
    <row r="973" spans="1:2" x14ac:dyDescent="0.3">
      <c r="A973" t="s">
        <v>1599</v>
      </c>
      <c r="B973">
        <v>4078119669</v>
      </c>
    </row>
    <row r="974" spans="1:2" x14ac:dyDescent="0.3">
      <c r="A974" t="s">
        <v>2326</v>
      </c>
      <c r="B974">
        <v>6988200142</v>
      </c>
    </row>
    <row r="975" spans="1:2" x14ac:dyDescent="0.3">
      <c r="A975" t="s">
        <v>1601</v>
      </c>
      <c r="B975">
        <v>4038106880</v>
      </c>
    </row>
    <row r="976" spans="1:2" x14ac:dyDescent="0.3">
      <c r="A976" t="s">
        <v>4223</v>
      </c>
      <c r="B976">
        <v>1168201237</v>
      </c>
    </row>
    <row r="977" spans="1:2" x14ac:dyDescent="0.3">
      <c r="A977" t="s">
        <v>1609</v>
      </c>
      <c r="B977">
        <v>6168144724</v>
      </c>
    </row>
    <row r="978" spans="1:2" x14ac:dyDescent="0.3">
      <c r="A978" t="s">
        <v>4224</v>
      </c>
      <c r="B978">
        <v>3078130699</v>
      </c>
    </row>
    <row r="979" spans="1:2" x14ac:dyDescent="0.3">
      <c r="A979" t="s">
        <v>1616</v>
      </c>
      <c r="B979">
        <v>3068115434</v>
      </c>
    </row>
    <row r="980" spans="1:2" x14ac:dyDescent="0.3">
      <c r="A980" t="s">
        <v>1620</v>
      </c>
      <c r="B980">
        <v>3078117793</v>
      </c>
    </row>
    <row r="981" spans="1:2" x14ac:dyDescent="0.3">
      <c r="A981" t="s">
        <v>2972</v>
      </c>
      <c r="B981">
        <v>3148211983</v>
      </c>
    </row>
    <row r="982" spans="1:2" x14ac:dyDescent="0.3">
      <c r="A982" t="s">
        <v>2347</v>
      </c>
      <c r="B982">
        <v>3868200104</v>
      </c>
    </row>
    <row r="983" spans="1:2" x14ac:dyDescent="0.3">
      <c r="A983" t="s">
        <v>1626</v>
      </c>
      <c r="B983">
        <v>3108125116</v>
      </c>
    </row>
    <row r="984" spans="1:2" x14ac:dyDescent="0.3">
      <c r="A984" t="s">
        <v>1631</v>
      </c>
      <c r="B984">
        <v>3108123326</v>
      </c>
    </row>
    <row r="985" spans="1:2" x14ac:dyDescent="0.3">
      <c r="A985" t="s">
        <v>3865</v>
      </c>
      <c r="B985">
        <v>6168228788</v>
      </c>
    </row>
    <row r="986" spans="1:2" x14ac:dyDescent="0.3">
      <c r="A986" t="s">
        <v>38</v>
      </c>
      <c r="B986">
        <v>4108215481</v>
      </c>
    </row>
    <row r="987" spans="1:2" x14ac:dyDescent="0.3">
      <c r="A987" t="s">
        <v>4166</v>
      </c>
      <c r="B987">
        <v>4178202110</v>
      </c>
    </row>
    <row r="988" spans="1:2" x14ac:dyDescent="0.3">
      <c r="A988" t="s">
        <v>1666</v>
      </c>
      <c r="B988">
        <v>4118211402</v>
      </c>
    </row>
    <row r="989" spans="1:2" x14ac:dyDescent="0.3">
      <c r="A989" t="s">
        <v>4225</v>
      </c>
      <c r="B989">
        <v>4168109452</v>
      </c>
    </row>
    <row r="990" spans="1:2" x14ac:dyDescent="0.3">
      <c r="A990" t="s">
        <v>2366</v>
      </c>
      <c r="B990">
        <v>4108694086</v>
      </c>
    </row>
    <row r="991" spans="1:2" x14ac:dyDescent="0.3">
      <c r="A991" t="s">
        <v>4226</v>
      </c>
      <c r="B991">
        <v>4098176875</v>
      </c>
    </row>
    <row r="992" spans="1:2" x14ac:dyDescent="0.3">
      <c r="A992" t="s">
        <v>1673</v>
      </c>
      <c r="B992">
        <v>4098132969</v>
      </c>
    </row>
    <row r="993" spans="1:2" x14ac:dyDescent="0.3">
      <c r="A993" t="s">
        <v>1679</v>
      </c>
      <c r="B993">
        <v>4098133217</v>
      </c>
    </row>
    <row r="994" spans="1:2" x14ac:dyDescent="0.3">
      <c r="A994" t="s">
        <v>1683</v>
      </c>
      <c r="B994">
        <v>4158284192</v>
      </c>
    </row>
    <row r="995" spans="1:2" x14ac:dyDescent="0.3">
      <c r="A995" t="s">
        <v>4227</v>
      </c>
      <c r="B995">
        <v>4178117955</v>
      </c>
    </row>
    <row r="996" spans="1:2" x14ac:dyDescent="0.3">
      <c r="A996" t="s">
        <v>1687</v>
      </c>
      <c r="B996">
        <v>4098178999</v>
      </c>
    </row>
    <row r="997" spans="1:2" x14ac:dyDescent="0.3">
      <c r="A997" t="s">
        <v>2059</v>
      </c>
      <c r="B997">
        <v>4108167435</v>
      </c>
    </row>
    <row r="998" spans="1:2" x14ac:dyDescent="0.3">
      <c r="A998" t="s">
        <v>2375</v>
      </c>
      <c r="B998">
        <v>4178102317</v>
      </c>
    </row>
    <row r="999" spans="1:2" x14ac:dyDescent="0.3">
      <c r="A999" t="s">
        <v>2377</v>
      </c>
      <c r="B999">
        <v>1058218534</v>
      </c>
    </row>
    <row r="1000" spans="1:2" x14ac:dyDescent="0.3">
      <c r="A1000" t="s">
        <v>2384</v>
      </c>
      <c r="B1000">
        <v>7428200167</v>
      </c>
    </row>
    <row r="1001" spans="1:2" x14ac:dyDescent="0.3">
      <c r="A1001" t="s">
        <v>3668</v>
      </c>
      <c r="B1001">
        <v>1358209545</v>
      </c>
    </row>
    <row r="1002" spans="1:2" x14ac:dyDescent="0.3">
      <c r="A1002" t="s">
        <v>3670</v>
      </c>
      <c r="B1002">
        <v>4218200178</v>
      </c>
    </row>
    <row r="1003" spans="1:2" x14ac:dyDescent="0.3">
      <c r="A1003" t="s">
        <v>2386</v>
      </c>
      <c r="B1003">
        <v>2258217561</v>
      </c>
    </row>
    <row r="1004" spans="1:2" x14ac:dyDescent="0.3">
      <c r="A1004" t="s">
        <v>2061</v>
      </c>
      <c r="B1004">
        <v>1278164012</v>
      </c>
    </row>
    <row r="1005" spans="1:2" x14ac:dyDescent="0.3">
      <c r="A1005" t="s">
        <v>1700</v>
      </c>
      <c r="B1005">
        <v>1288646195</v>
      </c>
    </row>
    <row r="1006" spans="1:2" x14ac:dyDescent="0.3">
      <c r="A1006" t="s">
        <v>3318</v>
      </c>
      <c r="B1006">
        <v>1378109001</v>
      </c>
    </row>
    <row r="1007" spans="1:2" x14ac:dyDescent="0.3">
      <c r="A1007" t="s">
        <v>1046</v>
      </c>
      <c r="B1007">
        <v>5078520294</v>
      </c>
    </row>
    <row r="1008" spans="1:2" x14ac:dyDescent="0.3">
      <c r="A1008" t="s">
        <v>1048</v>
      </c>
      <c r="B1008">
        <v>1058762879</v>
      </c>
    </row>
    <row r="1009" spans="1:2" x14ac:dyDescent="0.3">
      <c r="A1009" t="s">
        <v>1723</v>
      </c>
      <c r="B1009">
        <v>1058728037</v>
      </c>
    </row>
    <row r="1010" spans="1:2" x14ac:dyDescent="0.3">
      <c r="A1010" t="s">
        <v>1726</v>
      </c>
      <c r="B1010">
        <v>1438104850</v>
      </c>
    </row>
    <row r="1011" spans="1:2" x14ac:dyDescent="0.3">
      <c r="A1011" t="s">
        <v>1732</v>
      </c>
      <c r="B1011">
        <v>1248102225</v>
      </c>
    </row>
    <row r="1012" spans="1:2" x14ac:dyDescent="0.3">
      <c r="A1012" t="s">
        <v>4181</v>
      </c>
      <c r="B1012">
        <v>1328130101</v>
      </c>
    </row>
    <row r="1013" spans="1:2" x14ac:dyDescent="0.3">
      <c r="A1013" t="s">
        <v>1737</v>
      </c>
      <c r="B1013">
        <v>2128700598</v>
      </c>
    </row>
    <row r="1014" spans="1:2" x14ac:dyDescent="0.3">
      <c r="A1014" t="s">
        <v>4228</v>
      </c>
      <c r="B1014">
        <v>1978500223</v>
      </c>
    </row>
    <row r="1015" spans="1:2" x14ac:dyDescent="0.3">
      <c r="A1015" t="s">
        <v>1052</v>
      </c>
      <c r="B1015">
        <v>2068174512</v>
      </c>
    </row>
    <row r="1016" spans="1:2" x14ac:dyDescent="0.3">
      <c r="A1016" t="s">
        <v>3678</v>
      </c>
      <c r="B1016">
        <v>2068159433</v>
      </c>
    </row>
    <row r="1017" spans="1:2" x14ac:dyDescent="0.3">
      <c r="A1017" t="s">
        <v>3682</v>
      </c>
      <c r="B1017">
        <v>6098103778</v>
      </c>
    </row>
    <row r="1018" spans="1:2" x14ac:dyDescent="0.3">
      <c r="A1018" t="s">
        <v>2396</v>
      </c>
      <c r="B1018">
        <v>6028208901</v>
      </c>
    </row>
    <row r="1019" spans="1:2" x14ac:dyDescent="0.3">
      <c r="A1019" t="s">
        <v>1056</v>
      </c>
      <c r="B1019">
        <v>5888200092</v>
      </c>
    </row>
    <row r="1020" spans="1:2" x14ac:dyDescent="0.3">
      <c r="A1020" t="s">
        <v>2975</v>
      </c>
      <c r="B1020">
        <v>1058763183</v>
      </c>
    </row>
    <row r="1021" spans="1:2" x14ac:dyDescent="0.3">
      <c r="A1021" t="s">
        <v>1061</v>
      </c>
      <c r="B1021">
        <v>2218205947</v>
      </c>
    </row>
    <row r="1022" spans="1:2" x14ac:dyDescent="0.3">
      <c r="A1022" t="s">
        <v>1749</v>
      </c>
      <c r="B1022">
        <v>2148200487</v>
      </c>
    </row>
    <row r="1023" spans="1:2" x14ac:dyDescent="0.3">
      <c r="A1023" t="s">
        <v>2977</v>
      </c>
      <c r="B1023">
        <v>2218212943</v>
      </c>
    </row>
    <row r="1024" spans="1:2" x14ac:dyDescent="0.3">
      <c r="A1024" t="s">
        <v>1754</v>
      </c>
      <c r="B1024">
        <v>1198651995</v>
      </c>
    </row>
    <row r="1025" spans="1:2" x14ac:dyDescent="0.3">
      <c r="A1025" t="s">
        <v>2804</v>
      </c>
      <c r="B1025">
        <v>1078655270</v>
      </c>
    </row>
    <row r="1026" spans="1:2" x14ac:dyDescent="0.3">
      <c r="A1026" t="s">
        <v>1967</v>
      </c>
      <c r="B1026">
        <v>6098625423</v>
      </c>
    </row>
    <row r="1027" spans="1:2" x14ac:dyDescent="0.3">
      <c r="A1027" t="s">
        <v>1765</v>
      </c>
      <c r="B1027">
        <v>2338103514</v>
      </c>
    </row>
    <row r="1028" spans="1:2" x14ac:dyDescent="0.3">
      <c r="A1028" t="s">
        <v>3741</v>
      </c>
      <c r="B1028">
        <v>3298200173</v>
      </c>
    </row>
    <row r="1029" spans="1:2" x14ac:dyDescent="0.3">
      <c r="A1029" t="s">
        <v>1795</v>
      </c>
      <c r="B1029">
        <v>1078793489</v>
      </c>
    </row>
    <row r="1030" spans="1:2" x14ac:dyDescent="0.3">
      <c r="A1030" t="s">
        <v>2405</v>
      </c>
      <c r="B1030">
        <v>1058691552</v>
      </c>
    </row>
    <row r="1031" spans="1:2" x14ac:dyDescent="0.3">
      <c r="A1031" t="s">
        <v>2759</v>
      </c>
      <c r="B1031">
        <v>2218209813</v>
      </c>
    </row>
    <row r="1032" spans="1:2" x14ac:dyDescent="0.3">
      <c r="A1032" t="s">
        <v>2979</v>
      </c>
      <c r="B1032">
        <v>1058151424</v>
      </c>
    </row>
    <row r="1033" spans="1:2" x14ac:dyDescent="0.3">
      <c r="A1033" t="s">
        <v>1063</v>
      </c>
      <c r="B1033">
        <v>2148206176</v>
      </c>
    </row>
    <row r="1034" spans="1:2" x14ac:dyDescent="0.3">
      <c r="A1034" t="s">
        <v>2982</v>
      </c>
      <c r="B1034">
        <v>1058176181</v>
      </c>
    </row>
    <row r="1035" spans="1:2" x14ac:dyDescent="0.3">
      <c r="A1035" t="s">
        <v>1066</v>
      </c>
      <c r="B1035">
        <v>2068643751</v>
      </c>
    </row>
    <row r="1036" spans="1:2" x14ac:dyDescent="0.3">
      <c r="A1036" t="s">
        <v>2984</v>
      </c>
      <c r="B1036">
        <v>3018175121</v>
      </c>
    </row>
    <row r="1037" spans="1:2" x14ac:dyDescent="0.3">
      <c r="A1037" t="s">
        <v>2986</v>
      </c>
      <c r="B1037">
        <v>3128552015</v>
      </c>
    </row>
    <row r="1038" spans="1:2" x14ac:dyDescent="0.3">
      <c r="A1038" t="s">
        <v>4179</v>
      </c>
      <c r="B1038">
        <v>1248654107</v>
      </c>
    </row>
    <row r="1039" spans="1:2" x14ac:dyDescent="0.3">
      <c r="A1039" t="s">
        <v>1070</v>
      </c>
      <c r="B1039">
        <v>1358621514</v>
      </c>
    </row>
    <row r="1040" spans="1:2" x14ac:dyDescent="0.3">
      <c r="A1040" t="s">
        <v>1073</v>
      </c>
      <c r="B1040">
        <v>2118882541</v>
      </c>
    </row>
    <row r="1041" spans="1:2" x14ac:dyDescent="0.3">
      <c r="A1041" t="s">
        <v>1076</v>
      </c>
      <c r="B1041">
        <v>2208201929</v>
      </c>
    </row>
    <row r="1042" spans="1:2" x14ac:dyDescent="0.3">
      <c r="A1042" t="s">
        <v>2741</v>
      </c>
      <c r="B1042">
        <v>5048260035</v>
      </c>
    </row>
    <row r="1043" spans="1:2" x14ac:dyDescent="0.3">
      <c r="A1043" t="s">
        <v>2087</v>
      </c>
      <c r="B1043">
        <v>5138210714</v>
      </c>
    </row>
    <row r="1044" spans="1:2" x14ac:dyDescent="0.3">
      <c r="A1044" t="s">
        <v>3707</v>
      </c>
      <c r="B1044">
        <v>5078203450</v>
      </c>
    </row>
    <row r="1045" spans="1:2" x14ac:dyDescent="0.3">
      <c r="A1045" t="s">
        <v>3394</v>
      </c>
      <c r="B1045">
        <v>5068176706</v>
      </c>
    </row>
    <row r="1046" spans="1:2" x14ac:dyDescent="0.3">
      <c r="A1046" t="s">
        <v>1856</v>
      </c>
      <c r="B1046">
        <v>5038123573</v>
      </c>
    </row>
    <row r="1047" spans="1:2" x14ac:dyDescent="0.3">
      <c r="A1047" t="s">
        <v>3711</v>
      </c>
      <c r="B1047">
        <v>3128147421</v>
      </c>
    </row>
    <row r="1048" spans="1:2" x14ac:dyDescent="0.3">
      <c r="A1048" t="s">
        <v>2417</v>
      </c>
      <c r="B1048">
        <v>3128629302</v>
      </c>
    </row>
    <row r="1049" spans="1:2" x14ac:dyDescent="0.3">
      <c r="A1049" t="s">
        <v>1866</v>
      </c>
      <c r="B1049">
        <v>1108614159</v>
      </c>
    </row>
    <row r="1050" spans="1:2" x14ac:dyDescent="0.3">
      <c r="A1050" t="s">
        <v>2419</v>
      </c>
      <c r="B1050">
        <v>2118651762</v>
      </c>
    </row>
    <row r="1051" spans="1:2" x14ac:dyDescent="0.3">
      <c r="A1051" t="s">
        <v>1868</v>
      </c>
      <c r="B1051">
        <v>6168188396</v>
      </c>
    </row>
    <row r="1052" spans="1:2" x14ac:dyDescent="0.3">
      <c r="A1052" t="s">
        <v>2421</v>
      </c>
      <c r="B1052">
        <v>1218146715</v>
      </c>
    </row>
    <row r="1053" spans="1:2" x14ac:dyDescent="0.3">
      <c r="A1053" t="s">
        <v>2423</v>
      </c>
      <c r="B1053">
        <v>2208649066</v>
      </c>
    </row>
    <row r="1054" spans="1:2" x14ac:dyDescent="0.3">
      <c r="A1054" t="s">
        <v>2093</v>
      </c>
      <c r="B1054">
        <v>5148133009</v>
      </c>
    </row>
    <row r="1055" spans="1:2" x14ac:dyDescent="0.3">
      <c r="A1055" t="s">
        <v>3425</v>
      </c>
      <c r="B1055">
        <v>1318637479</v>
      </c>
    </row>
    <row r="1056" spans="1:2" x14ac:dyDescent="0.3">
      <c r="A1056" t="s">
        <v>1896</v>
      </c>
      <c r="B1056">
        <v>6098123639</v>
      </c>
    </row>
    <row r="1057" spans="1:2" x14ac:dyDescent="0.3">
      <c r="A1057" t="s">
        <v>1898</v>
      </c>
      <c r="B1057">
        <v>6158141670</v>
      </c>
    </row>
    <row r="1058" spans="1:2" x14ac:dyDescent="0.3">
      <c r="A1058" t="s">
        <v>1080</v>
      </c>
      <c r="B1058">
        <v>1198145498</v>
      </c>
    </row>
    <row r="1059" spans="1:2" x14ac:dyDescent="0.3">
      <c r="A1059" t="s">
        <v>1082</v>
      </c>
      <c r="B1059">
        <v>1108212361</v>
      </c>
    </row>
    <row r="1060" spans="1:2" x14ac:dyDescent="0.3">
      <c r="A1060" t="s">
        <v>1085</v>
      </c>
      <c r="B1060">
        <v>1068182537</v>
      </c>
    </row>
    <row r="1061" spans="1:2" x14ac:dyDescent="0.3">
      <c r="A1061" t="s">
        <v>1088</v>
      </c>
      <c r="B1061">
        <v>1148669490</v>
      </c>
    </row>
    <row r="1062" spans="1:2" x14ac:dyDescent="0.3">
      <c r="A1062" t="s">
        <v>1091</v>
      </c>
      <c r="B1062">
        <v>5078109869</v>
      </c>
    </row>
    <row r="1063" spans="1:2" x14ac:dyDescent="0.3">
      <c r="A1063" t="s">
        <v>1094</v>
      </c>
      <c r="B1063">
        <v>1248577030</v>
      </c>
    </row>
    <row r="1064" spans="1:2" x14ac:dyDescent="0.3">
      <c r="A1064" t="s">
        <v>2988</v>
      </c>
      <c r="B1064">
        <v>6038118157</v>
      </c>
    </row>
    <row r="1065" spans="1:2" x14ac:dyDescent="0.3">
      <c r="A1065" t="s">
        <v>4229</v>
      </c>
      <c r="B1065">
        <v>1208144752</v>
      </c>
    </row>
    <row r="1066" spans="1:2" x14ac:dyDescent="0.3">
      <c r="A1066" t="s">
        <v>1097</v>
      </c>
      <c r="B1066">
        <v>8938800792</v>
      </c>
    </row>
    <row r="1067" spans="1:2" x14ac:dyDescent="0.3">
      <c r="A1067" t="s">
        <v>1099</v>
      </c>
      <c r="B1067">
        <v>1018651015</v>
      </c>
    </row>
    <row r="1068" spans="1:2" x14ac:dyDescent="0.3">
      <c r="A1068" t="s">
        <v>2991</v>
      </c>
      <c r="B1068">
        <v>2208207563</v>
      </c>
    </row>
    <row r="1069" spans="1:2" x14ac:dyDescent="0.3">
      <c r="A1069" t="s">
        <v>2994</v>
      </c>
      <c r="B1069">
        <v>1348672475</v>
      </c>
    </row>
    <row r="1070" spans="1:2" x14ac:dyDescent="0.3">
      <c r="A1070" t="s">
        <v>2996</v>
      </c>
      <c r="B1070">
        <v>1428107500</v>
      </c>
    </row>
    <row r="1071" spans="1:2" x14ac:dyDescent="0.3">
      <c r="A1071" t="s">
        <v>1103</v>
      </c>
      <c r="B1071">
        <v>2298134357</v>
      </c>
    </row>
    <row r="1072" spans="1:2" x14ac:dyDescent="0.3">
      <c r="A1072" t="s">
        <v>1106</v>
      </c>
      <c r="B1072">
        <v>1238170002</v>
      </c>
    </row>
    <row r="1073" spans="1:2" x14ac:dyDescent="0.3">
      <c r="A1073" t="s">
        <v>1109</v>
      </c>
      <c r="B1073">
        <v>1358643309</v>
      </c>
    </row>
    <row r="1074" spans="1:2" x14ac:dyDescent="0.3">
      <c r="A1074" t="s">
        <v>1111</v>
      </c>
      <c r="B1074">
        <v>3128662688</v>
      </c>
    </row>
    <row r="1075" spans="1:2" x14ac:dyDescent="0.3">
      <c r="A1075" t="s">
        <v>1114</v>
      </c>
      <c r="B1075">
        <v>1228174908</v>
      </c>
    </row>
    <row r="1076" spans="1:2" x14ac:dyDescent="0.3">
      <c r="A1076" t="s">
        <v>1116</v>
      </c>
      <c r="B1076">
        <v>3038120321</v>
      </c>
    </row>
    <row r="1077" spans="1:2" x14ac:dyDescent="0.3">
      <c r="A1077" t="s">
        <v>2999</v>
      </c>
      <c r="B1077">
        <v>1348672932</v>
      </c>
    </row>
    <row r="1078" spans="1:2" x14ac:dyDescent="0.3">
      <c r="A1078" t="s">
        <v>1119</v>
      </c>
      <c r="B1078">
        <v>1208643097</v>
      </c>
    </row>
    <row r="1079" spans="1:2" x14ac:dyDescent="0.3">
      <c r="A1079" t="s">
        <v>1122</v>
      </c>
      <c r="B1079">
        <v>1348642777</v>
      </c>
    </row>
    <row r="1080" spans="1:2" x14ac:dyDescent="0.3">
      <c r="A1080" t="s">
        <v>1125</v>
      </c>
      <c r="B1080">
        <v>2158785261</v>
      </c>
    </row>
    <row r="1081" spans="1:2" x14ac:dyDescent="0.3">
      <c r="A1081" t="s">
        <v>4209</v>
      </c>
      <c r="B1081">
        <v>1408179177</v>
      </c>
    </row>
    <row r="1082" spans="1:2" x14ac:dyDescent="0.3">
      <c r="A1082" t="s">
        <v>1128</v>
      </c>
      <c r="B1082">
        <v>1438126679</v>
      </c>
    </row>
    <row r="1083" spans="1:2" x14ac:dyDescent="0.3">
      <c r="A1083" t="s">
        <v>1131</v>
      </c>
      <c r="B1083">
        <v>1138151406</v>
      </c>
    </row>
    <row r="1084" spans="1:2" x14ac:dyDescent="0.3">
      <c r="A1084" t="s">
        <v>3004</v>
      </c>
      <c r="B1084">
        <v>1308169541</v>
      </c>
    </row>
    <row r="1085" spans="1:2" x14ac:dyDescent="0.3">
      <c r="A1085" t="s">
        <v>1134</v>
      </c>
      <c r="B1085">
        <v>1438114270</v>
      </c>
    </row>
    <row r="1086" spans="1:2" x14ac:dyDescent="0.3">
      <c r="A1086" t="s">
        <v>1137</v>
      </c>
      <c r="B1086">
        <v>1298692106</v>
      </c>
    </row>
    <row r="1087" spans="1:2" x14ac:dyDescent="0.3">
      <c r="A1087" t="s">
        <v>3007</v>
      </c>
      <c r="B1087">
        <v>1198109075</v>
      </c>
    </row>
    <row r="1088" spans="1:2" x14ac:dyDescent="0.3">
      <c r="A1088" t="s">
        <v>3010</v>
      </c>
      <c r="B1088">
        <v>1348620055</v>
      </c>
    </row>
    <row r="1089" spans="1:2" x14ac:dyDescent="0.3">
      <c r="A1089" t="s">
        <v>1140</v>
      </c>
      <c r="B1089">
        <v>6098608161</v>
      </c>
    </row>
    <row r="1090" spans="1:2" x14ac:dyDescent="0.3">
      <c r="A1090" t="s">
        <v>1143</v>
      </c>
      <c r="B1090">
        <v>6088136825</v>
      </c>
    </row>
    <row r="1091" spans="1:2" x14ac:dyDescent="0.3">
      <c r="A1091" t="s">
        <v>4192</v>
      </c>
      <c r="B1091">
        <v>6158600811</v>
      </c>
    </row>
    <row r="1092" spans="1:2" x14ac:dyDescent="0.3">
      <c r="A1092" t="s">
        <v>3012</v>
      </c>
      <c r="B1092">
        <v>6068101830</v>
      </c>
    </row>
    <row r="1093" spans="1:2" x14ac:dyDescent="0.3">
      <c r="A1093" t="s">
        <v>1147</v>
      </c>
      <c r="B1093">
        <v>6018124293</v>
      </c>
    </row>
    <row r="1094" spans="1:2" x14ac:dyDescent="0.3">
      <c r="A1094" t="s">
        <v>3014</v>
      </c>
      <c r="B1094">
        <v>6098149930</v>
      </c>
    </row>
    <row r="1095" spans="1:2" x14ac:dyDescent="0.3">
      <c r="A1095" t="s">
        <v>3016</v>
      </c>
      <c r="B1095">
        <v>6218109170</v>
      </c>
    </row>
    <row r="1096" spans="1:2" x14ac:dyDescent="0.3">
      <c r="A1096" t="s">
        <v>1149</v>
      </c>
      <c r="B1096">
        <v>1208186413</v>
      </c>
    </row>
    <row r="1097" spans="1:2" x14ac:dyDescent="0.3">
      <c r="A1097" t="s">
        <v>3018</v>
      </c>
      <c r="B1097">
        <v>4028151188</v>
      </c>
    </row>
    <row r="1098" spans="1:2" x14ac:dyDescent="0.3">
      <c r="A1098" t="s">
        <v>1152</v>
      </c>
      <c r="B1098">
        <v>2158756882</v>
      </c>
    </row>
    <row r="1099" spans="1:2" x14ac:dyDescent="0.3">
      <c r="A1099" t="s">
        <v>1155</v>
      </c>
      <c r="B1099">
        <v>6138144351</v>
      </c>
    </row>
    <row r="1100" spans="1:2" x14ac:dyDescent="0.3">
      <c r="A1100" t="s">
        <v>1157</v>
      </c>
      <c r="B1100">
        <v>1248141873</v>
      </c>
    </row>
    <row r="1101" spans="1:2" x14ac:dyDescent="0.3">
      <c r="A1101" t="s">
        <v>1160</v>
      </c>
      <c r="B1101">
        <v>6058103382</v>
      </c>
    </row>
    <row r="1102" spans="1:2" x14ac:dyDescent="0.3">
      <c r="A1102" t="s">
        <v>3020</v>
      </c>
      <c r="B1102">
        <v>6088609513</v>
      </c>
    </row>
    <row r="1103" spans="1:2" x14ac:dyDescent="0.3">
      <c r="A1103" t="s">
        <v>1162</v>
      </c>
      <c r="B1103">
        <v>6098146573</v>
      </c>
    </row>
    <row r="1104" spans="1:2" x14ac:dyDescent="0.3">
      <c r="A1104" t="s">
        <v>3022</v>
      </c>
      <c r="B1104">
        <v>6068602377</v>
      </c>
    </row>
    <row r="1105" spans="1:2" x14ac:dyDescent="0.3">
      <c r="A1105" t="s">
        <v>3024</v>
      </c>
      <c r="B1105">
        <v>5148116806</v>
      </c>
    </row>
    <row r="1106" spans="1:2" x14ac:dyDescent="0.3">
      <c r="A1106" t="s">
        <v>1167</v>
      </c>
      <c r="B1106">
        <v>5048121108</v>
      </c>
    </row>
    <row r="1107" spans="1:2" x14ac:dyDescent="0.3">
      <c r="A1107" t="s">
        <v>1169</v>
      </c>
      <c r="B1107">
        <v>5138167199</v>
      </c>
    </row>
    <row r="1108" spans="1:2" x14ac:dyDescent="0.3">
      <c r="A1108" t="s">
        <v>1171</v>
      </c>
      <c r="B1108">
        <v>5138170530</v>
      </c>
    </row>
    <row r="1109" spans="1:2" x14ac:dyDescent="0.3">
      <c r="A1109" t="s">
        <v>3027</v>
      </c>
      <c r="B1109">
        <v>1068175604</v>
      </c>
    </row>
    <row r="1110" spans="1:2" x14ac:dyDescent="0.3">
      <c r="A1110" t="s">
        <v>3030</v>
      </c>
      <c r="B1110">
        <v>5038130211</v>
      </c>
    </row>
    <row r="1111" spans="1:2" x14ac:dyDescent="0.3">
      <c r="A1111" t="s">
        <v>3032</v>
      </c>
      <c r="B1111">
        <v>5038150935</v>
      </c>
    </row>
    <row r="1112" spans="1:2" x14ac:dyDescent="0.3">
      <c r="A1112" t="s">
        <v>1174</v>
      </c>
      <c r="B1112">
        <v>5068134778</v>
      </c>
    </row>
    <row r="1113" spans="1:2" x14ac:dyDescent="0.3">
      <c r="A1113" t="s">
        <v>3033</v>
      </c>
      <c r="B1113">
        <v>5068104084</v>
      </c>
    </row>
    <row r="1114" spans="1:2" x14ac:dyDescent="0.3">
      <c r="A1114" t="s">
        <v>4194</v>
      </c>
      <c r="B1114">
        <v>5048171156</v>
      </c>
    </row>
    <row r="1115" spans="1:2" x14ac:dyDescent="0.3">
      <c r="A1115" t="s">
        <v>3036</v>
      </c>
      <c r="B1115">
        <v>5048117360</v>
      </c>
    </row>
    <row r="1116" spans="1:2" x14ac:dyDescent="0.3">
      <c r="A1116" t="s">
        <v>1179</v>
      </c>
      <c r="B1116">
        <v>5038613629</v>
      </c>
    </row>
    <row r="1117" spans="1:2" x14ac:dyDescent="0.3">
      <c r="A1117" t="s">
        <v>3039</v>
      </c>
      <c r="B1117">
        <v>5048186979</v>
      </c>
    </row>
    <row r="1118" spans="1:2" x14ac:dyDescent="0.3">
      <c r="A1118" t="s">
        <v>3041</v>
      </c>
      <c r="B1118">
        <v>5148122540</v>
      </c>
    </row>
    <row r="1119" spans="1:2" x14ac:dyDescent="0.3">
      <c r="A1119" t="s">
        <v>1987</v>
      </c>
      <c r="B1119">
        <v>3178116582</v>
      </c>
    </row>
    <row r="1120" spans="1:2" x14ac:dyDescent="0.3">
      <c r="A1120" t="s">
        <v>4212</v>
      </c>
      <c r="B1120">
        <v>3118600563</v>
      </c>
    </row>
    <row r="1121" spans="1:2" x14ac:dyDescent="0.3">
      <c r="A1121" t="s">
        <v>3045</v>
      </c>
      <c r="B1121">
        <v>5038158596</v>
      </c>
    </row>
    <row r="1122" spans="1:2" x14ac:dyDescent="0.3">
      <c r="A1122" t="s">
        <v>1182</v>
      </c>
      <c r="B1122">
        <v>5038153344</v>
      </c>
    </row>
    <row r="1123" spans="1:2" x14ac:dyDescent="0.3">
      <c r="A1123" t="s">
        <v>3047</v>
      </c>
      <c r="B1123">
        <v>5068115728</v>
      </c>
    </row>
    <row r="1124" spans="1:2" x14ac:dyDescent="0.3">
      <c r="A1124" t="s">
        <v>3049</v>
      </c>
      <c r="B1124">
        <v>4638101005</v>
      </c>
    </row>
    <row r="1125" spans="1:2" x14ac:dyDescent="0.3">
      <c r="A1125" t="s">
        <v>1185</v>
      </c>
      <c r="B1125">
        <v>5148156415</v>
      </c>
    </row>
    <row r="1126" spans="1:2" x14ac:dyDescent="0.3">
      <c r="A1126" t="s">
        <v>3051</v>
      </c>
      <c r="B1126">
        <v>5058121756</v>
      </c>
    </row>
    <row r="1127" spans="1:2" x14ac:dyDescent="0.3">
      <c r="A1127" t="s">
        <v>4230</v>
      </c>
      <c r="B1127">
        <v>5138163363</v>
      </c>
    </row>
    <row r="1128" spans="1:2" x14ac:dyDescent="0.3">
      <c r="A1128" t="s">
        <v>3053</v>
      </c>
      <c r="B1128">
        <v>5038139304</v>
      </c>
    </row>
    <row r="1129" spans="1:2" x14ac:dyDescent="0.3">
      <c r="A1129" t="s">
        <v>4231</v>
      </c>
      <c r="B1129">
        <v>5138207131</v>
      </c>
    </row>
    <row r="1130" spans="1:2" x14ac:dyDescent="0.3">
      <c r="A1130" t="s">
        <v>3056</v>
      </c>
      <c r="B1130">
        <v>5138302865</v>
      </c>
    </row>
    <row r="1131" spans="1:2" x14ac:dyDescent="0.3">
      <c r="A1131" t="s">
        <v>2743</v>
      </c>
      <c r="B1131">
        <v>5038175009</v>
      </c>
    </row>
    <row r="1132" spans="1:2" x14ac:dyDescent="0.3">
      <c r="A1132" t="s">
        <v>3058</v>
      </c>
      <c r="B1132">
        <v>5138106227</v>
      </c>
    </row>
    <row r="1133" spans="1:2" x14ac:dyDescent="0.3">
      <c r="A1133" t="s">
        <v>1188</v>
      </c>
      <c r="B1133">
        <v>5118206330</v>
      </c>
    </row>
    <row r="1134" spans="1:2" x14ac:dyDescent="0.3">
      <c r="A1134" t="s">
        <v>1191</v>
      </c>
      <c r="B1134">
        <v>5148191431</v>
      </c>
    </row>
    <row r="1135" spans="1:2" x14ac:dyDescent="0.3">
      <c r="A1135" t="s">
        <v>3060</v>
      </c>
      <c r="B1135">
        <v>5048100699</v>
      </c>
    </row>
    <row r="1136" spans="1:2" x14ac:dyDescent="0.3">
      <c r="A1136" t="s">
        <v>3063</v>
      </c>
      <c r="B1136">
        <v>5028158327</v>
      </c>
    </row>
    <row r="1137" spans="1:2" x14ac:dyDescent="0.3">
      <c r="A1137" t="s">
        <v>1194</v>
      </c>
      <c r="B1137">
        <v>5028100387</v>
      </c>
    </row>
    <row r="1138" spans="1:2" x14ac:dyDescent="0.3">
      <c r="A1138" t="s">
        <v>3066</v>
      </c>
      <c r="B1138">
        <v>5048130626</v>
      </c>
    </row>
    <row r="1139" spans="1:2" x14ac:dyDescent="0.3">
      <c r="A1139" t="s">
        <v>3069</v>
      </c>
      <c r="B1139">
        <v>5028146888</v>
      </c>
    </row>
    <row r="1140" spans="1:2" x14ac:dyDescent="0.3">
      <c r="A1140" t="s">
        <v>1197</v>
      </c>
      <c r="B1140">
        <v>5138108924</v>
      </c>
    </row>
    <row r="1141" spans="1:2" x14ac:dyDescent="0.3">
      <c r="A1141" t="s">
        <v>3072</v>
      </c>
      <c r="B1141">
        <v>5148171890</v>
      </c>
    </row>
    <row r="1142" spans="1:2" x14ac:dyDescent="0.3">
      <c r="A1142" t="s">
        <v>3075</v>
      </c>
      <c r="B1142">
        <v>3305400210</v>
      </c>
    </row>
    <row r="1143" spans="1:2" x14ac:dyDescent="0.3">
      <c r="A1143" t="s">
        <v>3077</v>
      </c>
      <c r="B1143">
        <v>5029092496</v>
      </c>
    </row>
    <row r="1144" spans="1:2" x14ac:dyDescent="0.3">
      <c r="A1144" t="s">
        <v>1199</v>
      </c>
      <c r="B1144">
        <v>5018101501</v>
      </c>
    </row>
    <row r="1145" spans="1:2" x14ac:dyDescent="0.3">
      <c r="A1145" t="s">
        <v>3079</v>
      </c>
      <c r="B1145">
        <v>5138121290</v>
      </c>
    </row>
    <row r="1146" spans="1:2" x14ac:dyDescent="0.3">
      <c r="A1146" t="s">
        <v>1201</v>
      </c>
      <c r="B1146">
        <v>5148108363</v>
      </c>
    </row>
    <row r="1147" spans="1:2" x14ac:dyDescent="0.3">
      <c r="A1147" t="s">
        <v>3082</v>
      </c>
      <c r="B1147">
        <v>7218601115</v>
      </c>
    </row>
    <row r="1148" spans="1:2" x14ac:dyDescent="0.3">
      <c r="A1148" t="s">
        <v>3845</v>
      </c>
      <c r="B1148">
        <v>6088185802</v>
      </c>
    </row>
    <row r="1149" spans="1:2" x14ac:dyDescent="0.3">
      <c r="A1149" t="s">
        <v>1204</v>
      </c>
      <c r="B1149">
        <v>6218153297</v>
      </c>
    </row>
    <row r="1150" spans="1:2" x14ac:dyDescent="0.3">
      <c r="A1150" t="s">
        <v>1206</v>
      </c>
      <c r="B1150">
        <v>5548700828</v>
      </c>
    </row>
    <row r="1151" spans="1:2" x14ac:dyDescent="0.3">
      <c r="A1151" t="s">
        <v>1208</v>
      </c>
      <c r="B1151">
        <v>8898700568</v>
      </c>
    </row>
    <row r="1152" spans="1:2" x14ac:dyDescent="0.3">
      <c r="A1152" t="s">
        <v>1210</v>
      </c>
      <c r="B1152">
        <v>6038136494</v>
      </c>
    </row>
    <row r="1153" spans="1:2" x14ac:dyDescent="0.3">
      <c r="A1153" t="s">
        <v>1212</v>
      </c>
      <c r="B1153">
        <v>6098144162</v>
      </c>
    </row>
    <row r="1154" spans="1:2" x14ac:dyDescent="0.3">
      <c r="A1154" t="s">
        <v>1214</v>
      </c>
      <c r="B1154">
        <v>6178172072</v>
      </c>
    </row>
    <row r="1155" spans="1:2" x14ac:dyDescent="0.3">
      <c r="A1155" t="s">
        <v>1216</v>
      </c>
      <c r="B1155">
        <v>6058199802</v>
      </c>
    </row>
    <row r="1156" spans="1:2" x14ac:dyDescent="0.3">
      <c r="A1156" t="s">
        <v>1218</v>
      </c>
      <c r="B1156">
        <v>6218102615</v>
      </c>
    </row>
    <row r="1157" spans="1:2" x14ac:dyDescent="0.3">
      <c r="A1157" t="s">
        <v>1220</v>
      </c>
      <c r="B1157">
        <v>6158150349</v>
      </c>
    </row>
    <row r="1158" spans="1:2" x14ac:dyDescent="0.3">
      <c r="A1158" t="s">
        <v>1222</v>
      </c>
      <c r="B1158">
        <v>6211494336</v>
      </c>
    </row>
    <row r="1159" spans="1:2" x14ac:dyDescent="0.3">
      <c r="A1159" t="s">
        <v>1225</v>
      </c>
      <c r="B1159">
        <v>6068123815</v>
      </c>
    </row>
    <row r="1160" spans="1:2" x14ac:dyDescent="0.3">
      <c r="A1160" t="s">
        <v>3084</v>
      </c>
      <c r="B1160">
        <v>1178207059</v>
      </c>
    </row>
    <row r="1161" spans="1:2" x14ac:dyDescent="0.3">
      <c r="A1161" t="s">
        <v>3086</v>
      </c>
      <c r="B1161">
        <v>6218196113</v>
      </c>
    </row>
    <row r="1162" spans="1:2" x14ac:dyDescent="0.3">
      <c r="A1162" t="s">
        <v>1227</v>
      </c>
      <c r="B1162">
        <v>6028119172</v>
      </c>
    </row>
    <row r="1163" spans="1:2" x14ac:dyDescent="0.3">
      <c r="A1163" t="s">
        <v>4232</v>
      </c>
      <c r="B1163">
        <v>6173265364</v>
      </c>
    </row>
    <row r="1164" spans="1:2" x14ac:dyDescent="0.3">
      <c r="A1164" t="s">
        <v>4182</v>
      </c>
      <c r="B1164">
        <v>1712700162</v>
      </c>
    </row>
    <row r="1165" spans="1:2" x14ac:dyDescent="0.3">
      <c r="A1165" t="s">
        <v>1230</v>
      </c>
      <c r="B1165">
        <v>1148721737</v>
      </c>
    </row>
    <row r="1166" spans="1:2" x14ac:dyDescent="0.3">
      <c r="A1166" t="s">
        <v>1232</v>
      </c>
      <c r="B1166">
        <v>5098800034</v>
      </c>
    </row>
    <row r="1167" spans="1:2" x14ac:dyDescent="0.3">
      <c r="A1167" t="s">
        <v>3088</v>
      </c>
      <c r="B1167">
        <v>6218161822</v>
      </c>
    </row>
    <row r="1168" spans="1:2" x14ac:dyDescent="0.3">
      <c r="A1168" t="s">
        <v>1234</v>
      </c>
      <c r="B1168">
        <v>7388100948</v>
      </c>
    </row>
    <row r="1169" spans="1:2" x14ac:dyDescent="0.3">
      <c r="A1169" t="s">
        <v>1236</v>
      </c>
      <c r="B1169">
        <v>6158149328</v>
      </c>
    </row>
    <row r="1170" spans="1:2" x14ac:dyDescent="0.3">
      <c r="A1170" t="s">
        <v>1238</v>
      </c>
      <c r="B1170">
        <v>6218105193</v>
      </c>
    </row>
    <row r="1171" spans="1:2" x14ac:dyDescent="0.3">
      <c r="A1171" t="s">
        <v>3090</v>
      </c>
      <c r="B1171">
        <v>1298287639</v>
      </c>
    </row>
    <row r="1172" spans="1:2" x14ac:dyDescent="0.3">
      <c r="A1172" t="s">
        <v>2816</v>
      </c>
      <c r="B1172">
        <v>2068608318</v>
      </c>
    </row>
    <row r="1173" spans="1:2" x14ac:dyDescent="0.3">
      <c r="A1173" t="s">
        <v>1240</v>
      </c>
      <c r="B1173">
        <v>1148717325</v>
      </c>
    </row>
    <row r="1174" spans="1:2" x14ac:dyDescent="0.3">
      <c r="A1174" t="s">
        <v>4162</v>
      </c>
      <c r="B1174">
        <v>2158709870</v>
      </c>
    </row>
    <row r="1175" spans="1:2" x14ac:dyDescent="0.3">
      <c r="A1175" t="s">
        <v>1242</v>
      </c>
      <c r="B1175">
        <v>1208823213</v>
      </c>
    </row>
    <row r="1176" spans="1:2" x14ac:dyDescent="0.3">
      <c r="A1176" t="s">
        <v>2170</v>
      </c>
      <c r="B1176">
        <v>2208889136</v>
      </c>
    </row>
    <row r="1177" spans="1:2" x14ac:dyDescent="0.3">
      <c r="A1177" t="s">
        <v>1244</v>
      </c>
      <c r="B1177">
        <v>2308103325</v>
      </c>
    </row>
    <row r="1178" spans="1:2" x14ac:dyDescent="0.3">
      <c r="A1178" t="s">
        <v>1246</v>
      </c>
      <c r="B1178">
        <v>2148763852</v>
      </c>
    </row>
    <row r="1179" spans="1:2" x14ac:dyDescent="0.3">
      <c r="A1179" t="s">
        <v>2692</v>
      </c>
      <c r="B1179">
        <v>2298118250</v>
      </c>
    </row>
    <row r="1180" spans="1:2" x14ac:dyDescent="0.3">
      <c r="A1180" t="s">
        <v>1248</v>
      </c>
      <c r="B1180">
        <v>1058809186</v>
      </c>
    </row>
    <row r="1181" spans="1:2" x14ac:dyDescent="0.3">
      <c r="A1181" t="s">
        <v>1250</v>
      </c>
      <c r="B1181">
        <v>1208713682</v>
      </c>
    </row>
    <row r="1182" spans="1:2" x14ac:dyDescent="0.3">
      <c r="A1182" t="s">
        <v>1254</v>
      </c>
      <c r="B1182">
        <v>1268122396</v>
      </c>
    </row>
    <row r="1183" spans="1:2" x14ac:dyDescent="0.3">
      <c r="A1183" t="s">
        <v>1256</v>
      </c>
      <c r="B1183">
        <v>6038167551</v>
      </c>
    </row>
    <row r="1184" spans="1:2" x14ac:dyDescent="0.3">
      <c r="A1184" t="s">
        <v>3100</v>
      </c>
      <c r="B1184">
        <v>2138636772</v>
      </c>
    </row>
    <row r="1185" spans="1:2" x14ac:dyDescent="0.3">
      <c r="A1185" t="s">
        <v>1258</v>
      </c>
      <c r="B1185">
        <v>1148624834</v>
      </c>
    </row>
    <row r="1186" spans="1:2" x14ac:dyDescent="0.3">
      <c r="A1186" t="s">
        <v>1260</v>
      </c>
      <c r="B1186">
        <v>1058664512</v>
      </c>
    </row>
    <row r="1187" spans="1:2" x14ac:dyDescent="0.3">
      <c r="A1187" t="s">
        <v>1262</v>
      </c>
      <c r="B1187">
        <v>1208136359</v>
      </c>
    </row>
    <row r="1188" spans="1:2" x14ac:dyDescent="0.3">
      <c r="A1188" t="s">
        <v>1264</v>
      </c>
      <c r="B1188">
        <v>4768601175</v>
      </c>
    </row>
    <row r="1189" spans="1:2" x14ac:dyDescent="0.3">
      <c r="A1189" t="s">
        <v>3105</v>
      </c>
      <c r="B1189">
        <v>1018194737</v>
      </c>
    </row>
    <row r="1190" spans="1:2" x14ac:dyDescent="0.3">
      <c r="A1190" t="s">
        <v>1266</v>
      </c>
      <c r="B1190">
        <v>1138540310</v>
      </c>
    </row>
    <row r="1191" spans="1:2" x14ac:dyDescent="0.3">
      <c r="A1191" t="s">
        <v>1269</v>
      </c>
      <c r="B1191">
        <v>1098642941</v>
      </c>
    </row>
    <row r="1192" spans="1:2" x14ac:dyDescent="0.3">
      <c r="A1192" t="s">
        <v>1271</v>
      </c>
      <c r="B1192">
        <v>4298700731</v>
      </c>
    </row>
    <row r="1193" spans="1:2" x14ac:dyDescent="0.3">
      <c r="A1193" t="s">
        <v>4116</v>
      </c>
      <c r="B1193" t="s">
        <v>4117</v>
      </c>
    </row>
    <row r="1194" spans="1:2" x14ac:dyDescent="0.3">
      <c r="A1194" t="s">
        <v>3108</v>
      </c>
      <c r="B1194">
        <v>2148896326</v>
      </c>
    </row>
    <row r="1195" spans="1:2" x14ac:dyDescent="0.3">
      <c r="A1195" t="s">
        <v>3110</v>
      </c>
      <c r="B1195">
        <v>2158799580</v>
      </c>
    </row>
    <row r="1196" spans="1:2" x14ac:dyDescent="0.3">
      <c r="A1196" t="s">
        <v>1274</v>
      </c>
      <c r="B1196">
        <v>2178129623</v>
      </c>
    </row>
    <row r="1197" spans="1:2" x14ac:dyDescent="0.3">
      <c r="A1197" t="s">
        <v>1276</v>
      </c>
      <c r="B1197">
        <v>1208764861</v>
      </c>
    </row>
    <row r="1198" spans="1:2" x14ac:dyDescent="0.3">
      <c r="A1198" t="s">
        <v>1278</v>
      </c>
      <c r="B1198">
        <v>8438800083</v>
      </c>
    </row>
    <row r="1199" spans="1:2" x14ac:dyDescent="0.3">
      <c r="A1199" t="s">
        <v>3113</v>
      </c>
      <c r="B1199">
        <v>1208168211</v>
      </c>
    </row>
    <row r="1200" spans="1:2" x14ac:dyDescent="0.3">
      <c r="A1200" t="s">
        <v>22</v>
      </c>
      <c r="B1200">
        <v>4888800381</v>
      </c>
    </row>
    <row r="1201" spans="1:2" x14ac:dyDescent="0.3">
      <c r="A1201" t="s">
        <v>1281</v>
      </c>
      <c r="B1201">
        <v>1208629533</v>
      </c>
    </row>
    <row r="1202" spans="1:2" x14ac:dyDescent="0.3">
      <c r="A1202" t="s">
        <v>1287</v>
      </c>
      <c r="B1202">
        <v>1148142327</v>
      </c>
    </row>
    <row r="1203" spans="1:2" x14ac:dyDescent="0.3">
      <c r="A1203" t="s">
        <v>1289</v>
      </c>
      <c r="B1203">
        <v>6088170667</v>
      </c>
    </row>
    <row r="1204" spans="1:2" x14ac:dyDescent="0.3">
      <c r="A1204" t="s">
        <v>1291</v>
      </c>
      <c r="B1204">
        <v>2648800145</v>
      </c>
    </row>
    <row r="1205" spans="1:2" x14ac:dyDescent="0.3">
      <c r="A1205" t="s">
        <v>1293</v>
      </c>
      <c r="B1205">
        <v>1418144972</v>
      </c>
    </row>
    <row r="1206" spans="1:2" x14ac:dyDescent="0.3">
      <c r="A1206" t="s">
        <v>1296</v>
      </c>
      <c r="B1206">
        <v>1448110578</v>
      </c>
    </row>
    <row r="1207" spans="1:2" x14ac:dyDescent="0.3">
      <c r="A1207" t="s">
        <v>1298</v>
      </c>
      <c r="B1207">
        <v>6208143855</v>
      </c>
    </row>
    <row r="1208" spans="1:2" x14ac:dyDescent="0.3">
      <c r="A1208" t="s">
        <v>1300</v>
      </c>
      <c r="B1208">
        <v>3698700050</v>
      </c>
    </row>
    <row r="1209" spans="1:2" x14ac:dyDescent="0.3">
      <c r="A1209" t="s">
        <v>1302</v>
      </c>
      <c r="B1209">
        <v>2148875980</v>
      </c>
    </row>
    <row r="1210" spans="1:2" x14ac:dyDescent="0.3">
      <c r="A1210" t="s">
        <v>1304</v>
      </c>
      <c r="B1210">
        <v>1298144517</v>
      </c>
    </row>
    <row r="1211" spans="1:2" x14ac:dyDescent="0.3">
      <c r="A1211" t="s">
        <v>1306</v>
      </c>
      <c r="B1211">
        <v>2118645881</v>
      </c>
    </row>
    <row r="1212" spans="1:2" x14ac:dyDescent="0.3">
      <c r="A1212" t="s">
        <v>3122</v>
      </c>
      <c r="B1212">
        <v>2158179165</v>
      </c>
    </row>
    <row r="1213" spans="1:2" x14ac:dyDescent="0.3">
      <c r="A1213" t="s">
        <v>1308</v>
      </c>
      <c r="B1213">
        <v>6798700035</v>
      </c>
    </row>
    <row r="1214" spans="1:2" x14ac:dyDescent="0.3">
      <c r="A1214" t="s">
        <v>1310</v>
      </c>
      <c r="B1214">
        <v>1268653502</v>
      </c>
    </row>
    <row r="1215" spans="1:2" x14ac:dyDescent="0.3">
      <c r="A1215" t="s">
        <v>4195</v>
      </c>
      <c r="B1215">
        <v>6218130839</v>
      </c>
    </row>
    <row r="1216" spans="1:2" x14ac:dyDescent="0.3">
      <c r="A1216" t="s">
        <v>1312</v>
      </c>
      <c r="B1216">
        <v>2068615798</v>
      </c>
    </row>
    <row r="1217" spans="1:2" x14ac:dyDescent="0.3">
      <c r="A1217" t="s">
        <v>1314</v>
      </c>
      <c r="B1217">
        <v>2148867229</v>
      </c>
    </row>
    <row r="1218" spans="1:2" x14ac:dyDescent="0.3">
      <c r="A1218" t="s">
        <v>1317</v>
      </c>
      <c r="B1218">
        <v>1048150626</v>
      </c>
    </row>
    <row r="1219" spans="1:2" x14ac:dyDescent="0.3">
      <c r="A1219" t="s">
        <v>3125</v>
      </c>
      <c r="B1219">
        <v>1298628676</v>
      </c>
    </row>
    <row r="1220" spans="1:2" x14ac:dyDescent="0.3">
      <c r="A1220" t="s">
        <v>1319</v>
      </c>
      <c r="B1220">
        <v>8488800564</v>
      </c>
    </row>
    <row r="1221" spans="1:2" x14ac:dyDescent="0.3">
      <c r="A1221" t="s">
        <v>1321</v>
      </c>
      <c r="B1221">
        <v>1358158772</v>
      </c>
    </row>
    <row r="1222" spans="1:2" x14ac:dyDescent="0.3">
      <c r="A1222" t="s">
        <v>3128</v>
      </c>
      <c r="B1222">
        <v>2098700272</v>
      </c>
    </row>
    <row r="1223" spans="1:2" x14ac:dyDescent="0.3">
      <c r="A1223" t="s">
        <v>1323</v>
      </c>
      <c r="B1223">
        <v>1148703078</v>
      </c>
    </row>
    <row r="1224" spans="1:2" x14ac:dyDescent="0.3">
      <c r="A1224" t="s">
        <v>1325</v>
      </c>
      <c r="B1224">
        <v>2698700838</v>
      </c>
    </row>
    <row r="1225" spans="1:2" x14ac:dyDescent="0.3">
      <c r="A1225" t="s">
        <v>1327</v>
      </c>
      <c r="B1225">
        <v>2148768973</v>
      </c>
    </row>
    <row r="1226" spans="1:2" x14ac:dyDescent="0.3">
      <c r="A1226" t="s">
        <v>1329</v>
      </c>
      <c r="B1226">
        <v>2148705658</v>
      </c>
    </row>
    <row r="1227" spans="1:2" x14ac:dyDescent="0.3">
      <c r="A1227" t="s">
        <v>1331</v>
      </c>
      <c r="B1227">
        <v>5648700112</v>
      </c>
    </row>
    <row r="1228" spans="1:2" x14ac:dyDescent="0.3">
      <c r="A1228" t="s">
        <v>3133</v>
      </c>
      <c r="B1228">
        <v>2118645334</v>
      </c>
    </row>
    <row r="1229" spans="1:2" x14ac:dyDescent="0.3">
      <c r="A1229" t="s">
        <v>1333</v>
      </c>
      <c r="B1229">
        <v>4678700183</v>
      </c>
    </row>
    <row r="1230" spans="1:2" x14ac:dyDescent="0.3">
      <c r="A1230" t="s">
        <v>1335</v>
      </c>
      <c r="B1230">
        <v>1148703893</v>
      </c>
    </row>
    <row r="1231" spans="1:2" x14ac:dyDescent="0.3">
      <c r="A1231" t="s">
        <v>2697</v>
      </c>
      <c r="B1231">
        <v>1388207172</v>
      </c>
    </row>
    <row r="1232" spans="1:2" x14ac:dyDescent="0.3">
      <c r="A1232" t="s">
        <v>3135</v>
      </c>
      <c r="B1232">
        <v>6058192018</v>
      </c>
    </row>
    <row r="1233" spans="1:2" x14ac:dyDescent="0.3">
      <c r="A1233" t="s">
        <v>3138</v>
      </c>
      <c r="B1233">
        <v>2158650348</v>
      </c>
    </row>
    <row r="1234" spans="1:2" x14ac:dyDescent="0.3">
      <c r="A1234" t="s">
        <v>3141</v>
      </c>
      <c r="B1234">
        <v>1358114134</v>
      </c>
    </row>
    <row r="1235" spans="1:2" x14ac:dyDescent="0.3">
      <c r="A1235" t="s">
        <v>1337</v>
      </c>
      <c r="B1235">
        <v>1028126377</v>
      </c>
    </row>
    <row r="1236" spans="1:2" x14ac:dyDescent="0.3">
      <c r="A1236" t="s">
        <v>3144</v>
      </c>
      <c r="B1236">
        <v>8208801304</v>
      </c>
    </row>
    <row r="1237" spans="1:2" x14ac:dyDescent="0.3">
      <c r="A1237" t="s">
        <v>3147</v>
      </c>
      <c r="B1237">
        <v>2208209538</v>
      </c>
    </row>
    <row r="1238" spans="1:2" x14ac:dyDescent="0.3">
      <c r="A1238" t="s">
        <v>1339</v>
      </c>
      <c r="B1238">
        <v>1148148258</v>
      </c>
    </row>
    <row r="1239" spans="1:2" x14ac:dyDescent="0.3">
      <c r="A1239" t="s">
        <v>1341</v>
      </c>
      <c r="B1239">
        <v>2618108834</v>
      </c>
    </row>
    <row r="1240" spans="1:2" x14ac:dyDescent="0.3">
      <c r="A1240" t="s">
        <v>3149</v>
      </c>
      <c r="B1240">
        <v>2118657067</v>
      </c>
    </row>
    <row r="1241" spans="1:2" x14ac:dyDescent="0.3">
      <c r="A1241" t="s">
        <v>1345</v>
      </c>
      <c r="B1241">
        <v>3018177357</v>
      </c>
    </row>
    <row r="1242" spans="1:2" x14ac:dyDescent="0.3">
      <c r="A1242" t="s">
        <v>1347</v>
      </c>
      <c r="B1242">
        <v>7908100529</v>
      </c>
    </row>
    <row r="1243" spans="1:2" x14ac:dyDescent="0.3">
      <c r="A1243" t="s">
        <v>1349</v>
      </c>
      <c r="B1243">
        <v>1298198293</v>
      </c>
    </row>
    <row r="1244" spans="1:2" x14ac:dyDescent="0.3">
      <c r="A1244" t="s">
        <v>1351</v>
      </c>
      <c r="B1244">
        <v>1078754996</v>
      </c>
    </row>
    <row r="1245" spans="1:2" x14ac:dyDescent="0.3">
      <c r="A1245" t="s">
        <v>1355</v>
      </c>
      <c r="B1245">
        <v>4098106684</v>
      </c>
    </row>
    <row r="1246" spans="1:2" x14ac:dyDescent="0.3">
      <c r="A1246" t="s">
        <v>1357</v>
      </c>
      <c r="B1246">
        <v>7768700374</v>
      </c>
    </row>
    <row r="1247" spans="1:2" x14ac:dyDescent="0.3">
      <c r="A1247" t="s">
        <v>4125</v>
      </c>
      <c r="B1247">
        <v>2328800959</v>
      </c>
    </row>
    <row r="1248" spans="1:2" x14ac:dyDescent="0.3">
      <c r="A1248" t="s">
        <v>3153</v>
      </c>
      <c r="B1248">
        <v>5598100291</v>
      </c>
    </row>
    <row r="1249" spans="1:2" x14ac:dyDescent="0.3">
      <c r="A1249" t="s">
        <v>1361</v>
      </c>
      <c r="B1249">
        <v>1188122342</v>
      </c>
    </row>
    <row r="1250" spans="1:2" x14ac:dyDescent="0.3">
      <c r="A1250" t="s">
        <v>1363</v>
      </c>
      <c r="B1250">
        <v>4038182928</v>
      </c>
    </row>
    <row r="1251" spans="1:2" x14ac:dyDescent="0.3">
      <c r="A1251" t="s">
        <v>2699</v>
      </c>
      <c r="B1251">
        <v>4558700031</v>
      </c>
    </row>
    <row r="1252" spans="1:2" x14ac:dyDescent="0.3">
      <c r="A1252" t="s">
        <v>1365</v>
      </c>
      <c r="B1252">
        <v>7778600083</v>
      </c>
    </row>
    <row r="1253" spans="1:2" x14ac:dyDescent="0.3">
      <c r="A1253" t="s">
        <v>1367</v>
      </c>
      <c r="B1253">
        <v>2208203984</v>
      </c>
    </row>
    <row r="1254" spans="1:2" x14ac:dyDescent="0.3">
      <c r="A1254" t="s">
        <v>1369</v>
      </c>
      <c r="B1254">
        <v>2148874642</v>
      </c>
    </row>
    <row r="1255" spans="1:2" x14ac:dyDescent="0.3">
      <c r="A1255" t="s">
        <v>3158</v>
      </c>
      <c r="B1255">
        <v>8254011111</v>
      </c>
    </row>
    <row r="1256" spans="1:2" x14ac:dyDescent="0.3">
      <c r="A1256" t="s">
        <v>1371</v>
      </c>
      <c r="B1256">
        <v>1288208626</v>
      </c>
    </row>
    <row r="1257" spans="1:2" x14ac:dyDescent="0.3">
      <c r="A1257" t="s">
        <v>3459</v>
      </c>
      <c r="B1257">
        <v>1108190017</v>
      </c>
    </row>
    <row r="1258" spans="1:2" x14ac:dyDescent="0.3">
      <c r="A1258" t="s">
        <v>1373</v>
      </c>
      <c r="B1258">
        <v>2098157002</v>
      </c>
    </row>
    <row r="1259" spans="1:2" x14ac:dyDescent="0.3">
      <c r="A1259" t="s">
        <v>3160</v>
      </c>
      <c r="B1259">
        <v>1288189622</v>
      </c>
    </row>
    <row r="1260" spans="1:2" x14ac:dyDescent="0.3">
      <c r="A1260" t="s">
        <v>1375</v>
      </c>
      <c r="B1260">
        <v>1348621826</v>
      </c>
    </row>
    <row r="1261" spans="1:2" x14ac:dyDescent="0.3">
      <c r="A1261" t="s">
        <v>3162</v>
      </c>
      <c r="B1261">
        <v>1298684358</v>
      </c>
    </row>
    <row r="1262" spans="1:2" x14ac:dyDescent="0.3">
      <c r="A1262" t="s">
        <v>2891</v>
      </c>
      <c r="B1262">
        <v>1068676947</v>
      </c>
    </row>
    <row r="1263" spans="1:2" x14ac:dyDescent="0.3">
      <c r="A1263" t="s">
        <v>1377</v>
      </c>
      <c r="B1263">
        <v>1278628006</v>
      </c>
    </row>
    <row r="1264" spans="1:2" x14ac:dyDescent="0.3">
      <c r="A1264" t="s">
        <v>1380</v>
      </c>
      <c r="B1264">
        <v>1138507719</v>
      </c>
    </row>
    <row r="1265" spans="1:2" x14ac:dyDescent="0.3">
      <c r="A1265" t="s">
        <v>1383</v>
      </c>
      <c r="B1265">
        <v>1068157509</v>
      </c>
    </row>
    <row r="1266" spans="1:2" x14ac:dyDescent="0.3">
      <c r="A1266" t="s">
        <v>1385</v>
      </c>
      <c r="B1266">
        <v>1178100821</v>
      </c>
    </row>
    <row r="1267" spans="1:2" x14ac:dyDescent="0.3">
      <c r="A1267" t="s">
        <v>1388</v>
      </c>
      <c r="B1267">
        <v>1068655258</v>
      </c>
    </row>
    <row r="1268" spans="1:2" x14ac:dyDescent="0.3">
      <c r="A1268" t="s">
        <v>1390</v>
      </c>
      <c r="B1268">
        <v>1058734728</v>
      </c>
    </row>
    <row r="1269" spans="1:2" x14ac:dyDescent="0.3">
      <c r="A1269" t="s">
        <v>1392</v>
      </c>
      <c r="B1269">
        <v>1138667989</v>
      </c>
    </row>
    <row r="1270" spans="1:2" x14ac:dyDescent="0.3">
      <c r="A1270" t="s">
        <v>1394</v>
      </c>
      <c r="B1270">
        <v>1198107077</v>
      </c>
    </row>
    <row r="1271" spans="1:2" x14ac:dyDescent="0.3">
      <c r="A1271" t="s">
        <v>4122</v>
      </c>
      <c r="B1271">
        <v>3488100027</v>
      </c>
    </row>
    <row r="1272" spans="1:2" x14ac:dyDescent="0.3">
      <c r="A1272" t="s">
        <v>1396</v>
      </c>
      <c r="B1272">
        <v>1058666714</v>
      </c>
    </row>
    <row r="1273" spans="1:2" x14ac:dyDescent="0.3">
      <c r="A1273" t="s">
        <v>1399</v>
      </c>
      <c r="B1273">
        <v>2208633453</v>
      </c>
    </row>
    <row r="1274" spans="1:2" x14ac:dyDescent="0.3">
      <c r="A1274" t="s">
        <v>1401</v>
      </c>
      <c r="B1274">
        <v>1098161657</v>
      </c>
    </row>
    <row r="1275" spans="1:2" x14ac:dyDescent="0.3">
      <c r="A1275" t="s">
        <v>1403</v>
      </c>
      <c r="B1275">
        <v>6178127747</v>
      </c>
    </row>
    <row r="1276" spans="1:2" x14ac:dyDescent="0.3">
      <c r="A1276" t="s">
        <v>1405</v>
      </c>
      <c r="B1276">
        <v>7438700675</v>
      </c>
    </row>
    <row r="1277" spans="1:2" x14ac:dyDescent="0.3">
      <c r="A1277" t="s">
        <v>1407</v>
      </c>
      <c r="B1277">
        <v>2148197724</v>
      </c>
    </row>
    <row r="1278" spans="1:2" x14ac:dyDescent="0.3">
      <c r="A1278" t="s">
        <v>3166</v>
      </c>
      <c r="B1278">
        <v>1198192045</v>
      </c>
    </row>
    <row r="1279" spans="1:2" x14ac:dyDescent="0.3">
      <c r="A1279" t="s">
        <v>4220</v>
      </c>
      <c r="B1279">
        <v>3188100991</v>
      </c>
    </row>
    <row r="1280" spans="1:2" x14ac:dyDescent="0.3">
      <c r="A1280" t="s">
        <v>1409</v>
      </c>
      <c r="B1280">
        <v>1288140333</v>
      </c>
    </row>
    <row r="1281" spans="1:2" x14ac:dyDescent="0.3">
      <c r="A1281" t="s">
        <v>2905</v>
      </c>
      <c r="B1281">
        <v>1368115738</v>
      </c>
    </row>
    <row r="1282" spans="1:2" x14ac:dyDescent="0.3">
      <c r="A1282" t="s">
        <v>2847</v>
      </c>
      <c r="B1282">
        <v>1068177204</v>
      </c>
    </row>
    <row r="1283" spans="1:2" x14ac:dyDescent="0.3">
      <c r="A1283" t="s">
        <v>3169</v>
      </c>
      <c r="B1283">
        <v>1068210419</v>
      </c>
    </row>
    <row r="1284" spans="1:2" x14ac:dyDescent="0.3">
      <c r="A1284" t="s">
        <v>1419</v>
      </c>
      <c r="B1284">
        <v>5238200076</v>
      </c>
    </row>
    <row r="1285" spans="1:2" x14ac:dyDescent="0.3">
      <c r="A1285" t="s">
        <v>1421</v>
      </c>
      <c r="B1285">
        <v>4098800277</v>
      </c>
    </row>
    <row r="1286" spans="1:2" x14ac:dyDescent="0.3">
      <c r="A1286" t="s">
        <v>3173</v>
      </c>
      <c r="B1286">
        <v>2208790164</v>
      </c>
    </row>
    <row r="1287" spans="1:2" x14ac:dyDescent="0.3">
      <c r="A1287" t="s">
        <v>1424</v>
      </c>
      <c r="B1287">
        <v>3548600070</v>
      </c>
    </row>
    <row r="1288" spans="1:2" x14ac:dyDescent="0.3">
      <c r="A1288" t="s">
        <v>3175</v>
      </c>
      <c r="B1288">
        <v>1028202751</v>
      </c>
    </row>
    <row r="1289" spans="1:2" x14ac:dyDescent="0.3">
      <c r="A1289" t="s">
        <v>3177</v>
      </c>
      <c r="B1289">
        <v>2028200029</v>
      </c>
    </row>
    <row r="1290" spans="1:2" x14ac:dyDescent="0.3">
      <c r="A1290" t="s">
        <v>1427</v>
      </c>
      <c r="B1290">
        <v>2098210019</v>
      </c>
    </row>
    <row r="1291" spans="1:2" x14ac:dyDescent="0.3">
      <c r="A1291" t="s">
        <v>1429</v>
      </c>
      <c r="B1291">
        <v>1278610414</v>
      </c>
    </row>
    <row r="1292" spans="1:2" x14ac:dyDescent="0.3">
      <c r="A1292" t="s">
        <v>1431</v>
      </c>
      <c r="B1292">
        <v>1018165912</v>
      </c>
    </row>
    <row r="1293" spans="1:2" x14ac:dyDescent="0.3">
      <c r="A1293" t="s">
        <v>1433</v>
      </c>
      <c r="B1293">
        <v>5038185185</v>
      </c>
    </row>
    <row r="1294" spans="1:2" x14ac:dyDescent="0.3">
      <c r="A1294" t="s">
        <v>1435</v>
      </c>
      <c r="B1294">
        <v>2218121329</v>
      </c>
    </row>
    <row r="1295" spans="1:2" x14ac:dyDescent="0.3">
      <c r="A1295" t="s">
        <v>1437</v>
      </c>
      <c r="B1295">
        <v>8318801041</v>
      </c>
    </row>
    <row r="1296" spans="1:2" x14ac:dyDescent="0.3">
      <c r="A1296" t="s">
        <v>3181</v>
      </c>
      <c r="B1296">
        <v>1278160689</v>
      </c>
    </row>
    <row r="1297" spans="1:2" x14ac:dyDescent="0.3">
      <c r="A1297" t="s">
        <v>1439</v>
      </c>
      <c r="B1297">
        <v>2158723455</v>
      </c>
    </row>
    <row r="1298" spans="1:2" x14ac:dyDescent="0.3">
      <c r="A1298" t="s">
        <v>1441</v>
      </c>
      <c r="B1298">
        <v>8448100321</v>
      </c>
    </row>
    <row r="1299" spans="1:2" x14ac:dyDescent="0.3">
      <c r="A1299" t="s">
        <v>1443</v>
      </c>
      <c r="B1299">
        <v>2068636250</v>
      </c>
    </row>
    <row r="1300" spans="1:2" x14ac:dyDescent="0.3">
      <c r="A1300" t="s">
        <v>1445</v>
      </c>
      <c r="B1300">
        <v>4798100622</v>
      </c>
    </row>
    <row r="1301" spans="1:2" x14ac:dyDescent="0.3">
      <c r="A1301" t="s">
        <v>3185</v>
      </c>
      <c r="B1301">
        <v>1018158798</v>
      </c>
    </row>
    <row r="1302" spans="1:2" x14ac:dyDescent="0.3">
      <c r="A1302" t="s">
        <v>1447</v>
      </c>
      <c r="B1302">
        <v>2018146613</v>
      </c>
    </row>
    <row r="1303" spans="1:2" x14ac:dyDescent="0.3">
      <c r="A1303" t="s">
        <v>3187</v>
      </c>
      <c r="B1303">
        <v>1048135829</v>
      </c>
    </row>
    <row r="1304" spans="1:2" x14ac:dyDescent="0.3">
      <c r="A1304" t="s">
        <v>1450</v>
      </c>
      <c r="B1304">
        <v>2068165575</v>
      </c>
    </row>
    <row r="1305" spans="1:2" x14ac:dyDescent="0.3">
      <c r="A1305" t="s">
        <v>1453</v>
      </c>
      <c r="B1305">
        <v>2158677798</v>
      </c>
    </row>
    <row r="1306" spans="1:2" x14ac:dyDescent="0.3">
      <c r="A1306" t="s">
        <v>1458</v>
      </c>
      <c r="B1306">
        <v>1078155843</v>
      </c>
    </row>
    <row r="1307" spans="1:2" x14ac:dyDescent="0.3">
      <c r="A1307" t="s">
        <v>3189</v>
      </c>
      <c r="B1307">
        <v>1358184120</v>
      </c>
    </row>
    <row r="1308" spans="1:2" x14ac:dyDescent="0.3">
      <c r="A1308" t="s">
        <v>1460</v>
      </c>
      <c r="B1308">
        <v>1078805852</v>
      </c>
    </row>
    <row r="1309" spans="1:2" x14ac:dyDescent="0.3">
      <c r="A1309" t="s">
        <v>4099</v>
      </c>
      <c r="B1309">
        <v>2268152356</v>
      </c>
    </row>
    <row r="1310" spans="1:2" x14ac:dyDescent="0.3">
      <c r="A1310" t="s">
        <v>3194</v>
      </c>
      <c r="B1310">
        <v>1068606325</v>
      </c>
    </row>
    <row r="1311" spans="1:2" x14ac:dyDescent="0.3">
      <c r="A1311" t="s">
        <v>3196</v>
      </c>
      <c r="B1311">
        <v>1278639798</v>
      </c>
    </row>
    <row r="1312" spans="1:2" x14ac:dyDescent="0.3">
      <c r="A1312" t="s">
        <v>1462</v>
      </c>
      <c r="B1312">
        <v>2068672538</v>
      </c>
    </row>
    <row r="1313" spans="1:2" x14ac:dyDescent="0.3">
      <c r="A1313" t="s">
        <v>1464</v>
      </c>
      <c r="B1313">
        <v>2118719565</v>
      </c>
    </row>
    <row r="1314" spans="1:2" x14ac:dyDescent="0.3">
      <c r="A1314" t="s">
        <v>1466</v>
      </c>
      <c r="B1314">
        <v>1018179191</v>
      </c>
    </row>
    <row r="1315" spans="1:2" x14ac:dyDescent="0.3">
      <c r="A1315" t="s">
        <v>1468</v>
      </c>
      <c r="B1315">
        <v>2028113643</v>
      </c>
    </row>
    <row r="1316" spans="1:2" x14ac:dyDescent="0.3">
      <c r="A1316" t="s">
        <v>1470</v>
      </c>
      <c r="B1316">
        <v>1108125990</v>
      </c>
    </row>
    <row r="1317" spans="1:2" x14ac:dyDescent="0.3">
      <c r="A1317" t="s">
        <v>1472</v>
      </c>
      <c r="B1317">
        <v>2018643891</v>
      </c>
    </row>
    <row r="1318" spans="1:2" x14ac:dyDescent="0.3">
      <c r="A1318" t="s">
        <v>1475</v>
      </c>
      <c r="B1318">
        <v>1768100999</v>
      </c>
    </row>
    <row r="1319" spans="1:2" x14ac:dyDescent="0.3">
      <c r="A1319" t="s">
        <v>1478</v>
      </c>
      <c r="B1319">
        <v>2120699525</v>
      </c>
    </row>
    <row r="1320" spans="1:2" x14ac:dyDescent="0.3">
      <c r="A1320" t="s">
        <v>1480</v>
      </c>
      <c r="B1320">
        <v>1348113428</v>
      </c>
    </row>
    <row r="1321" spans="1:2" x14ac:dyDescent="0.3">
      <c r="A1321" t="s">
        <v>3200</v>
      </c>
      <c r="B1321">
        <v>3098202099</v>
      </c>
    </row>
    <row r="1322" spans="1:2" x14ac:dyDescent="0.3">
      <c r="A1322" t="s">
        <v>1482</v>
      </c>
      <c r="B1322">
        <v>1048155903</v>
      </c>
    </row>
    <row r="1323" spans="1:2" x14ac:dyDescent="0.3">
      <c r="A1323" t="s">
        <v>2821</v>
      </c>
      <c r="B1323">
        <v>2148104910</v>
      </c>
    </row>
    <row r="1324" spans="1:2" x14ac:dyDescent="0.3">
      <c r="A1324" t="s">
        <v>3202</v>
      </c>
      <c r="B1324">
        <v>1288626184</v>
      </c>
    </row>
    <row r="1325" spans="1:2" x14ac:dyDescent="0.3">
      <c r="A1325" t="s">
        <v>3204</v>
      </c>
      <c r="B1325">
        <v>1018152794</v>
      </c>
    </row>
    <row r="1326" spans="1:2" x14ac:dyDescent="0.3">
      <c r="A1326" t="s">
        <v>1484</v>
      </c>
      <c r="B1326">
        <v>2088119892</v>
      </c>
    </row>
    <row r="1327" spans="1:2" x14ac:dyDescent="0.3">
      <c r="A1327" t="s">
        <v>3207</v>
      </c>
      <c r="B1327">
        <v>1058184639</v>
      </c>
    </row>
    <row r="1328" spans="1:2" x14ac:dyDescent="0.3">
      <c r="A1328" t="s">
        <v>1486</v>
      </c>
      <c r="B1328">
        <v>2108210343</v>
      </c>
    </row>
    <row r="1329" spans="1:2" x14ac:dyDescent="0.3">
      <c r="A1329" t="s">
        <v>3209</v>
      </c>
      <c r="B1329">
        <v>3468200106</v>
      </c>
    </row>
    <row r="1330" spans="1:2" x14ac:dyDescent="0.3">
      <c r="A1330" t="s">
        <v>1489</v>
      </c>
      <c r="B1330">
        <v>1028201179</v>
      </c>
    </row>
    <row r="1331" spans="1:2" x14ac:dyDescent="0.3">
      <c r="A1331" t="s">
        <v>1493</v>
      </c>
      <c r="B1331">
        <v>2118853987</v>
      </c>
    </row>
    <row r="1332" spans="1:2" x14ac:dyDescent="0.3">
      <c r="A1332" t="s">
        <v>2822</v>
      </c>
      <c r="B1332">
        <v>2348700225</v>
      </c>
    </row>
    <row r="1333" spans="1:2" x14ac:dyDescent="0.3">
      <c r="A1333" t="s">
        <v>2703</v>
      </c>
      <c r="B1333">
        <v>9358108425</v>
      </c>
    </row>
    <row r="1334" spans="1:2" x14ac:dyDescent="0.3">
      <c r="A1334" t="s">
        <v>1495</v>
      </c>
      <c r="B1334">
        <v>1018222899</v>
      </c>
    </row>
    <row r="1335" spans="1:2" x14ac:dyDescent="0.3">
      <c r="A1335" t="s">
        <v>1497</v>
      </c>
      <c r="B1335">
        <v>6108118719</v>
      </c>
    </row>
    <row r="1336" spans="1:2" x14ac:dyDescent="0.3">
      <c r="A1336" t="s">
        <v>3216</v>
      </c>
      <c r="B1336">
        <v>6108542731</v>
      </c>
    </row>
    <row r="1337" spans="1:2" x14ac:dyDescent="0.3">
      <c r="A1337" t="s">
        <v>1499</v>
      </c>
      <c r="B1337">
        <v>6068189006</v>
      </c>
    </row>
    <row r="1338" spans="1:2" x14ac:dyDescent="0.3">
      <c r="A1338" t="s">
        <v>1501</v>
      </c>
      <c r="B1338">
        <v>6218121437</v>
      </c>
    </row>
    <row r="1339" spans="1:2" x14ac:dyDescent="0.3">
      <c r="A1339" t="s">
        <v>4233</v>
      </c>
      <c r="B1339">
        <v>8448600379</v>
      </c>
    </row>
    <row r="1340" spans="1:2" x14ac:dyDescent="0.3">
      <c r="A1340" t="s">
        <v>1503</v>
      </c>
      <c r="B1340">
        <v>6068607732</v>
      </c>
    </row>
    <row r="1341" spans="1:2" x14ac:dyDescent="0.3">
      <c r="A1341" t="s">
        <v>1505</v>
      </c>
      <c r="B1341">
        <v>5058156385</v>
      </c>
    </row>
    <row r="1342" spans="1:2" x14ac:dyDescent="0.3">
      <c r="A1342" t="s">
        <v>1507</v>
      </c>
      <c r="B1342">
        <v>5088118740</v>
      </c>
    </row>
    <row r="1343" spans="1:2" x14ac:dyDescent="0.3">
      <c r="A1343" t="s">
        <v>1509</v>
      </c>
      <c r="B1343">
        <v>6108627533</v>
      </c>
    </row>
    <row r="1344" spans="1:2" x14ac:dyDescent="0.3">
      <c r="A1344" t="s">
        <v>1511</v>
      </c>
      <c r="B1344">
        <v>6108143974</v>
      </c>
    </row>
    <row r="1345" spans="1:2" x14ac:dyDescent="0.3">
      <c r="A1345" t="s">
        <v>1513</v>
      </c>
      <c r="B1345">
        <v>6208116853</v>
      </c>
    </row>
    <row r="1346" spans="1:2" x14ac:dyDescent="0.3">
      <c r="A1346" t="s">
        <v>1515</v>
      </c>
      <c r="B1346">
        <v>6208102136</v>
      </c>
    </row>
    <row r="1347" spans="1:2" x14ac:dyDescent="0.3">
      <c r="A1347" t="s">
        <v>1517</v>
      </c>
      <c r="B1347">
        <v>5058117999</v>
      </c>
    </row>
    <row r="1348" spans="1:2" x14ac:dyDescent="0.3">
      <c r="A1348" t="s">
        <v>1519</v>
      </c>
      <c r="B1348">
        <v>6108106246</v>
      </c>
    </row>
    <row r="1349" spans="1:2" x14ac:dyDescent="0.3">
      <c r="A1349" t="s">
        <v>1521</v>
      </c>
      <c r="B1349">
        <v>6108148402</v>
      </c>
    </row>
    <row r="1350" spans="1:2" x14ac:dyDescent="0.3">
      <c r="A1350" t="s">
        <v>1523</v>
      </c>
      <c r="B1350">
        <v>6218115935</v>
      </c>
    </row>
    <row r="1351" spans="1:2" x14ac:dyDescent="0.3">
      <c r="A1351" t="s">
        <v>1525</v>
      </c>
      <c r="B1351">
        <v>6108120419</v>
      </c>
    </row>
    <row r="1352" spans="1:2" x14ac:dyDescent="0.3">
      <c r="A1352" t="s">
        <v>1527</v>
      </c>
      <c r="B1352">
        <v>1188101162</v>
      </c>
    </row>
    <row r="1353" spans="1:2" x14ac:dyDescent="0.3">
      <c r="A1353" t="s">
        <v>1529</v>
      </c>
      <c r="B1353">
        <v>6058184196</v>
      </c>
    </row>
    <row r="1354" spans="1:2" x14ac:dyDescent="0.3">
      <c r="A1354" t="s">
        <v>3218</v>
      </c>
      <c r="B1354">
        <v>6108601931</v>
      </c>
    </row>
    <row r="1355" spans="1:2" x14ac:dyDescent="0.3">
      <c r="A1355" t="s">
        <v>1531</v>
      </c>
      <c r="B1355">
        <v>5198700223</v>
      </c>
    </row>
    <row r="1356" spans="1:2" x14ac:dyDescent="0.3">
      <c r="A1356" t="s">
        <v>3220</v>
      </c>
      <c r="B1356">
        <v>8708101237</v>
      </c>
    </row>
    <row r="1357" spans="1:2" x14ac:dyDescent="0.3">
      <c r="A1357" t="s">
        <v>1533</v>
      </c>
      <c r="B1357">
        <v>7228800753</v>
      </c>
    </row>
    <row r="1358" spans="1:2" x14ac:dyDescent="0.3">
      <c r="A1358" t="s">
        <v>1535</v>
      </c>
      <c r="B1358">
        <v>6078117086</v>
      </c>
    </row>
    <row r="1359" spans="1:2" x14ac:dyDescent="0.3">
      <c r="A1359" t="s">
        <v>1537</v>
      </c>
      <c r="B1359">
        <v>6038119103</v>
      </c>
    </row>
    <row r="1360" spans="1:2" x14ac:dyDescent="0.3">
      <c r="A1360" t="s">
        <v>1539</v>
      </c>
      <c r="B1360">
        <v>6108603910</v>
      </c>
    </row>
    <row r="1361" spans="1:2" x14ac:dyDescent="0.3">
      <c r="A1361" t="s">
        <v>4164</v>
      </c>
      <c r="B1361">
        <v>6102689103</v>
      </c>
    </row>
    <row r="1362" spans="1:2" x14ac:dyDescent="0.3">
      <c r="A1362" t="s">
        <v>3223</v>
      </c>
      <c r="B1362">
        <v>6178166610</v>
      </c>
    </row>
    <row r="1363" spans="1:2" x14ac:dyDescent="0.3">
      <c r="A1363" t="s">
        <v>1541</v>
      </c>
      <c r="B1363">
        <v>6208124289</v>
      </c>
    </row>
    <row r="1364" spans="1:2" x14ac:dyDescent="0.3">
      <c r="A1364" t="s">
        <v>1543</v>
      </c>
      <c r="B1364">
        <v>2998200019</v>
      </c>
    </row>
    <row r="1365" spans="1:2" x14ac:dyDescent="0.3">
      <c r="A1365" t="s">
        <v>1545</v>
      </c>
      <c r="B1365">
        <v>1408157533</v>
      </c>
    </row>
    <row r="1366" spans="1:2" x14ac:dyDescent="0.3">
      <c r="A1366" t="s">
        <v>1549</v>
      </c>
      <c r="B1366">
        <v>1228192527</v>
      </c>
    </row>
    <row r="1367" spans="1:2" x14ac:dyDescent="0.3">
      <c r="A1367" t="s">
        <v>1551</v>
      </c>
      <c r="B1367">
        <v>2208724174</v>
      </c>
    </row>
    <row r="1368" spans="1:2" x14ac:dyDescent="0.3">
      <c r="A1368" t="s">
        <v>1553</v>
      </c>
      <c r="B1368">
        <v>5038149549</v>
      </c>
    </row>
    <row r="1369" spans="1:2" x14ac:dyDescent="0.3">
      <c r="A1369" t="s">
        <v>3225</v>
      </c>
      <c r="B1369">
        <v>1228604367</v>
      </c>
    </row>
    <row r="1370" spans="1:2" x14ac:dyDescent="0.3">
      <c r="A1370" t="s">
        <v>1555</v>
      </c>
      <c r="B1370">
        <v>5138107018</v>
      </c>
    </row>
    <row r="1371" spans="1:2" x14ac:dyDescent="0.3">
      <c r="A1371" t="s">
        <v>1557</v>
      </c>
      <c r="B1371">
        <v>1128151761</v>
      </c>
    </row>
    <row r="1372" spans="1:2" x14ac:dyDescent="0.3">
      <c r="A1372" t="s">
        <v>3227</v>
      </c>
      <c r="B1372">
        <v>1318159411</v>
      </c>
    </row>
    <row r="1373" spans="1:2" x14ac:dyDescent="0.3">
      <c r="A1373" t="s">
        <v>3230</v>
      </c>
      <c r="B1373">
        <v>1078755374</v>
      </c>
    </row>
    <row r="1374" spans="1:2" x14ac:dyDescent="0.3">
      <c r="A1374" t="s">
        <v>1559</v>
      </c>
      <c r="B1374">
        <v>1018187425</v>
      </c>
    </row>
    <row r="1375" spans="1:2" x14ac:dyDescent="0.3">
      <c r="A1375" t="s">
        <v>1561</v>
      </c>
      <c r="B1375">
        <v>1398123033</v>
      </c>
    </row>
    <row r="1376" spans="1:2" x14ac:dyDescent="0.3">
      <c r="A1376" t="s">
        <v>3233</v>
      </c>
      <c r="B1376">
        <v>1408132376</v>
      </c>
    </row>
    <row r="1377" spans="1:2" x14ac:dyDescent="0.3">
      <c r="A1377" t="s">
        <v>1563</v>
      </c>
      <c r="B1377">
        <v>1218168155</v>
      </c>
    </row>
    <row r="1378" spans="1:2" x14ac:dyDescent="0.3">
      <c r="A1378" t="s">
        <v>1565</v>
      </c>
      <c r="B1378">
        <v>1308653030</v>
      </c>
    </row>
    <row r="1379" spans="1:2" x14ac:dyDescent="0.3">
      <c r="A1379" t="s">
        <v>1567</v>
      </c>
      <c r="B1379">
        <v>1408173187</v>
      </c>
    </row>
    <row r="1380" spans="1:2" x14ac:dyDescent="0.3">
      <c r="A1380" t="s">
        <v>1569</v>
      </c>
      <c r="B1380">
        <v>1338126099</v>
      </c>
    </row>
    <row r="1381" spans="1:2" x14ac:dyDescent="0.3">
      <c r="A1381" t="s">
        <v>3236</v>
      </c>
      <c r="B1381">
        <v>1318601928</v>
      </c>
    </row>
    <row r="1382" spans="1:2" x14ac:dyDescent="0.3">
      <c r="A1382" t="s">
        <v>1571</v>
      </c>
      <c r="B1382">
        <v>1332264039</v>
      </c>
    </row>
    <row r="1383" spans="1:2" x14ac:dyDescent="0.3">
      <c r="A1383" t="s">
        <v>1573</v>
      </c>
      <c r="B1383">
        <v>1228133436</v>
      </c>
    </row>
    <row r="1384" spans="1:2" x14ac:dyDescent="0.3">
      <c r="A1384" t="s">
        <v>1575</v>
      </c>
      <c r="B1384">
        <v>1368120546</v>
      </c>
    </row>
    <row r="1385" spans="1:2" x14ac:dyDescent="0.3">
      <c r="A1385" t="s">
        <v>3238</v>
      </c>
      <c r="B1385">
        <v>1300147341</v>
      </c>
    </row>
    <row r="1386" spans="1:2" x14ac:dyDescent="0.3">
      <c r="A1386" t="s">
        <v>1577</v>
      </c>
      <c r="B1386">
        <v>1218168664</v>
      </c>
    </row>
    <row r="1387" spans="1:2" x14ac:dyDescent="0.3">
      <c r="A1387" t="s">
        <v>3240</v>
      </c>
      <c r="B1387">
        <v>1398101984</v>
      </c>
    </row>
    <row r="1388" spans="1:2" x14ac:dyDescent="0.3">
      <c r="A1388" t="s">
        <v>1579</v>
      </c>
      <c r="B1388">
        <v>1398119655</v>
      </c>
    </row>
    <row r="1389" spans="1:2" x14ac:dyDescent="0.3">
      <c r="A1389" t="s">
        <v>1581</v>
      </c>
      <c r="B1389">
        <v>1398121715</v>
      </c>
    </row>
    <row r="1390" spans="1:2" x14ac:dyDescent="0.3">
      <c r="A1390" t="s">
        <v>1584</v>
      </c>
      <c r="B1390">
        <v>1318122840</v>
      </c>
    </row>
    <row r="1391" spans="1:2" x14ac:dyDescent="0.3">
      <c r="A1391" t="s">
        <v>1586</v>
      </c>
      <c r="B1391">
        <v>1218620758</v>
      </c>
    </row>
    <row r="1392" spans="1:2" x14ac:dyDescent="0.3">
      <c r="A1392" t="s">
        <v>1588</v>
      </c>
      <c r="B1392">
        <v>1338123388</v>
      </c>
    </row>
    <row r="1393" spans="1:2" x14ac:dyDescent="0.3">
      <c r="A1393" t="s">
        <v>3244</v>
      </c>
      <c r="B1393">
        <v>1318183847</v>
      </c>
    </row>
    <row r="1394" spans="1:2" x14ac:dyDescent="0.3">
      <c r="A1394" t="s">
        <v>3247</v>
      </c>
      <c r="B1394">
        <v>1228163696</v>
      </c>
    </row>
    <row r="1395" spans="1:2" x14ac:dyDescent="0.3">
      <c r="A1395" t="s">
        <v>1590</v>
      </c>
      <c r="B1395">
        <v>3118118942</v>
      </c>
    </row>
    <row r="1396" spans="1:2" x14ac:dyDescent="0.3">
      <c r="A1396" t="s">
        <v>1592</v>
      </c>
      <c r="B1396">
        <v>1012592223</v>
      </c>
    </row>
    <row r="1397" spans="1:2" x14ac:dyDescent="0.3">
      <c r="A1397" t="s">
        <v>1594</v>
      </c>
      <c r="B1397">
        <v>1408125690</v>
      </c>
    </row>
    <row r="1398" spans="1:2" x14ac:dyDescent="0.3">
      <c r="A1398" t="s">
        <v>3250</v>
      </c>
      <c r="B1398">
        <v>1308184479</v>
      </c>
    </row>
    <row r="1399" spans="1:2" x14ac:dyDescent="0.3">
      <c r="A1399" t="s">
        <v>3253</v>
      </c>
      <c r="B1399">
        <v>4188123009</v>
      </c>
    </row>
    <row r="1400" spans="1:2" x14ac:dyDescent="0.3">
      <c r="A1400" t="s">
        <v>1596</v>
      </c>
      <c r="B1400">
        <v>4018111238</v>
      </c>
    </row>
    <row r="1401" spans="1:2" x14ac:dyDescent="0.3">
      <c r="A1401" t="s">
        <v>3255</v>
      </c>
      <c r="B1401">
        <v>4188110464</v>
      </c>
    </row>
    <row r="1402" spans="1:2" x14ac:dyDescent="0.3">
      <c r="A1402" t="s">
        <v>3257</v>
      </c>
      <c r="B1402">
        <v>4018130235</v>
      </c>
    </row>
    <row r="1403" spans="1:2" x14ac:dyDescent="0.3">
      <c r="A1403" t="s">
        <v>4196</v>
      </c>
      <c r="B1403">
        <v>4388200104</v>
      </c>
    </row>
    <row r="1404" spans="1:2" x14ac:dyDescent="0.3">
      <c r="A1404" t="s">
        <v>1599</v>
      </c>
      <c r="B1404">
        <v>4078119669</v>
      </c>
    </row>
    <row r="1405" spans="1:2" x14ac:dyDescent="0.3">
      <c r="A1405" t="s">
        <v>3259</v>
      </c>
      <c r="B1405">
        <v>3138116805</v>
      </c>
    </row>
    <row r="1406" spans="1:2" x14ac:dyDescent="0.3">
      <c r="A1406" t="s">
        <v>3262</v>
      </c>
      <c r="B1406">
        <v>4238700636</v>
      </c>
    </row>
    <row r="1407" spans="1:2" x14ac:dyDescent="0.3">
      <c r="A1407" t="s">
        <v>2707</v>
      </c>
      <c r="B1407">
        <v>4058110060</v>
      </c>
    </row>
    <row r="1408" spans="1:2" x14ac:dyDescent="0.3">
      <c r="A1408" t="s">
        <v>1601</v>
      </c>
      <c r="B1408">
        <v>4038106880</v>
      </c>
    </row>
    <row r="1409" spans="1:2" x14ac:dyDescent="0.3">
      <c r="A1409" t="s">
        <v>3265</v>
      </c>
      <c r="B1409">
        <v>6168199646</v>
      </c>
    </row>
    <row r="1410" spans="1:2" x14ac:dyDescent="0.3">
      <c r="A1410" t="s">
        <v>1604</v>
      </c>
      <c r="B1410">
        <v>6168211370</v>
      </c>
    </row>
    <row r="1411" spans="1:2" x14ac:dyDescent="0.3">
      <c r="A1411" t="s">
        <v>1607</v>
      </c>
      <c r="B1411">
        <v>6168129591</v>
      </c>
    </row>
    <row r="1412" spans="1:2" x14ac:dyDescent="0.3">
      <c r="A1412" t="s">
        <v>4234</v>
      </c>
      <c r="B1412">
        <v>6168102802</v>
      </c>
    </row>
    <row r="1413" spans="1:2" x14ac:dyDescent="0.3">
      <c r="A1413" t="s">
        <v>1609</v>
      </c>
      <c r="B1413">
        <v>6168144724</v>
      </c>
    </row>
    <row r="1414" spans="1:2" x14ac:dyDescent="0.3">
      <c r="A1414" t="s">
        <v>1611</v>
      </c>
      <c r="B1414">
        <v>1648700585</v>
      </c>
    </row>
    <row r="1415" spans="1:2" x14ac:dyDescent="0.3">
      <c r="A1415" t="s">
        <v>1613</v>
      </c>
      <c r="B1415">
        <v>3068206266</v>
      </c>
    </row>
    <row r="1416" spans="1:2" x14ac:dyDescent="0.3">
      <c r="A1416" t="s">
        <v>3267</v>
      </c>
      <c r="B1416">
        <v>3148213467</v>
      </c>
    </row>
    <row r="1417" spans="1:2" x14ac:dyDescent="0.3">
      <c r="A1417" t="s">
        <v>3269</v>
      </c>
      <c r="B1417">
        <v>3078119976</v>
      </c>
    </row>
    <row r="1418" spans="1:2" x14ac:dyDescent="0.3">
      <c r="A1418" t="s">
        <v>1616</v>
      </c>
      <c r="B1418">
        <v>3068115434</v>
      </c>
    </row>
    <row r="1419" spans="1:2" x14ac:dyDescent="0.3">
      <c r="A1419" t="s">
        <v>1618</v>
      </c>
      <c r="B1419">
        <v>3148634567</v>
      </c>
    </row>
    <row r="1420" spans="1:2" x14ac:dyDescent="0.3">
      <c r="A1420" t="s">
        <v>1620</v>
      </c>
      <c r="B1420">
        <v>3078117793</v>
      </c>
    </row>
    <row r="1421" spans="1:2" x14ac:dyDescent="0.3">
      <c r="A1421" t="s">
        <v>1622</v>
      </c>
      <c r="B1421">
        <v>3088128560</v>
      </c>
    </row>
    <row r="1422" spans="1:2" x14ac:dyDescent="0.3">
      <c r="A1422" t="s">
        <v>3271</v>
      </c>
      <c r="B1422">
        <v>3148217916</v>
      </c>
    </row>
    <row r="1423" spans="1:2" x14ac:dyDescent="0.3">
      <c r="A1423" t="s">
        <v>1626</v>
      </c>
      <c r="B1423">
        <v>3108125116</v>
      </c>
    </row>
    <row r="1424" spans="1:2" x14ac:dyDescent="0.3">
      <c r="A1424" t="s">
        <v>2675</v>
      </c>
      <c r="B1424">
        <v>3018210260</v>
      </c>
    </row>
    <row r="1425" spans="1:2" x14ac:dyDescent="0.3">
      <c r="A1425" t="s">
        <v>1629</v>
      </c>
      <c r="B1425">
        <v>4098800700</v>
      </c>
    </row>
    <row r="1426" spans="1:2" x14ac:dyDescent="0.3">
      <c r="A1426" t="s">
        <v>1631</v>
      </c>
      <c r="B1426">
        <v>3108123326</v>
      </c>
    </row>
    <row r="1427" spans="1:2" x14ac:dyDescent="0.3">
      <c r="A1427" t="s">
        <v>1633</v>
      </c>
      <c r="B1427">
        <v>1288148640</v>
      </c>
    </row>
    <row r="1428" spans="1:2" x14ac:dyDescent="0.3">
      <c r="A1428" t="s">
        <v>1636</v>
      </c>
      <c r="B1428">
        <v>1088116993</v>
      </c>
    </row>
    <row r="1429" spans="1:2" x14ac:dyDescent="0.3">
      <c r="A1429" t="s">
        <v>1638</v>
      </c>
      <c r="B1429">
        <v>3128152545</v>
      </c>
    </row>
    <row r="1430" spans="1:2" x14ac:dyDescent="0.3">
      <c r="A1430" t="s">
        <v>3276</v>
      </c>
      <c r="B1430">
        <v>3128636405</v>
      </c>
    </row>
    <row r="1431" spans="1:2" x14ac:dyDescent="0.3">
      <c r="A1431" t="s">
        <v>1640</v>
      </c>
      <c r="B1431">
        <v>1258108329</v>
      </c>
    </row>
    <row r="1432" spans="1:2" x14ac:dyDescent="0.3">
      <c r="A1432" t="s">
        <v>1642</v>
      </c>
      <c r="B1432">
        <v>3018180376</v>
      </c>
    </row>
    <row r="1433" spans="1:2" x14ac:dyDescent="0.3">
      <c r="A1433" t="s">
        <v>1644</v>
      </c>
      <c r="B1433">
        <v>3038148687</v>
      </c>
    </row>
    <row r="1434" spans="1:2" x14ac:dyDescent="0.3">
      <c r="A1434" t="s">
        <v>1646</v>
      </c>
      <c r="B1434">
        <v>1298179700</v>
      </c>
    </row>
    <row r="1435" spans="1:2" x14ac:dyDescent="0.3">
      <c r="A1435" t="s">
        <v>3281</v>
      </c>
      <c r="B1435">
        <v>6038203802</v>
      </c>
    </row>
    <row r="1436" spans="1:2" x14ac:dyDescent="0.3">
      <c r="A1436" t="s">
        <v>1649</v>
      </c>
      <c r="B1436">
        <v>1388102995</v>
      </c>
    </row>
    <row r="1437" spans="1:2" x14ac:dyDescent="0.3">
      <c r="A1437" t="s">
        <v>1651</v>
      </c>
      <c r="B1437">
        <v>1428116241</v>
      </c>
    </row>
    <row r="1438" spans="1:2" x14ac:dyDescent="0.3">
      <c r="A1438" t="s">
        <v>1653</v>
      </c>
      <c r="B1438">
        <v>3038117597</v>
      </c>
    </row>
    <row r="1439" spans="1:2" x14ac:dyDescent="0.3">
      <c r="A1439" t="s">
        <v>3283</v>
      </c>
      <c r="B1439">
        <v>3148127270</v>
      </c>
    </row>
    <row r="1440" spans="1:2" x14ac:dyDescent="0.3">
      <c r="A1440" t="s">
        <v>3286</v>
      </c>
      <c r="B1440">
        <v>3128108113</v>
      </c>
    </row>
    <row r="1441" spans="1:2" x14ac:dyDescent="0.3">
      <c r="A1441" t="s">
        <v>1655</v>
      </c>
      <c r="B1441">
        <v>6218137720</v>
      </c>
    </row>
    <row r="1442" spans="1:2" x14ac:dyDescent="0.3">
      <c r="A1442" t="s">
        <v>3659</v>
      </c>
      <c r="B1442">
        <v>6108608308</v>
      </c>
    </row>
    <row r="1443" spans="1:2" x14ac:dyDescent="0.3">
      <c r="A1443" t="s">
        <v>1657</v>
      </c>
      <c r="B1443">
        <v>3128638005</v>
      </c>
    </row>
    <row r="1444" spans="1:2" x14ac:dyDescent="0.3">
      <c r="A1444" t="s">
        <v>38</v>
      </c>
      <c r="B1444">
        <v>4108215481</v>
      </c>
    </row>
    <row r="1445" spans="1:2" x14ac:dyDescent="0.3">
      <c r="A1445" t="s">
        <v>1661</v>
      </c>
      <c r="B1445">
        <v>4168177566</v>
      </c>
    </row>
    <row r="1446" spans="1:2" x14ac:dyDescent="0.3">
      <c r="A1446" t="s">
        <v>4166</v>
      </c>
      <c r="B1446">
        <v>4178202110</v>
      </c>
    </row>
    <row r="1447" spans="1:2" x14ac:dyDescent="0.3">
      <c r="A1447" t="s">
        <v>1663</v>
      </c>
      <c r="B1447">
        <v>4128205728</v>
      </c>
    </row>
    <row r="1448" spans="1:2" x14ac:dyDescent="0.3">
      <c r="A1448" t="s">
        <v>1666</v>
      </c>
      <c r="B1448">
        <v>4118211402</v>
      </c>
    </row>
    <row r="1449" spans="1:2" x14ac:dyDescent="0.3">
      <c r="A1449" t="s">
        <v>1669</v>
      </c>
      <c r="B1449">
        <v>4108613744</v>
      </c>
    </row>
    <row r="1450" spans="1:2" x14ac:dyDescent="0.3">
      <c r="A1450" t="s">
        <v>1671</v>
      </c>
      <c r="B1450">
        <v>1358116336</v>
      </c>
    </row>
    <row r="1451" spans="1:2" x14ac:dyDescent="0.3">
      <c r="A1451" t="s">
        <v>1673</v>
      </c>
      <c r="B1451">
        <v>4098132969</v>
      </c>
    </row>
    <row r="1452" spans="1:2" x14ac:dyDescent="0.3">
      <c r="A1452" t="s">
        <v>1675</v>
      </c>
      <c r="B1452">
        <v>4168106284</v>
      </c>
    </row>
    <row r="1453" spans="1:2" x14ac:dyDescent="0.3">
      <c r="A1453" t="s">
        <v>1677</v>
      </c>
      <c r="B1453">
        <v>4108172753</v>
      </c>
    </row>
    <row r="1454" spans="1:2" x14ac:dyDescent="0.3">
      <c r="A1454" t="s">
        <v>1679</v>
      </c>
      <c r="B1454">
        <v>4098133217</v>
      </c>
    </row>
    <row r="1455" spans="1:2" x14ac:dyDescent="0.3">
      <c r="A1455" t="s">
        <v>1681</v>
      </c>
      <c r="B1455">
        <v>4088275808</v>
      </c>
    </row>
    <row r="1456" spans="1:2" x14ac:dyDescent="0.3">
      <c r="A1456" t="s">
        <v>4235</v>
      </c>
      <c r="B1456">
        <v>4158122087</v>
      </c>
    </row>
    <row r="1457" spans="1:2" x14ac:dyDescent="0.3">
      <c r="A1457" t="s">
        <v>1683</v>
      </c>
      <c r="B1457">
        <v>4158284192</v>
      </c>
    </row>
    <row r="1458" spans="1:2" x14ac:dyDescent="0.3">
      <c r="A1458" t="s">
        <v>3289</v>
      </c>
      <c r="B1458">
        <v>4119602292</v>
      </c>
    </row>
    <row r="1459" spans="1:2" x14ac:dyDescent="0.3">
      <c r="A1459" t="s">
        <v>1685</v>
      </c>
      <c r="B1459">
        <v>4108665446</v>
      </c>
    </row>
    <row r="1460" spans="1:2" x14ac:dyDescent="0.3">
      <c r="A1460" t="s">
        <v>1687</v>
      </c>
      <c r="B1460">
        <v>4098178999</v>
      </c>
    </row>
    <row r="1461" spans="1:2" x14ac:dyDescent="0.3">
      <c r="A1461" t="s">
        <v>1689</v>
      </c>
      <c r="B1461">
        <v>4098639797</v>
      </c>
    </row>
    <row r="1462" spans="1:2" x14ac:dyDescent="0.3">
      <c r="A1462" t="s">
        <v>1692</v>
      </c>
      <c r="B1462">
        <v>1058217272</v>
      </c>
    </row>
    <row r="1463" spans="1:2" x14ac:dyDescent="0.3">
      <c r="A1463" t="s">
        <v>1695</v>
      </c>
      <c r="B1463">
        <v>1028200087</v>
      </c>
    </row>
    <row r="1464" spans="1:2" x14ac:dyDescent="0.3">
      <c r="A1464" t="s">
        <v>2854</v>
      </c>
      <c r="B1464">
        <v>2468200126</v>
      </c>
    </row>
    <row r="1465" spans="1:2" x14ac:dyDescent="0.3">
      <c r="A1465" t="s">
        <v>3292</v>
      </c>
      <c r="B1465">
        <v>1168118615</v>
      </c>
    </row>
    <row r="1466" spans="1:2" x14ac:dyDescent="0.3">
      <c r="A1466" t="s">
        <v>3294</v>
      </c>
      <c r="B1466">
        <v>1298164250</v>
      </c>
    </row>
    <row r="1467" spans="1:2" x14ac:dyDescent="0.3">
      <c r="A1467" t="s">
        <v>3297</v>
      </c>
      <c r="B1467">
        <v>1308150983</v>
      </c>
    </row>
    <row r="1468" spans="1:2" x14ac:dyDescent="0.3">
      <c r="A1468" t="s">
        <v>3301</v>
      </c>
      <c r="B1468">
        <v>3348100673</v>
      </c>
    </row>
    <row r="1469" spans="1:2" x14ac:dyDescent="0.3">
      <c r="A1469" t="s">
        <v>3303</v>
      </c>
      <c r="B1469">
        <v>1318176268</v>
      </c>
    </row>
    <row r="1470" spans="1:2" x14ac:dyDescent="0.3">
      <c r="A1470" t="s">
        <v>3305</v>
      </c>
      <c r="B1470">
        <v>4018131501</v>
      </c>
    </row>
    <row r="1471" spans="1:2" x14ac:dyDescent="0.3">
      <c r="A1471" t="s">
        <v>78</v>
      </c>
      <c r="B1471">
        <v>2208164136</v>
      </c>
    </row>
    <row r="1472" spans="1:2" x14ac:dyDescent="0.3">
      <c r="A1472" t="s">
        <v>3307</v>
      </c>
      <c r="B1472">
        <v>1248177065</v>
      </c>
    </row>
    <row r="1473" spans="1:2" x14ac:dyDescent="0.3">
      <c r="A1473" t="s">
        <v>1700</v>
      </c>
      <c r="B1473">
        <v>1288646195</v>
      </c>
    </row>
    <row r="1474" spans="1:2" x14ac:dyDescent="0.3">
      <c r="A1474" t="s">
        <v>1702</v>
      </c>
      <c r="B1474">
        <v>1358260877</v>
      </c>
    </row>
    <row r="1475" spans="1:2" x14ac:dyDescent="0.3">
      <c r="A1475" t="s">
        <v>3310</v>
      </c>
      <c r="B1475">
        <v>1218192937</v>
      </c>
    </row>
    <row r="1476" spans="1:2" x14ac:dyDescent="0.3">
      <c r="A1476" t="s">
        <v>3312</v>
      </c>
      <c r="B1476">
        <v>1288674347</v>
      </c>
    </row>
    <row r="1477" spans="1:2" x14ac:dyDescent="0.3">
      <c r="A1477" t="s">
        <v>3315</v>
      </c>
      <c r="B1477">
        <v>1258183046</v>
      </c>
    </row>
    <row r="1478" spans="1:2" x14ac:dyDescent="0.3">
      <c r="A1478" t="s">
        <v>4236</v>
      </c>
      <c r="B1478">
        <v>1248193411</v>
      </c>
    </row>
    <row r="1479" spans="1:2" x14ac:dyDescent="0.3">
      <c r="A1479" t="s">
        <v>3318</v>
      </c>
      <c r="B1479">
        <v>1378109001</v>
      </c>
    </row>
    <row r="1480" spans="1:2" x14ac:dyDescent="0.3">
      <c r="A1480" t="s">
        <v>1707</v>
      </c>
      <c r="B1480">
        <v>1218630824</v>
      </c>
    </row>
    <row r="1481" spans="1:2" x14ac:dyDescent="0.3">
      <c r="A1481" t="s">
        <v>3320</v>
      </c>
      <c r="B1481">
        <v>2278103009</v>
      </c>
    </row>
    <row r="1482" spans="1:2" x14ac:dyDescent="0.3">
      <c r="A1482" t="s">
        <v>1710</v>
      </c>
      <c r="B1482">
        <v>1388102938</v>
      </c>
    </row>
    <row r="1483" spans="1:2" x14ac:dyDescent="0.3">
      <c r="A1483" t="s">
        <v>2711</v>
      </c>
      <c r="B1483">
        <v>1298123337</v>
      </c>
    </row>
    <row r="1484" spans="1:2" x14ac:dyDescent="0.3">
      <c r="A1484" t="s">
        <v>1715</v>
      </c>
      <c r="B1484">
        <v>1388101263</v>
      </c>
    </row>
    <row r="1485" spans="1:2" x14ac:dyDescent="0.3">
      <c r="A1485" t="s">
        <v>3323</v>
      </c>
      <c r="B1485">
        <v>1198673306</v>
      </c>
    </row>
    <row r="1486" spans="1:2" x14ac:dyDescent="0.3">
      <c r="A1486" t="s">
        <v>1719</v>
      </c>
      <c r="B1486">
        <v>1078213480</v>
      </c>
    </row>
    <row r="1487" spans="1:2" x14ac:dyDescent="0.3">
      <c r="A1487" t="s">
        <v>1721</v>
      </c>
      <c r="B1487">
        <v>1308626682</v>
      </c>
    </row>
    <row r="1488" spans="1:2" x14ac:dyDescent="0.3">
      <c r="A1488" t="s">
        <v>1723</v>
      </c>
      <c r="B1488">
        <v>1058728037</v>
      </c>
    </row>
    <row r="1489" spans="1:2" x14ac:dyDescent="0.3">
      <c r="A1489" t="s">
        <v>1726</v>
      </c>
      <c r="B1489">
        <v>1438104850</v>
      </c>
    </row>
    <row r="1490" spans="1:2" x14ac:dyDescent="0.3">
      <c r="A1490" t="s">
        <v>1728</v>
      </c>
      <c r="B1490">
        <v>2018190142</v>
      </c>
    </row>
    <row r="1491" spans="1:2" x14ac:dyDescent="0.3">
      <c r="A1491" t="s">
        <v>3325</v>
      </c>
      <c r="B1491">
        <v>1288141365</v>
      </c>
    </row>
    <row r="1492" spans="1:2" x14ac:dyDescent="0.3">
      <c r="A1492" t="s">
        <v>1730</v>
      </c>
      <c r="B1492">
        <v>1248163218</v>
      </c>
    </row>
    <row r="1493" spans="1:2" x14ac:dyDescent="0.3">
      <c r="A1493" t="s">
        <v>1732</v>
      </c>
      <c r="B1493">
        <v>1248102225</v>
      </c>
    </row>
    <row r="1494" spans="1:2" x14ac:dyDescent="0.3">
      <c r="A1494" t="s">
        <v>1734</v>
      </c>
      <c r="B1494">
        <v>1258176415</v>
      </c>
    </row>
    <row r="1495" spans="1:2" x14ac:dyDescent="0.3">
      <c r="A1495" t="s">
        <v>1737</v>
      </c>
      <c r="B1495">
        <v>2128700598</v>
      </c>
    </row>
    <row r="1496" spans="1:2" x14ac:dyDescent="0.3">
      <c r="A1496" t="s">
        <v>1739</v>
      </c>
      <c r="B1496">
        <v>2118751963</v>
      </c>
    </row>
    <row r="1497" spans="1:2" x14ac:dyDescent="0.3">
      <c r="A1497" t="s">
        <v>3327</v>
      </c>
      <c r="B1497">
        <v>3488100314</v>
      </c>
    </row>
    <row r="1498" spans="1:2" x14ac:dyDescent="0.3">
      <c r="A1498" t="s">
        <v>1741</v>
      </c>
      <c r="B1498">
        <v>2208207340</v>
      </c>
    </row>
    <row r="1499" spans="1:2" x14ac:dyDescent="0.3">
      <c r="A1499" t="s">
        <v>1744</v>
      </c>
      <c r="B1499">
        <v>1138207493</v>
      </c>
    </row>
    <row r="1500" spans="1:2" x14ac:dyDescent="0.3">
      <c r="A1500" t="s">
        <v>1747</v>
      </c>
      <c r="B1500">
        <v>1420406761</v>
      </c>
    </row>
    <row r="1501" spans="1:2" x14ac:dyDescent="0.3">
      <c r="A1501" t="s">
        <v>3329</v>
      </c>
      <c r="B1501">
        <v>6058612061</v>
      </c>
    </row>
    <row r="1502" spans="1:2" x14ac:dyDescent="0.3">
      <c r="A1502" t="s">
        <v>3331</v>
      </c>
      <c r="B1502">
        <v>5048217085</v>
      </c>
    </row>
    <row r="1503" spans="1:2" x14ac:dyDescent="0.3">
      <c r="A1503" t="s">
        <v>3334</v>
      </c>
      <c r="B1503">
        <v>1058103830</v>
      </c>
    </row>
    <row r="1504" spans="1:2" x14ac:dyDescent="0.3">
      <c r="A1504" t="s">
        <v>3338</v>
      </c>
      <c r="B1504">
        <v>2028141931</v>
      </c>
    </row>
    <row r="1505" spans="1:2" x14ac:dyDescent="0.3">
      <c r="A1505" t="s">
        <v>1749</v>
      </c>
      <c r="B1505">
        <v>2148200487</v>
      </c>
    </row>
    <row r="1506" spans="1:2" x14ac:dyDescent="0.3">
      <c r="A1506" t="s">
        <v>1751</v>
      </c>
      <c r="B1506">
        <v>4698100377</v>
      </c>
    </row>
    <row r="1507" spans="1:2" x14ac:dyDescent="0.3">
      <c r="A1507" t="s">
        <v>1754</v>
      </c>
      <c r="B1507">
        <v>1198651995</v>
      </c>
    </row>
    <row r="1508" spans="1:2" x14ac:dyDescent="0.3">
      <c r="A1508" t="s">
        <v>1756</v>
      </c>
      <c r="B1508">
        <v>1218166458</v>
      </c>
    </row>
    <row r="1509" spans="1:2" x14ac:dyDescent="0.3">
      <c r="A1509" t="s">
        <v>1760</v>
      </c>
      <c r="B1509">
        <v>3038110949</v>
      </c>
    </row>
    <row r="1510" spans="1:2" x14ac:dyDescent="0.3">
      <c r="A1510" t="s">
        <v>3340</v>
      </c>
      <c r="B1510">
        <v>2148859980</v>
      </c>
    </row>
    <row r="1511" spans="1:2" x14ac:dyDescent="0.3">
      <c r="A1511" t="s">
        <v>1762</v>
      </c>
      <c r="B1511">
        <v>1268202271</v>
      </c>
    </row>
    <row r="1512" spans="1:2" x14ac:dyDescent="0.3">
      <c r="A1512" t="s">
        <v>3341</v>
      </c>
      <c r="B1512">
        <v>2018629638</v>
      </c>
    </row>
    <row r="1513" spans="1:2" x14ac:dyDescent="0.3">
      <c r="A1513" t="s">
        <v>3343</v>
      </c>
      <c r="B1513">
        <v>3878200126</v>
      </c>
    </row>
    <row r="1514" spans="1:2" x14ac:dyDescent="0.3">
      <c r="A1514" t="s">
        <v>1765</v>
      </c>
      <c r="B1514">
        <v>2338103514</v>
      </c>
    </row>
    <row r="1515" spans="1:2" x14ac:dyDescent="0.3">
      <c r="A1515" t="s">
        <v>3347</v>
      </c>
      <c r="B1515">
        <v>4958800190</v>
      </c>
    </row>
    <row r="1516" spans="1:2" x14ac:dyDescent="0.3">
      <c r="A1516" t="s">
        <v>1767</v>
      </c>
      <c r="B1516">
        <v>1648600026</v>
      </c>
    </row>
    <row r="1517" spans="1:2" x14ac:dyDescent="0.3">
      <c r="A1517" t="s">
        <v>1769</v>
      </c>
      <c r="B1517">
        <v>1148644903</v>
      </c>
    </row>
    <row r="1518" spans="1:2" x14ac:dyDescent="0.3">
      <c r="A1518" t="s">
        <v>1771</v>
      </c>
      <c r="B1518">
        <v>1138680702</v>
      </c>
    </row>
    <row r="1519" spans="1:2" x14ac:dyDescent="0.3">
      <c r="A1519" t="s">
        <v>1773</v>
      </c>
      <c r="B1519">
        <v>2648147480</v>
      </c>
    </row>
    <row r="1520" spans="1:2" x14ac:dyDescent="0.3">
      <c r="A1520" t="s">
        <v>1775</v>
      </c>
      <c r="B1520">
        <v>1208115392</v>
      </c>
    </row>
    <row r="1521" spans="1:2" x14ac:dyDescent="0.3">
      <c r="A1521" t="s">
        <v>3352</v>
      </c>
      <c r="B1521">
        <v>1358629758</v>
      </c>
    </row>
    <row r="1522" spans="1:2" x14ac:dyDescent="0.3">
      <c r="A1522" t="s">
        <v>1777</v>
      </c>
      <c r="B1522">
        <v>2208152061</v>
      </c>
    </row>
    <row r="1523" spans="1:2" x14ac:dyDescent="0.3">
      <c r="A1523" t="s">
        <v>1779</v>
      </c>
      <c r="B1523">
        <v>2158169804</v>
      </c>
    </row>
    <row r="1524" spans="1:2" x14ac:dyDescent="0.3">
      <c r="A1524" t="s">
        <v>1782</v>
      </c>
      <c r="B1524">
        <v>1298110716</v>
      </c>
    </row>
    <row r="1525" spans="1:2" x14ac:dyDescent="0.3">
      <c r="A1525" t="s">
        <v>3355</v>
      </c>
      <c r="B1525">
        <v>2649600117</v>
      </c>
    </row>
    <row r="1526" spans="1:2" x14ac:dyDescent="0.3">
      <c r="A1526" t="s">
        <v>3357</v>
      </c>
      <c r="B1526">
        <v>1402800466</v>
      </c>
    </row>
    <row r="1527" spans="1:2" x14ac:dyDescent="0.3">
      <c r="A1527" t="s">
        <v>1785</v>
      </c>
      <c r="B1527">
        <v>1298156013</v>
      </c>
    </row>
    <row r="1528" spans="1:2" x14ac:dyDescent="0.3">
      <c r="A1528" t="s">
        <v>1788</v>
      </c>
      <c r="B1528">
        <v>6838100537</v>
      </c>
    </row>
    <row r="1529" spans="1:2" x14ac:dyDescent="0.3">
      <c r="A1529" t="s">
        <v>1790</v>
      </c>
      <c r="B1529">
        <v>2218701010</v>
      </c>
    </row>
    <row r="1530" spans="1:2" x14ac:dyDescent="0.3">
      <c r="A1530" t="s">
        <v>1793</v>
      </c>
      <c r="B1530">
        <v>2128197131</v>
      </c>
    </row>
    <row r="1531" spans="1:2" x14ac:dyDescent="0.3">
      <c r="A1531" t="s">
        <v>3359</v>
      </c>
      <c r="B1531">
        <v>3078142763</v>
      </c>
    </row>
    <row r="1532" spans="1:2" x14ac:dyDescent="0.3">
      <c r="A1532" t="s">
        <v>3361</v>
      </c>
      <c r="B1532">
        <v>3178136443</v>
      </c>
    </row>
    <row r="1533" spans="1:2" x14ac:dyDescent="0.3">
      <c r="A1533" t="s">
        <v>1795</v>
      </c>
      <c r="B1533">
        <v>1078793489</v>
      </c>
    </row>
    <row r="1534" spans="1:2" x14ac:dyDescent="0.3">
      <c r="A1534" t="s">
        <v>1797</v>
      </c>
      <c r="B1534">
        <v>1248165026</v>
      </c>
    </row>
    <row r="1535" spans="1:2" x14ac:dyDescent="0.3">
      <c r="A1535" t="s">
        <v>1799</v>
      </c>
      <c r="B1535">
        <v>1318109148</v>
      </c>
    </row>
    <row r="1536" spans="1:2" x14ac:dyDescent="0.3">
      <c r="A1536" t="s">
        <v>1801</v>
      </c>
      <c r="B1536">
        <v>4648701238</v>
      </c>
    </row>
    <row r="1537" spans="1:2" x14ac:dyDescent="0.3">
      <c r="A1537" t="s">
        <v>1803</v>
      </c>
      <c r="B1537">
        <v>1313485201</v>
      </c>
    </row>
    <row r="1538" spans="1:2" x14ac:dyDescent="0.3">
      <c r="A1538" t="s">
        <v>1807</v>
      </c>
      <c r="B1538">
        <v>2208622617</v>
      </c>
    </row>
    <row r="1539" spans="1:2" x14ac:dyDescent="0.3">
      <c r="A1539" t="s">
        <v>1809</v>
      </c>
      <c r="B1539">
        <v>1318602359</v>
      </c>
    </row>
    <row r="1540" spans="1:2" x14ac:dyDescent="0.3">
      <c r="A1540" t="s">
        <v>1811</v>
      </c>
      <c r="B1540">
        <v>3128651726</v>
      </c>
    </row>
    <row r="1541" spans="1:2" x14ac:dyDescent="0.3">
      <c r="A1541" t="s">
        <v>1814</v>
      </c>
      <c r="B1541">
        <v>1208154599</v>
      </c>
    </row>
    <row r="1542" spans="1:2" x14ac:dyDescent="0.3">
      <c r="A1542" t="s">
        <v>1816</v>
      </c>
      <c r="B1542">
        <v>2148741668</v>
      </c>
    </row>
    <row r="1543" spans="1:2" x14ac:dyDescent="0.3">
      <c r="A1543" t="s">
        <v>1818</v>
      </c>
      <c r="B1543">
        <v>2018609893</v>
      </c>
    </row>
    <row r="1544" spans="1:2" x14ac:dyDescent="0.3">
      <c r="A1544" t="s">
        <v>1820</v>
      </c>
      <c r="B1544">
        <v>1328129318</v>
      </c>
    </row>
    <row r="1545" spans="1:2" x14ac:dyDescent="0.3">
      <c r="A1545" t="s">
        <v>1822</v>
      </c>
      <c r="B1545">
        <v>2148168739</v>
      </c>
    </row>
    <row r="1546" spans="1:2" x14ac:dyDescent="0.3">
      <c r="A1546" t="s">
        <v>3363</v>
      </c>
      <c r="B1546">
        <v>1248147431</v>
      </c>
    </row>
    <row r="1547" spans="1:2" x14ac:dyDescent="0.3">
      <c r="A1547" t="s">
        <v>3365</v>
      </c>
      <c r="B1547">
        <v>2188114725</v>
      </c>
    </row>
    <row r="1548" spans="1:2" x14ac:dyDescent="0.3">
      <c r="A1548" t="s">
        <v>1825</v>
      </c>
      <c r="B1548">
        <v>2148833845</v>
      </c>
    </row>
    <row r="1549" spans="1:2" x14ac:dyDescent="0.3">
      <c r="A1549" t="s">
        <v>1827</v>
      </c>
      <c r="B1549">
        <v>2158151677</v>
      </c>
    </row>
    <row r="1550" spans="1:2" x14ac:dyDescent="0.3">
      <c r="A1550" t="s">
        <v>3368</v>
      </c>
      <c r="B1550">
        <v>1048633511</v>
      </c>
    </row>
    <row r="1551" spans="1:2" x14ac:dyDescent="0.3">
      <c r="A1551" t="s">
        <v>1829</v>
      </c>
      <c r="B1551">
        <v>7068600174</v>
      </c>
    </row>
    <row r="1552" spans="1:2" x14ac:dyDescent="0.3">
      <c r="A1552" t="s">
        <v>1831</v>
      </c>
      <c r="B1552">
        <v>3018109000</v>
      </c>
    </row>
    <row r="1553" spans="1:2" x14ac:dyDescent="0.3">
      <c r="A1553" t="s">
        <v>3370</v>
      </c>
      <c r="B1553">
        <v>1048144371</v>
      </c>
    </row>
    <row r="1554" spans="1:2" x14ac:dyDescent="0.3">
      <c r="A1554" t="s">
        <v>3373</v>
      </c>
      <c r="B1554">
        <v>8458100566</v>
      </c>
    </row>
    <row r="1555" spans="1:2" x14ac:dyDescent="0.3">
      <c r="A1555" t="s">
        <v>3375</v>
      </c>
      <c r="B1555">
        <v>1138670956</v>
      </c>
    </row>
    <row r="1556" spans="1:2" x14ac:dyDescent="0.3">
      <c r="A1556" t="s">
        <v>4237</v>
      </c>
      <c r="B1556">
        <v>1308604709</v>
      </c>
    </row>
    <row r="1557" spans="1:2" x14ac:dyDescent="0.3">
      <c r="A1557" t="s">
        <v>1833</v>
      </c>
      <c r="B1557">
        <v>1278171003</v>
      </c>
    </row>
    <row r="1558" spans="1:2" x14ac:dyDescent="0.3">
      <c r="A1558" t="s">
        <v>3378</v>
      </c>
      <c r="B1558">
        <v>2118868952</v>
      </c>
    </row>
    <row r="1559" spans="1:2" x14ac:dyDescent="0.3">
      <c r="A1559" t="s">
        <v>1835</v>
      </c>
      <c r="B1559">
        <v>1308187966</v>
      </c>
    </row>
    <row r="1560" spans="1:2" x14ac:dyDescent="0.3">
      <c r="A1560" t="s">
        <v>1839</v>
      </c>
      <c r="B1560">
        <v>1238609797</v>
      </c>
    </row>
    <row r="1561" spans="1:2" x14ac:dyDescent="0.3">
      <c r="A1561" t="s">
        <v>4179</v>
      </c>
      <c r="B1561">
        <v>1248654107</v>
      </c>
    </row>
    <row r="1562" spans="1:2" x14ac:dyDescent="0.3">
      <c r="A1562" t="s">
        <v>3381</v>
      </c>
      <c r="B1562">
        <v>1358271020</v>
      </c>
    </row>
    <row r="1563" spans="1:2" x14ac:dyDescent="0.3">
      <c r="A1563" t="s">
        <v>1843</v>
      </c>
      <c r="B1563">
        <v>1068692855</v>
      </c>
    </row>
    <row r="1564" spans="1:2" x14ac:dyDescent="0.3">
      <c r="A1564" t="s">
        <v>1846</v>
      </c>
      <c r="B1564">
        <v>1138152458</v>
      </c>
    </row>
    <row r="1565" spans="1:2" x14ac:dyDescent="0.3">
      <c r="A1565" t="s">
        <v>1850</v>
      </c>
      <c r="B1565">
        <v>6218122815</v>
      </c>
    </row>
    <row r="1566" spans="1:2" x14ac:dyDescent="0.3">
      <c r="A1566" t="s">
        <v>1852</v>
      </c>
      <c r="B1566">
        <v>5038162649</v>
      </c>
    </row>
    <row r="1567" spans="1:2" x14ac:dyDescent="0.3">
      <c r="A1567" t="s">
        <v>3387</v>
      </c>
      <c r="B1567">
        <v>6068213861</v>
      </c>
    </row>
    <row r="1568" spans="1:2" x14ac:dyDescent="0.3">
      <c r="A1568" t="s">
        <v>1854</v>
      </c>
      <c r="B1568">
        <v>5038109120</v>
      </c>
    </row>
    <row r="1569" spans="1:2" x14ac:dyDescent="0.3">
      <c r="A1569" t="s">
        <v>3390</v>
      </c>
      <c r="B1569">
        <v>5148197643</v>
      </c>
    </row>
    <row r="1570" spans="1:2" x14ac:dyDescent="0.3">
      <c r="A1570" t="s">
        <v>3392</v>
      </c>
      <c r="B1570">
        <v>5038169467</v>
      </c>
    </row>
    <row r="1571" spans="1:2" x14ac:dyDescent="0.3">
      <c r="A1571" t="s">
        <v>4238</v>
      </c>
      <c r="B1571">
        <v>5068154022</v>
      </c>
    </row>
    <row r="1572" spans="1:2" x14ac:dyDescent="0.3">
      <c r="A1572" t="s">
        <v>3394</v>
      </c>
      <c r="B1572">
        <v>5068176706</v>
      </c>
    </row>
    <row r="1573" spans="1:2" x14ac:dyDescent="0.3">
      <c r="A1573" t="s">
        <v>3396</v>
      </c>
      <c r="B1573">
        <v>5048196443</v>
      </c>
    </row>
    <row r="1574" spans="1:2" x14ac:dyDescent="0.3">
      <c r="A1574" t="s">
        <v>1856</v>
      </c>
      <c r="B1574">
        <v>5038123573</v>
      </c>
    </row>
    <row r="1575" spans="1:2" x14ac:dyDescent="0.3">
      <c r="A1575" t="s">
        <v>1858</v>
      </c>
      <c r="B1575">
        <v>8561000187</v>
      </c>
    </row>
    <row r="1576" spans="1:2" x14ac:dyDescent="0.3">
      <c r="A1576" t="s">
        <v>3398</v>
      </c>
      <c r="B1576">
        <v>1208656011</v>
      </c>
    </row>
    <row r="1577" spans="1:2" x14ac:dyDescent="0.3">
      <c r="A1577" t="s">
        <v>3401</v>
      </c>
      <c r="B1577">
        <v>1198126322</v>
      </c>
    </row>
    <row r="1578" spans="1:2" x14ac:dyDescent="0.3">
      <c r="A1578" t="s">
        <v>3403</v>
      </c>
      <c r="B1578">
        <v>1198103654</v>
      </c>
    </row>
    <row r="1579" spans="1:2" x14ac:dyDescent="0.3">
      <c r="A1579" t="s">
        <v>1861</v>
      </c>
      <c r="B1579">
        <v>1078758615</v>
      </c>
    </row>
    <row r="1580" spans="1:2" x14ac:dyDescent="0.3">
      <c r="A1580" t="s">
        <v>4197</v>
      </c>
      <c r="B1580">
        <v>3928200128</v>
      </c>
    </row>
    <row r="1581" spans="1:2" x14ac:dyDescent="0.3">
      <c r="A1581" t="s">
        <v>1864</v>
      </c>
      <c r="B1581">
        <v>1248178837</v>
      </c>
    </row>
    <row r="1582" spans="1:2" x14ac:dyDescent="0.3">
      <c r="A1582" t="s">
        <v>1866</v>
      </c>
      <c r="B1582">
        <v>1108614159</v>
      </c>
    </row>
    <row r="1583" spans="1:2" x14ac:dyDescent="0.3">
      <c r="A1583" t="s">
        <v>1868</v>
      </c>
      <c r="B1583">
        <v>6168188396</v>
      </c>
    </row>
    <row r="1584" spans="1:2" x14ac:dyDescent="0.3">
      <c r="A1584" t="s">
        <v>2713</v>
      </c>
      <c r="B1584">
        <v>8868800402</v>
      </c>
    </row>
    <row r="1585" spans="1:2" x14ac:dyDescent="0.3">
      <c r="A1585" t="s">
        <v>1870</v>
      </c>
      <c r="B1585">
        <v>1268608287</v>
      </c>
    </row>
    <row r="1586" spans="1:2" x14ac:dyDescent="0.3">
      <c r="A1586" t="s">
        <v>1872</v>
      </c>
      <c r="B1586">
        <v>5138122697</v>
      </c>
    </row>
    <row r="1587" spans="1:2" x14ac:dyDescent="0.3">
      <c r="A1587" t="s">
        <v>3406</v>
      </c>
      <c r="B1587">
        <v>2208119418</v>
      </c>
    </row>
    <row r="1588" spans="1:2" x14ac:dyDescent="0.3">
      <c r="A1588" t="s">
        <v>1874</v>
      </c>
      <c r="B1588">
        <v>1298626455</v>
      </c>
    </row>
    <row r="1589" spans="1:2" x14ac:dyDescent="0.3">
      <c r="A1589" t="s">
        <v>3408</v>
      </c>
      <c r="B1589">
        <v>2338200421</v>
      </c>
    </row>
    <row r="1590" spans="1:2" x14ac:dyDescent="0.3">
      <c r="A1590" t="s">
        <v>1876</v>
      </c>
      <c r="B1590">
        <v>2118756314</v>
      </c>
    </row>
    <row r="1591" spans="1:2" x14ac:dyDescent="0.3">
      <c r="A1591" t="s">
        <v>1877</v>
      </c>
      <c r="B1591">
        <v>1198193059</v>
      </c>
    </row>
    <row r="1592" spans="1:2" x14ac:dyDescent="0.3">
      <c r="A1592" t="s">
        <v>1879</v>
      </c>
      <c r="B1592">
        <v>2128111400</v>
      </c>
    </row>
    <row r="1593" spans="1:2" x14ac:dyDescent="0.3">
      <c r="A1593" t="s">
        <v>3410</v>
      </c>
      <c r="B1593">
        <v>1208679275</v>
      </c>
    </row>
    <row r="1594" spans="1:2" x14ac:dyDescent="0.3">
      <c r="A1594" t="s">
        <v>1881</v>
      </c>
      <c r="B1594">
        <v>2200917831</v>
      </c>
    </row>
    <row r="1595" spans="1:2" x14ac:dyDescent="0.3">
      <c r="A1595" t="s">
        <v>3412</v>
      </c>
      <c r="B1595">
        <v>2148177602</v>
      </c>
    </row>
    <row r="1596" spans="1:2" x14ac:dyDescent="0.3">
      <c r="A1596" t="s">
        <v>3414</v>
      </c>
      <c r="B1596">
        <v>3148129870</v>
      </c>
    </row>
    <row r="1597" spans="1:2" x14ac:dyDescent="0.3">
      <c r="A1597" t="s">
        <v>3416</v>
      </c>
      <c r="B1597">
        <v>1198192875</v>
      </c>
    </row>
    <row r="1598" spans="1:2" x14ac:dyDescent="0.3">
      <c r="A1598" t="s">
        <v>4239</v>
      </c>
      <c r="B1598">
        <v>1058741103</v>
      </c>
    </row>
    <row r="1599" spans="1:2" x14ac:dyDescent="0.3">
      <c r="A1599" t="s">
        <v>3418</v>
      </c>
      <c r="B1599">
        <v>1048162461</v>
      </c>
    </row>
    <row r="1600" spans="1:2" x14ac:dyDescent="0.3">
      <c r="A1600" t="s">
        <v>1887</v>
      </c>
      <c r="B1600">
        <v>2088125623</v>
      </c>
    </row>
    <row r="1601" spans="1:2" x14ac:dyDescent="0.3">
      <c r="A1601" t="s">
        <v>1889</v>
      </c>
      <c r="B1601">
        <v>7778601059</v>
      </c>
    </row>
    <row r="1602" spans="1:2" x14ac:dyDescent="0.3">
      <c r="A1602" t="s">
        <v>2843</v>
      </c>
      <c r="B1602">
        <v>2148822601</v>
      </c>
    </row>
    <row r="1603" spans="1:2" x14ac:dyDescent="0.3">
      <c r="A1603" t="s">
        <v>3420</v>
      </c>
      <c r="B1603">
        <v>1208661080</v>
      </c>
    </row>
    <row r="1604" spans="1:2" x14ac:dyDescent="0.3">
      <c r="A1604" t="s">
        <v>3423</v>
      </c>
      <c r="B1604">
        <v>1198651490</v>
      </c>
    </row>
    <row r="1605" spans="1:2" x14ac:dyDescent="0.3">
      <c r="A1605" t="s">
        <v>3425</v>
      </c>
      <c r="B1605">
        <v>1318637479</v>
      </c>
    </row>
    <row r="1606" spans="1:2" x14ac:dyDescent="0.3">
      <c r="A1606" t="s">
        <v>3427</v>
      </c>
      <c r="B1606">
        <v>8568701121</v>
      </c>
    </row>
    <row r="1607" spans="1:2" x14ac:dyDescent="0.3">
      <c r="A1607" t="s">
        <v>3429</v>
      </c>
      <c r="B1607">
        <v>8278700901</v>
      </c>
    </row>
    <row r="1608" spans="1:2" x14ac:dyDescent="0.3">
      <c r="A1608" t="s">
        <v>1891</v>
      </c>
      <c r="B1608">
        <v>1308154674</v>
      </c>
    </row>
    <row r="1609" spans="1:2" x14ac:dyDescent="0.3">
      <c r="A1609" t="s">
        <v>1894</v>
      </c>
      <c r="B1609">
        <v>6108122436</v>
      </c>
    </row>
    <row r="1610" spans="1:2" x14ac:dyDescent="0.3">
      <c r="A1610" t="s">
        <v>1896</v>
      </c>
      <c r="B1610">
        <v>6098123639</v>
      </c>
    </row>
    <row r="1611" spans="1:2" x14ac:dyDescent="0.3">
      <c r="A1611" t="s">
        <v>1898</v>
      </c>
      <c r="B1611">
        <v>6158141670</v>
      </c>
    </row>
    <row r="1612" spans="1:2" x14ac:dyDescent="0.3">
      <c r="A1612" t="s">
        <v>1901</v>
      </c>
      <c r="B1612">
        <v>2148885402</v>
      </c>
    </row>
    <row r="1613" spans="1:2" x14ac:dyDescent="0.3">
      <c r="A1613" t="s">
        <v>3431</v>
      </c>
      <c r="B1613">
        <v>1428114049</v>
      </c>
    </row>
    <row r="1614" spans="1:2" x14ac:dyDescent="0.3">
      <c r="A1614" t="s">
        <v>3438</v>
      </c>
      <c r="B1614">
        <v>6218101557</v>
      </c>
    </row>
    <row r="1615" spans="1:2" x14ac:dyDescent="0.3">
      <c r="A1615" t="s">
        <v>1903</v>
      </c>
      <c r="B1615">
        <v>2128184368</v>
      </c>
    </row>
    <row r="1616" spans="1:2" x14ac:dyDescent="0.3">
      <c r="A1616" t="s">
        <v>1905</v>
      </c>
      <c r="B1616">
        <v>1078180100</v>
      </c>
    </row>
    <row r="1617" spans="1:2" x14ac:dyDescent="0.3">
      <c r="A1617" t="s">
        <v>1907</v>
      </c>
      <c r="B1617">
        <v>6018203602</v>
      </c>
    </row>
    <row r="1618" spans="1:2" x14ac:dyDescent="0.3">
      <c r="A1618" t="s">
        <v>2760</v>
      </c>
      <c r="B1618">
        <v>3128198196</v>
      </c>
    </row>
    <row r="1619" spans="1:2" x14ac:dyDescent="0.3">
      <c r="A1619" t="s">
        <v>1909</v>
      </c>
      <c r="B1619">
        <v>2098158898</v>
      </c>
    </row>
    <row r="1620" spans="1:2" x14ac:dyDescent="0.3">
      <c r="A1620" t="s">
        <v>1911</v>
      </c>
      <c r="B1620">
        <v>1078616302</v>
      </c>
    </row>
    <row r="1621" spans="1:2" x14ac:dyDescent="0.3">
      <c r="A1621" t="s">
        <v>3442</v>
      </c>
      <c r="B1621">
        <v>2198100428</v>
      </c>
    </row>
    <row r="1622" spans="1:2" x14ac:dyDescent="0.3">
      <c r="A1622" t="s">
        <v>1914</v>
      </c>
      <c r="B1622">
        <v>6878700749</v>
      </c>
    </row>
    <row r="1623" spans="1:2" x14ac:dyDescent="0.3">
      <c r="A1623" t="s">
        <v>1916</v>
      </c>
      <c r="B1623">
        <v>2148763930</v>
      </c>
    </row>
    <row r="1624" spans="1:2" x14ac:dyDescent="0.3">
      <c r="A1624" t="s">
        <v>3445</v>
      </c>
      <c r="B1624">
        <v>2148629691</v>
      </c>
    </row>
    <row r="1625" spans="1:2" x14ac:dyDescent="0.3">
      <c r="A1625" t="s">
        <v>1920</v>
      </c>
      <c r="B1625">
        <v>7258101053</v>
      </c>
    </row>
    <row r="1626" spans="1:2" x14ac:dyDescent="0.3">
      <c r="A1626" t="s">
        <v>1922</v>
      </c>
      <c r="B1626" t="s">
        <v>4129</v>
      </c>
    </row>
    <row r="1627" spans="1:2" x14ac:dyDescent="0.3">
      <c r="A1627" t="s">
        <v>1924</v>
      </c>
      <c r="B1627">
        <v>2158541425</v>
      </c>
    </row>
    <row r="1628" spans="1:2" x14ac:dyDescent="0.3">
      <c r="A1628" t="s">
        <v>2718</v>
      </c>
      <c r="B1628">
        <v>1208754892</v>
      </c>
    </row>
    <row r="1629" spans="1:2" x14ac:dyDescent="0.3">
      <c r="A1629" t="s">
        <v>2756</v>
      </c>
      <c r="B1629">
        <v>5278100163</v>
      </c>
    </row>
    <row r="1630" spans="1:2" x14ac:dyDescent="0.3">
      <c r="A1630" t="s">
        <v>3447</v>
      </c>
      <c r="B1630">
        <v>4168139640</v>
      </c>
    </row>
    <row r="1631" spans="1:2" x14ac:dyDescent="0.3">
      <c r="A1631" t="s">
        <v>1926</v>
      </c>
      <c r="B1631">
        <v>3038120414</v>
      </c>
    </row>
    <row r="1632" spans="1:2" x14ac:dyDescent="0.3">
      <c r="A1632" t="s">
        <v>3449</v>
      </c>
      <c r="B1632">
        <v>1068160926</v>
      </c>
    </row>
    <row r="1633" spans="1:2" x14ac:dyDescent="0.3">
      <c r="A1633" t="s">
        <v>1928</v>
      </c>
      <c r="B1633">
        <v>1218137991</v>
      </c>
    </row>
    <row r="1634" spans="1:2" x14ac:dyDescent="0.3">
      <c r="A1634" t="s">
        <v>3452</v>
      </c>
      <c r="B1634">
        <v>1068638429</v>
      </c>
    </row>
    <row r="1635" spans="1:2" x14ac:dyDescent="0.3">
      <c r="A1635" t="s">
        <v>3455</v>
      </c>
      <c r="B1635">
        <v>2118696978</v>
      </c>
    </row>
    <row r="1636" spans="1:2" x14ac:dyDescent="0.3">
      <c r="A1636" t="s">
        <v>3457</v>
      </c>
      <c r="B1636">
        <v>1018628299</v>
      </c>
    </row>
    <row r="1637" spans="1:2" x14ac:dyDescent="0.3">
      <c r="A1637" t="s">
        <v>1932</v>
      </c>
      <c r="B1637">
        <v>2148808313</v>
      </c>
    </row>
    <row r="1638" spans="1:2" x14ac:dyDescent="0.3">
      <c r="A1638" t="s">
        <v>1934</v>
      </c>
      <c r="B1638">
        <v>6098501633</v>
      </c>
    </row>
    <row r="1639" spans="1:2" x14ac:dyDescent="0.3">
      <c r="A1639" t="s">
        <v>2819</v>
      </c>
      <c r="B1639">
        <v>2248503712</v>
      </c>
    </row>
    <row r="1640" spans="1:2" x14ac:dyDescent="0.3">
      <c r="A1640" t="s">
        <v>1936</v>
      </c>
      <c r="B1640">
        <v>2068184567</v>
      </c>
    </row>
    <row r="1641" spans="1:2" x14ac:dyDescent="0.3">
      <c r="A1641" t="s">
        <v>1938</v>
      </c>
      <c r="B1641">
        <v>1078728386</v>
      </c>
    </row>
    <row r="1642" spans="1:2" x14ac:dyDescent="0.3">
      <c r="A1642" t="s">
        <v>1940</v>
      </c>
      <c r="B1642">
        <v>1078629879</v>
      </c>
    </row>
    <row r="1643" spans="1:2" x14ac:dyDescent="0.3">
      <c r="A1643" t="s">
        <v>3465</v>
      </c>
      <c r="B1643">
        <v>1058159649</v>
      </c>
    </row>
    <row r="1644" spans="1:2" x14ac:dyDescent="0.3">
      <c r="A1644" t="s">
        <v>1942</v>
      </c>
      <c r="B1644">
        <v>1078623496</v>
      </c>
    </row>
    <row r="1645" spans="1:2" x14ac:dyDescent="0.3">
      <c r="A1645" t="s">
        <v>1945</v>
      </c>
      <c r="B1645">
        <v>2108122065</v>
      </c>
    </row>
    <row r="1646" spans="1:2" x14ac:dyDescent="0.3">
      <c r="A1646" t="s">
        <v>1466</v>
      </c>
      <c r="B1646">
        <v>1018179191</v>
      </c>
    </row>
    <row r="1647" spans="1:2" x14ac:dyDescent="0.3">
      <c r="A1647" t="s">
        <v>1947</v>
      </c>
      <c r="B1647">
        <v>6158110712</v>
      </c>
    </row>
    <row r="1648" spans="1:2" x14ac:dyDescent="0.3">
      <c r="A1648" t="s">
        <v>3468</v>
      </c>
      <c r="B1648">
        <v>5058119153</v>
      </c>
    </row>
    <row r="1649" spans="1:2" x14ac:dyDescent="0.3">
      <c r="A1649" t="s">
        <v>1949</v>
      </c>
      <c r="B1649">
        <v>1308624632</v>
      </c>
    </row>
    <row r="1650" spans="1:2" x14ac:dyDescent="0.3">
      <c r="A1650" t="s">
        <v>1951</v>
      </c>
      <c r="B1650">
        <v>1308166262</v>
      </c>
    </row>
    <row r="1651" spans="1:2" x14ac:dyDescent="0.3">
      <c r="A1651" t="s">
        <v>1955</v>
      </c>
      <c r="B1651">
        <v>4028115620</v>
      </c>
    </row>
    <row r="1652" spans="1:2" x14ac:dyDescent="0.3">
      <c r="A1652" t="s">
        <v>1957</v>
      </c>
      <c r="B1652">
        <v>3088105285</v>
      </c>
    </row>
    <row r="1653" spans="1:2" x14ac:dyDescent="0.3">
      <c r="A1653" t="s">
        <v>1959</v>
      </c>
      <c r="B1653">
        <v>3148616860</v>
      </c>
    </row>
    <row r="1654" spans="1:2" x14ac:dyDescent="0.3">
      <c r="A1654" t="s">
        <v>1961</v>
      </c>
      <c r="B1654">
        <v>1258127592</v>
      </c>
    </row>
    <row r="1655" spans="1:2" x14ac:dyDescent="0.3">
      <c r="A1655" t="s">
        <v>3473</v>
      </c>
      <c r="B1655">
        <v>1078732411</v>
      </c>
    </row>
    <row r="1656" spans="1:2" x14ac:dyDescent="0.3">
      <c r="A1656" t="s">
        <v>1963</v>
      </c>
      <c r="B1656">
        <v>4178137266</v>
      </c>
    </row>
    <row r="1657" spans="1:2" x14ac:dyDescent="0.3">
      <c r="A1657" t="s">
        <v>3475</v>
      </c>
      <c r="B1657">
        <v>1148694266</v>
      </c>
    </row>
    <row r="1658" spans="1:2" x14ac:dyDescent="0.3">
      <c r="A1658" t="s">
        <v>1965</v>
      </c>
      <c r="B1658">
        <v>6958100511</v>
      </c>
    </row>
    <row r="1659" spans="1:2" x14ac:dyDescent="0.3">
      <c r="A1659" t="s">
        <v>1967</v>
      </c>
      <c r="B1659">
        <v>6098625423</v>
      </c>
    </row>
    <row r="1660" spans="1:2" x14ac:dyDescent="0.3">
      <c r="A1660" t="s">
        <v>1969</v>
      </c>
      <c r="B1660">
        <v>1368131567</v>
      </c>
    </row>
    <row r="1661" spans="1:2" x14ac:dyDescent="0.3">
      <c r="A1661" t="s">
        <v>1971</v>
      </c>
      <c r="B1661">
        <v>1148133003</v>
      </c>
    </row>
    <row r="1662" spans="1:2" x14ac:dyDescent="0.3">
      <c r="A1662" t="s">
        <v>1973</v>
      </c>
      <c r="B1662">
        <v>1298193304</v>
      </c>
    </row>
    <row r="1663" spans="1:2" x14ac:dyDescent="0.3">
      <c r="A1663" t="s">
        <v>1975</v>
      </c>
      <c r="B1663">
        <v>1198150685</v>
      </c>
    </row>
    <row r="1664" spans="1:2" x14ac:dyDescent="0.3">
      <c r="A1664" t="s">
        <v>1977</v>
      </c>
      <c r="B1664">
        <v>8638600031</v>
      </c>
    </row>
    <row r="1665" spans="1:2" x14ac:dyDescent="0.3">
      <c r="A1665" t="s">
        <v>1979</v>
      </c>
      <c r="B1665">
        <v>1148625814</v>
      </c>
    </row>
    <row r="1666" spans="1:2" x14ac:dyDescent="0.3">
      <c r="A1666" t="s">
        <v>1111</v>
      </c>
      <c r="B1666">
        <v>3128662688</v>
      </c>
    </row>
    <row r="1667" spans="1:2" x14ac:dyDescent="0.3">
      <c r="A1667" t="s">
        <v>1981</v>
      </c>
      <c r="B1667">
        <v>1348102237</v>
      </c>
    </row>
    <row r="1668" spans="1:2" x14ac:dyDescent="0.3">
      <c r="A1668" t="s">
        <v>3482</v>
      </c>
      <c r="B1668">
        <v>2048602448</v>
      </c>
    </row>
    <row r="1669" spans="1:2" x14ac:dyDescent="0.3">
      <c r="A1669" t="s">
        <v>3485</v>
      </c>
      <c r="B1669">
        <v>6158179900</v>
      </c>
    </row>
    <row r="1670" spans="1:2" x14ac:dyDescent="0.3">
      <c r="A1670" t="s">
        <v>3016</v>
      </c>
      <c r="B1670">
        <v>6218109170</v>
      </c>
    </row>
    <row r="1671" spans="1:2" x14ac:dyDescent="0.3">
      <c r="A1671" t="s">
        <v>3487</v>
      </c>
      <c r="B1671">
        <v>5148120580</v>
      </c>
    </row>
    <row r="1672" spans="1:2" x14ac:dyDescent="0.3">
      <c r="A1672" t="s">
        <v>1983</v>
      </c>
      <c r="B1672">
        <v>5138111467</v>
      </c>
    </row>
    <row r="1673" spans="1:2" x14ac:dyDescent="0.3">
      <c r="A1673" t="s">
        <v>1985</v>
      </c>
      <c r="B1673">
        <v>6848100938</v>
      </c>
    </row>
    <row r="1674" spans="1:2" x14ac:dyDescent="0.3">
      <c r="A1674" t="s">
        <v>1987</v>
      </c>
      <c r="B1674">
        <v>3178116582</v>
      </c>
    </row>
    <row r="1675" spans="1:2" x14ac:dyDescent="0.3">
      <c r="A1675" t="s">
        <v>1988</v>
      </c>
      <c r="B1675">
        <v>5148143206</v>
      </c>
    </row>
    <row r="1676" spans="1:2" x14ac:dyDescent="0.3">
      <c r="A1676" t="s">
        <v>1990</v>
      </c>
      <c r="B1676">
        <v>5058100799</v>
      </c>
    </row>
    <row r="1677" spans="1:2" x14ac:dyDescent="0.3">
      <c r="A1677" t="s">
        <v>1992</v>
      </c>
      <c r="B1677">
        <v>5148124247</v>
      </c>
    </row>
    <row r="1678" spans="1:2" x14ac:dyDescent="0.3">
      <c r="A1678" t="s">
        <v>1994</v>
      </c>
      <c r="B1678">
        <v>5048114081</v>
      </c>
    </row>
    <row r="1679" spans="1:2" x14ac:dyDescent="0.3">
      <c r="A1679" t="s">
        <v>1903</v>
      </c>
      <c r="B1679">
        <v>2128184368</v>
      </c>
    </row>
    <row r="1680" spans="1:2" x14ac:dyDescent="0.3">
      <c r="A1680" t="s">
        <v>1996</v>
      </c>
      <c r="B1680">
        <v>1208185049</v>
      </c>
    </row>
    <row r="1681" spans="1:2" x14ac:dyDescent="0.3">
      <c r="A1681" t="s">
        <v>1998</v>
      </c>
      <c r="B1681">
        <v>6038162444</v>
      </c>
    </row>
    <row r="1682" spans="1:2" x14ac:dyDescent="0.3">
      <c r="A1682" t="s">
        <v>2000</v>
      </c>
      <c r="B1682">
        <v>1408139495</v>
      </c>
    </row>
    <row r="1683" spans="1:2" x14ac:dyDescent="0.3">
      <c r="A1683" t="s">
        <v>2003</v>
      </c>
      <c r="B1683">
        <v>4938700047</v>
      </c>
    </row>
    <row r="1684" spans="1:2" x14ac:dyDescent="0.3">
      <c r="A1684" t="s">
        <v>2005</v>
      </c>
      <c r="B1684">
        <v>1168151064</v>
      </c>
    </row>
    <row r="1685" spans="1:2" x14ac:dyDescent="0.3">
      <c r="A1685" t="s">
        <v>2009</v>
      </c>
      <c r="B1685">
        <v>2148104230</v>
      </c>
    </row>
    <row r="1686" spans="1:2" x14ac:dyDescent="0.3">
      <c r="A1686" t="s">
        <v>4240</v>
      </c>
      <c r="B1686">
        <v>1058723352</v>
      </c>
    </row>
    <row r="1687" spans="1:2" x14ac:dyDescent="0.3">
      <c r="A1687" t="s">
        <v>2013</v>
      </c>
      <c r="B1687">
        <v>1298201946</v>
      </c>
    </row>
    <row r="1688" spans="1:2" x14ac:dyDescent="0.3">
      <c r="A1688" t="s">
        <v>3492</v>
      </c>
      <c r="B1688">
        <v>2208838020</v>
      </c>
    </row>
    <row r="1689" spans="1:2" x14ac:dyDescent="0.3">
      <c r="A1689" t="s">
        <v>3494</v>
      </c>
      <c r="B1689">
        <v>2208103274</v>
      </c>
    </row>
    <row r="1690" spans="1:2" x14ac:dyDescent="0.3">
      <c r="A1690" t="s">
        <v>2017</v>
      </c>
      <c r="B1690">
        <v>1168200621</v>
      </c>
    </row>
    <row r="1691" spans="1:2" x14ac:dyDescent="0.3">
      <c r="A1691" t="s">
        <v>2812</v>
      </c>
      <c r="B1691">
        <v>1078789189</v>
      </c>
    </row>
    <row r="1692" spans="1:2" x14ac:dyDescent="0.3">
      <c r="A1692" t="s">
        <v>2020</v>
      </c>
      <c r="B1692">
        <v>2038158610</v>
      </c>
    </row>
    <row r="1693" spans="1:2" x14ac:dyDescent="0.3">
      <c r="A1693" t="s">
        <v>2023</v>
      </c>
      <c r="B1693">
        <v>1078801180</v>
      </c>
    </row>
    <row r="1694" spans="1:2" x14ac:dyDescent="0.3">
      <c r="A1694" t="s">
        <v>1419</v>
      </c>
      <c r="B1694">
        <v>5238200076</v>
      </c>
    </row>
    <row r="1695" spans="1:2" x14ac:dyDescent="0.3">
      <c r="A1695" t="s">
        <v>3177</v>
      </c>
      <c r="B1695">
        <v>2028200029</v>
      </c>
    </row>
    <row r="1696" spans="1:2" x14ac:dyDescent="0.3">
      <c r="A1696" t="s">
        <v>3497</v>
      </c>
      <c r="B1696">
        <v>2048613421</v>
      </c>
    </row>
    <row r="1697" spans="1:2" x14ac:dyDescent="0.3">
      <c r="A1697" t="s">
        <v>1466</v>
      </c>
      <c r="B1697">
        <v>1018179191</v>
      </c>
    </row>
    <row r="1698" spans="1:2" x14ac:dyDescent="0.3">
      <c r="A1698" t="s">
        <v>3200</v>
      </c>
      <c r="B1698">
        <v>3098202099</v>
      </c>
    </row>
    <row r="1699" spans="1:2" x14ac:dyDescent="0.3">
      <c r="A1699" t="s">
        <v>2027</v>
      </c>
      <c r="B1699">
        <v>1298601323</v>
      </c>
    </row>
    <row r="1700" spans="1:2" x14ac:dyDescent="0.3">
      <c r="A1700" t="s">
        <v>2029</v>
      </c>
      <c r="B1700">
        <v>2208847325</v>
      </c>
    </row>
    <row r="1701" spans="1:2" x14ac:dyDescent="0.3">
      <c r="A1701" t="s">
        <v>39</v>
      </c>
      <c r="B1701">
        <v>2048267104</v>
      </c>
    </row>
    <row r="1702" spans="1:2" x14ac:dyDescent="0.3">
      <c r="A1702" t="s">
        <v>1947</v>
      </c>
      <c r="B1702">
        <v>6158110712</v>
      </c>
    </row>
    <row r="1703" spans="1:2" x14ac:dyDescent="0.3">
      <c r="A1703" t="s">
        <v>3501</v>
      </c>
      <c r="B1703">
        <v>6228107063</v>
      </c>
    </row>
    <row r="1704" spans="1:2" x14ac:dyDescent="0.3">
      <c r="A1704" t="s">
        <v>2031</v>
      </c>
      <c r="B1704">
        <v>1908200143</v>
      </c>
    </row>
    <row r="1705" spans="1:2" x14ac:dyDescent="0.3">
      <c r="A1705" t="s">
        <v>2033</v>
      </c>
      <c r="B1705">
        <v>1228101045</v>
      </c>
    </row>
    <row r="1706" spans="1:2" x14ac:dyDescent="0.3">
      <c r="A1706" t="s">
        <v>2035</v>
      </c>
      <c r="B1706">
        <v>1318157785</v>
      </c>
    </row>
    <row r="1707" spans="1:2" x14ac:dyDescent="0.3">
      <c r="A1707" t="s">
        <v>1951</v>
      </c>
      <c r="B1707">
        <v>1308166262</v>
      </c>
    </row>
    <row r="1708" spans="1:2" x14ac:dyDescent="0.3">
      <c r="A1708" t="s">
        <v>2037</v>
      </c>
      <c r="B1708">
        <v>1318663827</v>
      </c>
    </row>
    <row r="1709" spans="1:2" x14ac:dyDescent="0.3">
      <c r="A1709" t="s">
        <v>2039</v>
      </c>
      <c r="B1709">
        <v>1708200057</v>
      </c>
    </row>
    <row r="1710" spans="1:2" x14ac:dyDescent="0.3">
      <c r="A1710" t="s">
        <v>2041</v>
      </c>
      <c r="B1710">
        <v>4028217834</v>
      </c>
    </row>
    <row r="1711" spans="1:2" x14ac:dyDescent="0.3">
      <c r="A1711" t="s">
        <v>2043</v>
      </c>
      <c r="B1711">
        <v>6098194963</v>
      </c>
    </row>
    <row r="1712" spans="1:2" x14ac:dyDescent="0.3">
      <c r="A1712" t="s">
        <v>2045</v>
      </c>
      <c r="B1712">
        <v>3618700769</v>
      </c>
    </row>
    <row r="1713" spans="1:2" x14ac:dyDescent="0.3">
      <c r="A1713" t="s">
        <v>3506</v>
      </c>
      <c r="B1713">
        <v>4028123590</v>
      </c>
    </row>
    <row r="1714" spans="1:2" x14ac:dyDescent="0.3">
      <c r="A1714" t="s">
        <v>2328</v>
      </c>
      <c r="B1714">
        <v>6168227571</v>
      </c>
    </row>
    <row r="1715" spans="1:2" x14ac:dyDescent="0.3">
      <c r="A1715" t="s">
        <v>2722</v>
      </c>
      <c r="B1715">
        <v>3018206524</v>
      </c>
    </row>
    <row r="1716" spans="1:2" x14ac:dyDescent="0.3">
      <c r="A1716" t="s">
        <v>4224</v>
      </c>
      <c r="B1716">
        <v>3078130699</v>
      </c>
    </row>
    <row r="1717" spans="1:2" x14ac:dyDescent="0.3">
      <c r="A1717" t="s">
        <v>3511</v>
      </c>
      <c r="B1717">
        <v>3148600316</v>
      </c>
    </row>
    <row r="1718" spans="1:2" x14ac:dyDescent="0.3">
      <c r="A1718" t="s">
        <v>2047</v>
      </c>
      <c r="B1718">
        <v>3158202342</v>
      </c>
    </row>
    <row r="1719" spans="1:2" x14ac:dyDescent="0.3">
      <c r="A1719" t="s">
        <v>2049</v>
      </c>
      <c r="B1719">
        <v>3038162092</v>
      </c>
    </row>
    <row r="1720" spans="1:2" x14ac:dyDescent="0.3">
      <c r="A1720" t="s">
        <v>2051</v>
      </c>
      <c r="B1720">
        <v>3038136857</v>
      </c>
    </row>
    <row r="1721" spans="1:2" x14ac:dyDescent="0.3">
      <c r="A1721" t="s">
        <v>2784</v>
      </c>
      <c r="B1721">
        <v>3128300041</v>
      </c>
    </row>
    <row r="1722" spans="1:2" x14ac:dyDescent="0.3">
      <c r="A1722" t="s">
        <v>2055</v>
      </c>
      <c r="B1722">
        <v>3128102894</v>
      </c>
    </row>
    <row r="1723" spans="1:2" x14ac:dyDescent="0.3">
      <c r="A1723" t="s">
        <v>2057</v>
      </c>
      <c r="B1723">
        <v>4108216326</v>
      </c>
    </row>
    <row r="1724" spans="1:2" x14ac:dyDescent="0.3">
      <c r="A1724" t="s">
        <v>2059</v>
      </c>
      <c r="B1724">
        <v>4108167435</v>
      </c>
    </row>
    <row r="1725" spans="1:2" x14ac:dyDescent="0.3">
      <c r="A1725" t="s">
        <v>3515</v>
      </c>
      <c r="B1725">
        <v>1218147596</v>
      </c>
    </row>
    <row r="1726" spans="1:2" x14ac:dyDescent="0.3">
      <c r="A1726" t="s">
        <v>3517</v>
      </c>
      <c r="B1726">
        <v>1398139933</v>
      </c>
    </row>
    <row r="1727" spans="1:2" x14ac:dyDescent="0.3">
      <c r="A1727" t="s">
        <v>3318</v>
      </c>
      <c r="B1727">
        <v>1378109001</v>
      </c>
    </row>
    <row r="1728" spans="1:2" x14ac:dyDescent="0.3">
      <c r="A1728" t="s">
        <v>2063</v>
      </c>
      <c r="B1728">
        <v>4938200095</v>
      </c>
    </row>
    <row r="1729" spans="1:2" x14ac:dyDescent="0.3">
      <c r="A1729" t="s">
        <v>2066</v>
      </c>
      <c r="B1729">
        <v>1978200111</v>
      </c>
    </row>
    <row r="1730" spans="1:2" x14ac:dyDescent="0.3">
      <c r="A1730" t="s">
        <v>3521</v>
      </c>
      <c r="B1730">
        <v>1168204817</v>
      </c>
    </row>
    <row r="1731" spans="1:2" x14ac:dyDescent="0.3">
      <c r="A1731" t="s">
        <v>2068</v>
      </c>
      <c r="B1731">
        <v>1188103836</v>
      </c>
    </row>
    <row r="1732" spans="1:2" x14ac:dyDescent="0.3">
      <c r="A1732" t="s">
        <v>2070</v>
      </c>
      <c r="B1732">
        <v>2148170763</v>
      </c>
    </row>
    <row r="1733" spans="1:2" x14ac:dyDescent="0.3">
      <c r="A1733" t="s">
        <v>3524</v>
      </c>
      <c r="B1733">
        <v>6178103954</v>
      </c>
    </row>
    <row r="1734" spans="1:2" x14ac:dyDescent="0.3">
      <c r="A1734" t="s">
        <v>3528</v>
      </c>
      <c r="B1734">
        <v>2048209458</v>
      </c>
    </row>
    <row r="1735" spans="1:2" x14ac:dyDescent="0.3">
      <c r="A1735" t="s">
        <v>3531</v>
      </c>
      <c r="B1735">
        <v>1208181024</v>
      </c>
    </row>
    <row r="1736" spans="1:2" x14ac:dyDescent="0.3">
      <c r="A1736" t="s">
        <v>2074</v>
      </c>
      <c r="B1736">
        <v>2098115114</v>
      </c>
    </row>
    <row r="1737" spans="1:2" x14ac:dyDescent="0.3">
      <c r="A1737" t="s">
        <v>3535</v>
      </c>
      <c r="B1737">
        <v>2188103742</v>
      </c>
    </row>
    <row r="1738" spans="1:2" x14ac:dyDescent="0.3">
      <c r="A1738" t="s">
        <v>1971</v>
      </c>
      <c r="B1738">
        <v>1148133003</v>
      </c>
    </row>
    <row r="1739" spans="1:2" x14ac:dyDescent="0.3">
      <c r="A1739" t="s">
        <v>2759</v>
      </c>
      <c r="B1739">
        <v>2218209813</v>
      </c>
    </row>
    <row r="1740" spans="1:2" x14ac:dyDescent="0.3">
      <c r="A1740" t="s">
        <v>1827</v>
      </c>
      <c r="B1740">
        <v>2158151677</v>
      </c>
    </row>
    <row r="1741" spans="1:2" x14ac:dyDescent="0.3">
      <c r="A1741" t="s">
        <v>1833</v>
      </c>
      <c r="B1741">
        <v>1278171003</v>
      </c>
    </row>
    <row r="1742" spans="1:2" x14ac:dyDescent="0.3">
      <c r="A1742" t="s">
        <v>1835</v>
      </c>
      <c r="B1742">
        <v>1308187966</v>
      </c>
    </row>
    <row r="1743" spans="1:2" x14ac:dyDescent="0.3">
      <c r="A1743" t="s">
        <v>2076</v>
      </c>
      <c r="B1743">
        <v>8628200229</v>
      </c>
    </row>
    <row r="1744" spans="1:2" x14ac:dyDescent="0.3">
      <c r="A1744" t="s">
        <v>3541</v>
      </c>
      <c r="B1744" t="s">
        <v>4130</v>
      </c>
    </row>
    <row r="1745" spans="1:2" x14ac:dyDescent="0.3">
      <c r="A1745" t="s">
        <v>3381</v>
      </c>
      <c r="B1745">
        <v>1358271020</v>
      </c>
    </row>
    <row r="1746" spans="1:2" x14ac:dyDescent="0.3">
      <c r="A1746" t="s">
        <v>1076</v>
      </c>
      <c r="B1746">
        <v>2208201929</v>
      </c>
    </row>
    <row r="1747" spans="1:2" x14ac:dyDescent="0.3">
      <c r="A1747" t="s">
        <v>2081</v>
      </c>
      <c r="B1747">
        <v>2148726143</v>
      </c>
    </row>
    <row r="1748" spans="1:2" x14ac:dyDescent="0.3">
      <c r="A1748" t="s">
        <v>2083</v>
      </c>
      <c r="B1748">
        <v>1318649446</v>
      </c>
    </row>
    <row r="1749" spans="1:2" x14ac:dyDescent="0.3">
      <c r="A1749" t="s">
        <v>2085</v>
      </c>
      <c r="B1749">
        <v>5048201958</v>
      </c>
    </row>
    <row r="1750" spans="1:2" x14ac:dyDescent="0.3">
      <c r="A1750" t="s">
        <v>2087</v>
      </c>
      <c r="B1750">
        <v>5138210714</v>
      </c>
    </row>
    <row r="1751" spans="1:2" x14ac:dyDescent="0.3">
      <c r="A1751" t="s">
        <v>3390</v>
      </c>
      <c r="B1751">
        <v>5148197643</v>
      </c>
    </row>
    <row r="1752" spans="1:2" x14ac:dyDescent="0.3">
      <c r="A1752" t="s">
        <v>3394</v>
      </c>
      <c r="B1752">
        <v>5068176706</v>
      </c>
    </row>
    <row r="1753" spans="1:2" x14ac:dyDescent="0.3">
      <c r="A1753" t="s">
        <v>2089</v>
      </c>
      <c r="B1753">
        <v>5068161260</v>
      </c>
    </row>
    <row r="1754" spans="1:2" x14ac:dyDescent="0.3">
      <c r="A1754" t="s">
        <v>3396</v>
      </c>
      <c r="B1754">
        <v>5048196443</v>
      </c>
    </row>
    <row r="1755" spans="1:2" x14ac:dyDescent="0.3">
      <c r="A1755" t="s">
        <v>2421</v>
      </c>
      <c r="B1755">
        <v>1218146715</v>
      </c>
    </row>
    <row r="1756" spans="1:2" x14ac:dyDescent="0.3">
      <c r="A1756" t="s">
        <v>2091</v>
      </c>
      <c r="B1756">
        <v>1248152292</v>
      </c>
    </row>
    <row r="1757" spans="1:2" x14ac:dyDescent="0.3">
      <c r="A1757" t="s">
        <v>2093</v>
      </c>
      <c r="B1757">
        <v>5148133009</v>
      </c>
    </row>
    <row r="1758" spans="1:2" x14ac:dyDescent="0.3">
      <c r="A1758" t="s">
        <v>1894</v>
      </c>
      <c r="B1758">
        <v>6108122436</v>
      </c>
    </row>
    <row r="1759" spans="1:2" x14ac:dyDescent="0.3">
      <c r="A1759" t="s">
        <v>2100</v>
      </c>
      <c r="B1759">
        <v>2268150381</v>
      </c>
    </row>
    <row r="1760" spans="1:2" x14ac:dyDescent="0.3">
      <c r="A1760" t="s">
        <v>2994</v>
      </c>
      <c r="B1760">
        <v>1348672475</v>
      </c>
    </row>
    <row r="1761" spans="1:2" x14ac:dyDescent="0.3">
      <c r="A1761" t="s">
        <v>2104</v>
      </c>
      <c r="B1761">
        <v>2118871383</v>
      </c>
    </row>
    <row r="1762" spans="1:2" x14ac:dyDescent="0.3">
      <c r="A1762" t="s">
        <v>2106</v>
      </c>
      <c r="B1762">
        <v>1078180508</v>
      </c>
    </row>
    <row r="1763" spans="1:2" x14ac:dyDescent="0.3">
      <c r="A1763" t="s">
        <v>3551</v>
      </c>
      <c r="B1763">
        <v>1398104128</v>
      </c>
    </row>
    <row r="1764" spans="1:2" x14ac:dyDescent="0.3">
      <c r="A1764" t="s">
        <v>2108</v>
      </c>
      <c r="B1764">
        <v>6098109127</v>
      </c>
    </row>
    <row r="1765" spans="1:2" x14ac:dyDescent="0.3">
      <c r="A1765" t="s">
        <v>2110</v>
      </c>
      <c r="B1765">
        <v>6768600117</v>
      </c>
    </row>
    <row r="1766" spans="1:2" x14ac:dyDescent="0.3">
      <c r="A1766" t="s">
        <v>3553</v>
      </c>
      <c r="B1766">
        <v>6018701142</v>
      </c>
    </row>
    <row r="1767" spans="1:2" x14ac:dyDescent="0.3">
      <c r="A1767" t="s">
        <v>2112</v>
      </c>
      <c r="B1767">
        <v>6228110229</v>
      </c>
    </row>
    <row r="1768" spans="1:2" x14ac:dyDescent="0.3">
      <c r="A1768" t="s">
        <v>3556</v>
      </c>
      <c r="B1768">
        <v>6098186861</v>
      </c>
    </row>
    <row r="1769" spans="1:2" x14ac:dyDescent="0.3">
      <c r="A1769" t="s">
        <v>2114</v>
      </c>
      <c r="B1769">
        <v>5248100811</v>
      </c>
    </row>
    <row r="1770" spans="1:2" x14ac:dyDescent="0.3">
      <c r="A1770" t="s">
        <v>2116</v>
      </c>
      <c r="B1770">
        <v>6228111612</v>
      </c>
    </row>
    <row r="1771" spans="1:2" x14ac:dyDescent="0.3">
      <c r="A1771" t="s">
        <v>2118</v>
      </c>
      <c r="B1771">
        <v>3558700236</v>
      </c>
    </row>
    <row r="1772" spans="1:2" x14ac:dyDescent="0.3">
      <c r="A1772" t="s">
        <v>2120</v>
      </c>
      <c r="B1772">
        <v>6088126822</v>
      </c>
    </row>
    <row r="1773" spans="1:2" x14ac:dyDescent="0.3">
      <c r="A1773" t="s">
        <v>2122</v>
      </c>
      <c r="B1773">
        <v>1838200126</v>
      </c>
    </row>
    <row r="1774" spans="1:2" x14ac:dyDescent="0.3">
      <c r="A1774" t="s">
        <v>2725</v>
      </c>
      <c r="B1774">
        <v>5148213223</v>
      </c>
    </row>
    <row r="1775" spans="1:2" x14ac:dyDescent="0.3">
      <c r="A1775" t="s">
        <v>3559</v>
      </c>
      <c r="B1775">
        <v>5158206399</v>
      </c>
    </row>
    <row r="1776" spans="1:2" x14ac:dyDescent="0.3">
      <c r="A1776" t="s">
        <v>3562</v>
      </c>
      <c r="B1776">
        <v>5348200168</v>
      </c>
    </row>
    <row r="1777" spans="1:2" x14ac:dyDescent="0.3">
      <c r="A1777" t="s">
        <v>2124</v>
      </c>
      <c r="B1777">
        <v>5038178874</v>
      </c>
    </row>
    <row r="1778" spans="1:2" x14ac:dyDescent="0.3">
      <c r="A1778" t="s">
        <v>2127</v>
      </c>
      <c r="B1778">
        <v>5048109652</v>
      </c>
    </row>
    <row r="1779" spans="1:2" x14ac:dyDescent="0.3">
      <c r="A1779" t="s">
        <v>3564</v>
      </c>
      <c r="B1779">
        <v>5108110800</v>
      </c>
    </row>
    <row r="1780" spans="1:2" x14ac:dyDescent="0.3">
      <c r="A1780" t="s">
        <v>2130</v>
      </c>
      <c r="B1780">
        <v>5058118815</v>
      </c>
    </row>
    <row r="1781" spans="1:2" x14ac:dyDescent="0.3">
      <c r="A1781" t="s">
        <v>3566</v>
      </c>
      <c r="B1781">
        <v>5138127601</v>
      </c>
    </row>
    <row r="1782" spans="1:2" x14ac:dyDescent="0.3">
      <c r="A1782" t="s">
        <v>2133</v>
      </c>
      <c r="B1782">
        <v>5138172940</v>
      </c>
    </row>
    <row r="1783" spans="1:2" x14ac:dyDescent="0.3">
      <c r="A1783" t="s">
        <v>3568</v>
      </c>
      <c r="B1783">
        <v>5148143448</v>
      </c>
    </row>
    <row r="1784" spans="1:2" x14ac:dyDescent="0.3">
      <c r="A1784" t="s">
        <v>2135</v>
      </c>
      <c r="B1784">
        <v>5108123455</v>
      </c>
    </row>
    <row r="1785" spans="1:2" x14ac:dyDescent="0.3">
      <c r="A1785" t="s">
        <v>2137</v>
      </c>
      <c r="B1785">
        <v>5028139432</v>
      </c>
    </row>
    <row r="1786" spans="1:2" x14ac:dyDescent="0.3">
      <c r="A1786" t="s">
        <v>2139</v>
      </c>
      <c r="B1786">
        <v>5068103197</v>
      </c>
    </row>
    <row r="1787" spans="1:2" x14ac:dyDescent="0.3">
      <c r="A1787" t="s">
        <v>3573</v>
      </c>
      <c r="B1787">
        <v>5138125753</v>
      </c>
    </row>
    <row r="1788" spans="1:2" x14ac:dyDescent="0.3">
      <c r="A1788" t="s">
        <v>2142</v>
      </c>
      <c r="B1788">
        <v>5158209168</v>
      </c>
    </row>
    <row r="1789" spans="1:2" x14ac:dyDescent="0.3">
      <c r="A1789" t="s">
        <v>2144</v>
      </c>
      <c r="B1789">
        <v>5068139768</v>
      </c>
    </row>
    <row r="1790" spans="1:2" x14ac:dyDescent="0.3">
      <c r="A1790" t="s">
        <v>2146</v>
      </c>
      <c r="B1790">
        <v>6078145409</v>
      </c>
    </row>
    <row r="1791" spans="1:2" x14ac:dyDescent="0.3">
      <c r="A1791" t="s">
        <v>2728</v>
      </c>
      <c r="B1791">
        <v>6208101495</v>
      </c>
    </row>
    <row r="1792" spans="1:2" x14ac:dyDescent="0.3">
      <c r="A1792" t="s">
        <v>3576</v>
      </c>
      <c r="B1792">
        <v>8658800628</v>
      </c>
    </row>
    <row r="1793" spans="1:2" x14ac:dyDescent="0.3">
      <c r="A1793" t="s">
        <v>2148</v>
      </c>
      <c r="B1793">
        <v>6178614873</v>
      </c>
    </row>
    <row r="1794" spans="1:2" x14ac:dyDescent="0.3">
      <c r="A1794" t="s">
        <v>3578</v>
      </c>
      <c r="B1794">
        <v>6218156902</v>
      </c>
    </row>
    <row r="1795" spans="1:2" x14ac:dyDescent="0.3">
      <c r="A1795" t="s">
        <v>3581</v>
      </c>
      <c r="B1795">
        <v>6218129176</v>
      </c>
    </row>
    <row r="1796" spans="1:2" x14ac:dyDescent="0.3">
      <c r="A1796" t="s">
        <v>2150</v>
      </c>
      <c r="B1796">
        <v>6178154865</v>
      </c>
    </row>
    <row r="1797" spans="1:2" x14ac:dyDescent="0.3">
      <c r="A1797" t="s">
        <v>2152</v>
      </c>
      <c r="B1797">
        <v>6128114169</v>
      </c>
    </row>
    <row r="1798" spans="1:2" x14ac:dyDescent="0.3">
      <c r="A1798" t="s">
        <v>2154</v>
      </c>
      <c r="B1798">
        <v>6218607217</v>
      </c>
    </row>
    <row r="1799" spans="1:2" x14ac:dyDescent="0.3">
      <c r="A1799" t="s">
        <v>3584</v>
      </c>
      <c r="B1799">
        <v>3478700763</v>
      </c>
    </row>
    <row r="1800" spans="1:2" x14ac:dyDescent="0.3">
      <c r="A1800" t="s">
        <v>3587</v>
      </c>
      <c r="B1800">
        <v>6178153264</v>
      </c>
    </row>
    <row r="1801" spans="1:2" x14ac:dyDescent="0.3">
      <c r="A1801" t="s">
        <v>2157</v>
      </c>
      <c r="B1801">
        <v>6068107362</v>
      </c>
    </row>
    <row r="1802" spans="1:2" x14ac:dyDescent="0.3">
      <c r="A1802" t="s">
        <v>2159</v>
      </c>
      <c r="B1802">
        <v>6078170155</v>
      </c>
    </row>
    <row r="1803" spans="1:2" x14ac:dyDescent="0.3">
      <c r="A1803" t="s">
        <v>985</v>
      </c>
      <c r="B1803">
        <v>6178205828</v>
      </c>
    </row>
    <row r="1804" spans="1:2" x14ac:dyDescent="0.3">
      <c r="A1804" t="s">
        <v>2161</v>
      </c>
      <c r="B1804">
        <v>6038142360</v>
      </c>
    </row>
    <row r="1805" spans="1:2" x14ac:dyDescent="0.3">
      <c r="A1805" t="s">
        <v>2165</v>
      </c>
      <c r="B1805">
        <v>1208724379</v>
      </c>
    </row>
    <row r="1806" spans="1:2" x14ac:dyDescent="0.3">
      <c r="A1806" t="s">
        <v>2170</v>
      </c>
      <c r="B1806">
        <v>2208889136</v>
      </c>
    </row>
    <row r="1807" spans="1:2" x14ac:dyDescent="0.3">
      <c r="A1807" t="s">
        <v>2172</v>
      </c>
      <c r="B1807">
        <v>1208731415</v>
      </c>
    </row>
    <row r="1808" spans="1:2" x14ac:dyDescent="0.3">
      <c r="A1808" t="s">
        <v>3593</v>
      </c>
      <c r="B1808">
        <v>2148623232</v>
      </c>
    </row>
    <row r="1809" spans="1:2" x14ac:dyDescent="0.3">
      <c r="A1809" t="s">
        <v>2174</v>
      </c>
      <c r="B1809">
        <v>1238621409</v>
      </c>
    </row>
    <row r="1810" spans="1:2" x14ac:dyDescent="0.3">
      <c r="A1810" t="s">
        <v>2176</v>
      </c>
      <c r="B1810">
        <v>1358647872</v>
      </c>
    </row>
    <row r="1811" spans="1:2" x14ac:dyDescent="0.3">
      <c r="A1811" t="s">
        <v>1034</v>
      </c>
      <c r="B1811">
        <v>1378170001</v>
      </c>
    </row>
    <row r="1812" spans="1:2" x14ac:dyDescent="0.3">
      <c r="A1812" t="s">
        <v>2178</v>
      </c>
      <c r="B1812">
        <v>2208152270</v>
      </c>
    </row>
    <row r="1813" spans="1:2" x14ac:dyDescent="0.3">
      <c r="A1813" t="s">
        <v>2180</v>
      </c>
      <c r="B1813">
        <v>1208166644</v>
      </c>
    </row>
    <row r="1814" spans="1:2" x14ac:dyDescent="0.3">
      <c r="A1814" t="s">
        <v>2182</v>
      </c>
      <c r="B1814">
        <v>1028135478</v>
      </c>
    </row>
    <row r="1815" spans="1:2" x14ac:dyDescent="0.3">
      <c r="A1815" t="s">
        <v>2186</v>
      </c>
      <c r="B1815">
        <v>1208202685</v>
      </c>
    </row>
    <row r="1816" spans="1:2" x14ac:dyDescent="0.3">
      <c r="A1816" t="s">
        <v>2190</v>
      </c>
      <c r="B1816">
        <v>3568800177</v>
      </c>
    </row>
    <row r="1817" spans="1:2" x14ac:dyDescent="0.3">
      <c r="A1817" t="s">
        <v>2192</v>
      </c>
      <c r="B1817">
        <v>1078644531</v>
      </c>
    </row>
    <row r="1818" spans="1:2" x14ac:dyDescent="0.3">
      <c r="A1818" t="s">
        <v>3596</v>
      </c>
      <c r="B1818">
        <v>2158786896</v>
      </c>
    </row>
    <row r="1819" spans="1:2" x14ac:dyDescent="0.3">
      <c r="A1819" t="s">
        <v>2194</v>
      </c>
      <c r="B1819">
        <v>1178132468</v>
      </c>
    </row>
    <row r="1820" spans="1:2" x14ac:dyDescent="0.3">
      <c r="A1820" t="s">
        <v>2196</v>
      </c>
      <c r="B1820">
        <v>1078267477</v>
      </c>
    </row>
    <row r="1821" spans="1:2" x14ac:dyDescent="0.3">
      <c r="A1821" t="s">
        <v>2201</v>
      </c>
      <c r="B1821">
        <v>2158740890</v>
      </c>
    </row>
    <row r="1822" spans="1:2" x14ac:dyDescent="0.3">
      <c r="A1822" t="s">
        <v>2003</v>
      </c>
      <c r="B1822">
        <v>4938700047</v>
      </c>
    </row>
    <row r="1823" spans="1:2" x14ac:dyDescent="0.3">
      <c r="A1823" t="s">
        <v>2203</v>
      </c>
      <c r="B1823">
        <v>5048800873</v>
      </c>
    </row>
    <row r="1824" spans="1:2" x14ac:dyDescent="0.3">
      <c r="A1824" t="s">
        <v>2205</v>
      </c>
      <c r="B1824">
        <v>1828100465</v>
      </c>
    </row>
    <row r="1825" spans="1:2" x14ac:dyDescent="0.3">
      <c r="A1825" t="s">
        <v>2207</v>
      </c>
      <c r="B1825">
        <v>2148763681</v>
      </c>
    </row>
    <row r="1826" spans="1:2" x14ac:dyDescent="0.3">
      <c r="A1826" t="s">
        <v>2209</v>
      </c>
      <c r="B1826">
        <v>6858700480</v>
      </c>
    </row>
    <row r="1827" spans="1:2" x14ac:dyDescent="0.3">
      <c r="A1827" t="s">
        <v>2211</v>
      </c>
      <c r="B1827">
        <v>2208838559</v>
      </c>
    </row>
    <row r="1828" spans="1:2" x14ac:dyDescent="0.3">
      <c r="A1828" t="s">
        <v>2215</v>
      </c>
      <c r="B1828">
        <v>2148680043</v>
      </c>
    </row>
    <row r="1829" spans="1:2" x14ac:dyDescent="0.3">
      <c r="A1829" t="s">
        <v>2730</v>
      </c>
      <c r="B1829">
        <v>2188103188</v>
      </c>
    </row>
    <row r="1830" spans="1:2" x14ac:dyDescent="0.3">
      <c r="A1830" t="s">
        <v>3600</v>
      </c>
      <c r="B1830">
        <v>1348662792</v>
      </c>
    </row>
    <row r="1831" spans="1:2" x14ac:dyDescent="0.3">
      <c r="A1831" t="s">
        <v>2217</v>
      </c>
      <c r="B1831">
        <v>5558800094</v>
      </c>
    </row>
    <row r="1832" spans="1:2" x14ac:dyDescent="0.3">
      <c r="A1832" t="s">
        <v>2219</v>
      </c>
      <c r="B1832">
        <v>1018800989</v>
      </c>
    </row>
    <row r="1833" spans="1:2" x14ac:dyDescent="0.3">
      <c r="A1833" t="s">
        <v>2221</v>
      </c>
      <c r="B1833">
        <v>2118697910</v>
      </c>
    </row>
    <row r="1834" spans="1:2" x14ac:dyDescent="0.3">
      <c r="A1834" t="s">
        <v>2223</v>
      </c>
      <c r="B1834">
        <v>2148106510</v>
      </c>
    </row>
    <row r="1835" spans="1:2" x14ac:dyDescent="0.3">
      <c r="A1835" t="s">
        <v>2225</v>
      </c>
      <c r="B1835">
        <v>2118645130</v>
      </c>
    </row>
    <row r="1836" spans="1:2" x14ac:dyDescent="0.3">
      <c r="A1836" t="s">
        <v>2227</v>
      </c>
      <c r="B1836">
        <v>1108800552</v>
      </c>
    </row>
    <row r="1837" spans="1:2" x14ac:dyDescent="0.3">
      <c r="A1837" t="s">
        <v>2229</v>
      </c>
      <c r="B1837">
        <v>1148657392</v>
      </c>
    </row>
    <row r="1838" spans="1:2" x14ac:dyDescent="0.3">
      <c r="A1838" t="s">
        <v>2231</v>
      </c>
      <c r="B1838">
        <v>1298638951</v>
      </c>
    </row>
    <row r="1839" spans="1:2" x14ac:dyDescent="0.3">
      <c r="A1839" t="s">
        <v>2233</v>
      </c>
      <c r="B1839">
        <v>2208607450</v>
      </c>
    </row>
    <row r="1840" spans="1:2" x14ac:dyDescent="0.3">
      <c r="A1840" t="s">
        <v>2235</v>
      </c>
      <c r="B1840">
        <v>1208601608</v>
      </c>
    </row>
    <row r="1841" spans="1:2" x14ac:dyDescent="0.3">
      <c r="A1841" t="s">
        <v>3605</v>
      </c>
      <c r="B1841">
        <v>1328103375</v>
      </c>
    </row>
    <row r="1842" spans="1:2" x14ac:dyDescent="0.3">
      <c r="A1842" t="s">
        <v>4241</v>
      </c>
      <c r="B1842">
        <v>1198654968</v>
      </c>
    </row>
    <row r="1843" spans="1:2" x14ac:dyDescent="0.3">
      <c r="A1843" t="s">
        <v>2238</v>
      </c>
      <c r="B1843">
        <v>1448107296</v>
      </c>
    </row>
    <row r="1844" spans="1:2" x14ac:dyDescent="0.3">
      <c r="A1844" t="s">
        <v>2240</v>
      </c>
      <c r="B1844">
        <v>1348701924</v>
      </c>
    </row>
    <row r="1845" spans="1:2" x14ac:dyDescent="0.3">
      <c r="A1845" t="s">
        <v>2242</v>
      </c>
      <c r="B1845">
        <v>1148626813</v>
      </c>
    </row>
    <row r="1846" spans="1:2" x14ac:dyDescent="0.3">
      <c r="A1846" t="s">
        <v>2244</v>
      </c>
      <c r="B1846">
        <v>6278700257</v>
      </c>
    </row>
    <row r="1847" spans="1:2" x14ac:dyDescent="0.3">
      <c r="A1847" t="s">
        <v>2246</v>
      </c>
      <c r="B1847">
        <v>1208684555</v>
      </c>
    </row>
    <row r="1848" spans="1:2" x14ac:dyDescent="0.3">
      <c r="A1848" t="s">
        <v>2248</v>
      </c>
      <c r="B1848">
        <v>1388200465</v>
      </c>
    </row>
    <row r="1849" spans="1:2" x14ac:dyDescent="0.3">
      <c r="A1849" t="s">
        <v>3609</v>
      </c>
      <c r="B1849">
        <v>1208691769</v>
      </c>
    </row>
    <row r="1850" spans="1:2" x14ac:dyDescent="0.3">
      <c r="A1850" t="s">
        <v>3611</v>
      </c>
      <c r="B1850">
        <v>1078217768</v>
      </c>
    </row>
    <row r="1851" spans="1:2" x14ac:dyDescent="0.3">
      <c r="A1851" t="s">
        <v>3613</v>
      </c>
      <c r="B1851">
        <v>6428200101</v>
      </c>
    </row>
    <row r="1852" spans="1:2" x14ac:dyDescent="0.3">
      <c r="A1852" t="s">
        <v>4022</v>
      </c>
      <c r="B1852">
        <v>1078211478</v>
      </c>
    </row>
    <row r="1853" spans="1:2" x14ac:dyDescent="0.3">
      <c r="A1853" t="s">
        <v>2731</v>
      </c>
      <c r="B1853">
        <v>1058791243</v>
      </c>
    </row>
    <row r="1854" spans="1:2" x14ac:dyDescent="0.3">
      <c r="A1854" t="s">
        <v>2250</v>
      </c>
      <c r="B1854">
        <v>2018177964</v>
      </c>
    </row>
    <row r="1855" spans="1:2" x14ac:dyDescent="0.3">
      <c r="A1855" t="s">
        <v>2252</v>
      </c>
      <c r="B1855">
        <v>1198655841</v>
      </c>
    </row>
    <row r="1856" spans="1:2" x14ac:dyDescent="0.3">
      <c r="A1856" t="s">
        <v>2254</v>
      </c>
      <c r="B1856">
        <v>1368102854</v>
      </c>
    </row>
    <row r="1857" spans="1:2" x14ac:dyDescent="0.3">
      <c r="A1857" t="s">
        <v>3616</v>
      </c>
      <c r="B1857">
        <v>1148667361</v>
      </c>
    </row>
    <row r="1858" spans="1:2" x14ac:dyDescent="0.3">
      <c r="A1858" t="s">
        <v>2256</v>
      </c>
      <c r="B1858">
        <v>1288626660</v>
      </c>
    </row>
    <row r="1859" spans="1:2" x14ac:dyDescent="0.3">
      <c r="A1859" t="s">
        <v>2258</v>
      </c>
      <c r="B1859">
        <v>1948100639</v>
      </c>
    </row>
    <row r="1860" spans="1:2" x14ac:dyDescent="0.3">
      <c r="A1860" t="s">
        <v>2260</v>
      </c>
      <c r="B1860">
        <v>6108106488</v>
      </c>
    </row>
    <row r="1861" spans="1:2" x14ac:dyDescent="0.3">
      <c r="A1861" t="s">
        <v>2265</v>
      </c>
      <c r="B1861">
        <v>1088147934</v>
      </c>
    </row>
    <row r="1862" spans="1:2" x14ac:dyDescent="0.3">
      <c r="A1862" t="s">
        <v>2267</v>
      </c>
      <c r="B1862">
        <v>1138207998</v>
      </c>
    </row>
    <row r="1863" spans="1:2" x14ac:dyDescent="0.3">
      <c r="A1863" t="s">
        <v>3621</v>
      </c>
      <c r="B1863">
        <v>1218216519</v>
      </c>
    </row>
    <row r="1864" spans="1:2" x14ac:dyDescent="0.3">
      <c r="A1864" t="s">
        <v>3624</v>
      </c>
      <c r="B1864">
        <v>2718700772</v>
      </c>
    </row>
    <row r="1865" spans="1:2" x14ac:dyDescent="0.3">
      <c r="A1865" t="s">
        <v>2269</v>
      </c>
      <c r="B1865">
        <v>1198116692</v>
      </c>
    </row>
    <row r="1866" spans="1:2" x14ac:dyDescent="0.3">
      <c r="A1866" t="s">
        <v>2733</v>
      </c>
      <c r="B1866">
        <v>2198130368</v>
      </c>
    </row>
    <row r="1867" spans="1:2" x14ac:dyDescent="0.3">
      <c r="A1867" t="s">
        <v>2271</v>
      </c>
      <c r="B1867">
        <v>1138611485</v>
      </c>
    </row>
    <row r="1868" spans="1:2" x14ac:dyDescent="0.3">
      <c r="A1868" t="s">
        <v>2274</v>
      </c>
      <c r="B1868">
        <v>1018216650</v>
      </c>
    </row>
    <row r="1869" spans="1:2" x14ac:dyDescent="0.3">
      <c r="A1869" t="s">
        <v>2277</v>
      </c>
      <c r="B1869">
        <v>1278215110</v>
      </c>
    </row>
    <row r="1870" spans="1:2" x14ac:dyDescent="0.3">
      <c r="A1870" t="s">
        <v>1435</v>
      </c>
      <c r="B1870">
        <v>2218121329</v>
      </c>
    </row>
    <row r="1871" spans="1:2" x14ac:dyDescent="0.3">
      <c r="A1871" t="s">
        <v>2280</v>
      </c>
      <c r="B1871">
        <v>2158733220</v>
      </c>
    </row>
    <row r="1872" spans="1:2" x14ac:dyDescent="0.3">
      <c r="A1872" t="s">
        <v>2282</v>
      </c>
      <c r="B1872">
        <v>1198680243</v>
      </c>
    </row>
    <row r="1873" spans="1:2" x14ac:dyDescent="0.3">
      <c r="A1873" t="s">
        <v>3626</v>
      </c>
      <c r="B1873">
        <v>8758800794</v>
      </c>
    </row>
    <row r="1874" spans="1:2" x14ac:dyDescent="0.3">
      <c r="A1874" t="s">
        <v>3628</v>
      </c>
      <c r="B1874">
        <v>2018171539</v>
      </c>
    </row>
    <row r="1875" spans="1:2" x14ac:dyDescent="0.3">
      <c r="A1875" t="s">
        <v>3630</v>
      </c>
      <c r="B1875">
        <v>2048149088</v>
      </c>
    </row>
    <row r="1876" spans="1:2" x14ac:dyDescent="0.3">
      <c r="A1876" t="s">
        <v>2284</v>
      </c>
      <c r="B1876">
        <v>1018617910</v>
      </c>
    </row>
    <row r="1877" spans="1:2" x14ac:dyDescent="0.3">
      <c r="A1877" t="s">
        <v>2286</v>
      </c>
      <c r="B1877">
        <v>2298137316</v>
      </c>
    </row>
    <row r="1878" spans="1:2" x14ac:dyDescent="0.3">
      <c r="A1878" t="s">
        <v>4222</v>
      </c>
      <c r="B1878">
        <v>1018221925</v>
      </c>
    </row>
    <row r="1879" spans="1:2" x14ac:dyDescent="0.3">
      <c r="A1879" t="s">
        <v>2288</v>
      </c>
      <c r="B1879">
        <v>3938800481</v>
      </c>
    </row>
    <row r="1880" spans="1:2" x14ac:dyDescent="0.3">
      <c r="A1880" t="s">
        <v>2291</v>
      </c>
      <c r="B1880">
        <v>2178130402</v>
      </c>
    </row>
    <row r="1881" spans="1:2" x14ac:dyDescent="0.3">
      <c r="A1881" t="s">
        <v>2293</v>
      </c>
      <c r="B1881">
        <v>1018608916</v>
      </c>
    </row>
    <row r="1882" spans="1:2" x14ac:dyDescent="0.3">
      <c r="A1882" t="s">
        <v>3633</v>
      </c>
      <c r="B1882">
        <v>5158154365</v>
      </c>
    </row>
    <row r="1883" spans="1:2" x14ac:dyDescent="0.3">
      <c r="A1883" t="s">
        <v>2735</v>
      </c>
      <c r="B1883">
        <v>2018206132</v>
      </c>
    </row>
    <row r="1884" spans="1:2" x14ac:dyDescent="0.3">
      <c r="A1884" t="s">
        <v>3636</v>
      </c>
      <c r="B1884">
        <v>2538200143</v>
      </c>
    </row>
    <row r="1885" spans="1:2" x14ac:dyDescent="0.3">
      <c r="A1885" t="s">
        <v>2296</v>
      </c>
      <c r="B1885">
        <v>2018627310</v>
      </c>
    </row>
    <row r="1886" spans="1:2" x14ac:dyDescent="0.3">
      <c r="A1886" t="s">
        <v>2298</v>
      </c>
      <c r="B1886">
        <v>2618123567</v>
      </c>
    </row>
    <row r="1887" spans="1:2" x14ac:dyDescent="0.3">
      <c r="A1887" t="s">
        <v>3639</v>
      </c>
      <c r="B1887">
        <v>1198635864</v>
      </c>
    </row>
    <row r="1888" spans="1:2" x14ac:dyDescent="0.3">
      <c r="A1888" t="s">
        <v>2302</v>
      </c>
      <c r="B1888">
        <v>1078826110</v>
      </c>
    </row>
    <row r="1889" spans="1:2" x14ac:dyDescent="0.3">
      <c r="A1889" t="s">
        <v>2305</v>
      </c>
      <c r="B1889">
        <v>1258179538</v>
      </c>
    </row>
    <row r="1890" spans="1:2" x14ac:dyDescent="0.3">
      <c r="A1890" t="s">
        <v>2307</v>
      </c>
      <c r="B1890">
        <v>2018402843</v>
      </c>
    </row>
    <row r="1891" spans="1:2" x14ac:dyDescent="0.3">
      <c r="A1891" t="s">
        <v>2969</v>
      </c>
      <c r="B1891">
        <v>1068263556</v>
      </c>
    </row>
    <row r="1892" spans="1:2" x14ac:dyDescent="0.3">
      <c r="A1892" t="s">
        <v>2310</v>
      </c>
      <c r="B1892">
        <v>6108154165</v>
      </c>
    </row>
    <row r="1893" spans="1:2" x14ac:dyDescent="0.3">
      <c r="A1893" t="s">
        <v>2312</v>
      </c>
      <c r="B1893">
        <v>2148125517</v>
      </c>
    </row>
    <row r="1894" spans="1:2" x14ac:dyDescent="0.3">
      <c r="A1894" t="s">
        <v>2314</v>
      </c>
      <c r="B1894">
        <v>1958200167</v>
      </c>
    </row>
    <row r="1895" spans="1:2" x14ac:dyDescent="0.3">
      <c r="A1895" t="s">
        <v>2316</v>
      </c>
      <c r="B1895">
        <v>6218196199</v>
      </c>
    </row>
    <row r="1896" spans="1:2" x14ac:dyDescent="0.3">
      <c r="A1896" t="s">
        <v>2318</v>
      </c>
      <c r="B1896">
        <v>1308640248</v>
      </c>
    </row>
    <row r="1897" spans="1:2" x14ac:dyDescent="0.3">
      <c r="A1897" t="s">
        <v>2035</v>
      </c>
      <c r="B1897">
        <v>1318157785</v>
      </c>
    </row>
    <row r="1898" spans="1:2" x14ac:dyDescent="0.3">
      <c r="A1898" t="s">
        <v>2320</v>
      </c>
      <c r="B1898">
        <v>1388301535</v>
      </c>
    </row>
    <row r="1899" spans="1:2" x14ac:dyDescent="0.3">
      <c r="A1899" t="s">
        <v>2322</v>
      </c>
      <c r="B1899">
        <v>1318637839</v>
      </c>
    </row>
    <row r="1900" spans="1:2" x14ac:dyDescent="0.3">
      <c r="A1900" t="s">
        <v>2625</v>
      </c>
      <c r="B1900">
        <v>3988200219</v>
      </c>
    </row>
    <row r="1901" spans="1:2" x14ac:dyDescent="0.3">
      <c r="A1901" t="s">
        <v>3645</v>
      </c>
      <c r="B1901">
        <v>5808701016</v>
      </c>
    </row>
    <row r="1902" spans="1:2" x14ac:dyDescent="0.3">
      <c r="A1902" t="s">
        <v>3648</v>
      </c>
      <c r="B1902">
        <v>1148645159</v>
      </c>
    </row>
    <row r="1903" spans="1:2" x14ac:dyDescent="0.3">
      <c r="A1903" t="s">
        <v>2324</v>
      </c>
      <c r="B1903">
        <v>4188114005</v>
      </c>
    </row>
    <row r="1904" spans="1:2" x14ac:dyDescent="0.3">
      <c r="A1904" t="s">
        <v>2326</v>
      </c>
      <c r="B1904">
        <v>6988200142</v>
      </c>
    </row>
    <row r="1905" spans="1:2" x14ac:dyDescent="0.3">
      <c r="A1905" t="s">
        <v>2328</v>
      </c>
      <c r="B1905">
        <v>6168227571</v>
      </c>
    </row>
    <row r="1906" spans="1:2" x14ac:dyDescent="0.3">
      <c r="A1906" t="s">
        <v>2332</v>
      </c>
      <c r="B1906">
        <v>6168214101</v>
      </c>
    </row>
    <row r="1907" spans="1:2" x14ac:dyDescent="0.3">
      <c r="A1907" t="s">
        <v>3652</v>
      </c>
      <c r="B1907">
        <v>6168100070</v>
      </c>
    </row>
    <row r="1908" spans="1:2" x14ac:dyDescent="0.3">
      <c r="A1908" t="s">
        <v>2334</v>
      </c>
      <c r="B1908">
        <v>3128287944</v>
      </c>
    </row>
    <row r="1909" spans="1:2" x14ac:dyDescent="0.3">
      <c r="A1909" t="s">
        <v>3654</v>
      </c>
      <c r="B1909">
        <v>1498100885</v>
      </c>
    </row>
    <row r="1910" spans="1:2" x14ac:dyDescent="0.3">
      <c r="A1910" t="s">
        <v>2336</v>
      </c>
      <c r="B1910">
        <v>3018209856</v>
      </c>
    </row>
    <row r="1911" spans="1:2" x14ac:dyDescent="0.3">
      <c r="A1911" t="s">
        <v>2338</v>
      </c>
      <c r="B1911">
        <v>3148653230</v>
      </c>
    </row>
    <row r="1912" spans="1:2" x14ac:dyDescent="0.3">
      <c r="A1912" t="s">
        <v>2340</v>
      </c>
      <c r="B1912">
        <v>3148136987</v>
      </c>
    </row>
    <row r="1913" spans="1:2" x14ac:dyDescent="0.3">
      <c r="A1913" t="s">
        <v>2342</v>
      </c>
      <c r="B1913">
        <v>4268700921</v>
      </c>
    </row>
    <row r="1914" spans="1:2" x14ac:dyDescent="0.3">
      <c r="A1914" t="s">
        <v>2345</v>
      </c>
      <c r="B1914">
        <v>3918100977</v>
      </c>
    </row>
    <row r="1915" spans="1:2" x14ac:dyDescent="0.3">
      <c r="A1915" t="s">
        <v>2347</v>
      </c>
      <c r="B1915">
        <v>3868200104</v>
      </c>
    </row>
    <row r="1916" spans="1:2" x14ac:dyDescent="0.3">
      <c r="A1916" t="s">
        <v>2349</v>
      </c>
      <c r="B1916">
        <v>1088211020</v>
      </c>
    </row>
    <row r="1917" spans="1:2" x14ac:dyDescent="0.3">
      <c r="A1917" t="s">
        <v>2351</v>
      </c>
      <c r="B1917">
        <v>1308141067</v>
      </c>
    </row>
    <row r="1918" spans="1:2" x14ac:dyDescent="0.3">
      <c r="A1918" t="s">
        <v>2353</v>
      </c>
      <c r="B1918">
        <v>3178116772</v>
      </c>
    </row>
    <row r="1919" spans="1:2" x14ac:dyDescent="0.3">
      <c r="A1919" t="s">
        <v>2355</v>
      </c>
      <c r="B1919">
        <v>3038107954</v>
      </c>
    </row>
    <row r="1920" spans="1:2" x14ac:dyDescent="0.3">
      <c r="A1920" t="s">
        <v>3865</v>
      </c>
      <c r="B1920">
        <v>6168228788</v>
      </c>
    </row>
    <row r="1921" spans="1:2" x14ac:dyDescent="0.3">
      <c r="A1921" t="s">
        <v>2358</v>
      </c>
      <c r="B1921">
        <v>2318266465</v>
      </c>
    </row>
    <row r="1922" spans="1:2" x14ac:dyDescent="0.3">
      <c r="A1922" t="s">
        <v>2360</v>
      </c>
      <c r="B1922">
        <v>1248139343</v>
      </c>
    </row>
    <row r="1923" spans="1:2" x14ac:dyDescent="0.3">
      <c r="A1923" t="s">
        <v>2362</v>
      </c>
      <c r="B1923">
        <v>3148126908</v>
      </c>
    </row>
    <row r="1924" spans="1:2" x14ac:dyDescent="0.3">
      <c r="A1924" t="s">
        <v>2364</v>
      </c>
      <c r="B1924">
        <v>4118210121</v>
      </c>
    </row>
    <row r="1925" spans="1:2" x14ac:dyDescent="0.3">
      <c r="A1925" t="s">
        <v>2366</v>
      </c>
      <c r="B1925">
        <v>4108694086</v>
      </c>
    </row>
    <row r="1926" spans="1:2" x14ac:dyDescent="0.3">
      <c r="A1926" t="s">
        <v>2368</v>
      </c>
      <c r="B1926">
        <v>4168110186</v>
      </c>
    </row>
    <row r="1927" spans="1:2" x14ac:dyDescent="0.3">
      <c r="A1927" t="s">
        <v>3661</v>
      </c>
      <c r="B1927">
        <v>5758200077</v>
      </c>
    </row>
    <row r="1928" spans="1:2" x14ac:dyDescent="0.3">
      <c r="A1928" t="s">
        <v>2371</v>
      </c>
      <c r="B1928">
        <v>4098185980</v>
      </c>
    </row>
    <row r="1929" spans="1:2" x14ac:dyDescent="0.3">
      <c r="A1929" t="s">
        <v>2373</v>
      </c>
      <c r="B1929">
        <v>4178142361</v>
      </c>
    </row>
    <row r="1930" spans="1:2" x14ac:dyDescent="0.3">
      <c r="A1930" t="s">
        <v>3663</v>
      </c>
      <c r="B1930">
        <v>4108652446</v>
      </c>
    </row>
    <row r="1931" spans="1:2" x14ac:dyDescent="0.3">
      <c r="A1931" t="s">
        <v>3665</v>
      </c>
      <c r="B1931">
        <v>4108150690</v>
      </c>
    </row>
    <row r="1932" spans="1:2" x14ac:dyDescent="0.3">
      <c r="A1932" t="s">
        <v>2059</v>
      </c>
      <c r="B1932">
        <v>4108167435</v>
      </c>
    </row>
    <row r="1933" spans="1:2" x14ac:dyDescent="0.3">
      <c r="A1933" t="s">
        <v>2375</v>
      </c>
      <c r="B1933">
        <v>4178102317</v>
      </c>
    </row>
    <row r="1934" spans="1:2" x14ac:dyDescent="0.3">
      <c r="A1934" t="s">
        <v>2377</v>
      </c>
      <c r="B1934">
        <v>1058218534</v>
      </c>
    </row>
    <row r="1935" spans="1:2" x14ac:dyDescent="0.3">
      <c r="A1935" t="s">
        <v>2380</v>
      </c>
      <c r="B1935">
        <v>1478200101</v>
      </c>
    </row>
    <row r="1936" spans="1:2" x14ac:dyDescent="0.3">
      <c r="A1936" t="s">
        <v>2382</v>
      </c>
      <c r="B1936">
        <v>1168200451</v>
      </c>
    </row>
    <row r="1937" spans="1:2" x14ac:dyDescent="0.3">
      <c r="A1937" t="s">
        <v>2384</v>
      </c>
      <c r="B1937">
        <v>7428200167</v>
      </c>
    </row>
    <row r="1938" spans="1:2" x14ac:dyDescent="0.3">
      <c r="A1938" t="s">
        <v>3668</v>
      </c>
      <c r="B1938">
        <v>1358209545</v>
      </c>
    </row>
    <row r="1939" spans="1:2" x14ac:dyDescent="0.3">
      <c r="A1939" t="s">
        <v>3670</v>
      </c>
      <c r="B1939">
        <v>4218200178</v>
      </c>
    </row>
    <row r="1940" spans="1:2" x14ac:dyDescent="0.3">
      <c r="A1940" t="s">
        <v>2386</v>
      </c>
      <c r="B1940">
        <v>2258217561</v>
      </c>
    </row>
    <row r="1941" spans="1:2" x14ac:dyDescent="0.3">
      <c r="A1941" t="s">
        <v>2388</v>
      </c>
      <c r="B1941">
        <v>1258212214</v>
      </c>
    </row>
    <row r="1942" spans="1:2" x14ac:dyDescent="0.3">
      <c r="A1942" t="s">
        <v>2390</v>
      </c>
      <c r="B1942">
        <v>2218116466</v>
      </c>
    </row>
    <row r="1943" spans="1:2" x14ac:dyDescent="0.3">
      <c r="A1943" t="s">
        <v>3673</v>
      </c>
      <c r="B1943">
        <v>1298128593</v>
      </c>
    </row>
    <row r="1944" spans="1:2" x14ac:dyDescent="0.3">
      <c r="A1944" t="s">
        <v>2392</v>
      </c>
      <c r="B1944">
        <v>7978600957</v>
      </c>
    </row>
    <row r="1945" spans="1:2" x14ac:dyDescent="0.3">
      <c r="A1945" t="s">
        <v>4181</v>
      </c>
      <c r="B1945">
        <v>1328130101</v>
      </c>
    </row>
    <row r="1946" spans="1:2" x14ac:dyDescent="0.3">
      <c r="A1946" t="s">
        <v>2394</v>
      </c>
      <c r="B1946">
        <v>7908200128</v>
      </c>
    </row>
    <row r="1947" spans="1:2" x14ac:dyDescent="0.3">
      <c r="A1947" t="s">
        <v>1052</v>
      </c>
      <c r="B1947">
        <v>2068174512</v>
      </c>
    </row>
    <row r="1948" spans="1:2" x14ac:dyDescent="0.3">
      <c r="A1948" t="s">
        <v>3678</v>
      </c>
      <c r="B1948">
        <v>2068159433</v>
      </c>
    </row>
    <row r="1949" spans="1:2" x14ac:dyDescent="0.3">
      <c r="A1949" t="s">
        <v>3682</v>
      </c>
      <c r="B1949">
        <v>6098103778</v>
      </c>
    </row>
    <row r="1950" spans="1:2" x14ac:dyDescent="0.3">
      <c r="A1950" t="s">
        <v>2396</v>
      </c>
      <c r="B1950">
        <v>6028208901</v>
      </c>
    </row>
    <row r="1951" spans="1:2" x14ac:dyDescent="0.3">
      <c r="A1951" t="s">
        <v>3657</v>
      </c>
      <c r="B1951">
        <v>6128600151</v>
      </c>
    </row>
    <row r="1952" spans="1:2" x14ac:dyDescent="0.3">
      <c r="A1952" t="s">
        <v>3686</v>
      </c>
      <c r="B1952">
        <v>2458200220</v>
      </c>
    </row>
    <row r="1953" spans="1:2" x14ac:dyDescent="0.3">
      <c r="A1953" t="s">
        <v>2398</v>
      </c>
      <c r="B1953">
        <v>4768101073</v>
      </c>
    </row>
    <row r="1954" spans="1:2" x14ac:dyDescent="0.3">
      <c r="A1954" t="s">
        <v>2401</v>
      </c>
      <c r="B1954">
        <v>4158107034</v>
      </c>
    </row>
    <row r="1955" spans="1:2" x14ac:dyDescent="0.3">
      <c r="A1955" t="s">
        <v>2405</v>
      </c>
      <c r="B1955">
        <v>1058691552</v>
      </c>
    </row>
    <row r="1956" spans="1:2" x14ac:dyDescent="0.3">
      <c r="A1956" t="s">
        <v>3691</v>
      </c>
      <c r="B1956">
        <v>2098155339</v>
      </c>
    </row>
    <row r="1957" spans="1:2" x14ac:dyDescent="0.3">
      <c r="A1957" t="s">
        <v>3693</v>
      </c>
      <c r="B1957">
        <v>1388103562</v>
      </c>
    </row>
    <row r="1958" spans="1:2" x14ac:dyDescent="0.3">
      <c r="A1958" t="s">
        <v>2407</v>
      </c>
      <c r="B1958">
        <v>2148658726</v>
      </c>
    </row>
    <row r="1959" spans="1:2" x14ac:dyDescent="0.3">
      <c r="A1959" t="s">
        <v>3696</v>
      </c>
      <c r="B1959">
        <v>1078217017</v>
      </c>
    </row>
    <row r="1960" spans="1:2" x14ac:dyDescent="0.3">
      <c r="A1960" t="s">
        <v>2845</v>
      </c>
      <c r="B1960">
        <v>1048210752</v>
      </c>
    </row>
    <row r="1961" spans="1:2" x14ac:dyDescent="0.3">
      <c r="A1961" t="s">
        <v>3699</v>
      </c>
      <c r="B1961">
        <v>5048165504</v>
      </c>
    </row>
    <row r="1962" spans="1:2" x14ac:dyDescent="0.3">
      <c r="A1962" t="s">
        <v>2411</v>
      </c>
      <c r="B1962">
        <v>7468600871</v>
      </c>
    </row>
    <row r="1963" spans="1:2" x14ac:dyDescent="0.3">
      <c r="A1963" t="s">
        <v>2085</v>
      </c>
      <c r="B1963">
        <v>5048201958</v>
      </c>
    </row>
    <row r="1964" spans="1:2" x14ac:dyDescent="0.3">
      <c r="A1964" t="s">
        <v>3701</v>
      </c>
      <c r="B1964">
        <v>5048207364</v>
      </c>
    </row>
    <row r="1965" spans="1:2" x14ac:dyDescent="0.3">
      <c r="A1965" t="s">
        <v>3703</v>
      </c>
      <c r="B1965">
        <v>5048216499</v>
      </c>
    </row>
    <row r="1966" spans="1:2" x14ac:dyDescent="0.3">
      <c r="A1966" t="s">
        <v>3705</v>
      </c>
      <c r="B1966">
        <v>5088208481</v>
      </c>
    </row>
    <row r="1967" spans="1:2" x14ac:dyDescent="0.3">
      <c r="A1967" t="s">
        <v>3707</v>
      </c>
      <c r="B1967">
        <v>5078203450</v>
      </c>
    </row>
    <row r="1968" spans="1:2" x14ac:dyDescent="0.3">
      <c r="A1968" t="s">
        <v>2413</v>
      </c>
      <c r="B1968">
        <v>5088212608</v>
      </c>
    </row>
    <row r="1969" spans="1:2" x14ac:dyDescent="0.3">
      <c r="A1969" t="s">
        <v>1860</v>
      </c>
      <c r="B1969">
        <v>1180867370</v>
      </c>
    </row>
    <row r="1970" spans="1:2" x14ac:dyDescent="0.3">
      <c r="A1970" t="s">
        <v>3709</v>
      </c>
      <c r="B1970">
        <v>2158208503</v>
      </c>
    </row>
    <row r="1971" spans="1:2" x14ac:dyDescent="0.3">
      <c r="A1971" t="s">
        <v>3711</v>
      </c>
      <c r="B1971">
        <v>3128147421</v>
      </c>
    </row>
    <row r="1972" spans="1:2" x14ac:dyDescent="0.3">
      <c r="A1972" t="s">
        <v>2417</v>
      </c>
      <c r="B1972">
        <v>3128629302</v>
      </c>
    </row>
    <row r="1973" spans="1:2" x14ac:dyDescent="0.3">
      <c r="A1973" t="s">
        <v>2419</v>
      </c>
      <c r="B1973">
        <v>2118651762</v>
      </c>
    </row>
    <row r="1974" spans="1:2" x14ac:dyDescent="0.3">
      <c r="A1974" t="s">
        <v>2421</v>
      </c>
      <c r="B1974">
        <v>1218146715</v>
      </c>
    </row>
    <row r="1975" spans="1:2" x14ac:dyDescent="0.3">
      <c r="A1975" t="s">
        <v>2423</v>
      </c>
      <c r="B1975">
        <v>2208649066</v>
      </c>
    </row>
    <row r="1976" spans="1:2" x14ac:dyDescent="0.3">
      <c r="A1976" t="s">
        <v>3713</v>
      </c>
      <c r="B1976">
        <v>1078616262</v>
      </c>
    </row>
    <row r="1977" spans="1:2" x14ac:dyDescent="0.3">
      <c r="A1977" t="s">
        <v>3715</v>
      </c>
      <c r="B1977">
        <v>6128126836</v>
      </c>
    </row>
    <row r="1978" spans="1:2" x14ac:dyDescent="0.3">
      <c r="A1978" t="s">
        <v>2425</v>
      </c>
      <c r="B1978">
        <v>2208742885</v>
      </c>
    </row>
    <row r="1979" spans="1:2" x14ac:dyDescent="0.3">
      <c r="A1979" t="s">
        <v>2428</v>
      </c>
      <c r="B1979">
        <v>4478700025</v>
      </c>
    </row>
    <row r="1980" spans="1:2" x14ac:dyDescent="0.3">
      <c r="A1980" t="s">
        <v>2430</v>
      </c>
      <c r="B1980">
        <v>1348107284</v>
      </c>
    </row>
    <row r="1981" spans="1:2" x14ac:dyDescent="0.3">
      <c r="A1981" t="s">
        <v>1981</v>
      </c>
      <c r="B1981">
        <v>1348102237</v>
      </c>
    </row>
    <row r="1982" spans="1:2" x14ac:dyDescent="0.3">
      <c r="A1982" t="s">
        <v>4211</v>
      </c>
      <c r="B1982">
        <v>1238613175</v>
      </c>
    </row>
    <row r="1983" spans="1:2" x14ac:dyDescent="0.3">
      <c r="A1983" t="s">
        <v>2433</v>
      </c>
      <c r="B1983">
        <v>1308634159</v>
      </c>
    </row>
    <row r="1984" spans="1:2" x14ac:dyDescent="0.3">
      <c r="A1984" t="s">
        <v>2435</v>
      </c>
      <c r="B1984">
        <v>6218129249</v>
      </c>
    </row>
    <row r="1985" spans="1:2" x14ac:dyDescent="0.3">
      <c r="A1985" t="s">
        <v>2437</v>
      </c>
      <c r="B1985">
        <v>5068154639</v>
      </c>
    </row>
    <row r="1986" spans="1:2" x14ac:dyDescent="0.3">
      <c r="A1986" t="s">
        <v>2439</v>
      </c>
      <c r="B1986">
        <v>5048189073</v>
      </c>
    </row>
    <row r="1987" spans="1:2" x14ac:dyDescent="0.3">
      <c r="A1987" t="s">
        <v>1903</v>
      </c>
      <c r="B1987">
        <v>2128184368</v>
      </c>
    </row>
    <row r="1988" spans="1:2" x14ac:dyDescent="0.3">
      <c r="A1988" t="s">
        <v>2441</v>
      </c>
      <c r="B1988">
        <v>6218118169</v>
      </c>
    </row>
    <row r="1989" spans="1:2" x14ac:dyDescent="0.3">
      <c r="A1989" t="s">
        <v>2443</v>
      </c>
      <c r="B1989">
        <v>7488100983</v>
      </c>
    </row>
    <row r="1990" spans="1:2" x14ac:dyDescent="0.3">
      <c r="A1990" t="s">
        <v>2445</v>
      </c>
      <c r="B1990">
        <v>6088133100</v>
      </c>
    </row>
    <row r="1991" spans="1:2" x14ac:dyDescent="0.3">
      <c r="A1991" t="s">
        <v>2447</v>
      </c>
      <c r="B1991">
        <v>1368600244</v>
      </c>
    </row>
    <row r="1992" spans="1:2" x14ac:dyDescent="0.3">
      <c r="A1992" t="s">
        <v>3719</v>
      </c>
      <c r="B1992">
        <v>7658800857</v>
      </c>
    </row>
    <row r="1993" spans="1:2" x14ac:dyDescent="0.3">
      <c r="A1993" t="s">
        <v>2449</v>
      </c>
      <c r="B1993" t="s">
        <v>4136</v>
      </c>
    </row>
    <row r="1994" spans="1:2" x14ac:dyDescent="0.3">
      <c r="A1994" t="s">
        <v>2451</v>
      </c>
      <c r="B1994">
        <v>5928600444</v>
      </c>
    </row>
    <row r="1995" spans="1:2" x14ac:dyDescent="0.3">
      <c r="A1995" t="s">
        <v>2453</v>
      </c>
      <c r="B1995">
        <v>1058811926</v>
      </c>
    </row>
    <row r="1996" spans="1:2" x14ac:dyDescent="0.3">
      <c r="A1996" t="s">
        <v>2455</v>
      </c>
      <c r="B1996">
        <v>1048624967</v>
      </c>
    </row>
    <row r="1997" spans="1:2" x14ac:dyDescent="0.3">
      <c r="A1997" t="s">
        <v>1287</v>
      </c>
      <c r="B1997">
        <v>1148142327</v>
      </c>
    </row>
    <row r="1998" spans="1:2" x14ac:dyDescent="0.3">
      <c r="A1998" t="s">
        <v>2457</v>
      </c>
      <c r="B1998">
        <v>1308206960</v>
      </c>
    </row>
    <row r="1999" spans="1:2" x14ac:dyDescent="0.3">
      <c r="A1999" t="s">
        <v>2459</v>
      </c>
      <c r="B1999">
        <v>5208100411</v>
      </c>
    </row>
    <row r="2000" spans="1:2" x14ac:dyDescent="0.3">
      <c r="A2000" t="s">
        <v>3725</v>
      </c>
      <c r="B2000">
        <v>2208877741</v>
      </c>
    </row>
    <row r="2001" spans="1:2" x14ac:dyDescent="0.3">
      <c r="A2001" t="s">
        <v>2461</v>
      </c>
      <c r="B2001">
        <v>2148783940</v>
      </c>
    </row>
    <row r="2002" spans="1:2" x14ac:dyDescent="0.3">
      <c r="A2002" t="s">
        <v>2463</v>
      </c>
      <c r="B2002">
        <v>2148609564</v>
      </c>
    </row>
    <row r="2003" spans="1:2" x14ac:dyDescent="0.3">
      <c r="A2003" t="s">
        <v>2465</v>
      </c>
      <c r="B2003">
        <v>1048656057</v>
      </c>
    </row>
    <row r="2004" spans="1:2" x14ac:dyDescent="0.3">
      <c r="A2004" t="s">
        <v>2467</v>
      </c>
      <c r="B2004">
        <v>2158720399</v>
      </c>
    </row>
    <row r="2005" spans="1:2" x14ac:dyDescent="0.3">
      <c r="A2005" t="s">
        <v>2469</v>
      </c>
      <c r="B2005">
        <v>2148887735</v>
      </c>
    </row>
    <row r="2006" spans="1:2" x14ac:dyDescent="0.3">
      <c r="A2006" t="s">
        <v>2471</v>
      </c>
      <c r="B2006">
        <v>1068138424</v>
      </c>
    </row>
    <row r="2007" spans="1:2" x14ac:dyDescent="0.3">
      <c r="A2007" t="s">
        <v>2477</v>
      </c>
      <c r="B2007">
        <v>2068688632</v>
      </c>
    </row>
    <row r="2008" spans="1:2" x14ac:dyDescent="0.3">
      <c r="A2008" t="s">
        <v>2479</v>
      </c>
      <c r="B2008">
        <v>2148106771</v>
      </c>
    </row>
    <row r="2009" spans="1:2" x14ac:dyDescent="0.3">
      <c r="A2009" t="s">
        <v>2481</v>
      </c>
      <c r="B2009">
        <v>1018702452</v>
      </c>
    </row>
    <row r="2010" spans="1:2" x14ac:dyDescent="0.3">
      <c r="A2010" t="s">
        <v>1002</v>
      </c>
      <c r="B2010">
        <v>1148704311</v>
      </c>
    </row>
    <row r="2011" spans="1:2" x14ac:dyDescent="0.3">
      <c r="A2011" t="s">
        <v>3728</v>
      </c>
      <c r="B2011">
        <v>6108174948</v>
      </c>
    </row>
    <row r="2012" spans="1:2" x14ac:dyDescent="0.3">
      <c r="A2012" t="s">
        <v>2483</v>
      </c>
      <c r="B2012">
        <v>1138101094</v>
      </c>
    </row>
    <row r="2013" spans="1:2" x14ac:dyDescent="0.3">
      <c r="A2013" t="s">
        <v>2485</v>
      </c>
      <c r="B2013">
        <v>4028177946</v>
      </c>
    </row>
    <row r="2014" spans="1:2" x14ac:dyDescent="0.3">
      <c r="A2014" t="s">
        <v>2487</v>
      </c>
      <c r="B2014">
        <v>1218135940</v>
      </c>
    </row>
    <row r="2015" spans="1:2" x14ac:dyDescent="0.3">
      <c r="A2015" t="s">
        <v>2489</v>
      </c>
      <c r="B2015">
        <v>1078799106</v>
      </c>
    </row>
    <row r="2016" spans="1:2" x14ac:dyDescent="0.3">
      <c r="A2016" t="s">
        <v>2491</v>
      </c>
      <c r="B2016">
        <v>3148103453</v>
      </c>
    </row>
    <row r="2017" spans="1:2" x14ac:dyDescent="0.3">
      <c r="A2017" t="s">
        <v>3739</v>
      </c>
      <c r="B2017">
        <v>2208725299</v>
      </c>
    </row>
    <row r="2018" spans="1:2" x14ac:dyDescent="0.3">
      <c r="A2018" t="s">
        <v>2493</v>
      </c>
      <c r="B2018">
        <v>1368101078</v>
      </c>
    </row>
    <row r="2019" spans="1:2" x14ac:dyDescent="0.3">
      <c r="A2019" t="s">
        <v>2495</v>
      </c>
      <c r="B2019">
        <v>5038152160</v>
      </c>
    </row>
    <row r="2020" spans="1:2" x14ac:dyDescent="0.3">
      <c r="A2020" t="s">
        <v>2498</v>
      </c>
      <c r="B2020">
        <v>6018111181</v>
      </c>
    </row>
    <row r="2021" spans="1:2" x14ac:dyDescent="0.3">
      <c r="A2021" t="s">
        <v>2500</v>
      </c>
      <c r="B2021">
        <v>1268167258</v>
      </c>
    </row>
    <row r="2022" spans="1:2" x14ac:dyDescent="0.3">
      <c r="A2022" t="s">
        <v>2502</v>
      </c>
      <c r="B2022">
        <v>2238100015</v>
      </c>
    </row>
    <row r="2023" spans="1:2" x14ac:dyDescent="0.3">
      <c r="A2023" t="s">
        <v>1447</v>
      </c>
      <c r="B2023">
        <v>2018146613</v>
      </c>
    </row>
    <row r="2024" spans="1:2" x14ac:dyDescent="0.3">
      <c r="A2024" t="s">
        <v>3741</v>
      </c>
      <c r="B2024">
        <v>3298200173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79"/>
  <sheetViews>
    <sheetView topLeftCell="A49" workbookViewId="0">
      <selection activeCell="E82" sqref="E82"/>
    </sheetView>
  </sheetViews>
  <sheetFormatPr defaultRowHeight="13.5" x14ac:dyDescent="0.3"/>
  <cols>
    <col min="1" max="1" width="9" style="137"/>
    <col min="2" max="2" width="12.5" style="136" customWidth="1"/>
    <col min="3" max="4" width="12.5" style="137" customWidth="1"/>
    <col min="5" max="5" width="25.25" style="137" customWidth="1"/>
    <col min="6" max="6" width="15.75" style="137" customWidth="1"/>
    <col min="7" max="9" width="12.5" style="137" customWidth="1"/>
    <col min="10" max="10" width="67" style="137" bestFit="1" customWidth="1"/>
    <col min="11" max="16384" width="9" style="137"/>
  </cols>
  <sheetData>
    <row r="1" spans="1:10" ht="24" x14ac:dyDescent="0.3">
      <c r="A1" s="135" t="s">
        <v>2507</v>
      </c>
    </row>
    <row r="3" spans="1:10" x14ac:dyDescent="0.3">
      <c r="A3" s="138" t="s">
        <v>2508</v>
      </c>
      <c r="B3" s="139" t="s">
        <v>2509</v>
      </c>
      <c r="C3" s="140" t="s">
        <v>2510</v>
      </c>
      <c r="D3" s="140" t="s">
        <v>2511</v>
      </c>
      <c r="E3" s="140" t="s">
        <v>2512</v>
      </c>
      <c r="F3" s="140" t="s">
        <v>2513</v>
      </c>
      <c r="G3" s="140" t="s">
        <v>2514</v>
      </c>
      <c r="H3" s="140" t="s">
        <v>2515</v>
      </c>
      <c r="I3" s="140" t="s">
        <v>2516</v>
      </c>
      <c r="J3" s="138" t="s">
        <v>2517</v>
      </c>
    </row>
    <row r="4" spans="1:10" x14ac:dyDescent="0.3">
      <c r="A4" s="138" t="s">
        <v>2518</v>
      </c>
      <c r="B4" s="141">
        <v>42727</v>
      </c>
      <c r="C4" s="138" t="s">
        <v>2519</v>
      </c>
      <c r="D4" s="138" t="s">
        <v>2520</v>
      </c>
      <c r="E4" s="138" t="s">
        <v>2521</v>
      </c>
      <c r="F4" s="138">
        <v>1248218476</v>
      </c>
      <c r="G4" s="141">
        <v>43100</v>
      </c>
      <c r="H4" s="138" t="s">
        <v>2522</v>
      </c>
      <c r="I4" s="138"/>
      <c r="J4" s="138"/>
    </row>
    <row r="5" spans="1:10" x14ac:dyDescent="0.3">
      <c r="A5" s="138" t="s">
        <v>2523</v>
      </c>
      <c r="B5" s="141">
        <v>42748</v>
      </c>
      <c r="C5" s="138" t="s">
        <v>2524</v>
      </c>
      <c r="D5" s="138" t="s">
        <v>2525</v>
      </c>
      <c r="E5" s="138" t="s">
        <v>2526</v>
      </c>
      <c r="F5" s="138">
        <v>6063698470</v>
      </c>
      <c r="G5" s="141">
        <v>43159</v>
      </c>
      <c r="H5" s="138" t="s">
        <v>2522</v>
      </c>
      <c r="I5" s="142">
        <v>43195</v>
      </c>
      <c r="J5" s="138"/>
    </row>
    <row r="6" spans="1:10" x14ac:dyDescent="0.3">
      <c r="A6" s="138" t="s">
        <v>2523</v>
      </c>
      <c r="B6" s="141">
        <v>42794</v>
      </c>
      <c r="C6" s="138" t="s">
        <v>2527</v>
      </c>
      <c r="D6" s="138" t="s">
        <v>2528</v>
      </c>
      <c r="E6" s="138" t="s">
        <v>2529</v>
      </c>
      <c r="F6" s="138">
        <v>1408179177</v>
      </c>
      <c r="G6" s="141">
        <v>43190</v>
      </c>
      <c r="H6" s="138" t="s">
        <v>2522</v>
      </c>
      <c r="I6" s="142">
        <v>43195</v>
      </c>
      <c r="J6" s="143" t="s">
        <v>2530</v>
      </c>
    </row>
    <row r="7" spans="1:10" x14ac:dyDescent="0.3">
      <c r="A7" s="138" t="s">
        <v>2523</v>
      </c>
      <c r="B7" s="141">
        <v>42821</v>
      </c>
      <c r="C7" s="138" t="s">
        <v>2531</v>
      </c>
      <c r="D7" s="138" t="s">
        <v>2532</v>
      </c>
      <c r="E7" s="138" t="s">
        <v>2533</v>
      </c>
      <c r="F7" s="138">
        <v>4168109452</v>
      </c>
      <c r="G7" s="141">
        <v>43190</v>
      </c>
      <c r="H7" s="138" t="s">
        <v>2522</v>
      </c>
      <c r="I7" s="142">
        <v>43195</v>
      </c>
      <c r="J7" s="143" t="s">
        <v>2530</v>
      </c>
    </row>
    <row r="8" spans="1:10" x14ac:dyDescent="0.3">
      <c r="A8" s="138" t="s">
        <v>2523</v>
      </c>
      <c r="B8" s="141">
        <v>42804</v>
      </c>
      <c r="C8" s="138" t="s">
        <v>17</v>
      </c>
      <c r="D8" s="138" t="s">
        <v>2534</v>
      </c>
      <c r="E8" s="138" t="s">
        <v>2535</v>
      </c>
      <c r="F8" s="138">
        <v>1208804725</v>
      </c>
      <c r="G8" s="141">
        <v>43190</v>
      </c>
      <c r="H8" s="138" t="s">
        <v>2522</v>
      </c>
      <c r="I8" s="138"/>
      <c r="J8" s="138"/>
    </row>
    <row r="9" spans="1:10" x14ac:dyDescent="0.3">
      <c r="A9" s="138" t="s">
        <v>2523</v>
      </c>
      <c r="B9" s="141">
        <v>42689</v>
      </c>
      <c r="C9" s="138" t="s">
        <v>2536</v>
      </c>
      <c r="D9" s="138" t="s">
        <v>2537</v>
      </c>
      <c r="E9" s="138" t="s">
        <v>2538</v>
      </c>
      <c r="F9" s="138">
        <v>3798100467</v>
      </c>
      <c r="G9" s="141">
        <v>42916</v>
      </c>
      <c r="H9" s="138" t="s">
        <v>2539</v>
      </c>
      <c r="I9" s="142">
        <v>43195</v>
      </c>
      <c r="J9" s="138" t="s">
        <v>2540</v>
      </c>
    </row>
    <row r="10" spans="1:10" x14ac:dyDescent="0.3">
      <c r="A10" s="138" t="s">
        <v>2523</v>
      </c>
      <c r="B10" s="141">
        <v>42772</v>
      </c>
      <c r="C10" s="138" t="s">
        <v>2541</v>
      </c>
      <c r="D10" s="138" t="s">
        <v>2542</v>
      </c>
      <c r="E10" s="138" t="s">
        <v>2543</v>
      </c>
      <c r="F10" s="138">
        <v>1248634270</v>
      </c>
      <c r="G10" s="141">
        <v>42886</v>
      </c>
      <c r="H10" s="138" t="s">
        <v>2539</v>
      </c>
      <c r="I10" s="142">
        <v>43195</v>
      </c>
      <c r="J10" s="144" t="s">
        <v>2544</v>
      </c>
    </row>
    <row r="11" spans="1:10" x14ac:dyDescent="0.3">
      <c r="A11" s="138" t="s">
        <v>2523</v>
      </c>
      <c r="B11" s="141">
        <v>42355</v>
      </c>
      <c r="C11" s="138" t="s">
        <v>2545</v>
      </c>
      <c r="D11" s="138" t="s">
        <v>2534</v>
      </c>
      <c r="E11" s="138" t="s">
        <v>2546</v>
      </c>
      <c r="F11" s="138">
        <v>1198610261</v>
      </c>
      <c r="G11" s="141">
        <v>42794</v>
      </c>
      <c r="H11" s="138" t="s">
        <v>2522</v>
      </c>
      <c r="I11" s="138"/>
      <c r="J11" s="138" t="s">
        <v>2547</v>
      </c>
    </row>
    <row r="12" spans="1:10" x14ac:dyDescent="0.3">
      <c r="A12" s="138" t="s">
        <v>2523</v>
      </c>
      <c r="B12" s="141">
        <v>42760</v>
      </c>
      <c r="C12" s="138" t="s">
        <v>2548</v>
      </c>
      <c r="D12" s="138" t="s">
        <v>2549</v>
      </c>
      <c r="E12" s="138" t="s">
        <v>2550</v>
      </c>
      <c r="F12" s="138">
        <v>6108165774</v>
      </c>
      <c r="G12" s="141">
        <v>42916</v>
      </c>
      <c r="H12" s="138" t="s">
        <v>2539</v>
      </c>
      <c r="I12" s="142">
        <v>43308</v>
      </c>
      <c r="J12" s="138"/>
    </row>
    <row r="13" spans="1:10" x14ac:dyDescent="0.3">
      <c r="A13" s="145" t="s">
        <v>2523</v>
      </c>
      <c r="B13" s="146">
        <v>42825</v>
      </c>
      <c r="C13" s="145" t="s">
        <v>2551</v>
      </c>
      <c r="D13" s="145" t="s">
        <v>2552</v>
      </c>
      <c r="E13" s="145" t="s">
        <v>2553</v>
      </c>
      <c r="F13" s="145">
        <v>1978500223</v>
      </c>
      <c r="G13" s="146">
        <v>43220</v>
      </c>
      <c r="H13" s="145" t="s">
        <v>2522</v>
      </c>
      <c r="I13" s="147">
        <v>43231</v>
      </c>
      <c r="J13" s="138" t="s">
        <v>2540</v>
      </c>
    </row>
    <row r="14" spans="1:10" x14ac:dyDescent="0.3">
      <c r="A14" s="148" t="s">
        <v>2523</v>
      </c>
      <c r="B14" s="149">
        <v>42745</v>
      </c>
      <c r="C14" s="150" t="s">
        <v>2554</v>
      </c>
      <c r="D14" s="150" t="s">
        <v>2555</v>
      </c>
      <c r="E14" s="151" t="s">
        <v>2556</v>
      </c>
      <c r="F14" s="151">
        <v>3078130699</v>
      </c>
      <c r="G14" s="149">
        <v>43190</v>
      </c>
      <c r="H14" s="150" t="s">
        <v>2539</v>
      </c>
      <c r="I14" s="152">
        <v>43262</v>
      </c>
      <c r="J14" s="150" t="s">
        <v>2530</v>
      </c>
    </row>
    <row r="15" spans="1:10" x14ac:dyDescent="0.3">
      <c r="A15" s="148" t="s">
        <v>2523</v>
      </c>
      <c r="B15" s="149">
        <v>42783</v>
      </c>
      <c r="C15" s="150" t="s">
        <v>2557</v>
      </c>
      <c r="D15" s="150" t="s">
        <v>2558</v>
      </c>
      <c r="E15" s="150" t="s">
        <v>2559</v>
      </c>
      <c r="F15" s="151">
        <v>3188100991</v>
      </c>
      <c r="G15" s="149">
        <v>43251</v>
      </c>
      <c r="H15" s="150" t="s">
        <v>2522</v>
      </c>
      <c r="I15" s="152">
        <v>43262</v>
      </c>
      <c r="J15" s="138" t="s">
        <v>2560</v>
      </c>
    </row>
    <row r="16" spans="1:10" x14ac:dyDescent="0.3">
      <c r="A16" s="148" t="s">
        <v>2523</v>
      </c>
      <c r="B16" s="149">
        <v>42810</v>
      </c>
      <c r="C16" s="150" t="s">
        <v>2561</v>
      </c>
      <c r="D16" s="150" t="s">
        <v>2562</v>
      </c>
      <c r="E16" s="151" t="s">
        <v>2563</v>
      </c>
      <c r="F16" s="151">
        <v>4108163083</v>
      </c>
      <c r="G16" s="149">
        <v>43008</v>
      </c>
      <c r="H16" s="150" t="s">
        <v>2539</v>
      </c>
      <c r="I16" s="152">
        <v>43262</v>
      </c>
      <c r="J16" s="138" t="s">
        <v>2540</v>
      </c>
    </row>
    <row r="17" spans="1:10" x14ac:dyDescent="0.3">
      <c r="A17" s="148" t="s">
        <v>2523</v>
      </c>
      <c r="B17" s="149">
        <v>42846</v>
      </c>
      <c r="C17" s="150" t="s">
        <v>2564</v>
      </c>
      <c r="D17" s="150" t="s">
        <v>2565</v>
      </c>
      <c r="E17" s="150" t="s">
        <v>2566</v>
      </c>
      <c r="F17" s="150">
        <v>3118600563</v>
      </c>
      <c r="G17" s="149">
        <v>43251</v>
      </c>
      <c r="H17" s="150" t="s">
        <v>2522</v>
      </c>
      <c r="I17" s="152">
        <v>43293</v>
      </c>
      <c r="J17" s="150" t="s">
        <v>2567</v>
      </c>
    </row>
    <row r="18" spans="1:10" x14ac:dyDescent="0.3">
      <c r="A18" s="148" t="s">
        <v>2523</v>
      </c>
      <c r="B18" s="149">
        <v>43144</v>
      </c>
      <c r="C18" s="150" t="s">
        <v>2548</v>
      </c>
      <c r="D18" s="150" t="s">
        <v>2568</v>
      </c>
      <c r="E18" s="150" t="s">
        <v>2569</v>
      </c>
      <c r="F18" s="150">
        <v>8448600379</v>
      </c>
      <c r="G18" s="149">
        <v>43251</v>
      </c>
      <c r="H18" s="150" t="s">
        <v>2539</v>
      </c>
      <c r="I18" s="152">
        <v>43293</v>
      </c>
      <c r="J18" s="150" t="s">
        <v>2570</v>
      </c>
    </row>
    <row r="19" spans="1:10" x14ac:dyDescent="0.3">
      <c r="A19" s="148" t="s">
        <v>2523</v>
      </c>
      <c r="B19" s="149">
        <v>43095</v>
      </c>
      <c r="C19" s="150" t="s">
        <v>2571</v>
      </c>
      <c r="D19" s="150" t="s">
        <v>2572</v>
      </c>
      <c r="E19" s="150" t="s">
        <v>2573</v>
      </c>
      <c r="F19" s="151" t="s">
        <v>2574</v>
      </c>
      <c r="G19" s="149">
        <v>43262</v>
      </c>
      <c r="H19" s="150" t="s">
        <v>2539</v>
      </c>
      <c r="I19" s="152">
        <v>43293</v>
      </c>
      <c r="J19" s="150" t="s">
        <v>2575</v>
      </c>
    </row>
    <row r="20" spans="1:10" x14ac:dyDescent="0.3">
      <c r="A20" s="148" t="s">
        <v>2523</v>
      </c>
      <c r="B20" s="149">
        <v>42783</v>
      </c>
      <c r="C20" s="150" t="s">
        <v>2557</v>
      </c>
      <c r="D20" s="153" t="s">
        <v>2576</v>
      </c>
      <c r="E20" s="150" t="s">
        <v>2559</v>
      </c>
      <c r="F20" s="151" t="s">
        <v>2577</v>
      </c>
      <c r="G20" s="149">
        <v>43251</v>
      </c>
      <c r="H20" s="150" t="s">
        <v>2539</v>
      </c>
      <c r="I20" s="152">
        <v>43293</v>
      </c>
      <c r="J20" s="150" t="s">
        <v>2560</v>
      </c>
    </row>
    <row r="21" spans="1:10" x14ac:dyDescent="0.3">
      <c r="A21" s="148" t="s">
        <v>2523</v>
      </c>
      <c r="B21" s="149">
        <v>43039</v>
      </c>
      <c r="C21" s="150" t="s">
        <v>2561</v>
      </c>
      <c r="D21" s="153" t="s">
        <v>2562</v>
      </c>
      <c r="E21" s="150" t="s">
        <v>2578</v>
      </c>
      <c r="F21" s="151">
        <v>4158122087</v>
      </c>
      <c r="G21" s="149">
        <v>43312</v>
      </c>
      <c r="H21" s="150" t="s">
        <v>2539</v>
      </c>
      <c r="I21" s="152">
        <v>43356</v>
      </c>
      <c r="J21" s="150" t="s">
        <v>2567</v>
      </c>
    </row>
    <row r="22" spans="1:10" x14ac:dyDescent="0.3">
      <c r="A22" s="148" t="s">
        <v>2518</v>
      </c>
      <c r="B22" s="154">
        <v>43076</v>
      </c>
      <c r="C22" s="150" t="s">
        <v>2536</v>
      </c>
      <c r="D22" s="143" t="s">
        <v>2579</v>
      </c>
      <c r="E22" s="143" t="s">
        <v>4335</v>
      </c>
      <c r="F22" s="143">
        <v>1058811926</v>
      </c>
      <c r="G22" s="154">
        <v>43160</v>
      </c>
      <c r="H22" s="143" t="s">
        <v>4062</v>
      </c>
      <c r="I22" s="152">
        <v>43356</v>
      </c>
      <c r="J22" s="143" t="s">
        <v>2530</v>
      </c>
    </row>
    <row r="23" spans="1:10" x14ac:dyDescent="0.3">
      <c r="A23" s="148" t="s">
        <v>2518</v>
      </c>
      <c r="B23" s="154">
        <v>42942</v>
      </c>
      <c r="C23" s="143" t="s">
        <v>2561</v>
      </c>
      <c r="D23" s="143" t="s">
        <v>2532</v>
      </c>
      <c r="E23" s="143" t="s">
        <v>2580</v>
      </c>
      <c r="F23" s="143">
        <v>4178117955</v>
      </c>
      <c r="G23" s="154">
        <v>43312</v>
      </c>
      <c r="H23" s="150" t="s">
        <v>2522</v>
      </c>
      <c r="I23" s="152">
        <v>43356</v>
      </c>
      <c r="J23" s="143" t="s">
        <v>2530</v>
      </c>
    </row>
    <row r="24" spans="1:10" x14ac:dyDescent="0.3">
      <c r="A24" s="148" t="s">
        <v>2523</v>
      </c>
      <c r="B24" s="154">
        <v>42908</v>
      </c>
      <c r="C24" s="150" t="s">
        <v>2571</v>
      </c>
      <c r="D24" s="143" t="s">
        <v>2581</v>
      </c>
      <c r="E24" s="143" t="s">
        <v>2582</v>
      </c>
      <c r="F24" s="143">
        <v>6038152586</v>
      </c>
      <c r="G24" s="149">
        <v>43281</v>
      </c>
      <c r="H24" s="150" t="s">
        <v>2522</v>
      </c>
      <c r="I24" s="152">
        <v>43356</v>
      </c>
      <c r="J24" s="143" t="s">
        <v>2583</v>
      </c>
    </row>
    <row r="25" spans="1:10" x14ac:dyDescent="0.3">
      <c r="A25" s="148" t="s">
        <v>2518</v>
      </c>
      <c r="B25" s="154">
        <v>43090</v>
      </c>
      <c r="C25" s="150" t="s">
        <v>2564</v>
      </c>
      <c r="D25" s="143" t="s">
        <v>2584</v>
      </c>
      <c r="E25" s="155" t="s">
        <v>2585</v>
      </c>
      <c r="F25" s="143">
        <v>5138207131</v>
      </c>
      <c r="G25" s="149">
        <v>43281</v>
      </c>
      <c r="H25" s="150" t="s">
        <v>2522</v>
      </c>
      <c r="I25" s="152">
        <v>43356</v>
      </c>
      <c r="J25" s="143" t="s">
        <v>2530</v>
      </c>
    </row>
    <row r="26" spans="1:10" x14ac:dyDescent="0.3">
      <c r="A26" s="148" t="s">
        <v>2523</v>
      </c>
      <c r="B26" s="154">
        <v>43000</v>
      </c>
      <c r="C26" s="150" t="s">
        <v>2564</v>
      </c>
      <c r="D26" s="143" t="s">
        <v>2586</v>
      </c>
      <c r="E26" s="143" t="s">
        <v>2587</v>
      </c>
      <c r="F26" s="143">
        <v>5138163363</v>
      </c>
      <c r="G26" s="149">
        <v>43251</v>
      </c>
      <c r="H26" s="150" t="s">
        <v>2539</v>
      </c>
      <c r="I26" s="150" t="s">
        <v>2588</v>
      </c>
      <c r="J26" s="150"/>
    </row>
    <row r="27" spans="1:10" x14ac:dyDescent="0.3">
      <c r="A27" s="148" t="s">
        <v>2518</v>
      </c>
      <c r="B27" s="154">
        <v>42914</v>
      </c>
      <c r="C27" s="143" t="s">
        <v>2589</v>
      </c>
      <c r="D27" s="143" t="s">
        <v>2590</v>
      </c>
      <c r="E27" s="143" t="s">
        <v>2591</v>
      </c>
      <c r="F27" s="143">
        <v>1028118969</v>
      </c>
      <c r="G27" s="149">
        <v>43281</v>
      </c>
      <c r="H27" s="150" t="s">
        <v>2522</v>
      </c>
      <c r="I27" s="150" t="s">
        <v>2588</v>
      </c>
      <c r="J27" s="150"/>
    </row>
    <row r="28" spans="1:10" x14ac:dyDescent="0.3">
      <c r="A28" s="148" t="s">
        <v>2518</v>
      </c>
      <c r="B28" s="154">
        <v>42918</v>
      </c>
      <c r="C28" s="150" t="s">
        <v>2571</v>
      </c>
      <c r="D28" s="143" t="s">
        <v>2592</v>
      </c>
      <c r="E28" s="145" t="s">
        <v>2593</v>
      </c>
      <c r="F28" s="138">
        <v>6058190757</v>
      </c>
      <c r="G28" s="149">
        <v>43312</v>
      </c>
      <c r="H28" s="150" t="s">
        <v>2522</v>
      </c>
      <c r="I28" s="152">
        <v>43335</v>
      </c>
      <c r="J28" s="143" t="s">
        <v>2530</v>
      </c>
    </row>
    <row r="29" spans="1:10" x14ac:dyDescent="0.3">
      <c r="A29" s="148" t="s">
        <v>2518</v>
      </c>
      <c r="B29" s="141">
        <v>42965</v>
      </c>
      <c r="C29" s="138" t="s">
        <v>2595</v>
      </c>
      <c r="D29" s="138" t="s">
        <v>2596</v>
      </c>
      <c r="E29" s="145" t="s">
        <v>2597</v>
      </c>
      <c r="F29" s="138">
        <v>3598700301</v>
      </c>
      <c r="G29" s="149">
        <v>43343</v>
      </c>
      <c r="H29" s="150" t="s">
        <v>2522</v>
      </c>
      <c r="I29" s="152">
        <v>43356</v>
      </c>
      <c r="J29" s="138" t="s">
        <v>2540</v>
      </c>
    </row>
    <row r="30" spans="1:10" x14ac:dyDescent="0.3">
      <c r="A30" s="148" t="s">
        <v>2518</v>
      </c>
      <c r="B30" s="141">
        <v>42788</v>
      </c>
      <c r="C30" s="138" t="s">
        <v>2598</v>
      </c>
      <c r="D30" s="138"/>
      <c r="E30" s="143" t="s">
        <v>4063</v>
      </c>
      <c r="F30" s="138">
        <v>1058218534</v>
      </c>
      <c r="G30" s="149">
        <v>43343</v>
      </c>
      <c r="H30" s="150" t="s">
        <v>4064</v>
      </c>
      <c r="I30" s="152">
        <v>43356</v>
      </c>
      <c r="J30" s="144" t="s">
        <v>2544</v>
      </c>
    </row>
    <row r="31" spans="1:10" x14ac:dyDescent="0.3">
      <c r="A31" s="148" t="s">
        <v>2599</v>
      </c>
      <c r="B31" s="141">
        <v>43251</v>
      </c>
      <c r="C31" s="150" t="s">
        <v>2571</v>
      </c>
      <c r="D31" s="138" t="s">
        <v>2592</v>
      </c>
      <c r="E31" s="143" t="s">
        <v>2600</v>
      </c>
      <c r="F31" s="138">
        <v>6018120550</v>
      </c>
      <c r="G31" s="141">
        <v>43364</v>
      </c>
      <c r="H31" s="138" t="s">
        <v>2601</v>
      </c>
      <c r="I31" s="142">
        <v>43402</v>
      </c>
      <c r="J31" s="138"/>
    </row>
    <row r="32" spans="1:10" x14ac:dyDescent="0.3">
      <c r="A32" s="148" t="s">
        <v>2518</v>
      </c>
      <c r="B32" s="141">
        <v>42976</v>
      </c>
      <c r="C32" s="138" t="s">
        <v>2602</v>
      </c>
      <c r="D32" s="138" t="s">
        <v>2528</v>
      </c>
      <c r="E32" s="143" t="s">
        <v>2603</v>
      </c>
      <c r="F32" s="144">
        <v>1348675735</v>
      </c>
      <c r="G32" s="141">
        <v>43373</v>
      </c>
      <c r="H32" s="150" t="s">
        <v>2522</v>
      </c>
      <c r="I32" s="142">
        <v>43402</v>
      </c>
      <c r="J32" s="138" t="s">
        <v>2560</v>
      </c>
    </row>
    <row r="33" spans="1:10" x14ac:dyDescent="0.3">
      <c r="A33" s="148" t="s">
        <v>2518</v>
      </c>
      <c r="B33" s="141">
        <v>43364</v>
      </c>
      <c r="C33" s="150" t="s">
        <v>2536</v>
      </c>
      <c r="D33" s="138" t="s">
        <v>2537</v>
      </c>
      <c r="E33" s="143" t="s">
        <v>2604</v>
      </c>
      <c r="F33" s="144" t="s">
        <v>2605</v>
      </c>
      <c r="G33" s="141"/>
      <c r="H33" s="150" t="s">
        <v>2601</v>
      </c>
      <c r="I33" s="142">
        <v>43402</v>
      </c>
      <c r="J33" s="138"/>
    </row>
    <row r="34" spans="1:10" x14ac:dyDescent="0.3">
      <c r="A34" s="148" t="s">
        <v>2518</v>
      </c>
      <c r="B34" s="141">
        <v>43361</v>
      </c>
      <c r="C34" s="150" t="s">
        <v>2536</v>
      </c>
      <c r="D34" s="143" t="s">
        <v>2579</v>
      </c>
      <c r="E34" s="143" t="s">
        <v>2606</v>
      </c>
      <c r="F34" s="144">
        <v>1048156367</v>
      </c>
      <c r="G34" s="141"/>
      <c r="H34" s="150" t="s">
        <v>2601</v>
      </c>
      <c r="I34" s="142">
        <v>43402</v>
      </c>
      <c r="J34" s="138"/>
    </row>
    <row r="35" spans="1:10" x14ac:dyDescent="0.3">
      <c r="A35" s="148" t="s">
        <v>2518</v>
      </c>
      <c r="B35" s="141">
        <v>42802</v>
      </c>
      <c r="C35" s="150" t="s">
        <v>2536</v>
      </c>
      <c r="D35" s="138" t="s">
        <v>2607</v>
      </c>
      <c r="E35" s="143" t="s">
        <v>2608</v>
      </c>
      <c r="F35" s="144">
        <v>2158709870</v>
      </c>
      <c r="G35" s="141">
        <v>43404</v>
      </c>
      <c r="H35" s="150" t="s">
        <v>2539</v>
      </c>
      <c r="I35" s="152">
        <v>43406</v>
      </c>
      <c r="J35" s="138" t="s">
        <v>2540</v>
      </c>
    </row>
    <row r="36" spans="1:10" x14ac:dyDescent="0.3">
      <c r="A36" s="148" t="s">
        <v>2518</v>
      </c>
      <c r="B36" s="141">
        <v>42977</v>
      </c>
      <c r="C36" s="138" t="s">
        <v>2595</v>
      </c>
      <c r="D36" s="138" t="s">
        <v>2609</v>
      </c>
      <c r="E36" s="143" t="s">
        <v>2610</v>
      </c>
      <c r="F36" s="138">
        <v>2208106612</v>
      </c>
      <c r="G36" s="149">
        <v>43343</v>
      </c>
      <c r="H36" s="150" t="s">
        <v>2522</v>
      </c>
      <c r="I36" s="142">
        <v>43441</v>
      </c>
      <c r="J36" s="138" t="s">
        <v>2540</v>
      </c>
    </row>
    <row r="37" spans="1:10" x14ac:dyDescent="0.3">
      <c r="A37" s="148" t="s">
        <v>2518</v>
      </c>
      <c r="B37" s="141">
        <v>42939</v>
      </c>
      <c r="C37" s="138" t="s">
        <v>2551</v>
      </c>
      <c r="D37" s="138" t="s">
        <v>2552</v>
      </c>
      <c r="E37" s="143" t="s">
        <v>2611</v>
      </c>
      <c r="F37" s="138">
        <v>1328130101</v>
      </c>
      <c r="G37" s="141">
        <v>43434</v>
      </c>
      <c r="H37" s="150" t="s">
        <v>2539</v>
      </c>
      <c r="I37" s="142">
        <v>43441</v>
      </c>
      <c r="J37" s="138" t="s">
        <v>2540</v>
      </c>
    </row>
    <row r="38" spans="1:10" x14ac:dyDescent="0.3">
      <c r="A38" s="148" t="s">
        <v>2518</v>
      </c>
      <c r="B38" s="141">
        <v>43069</v>
      </c>
      <c r="C38" s="138" t="s">
        <v>2612</v>
      </c>
      <c r="D38" s="138" t="s">
        <v>2613</v>
      </c>
      <c r="E38" s="143" t="s">
        <v>2614</v>
      </c>
      <c r="F38" s="138">
        <v>5068154022</v>
      </c>
      <c r="G38" s="141">
        <v>43430</v>
      </c>
      <c r="H38" s="150" t="s">
        <v>2522</v>
      </c>
      <c r="I38" s="142">
        <v>43441</v>
      </c>
      <c r="J38" s="138" t="s">
        <v>2615</v>
      </c>
    </row>
    <row r="39" spans="1:10" x14ac:dyDescent="0.3">
      <c r="A39" s="148" t="s">
        <v>2518</v>
      </c>
      <c r="B39" s="141">
        <v>43055</v>
      </c>
      <c r="C39" s="138" t="s">
        <v>2564</v>
      </c>
      <c r="D39" s="138" t="s">
        <v>2616</v>
      </c>
      <c r="E39" s="143" t="s">
        <v>2617</v>
      </c>
      <c r="F39" s="138">
        <v>5048171156</v>
      </c>
      <c r="G39" s="141">
        <v>43434</v>
      </c>
      <c r="H39" s="150" t="s">
        <v>2522</v>
      </c>
      <c r="I39" s="142">
        <v>43441</v>
      </c>
      <c r="J39" s="150" t="s">
        <v>2567</v>
      </c>
    </row>
    <row r="40" spans="1:10" x14ac:dyDescent="0.3">
      <c r="A40" s="148" t="s">
        <v>2518</v>
      </c>
      <c r="B40" s="141">
        <v>43031</v>
      </c>
      <c r="C40" s="138" t="s">
        <v>2571</v>
      </c>
      <c r="D40" s="138" t="s">
        <v>2572</v>
      </c>
      <c r="E40" s="143" t="s">
        <v>2618</v>
      </c>
      <c r="F40" s="138">
        <v>6218607217</v>
      </c>
      <c r="G40" s="141">
        <v>43373</v>
      </c>
      <c r="H40" s="150" t="s">
        <v>2522</v>
      </c>
      <c r="I40" s="142">
        <v>43441</v>
      </c>
      <c r="J40" s="138" t="s">
        <v>2560</v>
      </c>
    </row>
    <row r="41" spans="1:10" x14ac:dyDescent="0.3">
      <c r="A41" s="148" t="s">
        <v>2518</v>
      </c>
      <c r="B41" s="141">
        <v>43187</v>
      </c>
      <c r="C41" s="138" t="s">
        <v>2536</v>
      </c>
      <c r="D41" s="138" t="s">
        <v>2619</v>
      </c>
      <c r="E41" s="143" t="s">
        <v>2620</v>
      </c>
      <c r="F41" s="138">
        <v>6701152</v>
      </c>
      <c r="G41" s="141">
        <v>43404</v>
      </c>
      <c r="H41" s="150" t="s">
        <v>2539</v>
      </c>
      <c r="I41" s="142">
        <v>43441</v>
      </c>
      <c r="J41" s="138" t="s">
        <v>2560</v>
      </c>
    </row>
    <row r="42" spans="1:10" x14ac:dyDescent="0.3">
      <c r="A42" s="148" t="s">
        <v>2518</v>
      </c>
      <c r="B42" s="141">
        <v>43243</v>
      </c>
      <c r="C42" s="138" t="s">
        <v>2557</v>
      </c>
      <c r="D42" s="138" t="s">
        <v>2621</v>
      </c>
      <c r="E42" s="143" t="s">
        <v>2904</v>
      </c>
      <c r="F42" s="138">
        <v>3488100027</v>
      </c>
      <c r="G42" s="141">
        <v>43434</v>
      </c>
      <c r="H42" s="150" t="s">
        <v>2539</v>
      </c>
      <c r="I42" s="142">
        <v>43475</v>
      </c>
      <c r="J42" s="138"/>
    </row>
    <row r="43" spans="1:10" x14ac:dyDescent="0.3">
      <c r="A43" s="148" t="s">
        <v>2518</v>
      </c>
      <c r="B43" s="141">
        <v>42816</v>
      </c>
      <c r="C43" s="138" t="s">
        <v>2548</v>
      </c>
      <c r="D43" s="138" t="s">
        <v>2568</v>
      </c>
      <c r="E43" s="143" t="s">
        <v>2622</v>
      </c>
      <c r="F43" s="138">
        <v>6102689103</v>
      </c>
      <c r="G43" s="141">
        <v>43434</v>
      </c>
      <c r="H43" s="138" t="s">
        <v>2594</v>
      </c>
      <c r="I43" s="142">
        <v>43475</v>
      </c>
      <c r="J43" s="138"/>
    </row>
    <row r="44" spans="1:10" ht="12.75" customHeight="1" x14ac:dyDescent="0.3">
      <c r="A44" s="148" t="s">
        <v>2518</v>
      </c>
      <c r="B44" s="141">
        <v>43089</v>
      </c>
      <c r="C44" s="138" t="s">
        <v>2623</v>
      </c>
      <c r="D44" s="138" t="s">
        <v>2645</v>
      </c>
      <c r="E44" s="143" t="s">
        <v>2624</v>
      </c>
      <c r="F44" s="138">
        <v>6168102802</v>
      </c>
      <c r="G44" s="141">
        <v>43465</v>
      </c>
      <c r="H44" s="150" t="s">
        <v>2522</v>
      </c>
      <c r="I44" s="142">
        <v>43475</v>
      </c>
      <c r="J44" s="150" t="s">
        <v>2567</v>
      </c>
    </row>
    <row r="45" spans="1:10" x14ac:dyDescent="0.3">
      <c r="A45" s="148" t="s">
        <v>2518</v>
      </c>
      <c r="B45" s="141">
        <v>43063</v>
      </c>
      <c r="C45" s="138" t="s">
        <v>2641</v>
      </c>
      <c r="D45" s="138" t="s">
        <v>2646</v>
      </c>
      <c r="E45" s="143" t="s">
        <v>2642</v>
      </c>
      <c r="F45" s="138">
        <v>4388200104</v>
      </c>
      <c r="G45" s="141">
        <v>43434</v>
      </c>
      <c r="H45" s="150" t="s">
        <v>2522</v>
      </c>
      <c r="I45" s="142">
        <v>43475</v>
      </c>
      <c r="J45" s="138"/>
    </row>
    <row r="46" spans="1:10" ht="12.75" customHeight="1" x14ac:dyDescent="0.3">
      <c r="A46" s="148" t="s">
        <v>2518</v>
      </c>
      <c r="B46" s="141">
        <v>43067</v>
      </c>
      <c r="C46" s="138" t="s">
        <v>2643</v>
      </c>
      <c r="D46" s="138" t="s">
        <v>2647</v>
      </c>
      <c r="E46" s="143" t="s">
        <v>2640</v>
      </c>
      <c r="F46" s="138">
        <v>3928200128</v>
      </c>
      <c r="G46" s="141">
        <v>43434</v>
      </c>
      <c r="H46" s="150" t="s">
        <v>2522</v>
      </c>
      <c r="I46" s="142">
        <v>43475</v>
      </c>
      <c r="J46" s="150" t="s">
        <v>2567</v>
      </c>
    </row>
    <row r="47" spans="1:10" x14ac:dyDescent="0.3">
      <c r="A47" s="148" t="s">
        <v>2518</v>
      </c>
      <c r="B47" s="141">
        <v>42747</v>
      </c>
      <c r="C47" s="138" t="s">
        <v>2644</v>
      </c>
      <c r="D47" s="138" t="s">
        <v>2648</v>
      </c>
      <c r="E47" s="143" t="s">
        <v>2639</v>
      </c>
      <c r="F47" s="138">
        <v>1018221925</v>
      </c>
      <c r="G47" s="141">
        <v>43434</v>
      </c>
      <c r="H47" s="150" t="s">
        <v>2522</v>
      </c>
      <c r="I47" s="142">
        <v>43475</v>
      </c>
      <c r="J47" s="138" t="s">
        <v>2560</v>
      </c>
    </row>
    <row r="48" spans="1:10" ht="12.75" customHeight="1" x14ac:dyDescent="0.3">
      <c r="A48" s="148" t="s">
        <v>2518</v>
      </c>
      <c r="B48" s="141">
        <v>43052</v>
      </c>
      <c r="C48" s="138" t="s">
        <v>2866</v>
      </c>
      <c r="D48" s="138" t="s">
        <v>2932</v>
      </c>
      <c r="E48" s="145" t="s">
        <v>2907</v>
      </c>
      <c r="F48" s="138">
        <v>6158600811</v>
      </c>
      <c r="G48" s="141">
        <v>43434</v>
      </c>
      <c r="H48" s="150" t="s">
        <v>2522</v>
      </c>
      <c r="I48" s="142">
        <v>43511</v>
      </c>
      <c r="J48" s="143" t="s">
        <v>2530</v>
      </c>
    </row>
    <row r="49" spans="1:10" ht="12.75" customHeight="1" x14ac:dyDescent="0.3">
      <c r="A49" s="148" t="s">
        <v>2518</v>
      </c>
      <c r="B49" s="141">
        <v>43006</v>
      </c>
      <c r="C49" s="138" t="s">
        <v>2903</v>
      </c>
      <c r="D49" s="138" t="s">
        <v>2931</v>
      </c>
      <c r="E49" s="145" t="s">
        <v>2930</v>
      </c>
      <c r="F49" s="138">
        <v>4108172753</v>
      </c>
      <c r="G49" s="141">
        <v>43496</v>
      </c>
      <c r="H49" s="150" t="s">
        <v>2539</v>
      </c>
      <c r="I49" s="142">
        <v>43511</v>
      </c>
      <c r="J49" s="193" t="s">
        <v>2908</v>
      </c>
    </row>
    <row r="50" spans="1:10" ht="12.75" customHeight="1" x14ac:dyDescent="0.3">
      <c r="A50" s="148" t="s">
        <v>2518</v>
      </c>
      <c r="B50" s="141">
        <v>42906</v>
      </c>
      <c r="C50" s="138" t="s">
        <v>2910</v>
      </c>
      <c r="D50" s="138" t="s">
        <v>2933</v>
      </c>
      <c r="E50" s="155" t="s">
        <v>2909</v>
      </c>
      <c r="F50" s="138">
        <v>1238613175</v>
      </c>
      <c r="G50" s="141">
        <v>43465</v>
      </c>
      <c r="H50" s="150" t="s">
        <v>2539</v>
      </c>
      <c r="I50" s="142">
        <v>43511</v>
      </c>
      <c r="J50" s="143" t="s">
        <v>2530</v>
      </c>
    </row>
    <row r="51" spans="1:10" x14ac:dyDescent="0.3">
      <c r="A51" s="148" t="s">
        <v>2518</v>
      </c>
      <c r="B51" s="141">
        <v>42843</v>
      </c>
      <c r="C51" s="138" t="s">
        <v>2919</v>
      </c>
      <c r="D51" s="138" t="s">
        <v>2934</v>
      </c>
      <c r="E51" s="143" t="s">
        <v>2920</v>
      </c>
      <c r="F51" s="138">
        <v>4178202110</v>
      </c>
      <c r="G51" s="141">
        <v>43465</v>
      </c>
      <c r="H51" s="150" t="s">
        <v>2539</v>
      </c>
      <c r="I51" s="142">
        <v>43511</v>
      </c>
      <c r="J51" s="193" t="s">
        <v>2908</v>
      </c>
    </row>
    <row r="52" spans="1:10" x14ac:dyDescent="0.3">
      <c r="A52" s="148" t="s">
        <v>2518</v>
      </c>
      <c r="B52" s="141">
        <v>42997</v>
      </c>
      <c r="C52" s="138" t="s">
        <v>3777</v>
      </c>
      <c r="D52" s="138" t="s">
        <v>3776</v>
      </c>
      <c r="E52" s="143" t="s">
        <v>3775</v>
      </c>
      <c r="F52" s="138">
        <v>1208136359</v>
      </c>
      <c r="G52" s="141">
        <v>43524</v>
      </c>
      <c r="H52" s="138" t="s">
        <v>3774</v>
      </c>
      <c r="I52" s="142">
        <v>43539</v>
      </c>
      <c r="J52" s="143" t="s">
        <v>2530</v>
      </c>
    </row>
    <row r="53" spans="1:10" x14ac:dyDescent="0.3">
      <c r="A53" s="148" t="s">
        <v>2518</v>
      </c>
      <c r="B53" s="141">
        <v>43188</v>
      </c>
      <c r="C53" s="138" t="s">
        <v>112</v>
      </c>
      <c r="D53" s="138" t="s">
        <v>3781</v>
      </c>
      <c r="E53" s="143" t="s">
        <v>589</v>
      </c>
      <c r="F53" s="138">
        <v>2538200143</v>
      </c>
      <c r="G53" s="141">
        <v>43496</v>
      </c>
      <c r="H53" s="150" t="s">
        <v>2539</v>
      </c>
      <c r="I53" s="142">
        <v>43539</v>
      </c>
      <c r="J53" s="138" t="s">
        <v>3773</v>
      </c>
    </row>
    <row r="54" spans="1:10" x14ac:dyDescent="0.3">
      <c r="A54" s="148" t="s">
        <v>2518</v>
      </c>
      <c r="B54" s="141">
        <v>43165</v>
      </c>
      <c r="C54" s="138" t="s">
        <v>3783</v>
      </c>
      <c r="D54" s="138" t="s">
        <v>3784</v>
      </c>
      <c r="E54" s="143" t="s">
        <v>3782</v>
      </c>
      <c r="F54" s="138">
        <v>5648700112</v>
      </c>
      <c r="G54" s="141">
        <v>43496</v>
      </c>
      <c r="H54" s="138" t="s">
        <v>2594</v>
      </c>
      <c r="I54" s="142">
        <v>43539</v>
      </c>
      <c r="J54" s="138" t="s">
        <v>3785</v>
      </c>
    </row>
    <row r="55" spans="1:10" x14ac:dyDescent="0.3">
      <c r="A55" s="148" t="s">
        <v>2518</v>
      </c>
      <c r="B55" s="141">
        <v>43118</v>
      </c>
      <c r="C55" s="138" t="s">
        <v>3878</v>
      </c>
      <c r="D55" s="138" t="s">
        <v>3879</v>
      </c>
      <c r="E55" s="143" t="s">
        <v>3877</v>
      </c>
      <c r="F55" s="138">
        <v>2088125623</v>
      </c>
      <c r="G55" s="141">
        <v>43496</v>
      </c>
      <c r="H55" s="150" t="s">
        <v>2522</v>
      </c>
      <c r="I55" s="142">
        <v>43539</v>
      </c>
      <c r="J55" s="138" t="s">
        <v>3773</v>
      </c>
    </row>
    <row r="56" spans="1:10" x14ac:dyDescent="0.3">
      <c r="A56" s="148" t="s">
        <v>2518</v>
      </c>
      <c r="B56" s="141">
        <v>43391</v>
      </c>
      <c r="C56" s="138" t="s">
        <v>3882</v>
      </c>
      <c r="D56" s="138" t="s">
        <v>3881</v>
      </c>
      <c r="E56" s="143" t="s">
        <v>3880</v>
      </c>
      <c r="F56" s="138">
        <v>1258176415</v>
      </c>
      <c r="G56" s="141">
        <v>43496</v>
      </c>
      <c r="H56" s="150" t="s">
        <v>2539</v>
      </c>
      <c r="I56" s="142">
        <v>43539</v>
      </c>
      <c r="J56" s="143" t="s">
        <v>2530</v>
      </c>
    </row>
    <row r="57" spans="1:10" x14ac:dyDescent="0.3">
      <c r="A57" s="148" t="s">
        <v>2518</v>
      </c>
      <c r="B57" s="141">
        <v>42731</v>
      </c>
      <c r="C57" s="138" t="s">
        <v>3885</v>
      </c>
      <c r="D57" s="138" t="s">
        <v>3884</v>
      </c>
      <c r="E57" s="143" t="s">
        <v>3883</v>
      </c>
      <c r="F57" s="138">
        <v>1078728386</v>
      </c>
      <c r="G57" s="141">
        <v>43505</v>
      </c>
      <c r="H57" s="150" t="s">
        <v>2539</v>
      </c>
      <c r="I57" s="142">
        <v>43539</v>
      </c>
      <c r="J57" s="138" t="s">
        <v>3840</v>
      </c>
    </row>
    <row r="58" spans="1:10" x14ac:dyDescent="0.3">
      <c r="A58" s="148" t="s">
        <v>2518</v>
      </c>
      <c r="B58" s="141">
        <v>43455</v>
      </c>
      <c r="C58" s="138" t="s">
        <v>3885</v>
      </c>
      <c r="D58" s="138" t="s">
        <v>3886</v>
      </c>
      <c r="E58" s="143" t="s">
        <v>4605</v>
      </c>
      <c r="F58" s="138">
        <v>1288208631</v>
      </c>
      <c r="G58" s="141">
        <v>43455</v>
      </c>
      <c r="H58" s="150" t="s">
        <v>2601</v>
      </c>
      <c r="I58" s="142">
        <v>43539</v>
      </c>
      <c r="J58" s="138" t="s">
        <v>2615</v>
      </c>
    </row>
    <row r="59" spans="1:10" x14ac:dyDescent="0.3">
      <c r="A59" s="148" t="s">
        <v>2518</v>
      </c>
      <c r="B59" s="141">
        <v>43143</v>
      </c>
      <c r="C59" s="138" t="s">
        <v>3888</v>
      </c>
      <c r="D59" s="138" t="s">
        <v>3887</v>
      </c>
      <c r="E59" s="143" t="s">
        <v>4248</v>
      </c>
      <c r="F59" s="138">
        <v>8448100321</v>
      </c>
      <c r="G59" s="141">
        <v>43496</v>
      </c>
      <c r="H59" s="138" t="s">
        <v>2594</v>
      </c>
      <c r="I59" s="142">
        <v>43539</v>
      </c>
      <c r="J59" s="138" t="s">
        <v>3889</v>
      </c>
    </row>
    <row r="60" spans="1:10" x14ac:dyDescent="0.3">
      <c r="A60" s="148" t="s">
        <v>2518</v>
      </c>
      <c r="B60" s="141">
        <v>43159</v>
      </c>
      <c r="C60" s="138" t="s">
        <v>2644</v>
      </c>
      <c r="D60" s="138" t="s">
        <v>3902</v>
      </c>
      <c r="E60" s="143" t="s">
        <v>3901</v>
      </c>
      <c r="F60" s="193">
        <v>2068672538</v>
      </c>
      <c r="G60" s="141">
        <v>43496</v>
      </c>
      <c r="H60" s="138" t="s">
        <v>4602</v>
      </c>
      <c r="I60" s="142">
        <v>43539</v>
      </c>
      <c r="J60" s="138" t="s">
        <v>3889</v>
      </c>
    </row>
    <row r="61" spans="1:10" x14ac:dyDescent="0.3">
      <c r="A61" s="260" t="s">
        <v>2518</v>
      </c>
      <c r="B61" s="261">
        <v>43153</v>
      </c>
      <c r="C61" s="262" t="s">
        <v>3905</v>
      </c>
      <c r="D61" s="262" t="s">
        <v>3904</v>
      </c>
      <c r="E61" s="289" t="s">
        <v>3903</v>
      </c>
      <c r="F61" s="262">
        <v>6798700035</v>
      </c>
      <c r="G61" s="261">
        <v>43524</v>
      </c>
      <c r="H61" s="262" t="s">
        <v>2594</v>
      </c>
      <c r="I61" s="263">
        <v>43539</v>
      </c>
      <c r="J61" s="262" t="s">
        <v>3889</v>
      </c>
    </row>
    <row r="62" spans="1:10" x14ac:dyDescent="0.3">
      <c r="A62" s="148" t="s">
        <v>2518</v>
      </c>
      <c r="B62" s="141">
        <v>43511</v>
      </c>
      <c r="C62" s="138" t="s">
        <v>3907</v>
      </c>
      <c r="D62" s="138" t="s">
        <v>3906</v>
      </c>
      <c r="E62" s="143" t="s">
        <v>4385</v>
      </c>
      <c r="F62" s="138">
        <v>3048207876</v>
      </c>
      <c r="G62" s="141">
        <v>43511</v>
      </c>
      <c r="H62" s="150" t="s">
        <v>2601</v>
      </c>
      <c r="I62" s="142">
        <v>43539</v>
      </c>
      <c r="J62" s="144" t="s">
        <v>2544</v>
      </c>
    </row>
    <row r="63" spans="1:10" x14ac:dyDescent="0.3">
      <c r="A63" s="148" t="s">
        <v>2518</v>
      </c>
      <c r="B63" s="141">
        <v>42402</v>
      </c>
      <c r="C63" s="138" t="s">
        <v>3910</v>
      </c>
      <c r="D63" s="138" t="s">
        <v>3909</v>
      </c>
      <c r="E63" s="143" t="s">
        <v>3908</v>
      </c>
      <c r="F63" s="138">
        <v>1248577030</v>
      </c>
      <c r="G63" s="141">
        <v>43524</v>
      </c>
      <c r="H63" s="150" t="s">
        <v>2539</v>
      </c>
      <c r="I63" s="142">
        <v>43539</v>
      </c>
      <c r="J63" s="138" t="s">
        <v>3773</v>
      </c>
    </row>
    <row r="64" spans="1:10" x14ac:dyDescent="0.3">
      <c r="A64" s="148" t="s">
        <v>2518</v>
      </c>
      <c r="B64" s="141">
        <v>43151</v>
      </c>
      <c r="C64" s="138" t="s">
        <v>3905</v>
      </c>
      <c r="D64" s="138" t="s">
        <v>4052</v>
      </c>
      <c r="E64" s="288" t="s">
        <v>4249</v>
      </c>
      <c r="F64" s="138">
        <v>6278700257</v>
      </c>
      <c r="G64" s="141">
        <v>43524</v>
      </c>
      <c r="H64" s="150" t="s">
        <v>2539</v>
      </c>
      <c r="I64" s="142">
        <v>43570</v>
      </c>
      <c r="J64" s="143" t="s">
        <v>4053</v>
      </c>
    </row>
    <row r="65" spans="1:10" x14ac:dyDescent="0.3">
      <c r="A65" s="148" t="s">
        <v>2518</v>
      </c>
      <c r="B65" s="141">
        <v>42730</v>
      </c>
      <c r="C65" s="138" t="s">
        <v>4057</v>
      </c>
      <c r="D65" s="138" t="s">
        <v>4056</v>
      </c>
      <c r="E65" s="288" t="s">
        <v>4054</v>
      </c>
      <c r="F65" s="138" t="s">
        <v>4055</v>
      </c>
      <c r="G65" s="141">
        <v>43555</v>
      </c>
      <c r="H65" s="150" t="s">
        <v>2522</v>
      </c>
      <c r="I65" s="142">
        <v>43570</v>
      </c>
      <c r="J65" s="138" t="s">
        <v>3773</v>
      </c>
    </row>
    <row r="66" spans="1:10" x14ac:dyDescent="0.3">
      <c r="A66" s="148" t="s">
        <v>2518</v>
      </c>
      <c r="B66" s="141">
        <v>43143</v>
      </c>
      <c r="C66" s="138" t="s">
        <v>4380</v>
      </c>
      <c r="D66" s="138" t="s">
        <v>4381</v>
      </c>
      <c r="E66" s="288" t="s">
        <v>4379</v>
      </c>
      <c r="F66" s="138">
        <v>5148191431</v>
      </c>
      <c r="G66" s="141">
        <v>43543</v>
      </c>
      <c r="H66" s="150" t="s">
        <v>2522</v>
      </c>
      <c r="I66" s="142">
        <v>43570</v>
      </c>
      <c r="J66" s="138" t="s">
        <v>2530</v>
      </c>
    </row>
    <row r="67" spans="1:10" s="280" customFormat="1" x14ac:dyDescent="0.3">
      <c r="A67" s="148" t="s">
        <v>2518</v>
      </c>
      <c r="B67" s="141">
        <v>43308</v>
      </c>
      <c r="C67" s="138" t="s">
        <v>4483</v>
      </c>
      <c r="D67" s="138" t="s">
        <v>4484</v>
      </c>
      <c r="E67" s="288" t="s">
        <v>1894</v>
      </c>
      <c r="F67" s="138">
        <v>6108122436</v>
      </c>
      <c r="G67" s="141">
        <v>43555</v>
      </c>
      <c r="H67" s="150" t="s">
        <v>2539</v>
      </c>
      <c r="I67" s="142">
        <v>43570</v>
      </c>
      <c r="J67" s="138" t="s">
        <v>3773</v>
      </c>
    </row>
    <row r="68" spans="1:10" x14ac:dyDescent="0.3">
      <c r="A68" s="148" t="s">
        <v>2518</v>
      </c>
      <c r="B68" s="141">
        <v>43052</v>
      </c>
      <c r="C68" s="138" t="s">
        <v>4378</v>
      </c>
      <c r="D68" s="138" t="s">
        <v>4082</v>
      </c>
      <c r="E68" s="288" t="s">
        <v>4494</v>
      </c>
      <c r="F68" s="138">
        <v>1348672475</v>
      </c>
      <c r="G68" s="141">
        <v>43536</v>
      </c>
      <c r="H68" s="138" t="s">
        <v>2594</v>
      </c>
      <c r="I68" s="142">
        <v>43570</v>
      </c>
      <c r="J68" s="138" t="s">
        <v>3889</v>
      </c>
    </row>
    <row r="69" spans="1:10" x14ac:dyDescent="0.3">
      <c r="A69" s="148" t="s">
        <v>2518</v>
      </c>
      <c r="B69" s="141">
        <v>43420</v>
      </c>
      <c r="C69" s="138" t="s">
        <v>4495</v>
      </c>
      <c r="D69" s="138" t="s">
        <v>4401</v>
      </c>
      <c r="E69" s="288" t="s">
        <v>4496</v>
      </c>
      <c r="F69" s="138">
        <v>5968700517</v>
      </c>
      <c r="G69" s="141">
        <v>43555</v>
      </c>
      <c r="H69" s="138" t="s">
        <v>2594</v>
      </c>
      <c r="I69" s="142">
        <v>43570</v>
      </c>
      <c r="J69" s="138" t="s">
        <v>3889</v>
      </c>
    </row>
    <row r="70" spans="1:10" x14ac:dyDescent="0.3">
      <c r="A70" s="148" t="s">
        <v>2518</v>
      </c>
      <c r="B70" s="141">
        <v>43005</v>
      </c>
      <c r="C70" s="138" t="s">
        <v>4595</v>
      </c>
      <c r="D70" s="138" t="s">
        <v>4594</v>
      </c>
      <c r="E70" s="138" t="s">
        <v>4596</v>
      </c>
      <c r="F70" s="138">
        <v>2648147480</v>
      </c>
      <c r="G70" s="141">
        <v>43555</v>
      </c>
      <c r="H70" s="150" t="s">
        <v>2539</v>
      </c>
      <c r="I70" s="138"/>
      <c r="J70" s="144" t="s">
        <v>2544</v>
      </c>
    </row>
    <row r="71" spans="1:10" x14ac:dyDescent="0.3">
      <c r="A71" s="148" t="s">
        <v>2518</v>
      </c>
      <c r="B71" s="141">
        <v>43263</v>
      </c>
      <c r="C71" s="138" t="s">
        <v>2548</v>
      </c>
      <c r="D71" s="138" t="s">
        <v>4377</v>
      </c>
      <c r="E71" s="138" t="s">
        <v>4593</v>
      </c>
      <c r="F71" s="138">
        <v>7228800753</v>
      </c>
      <c r="G71" s="141">
        <v>43524</v>
      </c>
      <c r="H71" s="138" t="s">
        <v>2594</v>
      </c>
      <c r="I71" s="138"/>
      <c r="J71" s="138" t="s">
        <v>3889</v>
      </c>
    </row>
    <row r="72" spans="1:10" x14ac:dyDescent="0.3">
      <c r="A72" s="148" t="s">
        <v>2518</v>
      </c>
      <c r="B72" s="141">
        <v>43383</v>
      </c>
      <c r="C72" s="138" t="s">
        <v>4603</v>
      </c>
      <c r="D72" s="138" t="s">
        <v>4504</v>
      </c>
      <c r="E72" s="138" t="s">
        <v>4604</v>
      </c>
      <c r="F72" s="138">
        <v>2148859980</v>
      </c>
      <c r="G72" s="141">
        <v>43404</v>
      </c>
      <c r="H72" s="150" t="s">
        <v>2539</v>
      </c>
      <c r="I72" s="138"/>
      <c r="J72" s="138" t="s">
        <v>2530</v>
      </c>
    </row>
    <row r="73" spans="1:10" x14ac:dyDescent="0.3">
      <c r="A73" s="148" t="s">
        <v>2518</v>
      </c>
      <c r="B73" s="141">
        <v>43019</v>
      </c>
      <c r="C73" s="138" t="s">
        <v>4384</v>
      </c>
      <c r="D73" s="138" t="s">
        <v>4501</v>
      </c>
      <c r="E73" s="138" t="s">
        <v>4598</v>
      </c>
      <c r="F73" s="138">
        <v>1078801180</v>
      </c>
      <c r="G73" s="141">
        <v>43555</v>
      </c>
      <c r="H73" s="150" t="s">
        <v>2522</v>
      </c>
      <c r="I73" s="138"/>
      <c r="J73" s="138" t="s">
        <v>3773</v>
      </c>
    </row>
    <row r="74" spans="1:10" x14ac:dyDescent="0.3">
      <c r="A74" s="138"/>
      <c r="B74" s="141"/>
      <c r="C74" s="138" t="s">
        <v>339</v>
      </c>
      <c r="D74" s="138" t="s">
        <v>4382</v>
      </c>
      <c r="E74" s="138" t="s">
        <v>4597</v>
      </c>
      <c r="F74" s="138">
        <v>5058117999</v>
      </c>
      <c r="G74" s="141">
        <v>43524</v>
      </c>
      <c r="H74" s="150" t="s">
        <v>4500</v>
      </c>
      <c r="I74" s="138"/>
      <c r="J74" s="138"/>
    </row>
    <row r="75" spans="1:10" x14ac:dyDescent="0.3">
      <c r="A75" s="138"/>
      <c r="B75" s="141"/>
      <c r="C75" s="138" t="s">
        <v>4383</v>
      </c>
      <c r="D75" s="138" t="s">
        <v>4502</v>
      </c>
      <c r="E75" s="138" t="s">
        <v>4601</v>
      </c>
      <c r="F75" s="138">
        <v>2208877741</v>
      </c>
      <c r="G75" s="141">
        <v>43524</v>
      </c>
      <c r="H75" s="150" t="s">
        <v>2522</v>
      </c>
      <c r="I75" s="138"/>
      <c r="J75" s="138"/>
    </row>
    <row r="76" spans="1:10" x14ac:dyDescent="0.3">
      <c r="A76" s="138"/>
      <c r="B76" s="141"/>
      <c r="C76" s="138" t="s">
        <v>4498</v>
      </c>
      <c r="D76" s="138" t="s">
        <v>4499</v>
      </c>
      <c r="E76" s="138" t="s">
        <v>4497</v>
      </c>
      <c r="F76" s="138"/>
      <c r="G76" s="138"/>
      <c r="H76" s="138" t="s">
        <v>4493</v>
      </c>
      <c r="I76" s="138"/>
      <c r="J76" s="138"/>
    </row>
    <row r="77" spans="1:10" x14ac:dyDescent="0.3">
      <c r="A77" s="138"/>
      <c r="B77" s="141"/>
      <c r="C77" s="138"/>
      <c r="D77" s="138" t="s">
        <v>4503</v>
      </c>
      <c r="E77" s="138" t="s">
        <v>4599</v>
      </c>
      <c r="F77" s="138"/>
      <c r="G77" s="138"/>
      <c r="H77" s="150" t="s">
        <v>2522</v>
      </c>
      <c r="I77" s="138"/>
      <c r="J77" s="138"/>
    </row>
    <row r="78" spans="1:10" x14ac:dyDescent="0.3">
      <c r="A78" s="138"/>
      <c r="B78" s="141"/>
      <c r="C78" s="138"/>
      <c r="D78" s="138" t="s">
        <v>4485</v>
      </c>
      <c r="E78" s="138" t="s">
        <v>4600</v>
      </c>
      <c r="F78" s="138"/>
      <c r="G78" s="141">
        <v>43585</v>
      </c>
      <c r="H78" s="150" t="s">
        <v>2522</v>
      </c>
      <c r="I78" s="138"/>
      <c r="J78" s="138"/>
    </row>
    <row r="79" spans="1:10" x14ac:dyDescent="0.3">
      <c r="A79" s="138"/>
      <c r="B79" s="141"/>
      <c r="C79" s="138"/>
      <c r="D79" s="138"/>
      <c r="E79" s="138" t="s">
        <v>4230</v>
      </c>
      <c r="F79" s="138"/>
      <c r="G79" s="138"/>
      <c r="H79" s="138"/>
      <c r="I79" s="138"/>
      <c r="J79" s="138"/>
    </row>
  </sheetData>
  <autoFilter ref="A3:J78"/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opLeftCell="A7" workbookViewId="0">
      <selection activeCell="D25" sqref="D25:D33"/>
    </sheetView>
  </sheetViews>
  <sheetFormatPr defaultRowHeight="12" x14ac:dyDescent="0.3"/>
  <cols>
    <col min="1" max="1" width="12.375" style="1" customWidth="1"/>
    <col min="2" max="2" width="11.75" style="1" customWidth="1"/>
    <col min="3" max="3" width="12.875" style="2" customWidth="1"/>
    <col min="4" max="4" width="22.25" style="1" bestFit="1" customWidth="1"/>
    <col min="5" max="5" width="22.25" style="1" hidden="1" customWidth="1"/>
    <col min="6" max="6" width="13.75" style="1" bestFit="1" customWidth="1"/>
    <col min="7" max="7" width="46.125" style="1" customWidth="1"/>
    <col min="8" max="8" width="10.875" style="1" customWidth="1"/>
    <col min="9" max="10" width="14.625" style="1" customWidth="1"/>
    <col min="11" max="12" width="11.5" style="1" bestFit="1" customWidth="1"/>
    <col min="13" max="16384" width="9" style="1"/>
  </cols>
  <sheetData>
    <row r="1" spans="1:12" ht="31.5" x14ac:dyDescent="0.3">
      <c r="A1" s="90" t="s">
        <v>942</v>
      </c>
    </row>
    <row r="3" spans="1:12" ht="18" thickBot="1" x14ac:dyDescent="0.35">
      <c r="A3" s="91" t="s">
        <v>943</v>
      </c>
      <c r="J3" s="92"/>
    </row>
    <row r="4" spans="1:12" s="2" customFormat="1" ht="22.5" customHeight="1" x14ac:dyDescent="0.3">
      <c r="A4" s="93" t="s">
        <v>944</v>
      </c>
      <c r="B4" s="94" t="s">
        <v>945</v>
      </c>
      <c r="C4" s="94" t="s">
        <v>946</v>
      </c>
      <c r="D4" s="94" t="s">
        <v>947</v>
      </c>
      <c r="E4" s="94"/>
      <c r="F4" s="94" t="s">
        <v>948</v>
      </c>
      <c r="G4" s="95" t="s">
        <v>949</v>
      </c>
      <c r="H4" s="95" t="s">
        <v>950</v>
      </c>
      <c r="I4" s="94" t="s">
        <v>951</v>
      </c>
      <c r="J4" s="96" t="s">
        <v>952</v>
      </c>
    </row>
    <row r="5" spans="1:12" s="170" customFormat="1" ht="20.25" customHeight="1" x14ac:dyDescent="0.3">
      <c r="A5" s="189">
        <v>43424</v>
      </c>
      <c r="B5" s="127" t="s">
        <v>953</v>
      </c>
      <c r="C5" s="190" t="s">
        <v>18</v>
      </c>
      <c r="D5" s="191" t="s">
        <v>4552</v>
      </c>
      <c r="E5" s="124">
        <v>1358271020</v>
      </c>
      <c r="F5" s="125">
        <v>2580000</v>
      </c>
      <c r="G5" s="102" t="s">
        <v>2925</v>
      </c>
      <c r="H5" s="100" t="s">
        <v>2918</v>
      </c>
      <c r="I5" s="101">
        <v>2221818</v>
      </c>
      <c r="J5" s="103">
        <f t="shared" ref="J5:J11" si="0">F5-I5</f>
        <v>358182</v>
      </c>
    </row>
    <row r="6" spans="1:12" ht="20.25" customHeight="1" x14ac:dyDescent="0.3">
      <c r="A6" s="97">
        <v>43220</v>
      </c>
      <c r="B6" s="98" t="s">
        <v>953</v>
      </c>
      <c r="C6" s="99" t="s">
        <v>954</v>
      </c>
      <c r="D6" s="106" t="s">
        <v>4553</v>
      </c>
      <c r="E6" s="100"/>
      <c r="F6" s="101">
        <v>7920000</v>
      </c>
      <c r="G6" s="102" t="s">
        <v>955</v>
      </c>
      <c r="H6" s="100" t="s">
        <v>2912</v>
      </c>
      <c r="I6" s="101">
        <v>3960000</v>
      </c>
      <c r="J6" s="103">
        <f t="shared" si="0"/>
        <v>3960000</v>
      </c>
    </row>
    <row r="7" spans="1:12" ht="20.25" customHeight="1" x14ac:dyDescent="0.3">
      <c r="A7" s="97">
        <v>43312</v>
      </c>
      <c r="B7" s="98" t="s">
        <v>956</v>
      </c>
      <c r="C7" s="99" t="s">
        <v>17</v>
      </c>
      <c r="D7" s="98" t="s">
        <v>957</v>
      </c>
      <c r="E7" s="100">
        <v>2298112784</v>
      </c>
      <c r="F7" s="101">
        <v>576000000</v>
      </c>
      <c r="G7" s="363"/>
      <c r="H7" s="100"/>
      <c r="I7" s="101">
        <v>576000000</v>
      </c>
      <c r="J7" s="103">
        <f t="shared" si="0"/>
        <v>0</v>
      </c>
    </row>
    <row r="8" spans="1:12" ht="20.25" customHeight="1" x14ac:dyDescent="0.3">
      <c r="A8" s="97">
        <v>43342</v>
      </c>
      <c r="B8" s="98" t="s">
        <v>956</v>
      </c>
      <c r="C8" s="99" t="s">
        <v>958</v>
      </c>
      <c r="D8" s="98" t="s">
        <v>959</v>
      </c>
      <c r="E8" s="100">
        <v>2298112784</v>
      </c>
      <c r="F8" s="101">
        <v>486000000</v>
      </c>
      <c r="G8" s="364"/>
      <c r="H8" s="100"/>
      <c r="I8" s="101">
        <v>234960000</v>
      </c>
      <c r="J8" s="103">
        <f t="shared" si="0"/>
        <v>251040000</v>
      </c>
    </row>
    <row r="9" spans="1:12" ht="20.25" customHeight="1" x14ac:dyDescent="0.3">
      <c r="A9" s="97">
        <v>43402</v>
      </c>
      <c r="B9" s="98" t="s">
        <v>956</v>
      </c>
      <c r="C9" s="99" t="s">
        <v>17</v>
      </c>
      <c r="D9" s="98" t="s">
        <v>960</v>
      </c>
      <c r="E9" s="100">
        <v>1168119477</v>
      </c>
      <c r="F9" s="101">
        <v>81000000</v>
      </c>
      <c r="G9" s="364"/>
      <c r="H9" s="100"/>
      <c r="I9" s="101">
        <v>0</v>
      </c>
      <c r="J9" s="103">
        <f t="shared" si="0"/>
        <v>81000000</v>
      </c>
    </row>
    <row r="10" spans="1:12" ht="20.25" customHeight="1" x14ac:dyDescent="0.3">
      <c r="A10" s="97">
        <v>43371</v>
      </c>
      <c r="B10" s="98" t="s">
        <v>956</v>
      </c>
      <c r="C10" s="99" t="s">
        <v>17</v>
      </c>
      <c r="D10" s="98" t="s">
        <v>960</v>
      </c>
      <c r="E10" s="100">
        <v>2298112784</v>
      </c>
      <c r="F10" s="101">
        <v>357000000</v>
      </c>
      <c r="G10" s="365"/>
      <c r="H10" s="100"/>
      <c r="I10" s="101">
        <v>0</v>
      </c>
      <c r="J10" s="103">
        <f t="shared" si="0"/>
        <v>357000000</v>
      </c>
    </row>
    <row r="11" spans="1:12" ht="19.5" customHeight="1" x14ac:dyDescent="0.3">
      <c r="A11" s="105">
        <v>43069</v>
      </c>
      <c r="B11" s="106" t="s">
        <v>961</v>
      </c>
      <c r="C11" s="107" t="s">
        <v>17</v>
      </c>
      <c r="D11" s="108" t="s">
        <v>962</v>
      </c>
      <c r="E11" s="108"/>
      <c r="F11" s="120">
        <v>180000000</v>
      </c>
      <c r="G11" s="109"/>
      <c r="H11" s="100" t="s">
        <v>963</v>
      </c>
      <c r="I11" s="104">
        <v>126000000</v>
      </c>
      <c r="J11" s="103">
        <f t="shared" si="0"/>
        <v>54000000</v>
      </c>
    </row>
    <row r="12" spans="1:12" ht="19.5" customHeight="1" thickBot="1" x14ac:dyDescent="0.35">
      <c r="A12" s="366" t="s">
        <v>986</v>
      </c>
      <c r="B12" s="367"/>
      <c r="C12" s="367"/>
      <c r="D12" s="367"/>
      <c r="E12" s="112"/>
      <c r="F12" s="113">
        <f>SUM(F5:F11)</f>
        <v>1690500000</v>
      </c>
      <c r="G12" s="172"/>
      <c r="H12" s="114"/>
      <c r="I12" s="113">
        <f>SUM(I5:I11)</f>
        <v>943141818</v>
      </c>
      <c r="J12" s="115">
        <f>SUM(J5:J11)</f>
        <v>747358182</v>
      </c>
      <c r="L12" s="111"/>
    </row>
    <row r="13" spans="1:12" x14ac:dyDescent="0.3">
      <c r="B13" s="6"/>
      <c r="C13" s="116"/>
      <c r="D13" s="6"/>
      <c r="E13" s="6"/>
      <c r="F13" s="6"/>
      <c r="G13" s="6"/>
      <c r="H13" s="6"/>
    </row>
    <row r="14" spans="1:12" ht="15.75" customHeight="1" thickBot="1" x14ac:dyDescent="0.35">
      <c r="A14" s="91" t="s">
        <v>965</v>
      </c>
    </row>
    <row r="15" spans="1:12" s="2" customFormat="1" ht="19.5" customHeight="1" x14ac:dyDescent="0.3">
      <c r="A15" s="117" t="s">
        <v>944</v>
      </c>
      <c r="B15" s="95" t="s">
        <v>945</v>
      </c>
      <c r="C15" s="95" t="s">
        <v>966</v>
      </c>
      <c r="D15" s="95" t="s">
        <v>947</v>
      </c>
      <c r="E15" s="95" t="s">
        <v>6</v>
      </c>
      <c r="F15" s="95" t="s">
        <v>967</v>
      </c>
      <c r="G15" s="95" t="s">
        <v>968</v>
      </c>
      <c r="H15" s="118" t="s">
        <v>969</v>
      </c>
      <c r="I15" s="119" t="s">
        <v>970</v>
      </c>
    </row>
    <row r="16" spans="1:12" ht="19.5" customHeight="1" x14ac:dyDescent="0.3">
      <c r="A16" s="105">
        <v>42944</v>
      </c>
      <c r="B16" s="106" t="s">
        <v>2902</v>
      </c>
      <c r="C16" s="322" t="s">
        <v>971</v>
      </c>
      <c r="D16" s="236" t="s">
        <v>4550</v>
      </c>
      <c r="E16" s="106">
        <v>6138100810</v>
      </c>
      <c r="F16" s="120">
        <v>12420000</v>
      </c>
      <c r="G16" s="120" t="s">
        <v>977</v>
      </c>
      <c r="H16" s="110" t="s">
        <v>972</v>
      </c>
      <c r="I16" s="122" t="s">
        <v>973</v>
      </c>
      <c r="J16" s="111"/>
    </row>
    <row r="17" spans="1:9" ht="19.5" customHeight="1" x14ac:dyDescent="0.3">
      <c r="A17" s="105">
        <v>43006</v>
      </c>
      <c r="B17" s="106" t="s">
        <v>2902</v>
      </c>
      <c r="C17" s="322" t="s">
        <v>974</v>
      </c>
      <c r="D17" s="236" t="s">
        <v>4650</v>
      </c>
      <c r="E17" s="108">
        <v>6108114014</v>
      </c>
      <c r="F17" s="120">
        <v>9780000</v>
      </c>
      <c r="G17" s="120" t="s">
        <v>977</v>
      </c>
      <c r="H17" s="110"/>
      <c r="I17" s="122" t="s">
        <v>975</v>
      </c>
    </row>
    <row r="18" spans="1:9" ht="19.5" customHeight="1" x14ac:dyDescent="0.3">
      <c r="A18" s="105">
        <v>43035</v>
      </c>
      <c r="B18" s="106" t="s">
        <v>2902</v>
      </c>
      <c r="C18" s="322" t="s">
        <v>976</v>
      </c>
      <c r="D18" s="235" t="s">
        <v>4651</v>
      </c>
      <c r="E18" s="108">
        <v>2208662341</v>
      </c>
      <c r="F18" s="120">
        <v>3300000</v>
      </c>
      <c r="G18" s="120" t="s">
        <v>977</v>
      </c>
      <c r="H18" s="121"/>
      <c r="I18" s="122" t="s">
        <v>978</v>
      </c>
    </row>
    <row r="19" spans="1:9" ht="19.5" customHeight="1" x14ac:dyDescent="0.3">
      <c r="A19" s="189">
        <v>43280</v>
      </c>
      <c r="B19" s="106" t="s">
        <v>964</v>
      </c>
      <c r="C19" s="323" t="s">
        <v>17</v>
      </c>
      <c r="D19" s="191" t="s">
        <v>979</v>
      </c>
      <c r="E19" s="124">
        <v>1208139623</v>
      </c>
      <c r="F19" s="125">
        <v>111500000</v>
      </c>
      <c r="G19" s="120" t="s">
        <v>980</v>
      </c>
      <c r="H19" s="110" t="s">
        <v>981</v>
      </c>
      <c r="I19" s="126"/>
    </row>
    <row r="20" spans="1:9" ht="19.5" customHeight="1" x14ac:dyDescent="0.3">
      <c r="A20" s="189">
        <v>43362</v>
      </c>
      <c r="B20" s="106" t="s">
        <v>2902</v>
      </c>
      <c r="C20" s="323" t="s">
        <v>982</v>
      </c>
      <c r="D20" s="234" t="s">
        <v>4551</v>
      </c>
      <c r="E20" s="124">
        <v>4038209583</v>
      </c>
      <c r="F20" s="125">
        <v>4920000</v>
      </c>
      <c r="G20" s="120" t="s">
        <v>977</v>
      </c>
      <c r="H20" s="100"/>
      <c r="I20" s="126" t="s">
        <v>978</v>
      </c>
    </row>
    <row r="21" spans="1:9" ht="19.5" customHeight="1" x14ac:dyDescent="0.3">
      <c r="A21" s="189">
        <v>42964</v>
      </c>
      <c r="B21" s="106" t="s">
        <v>2902</v>
      </c>
      <c r="C21" s="323" t="s">
        <v>983</v>
      </c>
      <c r="D21" s="191" t="s">
        <v>4035</v>
      </c>
      <c r="E21" s="124">
        <v>1358121955</v>
      </c>
      <c r="F21" s="125">
        <f>9334430+126000</f>
        <v>9460430</v>
      </c>
      <c r="G21" s="123" t="s">
        <v>984</v>
      </c>
      <c r="H21" s="100" t="s">
        <v>2913</v>
      </c>
      <c r="I21" s="122" t="s">
        <v>975</v>
      </c>
    </row>
    <row r="22" spans="1:9" s="170" customFormat="1" ht="19.5" customHeight="1" x14ac:dyDescent="0.3">
      <c r="A22" s="189">
        <v>43342</v>
      </c>
      <c r="B22" s="106" t="s">
        <v>2902</v>
      </c>
      <c r="C22" s="323" t="s">
        <v>983</v>
      </c>
      <c r="D22" s="191" t="s">
        <v>4492</v>
      </c>
      <c r="E22" s="124">
        <v>1358121955</v>
      </c>
      <c r="F22" s="125">
        <v>18516000</v>
      </c>
      <c r="G22" s="123" t="s">
        <v>984</v>
      </c>
      <c r="H22" s="100" t="s">
        <v>2913</v>
      </c>
      <c r="I22" s="122" t="s">
        <v>975</v>
      </c>
    </row>
    <row r="23" spans="1:9" ht="19.5" customHeight="1" x14ac:dyDescent="0.3">
      <c r="A23" s="189">
        <v>43434</v>
      </c>
      <c r="B23" s="106" t="s">
        <v>2807</v>
      </c>
      <c r="C23" s="324" t="s">
        <v>1030</v>
      </c>
      <c r="D23" s="234" t="s">
        <v>4081</v>
      </c>
      <c r="E23" s="124">
        <v>6178205828</v>
      </c>
      <c r="F23" s="125">
        <v>230000000</v>
      </c>
      <c r="G23" s="120" t="s">
        <v>4649</v>
      </c>
      <c r="H23" s="128"/>
      <c r="I23" s="126"/>
    </row>
    <row r="24" spans="1:9" ht="19.5" customHeight="1" x14ac:dyDescent="0.3">
      <c r="A24" s="271">
        <v>43465</v>
      </c>
      <c r="B24" s="106" t="s">
        <v>2807</v>
      </c>
      <c r="C24" s="324" t="s">
        <v>1030</v>
      </c>
      <c r="D24" s="321" t="s">
        <v>985</v>
      </c>
      <c r="E24" s="124"/>
      <c r="F24" s="156">
        <v>280000000</v>
      </c>
      <c r="G24" s="120" t="s">
        <v>4649</v>
      </c>
      <c r="H24" s="128"/>
      <c r="I24" s="126"/>
    </row>
    <row r="25" spans="1:9" s="170" customFormat="1" ht="19.5" customHeight="1" x14ac:dyDescent="0.3">
      <c r="A25" s="271">
        <v>43523</v>
      </c>
      <c r="B25" s="106" t="s">
        <v>2534</v>
      </c>
      <c r="C25" s="325" t="s">
        <v>976</v>
      </c>
      <c r="D25" s="192" t="s">
        <v>4652</v>
      </c>
      <c r="E25" s="192">
        <v>6108118719</v>
      </c>
      <c r="F25" s="156">
        <v>21900000</v>
      </c>
      <c r="G25" s="123" t="s">
        <v>4392</v>
      </c>
      <c r="H25" s="128"/>
      <c r="I25" s="126" t="s">
        <v>4045</v>
      </c>
    </row>
    <row r="26" spans="1:9" s="170" customFormat="1" ht="19.5" customHeight="1" x14ac:dyDescent="0.3">
      <c r="A26" s="271">
        <v>43538</v>
      </c>
      <c r="B26" s="106" t="s">
        <v>2534</v>
      </c>
      <c r="C26" s="325" t="s">
        <v>1029</v>
      </c>
      <c r="D26" s="192" t="s">
        <v>4037</v>
      </c>
      <c r="E26" s="192"/>
      <c r="F26" s="156">
        <v>2640000</v>
      </c>
      <c r="G26" s="123" t="s">
        <v>4697</v>
      </c>
      <c r="H26" s="128"/>
      <c r="I26" s="126" t="s">
        <v>4638</v>
      </c>
    </row>
    <row r="27" spans="1:9" s="170" customFormat="1" ht="19.5" customHeight="1" x14ac:dyDescent="0.3">
      <c r="A27" s="271">
        <v>43539</v>
      </c>
      <c r="B27" s="106" t="s">
        <v>2534</v>
      </c>
      <c r="C27" s="325" t="s">
        <v>1101</v>
      </c>
      <c r="D27" s="192" t="s">
        <v>4637</v>
      </c>
      <c r="E27" s="192">
        <v>4208600149</v>
      </c>
      <c r="F27" s="156">
        <v>11160000</v>
      </c>
      <c r="G27" s="123" t="s">
        <v>4643</v>
      </c>
      <c r="H27" s="128"/>
      <c r="I27" s="126" t="s">
        <v>4638</v>
      </c>
    </row>
    <row r="28" spans="1:9" s="170" customFormat="1" ht="19.5" customHeight="1" x14ac:dyDescent="0.3">
      <c r="A28" s="271">
        <v>43549</v>
      </c>
      <c r="B28" s="106" t="s">
        <v>2807</v>
      </c>
      <c r="C28" s="325" t="s">
        <v>19</v>
      </c>
      <c r="D28" s="192" t="s">
        <v>4644</v>
      </c>
      <c r="E28" s="192">
        <v>1178300596</v>
      </c>
      <c r="F28" s="156">
        <v>2241000</v>
      </c>
      <c r="G28" s="123"/>
      <c r="H28" s="128"/>
      <c r="I28" s="126" t="s">
        <v>978</v>
      </c>
    </row>
    <row r="29" spans="1:9" s="170" customFormat="1" ht="19.5" customHeight="1" x14ac:dyDescent="0.3">
      <c r="A29" s="271">
        <v>43552</v>
      </c>
      <c r="B29" s="106" t="s">
        <v>2807</v>
      </c>
      <c r="C29" s="325" t="s">
        <v>1764</v>
      </c>
      <c r="D29" s="192" t="s">
        <v>4646</v>
      </c>
      <c r="E29" s="192">
        <v>1308132122</v>
      </c>
      <c r="F29" s="156">
        <v>3660000</v>
      </c>
      <c r="G29" s="123" t="s">
        <v>4648</v>
      </c>
      <c r="H29" s="128"/>
      <c r="I29" s="126" t="s">
        <v>4393</v>
      </c>
    </row>
    <row r="30" spans="1:9" s="170" customFormat="1" ht="19.5" customHeight="1" x14ac:dyDescent="0.3">
      <c r="A30" s="271">
        <v>43553</v>
      </c>
      <c r="B30" s="106" t="s">
        <v>2534</v>
      </c>
      <c r="C30" s="325" t="s">
        <v>91</v>
      </c>
      <c r="D30" s="192" t="s">
        <v>4639</v>
      </c>
      <c r="E30" s="192">
        <v>4128100110</v>
      </c>
      <c r="F30" s="156">
        <v>12780000</v>
      </c>
      <c r="G30" s="123" t="s">
        <v>4642</v>
      </c>
      <c r="H30" s="128"/>
      <c r="I30" s="126" t="s">
        <v>4394</v>
      </c>
    </row>
    <row r="31" spans="1:9" s="170" customFormat="1" ht="19.5" customHeight="1" x14ac:dyDescent="0.3">
      <c r="A31" s="271">
        <v>43553</v>
      </c>
      <c r="B31" s="106" t="s">
        <v>2534</v>
      </c>
      <c r="C31" s="325" t="s">
        <v>1029</v>
      </c>
      <c r="D31" s="192" t="s">
        <v>4640</v>
      </c>
      <c r="E31" s="192">
        <v>6068169316</v>
      </c>
      <c r="F31" s="156">
        <v>8280000</v>
      </c>
      <c r="G31" s="123" t="s">
        <v>4641</v>
      </c>
      <c r="H31" s="128"/>
      <c r="I31" s="126" t="s">
        <v>4394</v>
      </c>
    </row>
    <row r="32" spans="1:9" s="170" customFormat="1" ht="19.5" customHeight="1" x14ac:dyDescent="0.3">
      <c r="A32" s="271">
        <v>43553</v>
      </c>
      <c r="B32" s="106" t="s">
        <v>2807</v>
      </c>
      <c r="C32" s="325" t="s">
        <v>1764</v>
      </c>
      <c r="D32" s="192" t="s">
        <v>4647</v>
      </c>
      <c r="E32" s="192">
        <v>3038161787</v>
      </c>
      <c r="F32" s="156">
        <v>3660000</v>
      </c>
      <c r="G32" s="123" t="s">
        <v>4648</v>
      </c>
      <c r="H32" s="128"/>
      <c r="I32" s="126" t="s">
        <v>4394</v>
      </c>
    </row>
    <row r="33" spans="1:10" s="170" customFormat="1" ht="19.5" customHeight="1" x14ac:dyDescent="0.3">
      <c r="A33" s="271">
        <v>43553</v>
      </c>
      <c r="B33" s="106" t="s">
        <v>2807</v>
      </c>
      <c r="C33" s="325" t="s">
        <v>1764</v>
      </c>
      <c r="D33" s="192" t="s">
        <v>4645</v>
      </c>
      <c r="E33" s="192">
        <v>1378203590</v>
      </c>
      <c r="F33" s="156">
        <v>7423200</v>
      </c>
      <c r="G33" s="123" t="s">
        <v>4648</v>
      </c>
      <c r="H33" s="128"/>
      <c r="I33" s="126" t="s">
        <v>4394</v>
      </c>
    </row>
    <row r="34" spans="1:10" ht="18" customHeight="1" thickBot="1" x14ac:dyDescent="0.35">
      <c r="A34" s="366" t="s">
        <v>986</v>
      </c>
      <c r="B34" s="367"/>
      <c r="C34" s="367"/>
      <c r="D34" s="367"/>
      <c r="E34" s="270"/>
      <c r="F34" s="129">
        <f>SUM(F16:F33)</f>
        <v>753640630</v>
      </c>
      <c r="G34" s="130"/>
      <c r="H34" s="131"/>
      <c r="I34" s="132"/>
      <c r="J34" s="133"/>
    </row>
    <row r="35" spans="1:10" x14ac:dyDescent="0.3">
      <c r="I35" s="134"/>
    </row>
    <row r="36" spans="1:10" x14ac:dyDescent="0.3">
      <c r="F36" s="111">
        <f>F34+J12</f>
        <v>1500998812</v>
      </c>
      <c r="I36" s="4"/>
    </row>
    <row r="37" spans="1:10" x14ac:dyDescent="0.3">
      <c r="I37" s="111"/>
    </row>
    <row r="38" spans="1:10" x14ac:dyDescent="0.3">
      <c r="F38" s="111"/>
    </row>
    <row r="39" spans="1:10" x14ac:dyDescent="0.3">
      <c r="D39" s="170"/>
    </row>
    <row r="40" spans="1:10" x14ac:dyDescent="0.3">
      <c r="D40" s="170"/>
    </row>
    <row r="41" spans="1:10" x14ac:dyDescent="0.3">
      <c r="F41" s="111"/>
    </row>
    <row r="42" spans="1:10" x14ac:dyDescent="0.3">
      <c r="D42" s="2"/>
    </row>
    <row r="44" spans="1:10" x14ac:dyDescent="0.3">
      <c r="A44" s="170"/>
      <c r="B44" s="170"/>
      <c r="C44" s="170"/>
      <c r="D44" s="170"/>
      <c r="E44" s="170"/>
      <c r="F44" s="170"/>
    </row>
  </sheetData>
  <autoFilter ref="A15:L34"/>
  <mergeCells count="3">
    <mergeCell ref="G7:G10"/>
    <mergeCell ref="A34:D34"/>
    <mergeCell ref="A12:D1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</vt:i4>
      </vt:variant>
    </vt:vector>
  </HeadingPairs>
  <TitlesOfParts>
    <vt:vector size="14" baseType="lpstr">
      <vt:lpstr>실적 (2)</vt:lpstr>
      <vt:lpstr>실적 (예상)</vt:lpstr>
      <vt:lpstr>실적</vt:lpstr>
      <vt:lpstr>2019년 수주리스트</vt:lpstr>
      <vt:lpstr>재계약_2019</vt:lpstr>
      <vt:lpstr>매출(0425)</vt:lpstr>
      <vt:lpstr>재계약매출리스트</vt:lpstr>
      <vt:lpstr>해지리스트</vt:lpstr>
      <vt:lpstr>전체 미발행 리스트</vt:lpstr>
      <vt:lpstr>실적!Print_Area</vt:lpstr>
      <vt:lpstr>'실적 (2)'!Print_Area</vt:lpstr>
      <vt:lpstr>'실적 (예상)'!Print_Area</vt:lpstr>
      <vt:lpstr>재계약_2019!Print_Area</vt:lpstr>
      <vt:lpstr>'전체 미발행 리스트'!Print_Area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홍민순</dc:creator>
  <cp:lastModifiedBy>홍민순</cp:lastModifiedBy>
  <cp:lastPrinted>2019-04-21T23:56:37Z</cp:lastPrinted>
  <dcterms:created xsi:type="dcterms:W3CDTF">2018-12-30T23:48:53Z</dcterms:created>
  <dcterms:modified xsi:type="dcterms:W3CDTF">2019-04-26T02:16:22Z</dcterms:modified>
</cp:coreProperties>
</file>